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KrosData\Export\"/>
    </mc:Choice>
  </mc:AlternateContent>
  <bookViews>
    <workbookView xWindow="0" yWindow="0" windowWidth="0" windowHeight="0"/>
  </bookViews>
  <sheets>
    <sheet name="Rekapitulace stavby" sheetId="1" r:id="rId1"/>
    <sheet name="SO-02-1 - ASŘ" sheetId="2" r:id="rId2"/>
    <sheet name="SO-02-2 - KSŘ" sheetId="3" r:id="rId3"/>
    <sheet name="SO-02-4.1-1 - VODA" sheetId="4" r:id="rId4"/>
    <sheet name="SO-02-4.1-2 - DEŠŤOVÁ KAN..." sheetId="5" r:id="rId5"/>
    <sheet name="SO-02-4.1-3 - KANALIZACE" sheetId="6" r:id="rId6"/>
    <sheet name="SO-02-4.3 - VZDUCHOTECHNIKA" sheetId="7" r:id="rId7"/>
    <sheet name="SO-02-4.4 - VYTÁPĚNÍ" sheetId="8" r:id="rId8"/>
    <sheet name="SO-02-4.7 - SILNOPROUDÁ E..." sheetId="9" r:id="rId9"/>
    <sheet name="SO-02-4.8 - SLABOPROUDÁ Z..." sheetId="10" r:id="rId10"/>
    <sheet name="SO-02-4.9 - ELEKTRICKÁ PO..." sheetId="11" r:id="rId11"/>
    <sheet name="D.2.2 SO-03 - ÚPRAVA STÁV..." sheetId="12" r:id="rId12"/>
    <sheet name="SO-04.1 - PŘÍPOJKA PLYNOVODU" sheetId="13" r:id="rId13"/>
    <sheet name="SO-04.2 - PŘÍPOJKA POŽÁRN..." sheetId="14" r:id="rId14"/>
    <sheet name="SO-04.A - NOVÁ KANALIZAČN..." sheetId="15" r:id="rId15"/>
    <sheet name="D.2.4 SO-05 - KÁCENÍ A NÁ..." sheetId="16" r:id="rId16"/>
    <sheet name="D.2.5 SO-06 - ÚPRAVA KOMU..." sheetId="17" r:id="rId17"/>
    <sheet name="D.2.5 SO-07 - PŘEMÍSTĚNÍ ..." sheetId="18" r:id="rId18"/>
    <sheet name="SO 12 - ODVODNĚNÍ TT - MTP" sheetId="19" r:id="rId19"/>
    <sheet name="SO-13 - RETENČNÍ NÁDRŽ - MTP" sheetId="20" r:id="rId20"/>
    <sheet name="SO-14 - OPĚRNÁ ZEĎ - MTP" sheetId="21" r:id="rId21"/>
    <sheet name="SO 21 - TROLEJOVÉ VEDENÍ ..." sheetId="22" r:id="rId22"/>
    <sheet name="SO-23 - ELEKTOPŘÍPOJKA K ..." sheetId="23" r:id="rId23"/>
    <sheet name="VON - VEDLEJŠÍ A OSTATNÍ ..." sheetId="24" r:id="rId24"/>
    <sheet name="Seznam figur" sheetId="25" r:id="rId25"/>
    <sheet name="Pokyny pro vyplnění" sheetId="26" r:id="rId26"/>
  </sheets>
  <definedNames>
    <definedName name="_xlnm.Print_Area" localSheetId="0">'Rekapitulace stavby'!$D$4:$AO$36,'Rekapitulace stavby'!$C$42:$AQ$82</definedName>
    <definedName name="_xlnm.Print_Titles" localSheetId="0">'Rekapitulace stavby'!$52:$52</definedName>
    <definedName name="_xlnm._FilterDatabase" localSheetId="1" hidden="1">'SO-02-1 - ASŘ'!$C$115:$K$1423</definedName>
    <definedName name="_xlnm.Print_Area" localSheetId="1">'SO-02-1 - ASŘ'!$C$4:$J$41,'SO-02-1 - ASŘ'!$C$47:$J$95,'SO-02-1 - ASŘ'!$C$101:$K$1423</definedName>
    <definedName name="_xlnm.Print_Titles" localSheetId="1">'SO-02-1 - ASŘ'!$115:$115</definedName>
    <definedName name="_xlnm._FilterDatabase" localSheetId="2" hidden="1">'SO-02-2 - KSŘ'!$C$98:$K$1214</definedName>
    <definedName name="_xlnm.Print_Area" localSheetId="2">'SO-02-2 - KSŘ'!$C$4:$J$41,'SO-02-2 - KSŘ'!$C$47:$J$78,'SO-02-2 - KSŘ'!$C$84:$K$1214</definedName>
    <definedName name="_xlnm.Print_Titles" localSheetId="2">'SO-02-2 - KSŘ'!$98:$98</definedName>
    <definedName name="_xlnm._FilterDatabase" localSheetId="3" hidden="1">'SO-02-4.1-1 - VODA'!$C$94:$K$206</definedName>
    <definedName name="_xlnm.Print_Area" localSheetId="3">'SO-02-4.1-1 - VODA'!$C$4:$J$43,'SO-02-4.1-1 - VODA'!$C$49:$J$72,'SO-02-4.1-1 - VODA'!$C$78:$K$206</definedName>
    <definedName name="_xlnm.Print_Titles" localSheetId="3">'SO-02-4.1-1 - VODA'!$94:$94</definedName>
    <definedName name="_xlnm._FilterDatabase" localSheetId="4" hidden="1">'SO-02-4.1-2 - DEŠŤOVÁ KAN...'!$C$96:$K$149</definedName>
    <definedName name="_xlnm.Print_Area" localSheetId="4">'SO-02-4.1-2 - DEŠŤOVÁ KAN...'!$C$4:$J$43,'SO-02-4.1-2 - DEŠŤOVÁ KAN...'!$C$49:$J$74,'SO-02-4.1-2 - DEŠŤOVÁ KAN...'!$C$80:$K$149</definedName>
    <definedName name="_xlnm.Print_Titles" localSheetId="4">'SO-02-4.1-2 - DEŠŤOVÁ KAN...'!$96:$96</definedName>
    <definedName name="_xlnm._FilterDatabase" localSheetId="5" hidden="1">'SO-02-4.1-3 - KANALIZACE'!$C$96:$K$207</definedName>
    <definedName name="_xlnm.Print_Area" localSheetId="5">'SO-02-4.1-3 - KANALIZACE'!$C$4:$J$43,'SO-02-4.1-3 - KANALIZACE'!$C$49:$J$74,'SO-02-4.1-3 - KANALIZACE'!$C$80:$K$207</definedName>
    <definedName name="_xlnm.Print_Titles" localSheetId="5">'SO-02-4.1-3 - KANALIZACE'!$96:$96</definedName>
    <definedName name="_xlnm._FilterDatabase" localSheetId="6" hidden="1">'SO-02-4.3 - VZDUCHOTECHNIKA'!$C$103:$K$582</definedName>
    <definedName name="_xlnm.Print_Area" localSheetId="6">'SO-02-4.3 - VZDUCHOTECHNIKA'!$C$4:$J$43,'SO-02-4.3 - VZDUCHOTECHNIKA'!$C$49:$J$81,'SO-02-4.3 - VZDUCHOTECHNIKA'!$C$87:$K$582</definedName>
    <definedName name="_xlnm.Print_Titles" localSheetId="6">'SO-02-4.3 - VZDUCHOTECHNIKA'!$103:$103</definedName>
    <definedName name="_xlnm._FilterDatabase" localSheetId="7" hidden="1">'SO-02-4.4 - VYTÁPĚNÍ'!$C$97:$K$282</definedName>
    <definedName name="_xlnm.Print_Area" localSheetId="7">'SO-02-4.4 - VYTÁPĚNÍ'!$C$4:$J$43,'SO-02-4.4 - VYTÁPĚNÍ'!$C$49:$J$75,'SO-02-4.4 - VYTÁPĚNÍ'!$C$81:$K$282</definedName>
    <definedName name="_xlnm.Print_Titles" localSheetId="7">'SO-02-4.4 - VYTÁPĚNÍ'!$97:$97</definedName>
    <definedName name="_xlnm._FilterDatabase" localSheetId="8" hidden="1">'SO-02-4.7 - SILNOPROUDÁ E...'!$C$96:$K$412</definedName>
    <definedName name="_xlnm.Print_Area" localSheetId="8">'SO-02-4.7 - SILNOPROUDÁ E...'!$C$4:$J$43,'SO-02-4.7 - SILNOPROUDÁ E...'!$C$49:$J$74,'SO-02-4.7 - SILNOPROUDÁ E...'!$C$80:$K$412</definedName>
    <definedName name="_xlnm.Print_Titles" localSheetId="8">'SO-02-4.7 - SILNOPROUDÁ E...'!$96:$96</definedName>
    <definedName name="_xlnm._FilterDatabase" localSheetId="9" hidden="1">'SO-02-4.8 - SLABOPROUDÁ Z...'!$C$95:$K$412</definedName>
    <definedName name="_xlnm.Print_Area" localSheetId="9">'SO-02-4.8 - SLABOPROUDÁ Z...'!$C$4:$J$43,'SO-02-4.8 - SLABOPROUDÁ Z...'!$C$49:$J$73,'SO-02-4.8 - SLABOPROUDÁ Z...'!$C$79:$K$412</definedName>
    <definedName name="_xlnm.Print_Titles" localSheetId="9">'SO-02-4.8 - SLABOPROUDÁ Z...'!$95:$95</definedName>
    <definedName name="_xlnm._FilterDatabase" localSheetId="10" hidden="1">'SO-02-4.9 - ELEKTRICKÁ PO...'!$C$95:$K$257</definedName>
    <definedName name="_xlnm.Print_Area" localSheetId="10">'SO-02-4.9 - ELEKTRICKÁ PO...'!$C$4:$J$43,'SO-02-4.9 - ELEKTRICKÁ PO...'!$C$49:$J$73,'SO-02-4.9 - ELEKTRICKÁ PO...'!$C$79:$K$257</definedName>
    <definedName name="_xlnm.Print_Titles" localSheetId="10">'SO-02-4.9 - ELEKTRICKÁ PO...'!$95:$95</definedName>
    <definedName name="_xlnm._FilterDatabase" localSheetId="11" hidden="1">'D.2.2 SO-03 - ÚPRAVA STÁV...'!$C$90:$K$293</definedName>
    <definedName name="_xlnm.Print_Area" localSheetId="11">'D.2.2 SO-03 - ÚPRAVA STÁV...'!$C$4:$J$39,'D.2.2 SO-03 - ÚPRAVA STÁV...'!$C$45:$J$72,'D.2.2 SO-03 - ÚPRAVA STÁV...'!$C$78:$K$293</definedName>
    <definedName name="_xlnm.Print_Titles" localSheetId="11">'D.2.2 SO-03 - ÚPRAVA STÁV...'!$90:$90</definedName>
    <definedName name="_xlnm._FilterDatabase" localSheetId="12" hidden="1">'SO-04.1 - PŘÍPOJKA PLYNOVODU'!$C$91:$K$197</definedName>
    <definedName name="_xlnm.Print_Area" localSheetId="12">'SO-04.1 - PŘÍPOJKA PLYNOVODU'!$C$4:$J$41,'SO-04.1 - PŘÍPOJKA PLYNOVODU'!$C$47:$J$71,'SO-04.1 - PŘÍPOJKA PLYNOVODU'!$C$77:$K$197</definedName>
    <definedName name="_xlnm.Print_Titles" localSheetId="12">'SO-04.1 - PŘÍPOJKA PLYNOVODU'!$91:$91</definedName>
    <definedName name="_xlnm._FilterDatabase" localSheetId="13" hidden="1">'SO-04.2 - PŘÍPOJKA POŽÁRN...'!$C$90:$K$160</definedName>
    <definedName name="_xlnm.Print_Area" localSheetId="13">'SO-04.2 - PŘÍPOJKA POŽÁRN...'!$C$4:$J$41,'SO-04.2 - PŘÍPOJKA POŽÁRN...'!$C$47:$J$70,'SO-04.2 - PŘÍPOJKA POŽÁRN...'!$C$76:$K$160</definedName>
    <definedName name="_xlnm.Print_Titles" localSheetId="13">'SO-04.2 - PŘÍPOJKA POŽÁRN...'!$90:$90</definedName>
    <definedName name="_xlnm._FilterDatabase" localSheetId="14" hidden="1">'SO-04.A - NOVÁ KANALIZAČN...'!$C$92:$K$206</definedName>
    <definedName name="_xlnm.Print_Area" localSheetId="14">'SO-04.A - NOVÁ KANALIZAČN...'!$C$4:$J$41,'SO-04.A - NOVÁ KANALIZAČN...'!$C$47:$J$72,'SO-04.A - NOVÁ KANALIZAČN...'!$C$78:$K$206</definedName>
    <definedName name="_xlnm.Print_Titles" localSheetId="14">'SO-04.A - NOVÁ KANALIZAČN...'!$92:$92</definedName>
    <definedName name="_xlnm._FilterDatabase" localSheetId="15" hidden="1">'D.2.4 SO-05 - KÁCENÍ A NÁ...'!$C$81:$K$233</definedName>
    <definedName name="_xlnm.Print_Area" localSheetId="15">'D.2.4 SO-05 - KÁCENÍ A NÁ...'!$C$4:$J$39,'D.2.4 SO-05 - KÁCENÍ A NÁ...'!$C$45:$J$63,'D.2.4 SO-05 - KÁCENÍ A NÁ...'!$C$69:$K$233</definedName>
    <definedName name="_xlnm.Print_Titles" localSheetId="15">'D.2.4 SO-05 - KÁCENÍ A NÁ...'!$81:$81</definedName>
    <definedName name="_xlnm._FilterDatabase" localSheetId="16" hidden="1">'D.2.5 SO-06 - ÚPRAVA KOMU...'!$C$86:$K$351</definedName>
    <definedName name="_xlnm.Print_Area" localSheetId="16">'D.2.5 SO-06 - ÚPRAVA KOMU...'!$C$4:$J$39,'D.2.5 SO-06 - ÚPRAVA KOMU...'!$C$45:$J$68,'D.2.5 SO-06 - ÚPRAVA KOMU...'!$C$74:$K$351</definedName>
    <definedName name="_xlnm.Print_Titles" localSheetId="16">'D.2.5 SO-06 - ÚPRAVA KOMU...'!$86:$86</definedName>
    <definedName name="_xlnm._FilterDatabase" localSheetId="17" hidden="1">'D.2.5 SO-07 - PŘEMÍSTĚNÍ ...'!$C$81:$K$194</definedName>
    <definedName name="_xlnm.Print_Area" localSheetId="17">'D.2.5 SO-07 - PŘEMÍSTĚNÍ ...'!$C$4:$J$39,'D.2.5 SO-07 - PŘEMÍSTĚNÍ ...'!$C$45:$J$63,'D.2.5 SO-07 - PŘEMÍSTĚNÍ ...'!$C$69:$K$194</definedName>
    <definedName name="_xlnm.Print_Titles" localSheetId="17">'D.2.5 SO-07 - PŘEMÍSTĚNÍ ...'!$81:$81</definedName>
    <definedName name="_xlnm._FilterDatabase" localSheetId="18" hidden="1">'SO 12 - ODVODNĚNÍ TT - MTP'!$C$84:$K$293</definedName>
    <definedName name="_xlnm.Print_Area" localSheetId="18">'SO 12 - ODVODNĚNÍ TT - MTP'!$C$4:$J$39,'SO 12 - ODVODNĚNÍ TT - MTP'!$C$45:$J$66,'SO 12 - ODVODNĚNÍ TT - MTP'!$C$72:$K$293</definedName>
    <definedName name="_xlnm.Print_Titles" localSheetId="18">'SO 12 - ODVODNĚNÍ TT - MTP'!$84:$84</definedName>
    <definedName name="_xlnm._FilterDatabase" localSheetId="19" hidden="1">'SO-13 - RETENČNÍ NÁDRŽ - MTP'!$C$89:$K$354</definedName>
    <definedName name="_xlnm.Print_Area" localSheetId="19">'SO-13 - RETENČNÍ NÁDRŽ - MTP'!$C$4:$J$39,'SO-13 - RETENČNÍ NÁDRŽ - MTP'!$C$45:$J$71,'SO-13 - RETENČNÍ NÁDRŽ - MTP'!$C$77:$K$354</definedName>
    <definedName name="_xlnm.Print_Titles" localSheetId="19">'SO-13 - RETENČNÍ NÁDRŽ - MTP'!$89:$89</definedName>
    <definedName name="_xlnm._FilterDatabase" localSheetId="20" hidden="1">'SO-14 - OPĚRNÁ ZEĎ - MTP'!$C$88:$K$264</definedName>
    <definedName name="_xlnm.Print_Area" localSheetId="20">'SO-14 - OPĚRNÁ ZEĎ - MTP'!$C$4:$J$39,'SO-14 - OPĚRNÁ ZEĎ - MTP'!$C$45:$J$70,'SO-14 - OPĚRNÁ ZEĎ - MTP'!$C$76:$K$264</definedName>
    <definedName name="_xlnm.Print_Titles" localSheetId="20">'SO-14 - OPĚRNÁ ZEĎ - MTP'!$88:$88</definedName>
    <definedName name="_xlnm._FilterDatabase" localSheetId="21" hidden="1">'SO 21 - TROLEJOVÉ VEDENÍ ...'!$C$80:$K$105</definedName>
    <definedName name="_xlnm.Print_Area" localSheetId="21">'SO 21 - TROLEJOVÉ VEDENÍ ...'!$C$4:$J$39,'SO 21 - TROLEJOVÉ VEDENÍ ...'!$C$45:$J$62,'SO 21 - TROLEJOVÉ VEDENÍ ...'!$C$68:$K$105</definedName>
    <definedName name="_xlnm.Print_Titles" localSheetId="21">'SO 21 - TROLEJOVÉ VEDENÍ ...'!$80:$80</definedName>
    <definedName name="_xlnm._FilterDatabase" localSheetId="22" hidden="1">'SO-23 - ELEKTOPŘÍPOJKA K ...'!$C$79:$K$128</definedName>
    <definedName name="_xlnm.Print_Area" localSheetId="22">'SO-23 - ELEKTOPŘÍPOJKA K ...'!$C$4:$J$39,'SO-23 - ELEKTOPŘÍPOJKA K ...'!$C$45:$J$61,'SO-23 - ELEKTOPŘÍPOJKA K ...'!$C$67:$K$128</definedName>
    <definedName name="_xlnm.Print_Titles" localSheetId="22">'SO-23 - ELEKTOPŘÍPOJKA K ...'!$79:$79</definedName>
    <definedName name="_xlnm._FilterDatabase" localSheetId="23" hidden="1">'VON - VEDLEJŠÍ A OSTATNÍ ...'!$C$79:$K$101</definedName>
    <definedName name="_xlnm.Print_Area" localSheetId="23">'VON - VEDLEJŠÍ A OSTATNÍ ...'!$C$4:$J$39,'VON - VEDLEJŠÍ A OSTATNÍ ...'!$C$45:$J$61,'VON - VEDLEJŠÍ A OSTATNÍ ...'!$C$67:$K$101</definedName>
    <definedName name="_xlnm.Print_Titles" localSheetId="23">'VON - VEDLEJŠÍ A OSTATNÍ ...'!$79:$79</definedName>
    <definedName name="_xlnm.Print_Area" localSheetId="24">'Seznam figur'!$C$4:$G$464</definedName>
    <definedName name="_xlnm.Print_Titles" localSheetId="24">'Seznam figur'!$9:$9</definedName>
    <definedName name="_xlnm.Print_Area" localSheetId="25">'Pokyny pro vyplnění'!$B$2:$K$71,'Pokyny pro vyplnění'!$B$74:$K$118,'Pokyny pro vyplnění'!$B$121:$K$161,'Pokyny pro vyplnění'!$B$164:$K$218</definedName>
  </definedNames>
  <calcPr/>
</workbook>
</file>

<file path=xl/calcChain.xml><?xml version="1.0" encoding="utf-8"?>
<calcChain xmlns="http://schemas.openxmlformats.org/spreadsheetml/2006/main">
  <c i="25" l="1" r="D7"/>
  <c i="24" r="J37"/>
  <c r="J36"/>
  <c i="1" r="AY81"/>
  <c i="24" r="J35"/>
  <c i="1" r="AX81"/>
  <c i="24" r="BI100"/>
  <c r="BH100"/>
  <c r="BG100"/>
  <c r="BF100"/>
  <c r="T100"/>
  <c r="R100"/>
  <c r="P100"/>
  <c r="BI98"/>
  <c r="BH98"/>
  <c r="BG98"/>
  <c r="BF98"/>
  <c r="T98"/>
  <c r="R98"/>
  <c r="P98"/>
  <c r="BI96"/>
  <c r="BH96"/>
  <c r="BG96"/>
  <c r="BF96"/>
  <c r="T96"/>
  <c r="R96"/>
  <c r="P96"/>
  <c r="BI94"/>
  <c r="BH94"/>
  <c r="BG94"/>
  <c r="BF94"/>
  <c r="T94"/>
  <c r="R94"/>
  <c r="P94"/>
  <c r="BI92"/>
  <c r="BH92"/>
  <c r="BG92"/>
  <c r="BF92"/>
  <c r="T92"/>
  <c r="R92"/>
  <c r="P92"/>
  <c r="BI90"/>
  <c r="BH90"/>
  <c r="BG90"/>
  <c r="BF90"/>
  <c r="T90"/>
  <c r="R90"/>
  <c r="P90"/>
  <c r="BI88"/>
  <c r="BH88"/>
  <c r="BG88"/>
  <c r="BF88"/>
  <c r="T88"/>
  <c r="R88"/>
  <c r="P88"/>
  <c r="BI85"/>
  <c r="BH85"/>
  <c r="BG85"/>
  <c r="BF85"/>
  <c r="T85"/>
  <c r="R85"/>
  <c r="P85"/>
  <c r="BI82"/>
  <c r="BH82"/>
  <c r="BG82"/>
  <c r="BF82"/>
  <c r="T82"/>
  <c r="R82"/>
  <c r="P82"/>
  <c r="J76"/>
  <c r="F76"/>
  <c r="F74"/>
  <c r="E72"/>
  <c r="J54"/>
  <c r="F54"/>
  <c r="F52"/>
  <c r="E50"/>
  <c r="J24"/>
  <c r="E24"/>
  <c r="J55"/>
  <c r="J23"/>
  <c r="J18"/>
  <c r="E18"/>
  <c r="F55"/>
  <c r="J17"/>
  <c r="J12"/>
  <c r="J52"/>
  <c r="E7"/>
  <c r="E48"/>
  <c i="23" r="J37"/>
  <c r="J36"/>
  <c i="1" r="AY80"/>
  <c i="23" r="J35"/>
  <c i="1" r="AX80"/>
  <c i="23" r="BI126"/>
  <c r="BH126"/>
  <c r="BG126"/>
  <c r="BF126"/>
  <c r="T126"/>
  <c r="R126"/>
  <c r="P126"/>
  <c r="BI123"/>
  <c r="BH123"/>
  <c r="BG123"/>
  <c r="BF123"/>
  <c r="T123"/>
  <c r="R123"/>
  <c r="P123"/>
  <c r="BI120"/>
  <c r="BH120"/>
  <c r="BG120"/>
  <c r="BF120"/>
  <c r="T120"/>
  <c r="R120"/>
  <c r="P120"/>
  <c r="BI117"/>
  <c r="BH117"/>
  <c r="BG117"/>
  <c r="BF117"/>
  <c r="T117"/>
  <c r="R117"/>
  <c r="P117"/>
  <c r="BI114"/>
  <c r="BH114"/>
  <c r="BG114"/>
  <c r="BF114"/>
  <c r="T114"/>
  <c r="R114"/>
  <c r="P114"/>
  <c r="BI111"/>
  <c r="BH111"/>
  <c r="BG111"/>
  <c r="BF111"/>
  <c r="T111"/>
  <c r="R111"/>
  <c r="P111"/>
  <c r="BI108"/>
  <c r="BH108"/>
  <c r="BG108"/>
  <c r="BF108"/>
  <c r="T108"/>
  <c r="R108"/>
  <c r="P108"/>
  <c r="BI105"/>
  <c r="BH105"/>
  <c r="BG105"/>
  <c r="BF105"/>
  <c r="T105"/>
  <c r="R105"/>
  <c r="P105"/>
  <c r="BI103"/>
  <c r="BH103"/>
  <c r="BG103"/>
  <c r="BF103"/>
  <c r="T103"/>
  <c r="R103"/>
  <c r="P103"/>
  <c r="BI100"/>
  <c r="BH100"/>
  <c r="BG100"/>
  <c r="BF100"/>
  <c r="T100"/>
  <c r="R100"/>
  <c r="P100"/>
  <c r="BI97"/>
  <c r="BH97"/>
  <c r="BG97"/>
  <c r="BF97"/>
  <c r="T97"/>
  <c r="R97"/>
  <c r="P97"/>
  <c r="BI94"/>
  <c r="BH94"/>
  <c r="BG94"/>
  <c r="BF94"/>
  <c r="T94"/>
  <c r="R94"/>
  <c r="P94"/>
  <c r="BI91"/>
  <c r="BH91"/>
  <c r="BG91"/>
  <c r="BF91"/>
  <c r="T91"/>
  <c r="R91"/>
  <c r="P91"/>
  <c r="BI88"/>
  <c r="BH88"/>
  <c r="BG88"/>
  <c r="BF88"/>
  <c r="T88"/>
  <c r="R88"/>
  <c r="P88"/>
  <c r="BI85"/>
  <c r="BH85"/>
  <c r="BG85"/>
  <c r="BF85"/>
  <c r="T85"/>
  <c r="R85"/>
  <c r="P85"/>
  <c r="BI82"/>
  <c r="BH82"/>
  <c r="BG82"/>
  <c r="BF82"/>
  <c r="T82"/>
  <c r="R82"/>
  <c r="P82"/>
  <c r="J76"/>
  <c r="F76"/>
  <c r="F74"/>
  <c r="E72"/>
  <c r="J54"/>
  <c r="F54"/>
  <c r="F52"/>
  <c r="E50"/>
  <c r="J24"/>
  <c r="E24"/>
  <c r="J77"/>
  <c r="J23"/>
  <c r="J18"/>
  <c r="E18"/>
  <c r="F77"/>
  <c r="J17"/>
  <c r="J12"/>
  <c r="J74"/>
  <c r="E7"/>
  <c r="E48"/>
  <c i="22" r="J37"/>
  <c r="J36"/>
  <c i="1" r="AY79"/>
  <c i="22" r="J35"/>
  <c i="1" r="AX79"/>
  <c i="22" r="BI103"/>
  <c r="BH103"/>
  <c r="BG103"/>
  <c r="BF103"/>
  <c r="T103"/>
  <c r="R103"/>
  <c r="P103"/>
  <c r="BI100"/>
  <c r="BH100"/>
  <c r="BG100"/>
  <c r="BF100"/>
  <c r="T100"/>
  <c r="R100"/>
  <c r="P100"/>
  <c r="BI97"/>
  <c r="BH97"/>
  <c r="BG97"/>
  <c r="BF97"/>
  <c r="T97"/>
  <c r="R97"/>
  <c r="P97"/>
  <c r="BI93"/>
  <c r="BH93"/>
  <c r="BG93"/>
  <c r="BF93"/>
  <c r="T93"/>
  <c r="R93"/>
  <c r="P93"/>
  <c r="BI90"/>
  <c r="BH90"/>
  <c r="BG90"/>
  <c r="BF90"/>
  <c r="T90"/>
  <c r="R90"/>
  <c r="P90"/>
  <c r="BI87"/>
  <c r="BH87"/>
  <c r="BG87"/>
  <c r="BF87"/>
  <c r="T87"/>
  <c r="R87"/>
  <c r="P87"/>
  <c r="BI83"/>
  <c r="BH83"/>
  <c r="BG83"/>
  <c r="BF83"/>
  <c r="T83"/>
  <c r="R83"/>
  <c r="P83"/>
  <c r="F77"/>
  <c r="F75"/>
  <c r="E73"/>
  <c r="F54"/>
  <c r="F52"/>
  <c r="E50"/>
  <c r="J24"/>
  <c r="E24"/>
  <c r="J55"/>
  <c r="J23"/>
  <c r="J21"/>
  <c r="E21"/>
  <c r="J54"/>
  <c r="J20"/>
  <c r="J18"/>
  <c r="E18"/>
  <c r="F78"/>
  <c r="J17"/>
  <c r="J12"/>
  <c r="J75"/>
  <c r="E7"/>
  <c r="E48"/>
  <c i="21" r="J37"/>
  <c r="J36"/>
  <c i="1" r="AY78"/>
  <c i="21" r="J35"/>
  <c i="1" r="AX78"/>
  <c i="21" r="BI262"/>
  <c r="BH262"/>
  <c r="BG262"/>
  <c r="BF262"/>
  <c r="T262"/>
  <c r="R262"/>
  <c r="P262"/>
  <c r="BI257"/>
  <c r="BH257"/>
  <c r="BG257"/>
  <c r="BF257"/>
  <c r="T257"/>
  <c r="R257"/>
  <c r="P257"/>
  <c r="BI252"/>
  <c r="BH252"/>
  <c r="BG252"/>
  <c r="BF252"/>
  <c r="T252"/>
  <c r="R252"/>
  <c r="P252"/>
  <c r="BI247"/>
  <c r="BH247"/>
  <c r="BG247"/>
  <c r="BF247"/>
  <c r="T247"/>
  <c r="R247"/>
  <c r="P247"/>
  <c r="BI243"/>
  <c r="BH243"/>
  <c r="BG243"/>
  <c r="BF243"/>
  <c r="T243"/>
  <c r="R243"/>
  <c r="P243"/>
  <c r="BI239"/>
  <c r="BH239"/>
  <c r="BG239"/>
  <c r="BF239"/>
  <c r="T239"/>
  <c r="R239"/>
  <c r="P239"/>
  <c r="BI234"/>
  <c r="BH234"/>
  <c r="BG234"/>
  <c r="BF234"/>
  <c r="T234"/>
  <c r="R234"/>
  <c r="P234"/>
  <c r="BI229"/>
  <c r="BH229"/>
  <c r="BG229"/>
  <c r="BF229"/>
  <c r="T229"/>
  <c r="T228"/>
  <c r="R229"/>
  <c r="R228"/>
  <c r="P229"/>
  <c r="P228"/>
  <c r="BI226"/>
  <c r="BH226"/>
  <c r="BG226"/>
  <c r="BF226"/>
  <c r="T226"/>
  <c r="R226"/>
  <c r="P226"/>
  <c r="BI221"/>
  <c r="BH221"/>
  <c r="BG221"/>
  <c r="BF221"/>
  <c r="T221"/>
  <c r="R221"/>
  <c r="P221"/>
  <c r="BI214"/>
  <c r="BH214"/>
  <c r="BG214"/>
  <c r="BF214"/>
  <c r="T214"/>
  <c r="T213"/>
  <c r="R214"/>
  <c r="R213"/>
  <c r="P214"/>
  <c r="P213"/>
  <c r="BI211"/>
  <c r="BH211"/>
  <c r="BG211"/>
  <c r="BF211"/>
  <c r="T211"/>
  <c r="R211"/>
  <c r="P211"/>
  <c r="BI208"/>
  <c r="BH208"/>
  <c r="BG208"/>
  <c r="BF208"/>
  <c r="T208"/>
  <c r="R208"/>
  <c r="P208"/>
  <c r="BI204"/>
  <c r="BH204"/>
  <c r="BG204"/>
  <c r="BF204"/>
  <c r="T204"/>
  <c r="R204"/>
  <c r="P204"/>
  <c r="BI201"/>
  <c r="BH201"/>
  <c r="BG201"/>
  <c r="BF201"/>
  <c r="T201"/>
  <c r="R201"/>
  <c r="P201"/>
  <c r="BI195"/>
  <c r="BH195"/>
  <c r="BG195"/>
  <c r="BF195"/>
  <c r="T195"/>
  <c r="R195"/>
  <c r="P195"/>
  <c r="BI189"/>
  <c r="BH189"/>
  <c r="BG189"/>
  <c r="BF189"/>
  <c r="T189"/>
  <c r="R189"/>
  <c r="P189"/>
  <c r="BI186"/>
  <c r="BH186"/>
  <c r="BG186"/>
  <c r="BF186"/>
  <c r="T186"/>
  <c r="R186"/>
  <c r="P186"/>
  <c r="BI183"/>
  <c r="BH183"/>
  <c r="BG183"/>
  <c r="BF183"/>
  <c r="T183"/>
  <c r="R183"/>
  <c r="P183"/>
  <c r="BI178"/>
  <c r="BH178"/>
  <c r="BG178"/>
  <c r="BF178"/>
  <c r="T178"/>
  <c r="R178"/>
  <c r="P178"/>
  <c r="BI173"/>
  <c r="BH173"/>
  <c r="BG173"/>
  <c r="BF173"/>
  <c r="T173"/>
  <c r="R173"/>
  <c r="P173"/>
  <c r="BI168"/>
  <c r="BH168"/>
  <c r="BG168"/>
  <c r="BF168"/>
  <c r="T168"/>
  <c r="R168"/>
  <c r="P168"/>
  <c r="BI163"/>
  <c r="BH163"/>
  <c r="BG163"/>
  <c r="BF163"/>
  <c r="T163"/>
  <c r="R163"/>
  <c r="P163"/>
  <c r="BI158"/>
  <c r="BH158"/>
  <c r="BG158"/>
  <c r="BF158"/>
  <c r="T158"/>
  <c r="R158"/>
  <c r="P158"/>
  <c r="BI154"/>
  <c r="BH154"/>
  <c r="BG154"/>
  <c r="BF154"/>
  <c r="T154"/>
  <c r="R154"/>
  <c r="P154"/>
  <c r="BI149"/>
  <c r="BH149"/>
  <c r="BG149"/>
  <c r="BF149"/>
  <c r="T149"/>
  <c r="R149"/>
  <c r="P149"/>
  <c r="BI144"/>
  <c r="BH144"/>
  <c r="BG144"/>
  <c r="BF144"/>
  <c r="T144"/>
  <c r="R144"/>
  <c r="P144"/>
  <c r="BI139"/>
  <c r="BH139"/>
  <c r="BG139"/>
  <c r="BF139"/>
  <c r="T139"/>
  <c r="R139"/>
  <c r="P139"/>
  <c r="BI134"/>
  <c r="BH134"/>
  <c r="BG134"/>
  <c r="BF134"/>
  <c r="T134"/>
  <c r="R134"/>
  <c r="P134"/>
  <c r="BI131"/>
  <c r="BH131"/>
  <c r="BG131"/>
  <c r="BF131"/>
  <c r="T131"/>
  <c r="R131"/>
  <c r="P131"/>
  <c r="BI126"/>
  <c r="BH126"/>
  <c r="BG126"/>
  <c r="BF126"/>
  <c r="T126"/>
  <c r="R126"/>
  <c r="P126"/>
  <c r="BI122"/>
  <c r="BH122"/>
  <c r="BG122"/>
  <c r="BF122"/>
  <c r="T122"/>
  <c r="R122"/>
  <c r="P122"/>
  <c r="BI116"/>
  <c r="BH116"/>
  <c r="BG116"/>
  <c r="BF116"/>
  <c r="T116"/>
  <c r="R116"/>
  <c r="P116"/>
  <c r="BI113"/>
  <c r="BH113"/>
  <c r="BG113"/>
  <c r="BF113"/>
  <c r="T113"/>
  <c r="R113"/>
  <c r="P113"/>
  <c r="BI108"/>
  <c r="BH108"/>
  <c r="BG108"/>
  <c r="BF108"/>
  <c r="T108"/>
  <c r="R108"/>
  <c r="P108"/>
  <c r="BI103"/>
  <c r="BH103"/>
  <c r="BG103"/>
  <c r="BF103"/>
  <c r="T103"/>
  <c r="R103"/>
  <c r="P103"/>
  <c r="BI97"/>
  <c r="BH97"/>
  <c r="BG97"/>
  <c r="BF97"/>
  <c r="T97"/>
  <c r="R97"/>
  <c r="P97"/>
  <c r="BI92"/>
  <c r="BH92"/>
  <c r="BG92"/>
  <c r="BF92"/>
  <c r="T92"/>
  <c r="R92"/>
  <c r="P92"/>
  <c r="J85"/>
  <c r="F85"/>
  <c r="F83"/>
  <c r="E81"/>
  <c r="J54"/>
  <c r="F54"/>
  <c r="F52"/>
  <c r="E50"/>
  <c r="J24"/>
  <c r="E24"/>
  <c r="J55"/>
  <c r="J23"/>
  <c r="J18"/>
  <c r="E18"/>
  <c r="F55"/>
  <c r="J17"/>
  <c r="J12"/>
  <c r="J52"/>
  <c r="E7"/>
  <c r="E48"/>
  <c i="20" r="J37"/>
  <c r="J36"/>
  <c i="1" r="AY77"/>
  <c i="20" r="J35"/>
  <c i="1" r="AX77"/>
  <c i="20" r="BI352"/>
  <c r="BH352"/>
  <c r="BG352"/>
  <c r="BF352"/>
  <c r="T352"/>
  <c r="R352"/>
  <c r="P352"/>
  <c r="BI348"/>
  <c r="BH348"/>
  <c r="BG348"/>
  <c r="BF348"/>
  <c r="T348"/>
  <c r="R348"/>
  <c r="P348"/>
  <c r="BI343"/>
  <c r="BH343"/>
  <c r="BG343"/>
  <c r="BF343"/>
  <c r="T343"/>
  <c r="R343"/>
  <c r="P343"/>
  <c r="BI338"/>
  <c r="BH338"/>
  <c r="BG338"/>
  <c r="BF338"/>
  <c r="T338"/>
  <c r="R338"/>
  <c r="P338"/>
  <c r="BI334"/>
  <c r="BH334"/>
  <c r="BG334"/>
  <c r="BF334"/>
  <c r="T334"/>
  <c r="R334"/>
  <c r="P334"/>
  <c r="BI330"/>
  <c r="BH330"/>
  <c r="BG330"/>
  <c r="BF330"/>
  <c r="T330"/>
  <c r="R330"/>
  <c r="P330"/>
  <c r="BI327"/>
  <c r="BH327"/>
  <c r="BG327"/>
  <c r="BF327"/>
  <c r="T327"/>
  <c r="R327"/>
  <c r="P327"/>
  <c r="BI322"/>
  <c r="BH322"/>
  <c r="BG322"/>
  <c r="BF322"/>
  <c r="T322"/>
  <c r="T321"/>
  <c r="R322"/>
  <c r="R321"/>
  <c r="P322"/>
  <c r="P321"/>
  <c r="BI319"/>
  <c r="BH319"/>
  <c r="BG319"/>
  <c r="BF319"/>
  <c r="T319"/>
  <c r="R319"/>
  <c r="P319"/>
  <c r="BI314"/>
  <c r="BH314"/>
  <c r="BG314"/>
  <c r="BF314"/>
  <c r="T314"/>
  <c r="R314"/>
  <c r="P314"/>
  <c r="BI307"/>
  <c r="BH307"/>
  <c r="BG307"/>
  <c r="BF307"/>
  <c r="T307"/>
  <c r="R307"/>
  <c r="P307"/>
  <c r="BI305"/>
  <c r="BH305"/>
  <c r="BG305"/>
  <c r="BF305"/>
  <c r="T305"/>
  <c r="R305"/>
  <c r="P305"/>
  <c r="BI303"/>
  <c r="BH303"/>
  <c r="BG303"/>
  <c r="BF303"/>
  <c r="T303"/>
  <c r="R303"/>
  <c r="P303"/>
  <c r="BI301"/>
  <c r="BH301"/>
  <c r="BG301"/>
  <c r="BF301"/>
  <c r="T301"/>
  <c r="R301"/>
  <c r="P301"/>
  <c r="BI299"/>
  <c r="BH299"/>
  <c r="BG299"/>
  <c r="BF299"/>
  <c r="T299"/>
  <c r="R299"/>
  <c r="P299"/>
  <c r="BI296"/>
  <c r="BH296"/>
  <c r="BG296"/>
  <c r="BF296"/>
  <c r="T296"/>
  <c r="R296"/>
  <c r="P296"/>
  <c r="BI294"/>
  <c r="BH294"/>
  <c r="BG294"/>
  <c r="BF294"/>
  <c r="T294"/>
  <c r="R294"/>
  <c r="P294"/>
  <c r="BI292"/>
  <c r="BH292"/>
  <c r="BG292"/>
  <c r="BF292"/>
  <c r="T292"/>
  <c r="R292"/>
  <c r="P292"/>
  <c r="BI289"/>
  <c r="BH289"/>
  <c r="BG289"/>
  <c r="BF289"/>
  <c r="T289"/>
  <c r="R289"/>
  <c r="P289"/>
  <c r="BI287"/>
  <c r="BH287"/>
  <c r="BG287"/>
  <c r="BF287"/>
  <c r="T287"/>
  <c r="R287"/>
  <c r="P287"/>
  <c r="BI285"/>
  <c r="BH285"/>
  <c r="BG285"/>
  <c r="BF285"/>
  <c r="T285"/>
  <c r="R285"/>
  <c r="P285"/>
  <c r="BI282"/>
  <c r="BH282"/>
  <c r="BG282"/>
  <c r="BF282"/>
  <c r="T282"/>
  <c r="R282"/>
  <c r="P282"/>
  <c r="BI279"/>
  <c r="BH279"/>
  <c r="BG279"/>
  <c r="BF279"/>
  <c r="T279"/>
  <c r="R279"/>
  <c r="P279"/>
  <c r="BI276"/>
  <c r="BH276"/>
  <c r="BG276"/>
  <c r="BF276"/>
  <c r="T276"/>
  <c r="R276"/>
  <c r="P276"/>
  <c r="BI273"/>
  <c r="BH273"/>
  <c r="BG273"/>
  <c r="BF273"/>
  <c r="T273"/>
  <c r="R273"/>
  <c r="P273"/>
  <c r="BI269"/>
  <c r="BH269"/>
  <c r="BG269"/>
  <c r="BF269"/>
  <c r="T269"/>
  <c r="R269"/>
  <c r="P269"/>
  <c r="BI264"/>
  <c r="BH264"/>
  <c r="BG264"/>
  <c r="BF264"/>
  <c r="T264"/>
  <c r="R264"/>
  <c r="P264"/>
  <c r="BI262"/>
  <c r="BH262"/>
  <c r="BG262"/>
  <c r="BF262"/>
  <c r="T262"/>
  <c r="R262"/>
  <c r="P262"/>
  <c r="BI259"/>
  <c r="BH259"/>
  <c r="BG259"/>
  <c r="BF259"/>
  <c r="T259"/>
  <c r="R259"/>
  <c r="P259"/>
  <c r="BI257"/>
  <c r="BH257"/>
  <c r="BG257"/>
  <c r="BF257"/>
  <c r="T257"/>
  <c r="R257"/>
  <c r="P257"/>
  <c r="BI255"/>
  <c r="BH255"/>
  <c r="BG255"/>
  <c r="BF255"/>
  <c r="T255"/>
  <c r="R255"/>
  <c r="P255"/>
  <c r="BI252"/>
  <c r="BH252"/>
  <c r="BG252"/>
  <c r="BF252"/>
  <c r="T252"/>
  <c r="R252"/>
  <c r="P252"/>
  <c r="BI248"/>
  <c r="BH248"/>
  <c r="BG248"/>
  <c r="BF248"/>
  <c r="T248"/>
  <c r="R248"/>
  <c r="P248"/>
  <c r="BI245"/>
  <c r="BH245"/>
  <c r="BG245"/>
  <c r="BF245"/>
  <c r="T245"/>
  <c r="R245"/>
  <c r="P245"/>
  <c r="BI241"/>
  <c r="BH241"/>
  <c r="BG241"/>
  <c r="BF241"/>
  <c r="T241"/>
  <c r="R241"/>
  <c r="P241"/>
  <c r="BI238"/>
  <c r="BH238"/>
  <c r="BG238"/>
  <c r="BF238"/>
  <c r="T238"/>
  <c r="R238"/>
  <c r="P238"/>
  <c r="BI234"/>
  <c r="BH234"/>
  <c r="BG234"/>
  <c r="BF234"/>
  <c r="T234"/>
  <c r="R234"/>
  <c r="P234"/>
  <c r="BI231"/>
  <c r="BH231"/>
  <c r="BG231"/>
  <c r="BF231"/>
  <c r="T231"/>
  <c r="R231"/>
  <c r="P231"/>
  <c r="BI212"/>
  <c r="BH212"/>
  <c r="BG212"/>
  <c r="BF212"/>
  <c r="T212"/>
  <c r="R212"/>
  <c r="P212"/>
  <c r="BI193"/>
  <c r="BH193"/>
  <c r="BG193"/>
  <c r="BF193"/>
  <c r="T193"/>
  <c r="R193"/>
  <c r="P193"/>
  <c r="BI189"/>
  <c r="BH189"/>
  <c r="BG189"/>
  <c r="BF189"/>
  <c r="T189"/>
  <c r="R189"/>
  <c r="P189"/>
  <c r="BI187"/>
  <c r="BH187"/>
  <c r="BG187"/>
  <c r="BF187"/>
  <c r="T187"/>
  <c r="R187"/>
  <c r="P187"/>
  <c r="BI182"/>
  <c r="BH182"/>
  <c r="BG182"/>
  <c r="BF182"/>
  <c r="T182"/>
  <c r="R182"/>
  <c r="P182"/>
  <c r="BI173"/>
  <c r="BH173"/>
  <c r="BG173"/>
  <c r="BF173"/>
  <c r="T173"/>
  <c r="T172"/>
  <c r="R173"/>
  <c r="R172"/>
  <c r="P173"/>
  <c r="P172"/>
  <c r="BI169"/>
  <c r="BH169"/>
  <c r="BG169"/>
  <c r="BF169"/>
  <c r="T169"/>
  <c r="R169"/>
  <c r="P169"/>
  <c r="BI166"/>
  <c r="BH166"/>
  <c r="BG166"/>
  <c r="BF166"/>
  <c r="T166"/>
  <c r="R166"/>
  <c r="P166"/>
  <c r="BI163"/>
  <c r="BH163"/>
  <c r="BG163"/>
  <c r="BF163"/>
  <c r="T163"/>
  <c r="R163"/>
  <c r="P163"/>
  <c r="BI159"/>
  <c r="BH159"/>
  <c r="BG159"/>
  <c r="BF159"/>
  <c r="T159"/>
  <c r="R159"/>
  <c r="P159"/>
  <c r="BI156"/>
  <c r="BH156"/>
  <c r="BG156"/>
  <c r="BF156"/>
  <c r="T156"/>
  <c r="R156"/>
  <c r="P156"/>
  <c r="BI153"/>
  <c r="BH153"/>
  <c r="BG153"/>
  <c r="BF153"/>
  <c r="T153"/>
  <c r="R153"/>
  <c r="P153"/>
  <c r="BI150"/>
  <c r="BH150"/>
  <c r="BG150"/>
  <c r="BF150"/>
  <c r="T150"/>
  <c r="R150"/>
  <c r="P150"/>
  <c r="BI145"/>
  <c r="BH145"/>
  <c r="BG145"/>
  <c r="BF145"/>
  <c r="T145"/>
  <c r="R145"/>
  <c r="P145"/>
  <c r="BI142"/>
  <c r="BH142"/>
  <c r="BG142"/>
  <c r="BF142"/>
  <c r="T142"/>
  <c r="R142"/>
  <c r="P142"/>
  <c r="BI137"/>
  <c r="BH137"/>
  <c r="BG137"/>
  <c r="BF137"/>
  <c r="T137"/>
  <c r="R137"/>
  <c r="P137"/>
  <c r="BI133"/>
  <c r="BH133"/>
  <c r="BG133"/>
  <c r="BF133"/>
  <c r="T133"/>
  <c r="R133"/>
  <c r="P133"/>
  <c r="BI128"/>
  <c r="BH128"/>
  <c r="BG128"/>
  <c r="BF128"/>
  <c r="T128"/>
  <c r="R128"/>
  <c r="P128"/>
  <c r="BI125"/>
  <c r="BH125"/>
  <c r="BG125"/>
  <c r="BF125"/>
  <c r="T125"/>
  <c r="R125"/>
  <c r="P125"/>
  <c r="BI120"/>
  <c r="BH120"/>
  <c r="BG120"/>
  <c r="BF120"/>
  <c r="T120"/>
  <c r="R120"/>
  <c r="P120"/>
  <c r="BI115"/>
  <c r="BH115"/>
  <c r="BG115"/>
  <c r="BF115"/>
  <c r="T115"/>
  <c r="R115"/>
  <c r="P115"/>
  <c r="BI109"/>
  <c r="BH109"/>
  <c r="BG109"/>
  <c r="BF109"/>
  <c r="T109"/>
  <c r="R109"/>
  <c r="P109"/>
  <c r="BI104"/>
  <c r="BH104"/>
  <c r="BG104"/>
  <c r="BF104"/>
  <c r="T104"/>
  <c r="R104"/>
  <c r="P104"/>
  <c r="BI101"/>
  <c r="BH101"/>
  <c r="BG101"/>
  <c r="BF101"/>
  <c r="T101"/>
  <c r="R101"/>
  <c r="P101"/>
  <c r="BI96"/>
  <c r="BH96"/>
  <c r="BG96"/>
  <c r="BF96"/>
  <c r="T96"/>
  <c r="R96"/>
  <c r="P96"/>
  <c r="BI93"/>
  <c r="BH93"/>
  <c r="BG93"/>
  <c r="BF93"/>
  <c r="T93"/>
  <c r="R93"/>
  <c r="P93"/>
  <c r="J86"/>
  <c r="F86"/>
  <c r="F84"/>
  <c r="E82"/>
  <c r="J54"/>
  <c r="F54"/>
  <c r="F52"/>
  <c r="E50"/>
  <c r="J24"/>
  <c r="E24"/>
  <c r="J55"/>
  <c r="J23"/>
  <c r="J18"/>
  <c r="E18"/>
  <c r="F87"/>
  <c r="J17"/>
  <c r="J12"/>
  <c r="J52"/>
  <c r="E7"/>
  <c r="E48"/>
  <c i="19" r="J179"/>
  <c r="J37"/>
  <c r="J36"/>
  <c i="1" r="AY76"/>
  <c i="19" r="J35"/>
  <c i="1" r="AX76"/>
  <c i="19" r="BI291"/>
  <c r="BH291"/>
  <c r="BG291"/>
  <c r="BF291"/>
  <c r="T291"/>
  <c r="T290"/>
  <c r="R291"/>
  <c r="R290"/>
  <c r="P291"/>
  <c r="P290"/>
  <c r="BI278"/>
  <c r="BH278"/>
  <c r="BG278"/>
  <c r="BF278"/>
  <c r="T278"/>
  <c r="R278"/>
  <c r="P278"/>
  <c r="BI273"/>
  <c r="BH273"/>
  <c r="BG273"/>
  <c r="BF273"/>
  <c r="T273"/>
  <c r="R273"/>
  <c r="P273"/>
  <c r="BI268"/>
  <c r="BH268"/>
  <c r="BG268"/>
  <c r="BF268"/>
  <c r="T268"/>
  <c r="R268"/>
  <c r="P268"/>
  <c r="BI265"/>
  <c r="BH265"/>
  <c r="BG265"/>
  <c r="BF265"/>
  <c r="T265"/>
  <c r="R265"/>
  <c r="P265"/>
  <c r="BI253"/>
  <c r="BH253"/>
  <c r="BG253"/>
  <c r="BF253"/>
  <c r="T253"/>
  <c r="R253"/>
  <c r="P253"/>
  <c r="BI248"/>
  <c r="BH248"/>
  <c r="BG248"/>
  <c r="BF248"/>
  <c r="T248"/>
  <c r="R248"/>
  <c r="P248"/>
  <c r="BI246"/>
  <c r="BH246"/>
  <c r="BG246"/>
  <c r="BF246"/>
  <c r="T246"/>
  <c r="R246"/>
  <c r="P246"/>
  <c r="BI244"/>
  <c r="BH244"/>
  <c r="BG244"/>
  <c r="BF244"/>
  <c r="T244"/>
  <c r="R244"/>
  <c r="P244"/>
  <c r="BI242"/>
  <c r="BH242"/>
  <c r="BG242"/>
  <c r="BF242"/>
  <c r="T242"/>
  <c r="R242"/>
  <c r="P242"/>
  <c r="BI240"/>
  <c r="BH240"/>
  <c r="BG240"/>
  <c r="BF240"/>
  <c r="T240"/>
  <c r="R240"/>
  <c r="P240"/>
  <c r="BI238"/>
  <c r="BH238"/>
  <c r="BG238"/>
  <c r="BF238"/>
  <c r="T238"/>
  <c r="R238"/>
  <c r="P238"/>
  <c r="BI236"/>
  <c r="BH236"/>
  <c r="BG236"/>
  <c r="BF236"/>
  <c r="T236"/>
  <c r="R236"/>
  <c r="P236"/>
  <c r="BI233"/>
  <c r="BH233"/>
  <c r="BG233"/>
  <c r="BF233"/>
  <c r="T233"/>
  <c r="R233"/>
  <c r="P233"/>
  <c r="BI231"/>
  <c r="BH231"/>
  <c r="BG231"/>
  <c r="BF231"/>
  <c r="T231"/>
  <c r="R231"/>
  <c r="P231"/>
  <c r="BI228"/>
  <c r="BH228"/>
  <c r="BG228"/>
  <c r="BF228"/>
  <c r="T228"/>
  <c r="R228"/>
  <c r="P228"/>
  <c r="BI223"/>
  <c r="BH223"/>
  <c r="BG223"/>
  <c r="BF223"/>
  <c r="T223"/>
  <c r="R223"/>
  <c r="P223"/>
  <c r="BI217"/>
  <c r="BH217"/>
  <c r="BG217"/>
  <c r="BF217"/>
  <c r="T217"/>
  <c r="R217"/>
  <c r="P217"/>
  <c r="BI211"/>
  <c r="BH211"/>
  <c r="BG211"/>
  <c r="BF211"/>
  <c r="T211"/>
  <c r="R211"/>
  <c r="P211"/>
  <c r="BI209"/>
  <c r="BH209"/>
  <c r="BG209"/>
  <c r="BF209"/>
  <c r="T209"/>
  <c r="R209"/>
  <c r="P209"/>
  <c r="BI204"/>
  <c r="BH204"/>
  <c r="BG204"/>
  <c r="BF204"/>
  <c r="T204"/>
  <c r="R204"/>
  <c r="P204"/>
  <c r="BI200"/>
  <c r="BH200"/>
  <c r="BG200"/>
  <c r="BF200"/>
  <c r="T200"/>
  <c r="R200"/>
  <c r="P200"/>
  <c r="BI197"/>
  <c r="BH197"/>
  <c r="BG197"/>
  <c r="BF197"/>
  <c r="T197"/>
  <c r="R197"/>
  <c r="P197"/>
  <c r="BI193"/>
  <c r="BH193"/>
  <c r="BG193"/>
  <c r="BF193"/>
  <c r="T193"/>
  <c r="R193"/>
  <c r="P193"/>
  <c r="BI188"/>
  <c r="BH188"/>
  <c r="BG188"/>
  <c r="BF188"/>
  <c r="T188"/>
  <c r="R188"/>
  <c r="P188"/>
  <c r="BI181"/>
  <c r="BH181"/>
  <c r="BG181"/>
  <c r="BF181"/>
  <c r="T181"/>
  <c r="T180"/>
  <c r="R181"/>
  <c r="R180"/>
  <c r="P181"/>
  <c r="P180"/>
  <c r="J62"/>
  <c r="BI175"/>
  <c r="BH175"/>
  <c r="BG175"/>
  <c r="BF175"/>
  <c r="T175"/>
  <c r="R175"/>
  <c r="P175"/>
  <c r="BI163"/>
  <c r="BH163"/>
  <c r="BG163"/>
  <c r="BF163"/>
  <c r="T163"/>
  <c r="R163"/>
  <c r="P163"/>
  <c r="BI151"/>
  <c r="BH151"/>
  <c r="BG151"/>
  <c r="BF151"/>
  <c r="T151"/>
  <c r="R151"/>
  <c r="P151"/>
  <c r="BI148"/>
  <c r="BH148"/>
  <c r="BG148"/>
  <c r="BF148"/>
  <c r="T148"/>
  <c r="R148"/>
  <c r="P148"/>
  <c r="BI143"/>
  <c r="BH143"/>
  <c r="BG143"/>
  <c r="BF143"/>
  <c r="T143"/>
  <c r="R143"/>
  <c r="P143"/>
  <c r="BI138"/>
  <c r="BH138"/>
  <c r="BG138"/>
  <c r="BF138"/>
  <c r="T138"/>
  <c r="R138"/>
  <c r="P138"/>
  <c r="BI133"/>
  <c r="BH133"/>
  <c r="BG133"/>
  <c r="BF133"/>
  <c r="T133"/>
  <c r="R133"/>
  <c r="P133"/>
  <c r="BI128"/>
  <c r="BH128"/>
  <c r="BG128"/>
  <c r="BF128"/>
  <c r="T128"/>
  <c r="R128"/>
  <c r="P128"/>
  <c r="BI122"/>
  <c r="BH122"/>
  <c r="BG122"/>
  <c r="BF122"/>
  <c r="T122"/>
  <c r="R122"/>
  <c r="P122"/>
  <c r="BI119"/>
  <c r="BH119"/>
  <c r="BG119"/>
  <c r="BF119"/>
  <c r="T119"/>
  <c r="R119"/>
  <c r="P119"/>
  <c r="BI116"/>
  <c r="BH116"/>
  <c r="BG116"/>
  <c r="BF116"/>
  <c r="T116"/>
  <c r="R116"/>
  <c r="P116"/>
  <c r="BI111"/>
  <c r="BH111"/>
  <c r="BG111"/>
  <c r="BF111"/>
  <c r="T111"/>
  <c r="R111"/>
  <c r="P111"/>
  <c r="BI105"/>
  <c r="BH105"/>
  <c r="BG105"/>
  <c r="BF105"/>
  <c r="T105"/>
  <c r="R105"/>
  <c r="P105"/>
  <c r="BI100"/>
  <c r="BH100"/>
  <c r="BG100"/>
  <c r="BF100"/>
  <c r="T100"/>
  <c r="R100"/>
  <c r="P100"/>
  <c r="BI88"/>
  <c r="BH88"/>
  <c r="BG88"/>
  <c r="BF88"/>
  <c r="T88"/>
  <c r="R88"/>
  <c r="P88"/>
  <c r="F81"/>
  <c r="F79"/>
  <c r="E77"/>
  <c r="F54"/>
  <c r="F52"/>
  <c r="E50"/>
  <c r="J24"/>
  <c r="E24"/>
  <c r="J55"/>
  <c r="J23"/>
  <c r="J21"/>
  <c r="E21"/>
  <c r="J81"/>
  <c r="J20"/>
  <c r="J18"/>
  <c r="E18"/>
  <c r="F55"/>
  <c r="J17"/>
  <c r="J12"/>
  <c r="J79"/>
  <c r="E7"/>
  <c r="E48"/>
  <c i="18" r="J37"/>
  <c r="J36"/>
  <c i="1" r="AY75"/>
  <c i="18" r="J35"/>
  <c i="1" r="AX75"/>
  <c i="18" r="BI191"/>
  <c r="BH191"/>
  <c r="BG191"/>
  <c r="BF191"/>
  <c r="T191"/>
  <c r="R191"/>
  <c r="P191"/>
  <c r="BI188"/>
  <c r="BH188"/>
  <c r="BG188"/>
  <c r="BF188"/>
  <c r="T188"/>
  <c r="R188"/>
  <c r="P188"/>
  <c r="BI185"/>
  <c r="BH185"/>
  <c r="BG185"/>
  <c r="BF185"/>
  <c r="T185"/>
  <c r="R185"/>
  <c r="P185"/>
  <c r="BI181"/>
  <c r="BH181"/>
  <c r="BG181"/>
  <c r="BF181"/>
  <c r="T181"/>
  <c r="R181"/>
  <c r="P181"/>
  <c r="BI177"/>
  <c r="BH177"/>
  <c r="BG177"/>
  <c r="BF177"/>
  <c r="T177"/>
  <c r="R177"/>
  <c r="P177"/>
  <c r="BI173"/>
  <c r="BH173"/>
  <c r="BG173"/>
  <c r="BF173"/>
  <c r="T173"/>
  <c r="R173"/>
  <c r="P173"/>
  <c r="BI169"/>
  <c r="BH169"/>
  <c r="BG169"/>
  <c r="BF169"/>
  <c r="T169"/>
  <c r="R169"/>
  <c r="P169"/>
  <c r="BI165"/>
  <c r="BH165"/>
  <c r="BG165"/>
  <c r="BF165"/>
  <c r="T165"/>
  <c r="R165"/>
  <c r="P165"/>
  <c r="BI160"/>
  <c r="BH160"/>
  <c r="BG160"/>
  <c r="BF160"/>
  <c r="T160"/>
  <c r="R160"/>
  <c r="P160"/>
  <c r="BI157"/>
  <c r="BH157"/>
  <c r="BG157"/>
  <c r="BF157"/>
  <c r="T157"/>
  <c r="R157"/>
  <c r="P157"/>
  <c r="BI154"/>
  <c r="BH154"/>
  <c r="BG154"/>
  <c r="BF154"/>
  <c r="T154"/>
  <c r="R154"/>
  <c r="P154"/>
  <c r="BI151"/>
  <c r="BH151"/>
  <c r="BG151"/>
  <c r="BF151"/>
  <c r="T151"/>
  <c r="R151"/>
  <c r="P151"/>
  <c r="BI146"/>
  <c r="BH146"/>
  <c r="BG146"/>
  <c r="BF146"/>
  <c r="T146"/>
  <c r="R146"/>
  <c r="P146"/>
  <c r="BI142"/>
  <c r="BH142"/>
  <c r="BG142"/>
  <c r="BF142"/>
  <c r="T142"/>
  <c r="R142"/>
  <c r="P142"/>
  <c r="BI138"/>
  <c r="BH138"/>
  <c r="BG138"/>
  <c r="BF138"/>
  <c r="T138"/>
  <c r="R138"/>
  <c r="P138"/>
  <c r="BI134"/>
  <c r="BH134"/>
  <c r="BG134"/>
  <c r="BF134"/>
  <c r="T134"/>
  <c r="R134"/>
  <c r="P134"/>
  <c r="BI131"/>
  <c r="BH131"/>
  <c r="BG131"/>
  <c r="BF131"/>
  <c r="T131"/>
  <c r="R131"/>
  <c r="P131"/>
  <c r="BI127"/>
  <c r="BH127"/>
  <c r="BG127"/>
  <c r="BF127"/>
  <c r="T127"/>
  <c r="R127"/>
  <c r="P127"/>
  <c r="BI124"/>
  <c r="BH124"/>
  <c r="BG124"/>
  <c r="BF124"/>
  <c r="T124"/>
  <c r="R124"/>
  <c r="P124"/>
  <c r="BI120"/>
  <c r="BH120"/>
  <c r="BG120"/>
  <c r="BF120"/>
  <c r="T120"/>
  <c r="R120"/>
  <c r="P120"/>
  <c r="BI117"/>
  <c r="BH117"/>
  <c r="BG117"/>
  <c r="BF117"/>
  <c r="T117"/>
  <c r="R117"/>
  <c r="P117"/>
  <c r="BI114"/>
  <c r="BH114"/>
  <c r="BG114"/>
  <c r="BF114"/>
  <c r="T114"/>
  <c r="R114"/>
  <c r="P114"/>
  <c r="BI112"/>
  <c r="BH112"/>
  <c r="BG112"/>
  <c r="BF112"/>
  <c r="T112"/>
  <c r="R112"/>
  <c r="P112"/>
  <c r="BI109"/>
  <c r="BH109"/>
  <c r="BG109"/>
  <c r="BF109"/>
  <c r="T109"/>
  <c r="R109"/>
  <c r="P109"/>
  <c r="BI107"/>
  <c r="BH107"/>
  <c r="BG107"/>
  <c r="BF107"/>
  <c r="T107"/>
  <c r="R107"/>
  <c r="P107"/>
  <c r="BI104"/>
  <c r="BH104"/>
  <c r="BG104"/>
  <c r="BF104"/>
  <c r="T104"/>
  <c r="R104"/>
  <c r="P104"/>
  <c r="BI101"/>
  <c r="BH101"/>
  <c r="BG101"/>
  <c r="BF101"/>
  <c r="T101"/>
  <c r="R101"/>
  <c r="P101"/>
  <c r="BI98"/>
  <c r="BH98"/>
  <c r="BG98"/>
  <c r="BF98"/>
  <c r="T98"/>
  <c r="R98"/>
  <c r="P98"/>
  <c r="BI94"/>
  <c r="BH94"/>
  <c r="BG94"/>
  <c r="BF94"/>
  <c r="T94"/>
  <c r="R94"/>
  <c r="P94"/>
  <c r="BI90"/>
  <c r="BH90"/>
  <c r="BG90"/>
  <c r="BF90"/>
  <c r="T90"/>
  <c r="R90"/>
  <c r="P90"/>
  <c r="BI88"/>
  <c r="BH88"/>
  <c r="BG88"/>
  <c r="BF88"/>
  <c r="T88"/>
  <c r="R88"/>
  <c r="P88"/>
  <c r="BI85"/>
  <c r="BH85"/>
  <c r="BG85"/>
  <c r="BF85"/>
  <c r="T85"/>
  <c r="R85"/>
  <c r="P85"/>
  <c r="J79"/>
  <c r="J78"/>
  <c r="F78"/>
  <c r="F76"/>
  <c r="E74"/>
  <c r="J55"/>
  <c r="J54"/>
  <c r="F54"/>
  <c r="F52"/>
  <c r="E50"/>
  <c r="J18"/>
  <c r="E18"/>
  <c r="F55"/>
  <c r="J17"/>
  <c r="J12"/>
  <c r="J76"/>
  <c r="E7"/>
  <c r="E48"/>
  <c i="17" r="J37"/>
  <c r="J36"/>
  <c i="1" r="AY74"/>
  <c i="17" r="J35"/>
  <c i="1" r="AX74"/>
  <c i="17" r="BI349"/>
  <c r="BH349"/>
  <c r="BG349"/>
  <c r="BF349"/>
  <c r="T349"/>
  <c r="T348"/>
  <c r="R349"/>
  <c r="R348"/>
  <c r="P349"/>
  <c r="P348"/>
  <c r="BI344"/>
  <c r="BH344"/>
  <c r="BG344"/>
  <c r="BF344"/>
  <c r="T344"/>
  <c r="R344"/>
  <c r="P344"/>
  <c r="BI339"/>
  <c r="BH339"/>
  <c r="BG339"/>
  <c r="BF339"/>
  <c r="T339"/>
  <c r="R339"/>
  <c r="P339"/>
  <c r="BI335"/>
  <c r="BH335"/>
  <c r="BG335"/>
  <c r="BF335"/>
  <c r="T335"/>
  <c r="R335"/>
  <c r="P335"/>
  <c r="BI332"/>
  <c r="BH332"/>
  <c r="BG332"/>
  <c r="BF332"/>
  <c r="T332"/>
  <c r="R332"/>
  <c r="P332"/>
  <c r="BI327"/>
  <c r="BH327"/>
  <c r="BG327"/>
  <c r="BF327"/>
  <c r="T327"/>
  <c r="R327"/>
  <c r="P327"/>
  <c r="BI324"/>
  <c r="BH324"/>
  <c r="BG324"/>
  <c r="BF324"/>
  <c r="T324"/>
  <c r="R324"/>
  <c r="P324"/>
  <c r="BI320"/>
  <c r="BH320"/>
  <c r="BG320"/>
  <c r="BF320"/>
  <c r="T320"/>
  <c r="R320"/>
  <c r="P320"/>
  <c r="BI314"/>
  <c r="BH314"/>
  <c r="BG314"/>
  <c r="BF314"/>
  <c r="T314"/>
  <c r="R314"/>
  <c r="P314"/>
  <c r="BI310"/>
  <c r="BH310"/>
  <c r="BG310"/>
  <c r="BF310"/>
  <c r="T310"/>
  <c r="R310"/>
  <c r="P310"/>
  <c r="BI306"/>
  <c r="BH306"/>
  <c r="BG306"/>
  <c r="BF306"/>
  <c r="T306"/>
  <c r="R306"/>
  <c r="P306"/>
  <c r="BI300"/>
  <c r="BH300"/>
  <c r="BG300"/>
  <c r="BF300"/>
  <c r="T300"/>
  <c r="R300"/>
  <c r="P300"/>
  <c r="BI297"/>
  <c r="BH297"/>
  <c r="BG297"/>
  <c r="BF297"/>
  <c r="T297"/>
  <c r="R297"/>
  <c r="P297"/>
  <c r="BI293"/>
  <c r="BH293"/>
  <c r="BG293"/>
  <c r="BF293"/>
  <c r="T293"/>
  <c r="R293"/>
  <c r="P293"/>
  <c r="BI289"/>
  <c r="BH289"/>
  <c r="BG289"/>
  <c r="BF289"/>
  <c r="T289"/>
  <c r="R289"/>
  <c r="P289"/>
  <c r="BI283"/>
  <c r="BH283"/>
  <c r="BG283"/>
  <c r="BF283"/>
  <c r="T283"/>
  <c r="R283"/>
  <c r="P283"/>
  <c r="BI279"/>
  <c r="BH279"/>
  <c r="BG279"/>
  <c r="BF279"/>
  <c r="T279"/>
  <c r="R279"/>
  <c r="P279"/>
  <c r="BI277"/>
  <c r="BH277"/>
  <c r="BG277"/>
  <c r="BF277"/>
  <c r="T277"/>
  <c r="R277"/>
  <c r="P277"/>
  <c r="BI274"/>
  <c r="BH274"/>
  <c r="BG274"/>
  <c r="BF274"/>
  <c r="T274"/>
  <c r="R274"/>
  <c r="P274"/>
  <c r="BI270"/>
  <c r="BH270"/>
  <c r="BG270"/>
  <c r="BF270"/>
  <c r="T270"/>
  <c r="R270"/>
  <c r="P270"/>
  <c r="BI267"/>
  <c r="BH267"/>
  <c r="BG267"/>
  <c r="BF267"/>
  <c r="T267"/>
  <c r="R267"/>
  <c r="P267"/>
  <c r="BI263"/>
  <c r="BH263"/>
  <c r="BG263"/>
  <c r="BF263"/>
  <c r="T263"/>
  <c r="R263"/>
  <c r="P263"/>
  <c r="BI259"/>
  <c r="BH259"/>
  <c r="BG259"/>
  <c r="BF259"/>
  <c r="T259"/>
  <c r="R259"/>
  <c r="P259"/>
  <c r="BI257"/>
  <c r="BH257"/>
  <c r="BG257"/>
  <c r="BF257"/>
  <c r="T257"/>
  <c r="R257"/>
  <c r="P257"/>
  <c r="BI254"/>
  <c r="BH254"/>
  <c r="BG254"/>
  <c r="BF254"/>
  <c r="T254"/>
  <c r="R254"/>
  <c r="P254"/>
  <c r="BI251"/>
  <c r="BH251"/>
  <c r="BG251"/>
  <c r="BF251"/>
  <c r="T251"/>
  <c r="R251"/>
  <c r="P251"/>
  <c r="BI248"/>
  <c r="BH248"/>
  <c r="BG248"/>
  <c r="BF248"/>
  <c r="T248"/>
  <c r="R248"/>
  <c r="P248"/>
  <c r="BI246"/>
  <c r="BH246"/>
  <c r="BG246"/>
  <c r="BF246"/>
  <c r="T246"/>
  <c r="R246"/>
  <c r="P246"/>
  <c r="BI243"/>
  <c r="BH243"/>
  <c r="BG243"/>
  <c r="BF243"/>
  <c r="T243"/>
  <c r="R243"/>
  <c r="P243"/>
  <c r="BI241"/>
  <c r="BH241"/>
  <c r="BG241"/>
  <c r="BF241"/>
  <c r="T241"/>
  <c r="R241"/>
  <c r="P241"/>
  <c r="BI238"/>
  <c r="BH238"/>
  <c r="BG238"/>
  <c r="BF238"/>
  <c r="T238"/>
  <c r="R238"/>
  <c r="P238"/>
  <c r="BI236"/>
  <c r="BH236"/>
  <c r="BG236"/>
  <c r="BF236"/>
  <c r="T236"/>
  <c r="R236"/>
  <c r="P236"/>
  <c r="BI233"/>
  <c r="BH233"/>
  <c r="BG233"/>
  <c r="BF233"/>
  <c r="T233"/>
  <c r="R233"/>
  <c r="P233"/>
  <c r="BI228"/>
  <c r="BH228"/>
  <c r="BG228"/>
  <c r="BF228"/>
  <c r="T228"/>
  <c r="T227"/>
  <c r="R228"/>
  <c r="R227"/>
  <c r="P228"/>
  <c r="P227"/>
  <c r="BI225"/>
  <c r="BH225"/>
  <c r="BG225"/>
  <c r="BF225"/>
  <c r="T225"/>
  <c r="R225"/>
  <c r="P225"/>
  <c r="BI220"/>
  <c r="BH220"/>
  <c r="BG220"/>
  <c r="BF220"/>
  <c r="T220"/>
  <c r="R220"/>
  <c r="P220"/>
  <c r="BI218"/>
  <c r="BH218"/>
  <c r="BG218"/>
  <c r="BF218"/>
  <c r="T218"/>
  <c r="R218"/>
  <c r="P218"/>
  <c r="BI211"/>
  <c r="BH211"/>
  <c r="BG211"/>
  <c r="BF211"/>
  <c r="T211"/>
  <c r="R211"/>
  <c r="P211"/>
  <c r="BI207"/>
  <c r="BH207"/>
  <c r="BG207"/>
  <c r="BF207"/>
  <c r="T207"/>
  <c r="R207"/>
  <c r="P207"/>
  <c r="BI201"/>
  <c r="BH201"/>
  <c r="BG201"/>
  <c r="BF201"/>
  <c r="T201"/>
  <c r="R201"/>
  <c r="P201"/>
  <c r="BI197"/>
  <c r="BH197"/>
  <c r="BG197"/>
  <c r="BF197"/>
  <c r="T197"/>
  <c r="R197"/>
  <c r="P197"/>
  <c r="BI193"/>
  <c r="BH193"/>
  <c r="BG193"/>
  <c r="BF193"/>
  <c r="T193"/>
  <c r="R193"/>
  <c r="P193"/>
  <c r="BI189"/>
  <c r="BH189"/>
  <c r="BG189"/>
  <c r="BF189"/>
  <c r="T189"/>
  <c r="R189"/>
  <c r="P189"/>
  <c r="BI183"/>
  <c r="BH183"/>
  <c r="BG183"/>
  <c r="BF183"/>
  <c r="T183"/>
  <c r="R183"/>
  <c r="P183"/>
  <c r="BI179"/>
  <c r="BH179"/>
  <c r="BG179"/>
  <c r="BF179"/>
  <c r="T179"/>
  <c r="R179"/>
  <c r="P179"/>
  <c r="BI175"/>
  <c r="BH175"/>
  <c r="BG175"/>
  <c r="BF175"/>
  <c r="T175"/>
  <c r="R175"/>
  <c r="P175"/>
  <c r="BI171"/>
  <c r="BH171"/>
  <c r="BG171"/>
  <c r="BF171"/>
  <c r="T171"/>
  <c r="R171"/>
  <c r="P171"/>
  <c r="BI164"/>
  <c r="BH164"/>
  <c r="BG164"/>
  <c r="BF164"/>
  <c r="T164"/>
  <c r="R164"/>
  <c r="P164"/>
  <c r="BI160"/>
  <c r="BH160"/>
  <c r="BG160"/>
  <c r="BF160"/>
  <c r="T160"/>
  <c r="T159"/>
  <c r="R160"/>
  <c r="R159"/>
  <c r="P160"/>
  <c r="P159"/>
  <c r="BI155"/>
  <c r="BH155"/>
  <c r="BG155"/>
  <c r="BF155"/>
  <c r="T155"/>
  <c r="R155"/>
  <c r="P155"/>
  <c r="BI152"/>
  <c r="BH152"/>
  <c r="BG152"/>
  <c r="BF152"/>
  <c r="T152"/>
  <c r="R152"/>
  <c r="P152"/>
  <c r="BI148"/>
  <c r="BH148"/>
  <c r="BG148"/>
  <c r="BF148"/>
  <c r="T148"/>
  <c r="R148"/>
  <c r="P148"/>
  <c r="BI144"/>
  <c r="BH144"/>
  <c r="BG144"/>
  <c r="BF144"/>
  <c r="T144"/>
  <c r="R144"/>
  <c r="P144"/>
  <c r="BI141"/>
  <c r="BH141"/>
  <c r="BG141"/>
  <c r="BF141"/>
  <c r="T141"/>
  <c r="R141"/>
  <c r="P141"/>
  <c r="BI133"/>
  <c r="BH133"/>
  <c r="BG133"/>
  <c r="BF133"/>
  <c r="T133"/>
  <c r="R133"/>
  <c r="P133"/>
  <c r="BI130"/>
  <c r="BH130"/>
  <c r="BG130"/>
  <c r="BF130"/>
  <c r="T130"/>
  <c r="R130"/>
  <c r="P130"/>
  <c r="BI124"/>
  <c r="BH124"/>
  <c r="BG124"/>
  <c r="BF124"/>
  <c r="T124"/>
  <c r="R124"/>
  <c r="P124"/>
  <c r="BI120"/>
  <c r="BH120"/>
  <c r="BG120"/>
  <c r="BF120"/>
  <c r="T120"/>
  <c r="R120"/>
  <c r="P120"/>
  <c r="BI116"/>
  <c r="BH116"/>
  <c r="BG116"/>
  <c r="BF116"/>
  <c r="T116"/>
  <c r="R116"/>
  <c r="P116"/>
  <c r="BI112"/>
  <c r="BH112"/>
  <c r="BG112"/>
  <c r="BF112"/>
  <c r="T112"/>
  <c r="R112"/>
  <c r="P112"/>
  <c r="BI106"/>
  <c r="BH106"/>
  <c r="BG106"/>
  <c r="BF106"/>
  <c r="T106"/>
  <c r="R106"/>
  <c r="P106"/>
  <c r="BI103"/>
  <c r="BH103"/>
  <c r="BG103"/>
  <c r="BF103"/>
  <c r="T103"/>
  <c r="R103"/>
  <c r="P103"/>
  <c r="BI99"/>
  <c r="BH99"/>
  <c r="BG99"/>
  <c r="BF99"/>
  <c r="T99"/>
  <c r="R99"/>
  <c r="P99"/>
  <c r="BI96"/>
  <c r="BH96"/>
  <c r="BG96"/>
  <c r="BF96"/>
  <c r="T96"/>
  <c r="R96"/>
  <c r="P96"/>
  <c r="BI93"/>
  <c r="BH93"/>
  <c r="BG93"/>
  <c r="BF93"/>
  <c r="T93"/>
  <c r="R93"/>
  <c r="P93"/>
  <c r="BI89"/>
  <c r="BH89"/>
  <c r="BG89"/>
  <c r="BF89"/>
  <c r="T89"/>
  <c r="R89"/>
  <c r="P89"/>
  <c r="J83"/>
  <c r="F83"/>
  <c r="F81"/>
  <c r="E79"/>
  <c r="J54"/>
  <c r="F54"/>
  <c r="F52"/>
  <c r="E50"/>
  <c r="J24"/>
  <c r="E24"/>
  <c r="J84"/>
  <c r="J23"/>
  <c r="J18"/>
  <c r="E18"/>
  <c r="F55"/>
  <c r="J17"/>
  <c r="J12"/>
  <c r="J81"/>
  <c r="E7"/>
  <c r="E77"/>
  <c i="16" r="J37"/>
  <c r="J36"/>
  <c i="1" r="AY73"/>
  <c i="16" r="J35"/>
  <c i="1" r="AX73"/>
  <c i="16" r="BI231"/>
  <c r="BH231"/>
  <c r="BG231"/>
  <c r="BF231"/>
  <c r="T231"/>
  <c r="T230"/>
  <c r="R231"/>
  <c r="R230"/>
  <c r="P231"/>
  <c r="P230"/>
  <c r="BI222"/>
  <c r="BH222"/>
  <c r="BG222"/>
  <c r="BF222"/>
  <c r="T222"/>
  <c r="R222"/>
  <c r="P222"/>
  <c r="BI220"/>
  <c r="BH220"/>
  <c r="BG220"/>
  <c r="BF220"/>
  <c r="T220"/>
  <c r="R220"/>
  <c r="P220"/>
  <c r="BI218"/>
  <c r="BH218"/>
  <c r="BG218"/>
  <c r="BF218"/>
  <c r="T218"/>
  <c r="R218"/>
  <c r="P218"/>
  <c r="BI216"/>
  <c r="BH216"/>
  <c r="BG216"/>
  <c r="BF216"/>
  <c r="T216"/>
  <c r="R216"/>
  <c r="P216"/>
  <c r="BI207"/>
  <c r="BH207"/>
  <c r="BG207"/>
  <c r="BF207"/>
  <c r="T207"/>
  <c r="R207"/>
  <c r="P207"/>
  <c r="BI202"/>
  <c r="BH202"/>
  <c r="BG202"/>
  <c r="BF202"/>
  <c r="T202"/>
  <c r="R202"/>
  <c r="P202"/>
  <c r="BI197"/>
  <c r="BH197"/>
  <c r="BG197"/>
  <c r="BF197"/>
  <c r="T197"/>
  <c r="R197"/>
  <c r="P197"/>
  <c r="BI191"/>
  <c r="BH191"/>
  <c r="BG191"/>
  <c r="BF191"/>
  <c r="T191"/>
  <c r="R191"/>
  <c r="P191"/>
  <c r="BI183"/>
  <c r="BH183"/>
  <c r="BG183"/>
  <c r="BF183"/>
  <c r="T183"/>
  <c r="R183"/>
  <c r="P183"/>
  <c r="BI156"/>
  <c r="BH156"/>
  <c r="BG156"/>
  <c r="BF156"/>
  <c r="T156"/>
  <c r="R156"/>
  <c r="P156"/>
  <c r="BI153"/>
  <c r="BH153"/>
  <c r="BG153"/>
  <c r="BF153"/>
  <c r="T153"/>
  <c r="R153"/>
  <c r="P153"/>
  <c r="BI149"/>
  <c r="BH149"/>
  <c r="BG149"/>
  <c r="BF149"/>
  <c r="T149"/>
  <c r="R149"/>
  <c r="P149"/>
  <c r="BI145"/>
  <c r="BH145"/>
  <c r="BG145"/>
  <c r="BF145"/>
  <c r="T145"/>
  <c r="R145"/>
  <c r="P145"/>
  <c r="BI141"/>
  <c r="BH141"/>
  <c r="BG141"/>
  <c r="BF141"/>
  <c r="T141"/>
  <c r="R141"/>
  <c r="P141"/>
  <c r="BI136"/>
  <c r="BH136"/>
  <c r="BG136"/>
  <c r="BF136"/>
  <c r="T136"/>
  <c r="R136"/>
  <c r="P136"/>
  <c r="BI131"/>
  <c r="BH131"/>
  <c r="BG131"/>
  <c r="BF131"/>
  <c r="T131"/>
  <c r="R131"/>
  <c r="P131"/>
  <c r="BI125"/>
  <c r="BH125"/>
  <c r="BG125"/>
  <c r="BF125"/>
  <c r="T125"/>
  <c r="R125"/>
  <c r="P125"/>
  <c r="BI117"/>
  <c r="BH117"/>
  <c r="BG117"/>
  <c r="BF117"/>
  <c r="T117"/>
  <c r="R117"/>
  <c r="P117"/>
  <c r="BI90"/>
  <c r="BH90"/>
  <c r="BG90"/>
  <c r="BF90"/>
  <c r="T90"/>
  <c r="R90"/>
  <c r="P90"/>
  <c r="BI85"/>
  <c r="BH85"/>
  <c r="BG85"/>
  <c r="BF85"/>
  <c r="T85"/>
  <c r="R85"/>
  <c r="P85"/>
  <c r="J79"/>
  <c r="J78"/>
  <c r="F78"/>
  <c r="F76"/>
  <c r="E74"/>
  <c r="J55"/>
  <c r="J54"/>
  <c r="F54"/>
  <c r="F52"/>
  <c r="E50"/>
  <c r="J18"/>
  <c r="E18"/>
  <c r="F55"/>
  <c r="J17"/>
  <c r="J12"/>
  <c r="J52"/>
  <c r="E7"/>
  <c r="E72"/>
  <c i="15" r="J39"/>
  <c r="J38"/>
  <c i="1" r="AY72"/>
  <c i="15" r="J37"/>
  <c i="1" r="AX72"/>
  <c i="15" r="BI204"/>
  <c r="BH204"/>
  <c r="BG204"/>
  <c r="BF204"/>
  <c r="T204"/>
  <c r="T203"/>
  <c r="R204"/>
  <c r="R203"/>
  <c r="P204"/>
  <c r="P203"/>
  <c r="BI200"/>
  <c r="BH200"/>
  <c r="BG200"/>
  <c r="BF200"/>
  <c r="T200"/>
  <c r="R200"/>
  <c r="P200"/>
  <c r="BI197"/>
  <c r="BH197"/>
  <c r="BG197"/>
  <c r="BF197"/>
  <c r="T197"/>
  <c r="R197"/>
  <c r="P197"/>
  <c r="BI193"/>
  <c r="BH193"/>
  <c r="BG193"/>
  <c r="BF193"/>
  <c r="T193"/>
  <c r="R193"/>
  <c r="P193"/>
  <c r="BI190"/>
  <c r="BH190"/>
  <c r="BG190"/>
  <c r="BF190"/>
  <c r="T190"/>
  <c r="R190"/>
  <c r="P190"/>
  <c r="BI185"/>
  <c r="BH185"/>
  <c r="BG185"/>
  <c r="BF185"/>
  <c r="T185"/>
  <c r="T184"/>
  <c r="R185"/>
  <c r="R184"/>
  <c r="P185"/>
  <c r="P184"/>
  <c r="BI180"/>
  <c r="BH180"/>
  <c r="BG180"/>
  <c r="BF180"/>
  <c r="T180"/>
  <c r="R180"/>
  <c r="P180"/>
  <c r="BI177"/>
  <c r="BH177"/>
  <c r="BG177"/>
  <c r="BF177"/>
  <c r="T177"/>
  <c r="R177"/>
  <c r="P177"/>
  <c r="BI174"/>
  <c r="BH174"/>
  <c r="BG174"/>
  <c r="BF174"/>
  <c r="T174"/>
  <c r="R174"/>
  <c r="P174"/>
  <c r="BI171"/>
  <c r="BH171"/>
  <c r="BG171"/>
  <c r="BF171"/>
  <c r="T171"/>
  <c r="R171"/>
  <c r="P171"/>
  <c r="BI167"/>
  <c r="BH167"/>
  <c r="BG167"/>
  <c r="BF167"/>
  <c r="T167"/>
  <c r="R167"/>
  <c r="P167"/>
  <c r="BI163"/>
  <c r="BH163"/>
  <c r="BG163"/>
  <c r="BF163"/>
  <c r="T163"/>
  <c r="R163"/>
  <c r="P163"/>
  <c r="BI159"/>
  <c r="BH159"/>
  <c r="BG159"/>
  <c r="BF159"/>
  <c r="T159"/>
  <c r="R159"/>
  <c r="P159"/>
  <c r="BI154"/>
  <c r="BH154"/>
  <c r="BG154"/>
  <c r="BF154"/>
  <c r="T154"/>
  <c r="R154"/>
  <c r="P154"/>
  <c r="BI150"/>
  <c r="BH150"/>
  <c r="BG150"/>
  <c r="BF150"/>
  <c r="T150"/>
  <c r="R150"/>
  <c r="P150"/>
  <c r="BI146"/>
  <c r="BH146"/>
  <c r="BG146"/>
  <c r="BF146"/>
  <c r="T146"/>
  <c r="R146"/>
  <c r="P146"/>
  <c r="BI142"/>
  <c r="BH142"/>
  <c r="BG142"/>
  <c r="BF142"/>
  <c r="T142"/>
  <c r="R142"/>
  <c r="P142"/>
  <c r="BI139"/>
  <c r="BH139"/>
  <c r="BG139"/>
  <c r="BF139"/>
  <c r="T139"/>
  <c r="R139"/>
  <c r="P139"/>
  <c r="BI136"/>
  <c r="BH136"/>
  <c r="BG136"/>
  <c r="BF136"/>
  <c r="T136"/>
  <c r="R136"/>
  <c r="P136"/>
  <c r="BI132"/>
  <c r="BH132"/>
  <c r="BG132"/>
  <c r="BF132"/>
  <c r="T132"/>
  <c r="R132"/>
  <c r="P132"/>
  <c r="BI130"/>
  <c r="BH130"/>
  <c r="BG130"/>
  <c r="BF130"/>
  <c r="T130"/>
  <c r="R130"/>
  <c r="P130"/>
  <c r="BI127"/>
  <c r="BH127"/>
  <c r="BG127"/>
  <c r="BF127"/>
  <c r="T127"/>
  <c r="R127"/>
  <c r="P127"/>
  <c r="BI125"/>
  <c r="BH125"/>
  <c r="BG125"/>
  <c r="BF125"/>
  <c r="T125"/>
  <c r="R125"/>
  <c r="P125"/>
  <c r="BI122"/>
  <c r="BH122"/>
  <c r="BG122"/>
  <c r="BF122"/>
  <c r="T122"/>
  <c r="R122"/>
  <c r="P122"/>
  <c r="BI120"/>
  <c r="BH120"/>
  <c r="BG120"/>
  <c r="BF120"/>
  <c r="T120"/>
  <c r="R120"/>
  <c r="P120"/>
  <c r="BI117"/>
  <c r="BH117"/>
  <c r="BG117"/>
  <c r="BF117"/>
  <c r="T117"/>
  <c r="R117"/>
  <c r="P117"/>
  <c r="BI115"/>
  <c r="BH115"/>
  <c r="BG115"/>
  <c r="BF115"/>
  <c r="T115"/>
  <c r="R115"/>
  <c r="P115"/>
  <c r="BI112"/>
  <c r="BH112"/>
  <c r="BG112"/>
  <c r="BF112"/>
  <c r="T112"/>
  <c r="R112"/>
  <c r="P112"/>
  <c r="BI110"/>
  <c r="BH110"/>
  <c r="BG110"/>
  <c r="BF110"/>
  <c r="T110"/>
  <c r="R110"/>
  <c r="P110"/>
  <c r="BI107"/>
  <c r="BH107"/>
  <c r="BG107"/>
  <c r="BF107"/>
  <c r="T107"/>
  <c r="R107"/>
  <c r="P107"/>
  <c r="BI104"/>
  <c r="BH104"/>
  <c r="BG104"/>
  <c r="BF104"/>
  <c r="T104"/>
  <c r="R104"/>
  <c r="P104"/>
  <c r="BI101"/>
  <c r="BH101"/>
  <c r="BG101"/>
  <c r="BF101"/>
  <c r="T101"/>
  <c r="R101"/>
  <c r="P101"/>
  <c r="BI98"/>
  <c r="BH98"/>
  <c r="BG98"/>
  <c r="BF98"/>
  <c r="T98"/>
  <c r="R98"/>
  <c r="P98"/>
  <c r="BI95"/>
  <c r="BH95"/>
  <c r="BG95"/>
  <c r="BF95"/>
  <c r="T95"/>
  <c r="R95"/>
  <c r="P95"/>
  <c r="J89"/>
  <c r="F89"/>
  <c r="F87"/>
  <c r="E85"/>
  <c r="J58"/>
  <c r="F58"/>
  <c r="F56"/>
  <c r="E54"/>
  <c r="J26"/>
  <c r="E26"/>
  <c r="J59"/>
  <c r="J25"/>
  <c r="J20"/>
  <c r="E20"/>
  <c r="F59"/>
  <c r="J19"/>
  <c r="J14"/>
  <c r="J56"/>
  <c r="E7"/>
  <c r="E81"/>
  <c i="14" r="J39"/>
  <c r="J38"/>
  <c i="1" r="AY71"/>
  <c i="14" r="J37"/>
  <c i="1" r="AX71"/>
  <c i="14" r="BI158"/>
  <c r="BH158"/>
  <c r="BG158"/>
  <c r="BF158"/>
  <c r="T158"/>
  <c r="T157"/>
  <c r="R158"/>
  <c r="R157"/>
  <c r="P158"/>
  <c r="P157"/>
  <c r="BI153"/>
  <c r="BH153"/>
  <c r="BG153"/>
  <c r="BF153"/>
  <c r="T153"/>
  <c r="T152"/>
  <c r="R153"/>
  <c r="R152"/>
  <c r="P153"/>
  <c r="P152"/>
  <c r="BI149"/>
  <c r="BH149"/>
  <c r="BG149"/>
  <c r="BF149"/>
  <c r="T149"/>
  <c r="R149"/>
  <c r="P149"/>
  <c r="BI145"/>
  <c r="BH145"/>
  <c r="BG145"/>
  <c r="BF145"/>
  <c r="T145"/>
  <c r="R145"/>
  <c r="P145"/>
  <c r="BI141"/>
  <c r="BH141"/>
  <c r="BG141"/>
  <c r="BF141"/>
  <c r="T141"/>
  <c r="R141"/>
  <c r="P141"/>
  <c r="BI136"/>
  <c r="BH136"/>
  <c r="BG136"/>
  <c r="BF136"/>
  <c r="T136"/>
  <c r="R136"/>
  <c r="P136"/>
  <c r="BI132"/>
  <c r="BH132"/>
  <c r="BG132"/>
  <c r="BF132"/>
  <c r="T132"/>
  <c r="R132"/>
  <c r="P132"/>
  <c r="BI128"/>
  <c r="BH128"/>
  <c r="BG128"/>
  <c r="BF128"/>
  <c r="T128"/>
  <c r="R128"/>
  <c r="P128"/>
  <c r="BI124"/>
  <c r="BH124"/>
  <c r="BG124"/>
  <c r="BF124"/>
  <c r="T124"/>
  <c r="R124"/>
  <c r="P124"/>
  <c r="BI122"/>
  <c r="BH122"/>
  <c r="BG122"/>
  <c r="BF122"/>
  <c r="T122"/>
  <c r="R122"/>
  <c r="P122"/>
  <c r="BI119"/>
  <c r="BH119"/>
  <c r="BG119"/>
  <c r="BF119"/>
  <c r="T119"/>
  <c r="R119"/>
  <c r="P119"/>
  <c r="BI116"/>
  <c r="BH116"/>
  <c r="BG116"/>
  <c r="BF116"/>
  <c r="T116"/>
  <c r="R116"/>
  <c r="P116"/>
  <c r="BI113"/>
  <c r="BH113"/>
  <c r="BG113"/>
  <c r="BF113"/>
  <c r="T113"/>
  <c r="R113"/>
  <c r="P113"/>
  <c r="BI111"/>
  <c r="BH111"/>
  <c r="BG111"/>
  <c r="BF111"/>
  <c r="T111"/>
  <c r="R111"/>
  <c r="P111"/>
  <c r="BI107"/>
  <c r="BH107"/>
  <c r="BG107"/>
  <c r="BF107"/>
  <c r="T107"/>
  <c r="R107"/>
  <c r="P107"/>
  <c r="BI104"/>
  <c r="BH104"/>
  <c r="BG104"/>
  <c r="BF104"/>
  <c r="T104"/>
  <c r="R104"/>
  <c r="P104"/>
  <c r="BI101"/>
  <c r="BH101"/>
  <c r="BG101"/>
  <c r="BF101"/>
  <c r="T101"/>
  <c r="R101"/>
  <c r="P101"/>
  <c r="BI99"/>
  <c r="BH99"/>
  <c r="BG99"/>
  <c r="BF99"/>
  <c r="T99"/>
  <c r="R99"/>
  <c r="P99"/>
  <c r="BI96"/>
  <c r="BH96"/>
  <c r="BG96"/>
  <c r="BF96"/>
  <c r="T96"/>
  <c r="R96"/>
  <c r="P96"/>
  <c r="BI93"/>
  <c r="BH93"/>
  <c r="BG93"/>
  <c r="BF93"/>
  <c r="T93"/>
  <c r="R93"/>
  <c r="P93"/>
  <c r="J87"/>
  <c r="F87"/>
  <c r="F85"/>
  <c r="E83"/>
  <c r="J58"/>
  <c r="F58"/>
  <c r="F56"/>
  <c r="E54"/>
  <c r="J26"/>
  <c r="E26"/>
  <c r="J88"/>
  <c r="J25"/>
  <c r="J20"/>
  <c r="E20"/>
  <c r="F88"/>
  <c r="J19"/>
  <c r="J14"/>
  <c r="J85"/>
  <c r="E7"/>
  <c r="E79"/>
  <c i="13" r="J39"/>
  <c r="J38"/>
  <c i="1" r="AY70"/>
  <c i="13" r="J37"/>
  <c i="1" r="AX70"/>
  <c i="13" r="BI195"/>
  <c r="BH195"/>
  <c r="BG195"/>
  <c r="BF195"/>
  <c r="T195"/>
  <c r="T194"/>
  <c r="T193"/>
  <c r="R195"/>
  <c r="R194"/>
  <c r="R193"/>
  <c r="P195"/>
  <c r="P194"/>
  <c r="P193"/>
  <c r="BI190"/>
  <c r="BH190"/>
  <c r="BG190"/>
  <c r="BF190"/>
  <c r="T190"/>
  <c r="T189"/>
  <c r="R190"/>
  <c r="R189"/>
  <c r="P190"/>
  <c r="P189"/>
  <c r="BI186"/>
  <c r="BH186"/>
  <c r="BG186"/>
  <c r="BF186"/>
  <c r="T186"/>
  <c r="R186"/>
  <c r="P186"/>
  <c r="BI182"/>
  <c r="BH182"/>
  <c r="BG182"/>
  <c r="BF182"/>
  <c r="T182"/>
  <c r="R182"/>
  <c r="P182"/>
  <c r="BI178"/>
  <c r="BH178"/>
  <c r="BG178"/>
  <c r="BF178"/>
  <c r="T178"/>
  <c r="R178"/>
  <c r="P178"/>
  <c r="BI173"/>
  <c r="BH173"/>
  <c r="BG173"/>
  <c r="BF173"/>
  <c r="T173"/>
  <c r="R173"/>
  <c r="P173"/>
  <c r="BI169"/>
  <c r="BH169"/>
  <c r="BG169"/>
  <c r="BF169"/>
  <c r="T169"/>
  <c r="R169"/>
  <c r="P169"/>
  <c r="BI165"/>
  <c r="BH165"/>
  <c r="BG165"/>
  <c r="BF165"/>
  <c r="T165"/>
  <c r="R165"/>
  <c r="P165"/>
  <c r="BI161"/>
  <c r="BH161"/>
  <c r="BG161"/>
  <c r="BF161"/>
  <c r="T161"/>
  <c r="R161"/>
  <c r="P161"/>
  <c r="BI159"/>
  <c r="BH159"/>
  <c r="BG159"/>
  <c r="BF159"/>
  <c r="T159"/>
  <c r="R159"/>
  <c r="P159"/>
  <c r="BI157"/>
  <c r="BH157"/>
  <c r="BG157"/>
  <c r="BF157"/>
  <c r="T157"/>
  <c r="R157"/>
  <c r="P157"/>
  <c r="BI153"/>
  <c r="BH153"/>
  <c r="BG153"/>
  <c r="BF153"/>
  <c r="T153"/>
  <c r="R153"/>
  <c r="P153"/>
  <c r="BI149"/>
  <c r="BH149"/>
  <c r="BG149"/>
  <c r="BF149"/>
  <c r="T149"/>
  <c r="R149"/>
  <c r="P149"/>
  <c r="BI145"/>
  <c r="BH145"/>
  <c r="BG145"/>
  <c r="BF145"/>
  <c r="T145"/>
  <c r="R145"/>
  <c r="P145"/>
  <c r="BI141"/>
  <c r="BH141"/>
  <c r="BG141"/>
  <c r="BF141"/>
  <c r="T141"/>
  <c r="R141"/>
  <c r="P141"/>
  <c r="BI137"/>
  <c r="BH137"/>
  <c r="BG137"/>
  <c r="BF137"/>
  <c r="T137"/>
  <c r="R137"/>
  <c r="P137"/>
  <c r="BI134"/>
  <c r="BH134"/>
  <c r="BG134"/>
  <c r="BF134"/>
  <c r="T134"/>
  <c r="R134"/>
  <c r="P134"/>
  <c r="BI132"/>
  <c r="BH132"/>
  <c r="BG132"/>
  <c r="BF132"/>
  <c r="T132"/>
  <c r="R132"/>
  <c r="P132"/>
  <c r="BI129"/>
  <c r="BH129"/>
  <c r="BG129"/>
  <c r="BF129"/>
  <c r="T129"/>
  <c r="R129"/>
  <c r="P129"/>
  <c r="BI123"/>
  <c r="BH123"/>
  <c r="BG123"/>
  <c r="BF123"/>
  <c r="T123"/>
  <c r="R123"/>
  <c r="P123"/>
  <c r="BI120"/>
  <c r="BH120"/>
  <c r="BG120"/>
  <c r="BF120"/>
  <c r="T120"/>
  <c r="R120"/>
  <c r="P120"/>
  <c r="BI117"/>
  <c r="BH117"/>
  <c r="BG117"/>
  <c r="BF117"/>
  <c r="T117"/>
  <c r="R117"/>
  <c r="P117"/>
  <c r="BI115"/>
  <c r="BH115"/>
  <c r="BG115"/>
  <c r="BF115"/>
  <c r="T115"/>
  <c r="R115"/>
  <c r="P115"/>
  <c r="BI113"/>
  <c r="BH113"/>
  <c r="BG113"/>
  <c r="BF113"/>
  <c r="T113"/>
  <c r="R113"/>
  <c r="P113"/>
  <c r="BI111"/>
  <c r="BH111"/>
  <c r="BG111"/>
  <c r="BF111"/>
  <c r="T111"/>
  <c r="R111"/>
  <c r="P111"/>
  <c r="BI109"/>
  <c r="BH109"/>
  <c r="BG109"/>
  <c r="BF109"/>
  <c r="T109"/>
  <c r="R109"/>
  <c r="P109"/>
  <c r="BI106"/>
  <c r="BH106"/>
  <c r="BG106"/>
  <c r="BF106"/>
  <c r="T106"/>
  <c r="R106"/>
  <c r="P106"/>
  <c r="BI103"/>
  <c r="BH103"/>
  <c r="BG103"/>
  <c r="BF103"/>
  <c r="T103"/>
  <c r="R103"/>
  <c r="P103"/>
  <c r="BI100"/>
  <c r="BH100"/>
  <c r="BG100"/>
  <c r="BF100"/>
  <c r="T100"/>
  <c r="R100"/>
  <c r="P100"/>
  <c r="BI97"/>
  <c r="BH97"/>
  <c r="BG97"/>
  <c r="BF97"/>
  <c r="T97"/>
  <c r="R97"/>
  <c r="P97"/>
  <c r="BI94"/>
  <c r="BH94"/>
  <c r="BG94"/>
  <c r="BF94"/>
  <c r="T94"/>
  <c r="R94"/>
  <c r="P94"/>
  <c r="J88"/>
  <c r="F88"/>
  <c r="F86"/>
  <c r="E84"/>
  <c r="J58"/>
  <c r="F58"/>
  <c r="F56"/>
  <c r="E54"/>
  <c r="J26"/>
  <c r="E26"/>
  <c r="J89"/>
  <c r="J25"/>
  <c r="J20"/>
  <c r="E20"/>
  <c r="F59"/>
  <c r="J19"/>
  <c r="J14"/>
  <c r="J56"/>
  <c r="E7"/>
  <c r="E80"/>
  <c i="12" r="J37"/>
  <c r="J36"/>
  <c i="1" r="AY68"/>
  <c i="12" r="J35"/>
  <c i="1" r="AX68"/>
  <c i="12" r="BI291"/>
  <c r="BH291"/>
  <c r="BG291"/>
  <c r="BF291"/>
  <c r="T291"/>
  <c r="R291"/>
  <c r="P291"/>
  <c r="BI288"/>
  <c r="BH288"/>
  <c r="BG288"/>
  <c r="BF288"/>
  <c r="T288"/>
  <c r="R288"/>
  <c r="P288"/>
  <c r="BI279"/>
  <c r="BH279"/>
  <c r="BG279"/>
  <c r="BF279"/>
  <c r="T279"/>
  <c r="R279"/>
  <c r="P279"/>
  <c r="BI271"/>
  <c r="BH271"/>
  <c r="BG271"/>
  <c r="BF271"/>
  <c r="T271"/>
  <c r="R271"/>
  <c r="P271"/>
  <c r="BI263"/>
  <c r="BH263"/>
  <c r="BG263"/>
  <c r="BF263"/>
  <c r="T263"/>
  <c r="R263"/>
  <c r="P263"/>
  <c r="BI259"/>
  <c r="BH259"/>
  <c r="BG259"/>
  <c r="BF259"/>
  <c r="T259"/>
  <c r="R259"/>
  <c r="P259"/>
  <c r="BI257"/>
  <c r="BH257"/>
  <c r="BG257"/>
  <c r="BF257"/>
  <c r="T257"/>
  <c r="R257"/>
  <c r="P257"/>
  <c r="BI254"/>
  <c r="BH254"/>
  <c r="BG254"/>
  <c r="BF254"/>
  <c r="T254"/>
  <c r="R254"/>
  <c r="P254"/>
  <c r="BI252"/>
  <c r="BH252"/>
  <c r="BG252"/>
  <c r="BF252"/>
  <c r="T252"/>
  <c r="R252"/>
  <c r="P252"/>
  <c r="BI249"/>
  <c r="BH249"/>
  <c r="BG249"/>
  <c r="BF249"/>
  <c r="T249"/>
  <c r="R249"/>
  <c r="P249"/>
  <c r="BI246"/>
  <c r="BH246"/>
  <c r="BG246"/>
  <c r="BF246"/>
  <c r="T246"/>
  <c r="R246"/>
  <c r="P246"/>
  <c r="BI242"/>
  <c r="BH242"/>
  <c r="BG242"/>
  <c r="BF242"/>
  <c r="T242"/>
  <c r="R242"/>
  <c r="P242"/>
  <c r="BI240"/>
  <c r="BH240"/>
  <c r="BG240"/>
  <c r="BF240"/>
  <c r="T240"/>
  <c r="R240"/>
  <c r="P240"/>
  <c r="BI237"/>
  <c r="BH237"/>
  <c r="BG237"/>
  <c r="BF237"/>
  <c r="T237"/>
  <c r="R237"/>
  <c r="P237"/>
  <c r="BI234"/>
  <c r="BH234"/>
  <c r="BG234"/>
  <c r="BF234"/>
  <c r="T234"/>
  <c r="R234"/>
  <c r="P234"/>
  <c r="BI232"/>
  <c r="BH232"/>
  <c r="BG232"/>
  <c r="BF232"/>
  <c r="T232"/>
  <c r="R232"/>
  <c r="P232"/>
  <c r="BI229"/>
  <c r="BH229"/>
  <c r="BG229"/>
  <c r="BF229"/>
  <c r="T229"/>
  <c r="R229"/>
  <c r="P229"/>
  <c r="BI226"/>
  <c r="BH226"/>
  <c r="BG226"/>
  <c r="BF226"/>
  <c r="T226"/>
  <c r="R226"/>
  <c r="P226"/>
  <c r="BI224"/>
  <c r="BH224"/>
  <c r="BG224"/>
  <c r="BF224"/>
  <c r="T224"/>
  <c r="R224"/>
  <c r="P224"/>
  <c r="BI221"/>
  <c r="BH221"/>
  <c r="BG221"/>
  <c r="BF221"/>
  <c r="T221"/>
  <c r="R221"/>
  <c r="P221"/>
  <c r="BI217"/>
  <c r="BH217"/>
  <c r="BG217"/>
  <c r="BF217"/>
  <c r="T217"/>
  <c r="R217"/>
  <c r="P217"/>
  <c r="BI214"/>
  <c r="BH214"/>
  <c r="BG214"/>
  <c r="BF214"/>
  <c r="T214"/>
  <c r="R214"/>
  <c r="P214"/>
  <c r="BI210"/>
  <c r="BH210"/>
  <c r="BG210"/>
  <c r="BF210"/>
  <c r="T210"/>
  <c r="R210"/>
  <c r="P210"/>
  <c r="BI207"/>
  <c r="BH207"/>
  <c r="BG207"/>
  <c r="BF207"/>
  <c r="T207"/>
  <c r="R207"/>
  <c r="P207"/>
  <c r="BI203"/>
  <c r="BH203"/>
  <c r="BG203"/>
  <c r="BF203"/>
  <c r="T203"/>
  <c r="R203"/>
  <c r="P203"/>
  <c r="BI201"/>
  <c r="BH201"/>
  <c r="BG201"/>
  <c r="BF201"/>
  <c r="T201"/>
  <c r="R201"/>
  <c r="P201"/>
  <c r="BI197"/>
  <c r="BH197"/>
  <c r="BG197"/>
  <c r="BF197"/>
  <c r="T197"/>
  <c r="R197"/>
  <c r="P197"/>
  <c r="BI194"/>
  <c r="BH194"/>
  <c r="BG194"/>
  <c r="BF194"/>
  <c r="T194"/>
  <c r="R194"/>
  <c r="P194"/>
  <c r="BI190"/>
  <c r="BH190"/>
  <c r="BG190"/>
  <c r="BF190"/>
  <c r="T190"/>
  <c r="R190"/>
  <c r="P190"/>
  <c r="BI185"/>
  <c r="BH185"/>
  <c r="BG185"/>
  <c r="BF185"/>
  <c r="T185"/>
  <c r="T184"/>
  <c r="R185"/>
  <c r="R184"/>
  <c r="P185"/>
  <c r="P184"/>
  <c r="BI181"/>
  <c r="BH181"/>
  <c r="BG181"/>
  <c r="BF181"/>
  <c r="T181"/>
  <c r="R181"/>
  <c r="P181"/>
  <c r="BI177"/>
  <c r="BH177"/>
  <c r="BG177"/>
  <c r="BF177"/>
  <c r="T177"/>
  <c r="R177"/>
  <c r="P177"/>
  <c r="BI174"/>
  <c r="BH174"/>
  <c r="BG174"/>
  <c r="BF174"/>
  <c r="T174"/>
  <c r="R174"/>
  <c r="P174"/>
  <c r="BI171"/>
  <c r="BH171"/>
  <c r="BG171"/>
  <c r="BF171"/>
  <c r="T171"/>
  <c r="R171"/>
  <c r="P171"/>
  <c r="BI167"/>
  <c r="BH167"/>
  <c r="BG167"/>
  <c r="BF167"/>
  <c r="T167"/>
  <c r="R167"/>
  <c r="P167"/>
  <c r="BI162"/>
  <c r="BH162"/>
  <c r="BG162"/>
  <c r="BF162"/>
  <c r="T162"/>
  <c r="R162"/>
  <c r="P162"/>
  <c r="BI157"/>
  <c r="BH157"/>
  <c r="BG157"/>
  <c r="BF157"/>
  <c r="T157"/>
  <c r="R157"/>
  <c r="P157"/>
  <c r="BI153"/>
  <c r="BH153"/>
  <c r="BG153"/>
  <c r="BF153"/>
  <c r="T153"/>
  <c r="R153"/>
  <c r="P153"/>
  <c r="BI145"/>
  <c r="BH145"/>
  <c r="BG145"/>
  <c r="BF145"/>
  <c r="T145"/>
  <c r="R145"/>
  <c r="P145"/>
  <c r="BI135"/>
  <c r="BH135"/>
  <c r="BG135"/>
  <c r="BF135"/>
  <c r="T135"/>
  <c r="R135"/>
  <c r="P135"/>
  <c r="BI129"/>
  <c r="BH129"/>
  <c r="BG129"/>
  <c r="BF129"/>
  <c r="T129"/>
  <c r="R129"/>
  <c r="P129"/>
  <c r="BI124"/>
  <c r="BH124"/>
  <c r="BG124"/>
  <c r="BF124"/>
  <c r="T124"/>
  <c r="R124"/>
  <c r="P124"/>
  <c r="BI119"/>
  <c r="BH119"/>
  <c r="BG119"/>
  <c r="BF119"/>
  <c r="T119"/>
  <c r="R119"/>
  <c r="P119"/>
  <c r="BI113"/>
  <c r="BH113"/>
  <c r="BG113"/>
  <c r="BF113"/>
  <c r="T113"/>
  <c r="R113"/>
  <c r="P113"/>
  <c r="BI108"/>
  <c r="BH108"/>
  <c r="BG108"/>
  <c r="BF108"/>
  <c r="T108"/>
  <c r="R108"/>
  <c r="P108"/>
  <c r="BI103"/>
  <c r="BH103"/>
  <c r="BG103"/>
  <c r="BF103"/>
  <c r="T103"/>
  <c r="R103"/>
  <c r="P103"/>
  <c r="BI98"/>
  <c r="BH98"/>
  <c r="BG98"/>
  <c r="BF98"/>
  <c r="T98"/>
  <c r="R98"/>
  <c r="P98"/>
  <c r="BI94"/>
  <c r="BH94"/>
  <c r="BG94"/>
  <c r="BF94"/>
  <c r="T94"/>
  <c r="R94"/>
  <c r="P94"/>
  <c r="J88"/>
  <c r="J87"/>
  <c r="F87"/>
  <c r="F85"/>
  <c r="E83"/>
  <c r="J55"/>
  <c r="J54"/>
  <c r="F54"/>
  <c r="F52"/>
  <c r="E50"/>
  <c r="J18"/>
  <c r="E18"/>
  <c r="F88"/>
  <c r="J17"/>
  <c r="J12"/>
  <c r="J52"/>
  <c r="E7"/>
  <c r="E81"/>
  <c i="11" r="J41"/>
  <c r="J40"/>
  <c i="1" r="AY67"/>
  <c i="11" r="J39"/>
  <c i="1" r="AX67"/>
  <c i="11" r="BI254"/>
  <c r="BH254"/>
  <c r="BG254"/>
  <c r="BF254"/>
  <c r="T254"/>
  <c r="T253"/>
  <c r="T252"/>
  <c r="R254"/>
  <c r="R253"/>
  <c r="R252"/>
  <c r="P254"/>
  <c r="P253"/>
  <c r="P252"/>
  <c r="BI249"/>
  <c r="BH249"/>
  <c r="BG249"/>
  <c r="BF249"/>
  <c r="T249"/>
  <c r="R249"/>
  <c r="P249"/>
  <c r="BI247"/>
  <c r="BH247"/>
  <c r="BG247"/>
  <c r="BF247"/>
  <c r="T247"/>
  <c r="R247"/>
  <c r="P247"/>
  <c r="BI245"/>
  <c r="BH245"/>
  <c r="BG245"/>
  <c r="BF245"/>
  <c r="T245"/>
  <c r="R245"/>
  <c r="P245"/>
  <c r="BI243"/>
  <c r="BH243"/>
  <c r="BG243"/>
  <c r="BF243"/>
  <c r="T243"/>
  <c r="R243"/>
  <c r="P243"/>
  <c r="BI241"/>
  <c r="BH241"/>
  <c r="BG241"/>
  <c r="BF241"/>
  <c r="T241"/>
  <c r="R241"/>
  <c r="P241"/>
  <c r="BI239"/>
  <c r="BH239"/>
  <c r="BG239"/>
  <c r="BF239"/>
  <c r="T239"/>
  <c r="R239"/>
  <c r="P239"/>
  <c r="BI237"/>
  <c r="BH237"/>
  <c r="BG237"/>
  <c r="BF237"/>
  <c r="T237"/>
  <c r="R237"/>
  <c r="P237"/>
  <c r="BI234"/>
  <c r="BH234"/>
  <c r="BG234"/>
  <c r="BF234"/>
  <c r="T234"/>
  <c r="R234"/>
  <c r="P234"/>
  <c r="BI232"/>
  <c r="BH232"/>
  <c r="BG232"/>
  <c r="BF232"/>
  <c r="T232"/>
  <c r="R232"/>
  <c r="P232"/>
  <c r="BI230"/>
  <c r="BH230"/>
  <c r="BG230"/>
  <c r="BF230"/>
  <c r="T230"/>
  <c r="R230"/>
  <c r="P230"/>
  <c r="BI228"/>
  <c r="BH228"/>
  <c r="BG228"/>
  <c r="BF228"/>
  <c r="T228"/>
  <c r="R228"/>
  <c r="P228"/>
  <c r="BI225"/>
  <c r="BH225"/>
  <c r="BG225"/>
  <c r="BF225"/>
  <c r="T225"/>
  <c r="R225"/>
  <c r="P225"/>
  <c r="BI222"/>
  <c r="BH222"/>
  <c r="BG222"/>
  <c r="BF222"/>
  <c r="T222"/>
  <c r="R222"/>
  <c r="P222"/>
  <c r="BI219"/>
  <c r="BH219"/>
  <c r="BG219"/>
  <c r="BF219"/>
  <c r="T219"/>
  <c r="R219"/>
  <c r="P219"/>
  <c r="BI216"/>
  <c r="BH216"/>
  <c r="BG216"/>
  <c r="BF216"/>
  <c r="T216"/>
  <c r="R216"/>
  <c r="P216"/>
  <c r="BI213"/>
  <c r="BH213"/>
  <c r="BG213"/>
  <c r="BF213"/>
  <c r="T213"/>
  <c r="R213"/>
  <c r="P213"/>
  <c r="BI210"/>
  <c r="BH210"/>
  <c r="BG210"/>
  <c r="BF210"/>
  <c r="T210"/>
  <c r="R210"/>
  <c r="P210"/>
  <c r="BI207"/>
  <c r="BH207"/>
  <c r="BG207"/>
  <c r="BF207"/>
  <c r="T207"/>
  <c r="R207"/>
  <c r="P207"/>
  <c r="BI205"/>
  <c r="BH205"/>
  <c r="BG205"/>
  <c r="BF205"/>
  <c r="T205"/>
  <c r="R205"/>
  <c r="P205"/>
  <c r="BI202"/>
  <c r="BH202"/>
  <c r="BG202"/>
  <c r="BF202"/>
  <c r="T202"/>
  <c r="R202"/>
  <c r="P202"/>
  <c r="BI200"/>
  <c r="BH200"/>
  <c r="BG200"/>
  <c r="BF200"/>
  <c r="T200"/>
  <c r="R200"/>
  <c r="P200"/>
  <c r="BI198"/>
  <c r="BH198"/>
  <c r="BG198"/>
  <c r="BF198"/>
  <c r="T198"/>
  <c r="R198"/>
  <c r="P198"/>
  <c r="BI195"/>
  <c r="BH195"/>
  <c r="BG195"/>
  <c r="BF195"/>
  <c r="T195"/>
  <c r="R195"/>
  <c r="P195"/>
  <c r="BI193"/>
  <c r="BH193"/>
  <c r="BG193"/>
  <c r="BF193"/>
  <c r="T193"/>
  <c r="R193"/>
  <c r="P193"/>
  <c r="BI190"/>
  <c r="BH190"/>
  <c r="BG190"/>
  <c r="BF190"/>
  <c r="T190"/>
  <c r="R190"/>
  <c r="P190"/>
  <c r="BI187"/>
  <c r="BH187"/>
  <c r="BG187"/>
  <c r="BF187"/>
  <c r="T187"/>
  <c r="R187"/>
  <c r="P187"/>
  <c r="BI184"/>
  <c r="BH184"/>
  <c r="BG184"/>
  <c r="BF184"/>
  <c r="T184"/>
  <c r="R184"/>
  <c r="P184"/>
  <c r="BI182"/>
  <c r="BH182"/>
  <c r="BG182"/>
  <c r="BF182"/>
  <c r="T182"/>
  <c r="R182"/>
  <c r="P182"/>
  <c r="BI180"/>
  <c r="BH180"/>
  <c r="BG180"/>
  <c r="BF180"/>
  <c r="T180"/>
  <c r="R180"/>
  <c r="P180"/>
  <c r="BI178"/>
  <c r="BH178"/>
  <c r="BG178"/>
  <c r="BF178"/>
  <c r="T178"/>
  <c r="R178"/>
  <c r="P178"/>
  <c r="BI176"/>
  <c r="BH176"/>
  <c r="BG176"/>
  <c r="BF176"/>
  <c r="T176"/>
  <c r="R176"/>
  <c r="P176"/>
  <c r="BI173"/>
  <c r="BH173"/>
  <c r="BG173"/>
  <c r="BF173"/>
  <c r="T173"/>
  <c r="R173"/>
  <c r="P173"/>
  <c r="BI171"/>
  <c r="BH171"/>
  <c r="BG171"/>
  <c r="BF171"/>
  <c r="T171"/>
  <c r="R171"/>
  <c r="P171"/>
  <c r="BI168"/>
  <c r="BH168"/>
  <c r="BG168"/>
  <c r="BF168"/>
  <c r="T168"/>
  <c r="R168"/>
  <c r="P168"/>
  <c r="BI166"/>
  <c r="BH166"/>
  <c r="BG166"/>
  <c r="BF166"/>
  <c r="T166"/>
  <c r="R166"/>
  <c r="P166"/>
  <c r="BI163"/>
  <c r="BH163"/>
  <c r="BG163"/>
  <c r="BF163"/>
  <c r="T163"/>
  <c r="R163"/>
  <c r="P163"/>
  <c r="BI161"/>
  <c r="BH161"/>
  <c r="BG161"/>
  <c r="BF161"/>
  <c r="T161"/>
  <c r="R161"/>
  <c r="P161"/>
  <c r="BI158"/>
  <c r="BH158"/>
  <c r="BG158"/>
  <c r="BF158"/>
  <c r="T158"/>
  <c r="R158"/>
  <c r="P158"/>
  <c r="BI155"/>
  <c r="BH155"/>
  <c r="BG155"/>
  <c r="BF155"/>
  <c r="T155"/>
  <c r="R155"/>
  <c r="P155"/>
  <c r="BI153"/>
  <c r="BH153"/>
  <c r="BG153"/>
  <c r="BF153"/>
  <c r="T153"/>
  <c r="R153"/>
  <c r="P153"/>
  <c r="BI151"/>
  <c r="BH151"/>
  <c r="BG151"/>
  <c r="BF151"/>
  <c r="T151"/>
  <c r="R151"/>
  <c r="P151"/>
  <c r="BI148"/>
  <c r="BH148"/>
  <c r="BG148"/>
  <c r="BF148"/>
  <c r="T148"/>
  <c r="R148"/>
  <c r="P148"/>
  <c r="BI146"/>
  <c r="BH146"/>
  <c r="BG146"/>
  <c r="BF146"/>
  <c r="T146"/>
  <c r="R146"/>
  <c r="P146"/>
  <c r="BI143"/>
  <c r="BH143"/>
  <c r="BG143"/>
  <c r="BF143"/>
  <c r="T143"/>
  <c r="R143"/>
  <c r="P143"/>
  <c r="BI141"/>
  <c r="BH141"/>
  <c r="BG141"/>
  <c r="BF141"/>
  <c r="T141"/>
  <c r="R141"/>
  <c r="P141"/>
  <c r="BI139"/>
  <c r="BH139"/>
  <c r="BG139"/>
  <c r="BF139"/>
  <c r="T139"/>
  <c r="R139"/>
  <c r="P139"/>
  <c r="BI137"/>
  <c r="BH137"/>
  <c r="BG137"/>
  <c r="BF137"/>
  <c r="T137"/>
  <c r="R137"/>
  <c r="P137"/>
  <c r="BI133"/>
  <c r="BH133"/>
  <c r="BG133"/>
  <c r="BF133"/>
  <c r="T133"/>
  <c r="R133"/>
  <c r="P133"/>
  <c r="BI130"/>
  <c r="BH130"/>
  <c r="BG130"/>
  <c r="BF130"/>
  <c r="T130"/>
  <c r="R130"/>
  <c r="P130"/>
  <c r="BI127"/>
  <c r="BH127"/>
  <c r="BG127"/>
  <c r="BF127"/>
  <c r="T127"/>
  <c r="R127"/>
  <c r="P127"/>
  <c r="BI125"/>
  <c r="BH125"/>
  <c r="BG125"/>
  <c r="BF125"/>
  <c r="T125"/>
  <c r="R125"/>
  <c r="P125"/>
  <c r="BI122"/>
  <c r="BH122"/>
  <c r="BG122"/>
  <c r="BF122"/>
  <c r="T122"/>
  <c r="R122"/>
  <c r="P122"/>
  <c r="BI120"/>
  <c r="BH120"/>
  <c r="BG120"/>
  <c r="BF120"/>
  <c r="T120"/>
  <c r="R120"/>
  <c r="P120"/>
  <c r="BI118"/>
  <c r="BH118"/>
  <c r="BG118"/>
  <c r="BF118"/>
  <c r="T118"/>
  <c r="R118"/>
  <c r="P118"/>
  <c r="BI115"/>
  <c r="BH115"/>
  <c r="BG115"/>
  <c r="BF115"/>
  <c r="T115"/>
  <c r="R115"/>
  <c r="P115"/>
  <c r="BI113"/>
  <c r="BH113"/>
  <c r="BG113"/>
  <c r="BF113"/>
  <c r="T113"/>
  <c r="R113"/>
  <c r="P113"/>
  <c r="BI111"/>
  <c r="BH111"/>
  <c r="BG111"/>
  <c r="BF111"/>
  <c r="T111"/>
  <c r="R111"/>
  <c r="P111"/>
  <c r="BI108"/>
  <c r="BH108"/>
  <c r="BG108"/>
  <c r="BF108"/>
  <c r="T108"/>
  <c r="R108"/>
  <c r="P108"/>
  <c r="BI106"/>
  <c r="BH106"/>
  <c r="BG106"/>
  <c r="BF106"/>
  <c r="T106"/>
  <c r="R106"/>
  <c r="P106"/>
  <c r="BI103"/>
  <c r="BH103"/>
  <c r="BG103"/>
  <c r="BF103"/>
  <c r="T103"/>
  <c r="R103"/>
  <c r="P103"/>
  <c r="BI99"/>
  <c r="BH99"/>
  <c r="BG99"/>
  <c r="BF99"/>
  <c r="T99"/>
  <c r="T98"/>
  <c r="R99"/>
  <c r="R98"/>
  <c r="P99"/>
  <c r="P98"/>
  <c r="J93"/>
  <c r="J92"/>
  <c r="F92"/>
  <c r="F90"/>
  <c r="E88"/>
  <c r="J63"/>
  <c r="J62"/>
  <c r="F62"/>
  <c r="F60"/>
  <c r="E58"/>
  <c r="J22"/>
  <c r="E22"/>
  <c r="F93"/>
  <c r="J21"/>
  <c r="J16"/>
  <c r="J90"/>
  <c r="E7"/>
  <c r="E82"/>
  <c i="10" r="J41"/>
  <c r="J40"/>
  <c i="1" r="AY66"/>
  <c i="10" r="J39"/>
  <c i="1" r="AX66"/>
  <c i="10" r="BI409"/>
  <c r="BH409"/>
  <c r="BG409"/>
  <c r="BF409"/>
  <c r="T409"/>
  <c r="T408"/>
  <c r="T407"/>
  <c r="R409"/>
  <c r="R408"/>
  <c r="R407"/>
  <c r="P409"/>
  <c r="P408"/>
  <c r="P407"/>
  <c r="BI404"/>
  <c r="BH404"/>
  <c r="BG404"/>
  <c r="BF404"/>
  <c r="T404"/>
  <c r="R404"/>
  <c r="P404"/>
  <c r="BI402"/>
  <c r="BH402"/>
  <c r="BG402"/>
  <c r="BF402"/>
  <c r="T402"/>
  <c r="R402"/>
  <c r="P402"/>
  <c r="BI400"/>
  <c r="BH400"/>
  <c r="BG400"/>
  <c r="BF400"/>
  <c r="T400"/>
  <c r="R400"/>
  <c r="P400"/>
  <c r="BI398"/>
  <c r="BH398"/>
  <c r="BG398"/>
  <c r="BF398"/>
  <c r="T398"/>
  <c r="R398"/>
  <c r="P398"/>
  <c r="BI396"/>
  <c r="BH396"/>
  <c r="BG396"/>
  <c r="BF396"/>
  <c r="T396"/>
  <c r="R396"/>
  <c r="P396"/>
  <c r="BI394"/>
  <c r="BH394"/>
  <c r="BG394"/>
  <c r="BF394"/>
  <c r="T394"/>
  <c r="R394"/>
  <c r="P394"/>
  <c r="BI392"/>
  <c r="BH392"/>
  <c r="BG392"/>
  <c r="BF392"/>
  <c r="T392"/>
  <c r="R392"/>
  <c r="P392"/>
  <c r="BI389"/>
  <c r="BH389"/>
  <c r="BG389"/>
  <c r="BF389"/>
  <c r="T389"/>
  <c r="R389"/>
  <c r="P389"/>
  <c r="BI387"/>
  <c r="BH387"/>
  <c r="BG387"/>
  <c r="BF387"/>
  <c r="T387"/>
  <c r="R387"/>
  <c r="P387"/>
  <c r="BI384"/>
  <c r="BH384"/>
  <c r="BG384"/>
  <c r="BF384"/>
  <c r="T384"/>
  <c r="R384"/>
  <c r="P384"/>
  <c r="BI382"/>
  <c r="BH382"/>
  <c r="BG382"/>
  <c r="BF382"/>
  <c r="T382"/>
  <c r="R382"/>
  <c r="P382"/>
  <c r="BI379"/>
  <c r="BH379"/>
  <c r="BG379"/>
  <c r="BF379"/>
  <c r="T379"/>
  <c r="R379"/>
  <c r="P379"/>
  <c r="BI377"/>
  <c r="BH377"/>
  <c r="BG377"/>
  <c r="BF377"/>
  <c r="T377"/>
  <c r="R377"/>
  <c r="P377"/>
  <c r="BI375"/>
  <c r="BH375"/>
  <c r="BG375"/>
  <c r="BF375"/>
  <c r="T375"/>
  <c r="R375"/>
  <c r="P375"/>
  <c r="BI372"/>
  <c r="BH372"/>
  <c r="BG372"/>
  <c r="BF372"/>
  <c r="T372"/>
  <c r="R372"/>
  <c r="P372"/>
  <c r="BI370"/>
  <c r="BH370"/>
  <c r="BG370"/>
  <c r="BF370"/>
  <c r="T370"/>
  <c r="R370"/>
  <c r="P370"/>
  <c r="BI367"/>
  <c r="BH367"/>
  <c r="BG367"/>
  <c r="BF367"/>
  <c r="T367"/>
  <c r="R367"/>
  <c r="P367"/>
  <c r="BI365"/>
  <c r="BH365"/>
  <c r="BG365"/>
  <c r="BF365"/>
  <c r="T365"/>
  <c r="R365"/>
  <c r="P365"/>
  <c r="BI362"/>
  <c r="BH362"/>
  <c r="BG362"/>
  <c r="BF362"/>
  <c r="T362"/>
  <c r="R362"/>
  <c r="P362"/>
  <c r="BI359"/>
  <c r="BH359"/>
  <c r="BG359"/>
  <c r="BF359"/>
  <c r="T359"/>
  <c r="R359"/>
  <c r="P359"/>
  <c r="BI357"/>
  <c r="BH357"/>
  <c r="BG357"/>
  <c r="BF357"/>
  <c r="T357"/>
  <c r="R357"/>
  <c r="P357"/>
  <c r="BI354"/>
  <c r="BH354"/>
  <c r="BG354"/>
  <c r="BF354"/>
  <c r="T354"/>
  <c r="R354"/>
  <c r="P354"/>
  <c r="BI351"/>
  <c r="BH351"/>
  <c r="BG351"/>
  <c r="BF351"/>
  <c r="T351"/>
  <c r="R351"/>
  <c r="P351"/>
  <c r="BI348"/>
  <c r="BH348"/>
  <c r="BG348"/>
  <c r="BF348"/>
  <c r="T348"/>
  <c r="R348"/>
  <c r="P348"/>
  <c r="BI346"/>
  <c r="BH346"/>
  <c r="BG346"/>
  <c r="BF346"/>
  <c r="T346"/>
  <c r="R346"/>
  <c r="P346"/>
  <c r="BI343"/>
  <c r="BH343"/>
  <c r="BG343"/>
  <c r="BF343"/>
  <c r="T343"/>
  <c r="R343"/>
  <c r="P343"/>
  <c r="BI340"/>
  <c r="BH340"/>
  <c r="BG340"/>
  <c r="BF340"/>
  <c r="T340"/>
  <c r="R340"/>
  <c r="P340"/>
  <c r="BI338"/>
  <c r="BH338"/>
  <c r="BG338"/>
  <c r="BF338"/>
  <c r="T338"/>
  <c r="R338"/>
  <c r="P338"/>
  <c r="BI336"/>
  <c r="BH336"/>
  <c r="BG336"/>
  <c r="BF336"/>
  <c r="T336"/>
  <c r="R336"/>
  <c r="P336"/>
  <c r="BI334"/>
  <c r="BH334"/>
  <c r="BG334"/>
  <c r="BF334"/>
  <c r="T334"/>
  <c r="R334"/>
  <c r="P334"/>
  <c r="BI330"/>
  <c r="BH330"/>
  <c r="BG330"/>
  <c r="BF330"/>
  <c r="T330"/>
  <c r="R330"/>
  <c r="P330"/>
  <c r="BI328"/>
  <c r="BH328"/>
  <c r="BG328"/>
  <c r="BF328"/>
  <c r="T328"/>
  <c r="R328"/>
  <c r="P328"/>
  <c r="BI325"/>
  <c r="BH325"/>
  <c r="BG325"/>
  <c r="BF325"/>
  <c r="T325"/>
  <c r="R325"/>
  <c r="P325"/>
  <c r="BI322"/>
  <c r="BH322"/>
  <c r="BG322"/>
  <c r="BF322"/>
  <c r="T322"/>
  <c r="R322"/>
  <c r="P322"/>
  <c r="BI319"/>
  <c r="BH319"/>
  <c r="BG319"/>
  <c r="BF319"/>
  <c r="T319"/>
  <c r="R319"/>
  <c r="P319"/>
  <c r="BI316"/>
  <c r="BH316"/>
  <c r="BG316"/>
  <c r="BF316"/>
  <c r="T316"/>
  <c r="R316"/>
  <c r="P316"/>
  <c r="BI313"/>
  <c r="BH313"/>
  <c r="BG313"/>
  <c r="BF313"/>
  <c r="T313"/>
  <c r="R313"/>
  <c r="P313"/>
  <c r="BI311"/>
  <c r="BH311"/>
  <c r="BG311"/>
  <c r="BF311"/>
  <c r="T311"/>
  <c r="R311"/>
  <c r="P311"/>
  <c r="BI309"/>
  <c r="BH309"/>
  <c r="BG309"/>
  <c r="BF309"/>
  <c r="T309"/>
  <c r="R309"/>
  <c r="P309"/>
  <c r="BI307"/>
  <c r="BH307"/>
  <c r="BG307"/>
  <c r="BF307"/>
  <c r="T307"/>
  <c r="R307"/>
  <c r="P307"/>
  <c r="BI305"/>
  <c r="BH305"/>
  <c r="BG305"/>
  <c r="BF305"/>
  <c r="T305"/>
  <c r="R305"/>
  <c r="P305"/>
  <c r="BI302"/>
  <c r="BH302"/>
  <c r="BG302"/>
  <c r="BF302"/>
  <c r="T302"/>
  <c r="R302"/>
  <c r="P302"/>
  <c r="BI299"/>
  <c r="BH299"/>
  <c r="BG299"/>
  <c r="BF299"/>
  <c r="T299"/>
  <c r="R299"/>
  <c r="P299"/>
  <c r="BI297"/>
  <c r="BH297"/>
  <c r="BG297"/>
  <c r="BF297"/>
  <c r="T297"/>
  <c r="R297"/>
  <c r="P297"/>
  <c r="BI295"/>
  <c r="BH295"/>
  <c r="BG295"/>
  <c r="BF295"/>
  <c r="T295"/>
  <c r="R295"/>
  <c r="P295"/>
  <c r="BI292"/>
  <c r="BH292"/>
  <c r="BG292"/>
  <c r="BF292"/>
  <c r="T292"/>
  <c r="R292"/>
  <c r="P292"/>
  <c r="BI290"/>
  <c r="BH290"/>
  <c r="BG290"/>
  <c r="BF290"/>
  <c r="T290"/>
  <c r="R290"/>
  <c r="P290"/>
  <c r="BI287"/>
  <c r="BH287"/>
  <c r="BG287"/>
  <c r="BF287"/>
  <c r="T287"/>
  <c r="R287"/>
  <c r="P287"/>
  <c r="BI285"/>
  <c r="BH285"/>
  <c r="BG285"/>
  <c r="BF285"/>
  <c r="T285"/>
  <c r="R285"/>
  <c r="P285"/>
  <c r="BI283"/>
  <c r="BH283"/>
  <c r="BG283"/>
  <c r="BF283"/>
  <c r="T283"/>
  <c r="R283"/>
  <c r="P283"/>
  <c r="BI281"/>
  <c r="BH281"/>
  <c r="BG281"/>
  <c r="BF281"/>
  <c r="T281"/>
  <c r="R281"/>
  <c r="P281"/>
  <c r="BI279"/>
  <c r="BH279"/>
  <c r="BG279"/>
  <c r="BF279"/>
  <c r="T279"/>
  <c r="R279"/>
  <c r="P279"/>
  <c r="BI277"/>
  <c r="BH277"/>
  <c r="BG277"/>
  <c r="BF277"/>
  <c r="T277"/>
  <c r="R277"/>
  <c r="P277"/>
  <c r="BI275"/>
  <c r="BH275"/>
  <c r="BG275"/>
  <c r="BF275"/>
  <c r="T275"/>
  <c r="R275"/>
  <c r="P275"/>
  <c r="BI273"/>
  <c r="BH273"/>
  <c r="BG273"/>
  <c r="BF273"/>
  <c r="T273"/>
  <c r="R273"/>
  <c r="P273"/>
  <c r="BI271"/>
  <c r="BH271"/>
  <c r="BG271"/>
  <c r="BF271"/>
  <c r="T271"/>
  <c r="R271"/>
  <c r="P271"/>
  <c r="BI269"/>
  <c r="BH269"/>
  <c r="BG269"/>
  <c r="BF269"/>
  <c r="T269"/>
  <c r="R269"/>
  <c r="P269"/>
  <c r="BI267"/>
  <c r="BH267"/>
  <c r="BG267"/>
  <c r="BF267"/>
  <c r="T267"/>
  <c r="R267"/>
  <c r="P267"/>
  <c r="BI264"/>
  <c r="BH264"/>
  <c r="BG264"/>
  <c r="BF264"/>
  <c r="T264"/>
  <c r="R264"/>
  <c r="P264"/>
  <c r="BI262"/>
  <c r="BH262"/>
  <c r="BG262"/>
  <c r="BF262"/>
  <c r="T262"/>
  <c r="R262"/>
  <c r="P262"/>
  <c r="BI260"/>
  <c r="BH260"/>
  <c r="BG260"/>
  <c r="BF260"/>
  <c r="T260"/>
  <c r="R260"/>
  <c r="P260"/>
  <c r="BI258"/>
  <c r="BH258"/>
  <c r="BG258"/>
  <c r="BF258"/>
  <c r="T258"/>
  <c r="R258"/>
  <c r="P258"/>
  <c r="BI255"/>
  <c r="BH255"/>
  <c r="BG255"/>
  <c r="BF255"/>
  <c r="T255"/>
  <c r="R255"/>
  <c r="P255"/>
  <c r="BI253"/>
  <c r="BH253"/>
  <c r="BG253"/>
  <c r="BF253"/>
  <c r="T253"/>
  <c r="R253"/>
  <c r="P253"/>
  <c r="BI251"/>
  <c r="BH251"/>
  <c r="BG251"/>
  <c r="BF251"/>
  <c r="T251"/>
  <c r="R251"/>
  <c r="P251"/>
  <c r="BI249"/>
  <c r="BH249"/>
  <c r="BG249"/>
  <c r="BF249"/>
  <c r="T249"/>
  <c r="R249"/>
  <c r="P249"/>
  <c r="BI246"/>
  <c r="BH246"/>
  <c r="BG246"/>
  <c r="BF246"/>
  <c r="T246"/>
  <c r="R246"/>
  <c r="P246"/>
  <c r="BI243"/>
  <c r="BH243"/>
  <c r="BG243"/>
  <c r="BF243"/>
  <c r="T243"/>
  <c r="R243"/>
  <c r="P243"/>
  <c r="BI240"/>
  <c r="BH240"/>
  <c r="BG240"/>
  <c r="BF240"/>
  <c r="T240"/>
  <c r="R240"/>
  <c r="P240"/>
  <c r="BI238"/>
  <c r="BH238"/>
  <c r="BG238"/>
  <c r="BF238"/>
  <c r="T238"/>
  <c r="R238"/>
  <c r="P238"/>
  <c r="BI236"/>
  <c r="BH236"/>
  <c r="BG236"/>
  <c r="BF236"/>
  <c r="T236"/>
  <c r="R236"/>
  <c r="P236"/>
  <c r="BI234"/>
  <c r="BH234"/>
  <c r="BG234"/>
  <c r="BF234"/>
  <c r="T234"/>
  <c r="R234"/>
  <c r="P234"/>
  <c r="BI232"/>
  <c r="BH232"/>
  <c r="BG232"/>
  <c r="BF232"/>
  <c r="T232"/>
  <c r="R232"/>
  <c r="P232"/>
  <c r="BI229"/>
  <c r="BH229"/>
  <c r="BG229"/>
  <c r="BF229"/>
  <c r="T229"/>
  <c r="R229"/>
  <c r="P229"/>
  <c r="BI226"/>
  <c r="BH226"/>
  <c r="BG226"/>
  <c r="BF226"/>
  <c r="T226"/>
  <c r="R226"/>
  <c r="P226"/>
  <c r="BI224"/>
  <c r="BH224"/>
  <c r="BG224"/>
  <c r="BF224"/>
  <c r="T224"/>
  <c r="R224"/>
  <c r="P224"/>
  <c r="BI221"/>
  <c r="BH221"/>
  <c r="BG221"/>
  <c r="BF221"/>
  <c r="T221"/>
  <c r="R221"/>
  <c r="P221"/>
  <c r="BI219"/>
  <c r="BH219"/>
  <c r="BG219"/>
  <c r="BF219"/>
  <c r="T219"/>
  <c r="R219"/>
  <c r="P219"/>
  <c r="BI217"/>
  <c r="BH217"/>
  <c r="BG217"/>
  <c r="BF217"/>
  <c r="T217"/>
  <c r="R217"/>
  <c r="P217"/>
  <c r="BI215"/>
  <c r="BH215"/>
  <c r="BG215"/>
  <c r="BF215"/>
  <c r="T215"/>
  <c r="R215"/>
  <c r="P215"/>
  <c r="BI213"/>
  <c r="BH213"/>
  <c r="BG213"/>
  <c r="BF213"/>
  <c r="T213"/>
  <c r="R213"/>
  <c r="P213"/>
  <c r="BI210"/>
  <c r="BH210"/>
  <c r="BG210"/>
  <c r="BF210"/>
  <c r="T210"/>
  <c r="R210"/>
  <c r="P210"/>
  <c r="BI207"/>
  <c r="BH207"/>
  <c r="BG207"/>
  <c r="BF207"/>
  <c r="T207"/>
  <c r="R207"/>
  <c r="P207"/>
  <c r="BI204"/>
  <c r="BH204"/>
  <c r="BG204"/>
  <c r="BF204"/>
  <c r="T204"/>
  <c r="R204"/>
  <c r="P204"/>
  <c r="BI201"/>
  <c r="BH201"/>
  <c r="BG201"/>
  <c r="BF201"/>
  <c r="T201"/>
  <c r="R201"/>
  <c r="P201"/>
  <c r="BI198"/>
  <c r="BH198"/>
  <c r="BG198"/>
  <c r="BF198"/>
  <c r="T198"/>
  <c r="R198"/>
  <c r="P198"/>
  <c r="BI196"/>
  <c r="BH196"/>
  <c r="BG196"/>
  <c r="BF196"/>
  <c r="T196"/>
  <c r="R196"/>
  <c r="P196"/>
  <c r="BI193"/>
  <c r="BH193"/>
  <c r="BG193"/>
  <c r="BF193"/>
  <c r="T193"/>
  <c r="R193"/>
  <c r="P193"/>
  <c r="BI191"/>
  <c r="BH191"/>
  <c r="BG191"/>
  <c r="BF191"/>
  <c r="T191"/>
  <c r="R191"/>
  <c r="P191"/>
  <c r="BI188"/>
  <c r="BH188"/>
  <c r="BG188"/>
  <c r="BF188"/>
  <c r="T188"/>
  <c r="R188"/>
  <c r="P188"/>
  <c r="BI186"/>
  <c r="BH186"/>
  <c r="BG186"/>
  <c r="BF186"/>
  <c r="T186"/>
  <c r="R186"/>
  <c r="P186"/>
  <c r="BI183"/>
  <c r="BH183"/>
  <c r="BG183"/>
  <c r="BF183"/>
  <c r="T183"/>
  <c r="R183"/>
  <c r="P183"/>
  <c r="BI181"/>
  <c r="BH181"/>
  <c r="BG181"/>
  <c r="BF181"/>
  <c r="T181"/>
  <c r="R181"/>
  <c r="P181"/>
  <c r="BI178"/>
  <c r="BH178"/>
  <c r="BG178"/>
  <c r="BF178"/>
  <c r="T178"/>
  <c r="R178"/>
  <c r="P178"/>
  <c r="BI176"/>
  <c r="BH176"/>
  <c r="BG176"/>
  <c r="BF176"/>
  <c r="T176"/>
  <c r="R176"/>
  <c r="P176"/>
  <c r="BI174"/>
  <c r="BH174"/>
  <c r="BG174"/>
  <c r="BF174"/>
  <c r="T174"/>
  <c r="R174"/>
  <c r="P174"/>
  <c r="BI172"/>
  <c r="BH172"/>
  <c r="BG172"/>
  <c r="BF172"/>
  <c r="T172"/>
  <c r="R172"/>
  <c r="P172"/>
  <c r="BI169"/>
  <c r="BH169"/>
  <c r="BG169"/>
  <c r="BF169"/>
  <c r="T169"/>
  <c r="R169"/>
  <c r="P169"/>
  <c r="BI167"/>
  <c r="BH167"/>
  <c r="BG167"/>
  <c r="BF167"/>
  <c r="T167"/>
  <c r="R167"/>
  <c r="P167"/>
  <c r="BI164"/>
  <c r="BH164"/>
  <c r="BG164"/>
  <c r="BF164"/>
  <c r="T164"/>
  <c r="R164"/>
  <c r="P164"/>
  <c r="BI162"/>
  <c r="BH162"/>
  <c r="BG162"/>
  <c r="BF162"/>
  <c r="T162"/>
  <c r="R162"/>
  <c r="P162"/>
  <c r="BI159"/>
  <c r="BH159"/>
  <c r="BG159"/>
  <c r="BF159"/>
  <c r="T159"/>
  <c r="R159"/>
  <c r="P159"/>
  <c r="BI157"/>
  <c r="BH157"/>
  <c r="BG157"/>
  <c r="BF157"/>
  <c r="T157"/>
  <c r="R157"/>
  <c r="P157"/>
  <c r="BI154"/>
  <c r="BH154"/>
  <c r="BG154"/>
  <c r="BF154"/>
  <c r="T154"/>
  <c r="R154"/>
  <c r="P154"/>
  <c r="BI152"/>
  <c r="BH152"/>
  <c r="BG152"/>
  <c r="BF152"/>
  <c r="T152"/>
  <c r="R152"/>
  <c r="P152"/>
  <c r="BI150"/>
  <c r="BH150"/>
  <c r="BG150"/>
  <c r="BF150"/>
  <c r="T150"/>
  <c r="R150"/>
  <c r="P150"/>
  <c r="BI147"/>
  <c r="BH147"/>
  <c r="BG147"/>
  <c r="BF147"/>
  <c r="T147"/>
  <c r="R147"/>
  <c r="P147"/>
  <c r="BI145"/>
  <c r="BH145"/>
  <c r="BG145"/>
  <c r="BF145"/>
  <c r="T145"/>
  <c r="R145"/>
  <c r="P145"/>
  <c r="BI142"/>
  <c r="BH142"/>
  <c r="BG142"/>
  <c r="BF142"/>
  <c r="T142"/>
  <c r="R142"/>
  <c r="P142"/>
  <c r="BI140"/>
  <c r="BH140"/>
  <c r="BG140"/>
  <c r="BF140"/>
  <c r="T140"/>
  <c r="R140"/>
  <c r="P140"/>
  <c r="BI138"/>
  <c r="BH138"/>
  <c r="BG138"/>
  <c r="BF138"/>
  <c r="T138"/>
  <c r="R138"/>
  <c r="P138"/>
  <c r="BI135"/>
  <c r="BH135"/>
  <c r="BG135"/>
  <c r="BF135"/>
  <c r="T135"/>
  <c r="R135"/>
  <c r="P135"/>
  <c r="BI133"/>
  <c r="BH133"/>
  <c r="BG133"/>
  <c r="BF133"/>
  <c r="T133"/>
  <c r="R133"/>
  <c r="P133"/>
  <c r="BI131"/>
  <c r="BH131"/>
  <c r="BG131"/>
  <c r="BF131"/>
  <c r="T131"/>
  <c r="R131"/>
  <c r="P131"/>
  <c r="BI128"/>
  <c r="BH128"/>
  <c r="BG128"/>
  <c r="BF128"/>
  <c r="T128"/>
  <c r="R128"/>
  <c r="P128"/>
  <c r="BI126"/>
  <c r="BH126"/>
  <c r="BG126"/>
  <c r="BF126"/>
  <c r="T126"/>
  <c r="R126"/>
  <c r="P126"/>
  <c r="BI123"/>
  <c r="BH123"/>
  <c r="BG123"/>
  <c r="BF123"/>
  <c r="T123"/>
  <c r="R123"/>
  <c r="P123"/>
  <c r="BI121"/>
  <c r="BH121"/>
  <c r="BG121"/>
  <c r="BF121"/>
  <c r="T121"/>
  <c r="R121"/>
  <c r="P121"/>
  <c r="BI119"/>
  <c r="BH119"/>
  <c r="BG119"/>
  <c r="BF119"/>
  <c r="T119"/>
  <c r="R119"/>
  <c r="P119"/>
  <c r="BI116"/>
  <c r="BH116"/>
  <c r="BG116"/>
  <c r="BF116"/>
  <c r="T116"/>
  <c r="R116"/>
  <c r="P116"/>
  <c r="BI114"/>
  <c r="BH114"/>
  <c r="BG114"/>
  <c r="BF114"/>
  <c r="T114"/>
  <c r="R114"/>
  <c r="P114"/>
  <c r="BI111"/>
  <c r="BH111"/>
  <c r="BG111"/>
  <c r="BF111"/>
  <c r="T111"/>
  <c r="R111"/>
  <c r="P111"/>
  <c r="BI109"/>
  <c r="BH109"/>
  <c r="BG109"/>
  <c r="BF109"/>
  <c r="T109"/>
  <c r="R109"/>
  <c r="P109"/>
  <c r="BI106"/>
  <c r="BH106"/>
  <c r="BG106"/>
  <c r="BF106"/>
  <c r="T106"/>
  <c r="R106"/>
  <c r="P106"/>
  <c r="BI102"/>
  <c r="BH102"/>
  <c r="BG102"/>
  <c r="BF102"/>
  <c r="T102"/>
  <c r="R102"/>
  <c r="P102"/>
  <c r="BI99"/>
  <c r="BH99"/>
  <c r="BG99"/>
  <c r="BF99"/>
  <c r="T99"/>
  <c r="R99"/>
  <c r="P99"/>
  <c r="J93"/>
  <c r="J92"/>
  <c r="F92"/>
  <c r="F90"/>
  <c r="E88"/>
  <c r="J63"/>
  <c r="J62"/>
  <c r="F62"/>
  <c r="F60"/>
  <c r="E58"/>
  <c r="J22"/>
  <c r="E22"/>
  <c r="F63"/>
  <c r="J21"/>
  <c r="J16"/>
  <c r="J90"/>
  <c r="E7"/>
  <c r="E52"/>
  <c i="9" r="J41"/>
  <c r="J40"/>
  <c i="1" r="AY65"/>
  <c i="9" r="J39"/>
  <c i="1" r="AX65"/>
  <c i="9" r="BI411"/>
  <c r="BH411"/>
  <c r="BG411"/>
  <c r="BF411"/>
  <c r="T411"/>
  <c r="R411"/>
  <c r="P411"/>
  <c r="BI409"/>
  <c r="BH409"/>
  <c r="BG409"/>
  <c r="BF409"/>
  <c r="T409"/>
  <c r="R409"/>
  <c r="P409"/>
  <c r="BI407"/>
  <c r="BH407"/>
  <c r="BG407"/>
  <c r="BF407"/>
  <c r="T407"/>
  <c r="R407"/>
  <c r="P407"/>
  <c r="BI405"/>
  <c r="BH405"/>
  <c r="BG405"/>
  <c r="BF405"/>
  <c r="T405"/>
  <c r="R405"/>
  <c r="P405"/>
  <c r="BI403"/>
  <c r="BH403"/>
  <c r="BG403"/>
  <c r="BF403"/>
  <c r="T403"/>
  <c r="R403"/>
  <c r="P403"/>
  <c r="BI401"/>
  <c r="BH401"/>
  <c r="BG401"/>
  <c r="BF401"/>
  <c r="T401"/>
  <c r="R401"/>
  <c r="P401"/>
  <c r="BI398"/>
  <c r="BH398"/>
  <c r="BG398"/>
  <c r="BF398"/>
  <c r="T398"/>
  <c r="R398"/>
  <c r="P398"/>
  <c r="BI395"/>
  <c r="BH395"/>
  <c r="BG395"/>
  <c r="BF395"/>
  <c r="T395"/>
  <c r="R395"/>
  <c r="P395"/>
  <c r="BI392"/>
  <c r="BH392"/>
  <c r="BG392"/>
  <c r="BF392"/>
  <c r="T392"/>
  <c r="R392"/>
  <c r="P392"/>
  <c r="BI389"/>
  <c r="BH389"/>
  <c r="BG389"/>
  <c r="BF389"/>
  <c r="T389"/>
  <c r="R389"/>
  <c r="P389"/>
  <c r="BI386"/>
  <c r="BH386"/>
  <c r="BG386"/>
  <c r="BF386"/>
  <c r="T386"/>
  <c r="R386"/>
  <c r="P386"/>
  <c r="BI384"/>
  <c r="BH384"/>
  <c r="BG384"/>
  <c r="BF384"/>
  <c r="T384"/>
  <c r="R384"/>
  <c r="P384"/>
  <c r="BI382"/>
  <c r="BH382"/>
  <c r="BG382"/>
  <c r="BF382"/>
  <c r="T382"/>
  <c r="R382"/>
  <c r="P382"/>
  <c r="BI379"/>
  <c r="BH379"/>
  <c r="BG379"/>
  <c r="BF379"/>
  <c r="T379"/>
  <c r="R379"/>
  <c r="P379"/>
  <c r="BI377"/>
  <c r="BH377"/>
  <c r="BG377"/>
  <c r="BF377"/>
  <c r="T377"/>
  <c r="R377"/>
  <c r="P377"/>
  <c r="BI375"/>
  <c r="BH375"/>
  <c r="BG375"/>
  <c r="BF375"/>
  <c r="T375"/>
  <c r="R375"/>
  <c r="P375"/>
  <c r="BI372"/>
  <c r="BH372"/>
  <c r="BG372"/>
  <c r="BF372"/>
  <c r="T372"/>
  <c r="R372"/>
  <c r="P372"/>
  <c r="BI370"/>
  <c r="BH370"/>
  <c r="BG370"/>
  <c r="BF370"/>
  <c r="T370"/>
  <c r="R370"/>
  <c r="P370"/>
  <c r="BI368"/>
  <c r="BH368"/>
  <c r="BG368"/>
  <c r="BF368"/>
  <c r="T368"/>
  <c r="R368"/>
  <c r="P368"/>
  <c r="BI364"/>
  <c r="BH364"/>
  <c r="BG364"/>
  <c r="BF364"/>
  <c r="T364"/>
  <c r="R364"/>
  <c r="P364"/>
  <c r="BI362"/>
  <c r="BH362"/>
  <c r="BG362"/>
  <c r="BF362"/>
  <c r="T362"/>
  <c r="R362"/>
  <c r="P362"/>
  <c r="BI360"/>
  <c r="BH360"/>
  <c r="BG360"/>
  <c r="BF360"/>
  <c r="T360"/>
  <c r="R360"/>
  <c r="P360"/>
  <c r="BI358"/>
  <c r="BH358"/>
  <c r="BG358"/>
  <c r="BF358"/>
  <c r="T358"/>
  <c r="R358"/>
  <c r="P358"/>
  <c r="BI354"/>
  <c r="BH354"/>
  <c r="BG354"/>
  <c r="BF354"/>
  <c r="T354"/>
  <c r="R354"/>
  <c r="P354"/>
  <c r="BI352"/>
  <c r="BH352"/>
  <c r="BG352"/>
  <c r="BF352"/>
  <c r="T352"/>
  <c r="R352"/>
  <c r="P352"/>
  <c r="BI349"/>
  <c r="BH349"/>
  <c r="BG349"/>
  <c r="BF349"/>
  <c r="T349"/>
  <c r="R349"/>
  <c r="P349"/>
  <c r="BI346"/>
  <c r="BH346"/>
  <c r="BG346"/>
  <c r="BF346"/>
  <c r="T346"/>
  <c r="R346"/>
  <c r="P346"/>
  <c r="BI342"/>
  <c r="BH342"/>
  <c r="BG342"/>
  <c r="BF342"/>
  <c r="T342"/>
  <c r="R342"/>
  <c r="P342"/>
  <c r="BI340"/>
  <c r="BH340"/>
  <c r="BG340"/>
  <c r="BF340"/>
  <c r="T340"/>
  <c r="R340"/>
  <c r="P340"/>
  <c r="BI337"/>
  <c r="BH337"/>
  <c r="BG337"/>
  <c r="BF337"/>
  <c r="T337"/>
  <c r="R337"/>
  <c r="P337"/>
  <c r="BI333"/>
  <c r="BH333"/>
  <c r="BG333"/>
  <c r="BF333"/>
  <c r="T333"/>
  <c r="R333"/>
  <c r="P333"/>
  <c r="BI330"/>
  <c r="BH330"/>
  <c r="BG330"/>
  <c r="BF330"/>
  <c r="T330"/>
  <c r="R330"/>
  <c r="P330"/>
  <c r="BI327"/>
  <c r="BH327"/>
  <c r="BG327"/>
  <c r="BF327"/>
  <c r="T327"/>
  <c r="R327"/>
  <c r="P327"/>
  <c r="BI324"/>
  <c r="BH324"/>
  <c r="BG324"/>
  <c r="BF324"/>
  <c r="T324"/>
  <c r="R324"/>
  <c r="P324"/>
  <c r="BI320"/>
  <c r="BH320"/>
  <c r="BG320"/>
  <c r="BF320"/>
  <c r="T320"/>
  <c r="R320"/>
  <c r="P320"/>
  <c r="BI318"/>
  <c r="BH318"/>
  <c r="BG318"/>
  <c r="BF318"/>
  <c r="T318"/>
  <c r="R318"/>
  <c r="P318"/>
  <c r="BI316"/>
  <c r="BH316"/>
  <c r="BG316"/>
  <c r="BF316"/>
  <c r="T316"/>
  <c r="R316"/>
  <c r="P316"/>
  <c r="BI314"/>
  <c r="BH314"/>
  <c r="BG314"/>
  <c r="BF314"/>
  <c r="T314"/>
  <c r="R314"/>
  <c r="P314"/>
  <c r="BI312"/>
  <c r="BH312"/>
  <c r="BG312"/>
  <c r="BF312"/>
  <c r="T312"/>
  <c r="R312"/>
  <c r="P312"/>
  <c r="BI310"/>
  <c r="BH310"/>
  <c r="BG310"/>
  <c r="BF310"/>
  <c r="T310"/>
  <c r="R310"/>
  <c r="P310"/>
  <c r="BI301"/>
  <c r="BH301"/>
  <c r="BG301"/>
  <c r="BF301"/>
  <c r="T301"/>
  <c r="R301"/>
  <c r="P301"/>
  <c r="BI299"/>
  <c r="BH299"/>
  <c r="BG299"/>
  <c r="BF299"/>
  <c r="T299"/>
  <c r="R299"/>
  <c r="P299"/>
  <c r="BI297"/>
  <c r="BH297"/>
  <c r="BG297"/>
  <c r="BF297"/>
  <c r="T297"/>
  <c r="R297"/>
  <c r="P297"/>
  <c r="BI295"/>
  <c r="BH295"/>
  <c r="BG295"/>
  <c r="BF295"/>
  <c r="T295"/>
  <c r="R295"/>
  <c r="P295"/>
  <c r="BI288"/>
  <c r="BH288"/>
  <c r="BG288"/>
  <c r="BF288"/>
  <c r="T288"/>
  <c r="R288"/>
  <c r="P288"/>
  <c r="BI286"/>
  <c r="BH286"/>
  <c r="BG286"/>
  <c r="BF286"/>
  <c r="T286"/>
  <c r="R286"/>
  <c r="P286"/>
  <c r="BI284"/>
  <c r="BH284"/>
  <c r="BG284"/>
  <c r="BF284"/>
  <c r="T284"/>
  <c r="R284"/>
  <c r="P284"/>
  <c r="BI282"/>
  <c r="BH282"/>
  <c r="BG282"/>
  <c r="BF282"/>
  <c r="T282"/>
  <c r="R282"/>
  <c r="P282"/>
  <c r="BI275"/>
  <c r="BH275"/>
  <c r="BG275"/>
  <c r="BF275"/>
  <c r="T275"/>
  <c r="R275"/>
  <c r="P275"/>
  <c r="BI270"/>
  <c r="BH270"/>
  <c r="BG270"/>
  <c r="BF270"/>
  <c r="T270"/>
  <c r="T269"/>
  <c r="R270"/>
  <c r="R269"/>
  <c r="P270"/>
  <c r="P269"/>
  <c r="BI266"/>
  <c r="BH266"/>
  <c r="BG266"/>
  <c r="BF266"/>
  <c r="T266"/>
  <c r="R266"/>
  <c r="P266"/>
  <c r="BI262"/>
  <c r="BH262"/>
  <c r="BG262"/>
  <c r="BF262"/>
  <c r="T262"/>
  <c r="R262"/>
  <c r="P262"/>
  <c r="BI259"/>
  <c r="BH259"/>
  <c r="BG259"/>
  <c r="BF259"/>
  <c r="T259"/>
  <c r="R259"/>
  <c r="P259"/>
  <c r="BI256"/>
  <c r="BH256"/>
  <c r="BG256"/>
  <c r="BF256"/>
  <c r="T256"/>
  <c r="R256"/>
  <c r="P256"/>
  <c r="BI250"/>
  <c r="BH250"/>
  <c r="BG250"/>
  <c r="BF250"/>
  <c r="T250"/>
  <c r="R250"/>
  <c r="P250"/>
  <c r="BI247"/>
  <c r="BH247"/>
  <c r="BG247"/>
  <c r="BF247"/>
  <c r="T247"/>
  <c r="R247"/>
  <c r="P247"/>
  <c r="BI243"/>
  <c r="BH243"/>
  <c r="BG243"/>
  <c r="BF243"/>
  <c r="T243"/>
  <c r="R243"/>
  <c r="P243"/>
  <c r="BI240"/>
  <c r="BH240"/>
  <c r="BG240"/>
  <c r="BF240"/>
  <c r="T240"/>
  <c r="R240"/>
  <c r="P240"/>
  <c r="BI237"/>
  <c r="BH237"/>
  <c r="BG237"/>
  <c r="BF237"/>
  <c r="T237"/>
  <c r="R237"/>
  <c r="P237"/>
  <c r="BI233"/>
  <c r="BH233"/>
  <c r="BG233"/>
  <c r="BF233"/>
  <c r="T233"/>
  <c r="R233"/>
  <c r="P233"/>
  <c r="BI229"/>
  <c r="BH229"/>
  <c r="BG229"/>
  <c r="BF229"/>
  <c r="T229"/>
  <c r="R229"/>
  <c r="P229"/>
  <c r="BI225"/>
  <c r="BH225"/>
  <c r="BG225"/>
  <c r="BF225"/>
  <c r="T225"/>
  <c r="R225"/>
  <c r="P225"/>
  <c r="BI218"/>
  <c r="BH218"/>
  <c r="BG218"/>
  <c r="BF218"/>
  <c r="T218"/>
  <c r="R218"/>
  <c r="P218"/>
  <c r="BI215"/>
  <c r="BH215"/>
  <c r="BG215"/>
  <c r="BF215"/>
  <c r="T215"/>
  <c r="R215"/>
  <c r="P215"/>
  <c r="BI212"/>
  <c r="BH212"/>
  <c r="BG212"/>
  <c r="BF212"/>
  <c r="T212"/>
  <c r="R212"/>
  <c r="P212"/>
  <c r="BI209"/>
  <c r="BH209"/>
  <c r="BG209"/>
  <c r="BF209"/>
  <c r="T209"/>
  <c r="R209"/>
  <c r="P209"/>
  <c r="BI206"/>
  <c r="BH206"/>
  <c r="BG206"/>
  <c r="BF206"/>
  <c r="T206"/>
  <c r="R206"/>
  <c r="P206"/>
  <c r="BI203"/>
  <c r="BH203"/>
  <c r="BG203"/>
  <c r="BF203"/>
  <c r="T203"/>
  <c r="R203"/>
  <c r="P203"/>
  <c r="BI200"/>
  <c r="BH200"/>
  <c r="BG200"/>
  <c r="BF200"/>
  <c r="T200"/>
  <c r="R200"/>
  <c r="P200"/>
  <c r="BI197"/>
  <c r="BH197"/>
  <c r="BG197"/>
  <c r="BF197"/>
  <c r="T197"/>
  <c r="R197"/>
  <c r="P197"/>
  <c r="BI194"/>
  <c r="BH194"/>
  <c r="BG194"/>
  <c r="BF194"/>
  <c r="T194"/>
  <c r="R194"/>
  <c r="P194"/>
  <c r="BI190"/>
  <c r="BH190"/>
  <c r="BG190"/>
  <c r="BF190"/>
  <c r="T190"/>
  <c r="R190"/>
  <c r="P190"/>
  <c r="BI188"/>
  <c r="BH188"/>
  <c r="BG188"/>
  <c r="BF188"/>
  <c r="T188"/>
  <c r="R188"/>
  <c r="P188"/>
  <c r="BI186"/>
  <c r="BH186"/>
  <c r="BG186"/>
  <c r="BF186"/>
  <c r="T186"/>
  <c r="R186"/>
  <c r="P186"/>
  <c r="BI184"/>
  <c r="BH184"/>
  <c r="BG184"/>
  <c r="BF184"/>
  <c r="T184"/>
  <c r="R184"/>
  <c r="P184"/>
  <c r="BI181"/>
  <c r="BH181"/>
  <c r="BG181"/>
  <c r="BF181"/>
  <c r="T181"/>
  <c r="R181"/>
  <c r="P181"/>
  <c r="BI175"/>
  <c r="BH175"/>
  <c r="BG175"/>
  <c r="BF175"/>
  <c r="T175"/>
  <c r="R175"/>
  <c r="P175"/>
  <c r="BI171"/>
  <c r="BH171"/>
  <c r="BG171"/>
  <c r="BF171"/>
  <c r="T171"/>
  <c r="R171"/>
  <c r="P171"/>
  <c r="BI169"/>
  <c r="BH169"/>
  <c r="BG169"/>
  <c r="BF169"/>
  <c r="T169"/>
  <c r="R169"/>
  <c r="P169"/>
  <c r="BI166"/>
  <c r="BH166"/>
  <c r="BG166"/>
  <c r="BF166"/>
  <c r="T166"/>
  <c r="R166"/>
  <c r="P166"/>
  <c r="BI163"/>
  <c r="BH163"/>
  <c r="BG163"/>
  <c r="BF163"/>
  <c r="T163"/>
  <c r="R163"/>
  <c r="P163"/>
  <c r="BI161"/>
  <c r="BH161"/>
  <c r="BG161"/>
  <c r="BF161"/>
  <c r="T161"/>
  <c r="R161"/>
  <c r="P161"/>
  <c r="BI158"/>
  <c r="BH158"/>
  <c r="BG158"/>
  <c r="BF158"/>
  <c r="T158"/>
  <c r="R158"/>
  <c r="P158"/>
  <c r="BI156"/>
  <c r="BH156"/>
  <c r="BG156"/>
  <c r="BF156"/>
  <c r="T156"/>
  <c r="R156"/>
  <c r="P156"/>
  <c r="BI153"/>
  <c r="BH153"/>
  <c r="BG153"/>
  <c r="BF153"/>
  <c r="T153"/>
  <c r="R153"/>
  <c r="P153"/>
  <c r="BI151"/>
  <c r="BH151"/>
  <c r="BG151"/>
  <c r="BF151"/>
  <c r="T151"/>
  <c r="R151"/>
  <c r="P151"/>
  <c r="BI148"/>
  <c r="BH148"/>
  <c r="BG148"/>
  <c r="BF148"/>
  <c r="T148"/>
  <c r="R148"/>
  <c r="P148"/>
  <c r="BI146"/>
  <c r="BH146"/>
  <c r="BG146"/>
  <c r="BF146"/>
  <c r="T146"/>
  <c r="R146"/>
  <c r="P146"/>
  <c r="BI144"/>
  <c r="BH144"/>
  <c r="BG144"/>
  <c r="BF144"/>
  <c r="T144"/>
  <c r="R144"/>
  <c r="P144"/>
  <c r="BI141"/>
  <c r="BH141"/>
  <c r="BG141"/>
  <c r="BF141"/>
  <c r="T141"/>
  <c r="R141"/>
  <c r="P141"/>
  <c r="BI139"/>
  <c r="BH139"/>
  <c r="BG139"/>
  <c r="BF139"/>
  <c r="T139"/>
  <c r="R139"/>
  <c r="P139"/>
  <c r="BI136"/>
  <c r="BH136"/>
  <c r="BG136"/>
  <c r="BF136"/>
  <c r="T136"/>
  <c r="R136"/>
  <c r="P136"/>
  <c r="BI134"/>
  <c r="BH134"/>
  <c r="BG134"/>
  <c r="BF134"/>
  <c r="T134"/>
  <c r="R134"/>
  <c r="P134"/>
  <c r="BI131"/>
  <c r="BH131"/>
  <c r="BG131"/>
  <c r="BF131"/>
  <c r="T131"/>
  <c r="R131"/>
  <c r="P131"/>
  <c r="BI129"/>
  <c r="BH129"/>
  <c r="BG129"/>
  <c r="BF129"/>
  <c r="T129"/>
  <c r="R129"/>
  <c r="P129"/>
  <c r="BI126"/>
  <c r="BH126"/>
  <c r="BG126"/>
  <c r="BF126"/>
  <c r="T126"/>
  <c r="R126"/>
  <c r="P126"/>
  <c r="BI124"/>
  <c r="BH124"/>
  <c r="BG124"/>
  <c r="BF124"/>
  <c r="T124"/>
  <c r="R124"/>
  <c r="P124"/>
  <c r="BI121"/>
  <c r="BH121"/>
  <c r="BG121"/>
  <c r="BF121"/>
  <c r="T121"/>
  <c r="R121"/>
  <c r="P121"/>
  <c r="BI119"/>
  <c r="BH119"/>
  <c r="BG119"/>
  <c r="BF119"/>
  <c r="T119"/>
  <c r="R119"/>
  <c r="P119"/>
  <c r="BI117"/>
  <c r="BH117"/>
  <c r="BG117"/>
  <c r="BF117"/>
  <c r="T117"/>
  <c r="R117"/>
  <c r="P117"/>
  <c r="BI114"/>
  <c r="BH114"/>
  <c r="BG114"/>
  <c r="BF114"/>
  <c r="T114"/>
  <c r="R114"/>
  <c r="P114"/>
  <c r="BI112"/>
  <c r="BH112"/>
  <c r="BG112"/>
  <c r="BF112"/>
  <c r="T112"/>
  <c r="R112"/>
  <c r="P112"/>
  <c r="BI109"/>
  <c r="BH109"/>
  <c r="BG109"/>
  <c r="BF109"/>
  <c r="T109"/>
  <c r="R109"/>
  <c r="P109"/>
  <c r="BI107"/>
  <c r="BH107"/>
  <c r="BG107"/>
  <c r="BF107"/>
  <c r="T107"/>
  <c r="R107"/>
  <c r="P107"/>
  <c r="BI105"/>
  <c r="BH105"/>
  <c r="BG105"/>
  <c r="BF105"/>
  <c r="T105"/>
  <c r="R105"/>
  <c r="P105"/>
  <c r="BI99"/>
  <c r="BH99"/>
  <c r="BG99"/>
  <c r="BF99"/>
  <c r="T99"/>
  <c r="R99"/>
  <c r="P99"/>
  <c r="F93"/>
  <c r="F91"/>
  <c r="E89"/>
  <c r="F62"/>
  <c r="F60"/>
  <c r="E58"/>
  <c r="J28"/>
  <c r="E28"/>
  <c r="J94"/>
  <c r="J27"/>
  <c r="J25"/>
  <c r="E25"/>
  <c r="J93"/>
  <c r="J24"/>
  <c r="J22"/>
  <c r="E22"/>
  <c r="F94"/>
  <c r="J21"/>
  <c r="J16"/>
  <c r="J60"/>
  <c r="E7"/>
  <c r="E83"/>
  <c i="8" r="J41"/>
  <c r="J40"/>
  <c i="1" r="AY64"/>
  <c i="8" r="J39"/>
  <c i="1" r="AX64"/>
  <c i="8" r="BI279"/>
  <c r="BH279"/>
  <c r="BG279"/>
  <c r="BF279"/>
  <c r="T279"/>
  <c r="R279"/>
  <c r="P279"/>
  <c r="BI277"/>
  <c r="BH277"/>
  <c r="BG277"/>
  <c r="BF277"/>
  <c r="T277"/>
  <c r="R277"/>
  <c r="P277"/>
  <c r="BI275"/>
  <c r="BH275"/>
  <c r="BG275"/>
  <c r="BF275"/>
  <c r="T275"/>
  <c r="R275"/>
  <c r="P275"/>
  <c r="BI273"/>
  <c r="BH273"/>
  <c r="BG273"/>
  <c r="BF273"/>
  <c r="T273"/>
  <c r="R273"/>
  <c r="P273"/>
  <c r="BI270"/>
  <c r="BH270"/>
  <c r="BG270"/>
  <c r="BF270"/>
  <c r="T270"/>
  <c r="R270"/>
  <c r="P270"/>
  <c r="BI267"/>
  <c r="BH267"/>
  <c r="BG267"/>
  <c r="BF267"/>
  <c r="T267"/>
  <c r="R267"/>
  <c r="P267"/>
  <c r="BI264"/>
  <c r="BH264"/>
  <c r="BG264"/>
  <c r="BF264"/>
  <c r="T264"/>
  <c r="R264"/>
  <c r="P264"/>
  <c r="BI260"/>
  <c r="BH260"/>
  <c r="BG260"/>
  <c r="BF260"/>
  <c r="T260"/>
  <c r="R260"/>
  <c r="P260"/>
  <c r="BI256"/>
  <c r="BH256"/>
  <c r="BG256"/>
  <c r="BF256"/>
  <c r="T256"/>
  <c r="R256"/>
  <c r="P256"/>
  <c r="BI253"/>
  <c r="BH253"/>
  <c r="BG253"/>
  <c r="BF253"/>
  <c r="T253"/>
  <c r="R253"/>
  <c r="P253"/>
  <c r="BI250"/>
  <c r="BH250"/>
  <c r="BG250"/>
  <c r="BF250"/>
  <c r="T250"/>
  <c r="R250"/>
  <c r="P250"/>
  <c r="BI247"/>
  <c r="BH247"/>
  <c r="BG247"/>
  <c r="BF247"/>
  <c r="T247"/>
  <c r="R247"/>
  <c r="P247"/>
  <c r="BI244"/>
  <c r="BH244"/>
  <c r="BG244"/>
  <c r="BF244"/>
  <c r="T244"/>
  <c r="R244"/>
  <c r="P244"/>
  <c r="BI238"/>
  <c r="BH238"/>
  <c r="BG238"/>
  <c r="BF238"/>
  <c r="T238"/>
  <c r="R238"/>
  <c r="P238"/>
  <c r="BI236"/>
  <c r="BH236"/>
  <c r="BG236"/>
  <c r="BF236"/>
  <c r="T236"/>
  <c r="R236"/>
  <c r="P236"/>
  <c r="BI233"/>
  <c r="BH233"/>
  <c r="BG233"/>
  <c r="BF233"/>
  <c r="T233"/>
  <c r="R233"/>
  <c r="P233"/>
  <c r="BI230"/>
  <c r="BH230"/>
  <c r="BG230"/>
  <c r="BF230"/>
  <c r="T230"/>
  <c r="R230"/>
  <c r="P230"/>
  <c r="BI226"/>
  <c r="BH226"/>
  <c r="BG226"/>
  <c r="BF226"/>
  <c r="T226"/>
  <c r="R226"/>
  <c r="P226"/>
  <c r="BI223"/>
  <c r="BH223"/>
  <c r="BG223"/>
  <c r="BF223"/>
  <c r="T223"/>
  <c r="R223"/>
  <c r="P223"/>
  <c r="BI220"/>
  <c r="BH220"/>
  <c r="BG220"/>
  <c r="BF220"/>
  <c r="T220"/>
  <c r="R220"/>
  <c r="P220"/>
  <c r="BI213"/>
  <c r="BH213"/>
  <c r="BG213"/>
  <c r="BF213"/>
  <c r="T213"/>
  <c r="R213"/>
  <c r="P213"/>
  <c r="BI206"/>
  <c r="BH206"/>
  <c r="BG206"/>
  <c r="BF206"/>
  <c r="T206"/>
  <c r="R206"/>
  <c r="P206"/>
  <c r="BI203"/>
  <c r="BH203"/>
  <c r="BG203"/>
  <c r="BF203"/>
  <c r="T203"/>
  <c r="R203"/>
  <c r="P203"/>
  <c r="BI200"/>
  <c r="BH200"/>
  <c r="BG200"/>
  <c r="BF200"/>
  <c r="T200"/>
  <c r="R200"/>
  <c r="P200"/>
  <c r="BI197"/>
  <c r="BH197"/>
  <c r="BG197"/>
  <c r="BF197"/>
  <c r="T197"/>
  <c r="R197"/>
  <c r="P197"/>
  <c r="BI194"/>
  <c r="BH194"/>
  <c r="BG194"/>
  <c r="BF194"/>
  <c r="T194"/>
  <c r="R194"/>
  <c r="P194"/>
  <c r="BI191"/>
  <c r="BH191"/>
  <c r="BG191"/>
  <c r="BF191"/>
  <c r="T191"/>
  <c r="R191"/>
  <c r="P191"/>
  <c r="BI188"/>
  <c r="BH188"/>
  <c r="BG188"/>
  <c r="BF188"/>
  <c r="T188"/>
  <c r="R188"/>
  <c r="P188"/>
  <c r="BI186"/>
  <c r="BH186"/>
  <c r="BG186"/>
  <c r="BF186"/>
  <c r="T186"/>
  <c r="R186"/>
  <c r="P186"/>
  <c r="BI180"/>
  <c r="BH180"/>
  <c r="BG180"/>
  <c r="BF180"/>
  <c r="T180"/>
  <c r="R180"/>
  <c r="P180"/>
  <c r="BI174"/>
  <c r="BH174"/>
  <c r="BG174"/>
  <c r="BF174"/>
  <c r="T174"/>
  <c r="R174"/>
  <c r="P174"/>
  <c r="BI171"/>
  <c r="BH171"/>
  <c r="BG171"/>
  <c r="BF171"/>
  <c r="T171"/>
  <c r="R171"/>
  <c r="P171"/>
  <c r="BI168"/>
  <c r="BH168"/>
  <c r="BG168"/>
  <c r="BF168"/>
  <c r="T168"/>
  <c r="R168"/>
  <c r="P168"/>
  <c r="BI165"/>
  <c r="BH165"/>
  <c r="BG165"/>
  <c r="BF165"/>
  <c r="T165"/>
  <c r="R165"/>
  <c r="P165"/>
  <c r="BI162"/>
  <c r="BH162"/>
  <c r="BG162"/>
  <c r="BF162"/>
  <c r="T162"/>
  <c r="R162"/>
  <c r="P162"/>
  <c r="BI159"/>
  <c r="BH159"/>
  <c r="BG159"/>
  <c r="BF159"/>
  <c r="T159"/>
  <c r="R159"/>
  <c r="P159"/>
  <c r="BI156"/>
  <c r="BH156"/>
  <c r="BG156"/>
  <c r="BF156"/>
  <c r="T156"/>
  <c r="R156"/>
  <c r="P156"/>
  <c r="BI153"/>
  <c r="BH153"/>
  <c r="BG153"/>
  <c r="BF153"/>
  <c r="T153"/>
  <c r="R153"/>
  <c r="P153"/>
  <c r="BI150"/>
  <c r="BH150"/>
  <c r="BG150"/>
  <c r="BF150"/>
  <c r="T150"/>
  <c r="R150"/>
  <c r="P150"/>
  <c r="BI147"/>
  <c r="BH147"/>
  <c r="BG147"/>
  <c r="BF147"/>
  <c r="T147"/>
  <c r="R147"/>
  <c r="P147"/>
  <c r="BI144"/>
  <c r="BH144"/>
  <c r="BG144"/>
  <c r="BF144"/>
  <c r="T144"/>
  <c r="R144"/>
  <c r="P144"/>
  <c r="BI141"/>
  <c r="BH141"/>
  <c r="BG141"/>
  <c r="BF141"/>
  <c r="T141"/>
  <c r="R141"/>
  <c r="P141"/>
  <c r="BI138"/>
  <c r="BH138"/>
  <c r="BG138"/>
  <c r="BF138"/>
  <c r="T138"/>
  <c r="R138"/>
  <c r="P138"/>
  <c r="BI135"/>
  <c r="BH135"/>
  <c r="BG135"/>
  <c r="BF135"/>
  <c r="T135"/>
  <c r="R135"/>
  <c r="P135"/>
  <c r="BI132"/>
  <c r="BH132"/>
  <c r="BG132"/>
  <c r="BF132"/>
  <c r="T132"/>
  <c r="R132"/>
  <c r="P132"/>
  <c r="BI129"/>
  <c r="BH129"/>
  <c r="BG129"/>
  <c r="BF129"/>
  <c r="T129"/>
  <c r="R129"/>
  <c r="P129"/>
  <c r="BI127"/>
  <c r="BH127"/>
  <c r="BG127"/>
  <c r="BF127"/>
  <c r="T127"/>
  <c r="R127"/>
  <c r="P127"/>
  <c r="BI124"/>
  <c r="BH124"/>
  <c r="BG124"/>
  <c r="BF124"/>
  <c r="T124"/>
  <c r="R124"/>
  <c r="P124"/>
  <c r="BI121"/>
  <c r="BH121"/>
  <c r="BG121"/>
  <c r="BF121"/>
  <c r="T121"/>
  <c r="R121"/>
  <c r="P121"/>
  <c r="BI118"/>
  <c r="BH118"/>
  <c r="BG118"/>
  <c r="BF118"/>
  <c r="T118"/>
  <c r="R118"/>
  <c r="P118"/>
  <c r="BI115"/>
  <c r="BH115"/>
  <c r="BG115"/>
  <c r="BF115"/>
  <c r="T115"/>
  <c r="R115"/>
  <c r="P115"/>
  <c r="BI112"/>
  <c r="BH112"/>
  <c r="BG112"/>
  <c r="BF112"/>
  <c r="T112"/>
  <c r="R112"/>
  <c r="P112"/>
  <c r="BI109"/>
  <c r="BH109"/>
  <c r="BG109"/>
  <c r="BF109"/>
  <c r="T109"/>
  <c r="R109"/>
  <c r="P109"/>
  <c r="BI106"/>
  <c r="BH106"/>
  <c r="BG106"/>
  <c r="BF106"/>
  <c r="T106"/>
  <c r="R106"/>
  <c r="P106"/>
  <c r="BI103"/>
  <c r="BH103"/>
  <c r="BG103"/>
  <c r="BF103"/>
  <c r="T103"/>
  <c r="R103"/>
  <c r="P103"/>
  <c r="BI100"/>
  <c r="BH100"/>
  <c r="BG100"/>
  <c r="BF100"/>
  <c r="T100"/>
  <c r="R100"/>
  <c r="P100"/>
  <c r="J94"/>
  <c r="F94"/>
  <c r="F92"/>
  <c r="E90"/>
  <c r="J62"/>
  <c r="F62"/>
  <c r="F60"/>
  <c r="E58"/>
  <c r="J28"/>
  <c r="E28"/>
  <c r="J95"/>
  <c r="J27"/>
  <c r="J22"/>
  <c r="E22"/>
  <c r="F95"/>
  <c r="J21"/>
  <c r="J16"/>
  <c r="J92"/>
  <c r="E7"/>
  <c r="E84"/>
  <c i="7" r="J576"/>
  <c r="J41"/>
  <c r="J40"/>
  <c i="1" r="AY63"/>
  <c i="7" r="J39"/>
  <c i="1" r="AX63"/>
  <c i="7" r="BI580"/>
  <c r="BH580"/>
  <c r="BG580"/>
  <c r="BF580"/>
  <c r="T580"/>
  <c r="R580"/>
  <c r="P580"/>
  <c r="BI578"/>
  <c r="BH578"/>
  <c r="BG578"/>
  <c r="BF578"/>
  <c r="T578"/>
  <c r="R578"/>
  <c r="P578"/>
  <c r="J79"/>
  <c r="BI574"/>
  <c r="BH574"/>
  <c r="BG574"/>
  <c r="BF574"/>
  <c r="T574"/>
  <c r="R574"/>
  <c r="P574"/>
  <c r="BI570"/>
  <c r="BH570"/>
  <c r="BG570"/>
  <c r="BF570"/>
  <c r="T570"/>
  <c r="R570"/>
  <c r="P570"/>
  <c r="BI567"/>
  <c r="BH567"/>
  <c r="BG567"/>
  <c r="BF567"/>
  <c r="T567"/>
  <c r="R567"/>
  <c r="P567"/>
  <c r="BI564"/>
  <c r="BH564"/>
  <c r="BG564"/>
  <c r="BF564"/>
  <c r="T564"/>
  <c r="R564"/>
  <c r="P564"/>
  <c r="BI560"/>
  <c r="BH560"/>
  <c r="BG560"/>
  <c r="BF560"/>
  <c r="T560"/>
  <c r="R560"/>
  <c r="P560"/>
  <c r="BI556"/>
  <c r="BH556"/>
  <c r="BG556"/>
  <c r="BF556"/>
  <c r="T556"/>
  <c r="R556"/>
  <c r="P556"/>
  <c r="BI554"/>
  <c r="BH554"/>
  <c r="BG554"/>
  <c r="BF554"/>
  <c r="T554"/>
  <c r="R554"/>
  <c r="P554"/>
  <c r="BI550"/>
  <c r="BH550"/>
  <c r="BG550"/>
  <c r="BF550"/>
  <c r="T550"/>
  <c r="R550"/>
  <c r="P550"/>
  <c r="BI546"/>
  <c r="BH546"/>
  <c r="BG546"/>
  <c r="BF546"/>
  <c r="T546"/>
  <c r="R546"/>
  <c r="P546"/>
  <c r="BI543"/>
  <c r="BH543"/>
  <c r="BG543"/>
  <c r="BF543"/>
  <c r="T543"/>
  <c r="R543"/>
  <c r="P543"/>
  <c r="BI539"/>
  <c r="BH539"/>
  <c r="BG539"/>
  <c r="BF539"/>
  <c r="T539"/>
  <c r="R539"/>
  <c r="P539"/>
  <c r="BI537"/>
  <c r="BH537"/>
  <c r="BG537"/>
  <c r="BF537"/>
  <c r="T537"/>
  <c r="R537"/>
  <c r="P537"/>
  <c r="BI535"/>
  <c r="BH535"/>
  <c r="BG535"/>
  <c r="BF535"/>
  <c r="T535"/>
  <c r="R535"/>
  <c r="P535"/>
  <c r="BI533"/>
  <c r="BH533"/>
  <c r="BG533"/>
  <c r="BF533"/>
  <c r="T533"/>
  <c r="R533"/>
  <c r="P533"/>
  <c r="BI531"/>
  <c r="BH531"/>
  <c r="BG531"/>
  <c r="BF531"/>
  <c r="T531"/>
  <c r="R531"/>
  <c r="P531"/>
  <c r="BI529"/>
  <c r="BH529"/>
  <c r="BG529"/>
  <c r="BF529"/>
  <c r="T529"/>
  <c r="R529"/>
  <c r="P529"/>
  <c r="BI527"/>
  <c r="BH527"/>
  <c r="BG527"/>
  <c r="BF527"/>
  <c r="T527"/>
  <c r="R527"/>
  <c r="P527"/>
  <c r="BI525"/>
  <c r="BH525"/>
  <c r="BG525"/>
  <c r="BF525"/>
  <c r="T525"/>
  <c r="R525"/>
  <c r="P525"/>
  <c r="BI523"/>
  <c r="BH523"/>
  <c r="BG523"/>
  <c r="BF523"/>
  <c r="T523"/>
  <c r="R523"/>
  <c r="P523"/>
  <c r="BI521"/>
  <c r="BH521"/>
  <c r="BG521"/>
  <c r="BF521"/>
  <c r="T521"/>
  <c r="R521"/>
  <c r="P521"/>
  <c r="BI517"/>
  <c r="BH517"/>
  <c r="BG517"/>
  <c r="BF517"/>
  <c r="T517"/>
  <c r="R517"/>
  <c r="P517"/>
  <c r="BI515"/>
  <c r="BH515"/>
  <c r="BG515"/>
  <c r="BF515"/>
  <c r="T515"/>
  <c r="R515"/>
  <c r="P515"/>
  <c r="BI506"/>
  <c r="BH506"/>
  <c r="BG506"/>
  <c r="BF506"/>
  <c r="T506"/>
  <c r="R506"/>
  <c r="P506"/>
  <c r="BI504"/>
  <c r="BH504"/>
  <c r="BG504"/>
  <c r="BF504"/>
  <c r="T504"/>
  <c r="R504"/>
  <c r="P504"/>
  <c r="BI496"/>
  <c r="BH496"/>
  <c r="BG496"/>
  <c r="BF496"/>
  <c r="T496"/>
  <c r="R496"/>
  <c r="P496"/>
  <c r="BI493"/>
  <c r="BH493"/>
  <c r="BG493"/>
  <c r="BF493"/>
  <c r="T493"/>
  <c r="R493"/>
  <c r="P493"/>
  <c r="BI491"/>
  <c r="BH491"/>
  <c r="BG491"/>
  <c r="BF491"/>
  <c r="T491"/>
  <c r="R491"/>
  <c r="P491"/>
  <c r="BI489"/>
  <c r="BH489"/>
  <c r="BG489"/>
  <c r="BF489"/>
  <c r="T489"/>
  <c r="R489"/>
  <c r="P489"/>
  <c r="BI485"/>
  <c r="BH485"/>
  <c r="BG485"/>
  <c r="BF485"/>
  <c r="T485"/>
  <c r="R485"/>
  <c r="P485"/>
  <c r="BI483"/>
  <c r="BH483"/>
  <c r="BG483"/>
  <c r="BF483"/>
  <c r="T483"/>
  <c r="R483"/>
  <c r="P483"/>
  <c r="BI480"/>
  <c r="BH480"/>
  <c r="BG480"/>
  <c r="BF480"/>
  <c r="T480"/>
  <c r="R480"/>
  <c r="P480"/>
  <c r="BI478"/>
  <c r="BH478"/>
  <c r="BG478"/>
  <c r="BF478"/>
  <c r="T478"/>
  <c r="R478"/>
  <c r="P478"/>
  <c r="BI475"/>
  <c r="BH475"/>
  <c r="BG475"/>
  <c r="BF475"/>
  <c r="T475"/>
  <c r="R475"/>
  <c r="P475"/>
  <c r="BI473"/>
  <c r="BH473"/>
  <c r="BG473"/>
  <c r="BF473"/>
  <c r="T473"/>
  <c r="R473"/>
  <c r="P473"/>
  <c r="BI470"/>
  <c r="BH470"/>
  <c r="BG470"/>
  <c r="BF470"/>
  <c r="T470"/>
  <c r="R470"/>
  <c r="P470"/>
  <c r="BI467"/>
  <c r="BH467"/>
  <c r="BG467"/>
  <c r="BF467"/>
  <c r="T467"/>
  <c r="R467"/>
  <c r="P467"/>
  <c r="BI464"/>
  <c r="BH464"/>
  <c r="BG464"/>
  <c r="BF464"/>
  <c r="T464"/>
  <c r="R464"/>
  <c r="P464"/>
  <c r="BI462"/>
  <c r="BH462"/>
  <c r="BG462"/>
  <c r="BF462"/>
  <c r="T462"/>
  <c r="R462"/>
  <c r="P462"/>
  <c r="BI456"/>
  <c r="BH456"/>
  <c r="BG456"/>
  <c r="BF456"/>
  <c r="T456"/>
  <c r="R456"/>
  <c r="P456"/>
  <c r="BI454"/>
  <c r="BH454"/>
  <c r="BG454"/>
  <c r="BF454"/>
  <c r="T454"/>
  <c r="R454"/>
  <c r="P454"/>
  <c r="BI448"/>
  <c r="BH448"/>
  <c r="BG448"/>
  <c r="BF448"/>
  <c r="T448"/>
  <c r="R448"/>
  <c r="P448"/>
  <c r="BI444"/>
  <c r="BH444"/>
  <c r="BG444"/>
  <c r="BF444"/>
  <c r="T444"/>
  <c r="R444"/>
  <c r="P444"/>
  <c r="BI441"/>
  <c r="BH441"/>
  <c r="BG441"/>
  <c r="BF441"/>
  <c r="T441"/>
  <c r="R441"/>
  <c r="P441"/>
  <c r="BI438"/>
  <c r="BH438"/>
  <c r="BG438"/>
  <c r="BF438"/>
  <c r="T438"/>
  <c r="R438"/>
  <c r="P438"/>
  <c r="BI434"/>
  <c r="BH434"/>
  <c r="BG434"/>
  <c r="BF434"/>
  <c r="T434"/>
  <c r="R434"/>
  <c r="P434"/>
  <c r="BI432"/>
  <c r="BH432"/>
  <c r="BG432"/>
  <c r="BF432"/>
  <c r="T432"/>
  <c r="R432"/>
  <c r="P432"/>
  <c r="BI428"/>
  <c r="BH428"/>
  <c r="BG428"/>
  <c r="BF428"/>
  <c r="T428"/>
  <c r="R428"/>
  <c r="P428"/>
  <c r="BI426"/>
  <c r="BH426"/>
  <c r="BG426"/>
  <c r="BF426"/>
  <c r="T426"/>
  <c r="R426"/>
  <c r="P426"/>
  <c r="BI420"/>
  <c r="BH420"/>
  <c r="BG420"/>
  <c r="BF420"/>
  <c r="T420"/>
  <c r="R420"/>
  <c r="P420"/>
  <c r="BI418"/>
  <c r="BH418"/>
  <c r="BG418"/>
  <c r="BF418"/>
  <c r="T418"/>
  <c r="R418"/>
  <c r="P418"/>
  <c r="BI415"/>
  <c r="BH415"/>
  <c r="BG415"/>
  <c r="BF415"/>
  <c r="T415"/>
  <c r="R415"/>
  <c r="P415"/>
  <c r="BI413"/>
  <c r="BH413"/>
  <c r="BG413"/>
  <c r="BF413"/>
  <c r="T413"/>
  <c r="R413"/>
  <c r="P413"/>
  <c r="BI410"/>
  <c r="BH410"/>
  <c r="BG410"/>
  <c r="BF410"/>
  <c r="T410"/>
  <c r="R410"/>
  <c r="P410"/>
  <c r="BI408"/>
  <c r="BH408"/>
  <c r="BG408"/>
  <c r="BF408"/>
  <c r="T408"/>
  <c r="R408"/>
  <c r="P408"/>
  <c r="BI402"/>
  <c r="BH402"/>
  <c r="BG402"/>
  <c r="BF402"/>
  <c r="T402"/>
  <c r="R402"/>
  <c r="P402"/>
  <c r="BI399"/>
  <c r="BH399"/>
  <c r="BG399"/>
  <c r="BF399"/>
  <c r="T399"/>
  <c r="R399"/>
  <c r="P399"/>
  <c r="BI397"/>
  <c r="BH397"/>
  <c r="BG397"/>
  <c r="BF397"/>
  <c r="T397"/>
  <c r="R397"/>
  <c r="P397"/>
  <c r="BI394"/>
  <c r="BH394"/>
  <c r="BG394"/>
  <c r="BF394"/>
  <c r="T394"/>
  <c r="R394"/>
  <c r="P394"/>
  <c r="BI391"/>
  <c r="BH391"/>
  <c r="BG391"/>
  <c r="BF391"/>
  <c r="T391"/>
  <c r="R391"/>
  <c r="P391"/>
  <c r="BI389"/>
  <c r="BH389"/>
  <c r="BG389"/>
  <c r="BF389"/>
  <c r="T389"/>
  <c r="R389"/>
  <c r="P389"/>
  <c r="BI386"/>
  <c r="BH386"/>
  <c r="BG386"/>
  <c r="BF386"/>
  <c r="T386"/>
  <c r="R386"/>
  <c r="P386"/>
  <c r="BI384"/>
  <c r="BH384"/>
  <c r="BG384"/>
  <c r="BF384"/>
  <c r="T384"/>
  <c r="R384"/>
  <c r="P384"/>
  <c r="BI381"/>
  <c r="BH381"/>
  <c r="BG381"/>
  <c r="BF381"/>
  <c r="T381"/>
  <c r="R381"/>
  <c r="P381"/>
  <c r="BI379"/>
  <c r="BH379"/>
  <c r="BG379"/>
  <c r="BF379"/>
  <c r="T379"/>
  <c r="R379"/>
  <c r="P379"/>
  <c r="BI376"/>
  <c r="BH376"/>
  <c r="BG376"/>
  <c r="BF376"/>
  <c r="T376"/>
  <c r="R376"/>
  <c r="P376"/>
  <c r="BI374"/>
  <c r="BH374"/>
  <c r="BG374"/>
  <c r="BF374"/>
  <c r="T374"/>
  <c r="R374"/>
  <c r="P374"/>
  <c r="BI372"/>
  <c r="BH372"/>
  <c r="BG372"/>
  <c r="BF372"/>
  <c r="T372"/>
  <c r="R372"/>
  <c r="P372"/>
  <c r="BI369"/>
  <c r="BH369"/>
  <c r="BG369"/>
  <c r="BF369"/>
  <c r="T369"/>
  <c r="R369"/>
  <c r="P369"/>
  <c r="BI367"/>
  <c r="BH367"/>
  <c r="BG367"/>
  <c r="BF367"/>
  <c r="T367"/>
  <c r="R367"/>
  <c r="P367"/>
  <c r="BI364"/>
  <c r="BH364"/>
  <c r="BG364"/>
  <c r="BF364"/>
  <c r="T364"/>
  <c r="R364"/>
  <c r="P364"/>
  <c r="BI360"/>
  <c r="BH360"/>
  <c r="BG360"/>
  <c r="BF360"/>
  <c r="T360"/>
  <c r="R360"/>
  <c r="P360"/>
  <c r="BI358"/>
  <c r="BH358"/>
  <c r="BG358"/>
  <c r="BF358"/>
  <c r="T358"/>
  <c r="R358"/>
  <c r="P358"/>
  <c r="BI354"/>
  <c r="BH354"/>
  <c r="BG354"/>
  <c r="BF354"/>
  <c r="T354"/>
  <c r="R354"/>
  <c r="P354"/>
  <c r="BI350"/>
  <c r="BH350"/>
  <c r="BG350"/>
  <c r="BF350"/>
  <c r="T350"/>
  <c r="R350"/>
  <c r="P350"/>
  <c r="BI345"/>
  <c r="BH345"/>
  <c r="BG345"/>
  <c r="BF345"/>
  <c r="T345"/>
  <c r="R345"/>
  <c r="P345"/>
  <c r="BI342"/>
  <c r="BH342"/>
  <c r="BG342"/>
  <c r="BF342"/>
  <c r="T342"/>
  <c r="R342"/>
  <c r="P342"/>
  <c r="BI339"/>
  <c r="BH339"/>
  <c r="BG339"/>
  <c r="BF339"/>
  <c r="T339"/>
  <c r="R339"/>
  <c r="P339"/>
  <c r="BI334"/>
  <c r="BH334"/>
  <c r="BG334"/>
  <c r="BF334"/>
  <c r="T334"/>
  <c r="R334"/>
  <c r="P334"/>
  <c r="BI327"/>
  <c r="BH327"/>
  <c r="BG327"/>
  <c r="BF327"/>
  <c r="T327"/>
  <c r="R327"/>
  <c r="P327"/>
  <c r="BI325"/>
  <c r="BH325"/>
  <c r="BG325"/>
  <c r="BF325"/>
  <c r="T325"/>
  <c r="R325"/>
  <c r="P325"/>
  <c r="BI323"/>
  <c r="BH323"/>
  <c r="BG323"/>
  <c r="BF323"/>
  <c r="T323"/>
  <c r="R323"/>
  <c r="P323"/>
  <c r="BI321"/>
  <c r="BH321"/>
  <c r="BG321"/>
  <c r="BF321"/>
  <c r="T321"/>
  <c r="R321"/>
  <c r="P321"/>
  <c r="BI319"/>
  <c r="BH319"/>
  <c r="BG319"/>
  <c r="BF319"/>
  <c r="T319"/>
  <c r="R319"/>
  <c r="P319"/>
  <c r="BI315"/>
  <c r="BH315"/>
  <c r="BG315"/>
  <c r="BF315"/>
  <c r="T315"/>
  <c r="R315"/>
  <c r="P315"/>
  <c r="BI313"/>
  <c r="BH313"/>
  <c r="BG313"/>
  <c r="BF313"/>
  <c r="T313"/>
  <c r="R313"/>
  <c r="P313"/>
  <c r="BI309"/>
  <c r="BH309"/>
  <c r="BG309"/>
  <c r="BF309"/>
  <c r="T309"/>
  <c r="R309"/>
  <c r="P309"/>
  <c r="BI305"/>
  <c r="BH305"/>
  <c r="BG305"/>
  <c r="BF305"/>
  <c r="T305"/>
  <c r="R305"/>
  <c r="P305"/>
  <c r="BI302"/>
  <c r="BH302"/>
  <c r="BG302"/>
  <c r="BF302"/>
  <c r="T302"/>
  <c r="R302"/>
  <c r="P302"/>
  <c r="BI299"/>
  <c r="BH299"/>
  <c r="BG299"/>
  <c r="BF299"/>
  <c r="T299"/>
  <c r="R299"/>
  <c r="P299"/>
  <c r="BI295"/>
  <c r="BH295"/>
  <c r="BG295"/>
  <c r="BF295"/>
  <c r="T295"/>
  <c r="R295"/>
  <c r="P295"/>
  <c r="BI292"/>
  <c r="BH292"/>
  <c r="BG292"/>
  <c r="BF292"/>
  <c r="T292"/>
  <c r="R292"/>
  <c r="P292"/>
  <c r="BI286"/>
  <c r="BH286"/>
  <c r="BG286"/>
  <c r="BF286"/>
  <c r="T286"/>
  <c r="R286"/>
  <c r="P286"/>
  <c r="BI283"/>
  <c r="BH283"/>
  <c r="BG283"/>
  <c r="BF283"/>
  <c r="T283"/>
  <c r="R283"/>
  <c r="P283"/>
  <c r="BI277"/>
  <c r="BH277"/>
  <c r="BG277"/>
  <c r="BF277"/>
  <c r="T277"/>
  <c r="R277"/>
  <c r="P277"/>
  <c r="BI272"/>
  <c r="BH272"/>
  <c r="BG272"/>
  <c r="BF272"/>
  <c r="T272"/>
  <c r="R272"/>
  <c r="P272"/>
  <c r="BI270"/>
  <c r="BH270"/>
  <c r="BG270"/>
  <c r="BF270"/>
  <c r="T270"/>
  <c r="R270"/>
  <c r="P270"/>
  <c r="BI268"/>
  <c r="BH268"/>
  <c r="BG268"/>
  <c r="BF268"/>
  <c r="T268"/>
  <c r="R268"/>
  <c r="P268"/>
  <c r="BI266"/>
  <c r="BH266"/>
  <c r="BG266"/>
  <c r="BF266"/>
  <c r="T266"/>
  <c r="R266"/>
  <c r="P266"/>
  <c r="BI263"/>
  <c r="BH263"/>
  <c r="BG263"/>
  <c r="BF263"/>
  <c r="T263"/>
  <c r="R263"/>
  <c r="P263"/>
  <c r="BI261"/>
  <c r="BH261"/>
  <c r="BG261"/>
  <c r="BF261"/>
  <c r="T261"/>
  <c r="R261"/>
  <c r="P261"/>
  <c r="BI259"/>
  <c r="BH259"/>
  <c r="BG259"/>
  <c r="BF259"/>
  <c r="T259"/>
  <c r="R259"/>
  <c r="P259"/>
  <c r="BI257"/>
  <c r="BH257"/>
  <c r="BG257"/>
  <c r="BF257"/>
  <c r="T257"/>
  <c r="R257"/>
  <c r="P257"/>
  <c r="BI254"/>
  <c r="BH254"/>
  <c r="BG254"/>
  <c r="BF254"/>
  <c r="T254"/>
  <c r="R254"/>
  <c r="P254"/>
  <c r="BI251"/>
  <c r="BH251"/>
  <c r="BG251"/>
  <c r="BF251"/>
  <c r="T251"/>
  <c r="R251"/>
  <c r="P251"/>
  <c r="BI249"/>
  <c r="BH249"/>
  <c r="BG249"/>
  <c r="BF249"/>
  <c r="T249"/>
  <c r="R249"/>
  <c r="P249"/>
  <c r="BI247"/>
  <c r="BH247"/>
  <c r="BG247"/>
  <c r="BF247"/>
  <c r="T247"/>
  <c r="R247"/>
  <c r="P247"/>
  <c r="BI245"/>
  <c r="BH245"/>
  <c r="BG245"/>
  <c r="BF245"/>
  <c r="T245"/>
  <c r="R245"/>
  <c r="P245"/>
  <c r="BI241"/>
  <c r="BH241"/>
  <c r="BG241"/>
  <c r="BF241"/>
  <c r="T241"/>
  <c r="R241"/>
  <c r="P241"/>
  <c r="BI239"/>
  <c r="BH239"/>
  <c r="BG239"/>
  <c r="BF239"/>
  <c r="T239"/>
  <c r="R239"/>
  <c r="P239"/>
  <c r="BI235"/>
  <c r="BH235"/>
  <c r="BG235"/>
  <c r="BF235"/>
  <c r="T235"/>
  <c r="R235"/>
  <c r="P235"/>
  <c r="BI231"/>
  <c r="BH231"/>
  <c r="BG231"/>
  <c r="BF231"/>
  <c r="T231"/>
  <c r="R231"/>
  <c r="P231"/>
  <c r="BI226"/>
  <c r="BH226"/>
  <c r="BG226"/>
  <c r="BF226"/>
  <c r="T226"/>
  <c r="R226"/>
  <c r="P226"/>
  <c r="BI223"/>
  <c r="BH223"/>
  <c r="BG223"/>
  <c r="BF223"/>
  <c r="T223"/>
  <c r="R223"/>
  <c r="P223"/>
  <c r="BI221"/>
  <c r="BH221"/>
  <c r="BG221"/>
  <c r="BF221"/>
  <c r="T221"/>
  <c r="R221"/>
  <c r="P221"/>
  <c r="BI211"/>
  <c r="BH211"/>
  <c r="BG211"/>
  <c r="BF211"/>
  <c r="T211"/>
  <c r="R211"/>
  <c r="P211"/>
  <c r="BI207"/>
  <c r="BH207"/>
  <c r="BG207"/>
  <c r="BF207"/>
  <c r="T207"/>
  <c r="R207"/>
  <c r="P207"/>
  <c r="BI205"/>
  <c r="BH205"/>
  <c r="BG205"/>
  <c r="BF205"/>
  <c r="T205"/>
  <c r="R205"/>
  <c r="P205"/>
  <c r="BI202"/>
  <c r="BH202"/>
  <c r="BG202"/>
  <c r="BF202"/>
  <c r="T202"/>
  <c r="R202"/>
  <c r="P202"/>
  <c r="BI200"/>
  <c r="BH200"/>
  <c r="BG200"/>
  <c r="BF200"/>
  <c r="T200"/>
  <c r="R200"/>
  <c r="P200"/>
  <c r="BI198"/>
  <c r="BH198"/>
  <c r="BG198"/>
  <c r="BF198"/>
  <c r="T198"/>
  <c r="R198"/>
  <c r="P198"/>
  <c r="BI196"/>
  <c r="BH196"/>
  <c r="BG196"/>
  <c r="BF196"/>
  <c r="T196"/>
  <c r="R196"/>
  <c r="P196"/>
  <c r="BI194"/>
  <c r="BH194"/>
  <c r="BG194"/>
  <c r="BF194"/>
  <c r="T194"/>
  <c r="R194"/>
  <c r="P194"/>
  <c r="BI190"/>
  <c r="BH190"/>
  <c r="BG190"/>
  <c r="BF190"/>
  <c r="T190"/>
  <c r="R190"/>
  <c r="P190"/>
  <c r="BI188"/>
  <c r="BH188"/>
  <c r="BG188"/>
  <c r="BF188"/>
  <c r="T188"/>
  <c r="R188"/>
  <c r="P188"/>
  <c r="BI184"/>
  <c r="BH184"/>
  <c r="BG184"/>
  <c r="BF184"/>
  <c r="T184"/>
  <c r="R184"/>
  <c r="P184"/>
  <c r="BI180"/>
  <c r="BH180"/>
  <c r="BG180"/>
  <c r="BF180"/>
  <c r="T180"/>
  <c r="R180"/>
  <c r="P180"/>
  <c r="BI175"/>
  <c r="BH175"/>
  <c r="BG175"/>
  <c r="BF175"/>
  <c r="T175"/>
  <c r="R175"/>
  <c r="P175"/>
  <c r="BI172"/>
  <c r="BH172"/>
  <c r="BG172"/>
  <c r="BF172"/>
  <c r="T172"/>
  <c r="R172"/>
  <c r="P172"/>
  <c r="BI169"/>
  <c r="BH169"/>
  <c r="BG169"/>
  <c r="BF169"/>
  <c r="T169"/>
  <c r="R169"/>
  <c r="P169"/>
  <c r="BI165"/>
  <c r="BH165"/>
  <c r="BG165"/>
  <c r="BF165"/>
  <c r="T165"/>
  <c r="R165"/>
  <c r="P165"/>
  <c r="BI161"/>
  <c r="BH161"/>
  <c r="BG161"/>
  <c r="BF161"/>
  <c r="T161"/>
  <c r="R161"/>
  <c r="P161"/>
  <c r="BI155"/>
  <c r="BH155"/>
  <c r="BG155"/>
  <c r="BF155"/>
  <c r="T155"/>
  <c r="R155"/>
  <c r="P155"/>
  <c r="BI149"/>
  <c r="BH149"/>
  <c r="BG149"/>
  <c r="BF149"/>
  <c r="T149"/>
  <c r="R149"/>
  <c r="P149"/>
  <c r="BI139"/>
  <c r="BH139"/>
  <c r="BG139"/>
  <c r="BF139"/>
  <c r="T139"/>
  <c r="R139"/>
  <c r="P139"/>
  <c r="BI137"/>
  <c r="BH137"/>
  <c r="BG137"/>
  <c r="BF137"/>
  <c r="T137"/>
  <c r="R137"/>
  <c r="P137"/>
  <c r="BI134"/>
  <c r="BH134"/>
  <c r="BG134"/>
  <c r="BF134"/>
  <c r="T134"/>
  <c r="R134"/>
  <c r="P134"/>
  <c r="BI132"/>
  <c r="BH132"/>
  <c r="BG132"/>
  <c r="BF132"/>
  <c r="T132"/>
  <c r="R132"/>
  <c r="P132"/>
  <c r="BI129"/>
  <c r="BH129"/>
  <c r="BG129"/>
  <c r="BF129"/>
  <c r="T129"/>
  <c r="R129"/>
  <c r="P129"/>
  <c r="BI127"/>
  <c r="BH127"/>
  <c r="BG127"/>
  <c r="BF127"/>
  <c r="T127"/>
  <c r="R127"/>
  <c r="P127"/>
  <c r="BI124"/>
  <c r="BH124"/>
  <c r="BG124"/>
  <c r="BF124"/>
  <c r="T124"/>
  <c r="R124"/>
  <c r="P124"/>
  <c r="BI122"/>
  <c r="BH122"/>
  <c r="BG122"/>
  <c r="BF122"/>
  <c r="T122"/>
  <c r="R122"/>
  <c r="P122"/>
  <c r="BI119"/>
  <c r="BH119"/>
  <c r="BG119"/>
  <c r="BF119"/>
  <c r="T119"/>
  <c r="R119"/>
  <c r="P119"/>
  <c r="BI116"/>
  <c r="BH116"/>
  <c r="BG116"/>
  <c r="BF116"/>
  <c r="T116"/>
  <c r="R116"/>
  <c r="P116"/>
  <c r="BI113"/>
  <c r="BH113"/>
  <c r="BG113"/>
  <c r="BF113"/>
  <c r="T113"/>
  <c r="R113"/>
  <c r="P113"/>
  <c r="BI110"/>
  <c r="BH110"/>
  <c r="BG110"/>
  <c r="BF110"/>
  <c r="T110"/>
  <c r="R110"/>
  <c r="P110"/>
  <c r="BI107"/>
  <c r="BH107"/>
  <c r="BG107"/>
  <c r="BF107"/>
  <c r="T107"/>
  <c r="R107"/>
  <c r="P107"/>
  <c r="J101"/>
  <c r="J100"/>
  <c r="F100"/>
  <c r="F98"/>
  <c r="E96"/>
  <c r="J63"/>
  <c r="J62"/>
  <c r="F62"/>
  <c r="F60"/>
  <c r="E58"/>
  <c r="J22"/>
  <c r="E22"/>
  <c r="F63"/>
  <c r="J21"/>
  <c r="J16"/>
  <c r="J98"/>
  <c r="E7"/>
  <c r="E52"/>
  <c i="6" r="J41"/>
  <c r="J40"/>
  <c i="1" r="AY62"/>
  <c i="6" r="J39"/>
  <c i="1" r="AX62"/>
  <c i="6" r="BI204"/>
  <c r="BH204"/>
  <c r="BG204"/>
  <c r="BF204"/>
  <c r="T204"/>
  <c r="R204"/>
  <c r="P204"/>
  <c r="BI202"/>
  <c r="BH202"/>
  <c r="BG202"/>
  <c r="BF202"/>
  <c r="T202"/>
  <c r="R202"/>
  <c r="P202"/>
  <c r="BI198"/>
  <c r="BH198"/>
  <c r="BG198"/>
  <c r="BF198"/>
  <c r="T198"/>
  <c r="R198"/>
  <c r="P198"/>
  <c r="BI188"/>
  <c r="BH188"/>
  <c r="BG188"/>
  <c r="BF188"/>
  <c r="T188"/>
  <c r="R188"/>
  <c r="P188"/>
  <c r="BI186"/>
  <c r="BH186"/>
  <c r="BG186"/>
  <c r="BF186"/>
  <c r="T186"/>
  <c r="R186"/>
  <c r="P186"/>
  <c r="BI183"/>
  <c r="BH183"/>
  <c r="BG183"/>
  <c r="BF183"/>
  <c r="T183"/>
  <c r="R183"/>
  <c r="P183"/>
  <c r="BI180"/>
  <c r="BH180"/>
  <c r="BG180"/>
  <c r="BF180"/>
  <c r="T180"/>
  <c r="R180"/>
  <c r="P180"/>
  <c r="BI174"/>
  <c r="BH174"/>
  <c r="BG174"/>
  <c r="BF174"/>
  <c r="T174"/>
  <c r="R174"/>
  <c r="P174"/>
  <c r="BI171"/>
  <c r="BH171"/>
  <c r="BG171"/>
  <c r="BF171"/>
  <c r="T171"/>
  <c r="R171"/>
  <c r="P171"/>
  <c r="BI168"/>
  <c r="BH168"/>
  <c r="BG168"/>
  <c r="BF168"/>
  <c r="T168"/>
  <c r="R168"/>
  <c r="P168"/>
  <c r="BI165"/>
  <c r="BH165"/>
  <c r="BG165"/>
  <c r="BF165"/>
  <c r="T165"/>
  <c r="R165"/>
  <c r="P165"/>
  <c r="BI161"/>
  <c r="BH161"/>
  <c r="BG161"/>
  <c r="BF161"/>
  <c r="T161"/>
  <c r="R161"/>
  <c r="P161"/>
  <c r="BI158"/>
  <c r="BH158"/>
  <c r="BG158"/>
  <c r="BF158"/>
  <c r="T158"/>
  <c r="R158"/>
  <c r="P158"/>
  <c r="BI156"/>
  <c r="BH156"/>
  <c r="BG156"/>
  <c r="BF156"/>
  <c r="T156"/>
  <c r="R156"/>
  <c r="P156"/>
  <c r="BI152"/>
  <c r="BH152"/>
  <c r="BG152"/>
  <c r="BF152"/>
  <c r="T152"/>
  <c r="R152"/>
  <c r="P152"/>
  <c r="BI149"/>
  <c r="BH149"/>
  <c r="BG149"/>
  <c r="BF149"/>
  <c r="T149"/>
  <c r="R149"/>
  <c r="P149"/>
  <c r="BI146"/>
  <c r="BH146"/>
  <c r="BG146"/>
  <c r="BF146"/>
  <c r="T146"/>
  <c r="R146"/>
  <c r="P146"/>
  <c r="BI144"/>
  <c r="BH144"/>
  <c r="BG144"/>
  <c r="BF144"/>
  <c r="T144"/>
  <c r="R144"/>
  <c r="P144"/>
  <c r="BI140"/>
  <c r="BH140"/>
  <c r="BG140"/>
  <c r="BF140"/>
  <c r="T140"/>
  <c r="R140"/>
  <c r="P140"/>
  <c r="BI137"/>
  <c r="BH137"/>
  <c r="BG137"/>
  <c r="BF137"/>
  <c r="T137"/>
  <c r="R137"/>
  <c r="P137"/>
  <c r="BI134"/>
  <c r="BH134"/>
  <c r="BG134"/>
  <c r="BF134"/>
  <c r="T134"/>
  <c r="R134"/>
  <c r="P134"/>
  <c r="BI131"/>
  <c r="BH131"/>
  <c r="BG131"/>
  <c r="BF131"/>
  <c r="T131"/>
  <c r="R131"/>
  <c r="P131"/>
  <c r="BI128"/>
  <c r="BH128"/>
  <c r="BG128"/>
  <c r="BF128"/>
  <c r="T128"/>
  <c r="R128"/>
  <c r="P128"/>
  <c r="BI125"/>
  <c r="BH125"/>
  <c r="BG125"/>
  <c r="BF125"/>
  <c r="T125"/>
  <c r="R125"/>
  <c r="P125"/>
  <c r="BI120"/>
  <c r="BH120"/>
  <c r="BG120"/>
  <c r="BF120"/>
  <c r="T120"/>
  <c r="R120"/>
  <c r="P120"/>
  <c r="BI117"/>
  <c r="BH117"/>
  <c r="BG117"/>
  <c r="BF117"/>
  <c r="T117"/>
  <c r="R117"/>
  <c r="P117"/>
  <c r="BI114"/>
  <c r="BH114"/>
  <c r="BG114"/>
  <c r="BF114"/>
  <c r="T114"/>
  <c r="R114"/>
  <c r="P114"/>
  <c r="BI112"/>
  <c r="BH112"/>
  <c r="BG112"/>
  <c r="BF112"/>
  <c r="T112"/>
  <c r="R112"/>
  <c r="P112"/>
  <c r="BI109"/>
  <c r="BH109"/>
  <c r="BG109"/>
  <c r="BF109"/>
  <c r="T109"/>
  <c r="R109"/>
  <c r="P109"/>
  <c r="BI107"/>
  <c r="BH107"/>
  <c r="BG107"/>
  <c r="BF107"/>
  <c r="T107"/>
  <c r="R107"/>
  <c r="P107"/>
  <c r="BI104"/>
  <c r="BH104"/>
  <c r="BG104"/>
  <c r="BF104"/>
  <c r="T104"/>
  <c r="R104"/>
  <c r="P104"/>
  <c r="BI102"/>
  <c r="BH102"/>
  <c r="BG102"/>
  <c r="BF102"/>
  <c r="T102"/>
  <c r="R102"/>
  <c r="P102"/>
  <c r="BI99"/>
  <c r="BH99"/>
  <c r="BG99"/>
  <c r="BF99"/>
  <c r="T99"/>
  <c r="R99"/>
  <c r="P99"/>
  <c r="J93"/>
  <c r="F93"/>
  <c r="F91"/>
  <c r="E89"/>
  <c r="J62"/>
  <c r="F62"/>
  <c r="F60"/>
  <c r="E58"/>
  <c r="J28"/>
  <c r="E28"/>
  <c r="J94"/>
  <c r="J27"/>
  <c r="J22"/>
  <c r="E22"/>
  <c r="F63"/>
  <c r="J21"/>
  <c r="J16"/>
  <c r="J91"/>
  <c r="E7"/>
  <c r="E83"/>
  <c i="5" r="J41"/>
  <c r="J40"/>
  <c i="1" r="AY61"/>
  <c i="5" r="J39"/>
  <c i="1" r="AX61"/>
  <c i="5" r="BI147"/>
  <c r="BH147"/>
  <c r="BG147"/>
  <c r="BF147"/>
  <c r="T147"/>
  <c r="T146"/>
  <c r="R147"/>
  <c r="R146"/>
  <c r="P147"/>
  <c r="P146"/>
  <c r="BI143"/>
  <c r="BH143"/>
  <c r="BG143"/>
  <c r="BF143"/>
  <c r="T143"/>
  <c r="R143"/>
  <c r="P143"/>
  <c r="BI139"/>
  <c r="BH139"/>
  <c r="BG139"/>
  <c r="BF139"/>
  <c r="T139"/>
  <c r="R139"/>
  <c r="P139"/>
  <c r="BI135"/>
  <c r="BH135"/>
  <c r="BG135"/>
  <c r="BF135"/>
  <c r="T135"/>
  <c r="R135"/>
  <c r="P135"/>
  <c r="BI130"/>
  <c r="BH130"/>
  <c r="BG130"/>
  <c r="BF130"/>
  <c r="T130"/>
  <c r="R130"/>
  <c r="P130"/>
  <c r="BI126"/>
  <c r="BH126"/>
  <c r="BG126"/>
  <c r="BF126"/>
  <c r="T126"/>
  <c r="R126"/>
  <c r="P126"/>
  <c r="BI122"/>
  <c r="BH122"/>
  <c r="BG122"/>
  <c r="BF122"/>
  <c r="T122"/>
  <c r="R122"/>
  <c r="P122"/>
  <c r="BI118"/>
  <c r="BH118"/>
  <c r="BG118"/>
  <c r="BF118"/>
  <c r="T118"/>
  <c r="R118"/>
  <c r="P118"/>
  <c r="BI116"/>
  <c r="BH116"/>
  <c r="BG116"/>
  <c r="BF116"/>
  <c r="T116"/>
  <c r="R116"/>
  <c r="P116"/>
  <c r="BI109"/>
  <c r="BH109"/>
  <c r="BG109"/>
  <c r="BF109"/>
  <c r="T109"/>
  <c r="T108"/>
  <c r="R109"/>
  <c r="R108"/>
  <c r="P109"/>
  <c r="P108"/>
  <c r="BI105"/>
  <c r="BH105"/>
  <c r="BG105"/>
  <c r="BF105"/>
  <c r="T105"/>
  <c r="R105"/>
  <c r="P105"/>
  <c r="BI102"/>
  <c r="BH102"/>
  <c r="BG102"/>
  <c r="BF102"/>
  <c r="T102"/>
  <c r="R102"/>
  <c r="P102"/>
  <c r="BI99"/>
  <c r="BH99"/>
  <c r="BG99"/>
  <c r="BF99"/>
  <c r="T99"/>
  <c r="R99"/>
  <c r="P99"/>
  <c r="J93"/>
  <c r="F93"/>
  <c r="F91"/>
  <c r="E89"/>
  <c r="J62"/>
  <c r="F62"/>
  <c r="F60"/>
  <c r="E58"/>
  <c r="J28"/>
  <c r="E28"/>
  <c r="J94"/>
  <c r="J27"/>
  <c r="J22"/>
  <c r="E22"/>
  <c r="F63"/>
  <c r="J21"/>
  <c r="J16"/>
  <c r="J91"/>
  <c r="E7"/>
  <c r="E52"/>
  <c i="4" r="J41"/>
  <c r="J40"/>
  <c i="1" r="AY60"/>
  <c i="4" r="J39"/>
  <c i="1" r="AX60"/>
  <c i="4" r="BI203"/>
  <c r="BH203"/>
  <c r="BG203"/>
  <c r="BF203"/>
  <c r="T203"/>
  <c r="R203"/>
  <c r="P203"/>
  <c r="BI201"/>
  <c r="BH201"/>
  <c r="BG201"/>
  <c r="BF201"/>
  <c r="T201"/>
  <c r="R201"/>
  <c r="P201"/>
  <c r="BI197"/>
  <c r="BH197"/>
  <c r="BG197"/>
  <c r="BF197"/>
  <c r="T197"/>
  <c r="R197"/>
  <c r="P197"/>
  <c r="BI193"/>
  <c r="BH193"/>
  <c r="BG193"/>
  <c r="BF193"/>
  <c r="T193"/>
  <c r="R193"/>
  <c r="P193"/>
  <c r="BI189"/>
  <c r="BH189"/>
  <c r="BG189"/>
  <c r="BF189"/>
  <c r="T189"/>
  <c r="R189"/>
  <c r="P189"/>
  <c r="BI186"/>
  <c r="BH186"/>
  <c r="BG186"/>
  <c r="BF186"/>
  <c r="T186"/>
  <c r="R186"/>
  <c r="P186"/>
  <c r="BI183"/>
  <c r="BH183"/>
  <c r="BG183"/>
  <c r="BF183"/>
  <c r="T183"/>
  <c r="R183"/>
  <c r="P183"/>
  <c r="BI180"/>
  <c r="BH180"/>
  <c r="BG180"/>
  <c r="BF180"/>
  <c r="T180"/>
  <c r="R180"/>
  <c r="P180"/>
  <c r="BI177"/>
  <c r="BH177"/>
  <c r="BG177"/>
  <c r="BF177"/>
  <c r="T177"/>
  <c r="R177"/>
  <c r="P177"/>
  <c r="BI174"/>
  <c r="BH174"/>
  <c r="BG174"/>
  <c r="BF174"/>
  <c r="T174"/>
  <c r="R174"/>
  <c r="P174"/>
  <c r="BI169"/>
  <c r="BH169"/>
  <c r="BG169"/>
  <c r="BF169"/>
  <c r="T169"/>
  <c r="R169"/>
  <c r="P169"/>
  <c r="BI163"/>
  <c r="BH163"/>
  <c r="BG163"/>
  <c r="BF163"/>
  <c r="T163"/>
  <c r="R163"/>
  <c r="P163"/>
  <c r="BI157"/>
  <c r="BH157"/>
  <c r="BG157"/>
  <c r="BF157"/>
  <c r="T157"/>
  <c r="R157"/>
  <c r="P157"/>
  <c r="BI154"/>
  <c r="BH154"/>
  <c r="BG154"/>
  <c r="BF154"/>
  <c r="T154"/>
  <c r="R154"/>
  <c r="P154"/>
  <c r="BI151"/>
  <c r="BH151"/>
  <c r="BG151"/>
  <c r="BF151"/>
  <c r="T151"/>
  <c r="R151"/>
  <c r="P151"/>
  <c r="BI148"/>
  <c r="BH148"/>
  <c r="BG148"/>
  <c r="BF148"/>
  <c r="T148"/>
  <c r="R148"/>
  <c r="P148"/>
  <c r="BI145"/>
  <c r="BH145"/>
  <c r="BG145"/>
  <c r="BF145"/>
  <c r="T145"/>
  <c r="R145"/>
  <c r="P145"/>
  <c r="BI142"/>
  <c r="BH142"/>
  <c r="BG142"/>
  <c r="BF142"/>
  <c r="T142"/>
  <c r="R142"/>
  <c r="P142"/>
  <c r="BI138"/>
  <c r="BH138"/>
  <c r="BG138"/>
  <c r="BF138"/>
  <c r="T138"/>
  <c r="R138"/>
  <c r="P138"/>
  <c r="BI134"/>
  <c r="BH134"/>
  <c r="BG134"/>
  <c r="BF134"/>
  <c r="T134"/>
  <c r="R134"/>
  <c r="P134"/>
  <c r="BI130"/>
  <c r="BH130"/>
  <c r="BG130"/>
  <c r="BF130"/>
  <c r="T130"/>
  <c r="R130"/>
  <c r="P130"/>
  <c r="BI128"/>
  <c r="BH128"/>
  <c r="BG128"/>
  <c r="BF128"/>
  <c r="T128"/>
  <c r="R128"/>
  <c r="P128"/>
  <c r="BI125"/>
  <c r="BH125"/>
  <c r="BG125"/>
  <c r="BF125"/>
  <c r="T125"/>
  <c r="R125"/>
  <c r="P125"/>
  <c r="BI123"/>
  <c r="BH123"/>
  <c r="BG123"/>
  <c r="BF123"/>
  <c r="T123"/>
  <c r="R123"/>
  <c r="P123"/>
  <c r="BI120"/>
  <c r="BH120"/>
  <c r="BG120"/>
  <c r="BF120"/>
  <c r="T120"/>
  <c r="R120"/>
  <c r="P120"/>
  <c r="BI117"/>
  <c r="BH117"/>
  <c r="BG117"/>
  <c r="BF117"/>
  <c r="T117"/>
  <c r="R117"/>
  <c r="P117"/>
  <c r="BI114"/>
  <c r="BH114"/>
  <c r="BG114"/>
  <c r="BF114"/>
  <c r="T114"/>
  <c r="R114"/>
  <c r="P114"/>
  <c r="BI112"/>
  <c r="BH112"/>
  <c r="BG112"/>
  <c r="BF112"/>
  <c r="T112"/>
  <c r="R112"/>
  <c r="P112"/>
  <c r="BI109"/>
  <c r="BH109"/>
  <c r="BG109"/>
  <c r="BF109"/>
  <c r="T109"/>
  <c r="R109"/>
  <c r="P109"/>
  <c r="BI107"/>
  <c r="BH107"/>
  <c r="BG107"/>
  <c r="BF107"/>
  <c r="T107"/>
  <c r="R107"/>
  <c r="P107"/>
  <c r="BI105"/>
  <c r="BH105"/>
  <c r="BG105"/>
  <c r="BF105"/>
  <c r="T105"/>
  <c r="R105"/>
  <c r="P105"/>
  <c r="BI103"/>
  <c r="BH103"/>
  <c r="BG103"/>
  <c r="BF103"/>
  <c r="T103"/>
  <c r="R103"/>
  <c r="P103"/>
  <c r="BI101"/>
  <c r="BH101"/>
  <c r="BG101"/>
  <c r="BF101"/>
  <c r="T101"/>
  <c r="R101"/>
  <c r="P101"/>
  <c r="BI99"/>
  <c r="BH99"/>
  <c r="BG99"/>
  <c r="BF99"/>
  <c r="T99"/>
  <c r="R99"/>
  <c r="P99"/>
  <c r="BI97"/>
  <c r="BH97"/>
  <c r="BG97"/>
  <c r="BF97"/>
  <c r="T97"/>
  <c r="R97"/>
  <c r="P97"/>
  <c r="J91"/>
  <c r="F91"/>
  <c r="F89"/>
  <c r="E87"/>
  <c r="J62"/>
  <c r="F62"/>
  <c r="F60"/>
  <c r="E58"/>
  <c r="J28"/>
  <c r="E28"/>
  <c r="J63"/>
  <c r="J27"/>
  <c r="J22"/>
  <c r="E22"/>
  <c r="F92"/>
  <c r="J21"/>
  <c r="J16"/>
  <c r="J89"/>
  <c r="E7"/>
  <c r="E81"/>
  <c i="3" r="J39"/>
  <c r="J38"/>
  <c i="1" r="AY57"/>
  <c i="3" r="J37"/>
  <c i="1" r="AX57"/>
  <c i="3" r="BI1212"/>
  <c r="BH1212"/>
  <c r="BG1212"/>
  <c r="BF1212"/>
  <c r="T1212"/>
  <c r="T1211"/>
  <c r="R1212"/>
  <c r="R1211"/>
  <c r="P1212"/>
  <c r="P1211"/>
  <c r="BI1208"/>
  <c r="BH1208"/>
  <c r="BG1208"/>
  <c r="BF1208"/>
  <c r="T1208"/>
  <c r="R1208"/>
  <c r="P1208"/>
  <c r="BI1205"/>
  <c r="BH1205"/>
  <c r="BG1205"/>
  <c r="BF1205"/>
  <c r="T1205"/>
  <c r="R1205"/>
  <c r="P1205"/>
  <c r="BI1152"/>
  <c r="BH1152"/>
  <c r="BG1152"/>
  <c r="BF1152"/>
  <c r="T1152"/>
  <c r="R1152"/>
  <c r="P1152"/>
  <c r="BI1101"/>
  <c r="BH1101"/>
  <c r="BG1101"/>
  <c r="BF1101"/>
  <c r="T1101"/>
  <c r="R1101"/>
  <c r="P1101"/>
  <c r="BI1050"/>
  <c r="BH1050"/>
  <c r="BG1050"/>
  <c r="BF1050"/>
  <c r="T1050"/>
  <c r="R1050"/>
  <c r="P1050"/>
  <c r="BI999"/>
  <c r="BH999"/>
  <c r="BG999"/>
  <c r="BF999"/>
  <c r="T999"/>
  <c r="R999"/>
  <c r="P999"/>
  <c r="BI948"/>
  <c r="BH948"/>
  <c r="BG948"/>
  <c r="BF948"/>
  <c r="T948"/>
  <c r="R948"/>
  <c r="P948"/>
  <c r="BI944"/>
  <c r="BH944"/>
  <c r="BG944"/>
  <c r="BF944"/>
  <c r="T944"/>
  <c r="R944"/>
  <c r="P944"/>
  <c r="BI940"/>
  <c r="BH940"/>
  <c r="BG940"/>
  <c r="BF940"/>
  <c r="T940"/>
  <c r="R940"/>
  <c r="P940"/>
  <c r="BI936"/>
  <c r="BH936"/>
  <c r="BG936"/>
  <c r="BF936"/>
  <c r="T936"/>
  <c r="R936"/>
  <c r="P936"/>
  <c r="BI930"/>
  <c r="BH930"/>
  <c r="BG930"/>
  <c r="BF930"/>
  <c r="T930"/>
  <c r="R930"/>
  <c r="P930"/>
  <c r="BI922"/>
  <c r="BH922"/>
  <c r="BG922"/>
  <c r="BF922"/>
  <c r="T922"/>
  <c r="R922"/>
  <c r="P922"/>
  <c r="BI915"/>
  <c r="BH915"/>
  <c r="BG915"/>
  <c r="BF915"/>
  <c r="T915"/>
  <c r="R915"/>
  <c r="P915"/>
  <c r="BI907"/>
  <c r="BH907"/>
  <c r="BG907"/>
  <c r="BF907"/>
  <c r="T907"/>
  <c r="R907"/>
  <c r="P907"/>
  <c r="BI886"/>
  <c r="BH886"/>
  <c r="BG886"/>
  <c r="BF886"/>
  <c r="T886"/>
  <c r="R886"/>
  <c r="P886"/>
  <c r="BI870"/>
  <c r="BH870"/>
  <c r="BG870"/>
  <c r="BF870"/>
  <c r="T870"/>
  <c r="R870"/>
  <c r="P870"/>
  <c r="BI861"/>
  <c r="BH861"/>
  <c r="BG861"/>
  <c r="BF861"/>
  <c r="T861"/>
  <c r="R861"/>
  <c r="P861"/>
  <c r="BI852"/>
  <c r="BH852"/>
  <c r="BG852"/>
  <c r="BF852"/>
  <c r="T852"/>
  <c r="R852"/>
  <c r="P852"/>
  <c r="BI845"/>
  <c r="BH845"/>
  <c r="BG845"/>
  <c r="BF845"/>
  <c r="T845"/>
  <c r="R845"/>
  <c r="P845"/>
  <c r="BI795"/>
  <c r="BH795"/>
  <c r="BG795"/>
  <c r="BF795"/>
  <c r="T795"/>
  <c r="R795"/>
  <c r="P795"/>
  <c r="BI790"/>
  <c r="BH790"/>
  <c r="BG790"/>
  <c r="BF790"/>
  <c r="T790"/>
  <c r="R790"/>
  <c r="P790"/>
  <c r="BI785"/>
  <c r="BH785"/>
  <c r="BG785"/>
  <c r="BF785"/>
  <c r="T785"/>
  <c r="R785"/>
  <c r="P785"/>
  <c r="BI782"/>
  <c r="BH782"/>
  <c r="BG782"/>
  <c r="BF782"/>
  <c r="T782"/>
  <c r="R782"/>
  <c r="P782"/>
  <c r="BI779"/>
  <c r="BH779"/>
  <c r="BG779"/>
  <c r="BF779"/>
  <c r="T779"/>
  <c r="R779"/>
  <c r="P779"/>
  <c r="BI776"/>
  <c r="BH776"/>
  <c r="BG776"/>
  <c r="BF776"/>
  <c r="T776"/>
  <c r="R776"/>
  <c r="P776"/>
  <c r="BI773"/>
  <c r="BH773"/>
  <c r="BG773"/>
  <c r="BF773"/>
  <c r="T773"/>
  <c r="R773"/>
  <c r="P773"/>
  <c r="BI771"/>
  <c r="BH771"/>
  <c r="BG771"/>
  <c r="BF771"/>
  <c r="T771"/>
  <c r="R771"/>
  <c r="P771"/>
  <c r="BI769"/>
  <c r="BH769"/>
  <c r="BG769"/>
  <c r="BF769"/>
  <c r="T769"/>
  <c r="R769"/>
  <c r="P769"/>
  <c r="BI766"/>
  <c r="BH766"/>
  <c r="BG766"/>
  <c r="BF766"/>
  <c r="T766"/>
  <c r="R766"/>
  <c r="P766"/>
  <c r="BI761"/>
  <c r="BH761"/>
  <c r="BG761"/>
  <c r="BF761"/>
  <c r="T761"/>
  <c r="R761"/>
  <c r="P761"/>
  <c r="BI756"/>
  <c r="BH756"/>
  <c r="BG756"/>
  <c r="BF756"/>
  <c r="T756"/>
  <c r="R756"/>
  <c r="P756"/>
  <c r="BI754"/>
  <c r="BH754"/>
  <c r="BG754"/>
  <c r="BF754"/>
  <c r="T754"/>
  <c r="R754"/>
  <c r="P754"/>
  <c r="BI752"/>
  <c r="BH752"/>
  <c r="BG752"/>
  <c r="BF752"/>
  <c r="T752"/>
  <c r="R752"/>
  <c r="P752"/>
  <c r="BI749"/>
  <c r="BH749"/>
  <c r="BG749"/>
  <c r="BF749"/>
  <c r="T749"/>
  <c r="R749"/>
  <c r="P749"/>
  <c r="BI740"/>
  <c r="BH740"/>
  <c r="BG740"/>
  <c r="BF740"/>
  <c r="T740"/>
  <c r="R740"/>
  <c r="P740"/>
  <c r="BI736"/>
  <c r="BH736"/>
  <c r="BG736"/>
  <c r="BF736"/>
  <c r="T736"/>
  <c r="R736"/>
  <c r="P736"/>
  <c r="BI734"/>
  <c r="BH734"/>
  <c r="BG734"/>
  <c r="BF734"/>
  <c r="T734"/>
  <c r="R734"/>
  <c r="P734"/>
  <c r="BI729"/>
  <c r="BH729"/>
  <c r="BG729"/>
  <c r="BF729"/>
  <c r="T729"/>
  <c r="R729"/>
  <c r="P729"/>
  <c r="BI727"/>
  <c r="BH727"/>
  <c r="BG727"/>
  <c r="BF727"/>
  <c r="T727"/>
  <c r="R727"/>
  <c r="P727"/>
  <c r="BI722"/>
  <c r="BH722"/>
  <c r="BG722"/>
  <c r="BF722"/>
  <c r="T722"/>
  <c r="R722"/>
  <c r="P722"/>
  <c r="BI718"/>
  <c r="BH718"/>
  <c r="BG718"/>
  <c r="BF718"/>
  <c r="T718"/>
  <c r="R718"/>
  <c r="P718"/>
  <c r="BI713"/>
  <c r="BH713"/>
  <c r="BG713"/>
  <c r="BF713"/>
  <c r="T713"/>
  <c r="R713"/>
  <c r="P713"/>
  <c r="BI707"/>
  <c r="BH707"/>
  <c r="BG707"/>
  <c r="BF707"/>
  <c r="T707"/>
  <c r="R707"/>
  <c r="P707"/>
  <c r="BI702"/>
  <c r="BH702"/>
  <c r="BG702"/>
  <c r="BF702"/>
  <c r="T702"/>
  <c r="R702"/>
  <c r="P702"/>
  <c r="BI697"/>
  <c r="BH697"/>
  <c r="BG697"/>
  <c r="BF697"/>
  <c r="T697"/>
  <c r="R697"/>
  <c r="P697"/>
  <c r="BI694"/>
  <c r="BH694"/>
  <c r="BG694"/>
  <c r="BF694"/>
  <c r="T694"/>
  <c r="R694"/>
  <c r="P694"/>
  <c r="BI689"/>
  <c r="BH689"/>
  <c r="BG689"/>
  <c r="BF689"/>
  <c r="T689"/>
  <c r="R689"/>
  <c r="P689"/>
  <c r="BI686"/>
  <c r="BH686"/>
  <c r="BG686"/>
  <c r="BF686"/>
  <c r="T686"/>
  <c r="R686"/>
  <c r="P686"/>
  <c r="BI681"/>
  <c r="BH681"/>
  <c r="BG681"/>
  <c r="BF681"/>
  <c r="T681"/>
  <c r="R681"/>
  <c r="P681"/>
  <c r="BI677"/>
  <c r="BH677"/>
  <c r="BG677"/>
  <c r="BF677"/>
  <c r="T677"/>
  <c r="R677"/>
  <c r="P677"/>
  <c r="BI667"/>
  <c r="BH667"/>
  <c r="BG667"/>
  <c r="BF667"/>
  <c r="T667"/>
  <c r="R667"/>
  <c r="P667"/>
  <c r="BI663"/>
  <c r="BH663"/>
  <c r="BG663"/>
  <c r="BF663"/>
  <c r="T663"/>
  <c r="R663"/>
  <c r="P663"/>
  <c r="BI650"/>
  <c r="BH650"/>
  <c r="BG650"/>
  <c r="BF650"/>
  <c r="T650"/>
  <c r="R650"/>
  <c r="P650"/>
  <c r="BI648"/>
  <c r="BH648"/>
  <c r="BG648"/>
  <c r="BF648"/>
  <c r="T648"/>
  <c r="R648"/>
  <c r="P648"/>
  <c r="BI643"/>
  <c r="BH643"/>
  <c r="BG643"/>
  <c r="BF643"/>
  <c r="T643"/>
  <c r="R643"/>
  <c r="P643"/>
  <c r="BI641"/>
  <c r="BH641"/>
  <c r="BG641"/>
  <c r="BF641"/>
  <c r="T641"/>
  <c r="R641"/>
  <c r="P641"/>
  <c r="BI639"/>
  <c r="BH639"/>
  <c r="BG639"/>
  <c r="BF639"/>
  <c r="T639"/>
  <c r="R639"/>
  <c r="P639"/>
  <c r="BI637"/>
  <c r="BH637"/>
  <c r="BG637"/>
  <c r="BF637"/>
  <c r="T637"/>
  <c r="R637"/>
  <c r="P637"/>
  <c r="BI629"/>
  <c r="BH629"/>
  <c r="BG629"/>
  <c r="BF629"/>
  <c r="T629"/>
  <c r="R629"/>
  <c r="P629"/>
  <c r="BI624"/>
  <c r="BH624"/>
  <c r="BG624"/>
  <c r="BF624"/>
  <c r="T624"/>
  <c r="T623"/>
  <c r="R624"/>
  <c r="R623"/>
  <c r="P624"/>
  <c r="P623"/>
  <c r="BI616"/>
  <c r="BH616"/>
  <c r="BG616"/>
  <c r="BF616"/>
  <c r="T616"/>
  <c r="R616"/>
  <c r="P616"/>
  <c r="BI611"/>
  <c r="BH611"/>
  <c r="BG611"/>
  <c r="BF611"/>
  <c r="T611"/>
  <c r="R611"/>
  <c r="P611"/>
  <c r="BI604"/>
  <c r="BH604"/>
  <c r="BG604"/>
  <c r="BF604"/>
  <c r="T604"/>
  <c r="R604"/>
  <c r="P604"/>
  <c r="BI601"/>
  <c r="BH601"/>
  <c r="BG601"/>
  <c r="BF601"/>
  <c r="T601"/>
  <c r="R601"/>
  <c r="P601"/>
  <c r="BI599"/>
  <c r="BH599"/>
  <c r="BG599"/>
  <c r="BF599"/>
  <c r="T599"/>
  <c r="R599"/>
  <c r="P599"/>
  <c r="BI596"/>
  <c r="BH596"/>
  <c r="BG596"/>
  <c r="BF596"/>
  <c r="T596"/>
  <c r="R596"/>
  <c r="P596"/>
  <c r="BI591"/>
  <c r="BH591"/>
  <c r="BG591"/>
  <c r="BF591"/>
  <c r="T591"/>
  <c r="R591"/>
  <c r="P591"/>
  <c r="BI586"/>
  <c r="BH586"/>
  <c r="BG586"/>
  <c r="BF586"/>
  <c r="T586"/>
  <c r="R586"/>
  <c r="P586"/>
  <c r="BI581"/>
  <c r="BH581"/>
  <c r="BG581"/>
  <c r="BF581"/>
  <c r="T581"/>
  <c r="R581"/>
  <c r="P581"/>
  <c r="BI576"/>
  <c r="BH576"/>
  <c r="BG576"/>
  <c r="BF576"/>
  <c r="T576"/>
  <c r="R576"/>
  <c r="P576"/>
  <c r="BI574"/>
  <c r="BH574"/>
  <c r="BG574"/>
  <c r="BF574"/>
  <c r="T574"/>
  <c r="R574"/>
  <c r="P574"/>
  <c r="BI572"/>
  <c r="BH572"/>
  <c r="BG572"/>
  <c r="BF572"/>
  <c r="T572"/>
  <c r="R572"/>
  <c r="P572"/>
  <c r="BI570"/>
  <c r="BH570"/>
  <c r="BG570"/>
  <c r="BF570"/>
  <c r="T570"/>
  <c r="R570"/>
  <c r="P570"/>
  <c r="BI568"/>
  <c r="BH568"/>
  <c r="BG568"/>
  <c r="BF568"/>
  <c r="T568"/>
  <c r="R568"/>
  <c r="P568"/>
  <c r="BI565"/>
  <c r="BH565"/>
  <c r="BG565"/>
  <c r="BF565"/>
  <c r="T565"/>
  <c r="R565"/>
  <c r="P565"/>
  <c r="BI562"/>
  <c r="BH562"/>
  <c r="BG562"/>
  <c r="BF562"/>
  <c r="T562"/>
  <c r="R562"/>
  <c r="P562"/>
  <c r="BI557"/>
  <c r="BH557"/>
  <c r="BG557"/>
  <c r="BF557"/>
  <c r="T557"/>
  <c r="R557"/>
  <c r="P557"/>
  <c r="BI554"/>
  <c r="BH554"/>
  <c r="BG554"/>
  <c r="BF554"/>
  <c r="T554"/>
  <c r="R554"/>
  <c r="P554"/>
  <c r="BI549"/>
  <c r="BH549"/>
  <c r="BG549"/>
  <c r="BF549"/>
  <c r="T549"/>
  <c r="R549"/>
  <c r="P549"/>
  <c r="BI543"/>
  <c r="BH543"/>
  <c r="BG543"/>
  <c r="BF543"/>
  <c r="T543"/>
  <c r="R543"/>
  <c r="P543"/>
  <c r="BI537"/>
  <c r="BH537"/>
  <c r="BG537"/>
  <c r="BF537"/>
  <c r="T537"/>
  <c r="R537"/>
  <c r="P537"/>
  <c r="BI532"/>
  <c r="BH532"/>
  <c r="BG532"/>
  <c r="BF532"/>
  <c r="T532"/>
  <c r="R532"/>
  <c r="P532"/>
  <c r="BI527"/>
  <c r="BH527"/>
  <c r="BG527"/>
  <c r="BF527"/>
  <c r="T527"/>
  <c r="R527"/>
  <c r="P527"/>
  <c r="BI522"/>
  <c r="BH522"/>
  <c r="BG522"/>
  <c r="BF522"/>
  <c r="T522"/>
  <c r="R522"/>
  <c r="P522"/>
  <c r="BI514"/>
  <c r="BH514"/>
  <c r="BG514"/>
  <c r="BF514"/>
  <c r="T514"/>
  <c r="R514"/>
  <c r="P514"/>
  <c r="BI511"/>
  <c r="BH511"/>
  <c r="BG511"/>
  <c r="BF511"/>
  <c r="T511"/>
  <c r="R511"/>
  <c r="P511"/>
  <c r="BI508"/>
  <c r="BH508"/>
  <c r="BG508"/>
  <c r="BF508"/>
  <c r="T508"/>
  <c r="R508"/>
  <c r="P508"/>
  <c r="BI503"/>
  <c r="BH503"/>
  <c r="BG503"/>
  <c r="BF503"/>
  <c r="T503"/>
  <c r="R503"/>
  <c r="P503"/>
  <c r="BI500"/>
  <c r="BH500"/>
  <c r="BG500"/>
  <c r="BF500"/>
  <c r="T500"/>
  <c r="R500"/>
  <c r="P500"/>
  <c r="BI495"/>
  <c r="BH495"/>
  <c r="BG495"/>
  <c r="BF495"/>
  <c r="T495"/>
  <c r="R495"/>
  <c r="P495"/>
  <c r="BI488"/>
  <c r="BH488"/>
  <c r="BG488"/>
  <c r="BF488"/>
  <c r="T488"/>
  <c r="R488"/>
  <c r="P488"/>
  <c r="BI482"/>
  <c r="BH482"/>
  <c r="BG482"/>
  <c r="BF482"/>
  <c r="T482"/>
  <c r="R482"/>
  <c r="P482"/>
  <c r="BI472"/>
  <c r="BH472"/>
  <c r="BG472"/>
  <c r="BF472"/>
  <c r="T472"/>
  <c r="R472"/>
  <c r="P472"/>
  <c r="BI469"/>
  <c r="BH469"/>
  <c r="BG469"/>
  <c r="BF469"/>
  <c r="T469"/>
  <c r="R469"/>
  <c r="P469"/>
  <c r="BI466"/>
  <c r="BH466"/>
  <c r="BG466"/>
  <c r="BF466"/>
  <c r="T466"/>
  <c r="R466"/>
  <c r="P466"/>
  <c r="BI463"/>
  <c r="BH463"/>
  <c r="BG463"/>
  <c r="BF463"/>
  <c r="T463"/>
  <c r="R463"/>
  <c r="P463"/>
  <c r="BI460"/>
  <c r="BH460"/>
  <c r="BG460"/>
  <c r="BF460"/>
  <c r="T460"/>
  <c r="R460"/>
  <c r="P460"/>
  <c r="BI452"/>
  <c r="BH452"/>
  <c r="BG452"/>
  <c r="BF452"/>
  <c r="T452"/>
  <c r="R452"/>
  <c r="P452"/>
  <c r="BI444"/>
  <c r="BH444"/>
  <c r="BG444"/>
  <c r="BF444"/>
  <c r="T444"/>
  <c r="R444"/>
  <c r="P444"/>
  <c r="BI439"/>
  <c r="BH439"/>
  <c r="BG439"/>
  <c r="BF439"/>
  <c r="T439"/>
  <c r="R439"/>
  <c r="P439"/>
  <c r="BI433"/>
  <c r="BH433"/>
  <c r="BG433"/>
  <c r="BF433"/>
  <c r="T433"/>
  <c r="R433"/>
  <c r="P433"/>
  <c r="BI428"/>
  <c r="BH428"/>
  <c r="BG428"/>
  <c r="BF428"/>
  <c r="T428"/>
  <c r="R428"/>
  <c r="P428"/>
  <c r="BI424"/>
  <c r="BH424"/>
  <c r="BG424"/>
  <c r="BF424"/>
  <c r="T424"/>
  <c r="R424"/>
  <c r="P424"/>
  <c r="BI419"/>
  <c r="BH419"/>
  <c r="BG419"/>
  <c r="BF419"/>
  <c r="T419"/>
  <c r="R419"/>
  <c r="P419"/>
  <c r="BI408"/>
  <c r="BH408"/>
  <c r="BG408"/>
  <c r="BF408"/>
  <c r="T408"/>
  <c r="R408"/>
  <c r="P408"/>
  <c r="BI396"/>
  <c r="BH396"/>
  <c r="BG396"/>
  <c r="BF396"/>
  <c r="T396"/>
  <c r="R396"/>
  <c r="P396"/>
  <c r="BI393"/>
  <c r="BH393"/>
  <c r="BG393"/>
  <c r="BF393"/>
  <c r="T393"/>
  <c r="R393"/>
  <c r="P393"/>
  <c r="BI382"/>
  <c r="BH382"/>
  <c r="BG382"/>
  <c r="BF382"/>
  <c r="T382"/>
  <c r="R382"/>
  <c r="P382"/>
  <c r="BI379"/>
  <c r="BH379"/>
  <c r="BG379"/>
  <c r="BF379"/>
  <c r="T379"/>
  <c r="R379"/>
  <c r="P379"/>
  <c r="BI371"/>
  <c r="BH371"/>
  <c r="BG371"/>
  <c r="BF371"/>
  <c r="T371"/>
  <c r="R371"/>
  <c r="P371"/>
  <c r="BI360"/>
  <c r="BH360"/>
  <c r="BG360"/>
  <c r="BF360"/>
  <c r="T360"/>
  <c r="R360"/>
  <c r="P360"/>
  <c r="BI352"/>
  <c r="BH352"/>
  <c r="BG352"/>
  <c r="BF352"/>
  <c r="T352"/>
  <c r="R352"/>
  <c r="P352"/>
  <c r="BI345"/>
  <c r="BH345"/>
  <c r="BG345"/>
  <c r="BF345"/>
  <c r="T345"/>
  <c r="R345"/>
  <c r="P345"/>
  <c r="BI338"/>
  <c r="BH338"/>
  <c r="BG338"/>
  <c r="BF338"/>
  <c r="T338"/>
  <c r="R338"/>
  <c r="P338"/>
  <c r="BI331"/>
  <c r="BH331"/>
  <c r="BG331"/>
  <c r="BF331"/>
  <c r="T331"/>
  <c r="R331"/>
  <c r="P331"/>
  <c r="BI323"/>
  <c r="BH323"/>
  <c r="BG323"/>
  <c r="BF323"/>
  <c r="T323"/>
  <c r="R323"/>
  <c r="P323"/>
  <c r="BI320"/>
  <c r="BH320"/>
  <c r="BG320"/>
  <c r="BF320"/>
  <c r="T320"/>
  <c r="R320"/>
  <c r="P320"/>
  <c r="BI315"/>
  <c r="BH315"/>
  <c r="BG315"/>
  <c r="BF315"/>
  <c r="T315"/>
  <c r="R315"/>
  <c r="P315"/>
  <c r="BI310"/>
  <c r="BH310"/>
  <c r="BG310"/>
  <c r="BF310"/>
  <c r="T310"/>
  <c r="R310"/>
  <c r="P310"/>
  <c r="BI307"/>
  <c r="BH307"/>
  <c r="BG307"/>
  <c r="BF307"/>
  <c r="T307"/>
  <c r="R307"/>
  <c r="P307"/>
  <c r="BI303"/>
  <c r="BH303"/>
  <c r="BG303"/>
  <c r="BF303"/>
  <c r="T303"/>
  <c r="R303"/>
  <c r="P303"/>
  <c r="BI298"/>
  <c r="BH298"/>
  <c r="BG298"/>
  <c r="BF298"/>
  <c r="T298"/>
  <c r="R298"/>
  <c r="P298"/>
  <c r="BI293"/>
  <c r="BH293"/>
  <c r="BG293"/>
  <c r="BF293"/>
  <c r="T293"/>
  <c r="R293"/>
  <c r="P293"/>
  <c r="BI288"/>
  <c r="BH288"/>
  <c r="BG288"/>
  <c r="BF288"/>
  <c r="T288"/>
  <c r="R288"/>
  <c r="P288"/>
  <c r="BI277"/>
  <c r="BH277"/>
  <c r="BG277"/>
  <c r="BF277"/>
  <c r="T277"/>
  <c r="R277"/>
  <c r="P277"/>
  <c r="BI257"/>
  <c r="BH257"/>
  <c r="BG257"/>
  <c r="BF257"/>
  <c r="T257"/>
  <c r="R257"/>
  <c r="P257"/>
  <c r="BI254"/>
  <c r="BH254"/>
  <c r="BG254"/>
  <c r="BF254"/>
  <c r="T254"/>
  <c r="R254"/>
  <c r="P254"/>
  <c r="BI244"/>
  <c r="BH244"/>
  <c r="BG244"/>
  <c r="BF244"/>
  <c r="T244"/>
  <c r="R244"/>
  <c r="P244"/>
  <c r="BI236"/>
  <c r="BH236"/>
  <c r="BG236"/>
  <c r="BF236"/>
  <c r="T236"/>
  <c r="R236"/>
  <c r="P236"/>
  <c r="BI229"/>
  <c r="BH229"/>
  <c r="BG229"/>
  <c r="BF229"/>
  <c r="T229"/>
  <c r="R229"/>
  <c r="P229"/>
  <c r="BI218"/>
  <c r="BH218"/>
  <c r="BG218"/>
  <c r="BF218"/>
  <c r="T218"/>
  <c r="R218"/>
  <c r="P218"/>
  <c r="BI209"/>
  <c r="BH209"/>
  <c r="BG209"/>
  <c r="BF209"/>
  <c r="T209"/>
  <c r="R209"/>
  <c r="P209"/>
  <c r="BI201"/>
  <c r="BH201"/>
  <c r="BG201"/>
  <c r="BF201"/>
  <c r="T201"/>
  <c r="R201"/>
  <c r="P201"/>
  <c r="BI196"/>
  <c r="BH196"/>
  <c r="BG196"/>
  <c r="BF196"/>
  <c r="T196"/>
  <c r="R196"/>
  <c r="P196"/>
  <c r="BI190"/>
  <c r="BH190"/>
  <c r="BG190"/>
  <c r="BF190"/>
  <c r="T190"/>
  <c r="R190"/>
  <c r="P190"/>
  <c r="BI185"/>
  <c r="BH185"/>
  <c r="BG185"/>
  <c r="BF185"/>
  <c r="T185"/>
  <c r="R185"/>
  <c r="P185"/>
  <c r="BI180"/>
  <c r="BH180"/>
  <c r="BG180"/>
  <c r="BF180"/>
  <c r="T180"/>
  <c r="R180"/>
  <c r="P180"/>
  <c r="BI176"/>
  <c r="BH176"/>
  <c r="BG176"/>
  <c r="BF176"/>
  <c r="T176"/>
  <c r="R176"/>
  <c r="P176"/>
  <c r="BI171"/>
  <c r="BH171"/>
  <c r="BG171"/>
  <c r="BF171"/>
  <c r="T171"/>
  <c r="R171"/>
  <c r="P171"/>
  <c r="BI165"/>
  <c r="BH165"/>
  <c r="BG165"/>
  <c r="BF165"/>
  <c r="T165"/>
  <c r="R165"/>
  <c r="P165"/>
  <c r="BI160"/>
  <c r="BH160"/>
  <c r="BG160"/>
  <c r="BF160"/>
  <c r="T160"/>
  <c r="R160"/>
  <c r="P160"/>
  <c r="BI157"/>
  <c r="BH157"/>
  <c r="BG157"/>
  <c r="BF157"/>
  <c r="T157"/>
  <c r="R157"/>
  <c r="P157"/>
  <c r="BI155"/>
  <c r="BH155"/>
  <c r="BG155"/>
  <c r="BF155"/>
  <c r="T155"/>
  <c r="R155"/>
  <c r="P155"/>
  <c r="BI153"/>
  <c r="BH153"/>
  <c r="BG153"/>
  <c r="BF153"/>
  <c r="T153"/>
  <c r="R153"/>
  <c r="P153"/>
  <c r="BI151"/>
  <c r="BH151"/>
  <c r="BG151"/>
  <c r="BF151"/>
  <c r="T151"/>
  <c r="R151"/>
  <c r="P151"/>
  <c r="BI146"/>
  <c r="BH146"/>
  <c r="BG146"/>
  <c r="BF146"/>
  <c r="T146"/>
  <c r="R146"/>
  <c r="P146"/>
  <c r="BI144"/>
  <c r="BH144"/>
  <c r="BG144"/>
  <c r="BF144"/>
  <c r="T144"/>
  <c r="R144"/>
  <c r="P144"/>
  <c r="BI139"/>
  <c r="BH139"/>
  <c r="BG139"/>
  <c r="BF139"/>
  <c r="T139"/>
  <c r="R139"/>
  <c r="P139"/>
  <c r="BI134"/>
  <c r="BH134"/>
  <c r="BG134"/>
  <c r="BF134"/>
  <c r="T134"/>
  <c r="R134"/>
  <c r="P134"/>
  <c r="BI130"/>
  <c r="BH130"/>
  <c r="BG130"/>
  <c r="BF130"/>
  <c r="T130"/>
  <c r="R130"/>
  <c r="P130"/>
  <c r="BI127"/>
  <c r="BH127"/>
  <c r="BG127"/>
  <c r="BF127"/>
  <c r="T127"/>
  <c r="R127"/>
  <c r="P127"/>
  <c r="BI124"/>
  <c r="BH124"/>
  <c r="BG124"/>
  <c r="BF124"/>
  <c r="T124"/>
  <c r="R124"/>
  <c r="P124"/>
  <c r="BI121"/>
  <c r="BH121"/>
  <c r="BG121"/>
  <c r="BF121"/>
  <c r="T121"/>
  <c r="R121"/>
  <c r="P121"/>
  <c r="BI118"/>
  <c r="BH118"/>
  <c r="BG118"/>
  <c r="BF118"/>
  <c r="T118"/>
  <c r="R118"/>
  <c r="P118"/>
  <c r="BI115"/>
  <c r="BH115"/>
  <c r="BG115"/>
  <c r="BF115"/>
  <c r="T115"/>
  <c r="R115"/>
  <c r="P115"/>
  <c r="BI112"/>
  <c r="BH112"/>
  <c r="BG112"/>
  <c r="BF112"/>
  <c r="T112"/>
  <c r="R112"/>
  <c r="P112"/>
  <c r="BI107"/>
  <c r="BH107"/>
  <c r="BG107"/>
  <c r="BF107"/>
  <c r="T107"/>
  <c r="R107"/>
  <c r="P107"/>
  <c r="BI102"/>
  <c r="BH102"/>
  <c r="BG102"/>
  <c r="BF102"/>
  <c r="T102"/>
  <c r="R102"/>
  <c r="P102"/>
  <c r="J96"/>
  <c r="J95"/>
  <c r="F95"/>
  <c r="F93"/>
  <c r="E91"/>
  <c r="J59"/>
  <c r="J58"/>
  <c r="F58"/>
  <c r="F56"/>
  <c r="E54"/>
  <c r="J20"/>
  <c r="E20"/>
  <c r="F96"/>
  <c r="J19"/>
  <c r="J14"/>
  <c r="J56"/>
  <c r="E7"/>
  <c r="E87"/>
  <c i="2" r="J39"/>
  <c r="J38"/>
  <c i="1" r="AY56"/>
  <c i="2" r="J37"/>
  <c i="1" r="AX56"/>
  <c i="2" r="BI1421"/>
  <c r="BH1421"/>
  <c r="BG1421"/>
  <c r="BF1421"/>
  <c r="T1421"/>
  <c r="T1420"/>
  <c r="R1421"/>
  <c r="R1420"/>
  <c r="P1421"/>
  <c r="P1420"/>
  <c r="BI1416"/>
  <c r="BH1416"/>
  <c r="BG1416"/>
  <c r="BF1416"/>
  <c r="T1416"/>
  <c r="T1415"/>
  <c r="R1416"/>
  <c r="R1415"/>
  <c r="P1416"/>
  <c r="P1415"/>
  <c r="BI1413"/>
  <c r="BH1413"/>
  <c r="BG1413"/>
  <c r="BF1413"/>
  <c r="T1413"/>
  <c r="T1412"/>
  <c r="R1413"/>
  <c r="R1412"/>
  <c r="R1411"/>
  <c r="P1413"/>
  <c r="P1412"/>
  <c r="P1411"/>
  <c r="BI1407"/>
  <c r="BH1407"/>
  <c r="BG1407"/>
  <c r="BF1407"/>
  <c r="T1407"/>
  <c r="R1407"/>
  <c r="P1407"/>
  <c r="BI1403"/>
  <c r="BH1403"/>
  <c r="BG1403"/>
  <c r="BF1403"/>
  <c r="T1403"/>
  <c r="R1403"/>
  <c r="P1403"/>
  <c r="BI1399"/>
  <c r="BH1399"/>
  <c r="BG1399"/>
  <c r="BF1399"/>
  <c r="T1399"/>
  <c r="R1399"/>
  <c r="P1399"/>
  <c r="BI1394"/>
  <c r="BH1394"/>
  <c r="BG1394"/>
  <c r="BF1394"/>
  <c r="T1394"/>
  <c r="R1394"/>
  <c r="P1394"/>
  <c r="BI1390"/>
  <c r="BH1390"/>
  <c r="BG1390"/>
  <c r="BF1390"/>
  <c r="T1390"/>
  <c r="R1390"/>
  <c r="P1390"/>
  <c r="BI1386"/>
  <c r="BH1386"/>
  <c r="BG1386"/>
  <c r="BF1386"/>
  <c r="T1386"/>
  <c r="R1386"/>
  <c r="P1386"/>
  <c r="BI1382"/>
  <c r="BH1382"/>
  <c r="BG1382"/>
  <c r="BF1382"/>
  <c r="T1382"/>
  <c r="R1382"/>
  <c r="P1382"/>
  <c r="BI1378"/>
  <c r="BH1378"/>
  <c r="BG1378"/>
  <c r="BF1378"/>
  <c r="T1378"/>
  <c r="R1378"/>
  <c r="P1378"/>
  <c r="BI1374"/>
  <c r="BH1374"/>
  <c r="BG1374"/>
  <c r="BF1374"/>
  <c r="T1374"/>
  <c r="R1374"/>
  <c r="P1374"/>
  <c r="BI1366"/>
  <c r="BH1366"/>
  <c r="BG1366"/>
  <c r="BF1366"/>
  <c r="T1366"/>
  <c r="R1366"/>
  <c r="P1366"/>
  <c r="BI1362"/>
  <c r="BH1362"/>
  <c r="BG1362"/>
  <c r="BF1362"/>
  <c r="T1362"/>
  <c r="R1362"/>
  <c r="P1362"/>
  <c r="BI1359"/>
  <c r="BH1359"/>
  <c r="BG1359"/>
  <c r="BF1359"/>
  <c r="T1359"/>
  <c r="R1359"/>
  <c r="P1359"/>
  <c r="BI1350"/>
  <c r="BH1350"/>
  <c r="BG1350"/>
  <c r="BF1350"/>
  <c r="T1350"/>
  <c r="R1350"/>
  <c r="P1350"/>
  <c r="BI1347"/>
  <c r="BH1347"/>
  <c r="BG1347"/>
  <c r="BF1347"/>
  <c r="T1347"/>
  <c r="R1347"/>
  <c r="P1347"/>
  <c r="BI1343"/>
  <c r="BH1343"/>
  <c r="BG1343"/>
  <c r="BF1343"/>
  <c r="T1343"/>
  <c r="R1343"/>
  <c r="P1343"/>
  <c r="BI1340"/>
  <c r="BH1340"/>
  <c r="BG1340"/>
  <c r="BF1340"/>
  <c r="T1340"/>
  <c r="R1340"/>
  <c r="P1340"/>
  <c r="BI1333"/>
  <c r="BH1333"/>
  <c r="BG1333"/>
  <c r="BF1333"/>
  <c r="T1333"/>
  <c r="R1333"/>
  <c r="P1333"/>
  <c r="BI1329"/>
  <c r="BH1329"/>
  <c r="BG1329"/>
  <c r="BF1329"/>
  <c r="T1329"/>
  <c r="R1329"/>
  <c r="P1329"/>
  <c r="BI1325"/>
  <c r="BH1325"/>
  <c r="BG1325"/>
  <c r="BF1325"/>
  <c r="T1325"/>
  <c r="R1325"/>
  <c r="P1325"/>
  <c r="BI1316"/>
  <c r="BH1316"/>
  <c r="BG1316"/>
  <c r="BF1316"/>
  <c r="T1316"/>
  <c r="R1316"/>
  <c r="P1316"/>
  <c r="BI1312"/>
  <c r="BH1312"/>
  <c r="BG1312"/>
  <c r="BF1312"/>
  <c r="T1312"/>
  <c r="R1312"/>
  <c r="P1312"/>
  <c r="BI1307"/>
  <c r="BH1307"/>
  <c r="BG1307"/>
  <c r="BF1307"/>
  <c r="T1307"/>
  <c r="R1307"/>
  <c r="P1307"/>
  <c r="BI1299"/>
  <c r="BH1299"/>
  <c r="BG1299"/>
  <c r="BF1299"/>
  <c r="T1299"/>
  <c r="R1299"/>
  <c r="P1299"/>
  <c r="BI1295"/>
  <c r="BH1295"/>
  <c r="BG1295"/>
  <c r="BF1295"/>
  <c r="T1295"/>
  <c r="R1295"/>
  <c r="P1295"/>
  <c r="BI1291"/>
  <c r="BH1291"/>
  <c r="BG1291"/>
  <c r="BF1291"/>
  <c r="T1291"/>
  <c r="R1291"/>
  <c r="P1291"/>
  <c r="BI1283"/>
  <c r="BH1283"/>
  <c r="BG1283"/>
  <c r="BF1283"/>
  <c r="T1283"/>
  <c r="R1283"/>
  <c r="P1283"/>
  <c r="BI1279"/>
  <c r="BH1279"/>
  <c r="BG1279"/>
  <c r="BF1279"/>
  <c r="T1279"/>
  <c r="R1279"/>
  <c r="P1279"/>
  <c r="BI1275"/>
  <c r="BH1275"/>
  <c r="BG1275"/>
  <c r="BF1275"/>
  <c r="T1275"/>
  <c r="R1275"/>
  <c r="P1275"/>
  <c r="BI1271"/>
  <c r="BH1271"/>
  <c r="BG1271"/>
  <c r="BF1271"/>
  <c r="T1271"/>
  <c r="R1271"/>
  <c r="P1271"/>
  <c r="BI1267"/>
  <c r="BH1267"/>
  <c r="BG1267"/>
  <c r="BF1267"/>
  <c r="T1267"/>
  <c r="R1267"/>
  <c r="P1267"/>
  <c r="BI1263"/>
  <c r="BH1263"/>
  <c r="BG1263"/>
  <c r="BF1263"/>
  <c r="T1263"/>
  <c r="R1263"/>
  <c r="P1263"/>
  <c r="BI1255"/>
  <c r="BH1255"/>
  <c r="BG1255"/>
  <c r="BF1255"/>
  <c r="T1255"/>
  <c r="R1255"/>
  <c r="P1255"/>
  <c r="BI1251"/>
  <c r="BH1251"/>
  <c r="BG1251"/>
  <c r="BF1251"/>
  <c r="T1251"/>
  <c r="R1251"/>
  <c r="P1251"/>
  <c r="BI1247"/>
  <c r="BH1247"/>
  <c r="BG1247"/>
  <c r="BF1247"/>
  <c r="T1247"/>
  <c r="R1247"/>
  <c r="P1247"/>
  <c r="BI1242"/>
  <c r="BH1242"/>
  <c r="BG1242"/>
  <c r="BF1242"/>
  <c r="T1242"/>
  <c r="R1242"/>
  <c r="P1242"/>
  <c r="BI1238"/>
  <c r="BH1238"/>
  <c r="BG1238"/>
  <c r="BF1238"/>
  <c r="T1238"/>
  <c r="R1238"/>
  <c r="P1238"/>
  <c r="BI1234"/>
  <c r="BH1234"/>
  <c r="BG1234"/>
  <c r="BF1234"/>
  <c r="T1234"/>
  <c r="R1234"/>
  <c r="P1234"/>
  <c r="BI1231"/>
  <c r="BH1231"/>
  <c r="BG1231"/>
  <c r="BF1231"/>
  <c r="T1231"/>
  <c r="R1231"/>
  <c r="P1231"/>
  <c r="BI1227"/>
  <c r="BH1227"/>
  <c r="BG1227"/>
  <c r="BF1227"/>
  <c r="T1227"/>
  <c r="R1227"/>
  <c r="P1227"/>
  <c r="BI1223"/>
  <c r="BH1223"/>
  <c r="BG1223"/>
  <c r="BF1223"/>
  <c r="T1223"/>
  <c r="R1223"/>
  <c r="P1223"/>
  <c r="BI1219"/>
  <c r="BH1219"/>
  <c r="BG1219"/>
  <c r="BF1219"/>
  <c r="T1219"/>
  <c r="R1219"/>
  <c r="P1219"/>
  <c r="BI1215"/>
  <c r="BH1215"/>
  <c r="BG1215"/>
  <c r="BF1215"/>
  <c r="T1215"/>
  <c r="R1215"/>
  <c r="P1215"/>
  <c r="BI1209"/>
  <c r="BH1209"/>
  <c r="BG1209"/>
  <c r="BF1209"/>
  <c r="T1209"/>
  <c r="R1209"/>
  <c r="P1209"/>
  <c r="BI1207"/>
  <c r="BH1207"/>
  <c r="BG1207"/>
  <c r="BF1207"/>
  <c r="T1207"/>
  <c r="R1207"/>
  <c r="P1207"/>
  <c r="BI1201"/>
  <c r="BH1201"/>
  <c r="BG1201"/>
  <c r="BF1201"/>
  <c r="T1201"/>
  <c r="R1201"/>
  <c r="P1201"/>
  <c r="BI1199"/>
  <c r="BH1199"/>
  <c r="BG1199"/>
  <c r="BF1199"/>
  <c r="T1199"/>
  <c r="R1199"/>
  <c r="P1199"/>
  <c r="BI1197"/>
  <c r="BH1197"/>
  <c r="BG1197"/>
  <c r="BF1197"/>
  <c r="T1197"/>
  <c r="R1197"/>
  <c r="P1197"/>
  <c r="BI1191"/>
  <c r="BH1191"/>
  <c r="BG1191"/>
  <c r="BF1191"/>
  <c r="T1191"/>
  <c r="R1191"/>
  <c r="P1191"/>
  <c r="BI1187"/>
  <c r="BH1187"/>
  <c r="BG1187"/>
  <c r="BF1187"/>
  <c r="T1187"/>
  <c r="R1187"/>
  <c r="P1187"/>
  <c r="BI1182"/>
  <c r="BH1182"/>
  <c r="BG1182"/>
  <c r="BF1182"/>
  <c r="T1182"/>
  <c r="R1182"/>
  <c r="P1182"/>
  <c r="BI1174"/>
  <c r="BH1174"/>
  <c r="BG1174"/>
  <c r="BF1174"/>
  <c r="T1174"/>
  <c r="R1174"/>
  <c r="P1174"/>
  <c r="BI1169"/>
  <c r="BH1169"/>
  <c r="BG1169"/>
  <c r="BF1169"/>
  <c r="T1169"/>
  <c r="R1169"/>
  <c r="P1169"/>
  <c r="BI1163"/>
  <c r="BH1163"/>
  <c r="BG1163"/>
  <c r="BF1163"/>
  <c r="T1163"/>
  <c r="R1163"/>
  <c r="P1163"/>
  <c r="BI1155"/>
  <c r="BH1155"/>
  <c r="BG1155"/>
  <c r="BF1155"/>
  <c r="T1155"/>
  <c r="R1155"/>
  <c r="P1155"/>
  <c r="BI1153"/>
  <c r="BH1153"/>
  <c r="BG1153"/>
  <c r="BF1153"/>
  <c r="T1153"/>
  <c r="R1153"/>
  <c r="P1153"/>
  <c r="BI1151"/>
  <c r="BH1151"/>
  <c r="BG1151"/>
  <c r="BF1151"/>
  <c r="T1151"/>
  <c r="R1151"/>
  <c r="P1151"/>
  <c r="BI1149"/>
  <c r="BH1149"/>
  <c r="BG1149"/>
  <c r="BF1149"/>
  <c r="T1149"/>
  <c r="R1149"/>
  <c r="P1149"/>
  <c r="BI1141"/>
  <c r="BH1141"/>
  <c r="BG1141"/>
  <c r="BF1141"/>
  <c r="T1141"/>
  <c r="R1141"/>
  <c r="P1141"/>
  <c r="BI1139"/>
  <c r="BH1139"/>
  <c r="BG1139"/>
  <c r="BF1139"/>
  <c r="T1139"/>
  <c r="R1139"/>
  <c r="P1139"/>
  <c r="BI1137"/>
  <c r="BH1137"/>
  <c r="BG1137"/>
  <c r="BF1137"/>
  <c r="T1137"/>
  <c r="R1137"/>
  <c r="P1137"/>
  <c r="BI1133"/>
  <c r="BH1133"/>
  <c r="BG1133"/>
  <c r="BF1133"/>
  <c r="T1133"/>
  <c r="R1133"/>
  <c r="P1133"/>
  <c r="BI1129"/>
  <c r="BH1129"/>
  <c r="BG1129"/>
  <c r="BF1129"/>
  <c r="T1129"/>
  <c r="R1129"/>
  <c r="P1129"/>
  <c r="BI1127"/>
  <c r="BH1127"/>
  <c r="BG1127"/>
  <c r="BF1127"/>
  <c r="T1127"/>
  <c r="R1127"/>
  <c r="P1127"/>
  <c r="BI1125"/>
  <c r="BH1125"/>
  <c r="BG1125"/>
  <c r="BF1125"/>
  <c r="T1125"/>
  <c r="R1125"/>
  <c r="P1125"/>
  <c r="BI1118"/>
  <c r="BH1118"/>
  <c r="BG1118"/>
  <c r="BF1118"/>
  <c r="T1118"/>
  <c r="R1118"/>
  <c r="P1118"/>
  <c r="BI1116"/>
  <c r="BH1116"/>
  <c r="BG1116"/>
  <c r="BF1116"/>
  <c r="T1116"/>
  <c r="R1116"/>
  <c r="P1116"/>
  <c r="BI1114"/>
  <c r="BH1114"/>
  <c r="BG1114"/>
  <c r="BF1114"/>
  <c r="T1114"/>
  <c r="R1114"/>
  <c r="P1114"/>
  <c r="BI1107"/>
  <c r="BH1107"/>
  <c r="BG1107"/>
  <c r="BF1107"/>
  <c r="T1107"/>
  <c r="R1107"/>
  <c r="P1107"/>
  <c r="BI1105"/>
  <c r="BH1105"/>
  <c r="BG1105"/>
  <c r="BF1105"/>
  <c r="T1105"/>
  <c r="R1105"/>
  <c r="P1105"/>
  <c r="BI1103"/>
  <c r="BH1103"/>
  <c r="BG1103"/>
  <c r="BF1103"/>
  <c r="T1103"/>
  <c r="R1103"/>
  <c r="P1103"/>
  <c r="BI1096"/>
  <c r="BH1096"/>
  <c r="BG1096"/>
  <c r="BF1096"/>
  <c r="T1096"/>
  <c r="R1096"/>
  <c r="P1096"/>
  <c r="BI1094"/>
  <c r="BH1094"/>
  <c r="BG1094"/>
  <c r="BF1094"/>
  <c r="T1094"/>
  <c r="R1094"/>
  <c r="P1094"/>
  <c r="BI1089"/>
  <c r="BH1089"/>
  <c r="BG1089"/>
  <c r="BF1089"/>
  <c r="T1089"/>
  <c r="R1089"/>
  <c r="P1089"/>
  <c r="BI1087"/>
  <c r="BH1087"/>
  <c r="BG1087"/>
  <c r="BF1087"/>
  <c r="T1087"/>
  <c r="R1087"/>
  <c r="P1087"/>
  <c r="BI1085"/>
  <c r="BH1085"/>
  <c r="BG1085"/>
  <c r="BF1085"/>
  <c r="T1085"/>
  <c r="R1085"/>
  <c r="P1085"/>
  <c r="BI1078"/>
  <c r="BH1078"/>
  <c r="BG1078"/>
  <c r="BF1078"/>
  <c r="T1078"/>
  <c r="R1078"/>
  <c r="P1078"/>
  <c r="BI1074"/>
  <c r="BH1074"/>
  <c r="BG1074"/>
  <c r="BF1074"/>
  <c r="T1074"/>
  <c r="R1074"/>
  <c r="P1074"/>
  <c r="BI1069"/>
  <c r="BH1069"/>
  <c r="BG1069"/>
  <c r="BF1069"/>
  <c r="T1069"/>
  <c r="R1069"/>
  <c r="P1069"/>
  <c r="BI1063"/>
  <c r="BH1063"/>
  <c r="BG1063"/>
  <c r="BF1063"/>
  <c r="T1063"/>
  <c r="R1063"/>
  <c r="P1063"/>
  <c r="BI1056"/>
  <c r="BH1056"/>
  <c r="BG1056"/>
  <c r="BF1056"/>
  <c r="T1056"/>
  <c r="R1056"/>
  <c r="P1056"/>
  <c r="BI1054"/>
  <c r="BH1054"/>
  <c r="BG1054"/>
  <c r="BF1054"/>
  <c r="T1054"/>
  <c r="R1054"/>
  <c r="P1054"/>
  <c r="BI1049"/>
  <c r="BH1049"/>
  <c r="BG1049"/>
  <c r="BF1049"/>
  <c r="T1049"/>
  <c r="R1049"/>
  <c r="P1049"/>
  <c r="BI1047"/>
  <c r="BH1047"/>
  <c r="BG1047"/>
  <c r="BF1047"/>
  <c r="T1047"/>
  <c r="R1047"/>
  <c r="P1047"/>
  <c r="BI1042"/>
  <c r="BH1042"/>
  <c r="BG1042"/>
  <c r="BF1042"/>
  <c r="T1042"/>
  <c r="R1042"/>
  <c r="P1042"/>
  <c r="BI1040"/>
  <c r="BH1040"/>
  <c r="BG1040"/>
  <c r="BF1040"/>
  <c r="T1040"/>
  <c r="R1040"/>
  <c r="P1040"/>
  <c r="BI1035"/>
  <c r="BH1035"/>
  <c r="BG1035"/>
  <c r="BF1035"/>
  <c r="T1035"/>
  <c r="R1035"/>
  <c r="P1035"/>
  <c r="BI1033"/>
  <c r="BH1033"/>
  <c r="BG1033"/>
  <c r="BF1033"/>
  <c r="T1033"/>
  <c r="R1033"/>
  <c r="P1033"/>
  <c r="BI1031"/>
  <c r="BH1031"/>
  <c r="BG1031"/>
  <c r="BF1031"/>
  <c r="T1031"/>
  <c r="R1031"/>
  <c r="P1031"/>
  <c r="BI1024"/>
  <c r="BH1024"/>
  <c r="BG1024"/>
  <c r="BF1024"/>
  <c r="T1024"/>
  <c r="R1024"/>
  <c r="P1024"/>
  <c r="BI1021"/>
  <c r="BH1021"/>
  <c r="BG1021"/>
  <c r="BF1021"/>
  <c r="T1021"/>
  <c r="R1021"/>
  <c r="P1021"/>
  <c r="BI1016"/>
  <c r="BH1016"/>
  <c r="BG1016"/>
  <c r="BF1016"/>
  <c r="T1016"/>
  <c r="R1016"/>
  <c r="P1016"/>
  <c r="BI1013"/>
  <c r="BH1013"/>
  <c r="BG1013"/>
  <c r="BF1013"/>
  <c r="T1013"/>
  <c r="R1013"/>
  <c r="P1013"/>
  <c r="BI1008"/>
  <c r="BH1008"/>
  <c r="BG1008"/>
  <c r="BF1008"/>
  <c r="T1008"/>
  <c r="R1008"/>
  <c r="P1008"/>
  <c r="BI1005"/>
  <c r="BH1005"/>
  <c r="BG1005"/>
  <c r="BF1005"/>
  <c r="T1005"/>
  <c r="R1005"/>
  <c r="P1005"/>
  <c r="BI1000"/>
  <c r="BH1000"/>
  <c r="BG1000"/>
  <c r="BF1000"/>
  <c r="T1000"/>
  <c r="R1000"/>
  <c r="P1000"/>
  <c r="BI997"/>
  <c r="BH997"/>
  <c r="BG997"/>
  <c r="BF997"/>
  <c r="T997"/>
  <c r="R997"/>
  <c r="P997"/>
  <c r="BI995"/>
  <c r="BH995"/>
  <c r="BG995"/>
  <c r="BF995"/>
  <c r="T995"/>
  <c r="R995"/>
  <c r="P995"/>
  <c r="BI992"/>
  <c r="BH992"/>
  <c r="BG992"/>
  <c r="BF992"/>
  <c r="T992"/>
  <c r="R992"/>
  <c r="P992"/>
  <c r="BI990"/>
  <c r="BH990"/>
  <c r="BG990"/>
  <c r="BF990"/>
  <c r="T990"/>
  <c r="R990"/>
  <c r="P990"/>
  <c r="BI987"/>
  <c r="BH987"/>
  <c r="BG987"/>
  <c r="BF987"/>
  <c r="T987"/>
  <c r="R987"/>
  <c r="P987"/>
  <c r="BI985"/>
  <c r="BH985"/>
  <c r="BG985"/>
  <c r="BF985"/>
  <c r="T985"/>
  <c r="R985"/>
  <c r="P985"/>
  <c r="BI979"/>
  <c r="BH979"/>
  <c r="BG979"/>
  <c r="BF979"/>
  <c r="T979"/>
  <c r="R979"/>
  <c r="P979"/>
  <c r="BI976"/>
  <c r="BH976"/>
  <c r="BG976"/>
  <c r="BF976"/>
  <c r="T976"/>
  <c r="R976"/>
  <c r="P976"/>
  <c r="BI972"/>
  <c r="BH972"/>
  <c r="BG972"/>
  <c r="BF972"/>
  <c r="T972"/>
  <c r="R972"/>
  <c r="P972"/>
  <c r="BI966"/>
  <c r="BH966"/>
  <c r="BG966"/>
  <c r="BF966"/>
  <c r="T966"/>
  <c r="R966"/>
  <c r="P966"/>
  <c r="BI959"/>
  <c r="BH959"/>
  <c r="BG959"/>
  <c r="BF959"/>
  <c r="T959"/>
  <c r="R959"/>
  <c r="P959"/>
  <c r="BI955"/>
  <c r="BH955"/>
  <c r="BG955"/>
  <c r="BF955"/>
  <c r="T955"/>
  <c r="R955"/>
  <c r="P955"/>
  <c r="BI953"/>
  <c r="BH953"/>
  <c r="BG953"/>
  <c r="BF953"/>
  <c r="T953"/>
  <c r="R953"/>
  <c r="P953"/>
  <c r="BI948"/>
  <c r="BH948"/>
  <c r="BG948"/>
  <c r="BF948"/>
  <c r="T948"/>
  <c r="R948"/>
  <c r="P948"/>
  <c r="BI946"/>
  <c r="BH946"/>
  <c r="BG946"/>
  <c r="BF946"/>
  <c r="T946"/>
  <c r="R946"/>
  <c r="P946"/>
  <c r="BI940"/>
  <c r="BH940"/>
  <c r="BG940"/>
  <c r="BF940"/>
  <c r="T940"/>
  <c r="R940"/>
  <c r="P940"/>
  <c r="BI938"/>
  <c r="BH938"/>
  <c r="BG938"/>
  <c r="BF938"/>
  <c r="T938"/>
  <c r="R938"/>
  <c r="P938"/>
  <c r="BI936"/>
  <c r="BH936"/>
  <c r="BG936"/>
  <c r="BF936"/>
  <c r="T936"/>
  <c r="R936"/>
  <c r="P936"/>
  <c r="BI934"/>
  <c r="BH934"/>
  <c r="BG934"/>
  <c r="BF934"/>
  <c r="T934"/>
  <c r="R934"/>
  <c r="P934"/>
  <c r="BI932"/>
  <c r="BH932"/>
  <c r="BG932"/>
  <c r="BF932"/>
  <c r="T932"/>
  <c r="R932"/>
  <c r="P932"/>
  <c r="BI923"/>
  <c r="BH923"/>
  <c r="BG923"/>
  <c r="BF923"/>
  <c r="T923"/>
  <c r="R923"/>
  <c r="P923"/>
  <c r="BI920"/>
  <c r="BH920"/>
  <c r="BG920"/>
  <c r="BF920"/>
  <c r="T920"/>
  <c r="R920"/>
  <c r="P920"/>
  <c r="BI913"/>
  <c r="BH913"/>
  <c r="BG913"/>
  <c r="BF913"/>
  <c r="T913"/>
  <c r="R913"/>
  <c r="P913"/>
  <c r="BI910"/>
  <c r="BH910"/>
  <c r="BG910"/>
  <c r="BF910"/>
  <c r="T910"/>
  <c r="R910"/>
  <c r="P910"/>
  <c r="BI903"/>
  <c r="BH903"/>
  <c r="BG903"/>
  <c r="BF903"/>
  <c r="T903"/>
  <c r="R903"/>
  <c r="P903"/>
  <c r="BI899"/>
  <c r="BH899"/>
  <c r="BG899"/>
  <c r="BF899"/>
  <c r="T899"/>
  <c r="R899"/>
  <c r="P899"/>
  <c r="BI895"/>
  <c r="BH895"/>
  <c r="BG895"/>
  <c r="BF895"/>
  <c r="T895"/>
  <c r="R895"/>
  <c r="P895"/>
  <c r="BI890"/>
  <c r="BH890"/>
  <c r="BG890"/>
  <c r="BF890"/>
  <c r="T890"/>
  <c r="R890"/>
  <c r="P890"/>
  <c r="BI882"/>
  <c r="BH882"/>
  <c r="BG882"/>
  <c r="BF882"/>
  <c r="T882"/>
  <c r="R882"/>
  <c r="P882"/>
  <c r="BI877"/>
  <c r="BH877"/>
  <c r="BG877"/>
  <c r="BF877"/>
  <c r="T877"/>
  <c r="R877"/>
  <c r="P877"/>
  <c r="BI872"/>
  <c r="BH872"/>
  <c r="BG872"/>
  <c r="BF872"/>
  <c r="T872"/>
  <c r="R872"/>
  <c r="P872"/>
  <c r="BI868"/>
  <c r="BH868"/>
  <c r="BG868"/>
  <c r="BF868"/>
  <c r="T868"/>
  <c r="R868"/>
  <c r="P868"/>
  <c r="BI864"/>
  <c r="BH864"/>
  <c r="BG864"/>
  <c r="BF864"/>
  <c r="T864"/>
  <c r="R864"/>
  <c r="P864"/>
  <c r="BI860"/>
  <c r="BH860"/>
  <c r="BG860"/>
  <c r="BF860"/>
  <c r="T860"/>
  <c r="R860"/>
  <c r="P860"/>
  <c r="BI856"/>
  <c r="BH856"/>
  <c r="BG856"/>
  <c r="BF856"/>
  <c r="T856"/>
  <c r="R856"/>
  <c r="P856"/>
  <c r="BI854"/>
  <c r="BH854"/>
  <c r="BG854"/>
  <c r="BF854"/>
  <c r="T854"/>
  <c r="R854"/>
  <c r="P854"/>
  <c r="BI848"/>
  <c r="BH848"/>
  <c r="BG848"/>
  <c r="BF848"/>
  <c r="T848"/>
  <c r="R848"/>
  <c r="P848"/>
  <c r="BI846"/>
  <c r="BH846"/>
  <c r="BG846"/>
  <c r="BF846"/>
  <c r="T846"/>
  <c r="R846"/>
  <c r="P846"/>
  <c r="BI836"/>
  <c r="BH836"/>
  <c r="BG836"/>
  <c r="BF836"/>
  <c r="T836"/>
  <c r="R836"/>
  <c r="P836"/>
  <c r="BI834"/>
  <c r="BH834"/>
  <c r="BG834"/>
  <c r="BF834"/>
  <c r="T834"/>
  <c r="R834"/>
  <c r="P834"/>
  <c r="BI829"/>
  <c r="BH829"/>
  <c r="BG829"/>
  <c r="BF829"/>
  <c r="T829"/>
  <c r="R829"/>
  <c r="P829"/>
  <c r="BI827"/>
  <c r="BH827"/>
  <c r="BG827"/>
  <c r="BF827"/>
  <c r="T827"/>
  <c r="R827"/>
  <c r="P827"/>
  <c r="BI817"/>
  <c r="BH817"/>
  <c r="BG817"/>
  <c r="BF817"/>
  <c r="T817"/>
  <c r="R817"/>
  <c r="P817"/>
  <c r="BI810"/>
  <c r="BH810"/>
  <c r="BG810"/>
  <c r="BF810"/>
  <c r="T810"/>
  <c r="R810"/>
  <c r="P810"/>
  <c r="BI804"/>
  <c r="BH804"/>
  <c r="BG804"/>
  <c r="BF804"/>
  <c r="T804"/>
  <c r="R804"/>
  <c r="P804"/>
  <c r="BI799"/>
  <c r="BH799"/>
  <c r="BG799"/>
  <c r="BF799"/>
  <c r="T799"/>
  <c r="R799"/>
  <c r="P799"/>
  <c r="BI790"/>
  <c r="BH790"/>
  <c r="BG790"/>
  <c r="BF790"/>
  <c r="T790"/>
  <c r="R790"/>
  <c r="P790"/>
  <c r="BI782"/>
  <c r="BH782"/>
  <c r="BG782"/>
  <c r="BF782"/>
  <c r="T782"/>
  <c r="R782"/>
  <c r="P782"/>
  <c r="BI774"/>
  <c r="BH774"/>
  <c r="BG774"/>
  <c r="BF774"/>
  <c r="T774"/>
  <c r="R774"/>
  <c r="P774"/>
  <c r="BI769"/>
  <c r="BH769"/>
  <c r="BG769"/>
  <c r="BF769"/>
  <c r="T769"/>
  <c r="R769"/>
  <c r="P769"/>
  <c r="BI765"/>
  <c r="BH765"/>
  <c r="BG765"/>
  <c r="BF765"/>
  <c r="T765"/>
  <c r="R765"/>
  <c r="P765"/>
  <c r="BI760"/>
  <c r="BH760"/>
  <c r="BG760"/>
  <c r="BF760"/>
  <c r="T760"/>
  <c r="R760"/>
  <c r="P760"/>
  <c r="BI756"/>
  <c r="BH756"/>
  <c r="BG756"/>
  <c r="BF756"/>
  <c r="T756"/>
  <c r="R756"/>
  <c r="P756"/>
  <c r="BI749"/>
  <c r="BH749"/>
  <c r="BG749"/>
  <c r="BF749"/>
  <c r="T749"/>
  <c r="R749"/>
  <c r="P749"/>
  <c r="BI742"/>
  <c r="BH742"/>
  <c r="BG742"/>
  <c r="BF742"/>
  <c r="T742"/>
  <c r="R742"/>
  <c r="P742"/>
  <c r="BI738"/>
  <c r="BH738"/>
  <c r="BG738"/>
  <c r="BF738"/>
  <c r="T738"/>
  <c r="R738"/>
  <c r="P738"/>
  <c r="BI731"/>
  <c r="BH731"/>
  <c r="BG731"/>
  <c r="BF731"/>
  <c r="T731"/>
  <c r="R731"/>
  <c r="P731"/>
  <c r="BI725"/>
  <c r="BH725"/>
  <c r="BG725"/>
  <c r="BF725"/>
  <c r="T725"/>
  <c r="T724"/>
  <c r="R725"/>
  <c r="R724"/>
  <c r="P725"/>
  <c r="P724"/>
  <c r="BI721"/>
  <c r="BH721"/>
  <c r="BG721"/>
  <c r="BF721"/>
  <c r="T721"/>
  <c r="R721"/>
  <c r="P721"/>
  <c r="BI716"/>
  <c r="BH716"/>
  <c r="BG716"/>
  <c r="BF716"/>
  <c r="T716"/>
  <c r="R716"/>
  <c r="P716"/>
  <c r="BI712"/>
  <c r="BH712"/>
  <c r="BG712"/>
  <c r="BF712"/>
  <c r="T712"/>
  <c r="R712"/>
  <c r="P712"/>
  <c r="BI709"/>
  <c r="BH709"/>
  <c r="BG709"/>
  <c r="BF709"/>
  <c r="T709"/>
  <c r="R709"/>
  <c r="P709"/>
  <c r="BI702"/>
  <c r="BH702"/>
  <c r="BG702"/>
  <c r="BF702"/>
  <c r="T702"/>
  <c r="R702"/>
  <c r="P702"/>
  <c r="BI697"/>
  <c r="BH697"/>
  <c r="BG697"/>
  <c r="BF697"/>
  <c r="T697"/>
  <c r="R697"/>
  <c r="P697"/>
  <c r="BI692"/>
  <c r="BH692"/>
  <c r="BG692"/>
  <c r="BF692"/>
  <c r="T692"/>
  <c r="R692"/>
  <c r="P692"/>
  <c r="BI688"/>
  <c r="BH688"/>
  <c r="BG688"/>
  <c r="BF688"/>
  <c r="T688"/>
  <c r="R688"/>
  <c r="P688"/>
  <c r="BI684"/>
  <c r="BH684"/>
  <c r="BG684"/>
  <c r="BF684"/>
  <c r="T684"/>
  <c r="R684"/>
  <c r="P684"/>
  <c r="BI677"/>
  <c r="BH677"/>
  <c r="BG677"/>
  <c r="BF677"/>
  <c r="T677"/>
  <c r="R677"/>
  <c r="P677"/>
  <c r="BI674"/>
  <c r="BH674"/>
  <c r="BG674"/>
  <c r="BF674"/>
  <c r="T674"/>
  <c r="R674"/>
  <c r="P674"/>
  <c r="BI671"/>
  <c r="BH671"/>
  <c r="BG671"/>
  <c r="BF671"/>
  <c r="T671"/>
  <c r="R671"/>
  <c r="P671"/>
  <c r="BI664"/>
  <c r="BH664"/>
  <c r="BG664"/>
  <c r="BF664"/>
  <c r="T664"/>
  <c r="R664"/>
  <c r="P664"/>
  <c r="BI661"/>
  <c r="BH661"/>
  <c r="BG661"/>
  <c r="BF661"/>
  <c r="T661"/>
  <c r="R661"/>
  <c r="P661"/>
  <c r="BI657"/>
  <c r="BH657"/>
  <c r="BG657"/>
  <c r="BF657"/>
  <c r="T657"/>
  <c r="R657"/>
  <c r="P657"/>
  <c r="BI653"/>
  <c r="BH653"/>
  <c r="BG653"/>
  <c r="BF653"/>
  <c r="T653"/>
  <c r="R653"/>
  <c r="P653"/>
  <c r="BI651"/>
  <c r="BH651"/>
  <c r="BG651"/>
  <c r="BF651"/>
  <c r="T651"/>
  <c r="R651"/>
  <c r="P651"/>
  <c r="BI648"/>
  <c r="BH648"/>
  <c r="BG648"/>
  <c r="BF648"/>
  <c r="T648"/>
  <c r="R648"/>
  <c r="P648"/>
  <c r="BI645"/>
  <c r="BH645"/>
  <c r="BG645"/>
  <c r="BF645"/>
  <c r="T645"/>
  <c r="R645"/>
  <c r="P645"/>
  <c r="BI640"/>
  <c r="BH640"/>
  <c r="BG640"/>
  <c r="BF640"/>
  <c r="T640"/>
  <c r="R640"/>
  <c r="P640"/>
  <c r="BI637"/>
  <c r="BH637"/>
  <c r="BG637"/>
  <c r="BF637"/>
  <c r="T637"/>
  <c r="R637"/>
  <c r="P637"/>
  <c r="BI632"/>
  <c r="BH632"/>
  <c r="BG632"/>
  <c r="BF632"/>
  <c r="T632"/>
  <c r="R632"/>
  <c r="P632"/>
  <c r="BI630"/>
  <c r="BH630"/>
  <c r="BG630"/>
  <c r="BF630"/>
  <c r="T630"/>
  <c r="R630"/>
  <c r="P630"/>
  <c r="BI625"/>
  <c r="BH625"/>
  <c r="BG625"/>
  <c r="BF625"/>
  <c r="T625"/>
  <c r="R625"/>
  <c r="P625"/>
  <c r="BI620"/>
  <c r="BH620"/>
  <c r="BG620"/>
  <c r="BF620"/>
  <c r="T620"/>
  <c r="R620"/>
  <c r="P620"/>
  <c r="BI615"/>
  <c r="BH615"/>
  <c r="BG615"/>
  <c r="BF615"/>
  <c r="T615"/>
  <c r="R615"/>
  <c r="P615"/>
  <c r="BI612"/>
  <c r="BH612"/>
  <c r="BG612"/>
  <c r="BF612"/>
  <c r="T612"/>
  <c r="R612"/>
  <c r="P612"/>
  <c r="BI607"/>
  <c r="BH607"/>
  <c r="BG607"/>
  <c r="BF607"/>
  <c r="T607"/>
  <c r="R607"/>
  <c r="P607"/>
  <c r="BI604"/>
  <c r="BH604"/>
  <c r="BG604"/>
  <c r="BF604"/>
  <c r="T604"/>
  <c r="R604"/>
  <c r="P604"/>
  <c r="BI599"/>
  <c r="BH599"/>
  <c r="BG599"/>
  <c r="BF599"/>
  <c r="T599"/>
  <c r="R599"/>
  <c r="P599"/>
  <c r="BI593"/>
  <c r="BH593"/>
  <c r="BG593"/>
  <c r="BF593"/>
  <c r="T593"/>
  <c r="R593"/>
  <c r="P593"/>
  <c r="BI590"/>
  <c r="BH590"/>
  <c r="BG590"/>
  <c r="BF590"/>
  <c r="T590"/>
  <c r="R590"/>
  <c r="P590"/>
  <c r="BI583"/>
  <c r="BH583"/>
  <c r="BG583"/>
  <c r="BF583"/>
  <c r="T583"/>
  <c r="R583"/>
  <c r="P583"/>
  <c r="BI580"/>
  <c r="BH580"/>
  <c r="BG580"/>
  <c r="BF580"/>
  <c r="T580"/>
  <c r="R580"/>
  <c r="P580"/>
  <c r="BI575"/>
  <c r="BH575"/>
  <c r="BG575"/>
  <c r="BF575"/>
  <c r="T575"/>
  <c r="R575"/>
  <c r="P575"/>
  <c r="BI570"/>
  <c r="BH570"/>
  <c r="BG570"/>
  <c r="BF570"/>
  <c r="T570"/>
  <c r="R570"/>
  <c r="P570"/>
  <c r="BI565"/>
  <c r="BH565"/>
  <c r="BG565"/>
  <c r="BF565"/>
  <c r="T565"/>
  <c r="R565"/>
  <c r="P565"/>
  <c r="BI555"/>
  <c r="BH555"/>
  <c r="BG555"/>
  <c r="BF555"/>
  <c r="T555"/>
  <c r="R555"/>
  <c r="P555"/>
  <c r="BI548"/>
  <c r="BH548"/>
  <c r="BG548"/>
  <c r="BF548"/>
  <c r="T548"/>
  <c r="R548"/>
  <c r="P548"/>
  <c r="BI545"/>
  <c r="BH545"/>
  <c r="BG545"/>
  <c r="BF545"/>
  <c r="T545"/>
  <c r="R545"/>
  <c r="P545"/>
  <c r="BI540"/>
  <c r="BH540"/>
  <c r="BG540"/>
  <c r="BF540"/>
  <c r="T540"/>
  <c r="R540"/>
  <c r="P540"/>
  <c r="BI533"/>
  <c r="BH533"/>
  <c r="BG533"/>
  <c r="BF533"/>
  <c r="T533"/>
  <c r="R533"/>
  <c r="P533"/>
  <c r="BI526"/>
  <c r="BH526"/>
  <c r="BG526"/>
  <c r="BF526"/>
  <c r="T526"/>
  <c r="R526"/>
  <c r="P526"/>
  <c r="BI519"/>
  <c r="BH519"/>
  <c r="BG519"/>
  <c r="BF519"/>
  <c r="T519"/>
  <c r="R519"/>
  <c r="P519"/>
  <c r="BI514"/>
  <c r="BH514"/>
  <c r="BG514"/>
  <c r="BF514"/>
  <c r="T514"/>
  <c r="R514"/>
  <c r="P514"/>
  <c r="BI510"/>
  <c r="BH510"/>
  <c r="BG510"/>
  <c r="BF510"/>
  <c r="T510"/>
  <c r="R510"/>
  <c r="P510"/>
  <c r="BI508"/>
  <c r="BH508"/>
  <c r="BG508"/>
  <c r="BF508"/>
  <c r="T508"/>
  <c r="R508"/>
  <c r="P508"/>
  <c r="BI503"/>
  <c r="BH503"/>
  <c r="BG503"/>
  <c r="BF503"/>
  <c r="T503"/>
  <c r="R503"/>
  <c r="P503"/>
  <c r="BI498"/>
  <c r="BH498"/>
  <c r="BG498"/>
  <c r="BF498"/>
  <c r="T498"/>
  <c r="R498"/>
  <c r="P498"/>
  <c r="BI495"/>
  <c r="BH495"/>
  <c r="BG495"/>
  <c r="BF495"/>
  <c r="T495"/>
  <c r="R495"/>
  <c r="P495"/>
  <c r="BI488"/>
  <c r="BH488"/>
  <c r="BG488"/>
  <c r="BF488"/>
  <c r="T488"/>
  <c r="R488"/>
  <c r="P488"/>
  <c r="BI485"/>
  <c r="BH485"/>
  <c r="BG485"/>
  <c r="BF485"/>
  <c r="T485"/>
  <c r="R485"/>
  <c r="P485"/>
  <c r="BI480"/>
  <c r="BH480"/>
  <c r="BG480"/>
  <c r="BF480"/>
  <c r="T480"/>
  <c r="R480"/>
  <c r="P480"/>
  <c r="BI475"/>
  <c r="BH475"/>
  <c r="BG475"/>
  <c r="BF475"/>
  <c r="T475"/>
  <c r="T474"/>
  <c r="R475"/>
  <c r="R474"/>
  <c r="P475"/>
  <c r="P474"/>
  <c r="BI471"/>
  <c r="BH471"/>
  <c r="BG471"/>
  <c r="BF471"/>
  <c r="T471"/>
  <c r="R471"/>
  <c r="P471"/>
  <c r="BI468"/>
  <c r="BH468"/>
  <c r="BG468"/>
  <c r="BF468"/>
  <c r="T468"/>
  <c r="R468"/>
  <c r="P468"/>
  <c r="BI464"/>
  <c r="BH464"/>
  <c r="BG464"/>
  <c r="BF464"/>
  <c r="T464"/>
  <c r="R464"/>
  <c r="P464"/>
  <c r="BI461"/>
  <c r="BH461"/>
  <c r="BG461"/>
  <c r="BF461"/>
  <c r="T461"/>
  <c r="R461"/>
  <c r="P461"/>
  <c r="BI458"/>
  <c r="BH458"/>
  <c r="BG458"/>
  <c r="BF458"/>
  <c r="T458"/>
  <c r="R458"/>
  <c r="P458"/>
  <c r="BI449"/>
  <c r="BH449"/>
  <c r="BG449"/>
  <c r="BF449"/>
  <c r="T449"/>
  <c r="R449"/>
  <c r="P449"/>
  <c r="BI425"/>
  <c r="BH425"/>
  <c r="BG425"/>
  <c r="BF425"/>
  <c r="T425"/>
  <c r="R425"/>
  <c r="P425"/>
  <c r="BI401"/>
  <c r="BH401"/>
  <c r="BG401"/>
  <c r="BF401"/>
  <c r="T401"/>
  <c r="R401"/>
  <c r="P401"/>
  <c r="BI398"/>
  <c r="BH398"/>
  <c r="BG398"/>
  <c r="BF398"/>
  <c r="T398"/>
  <c r="R398"/>
  <c r="P398"/>
  <c r="BI394"/>
  <c r="BH394"/>
  <c r="BG394"/>
  <c r="BF394"/>
  <c r="T394"/>
  <c r="R394"/>
  <c r="P394"/>
  <c r="BI390"/>
  <c r="BH390"/>
  <c r="BG390"/>
  <c r="BF390"/>
  <c r="T390"/>
  <c r="R390"/>
  <c r="P390"/>
  <c r="BI386"/>
  <c r="BH386"/>
  <c r="BG386"/>
  <c r="BF386"/>
  <c r="T386"/>
  <c r="R386"/>
  <c r="P386"/>
  <c r="BI382"/>
  <c r="BH382"/>
  <c r="BG382"/>
  <c r="BF382"/>
  <c r="T382"/>
  <c r="R382"/>
  <c r="P382"/>
  <c r="BI378"/>
  <c r="BH378"/>
  <c r="BG378"/>
  <c r="BF378"/>
  <c r="T378"/>
  <c r="R378"/>
  <c r="P378"/>
  <c r="BI374"/>
  <c r="BH374"/>
  <c r="BG374"/>
  <c r="BF374"/>
  <c r="T374"/>
  <c r="R374"/>
  <c r="P374"/>
  <c r="BI368"/>
  <c r="BH368"/>
  <c r="BG368"/>
  <c r="BF368"/>
  <c r="T368"/>
  <c r="T367"/>
  <c r="R368"/>
  <c r="R367"/>
  <c r="P368"/>
  <c r="P367"/>
  <c r="BI365"/>
  <c r="BH365"/>
  <c r="BG365"/>
  <c r="BF365"/>
  <c r="T365"/>
  <c r="R365"/>
  <c r="P365"/>
  <c r="BI359"/>
  <c r="BH359"/>
  <c r="BG359"/>
  <c r="BF359"/>
  <c r="T359"/>
  <c r="R359"/>
  <c r="P359"/>
  <c r="BI357"/>
  <c r="BH357"/>
  <c r="BG357"/>
  <c r="BF357"/>
  <c r="T357"/>
  <c r="R357"/>
  <c r="P357"/>
  <c r="BI348"/>
  <c r="BH348"/>
  <c r="BG348"/>
  <c r="BF348"/>
  <c r="T348"/>
  <c r="R348"/>
  <c r="P348"/>
  <c r="BI343"/>
  <c r="BH343"/>
  <c r="BG343"/>
  <c r="BF343"/>
  <c r="T343"/>
  <c r="R343"/>
  <c r="P343"/>
  <c r="BI339"/>
  <c r="BH339"/>
  <c r="BG339"/>
  <c r="BF339"/>
  <c r="T339"/>
  <c r="R339"/>
  <c r="P339"/>
  <c r="BI333"/>
  <c r="BH333"/>
  <c r="BG333"/>
  <c r="BF333"/>
  <c r="T333"/>
  <c r="R333"/>
  <c r="P333"/>
  <c r="BI322"/>
  <c r="BH322"/>
  <c r="BG322"/>
  <c r="BF322"/>
  <c r="T322"/>
  <c r="R322"/>
  <c r="P322"/>
  <c r="BI317"/>
  <c r="BH317"/>
  <c r="BG317"/>
  <c r="BF317"/>
  <c r="T317"/>
  <c r="R317"/>
  <c r="P317"/>
  <c r="BI314"/>
  <c r="BH314"/>
  <c r="BG314"/>
  <c r="BF314"/>
  <c r="T314"/>
  <c r="R314"/>
  <c r="P314"/>
  <c r="BI309"/>
  <c r="BH309"/>
  <c r="BG309"/>
  <c r="BF309"/>
  <c r="T309"/>
  <c r="R309"/>
  <c r="P309"/>
  <c r="BI298"/>
  <c r="BH298"/>
  <c r="BG298"/>
  <c r="BF298"/>
  <c r="T298"/>
  <c r="R298"/>
  <c r="P298"/>
  <c r="BI293"/>
  <c r="BH293"/>
  <c r="BG293"/>
  <c r="BF293"/>
  <c r="T293"/>
  <c r="R293"/>
  <c r="P293"/>
  <c r="BI290"/>
  <c r="BH290"/>
  <c r="BG290"/>
  <c r="BF290"/>
  <c r="T290"/>
  <c r="R290"/>
  <c r="P290"/>
  <c r="BI284"/>
  <c r="BH284"/>
  <c r="BG284"/>
  <c r="BF284"/>
  <c r="T284"/>
  <c r="R284"/>
  <c r="P284"/>
  <c r="BI281"/>
  <c r="BH281"/>
  <c r="BG281"/>
  <c r="BF281"/>
  <c r="T281"/>
  <c r="R281"/>
  <c r="P281"/>
  <c r="BI268"/>
  <c r="BH268"/>
  <c r="BG268"/>
  <c r="BF268"/>
  <c r="T268"/>
  <c r="R268"/>
  <c r="P268"/>
  <c r="BI265"/>
  <c r="BH265"/>
  <c r="BG265"/>
  <c r="BF265"/>
  <c r="T265"/>
  <c r="R265"/>
  <c r="P265"/>
  <c r="BI252"/>
  <c r="BH252"/>
  <c r="BG252"/>
  <c r="BF252"/>
  <c r="T252"/>
  <c r="R252"/>
  <c r="P252"/>
  <c r="BI249"/>
  <c r="BH249"/>
  <c r="BG249"/>
  <c r="BF249"/>
  <c r="T249"/>
  <c r="R249"/>
  <c r="P249"/>
  <c r="BI245"/>
  <c r="BH245"/>
  <c r="BG245"/>
  <c r="BF245"/>
  <c r="T245"/>
  <c r="R245"/>
  <c r="P245"/>
  <c r="BI242"/>
  <c r="BH242"/>
  <c r="BG242"/>
  <c r="BF242"/>
  <c r="T242"/>
  <c r="R242"/>
  <c r="P242"/>
  <c r="BI237"/>
  <c r="BH237"/>
  <c r="BG237"/>
  <c r="BF237"/>
  <c r="T237"/>
  <c r="R237"/>
  <c r="P237"/>
  <c r="BI230"/>
  <c r="BH230"/>
  <c r="BG230"/>
  <c r="BF230"/>
  <c r="T230"/>
  <c r="R230"/>
  <c r="P230"/>
  <c r="BI226"/>
  <c r="BH226"/>
  <c r="BG226"/>
  <c r="BF226"/>
  <c r="T226"/>
  <c r="R226"/>
  <c r="P226"/>
  <c r="BI221"/>
  <c r="BH221"/>
  <c r="BG221"/>
  <c r="BF221"/>
  <c r="T221"/>
  <c r="R221"/>
  <c r="P221"/>
  <c r="BI218"/>
  <c r="BH218"/>
  <c r="BG218"/>
  <c r="BF218"/>
  <c r="T218"/>
  <c r="R218"/>
  <c r="P218"/>
  <c r="BI215"/>
  <c r="BH215"/>
  <c r="BG215"/>
  <c r="BF215"/>
  <c r="T215"/>
  <c r="R215"/>
  <c r="P215"/>
  <c r="BI212"/>
  <c r="BH212"/>
  <c r="BG212"/>
  <c r="BF212"/>
  <c r="T212"/>
  <c r="R212"/>
  <c r="P212"/>
  <c r="BI208"/>
  <c r="BH208"/>
  <c r="BG208"/>
  <c r="BF208"/>
  <c r="T208"/>
  <c r="R208"/>
  <c r="P208"/>
  <c r="BI204"/>
  <c r="BH204"/>
  <c r="BG204"/>
  <c r="BF204"/>
  <c r="T204"/>
  <c r="R204"/>
  <c r="P204"/>
  <c r="BI199"/>
  <c r="BH199"/>
  <c r="BG199"/>
  <c r="BF199"/>
  <c r="T199"/>
  <c r="R199"/>
  <c r="P199"/>
  <c r="BI193"/>
  <c r="BH193"/>
  <c r="BG193"/>
  <c r="BF193"/>
  <c r="T193"/>
  <c r="R193"/>
  <c r="P193"/>
  <c r="BI188"/>
  <c r="BH188"/>
  <c r="BG188"/>
  <c r="BF188"/>
  <c r="T188"/>
  <c r="R188"/>
  <c r="P188"/>
  <c r="BI183"/>
  <c r="BH183"/>
  <c r="BG183"/>
  <c r="BF183"/>
  <c r="T183"/>
  <c r="R183"/>
  <c r="P183"/>
  <c r="BI178"/>
  <c r="BH178"/>
  <c r="BG178"/>
  <c r="BF178"/>
  <c r="T178"/>
  <c r="R178"/>
  <c r="P178"/>
  <c r="BI175"/>
  <c r="BH175"/>
  <c r="BG175"/>
  <c r="BF175"/>
  <c r="T175"/>
  <c r="R175"/>
  <c r="P175"/>
  <c r="BI170"/>
  <c r="BH170"/>
  <c r="BG170"/>
  <c r="BF170"/>
  <c r="T170"/>
  <c r="R170"/>
  <c r="P170"/>
  <c r="BI164"/>
  <c r="BH164"/>
  <c r="BG164"/>
  <c r="BF164"/>
  <c r="T164"/>
  <c r="R164"/>
  <c r="P164"/>
  <c r="BI159"/>
  <c r="BH159"/>
  <c r="BG159"/>
  <c r="BF159"/>
  <c r="T159"/>
  <c r="R159"/>
  <c r="P159"/>
  <c r="BI155"/>
  <c r="BH155"/>
  <c r="BG155"/>
  <c r="BF155"/>
  <c r="T155"/>
  <c r="R155"/>
  <c r="P155"/>
  <c r="BI151"/>
  <c r="BH151"/>
  <c r="BG151"/>
  <c r="BF151"/>
  <c r="T151"/>
  <c r="R151"/>
  <c r="P151"/>
  <c r="BI146"/>
  <c r="BH146"/>
  <c r="BG146"/>
  <c r="BF146"/>
  <c r="T146"/>
  <c r="R146"/>
  <c r="P146"/>
  <c r="BI141"/>
  <c r="BH141"/>
  <c r="BG141"/>
  <c r="BF141"/>
  <c r="T141"/>
  <c r="R141"/>
  <c r="P141"/>
  <c r="BI136"/>
  <c r="BH136"/>
  <c r="BG136"/>
  <c r="BF136"/>
  <c r="T136"/>
  <c r="R136"/>
  <c r="P136"/>
  <c r="BI131"/>
  <c r="BH131"/>
  <c r="BG131"/>
  <c r="BF131"/>
  <c r="T131"/>
  <c r="R131"/>
  <c r="P131"/>
  <c r="BI127"/>
  <c r="BH127"/>
  <c r="BG127"/>
  <c r="BF127"/>
  <c r="T127"/>
  <c r="R127"/>
  <c r="P127"/>
  <c r="BI123"/>
  <c r="BH123"/>
  <c r="BG123"/>
  <c r="BF123"/>
  <c r="T123"/>
  <c r="R123"/>
  <c r="P123"/>
  <c r="BI119"/>
  <c r="BH119"/>
  <c r="BG119"/>
  <c r="BF119"/>
  <c r="T119"/>
  <c r="R119"/>
  <c r="P119"/>
  <c r="J113"/>
  <c r="J112"/>
  <c r="F112"/>
  <c r="F110"/>
  <c r="E108"/>
  <c r="J59"/>
  <c r="J58"/>
  <c r="F58"/>
  <c r="F56"/>
  <c r="E54"/>
  <c r="J20"/>
  <c r="E20"/>
  <c r="F59"/>
  <c r="J19"/>
  <c r="J14"/>
  <c r="J110"/>
  <c r="E7"/>
  <c r="E50"/>
  <c i="1" r="L50"/>
  <c r="AM50"/>
  <c r="AM49"/>
  <c r="L49"/>
  <c r="AM47"/>
  <c r="L47"/>
  <c r="L45"/>
  <c r="L44"/>
  <c i="2" r="J1340"/>
  <c r="J782"/>
  <c i="3" r="BK624"/>
  <c r="J146"/>
  <c r="J641"/>
  <c r="BK320"/>
  <c i="4" r="BK163"/>
  <c i="6" r="BK144"/>
  <c i="7" r="BK428"/>
  <c i="8" r="BK279"/>
  <c i="9" r="J171"/>
  <c r="BK407"/>
  <c i="10" r="J251"/>
  <c r="J152"/>
  <c i="11" r="BK219"/>
  <c i="12" r="J98"/>
  <c i="13" r="BK115"/>
  <c i="15" r="BK136"/>
  <c i="17" r="J335"/>
  <c i="18" r="BK177"/>
  <c i="19" r="BK253"/>
  <c i="20" r="BK125"/>
  <c i="21" r="BK122"/>
  <c i="2" r="BK1151"/>
  <c r="J170"/>
  <c r="BK268"/>
  <c i="3" r="BK218"/>
  <c i="7" r="BK360"/>
  <c r="BK517"/>
  <c i="17" r="BK148"/>
  <c i="18" r="J114"/>
  <c i="19" r="J193"/>
  <c i="20" r="J282"/>
  <c i="21" r="BK116"/>
  <c i="24" r="BK88"/>
  <c i="3" r="BK601"/>
  <c r="J773"/>
  <c r="J596"/>
  <c r="J677"/>
  <c i="5" r="BK147"/>
  <c i="7" r="BK305"/>
  <c r="J462"/>
  <c r="J286"/>
  <c r="J223"/>
  <c i="9" r="BK370"/>
  <c r="BK295"/>
  <c i="10" r="BK210"/>
  <c r="BK398"/>
  <c i="11" r="BK193"/>
  <c r="BK234"/>
  <c i="12" r="BK145"/>
  <c i="15" r="BK112"/>
  <c i="16" r="BK216"/>
  <c i="17" r="J220"/>
  <c i="19" r="BK163"/>
  <c i="20" r="BK159"/>
  <c i="21" r="J116"/>
  <c i="23" r="BK82"/>
  <c i="2" r="BK178"/>
  <c r="F36"/>
  <c i="7" r="J485"/>
  <c i="8" r="BK250"/>
  <c r="J186"/>
  <c i="9" r="BK144"/>
  <c i="10" r="J273"/>
  <c r="BK204"/>
  <c r="J267"/>
  <c i="11" r="J187"/>
  <c i="12" r="BK279"/>
  <c i="15" r="BK177"/>
  <c i="17" r="J246"/>
  <c i="3" r="J694"/>
  <c i="5" r="J139"/>
  <c i="7" r="BK493"/>
  <c r="J448"/>
  <c r="BK231"/>
  <c i="8" r="BK213"/>
  <c i="9" r="J197"/>
  <c r="BK337"/>
  <c r="J121"/>
  <c i="10" r="J162"/>
  <c r="BK309"/>
  <c i="11" r="BK120"/>
  <c r="J108"/>
  <c i="12" r="J194"/>
  <c i="13" r="J134"/>
  <c i="15" r="J163"/>
  <c i="16" r="J90"/>
  <c i="17" r="J320"/>
  <c i="18" r="J120"/>
  <c i="2" r="J790"/>
  <c r="J155"/>
  <c r="J972"/>
  <c r="J913"/>
  <c r="J1359"/>
  <c r="J985"/>
  <c r="BK519"/>
  <c i="3" r="BK586"/>
  <c r="BK907"/>
  <c r="J769"/>
  <c r="J785"/>
  <c r="J591"/>
  <c i="6" r="J140"/>
  <c i="7" r="J257"/>
  <c r="BK504"/>
  <c r="BK127"/>
  <c i="8" r="BK264"/>
  <c i="9" r="J377"/>
  <c r="J337"/>
  <c i="10" r="J292"/>
  <c r="J126"/>
  <c i="11" r="BK153"/>
  <c r="J193"/>
  <c i="13" r="J103"/>
  <c i="16" r="J220"/>
  <c i="17" r="BK175"/>
  <c i="18" r="BK107"/>
  <c i="19" r="J138"/>
  <c i="20" r="J352"/>
  <c i="21" r="BK214"/>
  <c i="2" r="BK1215"/>
  <c r="BK449"/>
  <c r="J854"/>
  <c r="BK677"/>
  <c r="J1125"/>
  <c r="J738"/>
  <c i="3" r="BK396"/>
  <c r="BK1212"/>
  <c r="J761"/>
  <c i="4" r="J117"/>
  <c i="6" r="J158"/>
  <c i="7" r="BK523"/>
  <c r="BK196"/>
  <c r="J444"/>
  <c r="BK319"/>
  <c i="8" r="J223"/>
  <c i="9" r="J310"/>
  <c i="10" r="J290"/>
  <c r="J396"/>
  <c i="11" r="J111"/>
  <c i="13" r="J100"/>
  <c i="17" r="BK179"/>
  <c i="2" r="BK1085"/>
  <c r="J123"/>
  <c r="J357"/>
  <c r="BK1182"/>
  <c r="BK625"/>
  <c r="BK252"/>
  <c r="BK1013"/>
  <c r="BK170"/>
  <c i="3" r="J527"/>
  <c r="BK568"/>
  <c r="J155"/>
  <c r="J288"/>
  <c i="4" r="BK183"/>
  <c i="6" r="J144"/>
  <c i="7" r="BK345"/>
  <c i="2" r="J1267"/>
  <c r="BK1040"/>
  <c r="BK265"/>
  <c r="J1133"/>
  <c r="J1421"/>
  <c r="J119"/>
  <c r="J1114"/>
  <c r="BK645"/>
  <c i="3" r="J307"/>
  <c r="J428"/>
  <c r="J766"/>
  <c i="4" r="J145"/>
  <c i="6" r="BK204"/>
  <c i="7" r="J360"/>
  <c i="8" r="J118"/>
  <c i="9" r="BK297"/>
  <c r="BK218"/>
  <c i="10" r="BK249"/>
  <c r="BK193"/>
  <c r="BK167"/>
  <c i="11" r="BK241"/>
  <c i="13" r="BK178"/>
  <c i="14" r="J153"/>
  <c i="17" r="J179"/>
  <c i="20" r="J294"/>
  <c i="21" r="J113"/>
  <c i="2" r="BK1199"/>
  <c r="J365"/>
  <c r="J386"/>
  <c i="3" r="BK127"/>
  <c i="4" r="J169"/>
  <c i="7" r="BK334"/>
  <c r="J339"/>
  <c r="J350"/>
  <c i="8" r="BK135"/>
  <c i="9" r="BK318"/>
  <c r="BK151"/>
  <c r="J346"/>
  <c r="BK327"/>
  <c r="BK382"/>
  <c r="J112"/>
  <c i="10" r="BK174"/>
  <c r="J334"/>
  <c r="BK262"/>
  <c i="11" r="J137"/>
  <c r="BK239"/>
  <c i="12" r="J252"/>
  <c i="13" r="BK117"/>
  <c i="15" r="J136"/>
  <c i="16" r="J191"/>
  <c i="17" r="J324"/>
  <c i="18" r="J107"/>
  <c i="19" r="J244"/>
  <c i="20" r="J343"/>
  <c i="21" r="J126"/>
  <c i="11" r="J200"/>
  <c i="12" r="BK232"/>
  <c i="2" r="BK938"/>
  <c r="J322"/>
  <c r="BK425"/>
  <c r="J1416"/>
  <c r="J1127"/>
  <c r="BK890"/>
  <c r="BK992"/>
  <c r="J555"/>
  <c r="J1343"/>
  <c r="J1085"/>
  <c r="J731"/>
  <c r="J159"/>
  <c i="3" r="J452"/>
  <c r="J433"/>
  <c r="BK930"/>
  <c r="J771"/>
  <c i="4" r="BK134"/>
  <c i="6" r="J117"/>
  <c i="7" r="J327"/>
  <c r="BK426"/>
  <c r="J531"/>
  <c i="8" r="BK168"/>
  <c i="9" r="J209"/>
  <c r="BK141"/>
  <c i="10" r="J370"/>
  <c r="J154"/>
  <c i="11" r="J249"/>
  <c i="12" r="BK242"/>
  <c i="13" r="J123"/>
  <c i="15" r="BK120"/>
  <c i="17" r="J183"/>
  <c i="18" r="BK85"/>
  <c i="19" r="J197"/>
  <c i="20" r="J173"/>
  <c i="23" r="BK88"/>
  <c i="2" r="BK508"/>
  <c r="BK765"/>
  <c r="BK159"/>
  <c i="3" r="J121"/>
  <c i="6" r="J174"/>
  <c i="7" r="BK200"/>
  <c r="BK470"/>
  <c r="J554"/>
  <c i="8" r="BK236"/>
  <c r="J115"/>
  <c i="9" r="BK403"/>
  <c r="J384"/>
  <c i="10" r="J260"/>
  <c r="J372"/>
  <c i="14" r="J132"/>
  <c i="15" r="BK104"/>
  <c i="17" r="BK327"/>
  <c i="20" r="BK120"/>
  <c r="BK245"/>
  <c i="21" r="J168"/>
  <c i="23" r="BK111"/>
  <c i="2" r="BK1141"/>
  <c r="J827"/>
  <c r="BK136"/>
  <c r="BK359"/>
  <c i="3" r="J643"/>
  <c i="7" r="J402"/>
  <c r="J313"/>
  <c r="J564"/>
  <c r="J358"/>
  <c i="11" r="J103"/>
  <c i="12" r="J226"/>
  <c i="13" r="J129"/>
  <c i="14" r="BK132"/>
  <c i="15" r="J142"/>
  <c i="16" r="BK218"/>
  <c i="17" r="J160"/>
  <c r="J120"/>
  <c i="18" r="BK90"/>
  <c i="19" r="BK143"/>
  <c i="20" r="BK319"/>
  <c r="J234"/>
  <c i="21" r="J262"/>
  <c i="2" r="J1234"/>
  <c r="J932"/>
  <c r="J36"/>
  <c i="7" r="J473"/>
  <c r="BK247"/>
  <c i="8" r="BK129"/>
  <c i="9" r="BK184"/>
  <c r="BK342"/>
  <c i="10" r="J164"/>
  <c r="BK221"/>
  <c i="11" r="J151"/>
  <c i="13" r="J186"/>
  <c i="15" r="BK204"/>
  <c i="17" r="J218"/>
  <c i="3" r="BK511"/>
  <c i="4" r="BK105"/>
  <c i="5" r="J109"/>
  <c i="7" r="J190"/>
  <c r="BK249"/>
  <c r="BK554"/>
  <c r="J110"/>
  <c i="8" r="J124"/>
  <c i="9" r="BK270"/>
  <c r="J119"/>
  <c i="10" r="BK152"/>
  <c r="J305"/>
  <c r="BK140"/>
  <c i="2" r="J401"/>
  <c r="J1187"/>
  <c r="J580"/>
  <c r="BK526"/>
  <c r="BK1127"/>
  <c r="J799"/>
  <c r="BK141"/>
  <c i="3" r="J469"/>
  <c r="BK466"/>
  <c r="J408"/>
  <c r="BK650"/>
  <c r="BK146"/>
  <c i="4" r="J174"/>
  <c i="6" r="BK131"/>
  <c i="7" r="J283"/>
  <c r="J342"/>
  <c i="8" r="J250"/>
  <c i="9" r="BK286"/>
  <c r="BK301"/>
  <c r="BK114"/>
  <c i="10" r="BK159"/>
  <c r="J159"/>
  <c i="11" r="J237"/>
  <c i="12" r="BK98"/>
  <c i="17" r="J243"/>
  <c i="18" r="J131"/>
  <c i="19" r="BK193"/>
  <c i="20" r="J159"/>
  <c i="21" r="BK189"/>
  <c i="2" r="J1153"/>
  <c r="BK510"/>
  <c r="J215"/>
  <c r="J1005"/>
  <c r="BK204"/>
  <c i="3" r="J310"/>
  <c r="BK795"/>
  <c r="BK790"/>
  <c i="4" r="J197"/>
  <c i="7" r="J277"/>
  <c r="J438"/>
  <c r="J529"/>
  <c r="BK342"/>
  <c i="8" r="J247"/>
  <c i="9" r="J161"/>
  <c r="J148"/>
  <c r="J275"/>
  <c i="10" r="BK313"/>
  <c r="J150"/>
  <c i="11" r="BK187"/>
  <c r="J210"/>
  <c i="12" r="J181"/>
  <c i="15" r="BK132"/>
  <c i="17" r="J155"/>
  <c i="18" r="J104"/>
  <c i="19" r="J248"/>
  <c i="20" r="J314"/>
  <c r="J273"/>
  <c i="21" r="J178"/>
  <c r="BK108"/>
  <c i="24" r="J96"/>
  <c i="2" r="J1182"/>
  <c r="BK348"/>
  <c r="BK503"/>
  <c r="J1403"/>
  <c r="BK1035"/>
  <c r="J836"/>
  <c r="BK1153"/>
  <c r="BK749"/>
  <c i="3" r="J209"/>
  <c r="BK611"/>
  <c r="BK761"/>
  <c r="J637"/>
  <c r="J686"/>
  <c i="4" r="J177"/>
  <c i="6" r="BK186"/>
  <c i="7" r="J205"/>
  <c i="8" r="J238"/>
  <c i="9" r="J169"/>
  <c r="BK284"/>
  <c i="10" r="BK311"/>
  <c r="BK273"/>
  <c r="BK229"/>
  <c i="12" r="BK229"/>
  <c i="13" r="J173"/>
  <c i="17" r="J116"/>
  <c r="BK238"/>
  <c i="19" r="J211"/>
  <c i="20" r="BK273"/>
  <c i="21" r="J103"/>
  <c i="2" r="BK1219"/>
  <c r="J645"/>
  <c r="BK570"/>
  <c i="3" r="BK936"/>
  <c i="4" r="BK117"/>
  <c i="6" r="J161"/>
  <c i="7" r="BK198"/>
  <c r="BK496"/>
  <c r="BK415"/>
  <c r="BK578"/>
  <c r="BK149"/>
  <c r="J504"/>
  <c r="J394"/>
  <c r="J137"/>
  <c r="BK529"/>
  <c r="J413"/>
  <c r="J149"/>
  <c r="J354"/>
  <c r="BK302"/>
  <c r="J184"/>
  <c i="8" r="BK260"/>
  <c r="J106"/>
  <c r="J226"/>
  <c r="J256"/>
  <c r="J165"/>
  <c r="BK156"/>
  <c r="J203"/>
  <c r="J277"/>
  <c r="J109"/>
  <c i="9" r="BK240"/>
  <c r="J327"/>
  <c r="BK188"/>
  <c r="J282"/>
  <c r="BK126"/>
  <c r="BK395"/>
  <c i="10" r="J109"/>
  <c r="BK123"/>
  <c r="BK186"/>
  <c r="J140"/>
  <c r="J283"/>
  <c i="11" r="BK158"/>
  <c r="J122"/>
  <c i="12" r="BK194"/>
  <c i="13" r="J182"/>
  <c i="15" r="J127"/>
  <c i="16" r="BK117"/>
  <c i="17" r="J344"/>
  <c i="19" r="J133"/>
  <c r="BK211"/>
  <c i="20" r="BK182"/>
  <c i="21" r="BK178"/>
  <c i="23" r="BK120"/>
  <c i="11" r="J130"/>
  <c i="12" r="J167"/>
  <c i="2" r="BK1149"/>
  <c r="J425"/>
  <c r="BK599"/>
  <c r="BK164"/>
  <c r="BK1299"/>
  <c r="J1096"/>
  <c r="BK640"/>
  <c r="J903"/>
  <c r="BK1390"/>
  <c r="J1174"/>
  <c r="BK995"/>
  <c r="J765"/>
  <c i="3" r="BK424"/>
  <c r="J371"/>
  <c r="J616"/>
  <c r="BK643"/>
  <c r="J112"/>
  <c r="J424"/>
  <c r="J689"/>
  <c r="J495"/>
  <c i="5" r="BK122"/>
  <c i="7" r="J127"/>
  <c r="BK379"/>
  <c r="J266"/>
  <c r="J391"/>
  <c i="8" r="BK197"/>
  <c r="BK127"/>
  <c i="9" r="BK333"/>
  <c r="BK259"/>
  <c i="10" r="J174"/>
  <c r="BK260"/>
  <c r="J236"/>
  <c i="11" r="J171"/>
  <c r="J195"/>
  <c i="12" r="BK171"/>
  <c i="13" r="J115"/>
  <c i="15" r="J185"/>
  <c i="16" r="J141"/>
  <c i="17" r="J141"/>
  <c i="18" r="BK181"/>
  <c i="19" r="BK236"/>
  <c i="20" r="J330"/>
  <c i="21" r="BK229"/>
  <c r="BK113"/>
  <c i="2" r="J712"/>
  <c r="BK997"/>
  <c r="J548"/>
  <c i="3" r="J511"/>
  <c r="J298"/>
  <c i="4" r="J109"/>
  <c i="5" r="BK102"/>
  <c i="7" r="J249"/>
  <c r="BK462"/>
  <c r="J489"/>
  <c r="J580"/>
  <c r="BK473"/>
  <c r="J315"/>
  <c i="8" r="BK223"/>
  <c i="9" r="BK330"/>
  <c r="J146"/>
  <c r="BK209"/>
  <c i="10" r="BK359"/>
  <c r="J188"/>
  <c r="J131"/>
  <c i="15" r="J150"/>
  <c i="16" r="BK220"/>
  <c i="20" r="BK285"/>
  <c r="J285"/>
  <c i="21" r="BK208"/>
  <c r="J131"/>
  <c i="2" r="J1251"/>
  <c r="J955"/>
  <c r="J398"/>
  <c r="BK899"/>
  <c r="J218"/>
  <c i="3" r="BK722"/>
  <c i="4" r="J107"/>
  <c i="6" r="J128"/>
  <c i="7" r="J376"/>
  <c r="J464"/>
  <c r="BK376"/>
  <c r="BK550"/>
  <c i="8" r="BK244"/>
  <c i="9" r="J288"/>
  <c r="J131"/>
  <c r="BK409"/>
  <c r="BK362"/>
  <c i="10" r="BK307"/>
  <c r="BK121"/>
  <c r="BK409"/>
  <c r="J142"/>
  <c r="BK269"/>
  <c i="11" r="J234"/>
  <c r="BK139"/>
  <c i="12" r="J103"/>
  <c i="13" r="J106"/>
  <c i="14" r="J107"/>
  <c i="15" r="BK125"/>
  <c i="16" r="BK85"/>
  <c i="17" r="BK246"/>
  <c r="J207"/>
  <c r="J171"/>
  <c i="18" r="BK165"/>
  <c i="19" r="BK268"/>
  <c r="J111"/>
  <c i="20" r="BK307"/>
  <c r="BK189"/>
  <c i="21" r="BK252"/>
  <c i="22" r="J90"/>
  <c i="24" r="J90"/>
  <c i="2" r="BK1047"/>
  <c r="BK464"/>
  <c i="3" r="BK508"/>
  <c r="BK102"/>
  <c i="4" r="BK201"/>
  <c i="6" r="J102"/>
  <c i="7" r="BK169"/>
  <c r="J165"/>
  <c r="J200"/>
  <c r="J196"/>
  <c r="BK251"/>
  <c r="BK327"/>
  <c i="8" r="J236"/>
  <c i="9" r="J158"/>
  <c r="BK158"/>
  <c r="J215"/>
  <c r="BK156"/>
  <c i="10" r="J198"/>
  <c r="J277"/>
  <c r="J375"/>
  <c r="BK267"/>
  <c i="11" r="J182"/>
  <c r="BK228"/>
  <c i="12" r="BK181"/>
  <c i="13" r="J159"/>
  <c i="14" r="J96"/>
  <c i="15" r="J125"/>
  <c i="16" r="J153"/>
  <c i="17" r="J112"/>
  <c r="BK257"/>
  <c i="18" r="J85"/>
  <c i="19" r="J151"/>
  <c i="20" r="BK133"/>
  <c r="J319"/>
  <c i="21" r="J134"/>
  <c i="23" r="BK126"/>
  <c i="2" r="J1197"/>
  <c r="J640"/>
  <c r="J141"/>
  <c r="J488"/>
  <c r="J151"/>
  <c r="BK1359"/>
  <c r="J1087"/>
  <c r="J725"/>
  <c r="J1063"/>
  <c r="J1333"/>
  <c r="BK1137"/>
  <c r="J702"/>
  <c i="3" r="BK581"/>
  <c r="J338"/>
  <c r="J629"/>
  <c r="BK766"/>
  <c r="BK201"/>
  <c r="BK677"/>
  <c r="BK107"/>
  <c r="J482"/>
  <c i="4" r="BK197"/>
  <c i="6" r="BK174"/>
  <c i="7" r="BK190"/>
  <c r="J129"/>
  <c r="BK321"/>
  <c i="8" r="BK256"/>
  <c i="9" r="BK229"/>
  <c r="BK288"/>
  <c r="BK107"/>
  <c i="10" r="J309"/>
  <c r="BK384"/>
  <c r="J346"/>
  <c i="11" r="BK190"/>
  <c i="12" r="BK246"/>
  <c r="J145"/>
  <c i="13" r="BK157"/>
  <c i="15" r="BK167"/>
  <c i="17" r="J283"/>
  <c r="J238"/>
  <c i="3" r="J944"/>
  <c i="4" r="J151"/>
  <c i="6" r="J165"/>
  <c r="J152"/>
  <c i="7" r="J113"/>
  <c r="J188"/>
  <c r="BK263"/>
  <c i="8" r="BK188"/>
  <c r="BK109"/>
  <c i="9" r="J181"/>
  <c r="BK384"/>
  <c r="J247"/>
  <c i="10" r="BK111"/>
  <c r="J169"/>
  <c r="BK198"/>
  <c i="11" r="J205"/>
  <c r="J190"/>
  <c r="J115"/>
  <c i="12" r="J279"/>
  <c i="13" r="BK132"/>
  <c i="15" r="BK193"/>
  <c i="16" r="BK231"/>
  <c i="17" r="BK251"/>
  <c r="BK228"/>
  <c i="18" r="J177"/>
  <c i="19" r="J163"/>
  <c i="20" r="J245"/>
  <c r="BK338"/>
  <c i="21" r="J163"/>
  <c i="23" r="BK91"/>
  <c i="2" r="BK1201"/>
  <c r="BK394"/>
  <c r="BK365"/>
  <c r="J1137"/>
  <c i="3" r="J236"/>
  <c r="BK549"/>
  <c i="8" r="J138"/>
  <c i="9" r="BK203"/>
  <c r="BK375"/>
  <c i="10" r="J264"/>
  <c r="BK281"/>
  <c i="11" r="BK137"/>
  <c i="12" r="J157"/>
  <c i="13" r="J117"/>
  <c i="17" r="J152"/>
  <c r="BK141"/>
  <c i="19" r="BK133"/>
  <c i="20" r="J255"/>
  <c i="21" r="J154"/>
  <c i="2" r="BK1197"/>
  <c r="J485"/>
  <c r="BK630"/>
  <c r="BK1407"/>
  <c r="BK910"/>
  <c r="BK674"/>
  <c r="J1047"/>
  <c r="J237"/>
  <c i="3" r="J151"/>
  <c r="BK736"/>
  <c r="BK591"/>
  <c i="4" r="BK193"/>
  <c i="6" r="BK180"/>
  <c r="BK137"/>
  <c i="7" r="BK432"/>
  <c r="BK364"/>
  <c r="J543"/>
  <c i="8" r="J153"/>
  <c i="9" r="BK134"/>
  <c r="J295"/>
  <c i="10" r="BK215"/>
  <c r="J133"/>
  <c i="11" r="BK225"/>
  <c i="12" r="J185"/>
  <c i="13" r="BK111"/>
  <c i="16" r="BK156"/>
  <c i="17" r="BK189"/>
  <c r="BK289"/>
  <c r="J300"/>
  <c i="18" r="BK114"/>
  <c i="19" r="BK88"/>
  <c i="20" r="BK234"/>
  <c r="BK145"/>
  <c i="21" r="J173"/>
  <c i="2" r="J966"/>
  <c r="BK293"/>
  <c r="J281"/>
  <c r="J1231"/>
  <c r="BK1000"/>
  <c r="BK146"/>
  <c r="BK1350"/>
  <c r="J868"/>
  <c r="J127"/>
  <c i="3" r="BK408"/>
  <c r="J740"/>
  <c r="J736"/>
  <c r="BK151"/>
  <c i="4" r="J128"/>
  <c i="6" r="J188"/>
  <c i="7" r="J325"/>
  <c r="BK531"/>
  <c r="J408"/>
  <c i="8" r="BK159"/>
  <c i="9" r="BK250"/>
  <c r="J409"/>
  <c i="10" r="BK169"/>
  <c r="J402"/>
  <c i="11" r="J155"/>
  <c i="12" r="BK240"/>
  <c i="13" r="BK103"/>
  <c i="15" r="J190"/>
  <c i="17" r="J257"/>
  <c i="18" r="J154"/>
  <c i="19" r="BK181"/>
  <c r="BK111"/>
  <c i="20" r="J133"/>
  <c r="J259"/>
  <c i="21" r="J144"/>
  <c i="23" r="J85"/>
  <c i="2" r="BK836"/>
  <c r="BK193"/>
  <c r="BK309"/>
  <c r="J1107"/>
  <c r="BK514"/>
  <c r="J204"/>
  <c r="BK1056"/>
  <c r="BK575"/>
  <c i="3" r="BK338"/>
  <c r="J439"/>
  <c r="BK532"/>
  <c i="7" r="BK194"/>
  <c r="J172"/>
  <c i="8" r="J135"/>
  <c i="9" r="J107"/>
  <c r="BK117"/>
  <c i="10" r="J121"/>
  <c r="BK370"/>
  <c i="11" r="BK207"/>
  <c i="12" r="J249"/>
  <c i="14" r="J113"/>
  <c i="15" r="J193"/>
  <c i="17" r="J189"/>
  <c i="18" r="J157"/>
  <c i="19" r="BK105"/>
  <c i="20" r="BK163"/>
  <c i="21" r="J122"/>
  <c i="2" r="J992"/>
  <c r="BK972"/>
  <c r="J339"/>
  <c i="3" r="BK503"/>
  <c i="5" r="J105"/>
  <c i="7" r="BK448"/>
  <c i="10" r="J249"/>
  <c r="BK207"/>
  <c i="11" r="BK178"/>
  <c i="12" r="BK94"/>
  <c i="13" r="J149"/>
  <c i="14" r="BK113"/>
  <c i="16" r="BK153"/>
  <c i="17" r="J263"/>
  <c i="18" r="J173"/>
  <c i="19" r="BK273"/>
  <c i="20" r="J109"/>
  <c r="J104"/>
  <c i="23" r="J114"/>
  <c i="12" r="BK201"/>
  <c i="2" r="J1201"/>
  <c r="BK612"/>
  <c r="J519"/>
  <c r="J1366"/>
  <c r="J1024"/>
  <c r="J590"/>
  <c r="BK242"/>
  <c r="J1118"/>
  <c r="J565"/>
  <c i="3" r="J153"/>
  <c r="J922"/>
  <c r="BK500"/>
  <c r="J218"/>
  <c i="4" r="BK114"/>
  <c i="6" r="BK128"/>
  <c i="7" r="BK491"/>
  <c r="BK438"/>
  <c i="8" r="BK233"/>
  <c r="J279"/>
  <c i="9" r="BK112"/>
  <c r="BK346"/>
  <c i="10" r="BK354"/>
  <c r="J338"/>
  <c i="11" r="BK232"/>
  <c i="12" r="J217"/>
  <c i="13" r="BK134"/>
  <c i="14" r="BK107"/>
  <c i="16" r="J149"/>
  <c i="17" r="BK120"/>
  <c i="18" r="BK154"/>
  <c i="19" r="J143"/>
  <c i="20" r="BK173"/>
  <c i="21" r="BK163"/>
  <c i="2" r="J959"/>
  <c r="BK1063"/>
  <c r="J333"/>
  <c i="3" r="BK382"/>
  <c i="4" r="BK148"/>
  <c i="7" r="BK309"/>
  <c r="J567"/>
  <c i="8" r="BK162"/>
  <c i="9" r="BK194"/>
  <c r="BK121"/>
  <c r="J99"/>
  <c i="2" r="BK583"/>
  <c i="3" r="BK236"/>
  <c i="4" r="BK145"/>
  <c i="7" r="BK122"/>
  <c i="8" r="BK203"/>
  <c i="9" r="J320"/>
  <c r="BK243"/>
  <c r="J398"/>
  <c i="10" r="J367"/>
  <c r="BK243"/>
  <c r="J359"/>
  <c i="11" r="J228"/>
  <c r="BK130"/>
  <c i="12" r="J271"/>
  <c i="14" r="J101"/>
  <c i="15" r="J115"/>
  <c i="17" r="BK152"/>
  <c r="J314"/>
  <c i="18" r="BK104"/>
  <c i="19" r="J181"/>
  <c i="20" r="BK257"/>
  <c r="J137"/>
  <c i="21" r="BK134"/>
  <c i="24" r="BK85"/>
  <c i="2" r="J990"/>
  <c r="J265"/>
  <c i="3" r="J648"/>
  <c i="4" r="J138"/>
  <c i="7" r="BK257"/>
  <c r="J334"/>
  <c r="J521"/>
  <c r="J169"/>
  <c i="8" r="BK141"/>
  <c r="J194"/>
  <c i="9" r="J256"/>
  <c r="BK163"/>
  <c i="10" r="J147"/>
  <c r="J176"/>
  <c r="J379"/>
  <c i="11" r="J241"/>
  <c i="12" r="BK249"/>
  <c i="13" r="BK149"/>
  <c i="15" r="J167"/>
  <c i="17" r="BK248"/>
  <c r="BK103"/>
  <c i="19" r="J188"/>
  <c i="20" r="J169"/>
  <c r="J212"/>
  <c i="23" r="J117"/>
  <c i="2" r="J1105"/>
  <c r="J468"/>
  <c r="BK632"/>
  <c r="J1413"/>
  <c r="J1163"/>
  <c r="J848"/>
  <c r="BK790"/>
  <c r="J1169"/>
  <c r="BK760"/>
  <c r="J136"/>
  <c i="3" r="BK527"/>
  <c r="J752"/>
  <c r="BK769"/>
  <c i="4" r="J203"/>
  <c i="5" r="J135"/>
  <c i="6" r="BK183"/>
  <c i="7" r="J270"/>
  <c i="8" r="J112"/>
  <c i="9" r="BK360"/>
  <c r="J175"/>
  <c r="J389"/>
  <c i="10" r="J354"/>
  <c i="11" r="BK184"/>
  <c i="12" r="BK203"/>
  <c i="14" r="J136"/>
  <c i="16" r="BK197"/>
  <c i="17" r="J254"/>
  <c i="3" r="BK209"/>
  <c i="7" r="J239"/>
  <c r="BK354"/>
  <c r="BK483"/>
  <c r="J194"/>
  <c i="9" r="BK275"/>
  <c r="J360"/>
  <c i="10" r="BK290"/>
  <c r="BK138"/>
  <c i="11" r="BK245"/>
  <c i="12" r="J162"/>
  <c i="13" r="BK97"/>
  <c i="14" r="J122"/>
  <c i="15" r="J104"/>
  <c i="17" r="J248"/>
  <c i="18" r="BK160"/>
  <c i="19" r="BK246"/>
  <c i="20" r="J142"/>
  <c r="J327"/>
  <c i="21" r="BK139"/>
  <c i="24" r="J98"/>
  <c i="2" r="J692"/>
  <c r="J230"/>
  <c r="BK230"/>
  <c r="J1103"/>
  <c r="J630"/>
  <c r="BK1163"/>
  <c r="J890"/>
  <c i="3" r="J134"/>
  <c r="J790"/>
  <c r="J557"/>
  <c i="4" r="J157"/>
  <c i="6" r="BK125"/>
  <c i="7" r="J202"/>
  <c r="BK543"/>
  <c r="BK394"/>
  <c i="8" r="J132"/>
  <c i="9" r="BK256"/>
  <c r="BK401"/>
  <c i="10" r="J114"/>
  <c r="BK379"/>
  <c i="11" r="J239"/>
  <c r="J113"/>
  <c i="13" r="BK94"/>
  <c i="17" r="BK112"/>
  <c r="BK124"/>
  <c i="19" r="J217"/>
  <c i="20" r="J269"/>
  <c i="21" r="BK158"/>
  <c i="23" r="BK103"/>
  <c i="2" r="J378"/>
  <c r="BK697"/>
  <c r="J175"/>
  <c r="BK1174"/>
  <c r="BK1394"/>
  <c r="BK1096"/>
  <c r="BK604"/>
  <c i="3" r="BK616"/>
  <c r="BK522"/>
  <c r="BK419"/>
  <c r="BK315"/>
  <c i="4" r="BK109"/>
  <c i="6" r="BK112"/>
  <c r="BK109"/>
  <c i="7" r="J454"/>
  <c r="BK410"/>
  <c r="J550"/>
  <c r="J475"/>
  <c i="8" r="BK153"/>
  <c i="9" r="J163"/>
  <c i="10" r="J328"/>
  <c r="J229"/>
  <c r="J297"/>
  <c i="12" r="BK153"/>
  <c i="14" r="BK101"/>
  <c i="15" r="J154"/>
  <c i="17" r="BK211"/>
  <c r="J349"/>
  <c r="J164"/>
  <c i="18" r="J134"/>
  <c i="19" r="BK233"/>
  <c i="20" r="BK292"/>
  <c r="J150"/>
  <c i="21" r="J92"/>
  <c i="2" r="J1215"/>
  <c r="J657"/>
  <c r="BK378"/>
  <c r="BK1291"/>
  <c r="J760"/>
  <c r="J625"/>
  <c r="J1295"/>
  <c r="BK742"/>
  <c i="3" r="BK331"/>
  <c r="J565"/>
  <c r="J503"/>
  <c r="J466"/>
  <c r="BK393"/>
  <c i="4" r="BK112"/>
  <c i="6" r="J198"/>
  <c i="7" r="J410"/>
  <c r="BK223"/>
  <c r="BK546"/>
  <c i="8" r="J156"/>
  <c i="9" r="J301"/>
  <c r="J375"/>
  <c r="BK233"/>
  <c i="10" r="J336"/>
  <c r="BK271"/>
  <c i="11" r="J213"/>
  <c i="12" r="J203"/>
  <c i="13" r="BK159"/>
  <c i="15" r="J180"/>
  <c i="17" r="J175"/>
  <c i="18" r="J127"/>
  <c i="19" r="BK122"/>
  <c r="J204"/>
  <c i="20" r="BK193"/>
  <c r="J348"/>
  <c i="21" r="J221"/>
  <c i="22" r="BK97"/>
  <c i="23" r="J94"/>
  <c i="2" r="BK1223"/>
  <c r="J632"/>
  <c r="J471"/>
  <c r="BK1378"/>
  <c r="BK987"/>
  <c r="J1094"/>
  <c r="J1374"/>
  <c r="BK959"/>
  <c r="BK218"/>
  <c i="3" r="J586"/>
  <c r="J936"/>
  <c r="BK870"/>
  <c r="J861"/>
  <c r="J581"/>
  <c i="4" r="J105"/>
  <c i="7" r="BK467"/>
  <c r="J161"/>
  <c i="8" r="J150"/>
  <c i="9" r="J270"/>
  <c r="BK411"/>
  <c i="10" r="J238"/>
  <c r="BK365"/>
  <c i="11" r="BK155"/>
  <c r="BK182"/>
  <c i="12" r="BK217"/>
  <c i="15" r="J117"/>
  <c i="17" r="BK130"/>
  <c i="18" r="J138"/>
  <c i="19" r="J242"/>
  <c i="20" r="BK96"/>
  <c i="21" r="J149"/>
  <c i="2" r="BK1242"/>
  <c r="BK756"/>
  <c r="BK846"/>
  <c r="BK498"/>
  <c i="3" r="J277"/>
  <c i="4" r="BK103"/>
  <c i="6" r="BK158"/>
  <c i="7" r="BK315"/>
  <c i="10" r="J255"/>
  <c r="BK402"/>
  <c r="BK126"/>
  <c i="11" r="BK216"/>
  <c r="BK146"/>
  <c i="12" r="BK129"/>
  <c i="13" r="J132"/>
  <c i="15" r="J171"/>
  <c i="17" r="BK197"/>
  <c i="18" r="J160"/>
  <c i="20" r="BK301"/>
  <c r="BK296"/>
  <c i="21" r="J201"/>
  <c i="24" r="J100"/>
  <c i="12" r="J94"/>
  <c i="2" r="J1191"/>
  <c r="J495"/>
  <c r="J368"/>
  <c r="J1227"/>
  <c r="J856"/>
  <c r="BK782"/>
  <c r="J1275"/>
  <c r="BK860"/>
  <c r="BK245"/>
  <c i="3" r="J554"/>
  <c r="J139"/>
  <c r="J1205"/>
  <c r="BK756"/>
  <c r="J907"/>
  <c i="4" r="BK180"/>
  <c i="6" r="J120"/>
  <c i="7" r="J319"/>
  <c r="J539"/>
  <c r="BK283"/>
  <c i="8" r="BK165"/>
  <c r="J127"/>
  <c i="9" r="BK349"/>
  <c i="10" r="J319"/>
  <c r="BK176"/>
  <c r="J167"/>
  <c i="11" r="J163"/>
  <c r="BK168"/>
  <c i="12" r="BK214"/>
  <c i="13" r="J120"/>
  <c i="15" r="BK115"/>
  <c i="17" r="BK267"/>
  <c r="BK306"/>
  <c i="18" r="BK142"/>
  <c i="20" r="BK305"/>
  <c r="J187"/>
  <c i="23" r="J105"/>
  <c i="2" r="J390"/>
  <c r="BK495"/>
  <c i="3" r="J124"/>
  <c i="4" r="J180"/>
  <c i="6" r="J112"/>
  <c i="7" r="BK261"/>
  <c r="BK537"/>
  <c r="J434"/>
  <c i="8" r="BK147"/>
  <c i="9" r="BK175"/>
  <c r="BK389"/>
  <c r="BK237"/>
  <c i="10" r="J181"/>
  <c r="J135"/>
  <c r="BK372"/>
  <c i="15" r="BK154"/>
  <c i="17" r="J251"/>
  <c i="20" r="BK128"/>
  <c r="BK238"/>
  <c i="21" r="BK243"/>
  <c i="22" r="BK103"/>
  <c i="24" r="J88"/>
  <c i="2" r="BK895"/>
  <c r="BK1021"/>
  <c r="BK468"/>
  <c i="3" r="J127"/>
  <c r="J393"/>
  <c i="7" r="J302"/>
  <c r="J418"/>
  <c r="J496"/>
  <c r="BK277"/>
  <c i="8" r="BK267"/>
  <c r="J275"/>
  <c i="9" r="J134"/>
  <c r="J401"/>
  <c i="10" r="BK279"/>
  <c r="J382"/>
  <c r="BK264"/>
  <c i="17" r="BK201"/>
  <c i="19" r="J240"/>
  <c r="J100"/>
  <c i="20" r="J156"/>
  <c r="BK348"/>
  <c i="21" r="J234"/>
  <c i="23" r="J100"/>
  <c i="2" r="J1116"/>
  <c r="BK374"/>
  <c i="3" r="J574"/>
  <c i="4" r="J163"/>
  <c i="7" r="BK386"/>
  <c r="J221"/>
  <c r="BK556"/>
  <c r="BK113"/>
  <c i="8" r="BK186"/>
  <c i="9" r="BK99"/>
  <c r="J206"/>
  <c i="10" r="J330"/>
  <c r="J207"/>
  <c r="BK348"/>
  <c i="11" r="BK180"/>
  <c r="J133"/>
  <c i="12" r="J190"/>
  <c i="14" r="J158"/>
  <c i="16" r="J85"/>
  <c i="17" r="BK259"/>
  <c r="BK218"/>
  <c i="19" r="J273"/>
  <c r="J200"/>
  <c i="20" r="J238"/>
  <c i="21" r="BK262"/>
  <c i="2" r="J1247"/>
  <c r="J934"/>
  <c r="BK333"/>
  <c r="J394"/>
  <c r="J995"/>
  <c r="BK151"/>
  <c r="BK1366"/>
  <c r="BK1116"/>
  <c r="J661"/>
  <c i="3" r="BK360"/>
  <c r="J320"/>
  <c r="J419"/>
  <c r="J940"/>
  <c r="BK254"/>
  <c r="J190"/>
  <c i="4" r="J130"/>
  <c i="5" r="J126"/>
  <c i="7" r="J399"/>
  <c r="BK254"/>
  <c i="8" r="BK230"/>
  <c i="9" r="BK129"/>
  <c i="10" r="J138"/>
  <c r="BK236"/>
  <c r="J394"/>
  <c i="11" r="BK247"/>
  <c i="12" r="J224"/>
  <c i="13" r="BK195"/>
  <c i="15" r="BK130"/>
  <c i="16" r="J156"/>
  <c i="3" r="J729"/>
  <c r="J229"/>
  <c i="4" r="BK120"/>
  <c i="7" r="J369"/>
  <c r="BK369"/>
  <c i="12" r="BK252"/>
  <c i="14" r="J124"/>
  <c i="15" r="J132"/>
  <c i="17" r="J225"/>
  <c i="18" r="BK169"/>
  <c i="19" r="BK175"/>
  <c i="20" r="BK166"/>
  <c r="J153"/>
  <c i="22" r="J100"/>
  <c i="2" r="BK1255"/>
  <c r="J864"/>
  <c r="BK940"/>
  <c r="BK1263"/>
  <c r="BK827"/>
  <c r="J688"/>
  <c r="J1069"/>
  <c r="J583"/>
  <c i="3" r="BK379"/>
  <c r="BK323"/>
  <c r="J157"/>
  <c r="BK153"/>
  <c r="J379"/>
  <c i="4" r="BK99"/>
  <c i="7" r="BK259"/>
  <c r="BK420"/>
  <c r="J535"/>
  <c i="8" r="J141"/>
  <c i="9" r="BK161"/>
  <c r="BK379"/>
  <c i="10" r="J240"/>
  <c r="BK201"/>
  <c r="BK340"/>
  <c i="12" r="BK185"/>
  <c r="BK221"/>
  <c i="14" r="J149"/>
  <c i="17" r="J327"/>
  <c i="18" r="BK138"/>
  <c i="20" r="BK156"/>
  <c i="21" r="BK201"/>
  <c i="23" r="BK94"/>
  <c i="2" r="BK1024"/>
  <c r="J317"/>
  <c r="J449"/>
  <c r="J1316"/>
  <c r="BK1049"/>
  <c r="J533"/>
  <c r="BK188"/>
  <c r="J1155"/>
  <c r="BK804"/>
  <c i="3" r="J562"/>
  <c r="J315"/>
  <c r="BK574"/>
  <c r="BK667"/>
  <c i="5" r="J143"/>
  <c i="6" r="J104"/>
  <c r="J109"/>
  <c i="7" r="BK295"/>
  <c r="BK485"/>
  <c r="BK535"/>
  <c r="BK221"/>
  <c i="8" r="BK253"/>
  <c i="9" r="BK225"/>
  <c r="J382"/>
  <c i="10" r="BK389"/>
  <c i="11" r="BK200"/>
  <c r="J216"/>
  <c i="12" r="BK234"/>
  <c i="13" r="BK106"/>
  <c i="15" r="BK159"/>
  <c i="17" r="J106"/>
  <c r="BK293"/>
  <c r="J293"/>
  <c i="18" r="BK131"/>
  <c i="19" r="J238"/>
  <c i="20" r="BK248"/>
  <c i="21" r="BK103"/>
  <c i="2" r="BK1114"/>
  <c r="BK471"/>
  <c r="BK317"/>
  <c r="BK1312"/>
  <c r="J938"/>
  <c r="BK923"/>
  <c r="BK1382"/>
  <c r="J1089"/>
  <c r="J648"/>
  <c i="3" r="J537"/>
  <c r="BK288"/>
  <c r="J915"/>
  <c r="BK1208"/>
  <c r="J999"/>
  <c i="4" r="J101"/>
  <c i="7" r="BK207"/>
  <c r="BK137"/>
  <c r="BK574"/>
  <c i="8" r="J171"/>
  <c i="9" r="J314"/>
  <c r="J392"/>
  <c i="10" r="J322"/>
  <c r="BK232"/>
  <c i="11" r="J198"/>
  <c i="13" r="BK123"/>
  <c i="14" r="BK111"/>
  <c i="16" r="J197"/>
  <c i="17" r="BK171"/>
  <c i="18" r="J169"/>
  <c i="19" r="BK116"/>
  <c i="20" r="J93"/>
  <c r="BK352"/>
  <c i="21" r="BK149"/>
  <c i="23" r="BK85"/>
  <c i="2" r="BK709"/>
  <c r="BK953"/>
  <c r="BK390"/>
  <c r="J1325"/>
  <c r="J895"/>
  <c r="J948"/>
  <c r="BK1279"/>
  <c r="BK920"/>
  <c r="BK545"/>
  <c i="3" r="BK641"/>
  <c r="BK185"/>
  <c r="BK1101"/>
  <c i="7" r="BK202"/>
  <c i="8" r="BK277"/>
  <c i="9" r="J312"/>
  <c r="J243"/>
  <c i="10" r="BK226"/>
  <c r="J253"/>
  <c i="11" r="BK205"/>
  <c i="12" r="J177"/>
  <c r="BK174"/>
  <c i="14" r="J104"/>
  <c i="17" r="BK225"/>
  <c i="18" r="J124"/>
  <c i="19" r="BK197"/>
  <c i="20" r="J299"/>
  <c i="22" r="BK90"/>
  <c i="2" r="J1078"/>
  <c i="3" r="BK371"/>
  <c i="5" r="J99"/>
  <c i="7" r="J456"/>
  <c i="8" r="BK171"/>
  <c i="9" r="BK169"/>
  <c r="BK200"/>
  <c r="J340"/>
  <c r="J411"/>
  <c r="J144"/>
  <c r="J316"/>
  <c i="10" r="BK213"/>
  <c r="BK275"/>
  <c r="BK99"/>
  <c i="11" r="J173"/>
  <c i="12" r="BK190"/>
  <c i="14" r="J111"/>
  <c i="15" r="BK95"/>
  <c i="17" r="J197"/>
  <c i="19" r="J265"/>
  <c r="J246"/>
  <c i="20" r="J231"/>
  <c i="21" r="J257"/>
  <c i="11" r="BK141"/>
  <c i="12" r="BK237"/>
  <c i="2" r="J846"/>
  <c r="J290"/>
  <c r="BK298"/>
  <c r="BK1340"/>
  <c r="BK1069"/>
  <c r="BK731"/>
  <c r="J1312"/>
  <c r="J910"/>
  <c i="3" r="J639"/>
  <c r="J514"/>
  <c r="BK727"/>
  <c r="J681"/>
  <c r="BK298"/>
  <c i="4" r="J193"/>
  <c i="6" r="BK134"/>
  <c i="7" r="J245"/>
  <c r="J175"/>
  <c r="BK129"/>
  <c i="8" r="J273"/>
  <c i="9" r="BK190"/>
  <c i="10" r="BK150"/>
  <c r="J128"/>
  <c r="BK351"/>
  <c i="11" r="J146"/>
  <c i="12" r="BK226"/>
  <c i="14" r="BK153"/>
  <c i="15" r="BK107"/>
  <c i="17" r="J267"/>
  <c i="18" r="BK124"/>
  <c i="19" r="BK100"/>
  <c i="20" r="BK322"/>
  <c i="21" r="J204"/>
  <c i="24" r="BK98"/>
  <c i="2" r="J284"/>
  <c i="3" r="J722"/>
  <c i="4" r="J183"/>
  <c i="6" r="J186"/>
  <c i="7" r="J116"/>
  <c r="J420"/>
  <c r="BK116"/>
  <c i="8" r="BK150"/>
  <c i="9" r="BK212"/>
  <c i="10" r="BK322"/>
  <c r="BK382"/>
  <c i="14" r="BK96"/>
  <c i="16" r="BK202"/>
  <c i="17" r="BK349"/>
  <c i="20" r="J166"/>
  <c i="21" r="BK183"/>
  <c i="23" r="BK97"/>
  <c i="2" r="BK1187"/>
  <c r="J677"/>
  <c r="BK215"/>
  <c r="BK398"/>
  <c i="3" r="BK565"/>
  <c i="4" r="J201"/>
  <c i="7" r="J517"/>
  <c r="BK184"/>
  <c r="BK506"/>
  <c i="8" r="J264"/>
  <c i="9" r="J237"/>
  <c r="J151"/>
  <c i="10" r="BK362"/>
  <c r="J221"/>
  <c r="BK396"/>
  <c i="11" r="J222"/>
  <c i="12" r="J201"/>
  <c i="13" r="BK141"/>
  <c i="15" r="BK142"/>
  <c i="16" r="BK90"/>
  <c i="17" r="J274"/>
  <c i="18" r="J112"/>
  <c i="4" r="BK142"/>
  <c i="6" r="BK165"/>
  <c i="7" r="BK464"/>
  <c r="J523"/>
  <c r="J533"/>
  <c i="8" r="J174"/>
  <c i="9" r="J156"/>
  <c r="BK377"/>
  <c i="10" r="BK154"/>
  <c r="BK183"/>
  <c r="BK255"/>
  <c i="11" r="BK151"/>
  <c i="12" r="J214"/>
  <c i="13" r="J157"/>
  <c i="15" r="BK127"/>
  <c i="16" r="J231"/>
  <c i="17" r="BK96"/>
  <c i="2" r="J164"/>
  <c r="BK990"/>
  <c r="J188"/>
  <c i="3" r="J599"/>
  <c r="BK469"/>
  <c r="BK686"/>
  <c r="BK771"/>
  <c r="BK779"/>
  <c r="J650"/>
  <c i="6" r="J171"/>
  <c i="7" r="BK350"/>
  <c r="J426"/>
  <c i="8" r="J159"/>
  <c i="9" r="J318"/>
  <c i="10" r="BK295"/>
  <c r="J275"/>
  <c r="BK145"/>
  <c i="11" r="J230"/>
  <c i="12" r="J129"/>
  <c i="15" r="BK122"/>
  <c i="17" r="BK277"/>
  <c i="3" r="BK439"/>
  <c i="4" r="BK151"/>
  <c i="6" r="BK146"/>
  <c i="7" r="J384"/>
  <c r="J299"/>
  <c r="J305"/>
  <c i="8" r="J188"/>
  <c i="9" r="J139"/>
  <c r="J395"/>
  <c i="10" r="J365"/>
  <c r="BK178"/>
  <c r="BK375"/>
  <c i="11" r="BK99"/>
  <c r="J207"/>
  <c i="12" r="J135"/>
  <c i="13" r="BK190"/>
  <c i="15" r="J174"/>
  <c i="17" r="J103"/>
  <c r="BK106"/>
  <c i="18" r="BK188"/>
  <c i="19" r="J105"/>
  <c i="20" r="BK287"/>
  <c i="21" r="J214"/>
  <c i="22" r="BK93"/>
  <c i="2" r="BK1155"/>
  <c r="BK475"/>
  <c r="BK615"/>
  <c r="J1347"/>
  <c r="BK932"/>
  <c r="J1040"/>
  <c r="J1291"/>
  <c r="J923"/>
  <c i="3" r="J549"/>
  <c r="J102"/>
  <c r="BK130"/>
  <c r="J115"/>
  <c r="BK861"/>
  <c i="4" r="J189"/>
  <c i="7" r="J107"/>
  <c r="J254"/>
  <c r="BK480"/>
  <c i="8" r="BK124"/>
  <c i="9" r="J109"/>
  <c r="J114"/>
  <c i="10" r="J217"/>
  <c r="J226"/>
  <c i="11" r="BK171"/>
  <c i="12" r="J221"/>
  <c i="14" r="J93"/>
  <c i="17" r="BK155"/>
  <c i="18" r="J151"/>
  <c r="BK112"/>
  <c i="19" r="BK119"/>
  <c i="20" r="BK142"/>
  <c i="21" r="J252"/>
  <c i="2" r="BK1094"/>
  <c r="J268"/>
  <c r="J382"/>
  <c r="BK123"/>
  <c r="BK1005"/>
  <c r="BK716"/>
  <c r="BK1316"/>
  <c r="J997"/>
  <c r="J183"/>
  <c i="3" r="BK345"/>
  <c r="BK196"/>
  <c r="J886"/>
  <c r="BK948"/>
  <c i="6" r="J131"/>
  <c r="J149"/>
  <c i="7" r="BK292"/>
  <c r="BK245"/>
  <c r="BK564"/>
  <c i="8" r="J144"/>
  <c i="9" r="J266"/>
  <c r="J372"/>
  <c i="10" r="J295"/>
  <c r="J362"/>
  <c r="BK285"/>
  <c i="11" r="BK237"/>
  <c i="12" r="J234"/>
  <c r="BK124"/>
  <c i="15" r="J146"/>
  <c i="17" r="BK89"/>
  <c r="J279"/>
  <c r="J277"/>
  <c i="18" r="J90"/>
  <c i="19" r="J88"/>
  <c i="20" r="J128"/>
  <c i="21" r="BK154"/>
  <c i="23" r="J88"/>
  <c i="2" r="J1035"/>
  <c r="BK249"/>
  <c r="J199"/>
  <c r="J1139"/>
  <c r="BK661"/>
  <c r="BK725"/>
  <c r="BK1129"/>
  <c r="BK688"/>
  <c i="3" r="BK144"/>
  <c r="BK599"/>
  <c r="J171"/>
  <c r="J776"/>
  <c r="BK293"/>
  <c r="BK663"/>
  <c i="5" r="J130"/>
  <c i="7" r="BK268"/>
  <c r="J321"/>
  <c r="J211"/>
  <c i="8" r="J168"/>
  <c i="9" r="J218"/>
  <c r="BK153"/>
  <c i="10" r="BK297"/>
  <c r="J193"/>
  <c r="BK336"/>
  <c i="11" r="BK106"/>
  <c i="12" r="J174"/>
  <c i="13" r="BK165"/>
  <c i="15" r="J130"/>
  <c i="17" r="BK207"/>
  <c i="18" r="J165"/>
  <c r="BK117"/>
  <c i="19" r="J233"/>
  <c i="20" r="J125"/>
  <c r="BK276"/>
  <c r="J120"/>
  <c i="22" r="J103"/>
  <c i="24" r="BK100"/>
  <c i="2" r="BK1139"/>
  <c r="BK458"/>
  <c r="J575"/>
  <c r="BK1295"/>
  <c r="J946"/>
  <c r="BK738"/>
  <c r="J1307"/>
  <c r="BK882"/>
  <c i="3" r="J543"/>
  <c r="J463"/>
  <c r="BK277"/>
  <c r="J1212"/>
  <c r="BK697"/>
  <c i="5" r="J116"/>
  <c i="7" r="BK408"/>
  <c i="8" r="J230"/>
  <c i="9" r="BK136"/>
  <c r="J370"/>
  <c i="10" r="J281"/>
  <c r="J299"/>
  <c i="11" r="BK202"/>
  <c r="BK111"/>
  <c i="13" r="J94"/>
  <c i="15" r="BK117"/>
  <c i="17" r="J93"/>
  <c i="18" r="J88"/>
  <c i="19" r="BK278"/>
  <c i="20" r="J338"/>
  <c i="21" r="BK234"/>
  <c i="24" r="BK96"/>
  <c i="2" r="J298"/>
  <c i="3" r="BK776"/>
  <c i="4" r="BK169"/>
  <c i="6" r="BK107"/>
  <c i="7" r="J180"/>
  <c i="10" r="J343"/>
  <c r="BK305"/>
  <c i="11" r="BK213"/>
  <c i="12" r="BK224"/>
  <c i="3" r="BK845"/>
  <c r="J779"/>
  <c r="J756"/>
  <c i="4" r="BK125"/>
  <c i="7" r="BK272"/>
  <c i="12" r="BK157"/>
  <c i="15" r="BK146"/>
  <c i="17" r="BK160"/>
  <c r="BK99"/>
  <c i="19" r="BK204"/>
  <c i="20" r="BK269"/>
  <c i="21" r="BK173"/>
  <c i="23" r="J103"/>
  <c i="2" r="BK281"/>
  <c r="J464"/>
  <c i="4" r="BK186"/>
  <c i="5" r="BK109"/>
  <c i="6" r="BK168"/>
  <c i="7" r="BK110"/>
  <c r="BK241"/>
  <c r="J235"/>
  <c i="8" r="J103"/>
  <c i="9" r="J262"/>
  <c r="BK109"/>
  <c i="10" r="BK325"/>
  <c r="BK302"/>
  <c r="BK287"/>
  <c i="15" r="J200"/>
  <c i="16" r="BK149"/>
  <c i="19" r="BK291"/>
  <c i="20" r="J182"/>
  <c i="21" r="BK247"/>
  <c i="24" r="J82"/>
  <c i="2" r="BK1087"/>
  <c r="J637"/>
  <c r="J774"/>
  <c r="F39"/>
  <c i="9" r="J166"/>
  <c r="J141"/>
  <c i="10" r="BK394"/>
  <c r="J191"/>
  <c i="11" r="J245"/>
  <c i="12" r="J113"/>
  <c i="15" r="BK190"/>
  <c i="16" r="J218"/>
  <c i="17" r="J144"/>
  <c i="3" r="J500"/>
  <c i="4" r="J125"/>
  <c i="6" r="J134"/>
  <c i="7" r="J323"/>
  <c r="J515"/>
  <c r="J556"/>
  <c i="8" r="BK115"/>
  <c i="9" r="BK206"/>
  <c r="J333"/>
  <c r="BK386"/>
  <c i="10" r="BK258"/>
  <c r="BK387"/>
  <c r="BK188"/>
  <c i="11" r="J148"/>
  <c i="12" r="J171"/>
  <c r="J257"/>
  <c i="14" r="J116"/>
  <c i="15" r="J139"/>
  <c i="17" r="J241"/>
  <c r="BK332"/>
  <c i="18" r="J181"/>
  <c i="19" r="BK188"/>
  <c i="20" r="J289"/>
  <c r="BK187"/>
  <c i="21" r="BK97"/>
  <c i="23" r="J111"/>
  <c i="2" r="BK948"/>
  <c r="J1016"/>
  <c r="BK322"/>
  <c r="J1056"/>
  <c r="BK237"/>
  <c r="BK1325"/>
  <c r="J756"/>
  <c i="3" r="BK572"/>
  <c r="BK604"/>
  <c r="BK165"/>
  <c r="J702"/>
  <c r="J460"/>
  <c r="BK749"/>
  <c i="4" r="BK174"/>
  <c i="6" r="BK117"/>
  <c i="7" r="J381"/>
  <c r="J155"/>
  <c i="8" r="J162"/>
  <c i="9" r="BK358"/>
  <c r="J358"/>
  <c i="10" r="J340"/>
  <c r="BK392"/>
  <c r="J119"/>
  <c i="11" r="J180"/>
  <c i="12" r="BK162"/>
  <c i="13" r="J195"/>
  <c i="15" r="BK163"/>
  <c i="17" r="BK283"/>
  <c i="19" r="BK209"/>
  <c i="20" r="J296"/>
  <c r="BK169"/>
  <c i="21" r="J247"/>
  <c i="2" r="BK1271"/>
  <c r="J920"/>
  <c r="J1054"/>
  <c r="BK343"/>
  <c r="BK1283"/>
  <c r="BK864"/>
  <c r="J987"/>
  <c r="J1378"/>
  <c r="BK903"/>
  <c i="3" r="BK557"/>
  <c r="BK460"/>
  <c r="J782"/>
  <c r="BK121"/>
  <c r="J754"/>
  <c i="6" r="BK152"/>
  <c r="BK188"/>
  <c r="J114"/>
  <c i="7" r="J345"/>
  <c r="BK107"/>
  <c r="J207"/>
  <c r="J119"/>
  <c i="8" r="J180"/>
  <c i="9" r="BK354"/>
  <c r="J386"/>
  <c i="10" r="J234"/>
  <c r="J219"/>
  <c r="BK133"/>
  <c i="12" r="BK119"/>
  <c i="15" r="J122"/>
  <c i="17" r="J133"/>
  <c r="BK335"/>
  <c r="BK310"/>
  <c i="18" r="J188"/>
  <c i="19" r="BK148"/>
  <c i="20" r="BK303"/>
  <c r="BK150"/>
  <c i="22" r="BK100"/>
  <c i="2" r="J1199"/>
  <c r="BK386"/>
  <c r="BK461"/>
  <c r="J1399"/>
  <c r="BK1042"/>
  <c r="BK593"/>
  <c r="BK127"/>
  <c r="J1151"/>
  <c r="BK774"/>
  <c i="3" r="J160"/>
  <c r="J130"/>
  <c r="BK713"/>
  <c r="BK689"/>
  <c r="J396"/>
  <c i="4" r="BK130"/>
  <c i="5" r="J102"/>
  <c i="7" r="BK397"/>
  <c r="BK358"/>
  <c r="BK165"/>
  <c i="8" r="BK238"/>
  <c r="J147"/>
  <c i="9" r="BK166"/>
  <c r="J124"/>
  <c i="10" r="J307"/>
  <c r="J157"/>
  <c i="11" r="BK108"/>
  <c i="12" r="J288"/>
  <c i="14" r="BK141"/>
  <c i="16" r="BK207"/>
  <c i="17" r="BK193"/>
  <c i="18" r="J109"/>
  <c i="19" r="J119"/>
  <c r="J231"/>
  <c i="20" r="BK109"/>
  <c i="21" r="BK195"/>
  <c r="BK131"/>
  <c i="2" r="J953"/>
  <c r="J498"/>
  <c r="J834"/>
  <c r="J131"/>
  <c r="BK1078"/>
  <c r="J664"/>
  <c i="18" r="J185"/>
  <c i="19" r="J116"/>
  <c i="20" r="J193"/>
  <c i="24" r="BK90"/>
  <c i="2" r="BK401"/>
  <c r="J193"/>
  <c i="3" r="BK681"/>
  <c i="7" r="J268"/>
  <c r="BK475"/>
  <c i="10" r="BK234"/>
  <c r="J389"/>
  <c i="11" r="J118"/>
  <c i="12" r="BK257"/>
  <c i="13" r="J169"/>
  <c i="15" r="BK180"/>
  <c i="16" r="BK222"/>
  <c i="17" r="BK183"/>
  <c i="19" r="BK217"/>
  <c i="20" r="J303"/>
  <c i="21" r="J229"/>
  <c i="22" r="J93"/>
  <c i="11" r="J254"/>
  <c i="12" r="J210"/>
  <c i="2" r="BK1074"/>
  <c r="BK368"/>
  <c r="J475"/>
  <c r="J1390"/>
  <c r="J1149"/>
  <c r="BK936"/>
  <c r="J245"/>
  <c r="J612"/>
  <c r="BK1362"/>
  <c r="BK946"/>
  <c r="BK637"/>
  <c i="3" r="BK171"/>
  <c r="BK482"/>
  <c r="BK190"/>
  <c r="J180"/>
  <c r="BK1152"/>
  <c i="4" r="BK157"/>
  <c i="5" r="BK99"/>
  <c i="7" r="BK374"/>
  <c r="J578"/>
  <c r="J415"/>
  <c i="8" r="J100"/>
  <c i="9" r="BK197"/>
  <c i="10" r="BK135"/>
  <c r="J400"/>
  <c r="J102"/>
  <c i="11" r="J202"/>
  <c i="12" r="BK108"/>
  <c i="13" r="BK145"/>
  <c i="14" r="BK119"/>
  <c i="16" r="J207"/>
  <c i="17" r="BK339"/>
  <c i="18" r="BK101"/>
  <c i="20" r="J248"/>
  <c r="BK294"/>
  <c i="21" r="J208"/>
  <c i="2" r="BK648"/>
  <c r="J877"/>
  <c r="J374"/>
  <c i="3" r="BK785"/>
  <c i="4" r="J134"/>
  <c i="6" r="BK156"/>
  <c i="7" r="J364"/>
  <c r="BK580"/>
  <c r="BK205"/>
  <c i="8" r="J200"/>
  <c i="9" r="J240"/>
  <c r="J368"/>
  <c i="10" r="J302"/>
  <c r="BK400"/>
  <c r="J246"/>
  <c i="15" r="J112"/>
  <c i="16" r="BK191"/>
  <c i="19" r="BK240"/>
  <c i="20" r="J287"/>
  <c i="21" r="BK144"/>
  <c i="23" r="BK108"/>
  <c i="2" r="J1207"/>
  <c r="BK488"/>
  <c r="J508"/>
  <c i="3" r="J727"/>
  <c i="4" r="J186"/>
  <c i="7" r="J198"/>
  <c r="J560"/>
  <c r="BK456"/>
  <c i="8" r="J213"/>
  <c i="9" r="J190"/>
  <c r="J136"/>
  <c r="BK105"/>
  <c i="10" r="BK172"/>
  <c r="BK217"/>
  <c r="BK109"/>
  <c i="11" r="BK222"/>
  <c i="12" r="BK135"/>
  <c i="14" r="BK136"/>
  <c i="15" r="BK171"/>
  <c i="16" r="BK136"/>
  <c i="17" r="BK241"/>
  <c i="18" r="BK109"/>
  <c i="19" r="BK128"/>
  <c r="J122"/>
  <c i="20" r="BK252"/>
  <c i="21" r="BK168"/>
  <c i="2" r="BK1421"/>
  <c r="J545"/>
  <c i="3" r="BK752"/>
  <c i="4" r="J148"/>
  <c i="5" r="BK130"/>
  <c i="7" r="BK132"/>
  <c r="J483"/>
  <c r="J478"/>
  <c i="8" r="J260"/>
  <c r="BK100"/>
  <c i="9" r="BK320"/>
  <c i="10" r="J204"/>
  <c r="J398"/>
  <c r="BK131"/>
  <c i="11" r="BK210"/>
  <c i="12" r="J240"/>
  <c i="13" r="BK169"/>
  <c i="15" r="J197"/>
  <c i="16" r="J125"/>
  <c i="17" r="J148"/>
  <c i="19" r="BK242"/>
  <c i="20" r="J292"/>
  <c r="J252"/>
  <c i="22" r="J97"/>
  <c i="2" r="BK1227"/>
  <c r="BK555"/>
  <c r="BK829"/>
  <c r="BK208"/>
  <c r="BK1234"/>
  <c r="BK877"/>
  <c r="J936"/>
  <c r="J1299"/>
  <c r="J872"/>
  <c i="3" r="J293"/>
  <c r="J107"/>
  <c r="BK115"/>
  <c r="BK433"/>
  <c r="BK915"/>
  <c r="BK718"/>
  <c i="4" r="J114"/>
  <c i="6" r="BK99"/>
  <c i="7" r="BK313"/>
  <c r="BK175"/>
  <c i="8" r="BK174"/>
  <c i="9" r="J407"/>
  <c i="10" r="J287"/>
  <c r="J311"/>
  <c i="11" r="J219"/>
  <c i="12" r="BK197"/>
  <c i="14" r="BK99"/>
  <c i="15" r="J98"/>
  <c i="17" r="J99"/>
  <c i="10" r="J285"/>
  <c r="J145"/>
  <c i="11" r="BK195"/>
  <c r="J176"/>
  <c i="12" r="BK263"/>
  <c i="13" r="J141"/>
  <c i="15" r="BK185"/>
  <c i="16" r="BK141"/>
  <c i="17" r="J193"/>
  <c i="18" r="J98"/>
  <c i="19" r="J278"/>
  <c r="BK151"/>
  <c i="20" r="J115"/>
  <c i="21" r="J139"/>
  <c i="23" r="J97"/>
  <c i="2" r="J1008"/>
  <c r="BK339"/>
  <c r="BK480"/>
  <c r="J1382"/>
  <c r="BK1008"/>
  <c r="BK1403"/>
  <c r="J1386"/>
  <c r="J1021"/>
  <c r="J709"/>
  <c i="3" r="BK257"/>
  <c r="J1050"/>
  <c r="J257"/>
  <c r="BK428"/>
  <c i="5" r="BK126"/>
  <c i="7" r="BK325"/>
  <c r="BK434"/>
  <c r="J574"/>
  <c i="8" r="BK200"/>
  <c r="J253"/>
  <c i="9" r="J354"/>
  <c i="10" r="BK119"/>
  <c r="BK319"/>
  <c i="11" r="BK230"/>
  <c r="BK148"/>
  <c i="12" r="BK288"/>
  <c i="13" r="BK173"/>
  <c i="17" r="J259"/>
  <c i="18" r="J117"/>
  <c i="19" r="J148"/>
  <c i="20" r="J301"/>
  <c r="BK93"/>
  <c i="23" r="J126"/>
  <c i="2" r="BK834"/>
  <c r="BK485"/>
  <c r="BK1343"/>
  <c r="BK1105"/>
  <c r="J615"/>
  <c r="J593"/>
  <c r="BK1251"/>
  <c r="J653"/>
  <c i="3" r="BK307"/>
  <c r="J196"/>
  <c r="BK886"/>
  <c r="BK773"/>
  <c r="J254"/>
  <c i="6" r="BK171"/>
  <c r="J99"/>
  <c i="7" r="BK521"/>
  <c r="BK367"/>
  <c r="J261"/>
  <c i="8" r="BK191"/>
  <c r="J129"/>
  <c i="9" r="J203"/>
  <c r="BK139"/>
  <c i="10" r="BK157"/>
  <c r="J392"/>
  <c i="11" r="BK161"/>
  <c i="12" r="BK254"/>
  <c r="BK103"/>
  <c i="14" r="J99"/>
  <c i="16" r="BK131"/>
  <c i="17" r="J89"/>
  <c r="BK320"/>
  <c r="BK233"/>
  <c i="18" r="BK94"/>
  <c i="20" r="BK327"/>
  <c r="J307"/>
  <c i="22" r="BK87"/>
  <c i="2" r="BK1169"/>
  <c r="J343"/>
  <c r="J503"/>
  <c r="J1362"/>
  <c r="BK1089"/>
  <c r="BK913"/>
  <c r="BK175"/>
  <c i="3" r="BK118"/>
  <c r="BK303"/>
  <c r="BK124"/>
  <c r="J1152"/>
  <c r="BK157"/>
  <c i="5" r="J118"/>
  <c i="7" r="BK299"/>
  <c r="J441"/>
  <c r="BK226"/>
  <c i="8" r="BK138"/>
  <c i="9" r="J330"/>
  <c r="BK215"/>
  <c i="10" r="BK334"/>
  <c r="J384"/>
  <c r="J116"/>
  <c i="11" r="BK254"/>
  <c i="12" r="J124"/>
  <c r="J229"/>
  <c i="15" r="J95"/>
  <c i="21" r="BK226"/>
  <c i="23" r="J82"/>
  <c i="2" r="BK1207"/>
  <c r="BK657"/>
  <c r="J1350"/>
  <c r="BK854"/>
  <c r="J604"/>
  <c r="BK1133"/>
  <c r="J829"/>
  <c i="3" r="J345"/>
  <c r="BK229"/>
  <c r="J718"/>
  <c r="BK694"/>
  <c r="J749"/>
  <c r="J382"/>
  <c i="5" r="J122"/>
  <c i="7" r="BK270"/>
  <c r="BK478"/>
  <c i="8" r="BK194"/>
  <c i="9" r="J153"/>
  <c r="BK352"/>
  <c i="10" r="BK238"/>
  <c r="BK292"/>
  <c r="J377"/>
  <c r="J106"/>
  <c i="11" r="J166"/>
  <c i="12" r="BK291"/>
  <c i="13" r="J145"/>
  <c i="15" r="J107"/>
  <c i="17" r="BK133"/>
  <c i="19" r="J223"/>
  <c i="20" r="J96"/>
  <c r="BK137"/>
  <c i="23" r="BK100"/>
  <c i="2" r="J1074"/>
  <c r="J458"/>
  <c i="3" r="J697"/>
  <c i="4" r="BK138"/>
  <c i="5" r="BK116"/>
  <c i="7" r="BK372"/>
  <c i="10" r="BK328"/>
  <c r="J409"/>
  <c i="11" r="J243"/>
  <c i="12" r="J232"/>
  <c i="13" r="J113"/>
  <c i="14" r="BK104"/>
  <c i="16" r="BK145"/>
  <c i="18" r="J191"/>
  <c i="19" r="BK200"/>
  <c i="20" r="BK212"/>
  <c r="BK343"/>
  <c i="21" r="J211"/>
  <c i="12" r="BK113"/>
  <c i="2" r="J1223"/>
  <c r="J697"/>
  <c i="1" r="AS69"/>
  <c i="2" r="BK712"/>
  <c r="J1141"/>
  <c r="BK799"/>
  <c r="J208"/>
  <c i="3" r="J165"/>
  <c r="BK514"/>
  <c r="J352"/>
  <c r="J1208"/>
  <c r="J663"/>
  <c i="4" r="J142"/>
  <c i="6" r="J146"/>
  <c i="7" r="BK134"/>
  <c r="J537"/>
  <c r="BK124"/>
  <c i="8" r="BK270"/>
  <c i="9" r="J105"/>
  <c i="10" r="BK330"/>
  <c i="11" r="BK243"/>
  <c i="12" r="BK259"/>
  <c i="13" r="J137"/>
  <c i="15" r="J101"/>
  <c i="17" r="J270"/>
  <c i="18" r="BK127"/>
  <c i="19" r="BK223"/>
  <c i="20" r="J305"/>
  <c i="21" r="BK211"/>
  <c i="22" r="BK83"/>
  <c i="2" r="J461"/>
  <c r="BK620"/>
  <c i="3" r="BK740"/>
  <c i="4" r="BK154"/>
  <c i="7" r="BK266"/>
  <c r="J506"/>
  <c r="BK155"/>
  <c i="9" r="J299"/>
  <c r="BK316"/>
  <c i="10" r="BK246"/>
  <c r="J232"/>
  <c r="BK346"/>
  <c i="15" r="J177"/>
  <c i="17" r="J236"/>
  <c i="20" r="BK279"/>
  <c r="BK314"/>
  <c i="21" r="J189"/>
  <c i="2" r="J1219"/>
  <c r="J359"/>
  <c r="BK664"/>
  <c i="3" r="J852"/>
  <c i="4" r="J123"/>
  <c i="7" r="J295"/>
  <c r="J247"/>
  <c r="BK139"/>
  <c i="8" r="BK273"/>
  <c i="9" r="BK186"/>
  <c r="BK266"/>
  <c r="J188"/>
  <c i="10" r="J279"/>
  <c r="J99"/>
  <c i="11" r="BK143"/>
  <c r="J232"/>
  <c i="12" r="BK177"/>
  <c i="13" r="J178"/>
  <c i="2" r="BK314"/>
  <c i="3" r="J472"/>
  <c i="4" r="BK123"/>
  <c i="6" r="BK120"/>
  <c i="7" r="J379"/>
  <c r="BK418"/>
  <c r="BK119"/>
  <c r="J231"/>
  <c i="8" r="J270"/>
  <c i="9" r="BK262"/>
  <c r="BK398"/>
  <c r="J403"/>
  <c i="10" r="J404"/>
  <c r="BK128"/>
  <c i="11" r="J153"/>
  <c r="BK173"/>
  <c i="12" r="J237"/>
  <c i="13" r="BK161"/>
  <c i="15" r="BK197"/>
  <c i="17" r="J228"/>
  <c i="18" r="BK146"/>
  <c i="19" r="BK138"/>
  <c i="20" r="J322"/>
  <c i="21" r="J97"/>
  <c i="2" r="J1209"/>
  <c r="J817"/>
  <c r="J1033"/>
  <c r="J348"/>
  <c r="BK1374"/>
  <c r="BK1125"/>
  <c r="J651"/>
  <c r="BK702"/>
  <c r="J1271"/>
  <c r="BK817"/>
  <c r="J570"/>
  <c i="3" r="J532"/>
  <c r="J303"/>
  <c r="J870"/>
  <c r="J118"/>
  <c r="BK562"/>
  <c r="BK596"/>
  <c i="4" r="BK101"/>
  <c i="6" r="BK104"/>
  <c i="7" r="BK399"/>
  <c r="BK533"/>
  <c i="8" r="J220"/>
  <c i="9" r="J200"/>
  <c r="BK131"/>
  <c i="10" r="J243"/>
  <c r="BK102"/>
  <c i="11" r="J184"/>
  <c i="12" r="J263"/>
  <c i="13" r="J97"/>
  <c i="16" r="J131"/>
  <c i="17" r="J96"/>
  <c i="4" r="J99"/>
  <c i="6" r="J137"/>
  <c i="7" r="BK402"/>
  <c r="BK570"/>
  <c r="J374"/>
  <c i="8" r="BK275"/>
  <c i="9" r="BK181"/>
  <c r="J212"/>
  <c i="10" r="BK142"/>
  <c r="BK191"/>
  <c r="BK240"/>
  <c i="11" r="J225"/>
  <c i="12" r="BK210"/>
  <c r="J207"/>
  <c i="13" r="J109"/>
  <c i="14" r="BK128"/>
  <c i="16" r="BK125"/>
  <c i="17" r="BK243"/>
  <c i="18" r="BK120"/>
  <c i="19" r="J253"/>
  <c i="20" r="J145"/>
  <c i="21" r="BK92"/>
  <c r="BK257"/>
  <c i="2" r="BK1231"/>
  <c r="BK590"/>
  <c r="J526"/>
  <c r="BK1416"/>
  <c r="BK684"/>
  <c r="BK769"/>
  <c r="J1255"/>
  <c r="BK848"/>
  <c r="BK212"/>
  <c i="3" r="BK180"/>
  <c r="J568"/>
  <c r="BK729"/>
  <c r="J713"/>
  <c r="J667"/>
  <c i="4" r="BK97"/>
  <c i="5" r="BK139"/>
  <c i="7" r="BK489"/>
  <c r="BK527"/>
  <c r="J491"/>
  <c r="BK188"/>
  <c i="8" r="BK121"/>
  <c i="9" r="J297"/>
  <c r="J286"/>
  <c i="10" r="BK251"/>
  <c r="J178"/>
  <c r="BK338"/>
  <c i="11" r="J127"/>
  <c i="12" r="J246"/>
  <c i="13" r="J153"/>
  <c i="15" r="J204"/>
  <c i="17" r="BK220"/>
  <c i="18" r="BK151"/>
  <c i="19" r="BK244"/>
  <c i="20" r="BK299"/>
  <c r="J276"/>
  <c i="22" r="J83"/>
  <c i="2" r="BK671"/>
  <c r="BK985"/>
  <c r="J293"/>
  <c r="BK1238"/>
  <c r="J749"/>
  <c r="BK1347"/>
  <c r="BK955"/>
  <c r="BK548"/>
  <c i="3" r="J201"/>
  <c r="BK576"/>
  <c r="BK707"/>
  <c r="BK495"/>
  <c i="5" r="BK105"/>
  <c i="6" r="J204"/>
  <c i="7" r="BK389"/>
  <c r="BK384"/>
  <c r="BK441"/>
  <c r="J241"/>
  <c i="8" r="BK247"/>
  <c i="9" r="J259"/>
  <c r="BK247"/>
  <c i="10" r="BK162"/>
  <c r="BK181"/>
  <c i="11" r="BK127"/>
  <c r="J168"/>
  <c i="12" r="BK271"/>
  <c i="13" r="BK120"/>
  <c i="15" r="J120"/>
  <c i="17" r="BK164"/>
  <c r="J339"/>
  <c r="J306"/>
  <c i="18" r="J101"/>
  <c i="20" r="BK153"/>
  <c r="BK289"/>
  <c i="21" r="BK126"/>
  <c i="2" r="J1238"/>
  <c r="J721"/>
  <c i="1" r="AS59"/>
  <c i="2" r="BK872"/>
  <c r="J1031"/>
  <c r="J514"/>
  <c r="J1049"/>
  <c r="J540"/>
  <c i="3" r="BK570"/>
  <c r="BK452"/>
  <c r="BK244"/>
  <c r="BK537"/>
  <c r="BK754"/>
  <c i="4" r="BK107"/>
  <c i="6" r="BK114"/>
  <c i="2" r="J1013"/>
  <c r="J309"/>
  <c r="J178"/>
  <c r="J1242"/>
  <c r="J742"/>
  <c r="BK692"/>
  <c r="BK1247"/>
  <c r="J671"/>
  <c i="3" r="J331"/>
  <c r="BK1050"/>
  <c r="BK554"/>
  <c r="BK134"/>
  <c i="4" r="BK203"/>
  <c i="6" r="J183"/>
  <c i="7" r="J467"/>
  <c r="BK560"/>
  <c i="8" r="BK144"/>
  <c i="9" r="J184"/>
  <c i="10" r="BK357"/>
  <c r="J123"/>
  <c i="11" r="BK122"/>
  <c r="J120"/>
  <c i="12" r="BK167"/>
  <c i="14" r="BK93"/>
  <c i="15" r="BK101"/>
  <c i="17" r="BK324"/>
  <c i="19" r="J128"/>
  <c i="20" r="J264"/>
  <c i="21" r="J239"/>
  <c i="23" r="BK105"/>
  <c i="2" r="J899"/>
  <c r="J674"/>
  <c i="3" r="BK639"/>
  <c i="4" r="J112"/>
  <c i="6" r="J168"/>
  <c i="7" r="BK211"/>
  <c i="10" r="BK277"/>
  <c r="J111"/>
  <c i="11" r="BK163"/>
  <c i="12" r="J108"/>
  <c i="14" r="J128"/>
  <c i="15" r="BK139"/>
  <c i="17" r="BK254"/>
  <c r="BK314"/>
  <c i="19" r="BK238"/>
  <c i="20" r="J241"/>
  <c i="21" r="J186"/>
  <c i="23" r="BK123"/>
  <c i="11" r="J247"/>
  <c i="2" r="J1263"/>
  <c r="BK979"/>
  <c r="BK183"/>
  <c r="J252"/>
  <c r="BK1275"/>
  <c r="BK976"/>
  <c r="BK1413"/>
  <c r="BK199"/>
  <c r="J1042"/>
  <c r="J684"/>
  <c i="3" r="BK310"/>
  <c r="BK543"/>
  <c r="J522"/>
  <c r="BK155"/>
  <c r="BK160"/>
  <c i="5" r="BK143"/>
  <c i="7" r="BK454"/>
  <c r="J570"/>
  <c r="BK567"/>
  <c i="8" r="BK180"/>
  <c i="9" r="J284"/>
  <c r="J405"/>
  <c i="10" r="J210"/>
  <c r="J313"/>
  <c i="11" r="BK133"/>
  <c r="J139"/>
  <c i="12" r="J242"/>
  <c i="13" r="BK109"/>
  <c i="15" r="BK174"/>
  <c i="17" r="J201"/>
  <c i="18" r="BK134"/>
  <c i="20" r="BK104"/>
  <c i="21" r="J195"/>
  <c r="BK239"/>
  <c i="24" r="J92"/>
  <c i="2" r="BK357"/>
  <c r="BK226"/>
  <c i="3" r="J572"/>
  <c i="6" r="BK198"/>
  <c i="7" r="BK413"/>
  <c r="J309"/>
  <c r="J292"/>
  <c i="8" r="BK206"/>
  <c r="BK118"/>
  <c i="9" r="J233"/>
  <c r="J117"/>
  <c i="10" r="J271"/>
  <c r="J215"/>
  <c i="14" r="BK149"/>
  <c i="16" r="J183"/>
  <c i="17" r="BK300"/>
  <c i="20" r="J101"/>
  <c r="BK231"/>
  <c i="23" r="J91"/>
  <c i="2" r="BK1016"/>
  <c r="BK284"/>
  <c r="J314"/>
  <c i="3" r="BK648"/>
  <c i="4" r="BK128"/>
  <c i="7" r="J428"/>
  <c r="J263"/>
  <c r="J493"/>
  <c r="J272"/>
  <c i="8" r="BK106"/>
  <c i="9" r="BK119"/>
  <c r="J379"/>
  <c i="10" r="J348"/>
  <c r="J196"/>
  <c r="BK316"/>
  <c r="J186"/>
  <c i="11" r="BK115"/>
  <c i="12" r="J259"/>
  <c i="13" r="BK153"/>
  <c r="BK137"/>
  <c i="15" r="BK200"/>
  <c i="16" r="J117"/>
  <c i="17" r="J124"/>
  <c r="J211"/>
  <c i="18" r="BK98"/>
  <c i="19" r="BK265"/>
  <c i="20" r="J279"/>
  <c i="21" r="J243"/>
  <c i="23" r="BK117"/>
  <c i="2" r="BK1191"/>
  <c r="BK653"/>
  <c i="3" r="J930"/>
  <c i="4" r="J97"/>
  <c i="5" r="BK135"/>
  <c i="7" r="J389"/>
  <c r="BK180"/>
  <c r="J367"/>
  <c i="8" r="BK226"/>
  <c i="9" r="BK299"/>
  <c r="J126"/>
  <c r="BK368"/>
  <c i="10" r="J269"/>
  <c r="BK283"/>
  <c i="11" r="J158"/>
  <c r="BK113"/>
  <c i="12" r="J291"/>
  <c i="13" r="BK100"/>
  <c i="15" r="BK98"/>
  <c i="17" r="J289"/>
  <c i="18" r="J94"/>
  <c i="19" r="BK248"/>
  <c i="20" r="BK101"/>
  <c r="J189"/>
  <c i="23" r="J120"/>
  <c i="2" r="BK1054"/>
  <c r="J242"/>
  <c r="BK290"/>
  <c r="J1279"/>
  <c r="BK934"/>
  <c r="J1407"/>
  <c r="BK221"/>
  <c r="BK1033"/>
  <c r="J620"/>
  <c i="3" r="J601"/>
  <c r="BK444"/>
  <c r="J624"/>
  <c r="J734"/>
  <c r="BK488"/>
  <c i="4" r="BK189"/>
  <c i="6" r="BK161"/>
  <c i="7" r="J122"/>
  <c i="8" r="BK132"/>
  <c i="9" r="J324"/>
  <c r="BK372"/>
  <c i="10" r="BK196"/>
  <c i="11" r="J161"/>
  <c r="BK176"/>
  <c i="14" r="J141"/>
  <c i="16" r="BK183"/>
  <c i="17" r="BK93"/>
  <c i="3" r="BK734"/>
  <c i="4" r="J154"/>
  <c i="6" r="J156"/>
  <c i="7" r="J134"/>
  <c r="BK339"/>
  <c r="BK515"/>
  <c i="8" r="J197"/>
  <c i="9" r="J364"/>
  <c r="BK148"/>
  <c r="BK405"/>
  <c i="10" r="BK299"/>
  <c r="J387"/>
  <c r="BK377"/>
  <c i="11" r="BK118"/>
  <c r="J106"/>
  <c i="13" r="BK129"/>
  <c i="14" r="BK122"/>
  <c i="16" r="J145"/>
  <c i="17" r="BK116"/>
  <c i="18" r="BK157"/>
  <c i="19" r="J175"/>
  <c i="20" r="BK330"/>
  <c r="BK334"/>
  <c i="21" r="BK204"/>
  <c i="24" r="BK82"/>
  <c i="2" r="BK1103"/>
  <c r="J1394"/>
  <c r="BK1307"/>
  <c r="BK868"/>
  <c r="J212"/>
  <c r="BK1107"/>
  <c r="BK651"/>
  <c i="3" r="BK352"/>
  <c r="J323"/>
  <c r="J948"/>
  <c r="J795"/>
  <c r="J1101"/>
  <c i="4" r="J103"/>
  <c i="6" r="J180"/>
  <c i="7" r="J386"/>
  <c r="J372"/>
  <c r="BK381"/>
  <c i="8" r="J121"/>
  <c i="9" r="BK310"/>
  <c r="J250"/>
  <c i="10" r="J213"/>
  <c r="BK164"/>
  <c i="11" r="BK249"/>
  <c i="13" r="BK186"/>
  <c i="14" r="BK145"/>
  <c i="17" r="J332"/>
  <c i="18" r="J142"/>
  <c i="19" r="BK231"/>
  <c i="20" r="BK264"/>
  <c i="21" r="BK221"/>
  <c i="24" r="J94"/>
  <c i="2" r="J599"/>
  <c r="BK155"/>
  <c r="J249"/>
  <c r="J1129"/>
  <c r="J860"/>
  <c r="J1283"/>
  <c r="J769"/>
  <c r="J146"/>
  <c i="3" r="J144"/>
  <c r="BK940"/>
  <c r="BK1205"/>
  <c r="BK637"/>
  <c i="5" r="BK118"/>
  <c i="6" r="BK102"/>
  <c r="J107"/>
  <c i="7" r="J432"/>
  <c r="J259"/>
  <c r="BK539"/>
  <c r="BK161"/>
  <c i="8" r="J244"/>
  <c i="9" r="BK282"/>
  <c r="J194"/>
  <c r="BK146"/>
  <c i="10" r="J262"/>
  <c i="11" r="BK103"/>
  <c i="12" r="J119"/>
  <c i="13" r="BK113"/>
  <c i="15" r="J159"/>
  <c i="16" r="J216"/>
  <c i="17" r="J130"/>
  <c r="BK279"/>
  <c i="18" r="J146"/>
  <c i="19" r="J268"/>
  <c i="20" r="BK262"/>
  <c i="21" r="J108"/>
  <c i="23" r="BK114"/>
  <c i="2" r="J510"/>
  <c r="BK1333"/>
  <c r="BK721"/>
  <c r="J810"/>
  <c r="BK1267"/>
  <c r="BK810"/>
  <c i="3" r="J570"/>
  <c r="BK999"/>
  <c r="BK922"/>
  <c i="4" r="J120"/>
  <c i="6" r="J202"/>
  <c i="7" r="BK239"/>
  <c r="J525"/>
  <c r="J397"/>
  <c i="8" r="J206"/>
  <c i="9" r="BK171"/>
  <c r="BK314"/>
  <c r="BK364"/>
  <c i="10" r="BK224"/>
  <c r="BK404"/>
  <c i="11" r="BK125"/>
  <c r="J141"/>
  <c i="13" r="J111"/>
  <c i="14" r="BK124"/>
  <c i="15" r="J110"/>
  <c i="17" r="BK236"/>
  <c i="2" r="J716"/>
  <c i="3" r="J508"/>
  <c r="BK852"/>
  <c r="BK463"/>
  <c r="BK782"/>
  <c i="5" r="J147"/>
  <c i="7" r="BK235"/>
  <c r="BK286"/>
  <c i="8" r="BK112"/>
  <c i="9" r="J352"/>
  <c r="J362"/>
  <c i="10" r="J183"/>
  <c r="BK343"/>
  <c i="11" r="J99"/>
  <c i="12" r="J254"/>
  <c i="13" r="J161"/>
  <c i="14" r="J119"/>
  <c i="17" r="J233"/>
  <c i="18" r="BK88"/>
  <c i="20" r="J262"/>
  <c i="21" r="J226"/>
  <c i="23" r="J108"/>
  <c i="2" r="J480"/>
  <c r="F38"/>
  <c i="7" r="J132"/>
  <c r="J546"/>
  <c i="8" r="J233"/>
  <c i="9" r="J225"/>
  <c r="J342"/>
  <c i="10" r="BK147"/>
  <c r="J351"/>
  <c r="J258"/>
  <c i="11" r="BK166"/>
  <c i="13" r="BK182"/>
  <c i="15" r="BK150"/>
  <c r="BK110"/>
  <c i="17" r="BK270"/>
  <c i="18" r="BK185"/>
  <c i="19" r="J209"/>
  <c i="20" r="BK259"/>
  <c i="21" r="BK186"/>
  <c i="23" r="J123"/>
  <c i="2" r="BK1209"/>
  <c r="J804"/>
  <c i="3" r="BK702"/>
  <c r="BK139"/>
  <c i="6" r="BK202"/>
  <c i="7" r="BK444"/>
  <c r="BK391"/>
  <c r="J527"/>
  <c i="8" r="BK220"/>
  <c i="9" r="BK324"/>
  <c r="BK312"/>
  <c i="10" r="J357"/>
  <c r="BK253"/>
  <c r="BK106"/>
  <c r="BK114"/>
  <c i="11" r="BK198"/>
  <c i="12" r="BK207"/>
  <c i="14" r="BK158"/>
  <c i="16" r="J202"/>
  <c i="17" r="BK297"/>
  <c r="J297"/>
  <c i="18" r="BK173"/>
  <c i="19" r="J236"/>
  <c i="20" r="BK282"/>
  <c r="J163"/>
  <c i="24" r="BK92"/>
  <c i="2" r="J1000"/>
  <c r="BK382"/>
  <c r="BK540"/>
  <c r="BK1329"/>
  <c r="BK1031"/>
  <c r="BK565"/>
  <c r="J607"/>
  <c r="J940"/>
  <c r="J221"/>
  <c i="3" r="J176"/>
  <c r="BK176"/>
  <c r="BK944"/>
  <c r="J845"/>
  <c r="J611"/>
  <c i="4" r="BK177"/>
  <c i="7" r="J251"/>
  <c r="BK323"/>
  <c i="8" r="BK103"/>
  <c i="9" r="BK340"/>
  <c r="BK392"/>
  <c r="J186"/>
  <c i="10" r="BK219"/>
  <c r="BK116"/>
  <c i="11" r="J143"/>
  <c i="13" r="J165"/>
  <c i="17" r="BK263"/>
  <c i="2" r="F37"/>
  <c i="19" r="J228"/>
  <c i="20" r="J334"/>
  <c i="22" r="J87"/>
  <c i="2" r="J976"/>
  <c r="BK533"/>
  <c r="BK1386"/>
  <c r="BK966"/>
  <c r="BK131"/>
  <c r="J226"/>
  <c r="BK856"/>
  <c i="3" r="J604"/>
  <c r="BK472"/>
  <c r="J444"/>
  <c r="J185"/>
  <c r="BK112"/>
  <c i="6" r="BK149"/>
  <c r="J125"/>
  <c i="7" r="BK525"/>
  <c r="J470"/>
  <c r="J226"/>
  <c r="J480"/>
  <c r="J139"/>
  <c i="9" r="J349"/>
  <c r="BK124"/>
  <c i="10" r="BK367"/>
  <c r="J201"/>
  <c r="J172"/>
  <c i="11" r="J178"/>
  <c i="12" r="J197"/>
  <c i="14" r="BK116"/>
  <c i="16" r="J222"/>
  <c i="17" r="BK144"/>
  <c r="BK344"/>
  <c r="J310"/>
  <c i="19" r="J291"/>
  <c i="20" r="BK241"/>
  <c i="21" r="J183"/>
  <c i="24" r="BK94"/>
  <c i="2" r="J882"/>
  <c r="BK607"/>
  <c r="BK119"/>
  <c r="BK1118"/>
  <c r="BK1399"/>
  <c r="J1329"/>
  <c r="J979"/>
  <c r="BK580"/>
  <c i="3" r="J244"/>
  <c r="J360"/>
  <c r="J576"/>
  <c r="BK629"/>
  <c r="J707"/>
  <c r="J488"/>
  <c i="6" r="BK140"/>
  <c i="7" r="J124"/>
  <c r="BK172"/>
  <c i="8" r="J191"/>
  <c r="J267"/>
  <c i="9" r="J129"/>
  <c r="J229"/>
  <c i="10" r="J325"/>
  <c r="J316"/>
  <c r="J224"/>
  <c i="11" r="J125"/>
  <c i="12" r="J153"/>
  <c i="13" r="J190"/>
  <c i="14" r="J145"/>
  <c i="16" r="J136"/>
  <c i="17" r="BK274"/>
  <c i="18" r="BK191"/>
  <c i="19" r="BK228"/>
  <c i="20" r="BK255"/>
  <c r="J257"/>
  <c r="BK115"/>
  <c i="21" r="J158"/>
  <c i="24" r="J85"/>
  <c i="4" l="1" r="T173"/>
  <c i="2" r="T1411"/>
  <c r="BK118"/>
  <c r="J118"/>
  <c r="J65"/>
  <c r="T145"/>
  <c r="P373"/>
  <c r="BK479"/>
  <c r="R479"/>
  <c r="R656"/>
  <c r="P715"/>
  <c r="P730"/>
  <c r="BK863"/>
  <c r="J863"/>
  <c r="J82"/>
  <c r="P902"/>
  <c r="BK1218"/>
  <c r="J1218"/>
  <c r="J85"/>
  <c r="BK1315"/>
  <c r="J1315"/>
  <c r="J87"/>
  <c r="BK1398"/>
  <c r="J1398"/>
  <c r="J90"/>
  <c i="3" r="BK170"/>
  <c r="J170"/>
  <c r="J66"/>
  <c r="BK438"/>
  <c r="J438"/>
  <c r="J68"/>
  <c r="T929"/>
  <c i="4" r="BK96"/>
  <c r="J96"/>
  <c r="J68"/>
  <c r="BK192"/>
  <c r="J192"/>
  <c r="J71"/>
  <c i="5" r="BK121"/>
  <c r="J121"/>
  <c r="J72"/>
  <c i="6" r="BK143"/>
  <c r="J143"/>
  <c r="J70"/>
  <c r="BK185"/>
  <c r="J185"/>
  <c r="J73"/>
  <c i="7" r="BK106"/>
  <c r="BK193"/>
  <c r="J193"/>
  <c r="J70"/>
  <c r="BK244"/>
  <c r="J244"/>
  <c r="J71"/>
  <c r="BK363"/>
  <c r="J363"/>
  <c r="J73"/>
  <c r="P447"/>
  <c r="BK549"/>
  <c r="J549"/>
  <c r="J77"/>
  <c r="R566"/>
  <c i="8" r="BK99"/>
  <c r="J99"/>
  <c r="J68"/>
  <c r="R190"/>
  <c r="BK235"/>
  <c r="J235"/>
  <c r="J73"/>
  <c i="9" r="R274"/>
  <c i="10" r="P105"/>
  <c i="12" r="BK118"/>
  <c r="J118"/>
  <c r="J62"/>
  <c r="BK170"/>
  <c r="J170"/>
  <c r="J64"/>
  <c r="T220"/>
  <c r="T287"/>
  <c i="14" r="T127"/>
  <c r="T126"/>
  <c i="15" r="R135"/>
  <c r="P189"/>
  <c i="16" r="BK84"/>
  <c i="17" r="R232"/>
  <c i="18" r="R123"/>
  <c i="19" r="R87"/>
  <c i="20" r="P244"/>
  <c r="T337"/>
  <c i="21" r="R148"/>
  <c r="BK220"/>
  <c r="J220"/>
  <c r="J65"/>
  <c i="22" r="P82"/>
  <c i="2" r="T118"/>
  <c r="T169"/>
  <c r="P203"/>
  <c r="P457"/>
  <c r="T479"/>
  <c r="BK656"/>
  <c r="J656"/>
  <c r="J77"/>
  <c r="BK768"/>
  <c r="J768"/>
  <c r="J81"/>
  <c r="R902"/>
  <c r="R1218"/>
  <c r="T1365"/>
  <c i="3" r="BK101"/>
  <c r="J101"/>
  <c r="J65"/>
  <c r="R438"/>
  <c r="P929"/>
  <c i="4" r="R96"/>
  <c i="5" r="T115"/>
  <c i="6" r="BK124"/>
  <c r="J124"/>
  <c r="J69"/>
  <c r="T164"/>
  <c i="7" r="R106"/>
  <c r="T244"/>
  <c r="BK401"/>
  <c r="J401"/>
  <c r="J74"/>
  <c r="P495"/>
  <c r="T566"/>
  <c i="8" r="P99"/>
  <c r="P190"/>
  <c r="BK255"/>
  <c r="J255"/>
  <c r="J74"/>
  <c i="9" r="BK193"/>
  <c r="J193"/>
  <c r="J69"/>
  <c r="T326"/>
  <c i="10" r="T105"/>
  <c i="12" r="R134"/>
  <c r="P262"/>
  <c i="13" r="R164"/>
  <c r="R163"/>
  <c i="14" r="R92"/>
  <c i="15" r="P94"/>
  <c r="R129"/>
  <c r="BK189"/>
  <c r="J189"/>
  <c r="J70"/>
  <c i="17" r="T88"/>
  <c r="BK232"/>
  <c r="J232"/>
  <c r="J64"/>
  <c r="BK319"/>
  <c r="J319"/>
  <c r="J66"/>
  <c i="18" r="BK84"/>
  <c r="J84"/>
  <c r="J61"/>
  <c i="19" r="T87"/>
  <c i="20" r="BK337"/>
  <c r="J337"/>
  <c r="J70"/>
  <c i="22" r="BK82"/>
  <c r="J82"/>
  <c r="J60"/>
  <c i="2" r="BK225"/>
  <c r="J225"/>
  <c r="J69"/>
  <c r="R513"/>
  <c r="R768"/>
  <c r="T863"/>
  <c r="R1241"/>
  <c r="T1398"/>
  <c i="3" r="R101"/>
  <c r="T314"/>
  <c r="P721"/>
  <c r="R1204"/>
  <c r="R1203"/>
  <c i="5" r="T121"/>
  <c r="T120"/>
  <c i="6" r="P143"/>
  <c r="T185"/>
  <c i="7" r="T193"/>
  <c r="T318"/>
  <c r="BK495"/>
  <c r="J495"/>
  <c r="J76"/>
  <c r="R577"/>
  <c i="8" r="P131"/>
  <c r="R219"/>
  <c r="R235"/>
  <c i="9" r="R193"/>
  <c r="T274"/>
  <c i="11" r="R102"/>
  <c r="R97"/>
  <c r="R96"/>
  <c i="12" r="P118"/>
  <c r="R189"/>
  <c r="T262"/>
  <c i="13" r="BK93"/>
  <c r="J93"/>
  <c r="J64"/>
  <c r="T156"/>
  <c i="14" r="R127"/>
  <c r="R126"/>
  <c i="15" r="BK135"/>
  <c r="J135"/>
  <c r="J67"/>
  <c r="R189"/>
  <c i="17" r="BK88"/>
  <c r="J88"/>
  <c r="J60"/>
  <c r="BK253"/>
  <c r="J253"/>
  <c r="J65"/>
  <c i="18" r="T84"/>
  <c i="19" r="T187"/>
  <c i="20" r="P181"/>
  <c r="R237"/>
  <c r="P326"/>
  <c i="21" r="P91"/>
  <c r="P246"/>
  <c i="22" r="R96"/>
  <c i="23" r="R81"/>
  <c r="R80"/>
  <c i="2" r="T225"/>
  <c r="BK457"/>
  <c r="J457"/>
  <c r="J72"/>
  <c r="P479"/>
  <c r="BK958"/>
  <c r="J958"/>
  <c r="J84"/>
  <c r="T1315"/>
  <c r="P1389"/>
  <c i="3" r="P101"/>
  <c r="T438"/>
  <c r="R580"/>
  <c r="R628"/>
  <c i="4" r="P173"/>
  <c i="5" r="R121"/>
  <c r="R120"/>
  <c i="6" r="R124"/>
  <c r="R185"/>
  <c i="8" r="T190"/>
  <c r="P235"/>
  <c i="9" r="T193"/>
  <c i="10" r="R105"/>
  <c i="12" r="R93"/>
  <c r="T189"/>
  <c r="T245"/>
  <c i="13" r="R93"/>
  <c i="14" r="BK110"/>
  <c r="J110"/>
  <c r="J65"/>
  <c i="17" r="R88"/>
  <c r="T319"/>
  <c i="20" r="BK244"/>
  <c r="J244"/>
  <c r="J65"/>
  <c i="21" r="R207"/>
  <c r="T246"/>
  <c i="22" r="BK96"/>
  <c r="J96"/>
  <c r="J61"/>
  <c i="2" r="P118"/>
  <c r="P169"/>
  <c r="BK373"/>
  <c r="J373"/>
  <c r="J71"/>
  <c r="P513"/>
  <c r="P656"/>
  <c r="BK715"/>
  <c r="J715"/>
  <c r="J78"/>
  <c r="T715"/>
  <c r="R730"/>
  <c r="P863"/>
  <c r="P1241"/>
  <c r="R1398"/>
  <c i="3" r="R314"/>
  <c r="T721"/>
  <c i="4" r="P192"/>
  <c i="6" r="T98"/>
  <c r="R164"/>
  <c i="7" r="T106"/>
  <c r="P244"/>
  <c r="P363"/>
  <c r="T447"/>
  <c r="R549"/>
  <c r="T577"/>
  <c i="8" r="BK131"/>
  <c r="J131"/>
  <c r="J69"/>
  <c r="T219"/>
  <c r="P229"/>
  <c r="R229"/>
  <c i="9" r="T98"/>
  <c r="BK388"/>
  <c r="J388"/>
  <c r="J73"/>
  <c i="10" r="T98"/>
  <c r="T97"/>
  <c r="T96"/>
  <c i="11" r="BK102"/>
  <c r="J102"/>
  <c r="J70"/>
  <c i="12" r="BK134"/>
  <c r="J134"/>
  <c r="J63"/>
  <c r="T170"/>
  <c r="P220"/>
  <c r="P245"/>
  <c r="P287"/>
  <c i="13" r="P164"/>
  <c r="P163"/>
  <c i="14" r="BK92"/>
  <c r="J92"/>
  <c r="J64"/>
  <c r="P110"/>
  <c i="15" r="T129"/>
  <c r="T189"/>
  <c i="16" r="T84"/>
  <c r="T83"/>
  <c r="T82"/>
  <c i="17" r="T163"/>
  <c r="T232"/>
  <c i="18" r="T123"/>
  <c i="19" r="P187"/>
  <c i="20" r="T181"/>
  <c r="BK313"/>
  <c r="J313"/>
  <c r="J66"/>
  <c i="21" r="BK91"/>
  <c r="J91"/>
  <c r="J61"/>
  <c r="T207"/>
  <c r="R246"/>
  <c i="22" r="T96"/>
  <c i="2" r="R225"/>
  <c r="R457"/>
  <c r="R958"/>
  <c r="P1218"/>
  <c r="BK1365"/>
  <c r="J1365"/>
  <c r="J88"/>
  <c r="R1389"/>
  <c i="3" r="BK314"/>
  <c r="J314"/>
  <c r="J67"/>
  <c r="P580"/>
  <c r="BK628"/>
  <c r="J628"/>
  <c r="J72"/>
  <c r="T628"/>
  <c r="BK1204"/>
  <c i="4" r="P96"/>
  <c r="R192"/>
  <c i="5" r="P121"/>
  <c r="P120"/>
  <c i="6" r="BK98"/>
  <c r="J98"/>
  <c r="J68"/>
  <c r="R143"/>
  <c r="BK164"/>
  <c r="J164"/>
  <c r="J72"/>
  <c i="7" r="P193"/>
  <c r="BK318"/>
  <c r="J318"/>
  <c r="J72"/>
  <c r="P401"/>
  <c r="T495"/>
  <c r="P566"/>
  <c i="8" r="T131"/>
  <c r="P255"/>
  <c i="9" r="P274"/>
  <c r="P388"/>
  <c i="10" r="P98"/>
  <c r="P97"/>
  <c r="P96"/>
  <c i="1" r="AU66"/>
  <c i="12" r="P134"/>
  <c r="BK220"/>
  <c r="J220"/>
  <c r="J68"/>
  <c r="R245"/>
  <c r="R287"/>
  <c i="13" r="BK156"/>
  <c r="J156"/>
  <c r="J65"/>
  <c i="14" r="P127"/>
  <c r="P126"/>
  <c i="15" r="T94"/>
  <c r="P170"/>
  <c i="16" r="R84"/>
  <c r="R83"/>
  <c r="R82"/>
  <c i="17" r="P163"/>
  <c r="R319"/>
  <c i="18" r="BK123"/>
  <c r="J123"/>
  <c r="J62"/>
  <c i="19" r="P87"/>
  <c r="P86"/>
  <c r="P85"/>
  <c i="1" r="AU76"/>
  <c i="20" r="R181"/>
  <c r="P313"/>
  <c r="T326"/>
  <c r="T325"/>
  <c i="21" r="P148"/>
  <c r="R220"/>
  <c i="23" r="BK81"/>
  <c r="J81"/>
  <c r="J60"/>
  <c i="24" r="BK81"/>
  <c r="J81"/>
  <c r="J60"/>
  <c i="2" r="R145"/>
  <c r="R373"/>
  <c r="P958"/>
  <c r="R1315"/>
  <c r="T1389"/>
  <c i="3" r="R170"/>
  <c r="BK721"/>
  <c r="J721"/>
  <c r="J73"/>
  <c r="T1204"/>
  <c r="T1203"/>
  <c i="5" r="P98"/>
  <c i="6" r="R98"/>
  <c r="P164"/>
  <c i="7" r="R363"/>
  <c r="BK447"/>
  <c r="J447"/>
  <c r="J75"/>
  <c r="P549"/>
  <c r="P577"/>
  <c i="8" r="T99"/>
  <c r="BK219"/>
  <c r="J219"/>
  <c r="J71"/>
  <c r="T235"/>
  <c i="9" r="BK274"/>
  <c r="J274"/>
  <c r="J71"/>
  <c r="T388"/>
  <c i="10" r="BK105"/>
  <c i="11" r="T102"/>
  <c r="T97"/>
  <c r="T96"/>
  <c i="12" r="BK93"/>
  <c r="J93"/>
  <c r="J61"/>
  <c r="R118"/>
  <c r="P170"/>
  <c r="BK262"/>
  <c r="J262"/>
  <c r="J70"/>
  <c i="13" r="T93"/>
  <c i="14" r="P92"/>
  <c r="P91"/>
  <c i="1" r="AU71"/>
  <c i="15" r="R94"/>
  <c r="BK170"/>
  <c r="J170"/>
  <c r="J68"/>
  <c i="17" r="T253"/>
  <c i="18" r="P84"/>
  <c i="20" r="R92"/>
  <c r="BK237"/>
  <c r="J237"/>
  <c r="J64"/>
  <c r="R313"/>
  <c r="R337"/>
  <c i="21" r="R91"/>
  <c r="R90"/>
  <c r="T233"/>
  <c r="T232"/>
  <c i="22" r="R82"/>
  <c r="R81"/>
  <c i="2" r="BK145"/>
  <c r="J145"/>
  <c r="J66"/>
  <c r="R169"/>
  <c r="R203"/>
  <c r="BK513"/>
  <c r="J513"/>
  <c r="J76"/>
  <c r="T656"/>
  <c r="R715"/>
  <c r="BK730"/>
  <c r="J730"/>
  <c r="J80"/>
  <c r="T730"/>
  <c r="BK902"/>
  <c r="J902"/>
  <c r="J83"/>
  <c r="BK1241"/>
  <c r="J1241"/>
  <c r="J86"/>
  <c r="R1365"/>
  <c i="3" r="P170"/>
  <c r="BK929"/>
  <c r="J929"/>
  <c r="J74"/>
  <c i="4" r="BK173"/>
  <c r="J173"/>
  <c r="J70"/>
  <c i="5" r="BK98"/>
  <c r="J98"/>
  <c r="J68"/>
  <c i="7" r="R318"/>
  <c r="T401"/>
  <c i="8" r="R99"/>
  <c r="P219"/>
  <c r="BK229"/>
  <c r="J229"/>
  <c r="J72"/>
  <c r="T229"/>
  <c i="9" r="P98"/>
  <c r="P326"/>
  <c i="12" r="T118"/>
  <c r="R170"/>
  <c r="R220"/>
  <c i="13" r="T164"/>
  <c r="T163"/>
  <c i="14" r="R110"/>
  <c i="15" r="BK94"/>
  <c r="P129"/>
  <c r="R170"/>
  <c i="17" r="R163"/>
  <c r="P232"/>
  <c i="19" r="BK87"/>
  <c i="20" r="R244"/>
  <c i="21" r="T148"/>
  <c r="P233"/>
  <c r="P232"/>
  <c i="23" r="T81"/>
  <c r="T80"/>
  <c i="18" r="P123"/>
  <c i="19" r="BK187"/>
  <c r="J187"/>
  <c r="J64"/>
  <c i="20" r="T92"/>
  <c i="21" r="T91"/>
  <c r="BK233"/>
  <c r="J233"/>
  <c r="J68"/>
  <c i="24" r="T81"/>
  <c r="T80"/>
  <c i="2" r="R118"/>
  <c r="R117"/>
  <c r="P145"/>
  <c r="BK203"/>
  <c r="J203"/>
  <c r="J68"/>
  <c r="T203"/>
  <c r="T457"/>
  <c r="P768"/>
  <c r="R863"/>
  <c r="T1241"/>
  <c r="P1398"/>
  <c i="3" r="P314"/>
  <c r="R721"/>
  <c r="P1204"/>
  <c r="P1203"/>
  <c i="4" r="T192"/>
  <c r="T133"/>
  <c i="5" r="R98"/>
  <c r="BK115"/>
  <c r="J115"/>
  <c r="J70"/>
  <c i="6" r="P98"/>
  <c r="T143"/>
  <c r="P185"/>
  <c i="8" r="BK190"/>
  <c r="BK98"/>
  <c r="J98"/>
  <c r="J67"/>
  <c r="R255"/>
  <c i="9" r="R98"/>
  <c r="R326"/>
  <c i="10" r="R98"/>
  <c r="R97"/>
  <c r="R96"/>
  <c i="12" r="T134"/>
  <c r="BK245"/>
  <c r="J245"/>
  <c r="J69"/>
  <c r="BK287"/>
  <c r="J287"/>
  <c r="J71"/>
  <c i="13" r="R156"/>
  <c i="14" r="T92"/>
  <c i="15" r="P135"/>
  <c r="P134"/>
  <c i="17" r="P253"/>
  <c i="20" r="T244"/>
  <c r="P337"/>
  <c i="21" r="P207"/>
  <c r="T220"/>
  <c i="22" r="P96"/>
  <c i="23" r="P81"/>
  <c r="P80"/>
  <c i="1" r="AU80"/>
  <c i="24" r="P81"/>
  <c r="P80"/>
  <c i="1" r="AU81"/>
  <c i="2" r="P225"/>
  <c r="T513"/>
  <c r="T768"/>
  <c r="T902"/>
  <c r="P1315"/>
  <c r="BK1389"/>
  <c r="J1389"/>
  <c r="J89"/>
  <c i="3" r="T170"/>
  <c r="BK580"/>
  <c r="J580"/>
  <c r="J69"/>
  <c r="T580"/>
  <c r="P628"/>
  <c r="P627"/>
  <c i="4" r="R173"/>
  <c r="R133"/>
  <c i="5" r="R115"/>
  <c i="6" r="T124"/>
  <c r="P155"/>
  <c r="R155"/>
  <c i="7" r="P106"/>
  <c r="R244"/>
  <c r="T363"/>
  <c r="R447"/>
  <c r="T549"/>
  <c r="BK577"/>
  <c r="J577"/>
  <c r="J80"/>
  <c i="8" r="R131"/>
  <c r="T255"/>
  <c i="9" r="BK98"/>
  <c r="BK326"/>
  <c r="J326"/>
  <c r="J72"/>
  <c i="11" r="P102"/>
  <c r="P97"/>
  <c r="P96"/>
  <c i="1" r="AU67"/>
  <c i="12" r="T93"/>
  <c r="T92"/>
  <c r="BK189"/>
  <c r="J189"/>
  <c r="J67"/>
  <c r="R262"/>
  <c i="13" r="P93"/>
  <c r="P92"/>
  <c i="1" r="AU70"/>
  <c i="13" r="P156"/>
  <c i="14" r="BK127"/>
  <c i="15" r="T135"/>
  <c i="16" r="P84"/>
  <c r="P83"/>
  <c r="P82"/>
  <c i="1" r="AU73"/>
  <c i="17" r="BK163"/>
  <c r="J163"/>
  <c r="J62"/>
  <c r="P319"/>
  <c i="19" r="R187"/>
  <c i="20" r="P92"/>
  <c r="T237"/>
  <c r="BK326"/>
  <c r="J326"/>
  <c r="J69"/>
  <c i="21" r="BK148"/>
  <c r="J148"/>
  <c r="J62"/>
  <c r="P220"/>
  <c r="R233"/>
  <c r="R232"/>
  <c i="22" r="T82"/>
  <c r="T81"/>
  <c i="24" r="R81"/>
  <c r="R80"/>
  <c i="2" r="BK169"/>
  <c r="J169"/>
  <c r="J67"/>
  <c r="T373"/>
  <c r="T958"/>
  <c r="T1218"/>
  <c r="P1365"/>
  <c i="3" r="T101"/>
  <c r="T100"/>
  <c r="P438"/>
  <c r="R929"/>
  <c i="4" r="T96"/>
  <c i="5" r="T98"/>
  <c r="T97"/>
  <c r="P115"/>
  <c i="6" r="P124"/>
  <c r="BK155"/>
  <c r="J155"/>
  <c r="J71"/>
  <c r="T155"/>
  <c i="7" r="R193"/>
  <c r="P318"/>
  <c r="R401"/>
  <c r="R495"/>
  <c r="BK566"/>
  <c r="J566"/>
  <c r="J78"/>
  <c i="9" r="P193"/>
  <c r="R388"/>
  <c i="10" r="BK98"/>
  <c r="J98"/>
  <c r="J69"/>
  <c i="12" r="P93"/>
  <c r="P92"/>
  <c r="P189"/>
  <c r="P188"/>
  <c i="13" r="BK164"/>
  <c i="14" r="T110"/>
  <c i="15" r="BK129"/>
  <c r="J129"/>
  <c r="J65"/>
  <c r="T170"/>
  <c i="17" r="P88"/>
  <c r="P87"/>
  <c i="1" r="AU74"/>
  <c i="17" r="R253"/>
  <c i="18" r="R84"/>
  <c r="R83"/>
  <c r="R82"/>
  <c i="20" r="BK92"/>
  <c r="J92"/>
  <c r="J61"/>
  <c r="BK181"/>
  <c r="J181"/>
  <c r="J63"/>
  <c r="P237"/>
  <c r="T313"/>
  <c r="R326"/>
  <c r="R325"/>
  <c i="21" r="BK207"/>
  <c r="J207"/>
  <c r="J63"/>
  <c r="BK246"/>
  <c r="J246"/>
  <c r="J69"/>
  <c i="2" r="BK724"/>
  <c r="J724"/>
  <c r="J79"/>
  <c i="17" r="BK227"/>
  <c r="J227"/>
  <c r="J63"/>
  <c i="2" r="BK367"/>
  <c r="J367"/>
  <c r="J70"/>
  <c i="4" r="BK133"/>
  <c r="J133"/>
  <c r="J69"/>
  <c i="5" r="BK108"/>
  <c r="J108"/>
  <c r="J69"/>
  <c i="12" r="BK184"/>
  <c r="J184"/>
  <c r="J65"/>
  <c i="20" r="BK321"/>
  <c r="J321"/>
  <c r="J67"/>
  <c i="21" r="BK213"/>
  <c r="J213"/>
  <c r="J64"/>
  <c i="13" r="BK189"/>
  <c r="J189"/>
  <c r="J68"/>
  <c i="3" r="BK1211"/>
  <c r="J1211"/>
  <c r="J77"/>
  <c i="5" r="BK146"/>
  <c r="J146"/>
  <c r="J73"/>
  <c i="9" r="BK269"/>
  <c r="J269"/>
  <c r="J70"/>
  <c i="17" r="BK348"/>
  <c r="J348"/>
  <c r="J67"/>
  <c i="2" r="BK1415"/>
  <c r="J1415"/>
  <c r="J93"/>
  <c i="10" r="BK408"/>
  <c r="J408"/>
  <c r="J72"/>
  <c i="2" r="BK474"/>
  <c r="J474"/>
  <c r="J73"/>
  <c i="14" r="BK152"/>
  <c r="J152"/>
  <c r="J68"/>
  <c i="15" r="BK203"/>
  <c r="J203"/>
  <c r="J71"/>
  <c i="16" r="BK230"/>
  <c r="J230"/>
  <c r="J62"/>
  <c i="17" r="BK159"/>
  <c r="J159"/>
  <c r="J61"/>
  <c i="21" r="BK228"/>
  <c r="J228"/>
  <c r="J66"/>
  <c i="2" r="BK1412"/>
  <c r="J1412"/>
  <c r="J92"/>
  <c i="11" r="BK98"/>
  <c r="J98"/>
  <c r="J69"/>
  <c i="14" r="BK157"/>
  <c r="J157"/>
  <c r="J69"/>
  <c i="2" r="BK1420"/>
  <c r="J1420"/>
  <c r="J94"/>
  <c i="11" r="BK253"/>
  <c r="J253"/>
  <c r="J72"/>
  <c i="13" r="BK194"/>
  <c r="J194"/>
  <c r="J70"/>
  <c i="15" r="BK184"/>
  <c r="J184"/>
  <c r="J69"/>
  <c i="3" r="BK623"/>
  <c r="J623"/>
  <c r="J70"/>
  <c i="20" r="BK172"/>
  <c r="J172"/>
  <c r="J62"/>
  <c i="19" r="BK180"/>
  <c r="J180"/>
  <c r="J63"/>
  <c r="BK290"/>
  <c r="J290"/>
  <c r="J65"/>
  <c i="24" r="J77"/>
  <c r="BE100"/>
  <c r="J74"/>
  <c i="23" r="BK80"/>
  <c r="J80"/>
  <c i="24" r="E70"/>
  <c r="BE88"/>
  <c r="BE90"/>
  <c r="BE92"/>
  <c r="BE98"/>
  <c r="F77"/>
  <c r="BE82"/>
  <c r="BE96"/>
  <c r="BE85"/>
  <c r="BE94"/>
  <c i="23" r="BE85"/>
  <c r="E70"/>
  <c r="BE120"/>
  <c r="BE100"/>
  <c r="BE111"/>
  <c r="BE114"/>
  <c r="BE123"/>
  <c r="BE126"/>
  <c r="J55"/>
  <c r="BE88"/>
  <c r="BE108"/>
  <c r="J52"/>
  <c r="BE91"/>
  <c r="BE82"/>
  <c r="BE103"/>
  <c r="BE97"/>
  <c r="BE105"/>
  <c r="BE117"/>
  <c r="F55"/>
  <c r="BE94"/>
  <c i="22" r="J77"/>
  <c r="J52"/>
  <c r="J78"/>
  <c r="BE83"/>
  <c r="BE87"/>
  <c r="BE93"/>
  <c i="21" r="BK90"/>
  <c r="J90"/>
  <c r="J60"/>
  <c i="22" r="F55"/>
  <c i="21" r="BK232"/>
  <c r="J232"/>
  <c r="J67"/>
  <c i="22" r="E71"/>
  <c r="BE103"/>
  <c r="BE90"/>
  <c r="BE97"/>
  <c r="BE100"/>
  <c i="20" r="BK91"/>
  <c r="J91"/>
  <c r="J60"/>
  <c i="21" r="BE92"/>
  <c r="BE154"/>
  <c r="BE204"/>
  <c r="BE211"/>
  <c r="BE252"/>
  <c r="J83"/>
  <c r="BE229"/>
  <c r="F86"/>
  <c r="BE163"/>
  <c r="BE201"/>
  <c r="BE208"/>
  <c r="BE239"/>
  <c r="BE257"/>
  <c r="BE262"/>
  <c r="BE195"/>
  <c r="E79"/>
  <c r="BE108"/>
  <c r="BE116"/>
  <c r="BE158"/>
  <c r="BE173"/>
  <c r="BE183"/>
  <c r="BE243"/>
  <c r="J86"/>
  <c r="BE131"/>
  <c r="BE134"/>
  <c r="BE221"/>
  <c r="BE226"/>
  <c i="20" r="BK325"/>
  <c r="J325"/>
  <c r="J68"/>
  <c i="21" r="BE97"/>
  <c r="BE113"/>
  <c r="BE122"/>
  <c r="BE178"/>
  <c r="BE214"/>
  <c r="BE139"/>
  <c r="BE144"/>
  <c r="BE149"/>
  <c r="BE186"/>
  <c r="BE189"/>
  <c r="BE103"/>
  <c r="BE126"/>
  <c r="BE168"/>
  <c r="BE234"/>
  <c r="BE247"/>
  <c i="19" r="J87"/>
  <c r="J61"/>
  <c i="20" r="BE96"/>
  <c r="BE128"/>
  <c r="F55"/>
  <c r="BE166"/>
  <c r="BE212"/>
  <c r="BE255"/>
  <c r="E80"/>
  <c r="J87"/>
  <c r="BE109"/>
  <c r="BE241"/>
  <c r="BE273"/>
  <c r="BE292"/>
  <c r="BE307"/>
  <c r="BE322"/>
  <c r="BE338"/>
  <c r="BE343"/>
  <c r="BE137"/>
  <c r="BE264"/>
  <c r="BE299"/>
  <c r="BE334"/>
  <c r="BE352"/>
  <c r="J84"/>
  <c r="BE153"/>
  <c r="BE257"/>
  <c r="BE285"/>
  <c r="BE314"/>
  <c r="BE327"/>
  <c r="BE348"/>
  <c r="BE93"/>
  <c r="BE142"/>
  <c r="BE245"/>
  <c r="BE269"/>
  <c r="BE156"/>
  <c r="BE303"/>
  <c r="BE279"/>
  <c r="BE133"/>
  <c r="BE173"/>
  <c r="BE182"/>
  <c r="BE187"/>
  <c r="BE231"/>
  <c r="BE248"/>
  <c r="BE262"/>
  <c r="BE276"/>
  <c r="BE289"/>
  <c r="BE296"/>
  <c r="BE301"/>
  <c r="BE305"/>
  <c r="BE120"/>
  <c r="BE125"/>
  <c r="BE159"/>
  <c r="BE234"/>
  <c r="BE238"/>
  <c r="BE287"/>
  <c r="BE145"/>
  <c r="BE150"/>
  <c r="BE163"/>
  <c r="BE189"/>
  <c r="BE319"/>
  <c r="BE330"/>
  <c r="BE101"/>
  <c r="BE104"/>
  <c r="BE115"/>
  <c r="BE169"/>
  <c r="BE193"/>
  <c r="BE252"/>
  <c r="BE259"/>
  <c r="BE282"/>
  <c r="BE294"/>
  <c i="19" r="F82"/>
  <c r="E75"/>
  <c r="BE133"/>
  <c r="BE193"/>
  <c r="BE242"/>
  <c r="BE248"/>
  <c r="BE268"/>
  <c r="BE273"/>
  <c r="BE175"/>
  <c r="BE236"/>
  <c r="BE278"/>
  <c r="BE291"/>
  <c r="J54"/>
  <c r="BE88"/>
  <c r="BE105"/>
  <c r="BE116"/>
  <c r="BE197"/>
  <c r="BE204"/>
  <c r="BE217"/>
  <c r="BE238"/>
  <c r="BE240"/>
  <c r="BE253"/>
  <c r="BE265"/>
  <c i="18" r="BK83"/>
  <c r="BK82"/>
  <c r="J82"/>
  <c r="J59"/>
  <c i="19" r="BE151"/>
  <c r="BE209"/>
  <c r="BE211"/>
  <c r="BE111"/>
  <c r="BE128"/>
  <c r="BE138"/>
  <c r="BE228"/>
  <c r="J52"/>
  <c r="J82"/>
  <c r="BE122"/>
  <c r="BE181"/>
  <c r="BE246"/>
  <c r="BE163"/>
  <c r="BE200"/>
  <c r="BE148"/>
  <c r="BE223"/>
  <c r="BE231"/>
  <c r="BE119"/>
  <c r="BE143"/>
  <c r="BE244"/>
  <c r="BE100"/>
  <c r="BE188"/>
  <c r="BE233"/>
  <c i="18" r="J52"/>
  <c r="BE169"/>
  <c r="BE185"/>
  <c r="BE131"/>
  <c r="BE177"/>
  <c r="BE188"/>
  <c r="F79"/>
  <c r="BE90"/>
  <c r="BE165"/>
  <c r="BE107"/>
  <c r="BE146"/>
  <c r="BE181"/>
  <c r="BE191"/>
  <c r="BE98"/>
  <c r="BE101"/>
  <c r="BE117"/>
  <c r="BE173"/>
  <c r="E72"/>
  <c r="BE85"/>
  <c r="BE104"/>
  <c r="BE114"/>
  <c r="BE127"/>
  <c i="17" r="BK87"/>
  <c r="J87"/>
  <c r="J59"/>
  <c i="18" r="BE109"/>
  <c r="BE151"/>
  <c r="BE157"/>
  <c r="BE138"/>
  <c r="BE88"/>
  <c r="BE112"/>
  <c r="BE134"/>
  <c r="BE142"/>
  <c r="BE160"/>
  <c r="BE94"/>
  <c r="BE120"/>
  <c r="BE124"/>
  <c r="BE154"/>
  <c i="17" r="BE279"/>
  <c r="BE327"/>
  <c r="BE335"/>
  <c r="BE152"/>
  <c r="BE160"/>
  <c r="BE175"/>
  <c r="BE179"/>
  <c r="BE218"/>
  <c r="BE257"/>
  <c r="BE300"/>
  <c r="BE306"/>
  <c r="BE314"/>
  <c r="BE99"/>
  <c r="BE148"/>
  <c r="BE201"/>
  <c r="BE211"/>
  <c r="BE228"/>
  <c r="BE238"/>
  <c r="BE251"/>
  <c r="BE310"/>
  <c r="BE320"/>
  <c r="BE339"/>
  <c r="BE344"/>
  <c r="BE349"/>
  <c i="16" r="J84"/>
  <c r="J61"/>
  <c i="17" r="J55"/>
  <c r="BE112"/>
  <c r="BE197"/>
  <c r="BE207"/>
  <c r="BE220"/>
  <c r="BE243"/>
  <c r="BE246"/>
  <c r="BE248"/>
  <c r="BE283"/>
  <c r="BE297"/>
  <c r="BE324"/>
  <c r="BE332"/>
  <c r="BE106"/>
  <c r="BE120"/>
  <c r="BE124"/>
  <c r="BE141"/>
  <c r="BE155"/>
  <c r="BE241"/>
  <c r="E48"/>
  <c r="F84"/>
  <c r="BE103"/>
  <c r="BE116"/>
  <c r="BE164"/>
  <c r="BE225"/>
  <c r="BE183"/>
  <c r="BE189"/>
  <c r="BE193"/>
  <c r="BE233"/>
  <c r="BE263"/>
  <c r="BE274"/>
  <c r="BE293"/>
  <c r="J52"/>
  <c r="BE171"/>
  <c r="BE270"/>
  <c r="BE96"/>
  <c r="BE236"/>
  <c r="BE289"/>
  <c r="BE89"/>
  <c r="BE93"/>
  <c r="BE130"/>
  <c r="BE133"/>
  <c r="BE144"/>
  <c r="BE254"/>
  <c r="BE259"/>
  <c r="BE267"/>
  <c r="BE277"/>
  <c i="16" r="F79"/>
  <c r="BE202"/>
  <c i="15" r="BK134"/>
  <c r="J134"/>
  <c r="J66"/>
  <c i="16" r="BE145"/>
  <c r="BE183"/>
  <c r="BE216"/>
  <c r="J76"/>
  <c r="BE85"/>
  <c r="BE90"/>
  <c r="BE207"/>
  <c r="BE156"/>
  <c r="BE191"/>
  <c r="BE218"/>
  <c i="15" r="J94"/>
  <c r="J64"/>
  <c i="16" r="E48"/>
  <c r="BE136"/>
  <c r="BE197"/>
  <c r="BE220"/>
  <c r="BE222"/>
  <c r="BE231"/>
  <c r="BE125"/>
  <c r="BE141"/>
  <c r="BE153"/>
  <c r="BE117"/>
  <c r="BE131"/>
  <c r="BE149"/>
  <c i="15" r="J90"/>
  <c r="BE101"/>
  <c r="E50"/>
  <c r="BE95"/>
  <c i="14" r="J127"/>
  <c r="J67"/>
  <c i="15" r="J87"/>
  <c r="BE110"/>
  <c r="BE107"/>
  <c r="BE112"/>
  <c r="BE117"/>
  <c r="BE139"/>
  <c r="BE142"/>
  <c r="BE163"/>
  <c r="BE167"/>
  <c r="BE177"/>
  <c r="BE180"/>
  <c r="BE98"/>
  <c r="BE104"/>
  <c r="BE125"/>
  <c r="BE146"/>
  <c r="BE150"/>
  <c r="BE154"/>
  <c r="BE159"/>
  <c r="BE115"/>
  <c r="BE120"/>
  <c r="BE122"/>
  <c r="BE136"/>
  <c r="BE190"/>
  <c r="BE185"/>
  <c r="BE204"/>
  <c r="F90"/>
  <c r="BE127"/>
  <c r="BE132"/>
  <c r="BE130"/>
  <c r="BE197"/>
  <c r="BE200"/>
  <c r="BE171"/>
  <c r="BE174"/>
  <c r="BE193"/>
  <c i="13" r="BK193"/>
  <c r="J193"/>
  <c r="J69"/>
  <c i="14" r="F59"/>
  <c r="BE107"/>
  <c r="J59"/>
  <c r="BE119"/>
  <c r="BE132"/>
  <c r="BE141"/>
  <c r="BE158"/>
  <c r="BE149"/>
  <c r="BE153"/>
  <c r="BE101"/>
  <c r="BE111"/>
  <c r="BE122"/>
  <c r="E50"/>
  <c r="BE128"/>
  <c r="BE136"/>
  <c r="BE99"/>
  <c r="BE116"/>
  <c r="J56"/>
  <c r="BE93"/>
  <c r="BE124"/>
  <c i="13" r="J164"/>
  <c r="J67"/>
  <c i="14" r="BE113"/>
  <c r="BE145"/>
  <c r="BE96"/>
  <c r="BE104"/>
  <c i="12" r="BK92"/>
  <c i="13" r="J59"/>
  <c r="BE97"/>
  <c r="BE123"/>
  <c r="BE149"/>
  <c r="E50"/>
  <c r="F89"/>
  <c r="BE173"/>
  <c r="J86"/>
  <c r="BE94"/>
  <c r="BE117"/>
  <c r="BE134"/>
  <c r="BE178"/>
  <c r="BE132"/>
  <c r="BE137"/>
  <c r="BE153"/>
  <c r="BE182"/>
  <c r="BE113"/>
  <c r="BE109"/>
  <c r="BE145"/>
  <c r="BE159"/>
  <c r="BE186"/>
  <c r="BE106"/>
  <c r="BE157"/>
  <c r="BE165"/>
  <c r="BE190"/>
  <c r="BE111"/>
  <c r="BE161"/>
  <c r="BE100"/>
  <c r="BE115"/>
  <c r="BE120"/>
  <c r="BE129"/>
  <c r="BE169"/>
  <c r="BE195"/>
  <c i="12" r="BK188"/>
  <c r="J188"/>
  <c r="J66"/>
  <c i="13" r="BE103"/>
  <c r="BE141"/>
  <c i="12" r="BE124"/>
  <c r="BE103"/>
  <c r="BE129"/>
  <c r="F55"/>
  <c r="BE153"/>
  <c r="BE157"/>
  <c r="BE174"/>
  <c i="11" r="BK97"/>
  <c r="J97"/>
  <c r="J68"/>
  <c i="12" r="E48"/>
  <c r="J85"/>
  <c r="BE94"/>
  <c r="BE119"/>
  <c r="BE162"/>
  <c r="BE167"/>
  <c r="BE224"/>
  <c r="BE229"/>
  <c r="BE234"/>
  <c r="BE240"/>
  <c r="BE246"/>
  <c r="BE259"/>
  <c r="BE108"/>
  <c r="BE171"/>
  <c r="BE197"/>
  <c r="BE201"/>
  <c r="BE214"/>
  <c r="BE217"/>
  <c r="BE226"/>
  <c r="BE242"/>
  <c r="BE257"/>
  <c r="BE263"/>
  <c r="BE279"/>
  <c r="BE288"/>
  <c r="BE291"/>
  <c i="11" r="BK252"/>
  <c r="J252"/>
  <c r="J71"/>
  <c i="12" r="BE113"/>
  <c r="BE145"/>
  <c r="BE181"/>
  <c r="BE190"/>
  <c r="BE249"/>
  <c r="BE254"/>
  <c r="BE177"/>
  <c r="BE194"/>
  <c r="BE203"/>
  <c r="BE207"/>
  <c r="BE221"/>
  <c r="BE232"/>
  <c r="BE237"/>
  <c r="BE271"/>
  <c r="BE185"/>
  <c r="BE210"/>
  <c r="BE98"/>
  <c r="BE135"/>
  <c r="BE252"/>
  <c i="11" r="J60"/>
  <c r="BE106"/>
  <c r="BE125"/>
  <c r="BE155"/>
  <c r="BE161"/>
  <c r="BE163"/>
  <c r="BE168"/>
  <c r="BE171"/>
  <c r="BE173"/>
  <c r="BE202"/>
  <c r="BE237"/>
  <c r="BE239"/>
  <c r="BE241"/>
  <c r="BE247"/>
  <c i="10" r="J105"/>
  <c r="J70"/>
  <c r="BK407"/>
  <c r="J407"/>
  <c r="J71"/>
  <c i="11" r="F63"/>
  <c r="BE130"/>
  <c r="BE133"/>
  <c r="BE254"/>
  <c r="BE113"/>
  <c r="BE137"/>
  <c r="BE139"/>
  <c r="BE143"/>
  <c r="BE195"/>
  <c r="BE222"/>
  <c r="BE249"/>
  <c r="E52"/>
  <c r="BE111"/>
  <c r="BE193"/>
  <c r="BE228"/>
  <c r="BE180"/>
  <c r="BE99"/>
  <c r="BE108"/>
  <c r="BE120"/>
  <c r="BE207"/>
  <c r="BE210"/>
  <c r="BE232"/>
  <c r="BE103"/>
  <c r="BE153"/>
  <c r="BE200"/>
  <c r="BE219"/>
  <c r="BE234"/>
  <c r="BE243"/>
  <c r="BE245"/>
  <c r="BE141"/>
  <c r="BE146"/>
  <c r="BE178"/>
  <c r="BE182"/>
  <c r="BE213"/>
  <c r="BE115"/>
  <c r="BE118"/>
  <c r="BE122"/>
  <c r="BE127"/>
  <c r="BE166"/>
  <c r="BE187"/>
  <c r="BE216"/>
  <c r="BE151"/>
  <c r="BE158"/>
  <c r="BE184"/>
  <c r="BE225"/>
  <c r="BE148"/>
  <c r="BE176"/>
  <c r="BE190"/>
  <c r="BE198"/>
  <c r="BE205"/>
  <c r="BE230"/>
  <c i="10" r="J60"/>
  <c r="BE121"/>
  <c r="BE126"/>
  <c r="BE172"/>
  <c r="BE176"/>
  <c r="BE232"/>
  <c r="BE243"/>
  <c r="BE249"/>
  <c r="BE271"/>
  <c r="BE295"/>
  <c r="BE299"/>
  <c r="BE313"/>
  <c r="BE325"/>
  <c r="BE354"/>
  <c r="BE359"/>
  <c r="BE382"/>
  <c r="BE394"/>
  <c r="BE106"/>
  <c r="BE135"/>
  <c r="BE162"/>
  <c r="BE217"/>
  <c r="BE238"/>
  <c r="BE273"/>
  <c r="BE281"/>
  <c r="BE285"/>
  <c r="BE305"/>
  <c r="BE328"/>
  <c r="BE348"/>
  <c r="BE362"/>
  <c r="BE367"/>
  <c r="BE377"/>
  <c r="BE387"/>
  <c r="BE392"/>
  <c r="BE400"/>
  <c r="BE111"/>
  <c r="BE207"/>
  <c r="BE213"/>
  <c r="BE226"/>
  <c r="BE234"/>
  <c r="BE262"/>
  <c r="BE292"/>
  <c r="BE319"/>
  <c r="BE372"/>
  <c r="BE384"/>
  <c r="BE389"/>
  <c r="BE398"/>
  <c r="BE109"/>
  <c r="BE145"/>
  <c r="BE152"/>
  <c r="BE181"/>
  <c r="BE201"/>
  <c r="BE221"/>
  <c r="BE340"/>
  <c r="BE375"/>
  <c r="BE379"/>
  <c r="BE396"/>
  <c r="BE404"/>
  <c r="BE409"/>
  <c r="E82"/>
  <c r="F93"/>
  <c r="BE123"/>
  <c r="BE133"/>
  <c r="BE246"/>
  <c r="BE267"/>
  <c r="BE279"/>
  <c r="BE290"/>
  <c r="BE297"/>
  <c r="BE336"/>
  <c r="BE370"/>
  <c r="BE402"/>
  <c i="9" r="J98"/>
  <c r="J68"/>
  <c i="10" r="BE147"/>
  <c r="BE196"/>
  <c r="BE269"/>
  <c r="BE277"/>
  <c r="BE357"/>
  <c r="BE116"/>
  <c r="BE140"/>
  <c r="BE186"/>
  <c r="BE204"/>
  <c r="BE229"/>
  <c r="BE260"/>
  <c r="BE302"/>
  <c r="BE309"/>
  <c r="BE346"/>
  <c r="BE131"/>
  <c r="BE154"/>
  <c r="BE191"/>
  <c r="BE219"/>
  <c r="BE255"/>
  <c r="BE311"/>
  <c r="BE338"/>
  <c r="BE102"/>
  <c r="BE114"/>
  <c r="BE150"/>
  <c r="BE159"/>
  <c r="BE169"/>
  <c r="BE240"/>
  <c r="BE264"/>
  <c r="BE275"/>
  <c r="BE316"/>
  <c r="BE322"/>
  <c r="BE330"/>
  <c r="BE343"/>
  <c r="BE128"/>
  <c r="BE138"/>
  <c r="BE142"/>
  <c r="BE193"/>
  <c r="BE210"/>
  <c r="BE215"/>
  <c r="BE224"/>
  <c r="BE236"/>
  <c r="BE287"/>
  <c r="BE334"/>
  <c r="BE365"/>
  <c r="BE119"/>
  <c r="BE174"/>
  <c r="BE178"/>
  <c r="BE251"/>
  <c r="BE258"/>
  <c r="BE283"/>
  <c r="BE99"/>
  <c r="BE157"/>
  <c r="BE164"/>
  <c r="BE167"/>
  <c r="BE183"/>
  <c r="BE188"/>
  <c r="BE198"/>
  <c r="BE253"/>
  <c r="BE307"/>
  <c r="BE351"/>
  <c i="9" r="J62"/>
  <c r="BE105"/>
  <c i="8" r="J190"/>
  <c r="J70"/>
  <c i="9" r="F63"/>
  <c r="BE148"/>
  <c r="BE158"/>
  <c r="BE200"/>
  <c r="BE262"/>
  <c r="BE270"/>
  <c r="BE370"/>
  <c r="BE398"/>
  <c r="BE403"/>
  <c r="BE409"/>
  <c r="BE109"/>
  <c r="BE161"/>
  <c r="BE166"/>
  <c r="BE181"/>
  <c r="BE186"/>
  <c r="BE203"/>
  <c r="BE206"/>
  <c r="BE218"/>
  <c r="BE225"/>
  <c r="BE233"/>
  <c r="BE266"/>
  <c r="BE327"/>
  <c r="BE360"/>
  <c r="BE364"/>
  <c r="BE386"/>
  <c r="BE395"/>
  <c r="BE401"/>
  <c r="BE405"/>
  <c r="BE407"/>
  <c r="E52"/>
  <c r="J63"/>
  <c r="BE99"/>
  <c r="BE117"/>
  <c r="BE124"/>
  <c r="BE151"/>
  <c r="BE156"/>
  <c r="BE126"/>
  <c r="BE129"/>
  <c r="BE136"/>
  <c r="BE171"/>
  <c r="BE194"/>
  <c r="BE240"/>
  <c r="BE243"/>
  <c r="BE297"/>
  <c r="BE299"/>
  <c r="BE340"/>
  <c r="BE349"/>
  <c r="BE358"/>
  <c r="BE368"/>
  <c r="BE377"/>
  <c r="BE379"/>
  <c r="BE382"/>
  <c r="BE384"/>
  <c r="BE389"/>
  <c r="BE392"/>
  <c r="BE411"/>
  <c r="BE250"/>
  <c r="BE141"/>
  <c r="BE144"/>
  <c r="BE197"/>
  <c r="BE209"/>
  <c r="BE259"/>
  <c r="BE320"/>
  <c r="BE362"/>
  <c r="BE169"/>
  <c r="BE284"/>
  <c r="BE286"/>
  <c r="BE288"/>
  <c r="BE312"/>
  <c r="BE318"/>
  <c r="BE337"/>
  <c r="J91"/>
  <c r="BE114"/>
  <c r="BE121"/>
  <c r="BE153"/>
  <c r="BE188"/>
  <c r="BE215"/>
  <c r="BE247"/>
  <c r="BE275"/>
  <c r="BE107"/>
  <c r="BE112"/>
  <c r="BE119"/>
  <c r="BE184"/>
  <c r="BE256"/>
  <c r="BE282"/>
  <c r="BE295"/>
  <c r="BE301"/>
  <c r="BE314"/>
  <c r="BE333"/>
  <c r="BE175"/>
  <c r="BE310"/>
  <c r="BE342"/>
  <c r="BE346"/>
  <c r="BE352"/>
  <c r="BE354"/>
  <c r="BE372"/>
  <c r="BE375"/>
  <c r="BE131"/>
  <c r="BE134"/>
  <c r="BE139"/>
  <c r="BE146"/>
  <c r="BE163"/>
  <c r="BE190"/>
  <c r="BE212"/>
  <c r="BE229"/>
  <c r="BE237"/>
  <c r="BE316"/>
  <c r="BE324"/>
  <c r="BE330"/>
  <c i="7" r="J106"/>
  <c r="J69"/>
  <c i="8" r="E52"/>
  <c r="J60"/>
  <c r="BE100"/>
  <c r="BE109"/>
  <c r="BE150"/>
  <c r="BE168"/>
  <c r="BE200"/>
  <c r="BE206"/>
  <c r="BE226"/>
  <c r="BE233"/>
  <c r="BE238"/>
  <c r="BE244"/>
  <c r="BE270"/>
  <c r="BE273"/>
  <c r="BE277"/>
  <c r="BE279"/>
  <c r="BE144"/>
  <c r="BE153"/>
  <c r="BE230"/>
  <c r="BE267"/>
  <c r="BE275"/>
  <c r="BE159"/>
  <c r="BE180"/>
  <c r="BE124"/>
  <c r="BE129"/>
  <c r="BE264"/>
  <c r="BE203"/>
  <c r="BE106"/>
  <c r="BE118"/>
  <c r="BE147"/>
  <c r="BE162"/>
  <c r="BE236"/>
  <c r="BE256"/>
  <c r="J63"/>
  <c r="BE138"/>
  <c r="BE174"/>
  <c r="F63"/>
  <c r="BE127"/>
  <c r="BE135"/>
  <c r="BE247"/>
  <c r="BE250"/>
  <c r="BE253"/>
  <c r="BE260"/>
  <c r="BE103"/>
  <c r="BE112"/>
  <c r="BE115"/>
  <c r="BE141"/>
  <c r="BE188"/>
  <c r="BE191"/>
  <c r="BE194"/>
  <c r="BE197"/>
  <c r="BE223"/>
  <c r="BE132"/>
  <c r="BE156"/>
  <c r="BE165"/>
  <c r="BE171"/>
  <c r="BE186"/>
  <c r="BE213"/>
  <c r="BE121"/>
  <c r="BE220"/>
  <c i="7" r="J60"/>
  <c r="BE119"/>
  <c r="BE245"/>
  <c r="BE277"/>
  <c r="BE325"/>
  <c r="BE345"/>
  <c r="BE379"/>
  <c r="BE402"/>
  <c r="BE132"/>
  <c r="BE175"/>
  <c r="BE221"/>
  <c r="BE319"/>
  <c r="BE321"/>
  <c r="BE350"/>
  <c r="BE374"/>
  <c r="BE381"/>
  <c r="BE384"/>
  <c r="BE391"/>
  <c r="BE397"/>
  <c r="BE444"/>
  <c r="BE456"/>
  <c r="BE489"/>
  <c r="BE535"/>
  <c r="BE537"/>
  <c r="BE560"/>
  <c r="F101"/>
  <c r="BE122"/>
  <c r="BE196"/>
  <c r="BE302"/>
  <c r="BE360"/>
  <c r="BE410"/>
  <c r="BE441"/>
  <c r="BE448"/>
  <c r="BE462"/>
  <c r="BE521"/>
  <c r="BE527"/>
  <c r="BE529"/>
  <c r="BE546"/>
  <c r="BE567"/>
  <c r="BE570"/>
  <c r="BE574"/>
  <c r="BE580"/>
  <c r="BE129"/>
  <c r="BE155"/>
  <c r="BE165"/>
  <c r="BE205"/>
  <c r="BE270"/>
  <c r="BE354"/>
  <c r="BE364"/>
  <c r="BE367"/>
  <c r="BE394"/>
  <c r="BE454"/>
  <c r="BE506"/>
  <c r="BE523"/>
  <c r="BE533"/>
  <c r="BE539"/>
  <c r="BE543"/>
  <c r="BE550"/>
  <c r="BE556"/>
  <c r="BE564"/>
  <c r="BE578"/>
  <c r="BE116"/>
  <c r="BE137"/>
  <c r="BE223"/>
  <c r="BE226"/>
  <c r="BE257"/>
  <c r="BE259"/>
  <c r="BE266"/>
  <c r="BE305"/>
  <c r="BE323"/>
  <c r="BE334"/>
  <c r="BE358"/>
  <c r="BE369"/>
  <c r="BE376"/>
  <c r="BE491"/>
  <c r="BE531"/>
  <c r="BE554"/>
  <c r="BE231"/>
  <c r="BE299"/>
  <c r="BE408"/>
  <c r="BE413"/>
  <c r="BE420"/>
  <c r="BE438"/>
  <c r="BE473"/>
  <c r="BE517"/>
  <c i="6" r="BK97"/>
  <c r="J97"/>
  <c i="7" r="BE139"/>
  <c r="BE198"/>
  <c r="BE235"/>
  <c r="BE239"/>
  <c r="BE251"/>
  <c r="BE286"/>
  <c r="BE292"/>
  <c r="BE342"/>
  <c r="BE372"/>
  <c r="BE428"/>
  <c r="BE467"/>
  <c r="BE480"/>
  <c r="BE504"/>
  <c r="BE113"/>
  <c r="BE124"/>
  <c r="BE180"/>
  <c r="BE188"/>
  <c r="BE190"/>
  <c r="BE200"/>
  <c r="BE202"/>
  <c r="BE211"/>
  <c r="BE268"/>
  <c r="BE283"/>
  <c r="BE386"/>
  <c r="BE418"/>
  <c r="BE432"/>
  <c r="BE475"/>
  <c r="BE496"/>
  <c r="BE525"/>
  <c r="BE107"/>
  <c r="BE127"/>
  <c r="BE134"/>
  <c r="BE149"/>
  <c r="BE169"/>
  <c r="BE184"/>
  <c r="BE207"/>
  <c r="BE247"/>
  <c r="BE249"/>
  <c r="BE309"/>
  <c r="BE315"/>
  <c r="BE483"/>
  <c r="BE515"/>
  <c r="E90"/>
  <c r="BE110"/>
  <c r="BE241"/>
  <c r="BE254"/>
  <c r="BE272"/>
  <c r="BE313"/>
  <c r="BE327"/>
  <c r="BE389"/>
  <c r="BE399"/>
  <c r="BE434"/>
  <c r="BE470"/>
  <c r="BE161"/>
  <c r="BE172"/>
  <c r="BE194"/>
  <c r="BE261"/>
  <c r="BE263"/>
  <c r="BE295"/>
  <c r="BE339"/>
  <c r="BE415"/>
  <c r="BE426"/>
  <c r="BE464"/>
  <c r="BE478"/>
  <c r="BE485"/>
  <c r="BE493"/>
  <c i="6" r="BE114"/>
  <c r="J60"/>
  <c r="BE183"/>
  <c r="BE204"/>
  <c r="J63"/>
  <c r="BE104"/>
  <c r="BE107"/>
  <c r="BE120"/>
  <c r="BE125"/>
  <c r="BE140"/>
  <c r="BE180"/>
  <c r="BE186"/>
  <c r="BE102"/>
  <c r="BE117"/>
  <c r="BE144"/>
  <c r="BE158"/>
  <c r="BE174"/>
  <c i="5" r="BK120"/>
  <c r="J120"/>
  <c r="J71"/>
  <c i="6" r="BE134"/>
  <c r="BE161"/>
  <c r="BE171"/>
  <c r="E52"/>
  <c r="F94"/>
  <c r="BE109"/>
  <c r="BE165"/>
  <c r="BE168"/>
  <c r="BE112"/>
  <c r="BE146"/>
  <c r="BE152"/>
  <c r="BE156"/>
  <c r="BE202"/>
  <c r="BE99"/>
  <c r="BE128"/>
  <c r="BE131"/>
  <c r="BE137"/>
  <c r="BE149"/>
  <c r="BE188"/>
  <c r="BE198"/>
  <c i="5" r="F94"/>
  <c r="BE135"/>
  <c r="BE147"/>
  <c r="J60"/>
  <c r="BE126"/>
  <c r="BE139"/>
  <c r="BE143"/>
  <c r="J63"/>
  <c r="BE105"/>
  <c r="BE116"/>
  <c r="BE118"/>
  <c i="4" r="BK95"/>
  <c r="J95"/>
  <c r="J67"/>
  <c i="5" r="E83"/>
  <c r="BE109"/>
  <c r="BE130"/>
  <c r="BE99"/>
  <c r="BE102"/>
  <c r="BE122"/>
  <c i="3" r="BK100"/>
  <c r="J100"/>
  <c r="J64"/>
  <c i="4" r="BE99"/>
  <c r="BE103"/>
  <c r="BE114"/>
  <c r="BE128"/>
  <c r="E52"/>
  <c r="F63"/>
  <c r="J92"/>
  <c r="BE145"/>
  <c r="BE148"/>
  <c r="BE157"/>
  <c r="BE177"/>
  <c r="BE193"/>
  <c r="J60"/>
  <c r="BE97"/>
  <c r="BE101"/>
  <c r="BE120"/>
  <c r="BE134"/>
  <c i="3" r="BK627"/>
  <c r="J627"/>
  <c r="J71"/>
  <c r="J1204"/>
  <c r="J76"/>
  <c i="4" r="BE123"/>
  <c r="BE138"/>
  <c r="BE189"/>
  <c r="BE151"/>
  <c r="BE183"/>
  <c r="BE105"/>
  <c r="BE142"/>
  <c r="BE154"/>
  <c r="BE169"/>
  <c r="BE186"/>
  <c r="BE197"/>
  <c r="BE107"/>
  <c r="BE109"/>
  <c r="BE112"/>
  <c r="BE130"/>
  <c r="BE163"/>
  <c r="BE180"/>
  <c r="BE117"/>
  <c r="BE125"/>
  <c r="BE174"/>
  <c r="BE201"/>
  <c r="BE203"/>
  <c i="3" r="BE127"/>
  <c r="BE153"/>
  <c r="BE323"/>
  <c r="BE452"/>
  <c r="BE508"/>
  <c r="BE565"/>
  <c r="BE611"/>
  <c r="BE639"/>
  <c r="BE689"/>
  <c r="BE694"/>
  <c r="BE702"/>
  <c r="BE713"/>
  <c r="E50"/>
  <c r="BE157"/>
  <c r="BE244"/>
  <c r="BE396"/>
  <c r="BE576"/>
  <c r="BE599"/>
  <c r="BE629"/>
  <c r="BE643"/>
  <c r="BE650"/>
  <c r="BE667"/>
  <c r="BE681"/>
  <c r="BE718"/>
  <c r="BE769"/>
  <c r="BE771"/>
  <c r="BE773"/>
  <c r="BE795"/>
  <c r="BE886"/>
  <c r="BE907"/>
  <c r="BE915"/>
  <c r="BE930"/>
  <c r="BE948"/>
  <c r="BE1050"/>
  <c i="2" r="BK1411"/>
  <c r="J1411"/>
  <c r="J91"/>
  <c i="3" r="F59"/>
  <c r="BE139"/>
  <c r="BE338"/>
  <c r="BE371"/>
  <c r="BE379"/>
  <c r="BE419"/>
  <c r="BE466"/>
  <c r="BE472"/>
  <c r="BE495"/>
  <c r="BE514"/>
  <c r="BE537"/>
  <c r="BE557"/>
  <c r="BE568"/>
  <c r="BE586"/>
  <c r="BE641"/>
  <c r="BE663"/>
  <c r="BE722"/>
  <c r="BE727"/>
  <c r="BE736"/>
  <c r="BE756"/>
  <c r="BE761"/>
  <c r="BE766"/>
  <c r="BE776"/>
  <c r="BE852"/>
  <c r="BE861"/>
  <c r="BE870"/>
  <c r="BE922"/>
  <c r="BE936"/>
  <c r="BE940"/>
  <c r="BE999"/>
  <c r="BE115"/>
  <c r="BE160"/>
  <c r="BE185"/>
  <c r="BE190"/>
  <c r="BE257"/>
  <c r="BE310"/>
  <c r="BE444"/>
  <c r="BE469"/>
  <c r="BE616"/>
  <c r="BE648"/>
  <c r="BE686"/>
  <c r="BE707"/>
  <c r="BE729"/>
  <c r="BE734"/>
  <c r="BE749"/>
  <c r="BE779"/>
  <c r="BE782"/>
  <c r="BE785"/>
  <c r="BE790"/>
  <c r="BE845"/>
  <c r="BE944"/>
  <c r="BE1152"/>
  <c r="BE1212"/>
  <c i="2" r="BK117"/>
  <c r="J117"/>
  <c r="J64"/>
  <c r="J479"/>
  <c r="J75"/>
  <c i="3" r="J93"/>
  <c r="BE130"/>
  <c r="BE146"/>
  <c r="BE165"/>
  <c r="BE171"/>
  <c r="BE209"/>
  <c r="BE229"/>
  <c r="BE298"/>
  <c r="BE303"/>
  <c r="BE315"/>
  <c r="BE331"/>
  <c r="BE482"/>
  <c r="BE511"/>
  <c r="BE562"/>
  <c r="BE604"/>
  <c r="BE677"/>
  <c r="BE697"/>
  <c r="BE740"/>
  <c r="BE752"/>
  <c r="BE754"/>
  <c r="BE1101"/>
  <c r="BE1205"/>
  <c r="BE1208"/>
  <c r="BE155"/>
  <c r="BE176"/>
  <c r="BE503"/>
  <c r="BE532"/>
  <c r="BE543"/>
  <c r="BE572"/>
  <c r="BE601"/>
  <c r="BE637"/>
  <c r="BE102"/>
  <c r="BE118"/>
  <c r="BE320"/>
  <c r="BE345"/>
  <c r="BE408"/>
  <c r="BE428"/>
  <c r="BE439"/>
  <c r="BE500"/>
  <c r="BE549"/>
  <c r="BE570"/>
  <c r="BE581"/>
  <c r="BE144"/>
  <c r="BE307"/>
  <c r="BE463"/>
  <c r="BE488"/>
  <c r="BE527"/>
  <c r="BE554"/>
  <c r="BE624"/>
  <c r="BE201"/>
  <c r="BE236"/>
  <c r="BE288"/>
  <c r="BE352"/>
  <c r="BE433"/>
  <c r="BE522"/>
  <c r="BE596"/>
  <c r="BE107"/>
  <c r="BE121"/>
  <c r="BE196"/>
  <c r="BE293"/>
  <c r="BE360"/>
  <c r="BE424"/>
  <c r="BE112"/>
  <c r="BE124"/>
  <c r="BE134"/>
  <c r="BE151"/>
  <c r="BE254"/>
  <c r="BE382"/>
  <c r="BE180"/>
  <c r="BE218"/>
  <c r="BE277"/>
  <c r="BE393"/>
  <c r="BE460"/>
  <c r="BE574"/>
  <c r="BE591"/>
  <c i="2" r="BE123"/>
  <c r="BE131"/>
  <c r="BE193"/>
  <c r="BE215"/>
  <c r="BE230"/>
  <c r="BE252"/>
  <c r="BE510"/>
  <c r="BE533"/>
  <c r="BE540"/>
  <c r="BE555"/>
  <c r="BE590"/>
  <c r="BE612"/>
  <c r="BE615"/>
  <c r="BE640"/>
  <c r="BE645"/>
  <c r="BE664"/>
  <c r="BE677"/>
  <c r="BE692"/>
  <c r="BE697"/>
  <c r="BE790"/>
  <c r="BE827"/>
  <c r="BE864"/>
  <c r="BE868"/>
  <c r="BE895"/>
  <c r="BE913"/>
  <c r="BE940"/>
  <c r="BE953"/>
  <c r="BE976"/>
  <c r="BE1000"/>
  <c r="BE1016"/>
  <c r="BE1042"/>
  <c r="BE1047"/>
  <c r="BE1063"/>
  <c r="BE1078"/>
  <c r="BE1087"/>
  <c r="BE1089"/>
  <c r="BE1107"/>
  <c r="BE1118"/>
  <c r="BE1125"/>
  <c r="BE1127"/>
  <c r="BE1129"/>
  <c r="BE1133"/>
  <c r="BE1139"/>
  <c r="BE1151"/>
  <c r="BE1153"/>
  <c r="BE1155"/>
  <c r="BE1169"/>
  <c r="BE1187"/>
  <c r="BE1191"/>
  <c r="BE1238"/>
  <c r="BE1255"/>
  <c r="BE1263"/>
  <c r="BE1279"/>
  <c r="BE1350"/>
  <c r="BE1366"/>
  <c r="BE1386"/>
  <c r="BE1421"/>
  <c r="J56"/>
  <c r="BE136"/>
  <c r="BE155"/>
  <c r="BE164"/>
  <c r="BE170"/>
  <c r="BE175"/>
  <c r="BE188"/>
  <c r="BE212"/>
  <c r="BE237"/>
  <c r="BE249"/>
  <c r="BE519"/>
  <c r="BE548"/>
  <c r="BE599"/>
  <c r="BE630"/>
  <c r="BE684"/>
  <c r="BE709"/>
  <c r="BE721"/>
  <c r="BE774"/>
  <c r="BE804"/>
  <c r="BE834"/>
  <c r="BE854"/>
  <c r="BE856"/>
  <c r="BE899"/>
  <c r="BE910"/>
  <c r="BE920"/>
  <c r="BE934"/>
  <c r="BE946"/>
  <c r="BE990"/>
  <c r="BE1024"/>
  <c r="BE1035"/>
  <c r="BE1103"/>
  <c r="BE1105"/>
  <c i="1" r="BC56"/>
  <c i="2" r="F113"/>
  <c r="BE141"/>
  <c r="BE242"/>
  <c r="BE545"/>
  <c r="BE583"/>
  <c r="BE637"/>
  <c r="BE648"/>
  <c r="BE657"/>
  <c r="BE725"/>
  <c r="BE738"/>
  <c r="BE742"/>
  <c r="BE756"/>
  <c r="BE765"/>
  <c r="BE769"/>
  <c r="BE782"/>
  <c r="BE799"/>
  <c r="BE829"/>
  <c r="BE836"/>
  <c r="BE846"/>
  <c r="BE882"/>
  <c r="BE903"/>
  <c r="BE959"/>
  <c r="BE992"/>
  <c r="BE1013"/>
  <c r="BE1021"/>
  <c r="BE1040"/>
  <c r="BE1054"/>
  <c r="BE1074"/>
  <c r="BE1085"/>
  <c r="BE1094"/>
  <c r="BE1116"/>
  <c r="BE1182"/>
  <c r="BE1227"/>
  <c r="BE1234"/>
  <c r="BE1267"/>
  <c r="BE1275"/>
  <c r="BE1283"/>
  <c r="BE1291"/>
  <c r="BE1295"/>
  <c r="BE1299"/>
  <c r="BE1307"/>
  <c r="BE1312"/>
  <c r="BE1316"/>
  <c r="BE1325"/>
  <c r="BE1329"/>
  <c r="BE1333"/>
  <c r="BE1340"/>
  <c r="BE1343"/>
  <c r="BE1347"/>
  <c r="BE1359"/>
  <c r="BE1362"/>
  <c r="BE1374"/>
  <c r="BE1378"/>
  <c r="BE1382"/>
  <c r="BE1394"/>
  <c r="BE1399"/>
  <c r="BE1403"/>
  <c r="BE1407"/>
  <c r="BE1413"/>
  <c r="BE1416"/>
  <c i="1" r="AW56"/>
  <c i="2" r="E104"/>
  <c r="BE127"/>
  <c r="BE146"/>
  <c r="BE178"/>
  <c r="BE199"/>
  <c r="BE218"/>
  <c r="BE221"/>
  <c r="BE245"/>
  <c r="BE268"/>
  <c r="BE284"/>
  <c r="BE293"/>
  <c r="BE314"/>
  <c r="BE317"/>
  <c r="BE339"/>
  <c r="BE357"/>
  <c r="BE359"/>
  <c r="BE374"/>
  <c r="BE386"/>
  <c r="BE394"/>
  <c r="BE401"/>
  <c r="BE449"/>
  <c r="BE458"/>
  <c r="BE468"/>
  <c r="BE471"/>
  <c r="BE475"/>
  <c r="BE480"/>
  <c r="BE495"/>
  <c r="BE503"/>
  <c r="BE508"/>
  <c r="BE514"/>
  <c r="BE580"/>
  <c r="BE625"/>
  <c r="BE651"/>
  <c r="BE653"/>
  <c r="BE661"/>
  <c r="BE671"/>
  <c r="BE760"/>
  <c r="BE848"/>
  <c r="BE860"/>
  <c r="BE872"/>
  <c r="BE938"/>
  <c r="BE948"/>
  <c r="BE966"/>
  <c r="BE979"/>
  <c r="BE995"/>
  <c r="BE1031"/>
  <c r="BE1049"/>
  <c r="BE1069"/>
  <c r="BE1096"/>
  <c i="1" r="BA56"/>
  <c i="2" r="BE119"/>
  <c r="BE151"/>
  <c r="BE159"/>
  <c r="BE183"/>
  <c r="BE204"/>
  <c r="BE208"/>
  <c r="BE226"/>
  <c r="BE265"/>
  <c r="BE281"/>
  <c r="BE290"/>
  <c r="BE298"/>
  <c r="BE309"/>
  <c r="BE322"/>
  <c r="BE333"/>
  <c r="BE343"/>
  <c r="BE348"/>
  <c r="BE365"/>
  <c r="BE368"/>
  <c r="BE378"/>
  <c r="BE382"/>
  <c r="BE390"/>
  <c r="BE398"/>
  <c r="BE425"/>
  <c r="BE461"/>
  <c r="BE464"/>
  <c r="BE485"/>
  <c r="BE488"/>
  <c r="BE498"/>
  <c r="BE526"/>
  <c r="BE565"/>
  <c r="BE570"/>
  <c r="BE575"/>
  <c r="BE593"/>
  <c r="BE604"/>
  <c r="BE607"/>
  <c r="BE620"/>
  <c r="BE632"/>
  <c r="BE674"/>
  <c r="BE688"/>
  <c r="BE702"/>
  <c r="BE712"/>
  <c r="BE716"/>
  <c r="BE731"/>
  <c r="BE749"/>
  <c r="BE810"/>
  <c r="BE817"/>
  <c r="BE877"/>
  <c r="BE890"/>
  <c r="BE923"/>
  <c r="BE932"/>
  <c r="BE936"/>
  <c r="BE955"/>
  <c r="BE972"/>
  <c r="BE985"/>
  <c r="BE987"/>
  <c r="BE997"/>
  <c r="BE1005"/>
  <c r="BE1008"/>
  <c r="BE1033"/>
  <c r="BE1056"/>
  <c r="BE1114"/>
  <c r="BE1137"/>
  <c r="BE1141"/>
  <c r="BE1149"/>
  <c r="BE1163"/>
  <c r="BE1174"/>
  <c r="BE1197"/>
  <c r="BE1199"/>
  <c r="BE1201"/>
  <c r="BE1207"/>
  <c r="BE1209"/>
  <c r="BE1215"/>
  <c r="BE1219"/>
  <c r="BE1223"/>
  <c r="BE1231"/>
  <c r="BE1242"/>
  <c r="BE1247"/>
  <c r="BE1251"/>
  <c r="BE1271"/>
  <c r="BE1390"/>
  <c i="1" r="BB56"/>
  <c r="BD56"/>
  <c i="12" r="J34"/>
  <c i="1" r="AW68"/>
  <c i="23" r="F35"/>
  <c i="1" r="BB80"/>
  <c i="13" r="J36"/>
  <c i="1" r="AW70"/>
  <c i="19" r="F35"/>
  <c i="1" r="BB76"/>
  <c i="16" r="F34"/>
  <c i="1" r="BA73"/>
  <c i="24" r="F35"/>
  <c i="1" r="BB81"/>
  <c i="5" r="F40"/>
  <c i="1" r="BC61"/>
  <c i="16" r="J34"/>
  <c i="1" r="AW73"/>
  <c i="3" r="F39"/>
  <c i="1" r="BD57"/>
  <c i="8" r="F41"/>
  <c i="1" r="BD64"/>
  <c i="24" r="F37"/>
  <c i="1" r="BD81"/>
  <c i="11" r="F41"/>
  <c i="1" r="BD67"/>
  <c i="4" r="J38"/>
  <c i="1" r="AW60"/>
  <c i="6" r="F38"/>
  <c i="1" r="BA62"/>
  <c i="8" r="J38"/>
  <c i="1" r="AW64"/>
  <c i="9" r="F39"/>
  <c i="1" r="BB65"/>
  <c i="5" r="F38"/>
  <c i="1" r="BA61"/>
  <c i="10" r="F39"/>
  <c i="1" r="BB66"/>
  <c i="14" r="F37"/>
  <c i="1" r="BB71"/>
  <c i="24" r="F34"/>
  <c i="1" r="BA81"/>
  <c i="5" r="J38"/>
  <c i="1" r="AW61"/>
  <c i="10" r="J38"/>
  <c i="1" r="AW66"/>
  <c i="15" r="F36"/>
  <c i="1" r="BA72"/>
  <c i="20" r="F34"/>
  <c i="1" r="BA77"/>
  <c i="4" r="F41"/>
  <c i="1" r="BD60"/>
  <c i="17" r="F36"/>
  <c i="1" r="BC74"/>
  <c i="9" r="F38"/>
  <c i="1" r="BA65"/>
  <c i="13" r="F38"/>
  <c i="1" r="BC70"/>
  <c i="19" r="F36"/>
  <c i="1" r="BC76"/>
  <c i="6" r="F41"/>
  <c i="1" r="BD62"/>
  <c i="12" r="F34"/>
  <c i="1" r="BA68"/>
  <c i="16" r="F36"/>
  <c i="1" r="BC73"/>
  <c i="22" r="F34"/>
  <c i="1" r="BA79"/>
  <c i="4" r="F39"/>
  <c i="1" r="BB60"/>
  <c i="3" r="F36"/>
  <c i="1" r="BA57"/>
  <c i="6" r="J34"/>
  <c i="11" r="F40"/>
  <c i="1" r="BC67"/>
  <c i="20" r="F36"/>
  <c i="1" r="BC77"/>
  <c i="8" r="F39"/>
  <c i="1" r="BB64"/>
  <c i="7" r="F40"/>
  <c i="1" r="BC63"/>
  <c i="19" r="J34"/>
  <c i="1" r="AW76"/>
  <c i="24" r="J34"/>
  <c i="1" r="AW81"/>
  <c i="12" r="F35"/>
  <c i="1" r="BB68"/>
  <c i="17" r="F34"/>
  <c i="1" r="BA74"/>
  <c i="3" r="F38"/>
  <c i="1" r="BC57"/>
  <c i="15" r="F37"/>
  <c i="1" r="BB72"/>
  <c i="17" r="J34"/>
  <c i="1" r="AW74"/>
  <c i="10" r="F41"/>
  <c i="1" r="BD66"/>
  <c i="21" r="F37"/>
  <c i="1" r="BD78"/>
  <c i="23" r="J34"/>
  <c i="1" r="AW80"/>
  <c i="11" r="F39"/>
  <c i="1" r="BB67"/>
  <c i="24" r="F36"/>
  <c i="1" r="BC81"/>
  <c i="10" r="F40"/>
  <c i="1" r="BC66"/>
  <c i="7" r="F39"/>
  <c i="1" r="BB63"/>
  <c i="4" r="F38"/>
  <c i="1" r="BA60"/>
  <c i="13" r="F37"/>
  <c i="1" r="BB70"/>
  <c i="8" r="F40"/>
  <c i="1" r="BC64"/>
  <c i="4" r="F40"/>
  <c i="1" r="BC60"/>
  <c i="18" r="F34"/>
  <c i="1" r="BA75"/>
  <c i="19" r="F37"/>
  <c i="1" r="BD76"/>
  <c i="18" r="J34"/>
  <c i="1" r="AW75"/>
  <c i="22" r="F37"/>
  <c i="1" r="BD79"/>
  <c i="22" r="F36"/>
  <c i="1" r="BC79"/>
  <c i="7" r="J38"/>
  <c i="1" r="AW63"/>
  <c i="17" r="F35"/>
  <c i="1" r="BB74"/>
  <c i="6" r="F39"/>
  <c i="1" r="BB62"/>
  <c i="16" r="F35"/>
  <c i="1" r="BB73"/>
  <c i="12" r="F37"/>
  <c i="1" r="BD68"/>
  <c i="11" r="J38"/>
  <c i="1" r="AW67"/>
  <c i="21" r="F35"/>
  <c i="1" r="BB78"/>
  <c i="5" r="F41"/>
  <c i="1" r="BD61"/>
  <c i="13" r="F39"/>
  <c i="1" r="BD70"/>
  <c i="14" r="F39"/>
  <c i="1" r="BD71"/>
  <c r="AS58"/>
  <c r="AS55"/>
  <c r="AS54"/>
  <c i="8" r="J34"/>
  <c i="14" r="J36"/>
  <c i="1" r="AW71"/>
  <c i="12" r="F36"/>
  <c i="1" r="BC68"/>
  <c i="23" r="J30"/>
  <c i="9" r="F41"/>
  <c i="1" r="BD65"/>
  <c i="16" r="F37"/>
  <c i="1" r="BD73"/>
  <c i="23" r="F34"/>
  <c i="1" r="BA80"/>
  <c i="10" r="F38"/>
  <c i="1" r="BA66"/>
  <c i="7" r="F38"/>
  <c i="1" r="BA63"/>
  <c i="20" r="F37"/>
  <c i="1" r="BD77"/>
  <c i="5" r="F39"/>
  <c i="1" r="BB61"/>
  <c i="21" r="F34"/>
  <c i="1" r="BA78"/>
  <c i="23" r="F37"/>
  <c i="1" r="BD80"/>
  <c i="18" r="F37"/>
  <c i="1" r="BD75"/>
  <c i="15" r="J36"/>
  <c i="1" r="AW72"/>
  <c i="3" r="F37"/>
  <c i="1" r="BB57"/>
  <c i="8" r="F38"/>
  <c i="1" r="BA64"/>
  <c i="19" r="F34"/>
  <c i="1" r="BA76"/>
  <c i="3" r="J36"/>
  <c i="1" r="AW57"/>
  <c i="9" r="J38"/>
  <c i="1" r="AW65"/>
  <c i="21" r="F36"/>
  <c i="1" r="BC78"/>
  <c i="7" r="F41"/>
  <c i="1" r="BD63"/>
  <c i="21" r="J34"/>
  <c i="1" r="AW78"/>
  <c i="22" r="J34"/>
  <c i="1" r="AW79"/>
  <c i="22" r="F35"/>
  <c i="1" r="BB79"/>
  <c i="9" r="F40"/>
  <c i="1" r="BC65"/>
  <c i="20" r="J34"/>
  <c i="1" r="AW77"/>
  <c i="23" r="F36"/>
  <c i="1" r="BC80"/>
  <c i="14" r="F36"/>
  <c i="1" r="BA71"/>
  <c i="18" r="F35"/>
  <c i="1" r="BB75"/>
  <c i="6" r="J38"/>
  <c i="1" r="AW62"/>
  <c i="15" r="F39"/>
  <c i="1" r="BD72"/>
  <c i="20" r="F35"/>
  <c i="1" r="BB77"/>
  <c i="18" r="F36"/>
  <c i="1" r="BC75"/>
  <c i="13" r="F36"/>
  <c i="1" r="BA70"/>
  <c i="15" r="F38"/>
  <c i="1" r="BC72"/>
  <c i="17" r="F37"/>
  <c i="1" r="BD74"/>
  <c i="11" r="F38"/>
  <c i="1" r="BA67"/>
  <c i="14" r="F38"/>
  <c i="1" r="BC71"/>
  <c i="6" r="F40"/>
  <c i="1" r="BC62"/>
  <c i="3" l="1" r="T627"/>
  <c r="T99"/>
  <c i="12" r="T188"/>
  <c r="T91"/>
  <c i="4" r="P133"/>
  <c i="9" r="P97"/>
  <c i="1" r="AU65"/>
  <c i="13" r="BK163"/>
  <c r="J163"/>
  <c r="J66"/>
  <c i="4" r="T95"/>
  <c i="14" r="BK126"/>
  <c r="J126"/>
  <c r="J66"/>
  <c i="8" r="R98"/>
  <c i="19" r="R86"/>
  <c r="R85"/>
  <c i="2" r="P117"/>
  <c i="13" r="R92"/>
  <c i="20" r="P325"/>
  <c i="14" r="R91"/>
  <c i="22" r="P81"/>
  <c i="1" r="AU79"/>
  <c i="12" r="P91"/>
  <c i="1" r="AU68"/>
  <c i="14" r="T91"/>
  <c i="19" r="BK86"/>
  <c r="J86"/>
  <c r="J60"/>
  <c i="18" r="P83"/>
  <c r="P82"/>
  <c i="1" r="AU75"/>
  <c i="4" r="P95"/>
  <c i="1" r="AU60"/>
  <c i="19" r="T86"/>
  <c r="T85"/>
  <c i="16" r="BK83"/>
  <c r="J83"/>
  <c r="J60"/>
  <c i="15" r="T134"/>
  <c r="T93"/>
  <c i="5" r="R97"/>
  <c i="8" r="P98"/>
  <c i="1" r="AU64"/>
  <c i="17" r="T87"/>
  <c i="7" r="R105"/>
  <c r="R104"/>
  <c r="BK105"/>
  <c r="J105"/>
  <c r="J68"/>
  <c i="2" r="R478"/>
  <c r="R116"/>
  <c i="20" r="P91"/>
  <c r="P90"/>
  <c i="1" r="AU77"/>
  <c i="21" r="T90"/>
  <c r="T89"/>
  <c i="3" r="R627"/>
  <c i="21" r="P90"/>
  <c r="P89"/>
  <c i="1" r="AU78"/>
  <c i="9" r="R97"/>
  <c i="10" r="BK97"/>
  <c r="J97"/>
  <c r="J68"/>
  <c i="6" r="T97"/>
  <c i="2" r="T478"/>
  <c i="7" r="T105"/>
  <c r="T104"/>
  <c i="3" r="R100"/>
  <c r="R99"/>
  <c i="2" r="BK478"/>
  <c r="J478"/>
  <c r="J74"/>
  <c i="7" r="P105"/>
  <c r="P104"/>
  <c i="1" r="AU63"/>
  <c i="6" r="P97"/>
  <c i="1" r="AU62"/>
  <c i="21" r="R89"/>
  <c i="8" r="T98"/>
  <c i="15" r="R134"/>
  <c r="R93"/>
  <c i="9" r="BK97"/>
  <c r="J97"/>
  <c i="20" r="T91"/>
  <c r="T90"/>
  <c i="3" r="BK1203"/>
  <c r="J1203"/>
  <c r="J75"/>
  <c i="9" r="T97"/>
  <c i="12" r="R92"/>
  <c i="15" r="P93"/>
  <c i="1" r="AU72"/>
  <c i="13" r="T92"/>
  <c i="6" r="R97"/>
  <c i="17" r="R87"/>
  <c i="3" r="P100"/>
  <c r="P99"/>
  <c i="1" r="AU57"/>
  <c i="18" r="T83"/>
  <c r="T82"/>
  <c i="4" r="R95"/>
  <c i="20" r="R91"/>
  <c r="R90"/>
  <c i="5" r="P97"/>
  <c i="1" r="AU61"/>
  <c i="2" r="P478"/>
  <c i="12" r="R188"/>
  <c i="2" r="T117"/>
  <c r="T116"/>
  <c i="24" r="BK80"/>
  <c r="J80"/>
  <c r="J59"/>
  <c i="22" r="BK81"/>
  <c r="J81"/>
  <c i="1" r="AG80"/>
  <c i="23" r="J59"/>
  <c i="21" r="BK89"/>
  <c r="J89"/>
  <c r="J59"/>
  <c i="20" r="BK90"/>
  <c r="J90"/>
  <c r="J59"/>
  <c i="18" r="J83"/>
  <c r="J60"/>
  <c i="15" r="BK93"/>
  <c r="J93"/>
  <c r="J63"/>
  <c i="12" r="BK91"/>
  <c r="J91"/>
  <c r="J59"/>
  <c r="J92"/>
  <c r="J60"/>
  <c i="11" r="BK96"/>
  <c r="J96"/>
  <c i="10" r="BK96"/>
  <c r="J96"/>
  <c r="J67"/>
  <c i="1" r="AG64"/>
  <c r="AG62"/>
  <c i="6" r="J67"/>
  <c i="5" r="BK97"/>
  <c r="J97"/>
  <c r="J67"/>
  <c i="3" r="BK99"/>
  <c r="J99"/>
  <c i="2" r="BK116"/>
  <c r="J116"/>
  <c r="J63"/>
  <c i="1" r="BB59"/>
  <c r="AX59"/>
  <c i="6" r="F37"/>
  <c i="1" r="AZ62"/>
  <c i="5" r="J37"/>
  <c i="1" r="AV61"/>
  <c r="AT61"/>
  <c i="7" r="J37"/>
  <c i="1" r="AV63"/>
  <c r="AT63"/>
  <c i="24" r="J33"/>
  <c i="1" r="AV81"/>
  <c r="AT81"/>
  <c i="22" r="J30"/>
  <c i="1" r="AG79"/>
  <c i="4" r="F37"/>
  <c i="1" r="AZ60"/>
  <c i="14" r="F35"/>
  <c i="1" r="AZ71"/>
  <c i="21" r="J33"/>
  <c i="1" r="AV78"/>
  <c r="AT78"/>
  <c i="13" r="F35"/>
  <c i="1" r="AZ70"/>
  <c i="17" r="J33"/>
  <c i="1" r="AV74"/>
  <c r="AT74"/>
  <c r="BA69"/>
  <c r="AW69"/>
  <c i="11" r="J34"/>
  <c i="1" r="AG67"/>
  <c i="18" r="J33"/>
  <c i="1" r="AV75"/>
  <c r="AT75"/>
  <c i="12" r="F33"/>
  <c i="1" r="AZ68"/>
  <c i="14" r="J35"/>
  <c i="1" r="AV71"/>
  <c r="AT71"/>
  <c i="2" r="F35"/>
  <c i="1" r="AZ56"/>
  <c i="13" r="J35"/>
  <c i="1" r="AV70"/>
  <c r="AT70"/>
  <c i="9" r="F37"/>
  <c i="1" r="AZ65"/>
  <c i="19" r="J33"/>
  <c i="1" r="AV76"/>
  <c r="AT76"/>
  <c i="8" r="J37"/>
  <c i="1" r="AV64"/>
  <c r="AT64"/>
  <c r="AN64"/>
  <c r="BD59"/>
  <c i="9" r="J37"/>
  <c i="1" r="AV65"/>
  <c r="AT65"/>
  <c r="AU69"/>
  <c i="10" r="F37"/>
  <c i="1" r="AZ66"/>
  <c i="3" r="J35"/>
  <c i="1" r="AV57"/>
  <c r="AT57"/>
  <c r="BC59"/>
  <c i="12" r="J33"/>
  <c i="1" r="AV68"/>
  <c r="AT68"/>
  <c i="4" r="J37"/>
  <c i="1" r="AV60"/>
  <c r="AT60"/>
  <c i="4" r="J34"/>
  <c i="1" r="AG60"/>
  <c i="10" r="J37"/>
  <c i="1" r="AV66"/>
  <c r="AT66"/>
  <c i="17" r="F33"/>
  <c i="1" r="AZ74"/>
  <c i="19" r="F33"/>
  <c i="1" r="AZ76"/>
  <c r="BA59"/>
  <c r="AW59"/>
  <c r="BD69"/>
  <c r="BB69"/>
  <c r="AX69"/>
  <c i="22" r="F33"/>
  <c i="1" r="AZ79"/>
  <c i="23" r="F33"/>
  <c i="1" r="AZ80"/>
  <c i="17" r="J30"/>
  <c i="1" r="AG74"/>
  <c i="18" r="F33"/>
  <c i="1" r="AZ75"/>
  <c i="9" r="J34"/>
  <c i="1" r="AG65"/>
  <c i="21" r="F33"/>
  <c i="1" r="AZ78"/>
  <c i="15" r="J35"/>
  <c i="1" r="AV72"/>
  <c r="AT72"/>
  <c i="20" r="J33"/>
  <c i="1" r="AV77"/>
  <c r="AT77"/>
  <c i="16" r="F33"/>
  <c i="1" r="AZ73"/>
  <c i="11" r="J37"/>
  <c i="1" r="AV67"/>
  <c r="AT67"/>
  <c r="BC69"/>
  <c r="AY69"/>
  <c i="20" r="F33"/>
  <c i="1" r="AZ77"/>
  <c i="15" r="F35"/>
  <c i="1" r="AZ72"/>
  <c i="18" r="J30"/>
  <c i="1" r="AG75"/>
  <c i="2" r="J35"/>
  <c i="1" r="AV56"/>
  <c r="AT56"/>
  <c i="11" r="F37"/>
  <c i="1" r="AZ67"/>
  <c i="23" r="J33"/>
  <c i="1" r="AV80"/>
  <c r="AT80"/>
  <c r="AN80"/>
  <c i="5" r="F37"/>
  <c i="1" r="AZ61"/>
  <c i="7" r="F37"/>
  <c i="1" r="AZ63"/>
  <c i="8" r="F37"/>
  <c i="1" r="AZ64"/>
  <c i="22" r="J33"/>
  <c i="1" r="AV79"/>
  <c r="AT79"/>
  <c i="16" r="J33"/>
  <c i="1" r="AV73"/>
  <c r="AT73"/>
  <c i="6" r="J37"/>
  <c i="1" r="AV62"/>
  <c r="AT62"/>
  <c r="AN62"/>
  <c i="24" r="F33"/>
  <c i="1" r="AZ81"/>
  <c i="3" r="F35"/>
  <c i="1" r="AZ57"/>
  <c i="3" r="J32"/>
  <c i="1" r="AG57"/>
  <c i="12" l="1" r="R91"/>
  <c i="2" r="P116"/>
  <c i="1" r="AU56"/>
  <c i="19" r="BK85"/>
  <c r="J85"/>
  <c i="16" r="BK82"/>
  <c r="J82"/>
  <c i="13" r="BK92"/>
  <c r="J92"/>
  <c r="J63"/>
  <c i="9" r="J67"/>
  <c i="22" r="J59"/>
  <c i="14" r="BK91"/>
  <c r="J91"/>
  <c r="J63"/>
  <c i="7" r="BK104"/>
  <c r="J104"/>
  <c i="23" r="J39"/>
  <c i="22" r="J39"/>
  <c i="1" r="AN75"/>
  <c r="AN74"/>
  <c i="18" r="J39"/>
  <c i="17" r="J39"/>
  <c i="1" r="AN67"/>
  <c i="11" r="J67"/>
  <c r="J43"/>
  <c i="9" r="J43"/>
  <c i="8" r="J43"/>
  <c i="6" r="J43"/>
  <c i="1" r="AN60"/>
  <c r="AN57"/>
  <c i="3" r="J63"/>
  <c i="4" r="J43"/>
  <c i="3" r="J41"/>
  <c i="1" r="AN65"/>
  <c r="AN79"/>
  <c r="BC58"/>
  <c r="AY58"/>
  <c i="15" r="J32"/>
  <c i="1" r="AG72"/>
  <c r="AN72"/>
  <c i="24" r="J30"/>
  <c i="1" r="AG81"/>
  <c i="2" r="J32"/>
  <c i="1" r="AG56"/>
  <c i="20" r="J30"/>
  <c i="1" r="AG77"/>
  <c r="AN77"/>
  <c r="AU59"/>
  <c r="AU58"/>
  <c r="BA58"/>
  <c r="AW58"/>
  <c i="21" r="J30"/>
  <c i="1" r="AG78"/>
  <c r="AN78"/>
  <c r="AZ69"/>
  <c r="AV69"/>
  <c r="AT69"/>
  <c i="19" r="J30"/>
  <c i="1" r="AG76"/>
  <c r="BB58"/>
  <c r="AX58"/>
  <c r="AY59"/>
  <c i="5" r="J34"/>
  <c i="1" r="AG61"/>
  <c r="AG59"/>
  <c i="10" r="J34"/>
  <c i="1" r="AG66"/>
  <c r="AN66"/>
  <c i="12" r="J30"/>
  <c i="1" r="AG68"/>
  <c r="AN68"/>
  <c i="16" r="J30"/>
  <c i="1" r="AG73"/>
  <c r="AZ59"/>
  <c r="AV59"/>
  <c r="AT59"/>
  <c i="7" r="J34"/>
  <c i="1" r="AG63"/>
  <c r="BD58"/>
  <c r="BD55"/>
  <c r="BD54"/>
  <c r="W33"/>
  <c i="19" l="1" r="J39"/>
  <c i="7" r="J43"/>
  <c i="24" r="J39"/>
  <c i="16" r="J39"/>
  <c r="J59"/>
  <c i="19" r="J59"/>
  <c i="7" r="J67"/>
  <c i="21" r="J39"/>
  <c i="20" r="J39"/>
  <c i="15" r="J41"/>
  <c i="12" r="J39"/>
  <c i="10" r="J43"/>
  <c i="1" r="AN59"/>
  <c i="5" r="J43"/>
  <c i="1" r="AN61"/>
  <c i="2" r="J41"/>
  <c i="1" r="AN56"/>
  <c r="AN63"/>
  <c r="AN73"/>
  <c r="AN81"/>
  <c r="AN76"/>
  <c r="BC55"/>
  <c r="AY55"/>
  <c i="14" r="J32"/>
  <c i="1" r="AG71"/>
  <c r="AN71"/>
  <c r="AG58"/>
  <c r="AG55"/>
  <c i="13" r="J32"/>
  <c i="1" r="AG70"/>
  <c r="AN70"/>
  <c r="AZ58"/>
  <c r="AV58"/>
  <c r="AT58"/>
  <c r="BB55"/>
  <c r="AU55"/>
  <c r="AU54"/>
  <c r="BA55"/>
  <c i="13" l="1" r="J41"/>
  <c i="14" r="J41"/>
  <c i="1" r="AN58"/>
  <c r="AG69"/>
  <c r="AN69"/>
  <c r="BC54"/>
  <c r="AY54"/>
  <c r="BB54"/>
  <c r="W31"/>
  <c r="BA54"/>
  <c r="W30"/>
  <c r="AX55"/>
  <c r="AW55"/>
  <c r="AZ55"/>
  <c r="AV55"/>
  <c l="1" r="AW54"/>
  <c r="AK30"/>
  <c r="W32"/>
  <c r="AG54"/>
  <c r="AK26"/>
  <c r="AZ54"/>
  <c r="W29"/>
  <c r="AX54"/>
  <c r="AT55"/>
  <c r="AN55"/>
  <c l="1" r="AV54"/>
  <c r="AK29"/>
  <c r="AK35"/>
  <c l="1" r="AT54"/>
  <c r="AN54"/>
</calcChain>
</file>

<file path=xl/sharedStrings.xml><?xml version="1.0" encoding="utf-8"?>
<sst xmlns="http://schemas.openxmlformats.org/spreadsheetml/2006/main">
  <si>
    <t>Export Komplet</t>
  </si>
  <si>
    <t>VZ</t>
  </si>
  <si>
    <t>2.0</t>
  </si>
  <si>
    <t>ZAMOK</t>
  </si>
  <si>
    <t>False</t>
  </si>
  <si>
    <t>{09465ae0-2d18-4d64-88d7-cec51b77418b}</t>
  </si>
  <si>
    <t>0,01</t>
  </si>
  <si>
    <t>21</t>
  </si>
  <si>
    <t>15</t>
  </si>
  <si>
    <t>REKAPITULACE STAVBY</t>
  </si>
  <si>
    <t xml:space="preserve">v ---  níže se nacházejí doplnkové a pomocné údaje k sestavám  --- v</t>
  </si>
  <si>
    <t>Návod na vyplnění</t>
  </si>
  <si>
    <t>0,001</t>
  </si>
  <si>
    <t>Kód:</t>
  </si>
  <si>
    <t>120001</t>
  </si>
  <si>
    <t>Měnit lze pouze buňky se žlutým podbarvením!_x000d_
_x000d_
1) v Rekapitulaci stavby vyplňte údaje o Uchazeči (přenesou se do ostatních sestav i v jiných listech)_x000d_
_x000d_
2) na vybraných listech vyplňte v sestavě Soupis prací ceny u položek</t>
  </si>
  <si>
    <t>Stavba:</t>
  </si>
  <si>
    <t>PROJEKT NA STAVBU HALY PRO DEPONACI SILNIČNÍCH VOZIDEL JHV VE VOZOVNĚ STŘEŠOVICE</t>
  </si>
  <si>
    <t>KSO:</t>
  </si>
  <si>
    <t/>
  </si>
  <si>
    <t>CC-CZ:</t>
  </si>
  <si>
    <t>Místo:</t>
  </si>
  <si>
    <t xml:space="preserve">Patočkova č.p. 132 a 460, Na Ořechovce č.p. 1062 </t>
  </si>
  <si>
    <t>Datum:</t>
  </si>
  <si>
    <t>30. 1. 2023</t>
  </si>
  <si>
    <t>Zadavatel:</t>
  </si>
  <si>
    <t>IČ:</t>
  </si>
  <si>
    <t>00005886</t>
  </si>
  <si>
    <t>Dopravní podnik hl. m. Prahy, akciová společnost</t>
  </si>
  <si>
    <t>DIČ:</t>
  </si>
  <si>
    <t>CZ00005886</t>
  </si>
  <si>
    <t>Uchazeč:</t>
  </si>
  <si>
    <t>Vyplň údaj</t>
  </si>
  <si>
    <t>Projektant:</t>
  </si>
  <si>
    <t>04598555</t>
  </si>
  <si>
    <t>SAGASTA, s.r.o.</t>
  </si>
  <si>
    <t xml:space="preserve">CZ04598555 </t>
  </si>
  <si>
    <t>True</t>
  </si>
  <si>
    <t>Zpracovatel:</t>
  </si>
  <si>
    <t>Tomáš Krhutek</t>
  </si>
  <si>
    <t>Poznámka:</t>
  </si>
  <si>
    <t>Soupis prací je sestaven s využitím Cenové soustavy ÚRS. Položky, které pochází z této cenové soustavy, jsou ve sloupci 'Cenová soustava' označeny popisem 'CS ÚRS' a úrovní příslušného kalendářního pololetí. Veškeré další informace vymezující popis a podmínky použití těchto položek z Cenové soustavy, které nejsou uvedeny přímo v soupisu prací, jsou neomezeně dálkově k dispozici na webu podminky.urs.cz.</t>
  </si>
  <si>
    <t>Cena bez DPH</t>
  </si>
  <si>
    <t>Sazba daně</t>
  </si>
  <si>
    <t>Základ daně</t>
  </si>
  <si>
    <t>Výše daně</t>
  </si>
  <si>
    <t>DPH</t>
  </si>
  <si>
    <t>základní</t>
  </si>
  <si>
    <t>snížená</t>
  </si>
  <si>
    <t>zákl. přenesená</t>
  </si>
  <si>
    <t>sníž. přenesená</t>
  </si>
  <si>
    <t>nulová</t>
  </si>
  <si>
    <t>Cena s DPH</t>
  </si>
  <si>
    <t>v</t>
  </si>
  <si>
    <t>CZK</t>
  </si>
  <si>
    <t>REKAPITULACE OBJEKTŮ STAVBY A SOUPISŮ PRACÍ</t>
  </si>
  <si>
    <t>Informatívní údaje z listů zakázek</t>
  </si>
  <si>
    <t>Kód</t>
  </si>
  <si>
    <t>Popis</t>
  </si>
  <si>
    <t>Cena bez DPH [CZK]</t>
  </si>
  <si>
    <t>Cena s DPH [CZK]</t>
  </si>
  <si>
    <t>Typ</t>
  </si>
  <si>
    <t>z toho Ostat._x000d_
náklady [CZK]</t>
  </si>
  <si>
    <t>DPH [CZK]</t>
  </si>
  <si>
    <t>Normohodiny [h]</t>
  </si>
  <si>
    <t>DPH základní [CZK]</t>
  </si>
  <si>
    <t>DPH snížená [CZK]</t>
  </si>
  <si>
    <t>DPH základní přenesená_x000d_
[CZK]</t>
  </si>
  <si>
    <t>DPH snížená přenesená_x000d_
[CZK]</t>
  </si>
  <si>
    <t>Základna_x000d_
DPH základní</t>
  </si>
  <si>
    <t>Základna_x000d_
DPH snížená</t>
  </si>
  <si>
    <t>Základna_x000d_
DPH zákl. přenesená</t>
  </si>
  <si>
    <t>Základna_x000d_
DPH sníž. přenesená</t>
  </si>
  <si>
    <t>Základna_x000d_
DPH nulová</t>
  </si>
  <si>
    <t>Náklady stavby celkem</t>
  </si>
  <si>
    <t>D</t>
  </si>
  <si>
    <t>0</t>
  </si>
  <si>
    <t>###NOIMPORT###</t>
  </si>
  <si>
    <t>IMPORT</t>
  </si>
  <si>
    <t>{00000000-0000-0000-0000-000000000000}</t>
  </si>
  <si>
    <t>D.1 - SO-02</t>
  </si>
  <si>
    <t>DOKUMENTACE STAVEBNÍCH OBJEKTŮ</t>
  </si>
  <si>
    <t>STA</t>
  </si>
  <si>
    <t>1</t>
  </si>
  <si>
    <t>{c3a98d67-eb1f-4775-929e-aaccc4881cb4}</t>
  </si>
  <si>
    <t>2</t>
  </si>
  <si>
    <t>/</t>
  </si>
  <si>
    <t>SO-02-1</t>
  </si>
  <si>
    <t>ASŘ</t>
  </si>
  <si>
    <t>Soupis</t>
  </si>
  <si>
    <t>{17f91a01-ba22-4b1b-9731-0a7b78d69aca}</t>
  </si>
  <si>
    <t>SO-02-2</t>
  </si>
  <si>
    <t>KSŘ</t>
  </si>
  <si>
    <t>{2d4f7b6f-e1cb-4671-b38b-35b9207b427f}</t>
  </si>
  <si>
    <t>SO-02-4</t>
  </si>
  <si>
    <t>TPS</t>
  </si>
  <si>
    <t>{dd37b93f-76f0-42f7-b4b5-875fdfa081bd}</t>
  </si>
  <si>
    <t>SO-02-4.1</t>
  </si>
  <si>
    <t>ZTI</t>
  </si>
  <si>
    <t>3</t>
  </si>
  <si>
    <t>{c476afd0-c963-40ba-9a68-756b2227e5d6}</t>
  </si>
  <si>
    <t>SO-02-4.1-1</t>
  </si>
  <si>
    <t>VODA</t>
  </si>
  <si>
    <t>4</t>
  </si>
  <si>
    <t>{326c7e1f-a671-43ae-b734-cd2fc903c149}</t>
  </si>
  <si>
    <t>SO-02-4.1-2</t>
  </si>
  <si>
    <t>DEŠŤOVÁ KANALIZACE</t>
  </si>
  <si>
    <t>{4be775c0-fa0f-4800-a193-35723432d2af}</t>
  </si>
  <si>
    <t>SO-02-4.1-3</t>
  </si>
  <si>
    <t>KANALIZACE</t>
  </si>
  <si>
    <t>{0aedc4e2-7b53-41b5-8f1f-003b6abb46fa}</t>
  </si>
  <si>
    <t>SO-02-4.3</t>
  </si>
  <si>
    <t>VZDUCHOTECHNIKA</t>
  </si>
  <si>
    <t>{5edb41c1-02da-4b45-9c25-d6d508c63d12}</t>
  </si>
  <si>
    <t>SO-02-4.4</t>
  </si>
  <si>
    <t>VYTÁPĚNÍ</t>
  </si>
  <si>
    <t>{dcdba6c8-f3b9-4b7a-8408-43d40fa3acc2}</t>
  </si>
  <si>
    <t>SO-02-4.7</t>
  </si>
  <si>
    <t>SILNOPROUDÁ ELEKTROTECHNIKA</t>
  </si>
  <si>
    <t>{83ab10a4-f543-492e-a557-7028a2b3b850}</t>
  </si>
  <si>
    <t>SO-02-4.8</t>
  </si>
  <si>
    <t>SLABOPROUDÁ ZAŘÍZENÍ</t>
  </si>
  <si>
    <t>{4402c2b3-1193-4882-b475-e77b404499ad}</t>
  </si>
  <si>
    <t>SO-02-4.9</t>
  </si>
  <si>
    <t>ELEKTRICKÁ POŽÁRNÍ SIGNALIZACE</t>
  </si>
  <si>
    <t>{f0808795-1c59-42d4-9022-d88b7a0fd45e}</t>
  </si>
  <si>
    <t>D.2.2 SO-03</t>
  </si>
  <si>
    <t xml:space="preserve">ÚPRAVA STÁVAJÍCÍ KOTELNY, TELEFONNÍ ÚSTŘEDNY   </t>
  </si>
  <si>
    <t>{dd8e2b84-c68a-45fe-a894-67176b7136fb}</t>
  </si>
  <si>
    <t>D.2.3 SO-04</t>
  </si>
  <si>
    <t xml:space="preserve">PŘÍPOJKY </t>
  </si>
  <si>
    <t>{3f3320a0-3bb7-4cc3-b723-bc07aeeb2e6d}</t>
  </si>
  <si>
    <t>SO-04.1</t>
  </si>
  <si>
    <t>PŘÍPOJKA PLYNOVODU</t>
  </si>
  <si>
    <t>{b3a36970-0942-4baf-a557-e69505002401}</t>
  </si>
  <si>
    <t>SO-04.2</t>
  </si>
  <si>
    <t>PŘÍPOJKA POŽÁRNÍHO VODOVODU</t>
  </si>
  <si>
    <t>{e818061b-7acc-4515-8563-28a07a4ee0d2}</t>
  </si>
  <si>
    <t>SO-04.A</t>
  </si>
  <si>
    <t>NOVÁ KANALIZAČNÍ PŘÍPOJKA S ULIČNÍ VPUSTÍ</t>
  </si>
  <si>
    <t>{4d64612e-716d-4bec-91c1-2e9ffa34db90}</t>
  </si>
  <si>
    <t>D.2.4 SO-05</t>
  </si>
  <si>
    <t xml:space="preserve">KÁCENÍ A NÁHRADNÍ VÝSADBA DŘEVIN </t>
  </si>
  <si>
    <t>{50ac8fb6-8930-4153-b779-c8816f54f9e8}</t>
  </si>
  <si>
    <t>D.2.5 SO-06</t>
  </si>
  <si>
    <t xml:space="preserve">ÚPRAVA KOMUNIKACÍ </t>
  </si>
  <si>
    <t>{64ce37c7-0a66-4b5d-9cbd-707cc00e4b7f}</t>
  </si>
  <si>
    <t>D.2.5 SO-07</t>
  </si>
  <si>
    <t>PŘEMÍSTĚNÍ 1 STOŽÁRU VO V UL. NA OŘECHOVCE</t>
  </si>
  <si>
    <t>{efa03594-603e-42e2-b75c-5967eb990679}</t>
  </si>
  <si>
    <t>SO 12</t>
  </si>
  <si>
    <t>ODVODNĚNÍ TT - MTP</t>
  </si>
  <si>
    <t>{5c3679f2-7251-4b99-9580-5074e477f21e}</t>
  </si>
  <si>
    <t>SO-13</t>
  </si>
  <si>
    <t>RETENČNÍ NÁDRŽ - MTP</t>
  </si>
  <si>
    <t>{1aaf9a1c-e455-449e-84cb-cecc4afd269a}</t>
  </si>
  <si>
    <t>SO-14</t>
  </si>
  <si>
    <t>OPĚRNÁ ZEĎ - MTP</t>
  </si>
  <si>
    <t>{87902d39-6f97-4657-a2ba-5f62d07298ba}</t>
  </si>
  <si>
    <t>SO 21</t>
  </si>
  <si>
    <t>TROLEJOVÉ VEDENÍ - MTP - NEZBYTNÁ ČÁST</t>
  </si>
  <si>
    <t>{140cc960-8d6b-4791-a392-fd258214e1e9}</t>
  </si>
  <si>
    <t>SO-23</t>
  </si>
  <si>
    <t>ELEKTOPŘÍPOJKA K ČERPADLU - MTP</t>
  </si>
  <si>
    <t>{42b9a3e6-0926-400c-bb98-bcfaa407683d}</t>
  </si>
  <si>
    <t>VON</t>
  </si>
  <si>
    <t>VEDLEJŠÍ A OSTATNÍ ROZPOČTOVÉ NÁKLADY</t>
  </si>
  <si>
    <t>{ab3b15b0-1610-41c5-970d-a6ff348c11f5}</t>
  </si>
  <si>
    <t>M101</t>
  </si>
  <si>
    <t>Místnost 1.01</t>
  </si>
  <si>
    <t>38,5</t>
  </si>
  <si>
    <t>M102</t>
  </si>
  <si>
    <t>Místnost 1.02</t>
  </si>
  <si>
    <t>663,4</t>
  </si>
  <si>
    <t>KRYCÍ LIST SOUPISU PRACÍ</t>
  </si>
  <si>
    <t>M103</t>
  </si>
  <si>
    <t>Místnost 1.03</t>
  </si>
  <si>
    <t>15,3</t>
  </si>
  <si>
    <t>M104</t>
  </si>
  <si>
    <t>Místnost 1.04</t>
  </si>
  <si>
    <t>4,4</t>
  </si>
  <si>
    <t>M106</t>
  </si>
  <si>
    <t>Místnost 1.06</t>
  </si>
  <si>
    <t>7,4</t>
  </si>
  <si>
    <t>M201</t>
  </si>
  <si>
    <t>Místnost 2.01</t>
  </si>
  <si>
    <t>35,7</t>
  </si>
  <si>
    <t>Objekt:</t>
  </si>
  <si>
    <t>M202A</t>
  </si>
  <si>
    <t>Místnost 2.02A</t>
  </si>
  <si>
    <t>538,6</t>
  </si>
  <si>
    <t>D.1 - SO-02 - DOKUMENTACE STAVEBNÍCH OBJEKTŮ</t>
  </si>
  <si>
    <t>M202B</t>
  </si>
  <si>
    <t>Místnost 2.02B</t>
  </si>
  <si>
    <t>85,4</t>
  </si>
  <si>
    <t>Soupis:</t>
  </si>
  <si>
    <t>M203</t>
  </si>
  <si>
    <t>Místnost 2.03</t>
  </si>
  <si>
    <t>SO-02-1 - ASŘ</t>
  </si>
  <si>
    <t>M204</t>
  </si>
  <si>
    <t>Místnost 2.04</t>
  </si>
  <si>
    <t>16,8</t>
  </si>
  <si>
    <t>M205</t>
  </si>
  <si>
    <t>Místnost 2.05</t>
  </si>
  <si>
    <t>5,3</t>
  </si>
  <si>
    <t>ob</t>
  </si>
  <si>
    <t>obklad</t>
  </si>
  <si>
    <t>111,15</t>
  </si>
  <si>
    <t>om</t>
  </si>
  <si>
    <t>omítka</t>
  </si>
  <si>
    <t>129,605</t>
  </si>
  <si>
    <t>P101</t>
  </si>
  <si>
    <t>Plocha zdí místnost 1.01</t>
  </si>
  <si>
    <t>159,363</t>
  </si>
  <si>
    <t>P102</t>
  </si>
  <si>
    <t>Plocha zdí místnost 1.02</t>
  </si>
  <si>
    <t>500,302</t>
  </si>
  <si>
    <t>P103</t>
  </si>
  <si>
    <t>Plocha zdí místnost 1.03</t>
  </si>
  <si>
    <t>87,981</t>
  </si>
  <si>
    <t>P106</t>
  </si>
  <si>
    <t>Plocha zdí místnost 1.06</t>
  </si>
  <si>
    <t>62,641</t>
  </si>
  <si>
    <t>P201</t>
  </si>
  <si>
    <t>Plocha zdí místnost 2.01</t>
  </si>
  <si>
    <t>189,587</t>
  </si>
  <si>
    <t>M206</t>
  </si>
  <si>
    <t>Místnost 2.06</t>
  </si>
  <si>
    <t>12,1</t>
  </si>
  <si>
    <t>M207</t>
  </si>
  <si>
    <t>Místnost 2.07</t>
  </si>
  <si>
    <t>9,7</t>
  </si>
  <si>
    <t>M208</t>
  </si>
  <si>
    <t>Místnost 2.08</t>
  </si>
  <si>
    <t>3,1</t>
  </si>
  <si>
    <t>P202AB</t>
  </si>
  <si>
    <t>Plocha zdí místnost 2.02a+b</t>
  </si>
  <si>
    <t>596,499</t>
  </si>
  <si>
    <t>P203</t>
  </si>
  <si>
    <t>Plocha zdí místnost 2.03</t>
  </si>
  <si>
    <t>36,825</t>
  </si>
  <si>
    <t>P204</t>
  </si>
  <si>
    <t>Plocha zdí místnost 2.04</t>
  </si>
  <si>
    <t>42,354</t>
  </si>
  <si>
    <t>P205</t>
  </si>
  <si>
    <t>Plocha zdí místnost 2.05</t>
  </si>
  <si>
    <t>31,37</t>
  </si>
  <si>
    <t>P206</t>
  </si>
  <si>
    <t>Plocha zdí místnost 2.06</t>
  </si>
  <si>
    <t>51,498</t>
  </si>
  <si>
    <t>P207</t>
  </si>
  <si>
    <t>Plocha zdí místnost 2.07</t>
  </si>
  <si>
    <t>47,574</t>
  </si>
  <si>
    <t>P208</t>
  </si>
  <si>
    <t>Plocha zdí místnost 2.08</t>
  </si>
  <si>
    <t>27,375</t>
  </si>
  <si>
    <t>P3</t>
  </si>
  <si>
    <t>plocha nad měnírnou - P06</t>
  </si>
  <si>
    <t>50,861</t>
  </si>
  <si>
    <t>pk</t>
  </si>
  <si>
    <t>Podlaha keramická</t>
  </si>
  <si>
    <t>51,4</t>
  </si>
  <si>
    <t>SCH</t>
  </si>
  <si>
    <t>SCHODY</t>
  </si>
  <si>
    <t>47,816</t>
  </si>
  <si>
    <t>ME</t>
  </si>
  <si>
    <t>MÍSTNOSTNI S EPOXIDEM</t>
  </si>
  <si>
    <t>M2</t>
  </si>
  <si>
    <t>1388,7</t>
  </si>
  <si>
    <t>O102</t>
  </si>
  <si>
    <t>Obvod místnosti 1.02</t>
  </si>
  <si>
    <t>88,085</t>
  </si>
  <si>
    <t>O103</t>
  </si>
  <si>
    <t>Obvod místnosti 1.03</t>
  </si>
  <si>
    <t>16,15</t>
  </si>
  <si>
    <t>O106</t>
  </si>
  <si>
    <t>Obvod místnosti 1.06</t>
  </si>
  <si>
    <t>11,305</t>
  </si>
  <si>
    <t>O202AB</t>
  </si>
  <si>
    <t>Obvod místnosti 2.02A+B</t>
  </si>
  <si>
    <t>108,47</t>
  </si>
  <si>
    <t>O203</t>
  </si>
  <si>
    <t>Obvod místnosti 2.03</t>
  </si>
  <si>
    <t>7,5</t>
  </si>
  <si>
    <t>REKAPITULACE ČLENĚNÍ SOUPISU PRACÍ</t>
  </si>
  <si>
    <t>Kód dílu - Popis</t>
  </si>
  <si>
    <t>Cena celkem [CZK]</t>
  </si>
  <si>
    <t>-1</t>
  </si>
  <si>
    <t>HSV - Práce a dodávky HSV</t>
  </si>
  <si>
    <t xml:space="preserve">    1 - Zemní práce</t>
  </si>
  <si>
    <t xml:space="preserve">    2 - Zakládání</t>
  </si>
  <si>
    <t xml:space="preserve">    3 - Svislé a kompletní konstrukce</t>
  </si>
  <si>
    <t xml:space="preserve">    4 - Vodorovné konstrukce</t>
  </si>
  <si>
    <t xml:space="preserve">    6 - Úpravy povrchů, podlahy a osazování výplní</t>
  </si>
  <si>
    <t xml:space="preserve">    8 - Trubní vedení</t>
  </si>
  <si>
    <t xml:space="preserve">    9 - Ostatní konstrukce a práce, bourání</t>
  </si>
  <si>
    <t xml:space="preserve">    997 - Přesun sutě</t>
  </si>
  <si>
    <t xml:space="preserve">    998 - Přesun hmot</t>
  </si>
  <si>
    <t>PSV - Práce a dodávky PSV</t>
  </si>
  <si>
    <t xml:space="preserve">    711 - Izolace proti vodě, vlhkosti a plynům</t>
  </si>
  <si>
    <t xml:space="preserve">    712 - Povlakové krytiny</t>
  </si>
  <si>
    <t xml:space="preserve">    713 - Izolace tepelné</t>
  </si>
  <si>
    <t xml:space="preserve">    722 - Zdravotechnika - vnitřní vodovod</t>
  </si>
  <si>
    <t xml:space="preserve">    723 - Zdravotechnika - vnitřní plynovod</t>
  </si>
  <si>
    <t xml:space="preserve">    762 - Konstrukce tesařské</t>
  </si>
  <si>
    <t xml:space="preserve">    763 - Konstrukce suché výstavby</t>
  </si>
  <si>
    <t xml:space="preserve">    764 - Konstrukce klempířské</t>
  </si>
  <si>
    <t xml:space="preserve">    766 - Konstrukce truhlářské</t>
  </si>
  <si>
    <t xml:space="preserve">    767 - Konstrukce zámečnické</t>
  </si>
  <si>
    <t xml:space="preserve">    771 - Podlahy z dlaždic</t>
  </si>
  <si>
    <t xml:space="preserve">    777 - Podlahy lité</t>
  </si>
  <si>
    <t xml:space="preserve">    781 - Dokončovací práce - obklady</t>
  </si>
  <si>
    <t xml:space="preserve">    782 - Dokončovací práce - obklady z kamene</t>
  </si>
  <si>
    <t xml:space="preserve">    783 - Dokončovací práce - nátěry</t>
  </si>
  <si>
    <t xml:space="preserve">    784 - Dokončovací práce - malby a tapety</t>
  </si>
  <si>
    <t>M - Práce a dodávky M</t>
  </si>
  <si>
    <t xml:space="preserve">    33-M - Montáže dopr.zaříz.,sklad. zař. a váh</t>
  </si>
  <si>
    <t xml:space="preserve">    46-M - Zemní práce při extr.mont.pracích</t>
  </si>
  <si>
    <t>HZS - Hodinové zúčtovací sazby</t>
  </si>
  <si>
    <t>SOUPIS PRACÍ</t>
  </si>
  <si>
    <t>PČ</t>
  </si>
  <si>
    <t>MJ</t>
  </si>
  <si>
    <t>Množství</t>
  </si>
  <si>
    <t>J.cena [CZK]</t>
  </si>
  <si>
    <t>Cenová soustava</t>
  </si>
  <si>
    <t>J. Nh [h]</t>
  </si>
  <si>
    <t>Nh celkem [h]</t>
  </si>
  <si>
    <t>J. hmotnost [t]</t>
  </si>
  <si>
    <t>Hmotnost celkem [t]</t>
  </si>
  <si>
    <t>J. suť [t]</t>
  </si>
  <si>
    <t>Suť Celkem [t]</t>
  </si>
  <si>
    <t>Dodavatel</t>
  </si>
  <si>
    <t>Náklady soupisu celkem</t>
  </si>
  <si>
    <t>HSV</t>
  </si>
  <si>
    <t>Práce a dodávky HSV</t>
  </si>
  <si>
    <t>ROZPOCET</t>
  </si>
  <si>
    <t>Zemní práce</t>
  </si>
  <si>
    <t>K</t>
  </si>
  <si>
    <t>115101203</t>
  </si>
  <si>
    <t>Čerpání vody na dopravní výšku do 10 m průměrný přítok přes 1 000 do 2 000 l/min</t>
  </si>
  <si>
    <t>hod</t>
  </si>
  <si>
    <t>CS ÚRS 2022 02</t>
  </si>
  <si>
    <t>-1649385061</t>
  </si>
  <si>
    <t>PP</t>
  </si>
  <si>
    <t>Čerpání vody na dopravní výšku do 10 m s uvažovaným průměrným přítokem přes 1 000 do 2 000 l/min</t>
  </si>
  <si>
    <t>Online PSC</t>
  </si>
  <si>
    <t>https://podminky.urs.cz/item/CS_URS_2022_02/115101203</t>
  </si>
  <si>
    <t>VV</t>
  </si>
  <si>
    <t>200 " Odhad</t>
  </si>
  <si>
    <t>131351206</t>
  </si>
  <si>
    <t>Hloubení jam zapažených v hornině třídy těžitelnosti II skupiny 4 objem do 5000 m3 strojně</t>
  </si>
  <si>
    <t>m3</t>
  </si>
  <si>
    <t>1010493956</t>
  </si>
  <si>
    <t>Hloubení zapažených jam a zářezů strojně s urovnáním dna do předepsaného profilu a spádu v hornině třídy těžitelnosti II skupiny 4 přes 1 000 do 5 000 m3</t>
  </si>
  <si>
    <t>https://podminky.urs.cz/item/CS_URS_2022_02/131351206</t>
  </si>
  <si>
    <t xml:space="preserve">112,1"průměrný plocha v řezu" *40,8"délka" </t>
  </si>
  <si>
    <t>162751135</t>
  </si>
  <si>
    <t>Vodorovné přemístění přes 7 000 do 8000 m výkopku/sypaniny z horniny třídy těžitelnosti II skupiny 4 a 5</t>
  </si>
  <si>
    <t>-1208839417</t>
  </si>
  <si>
    <t>Vodorovné přemístění výkopku nebo sypaniny po suchu na obvyklém dopravním prostředku, bez naložení výkopku, avšak se složením bez rozhrnutí z horniny třídy těžitelnosti II skupiny 4 a 5 na vzdálenost přes 7 000 do 8 000 m</t>
  </si>
  <si>
    <t>https://podminky.urs.cz/item/CS_URS_2022_02/162751135</t>
  </si>
  <si>
    <t>4573,68-353,6</t>
  </si>
  <si>
    <t>171201231</t>
  </si>
  <si>
    <t>Poplatek za uložení zeminy a kamení na recyklační skládce (skládkovné) kód odpadu 17 05 04</t>
  </si>
  <si>
    <t>t</t>
  </si>
  <si>
    <t>760729340</t>
  </si>
  <si>
    <t>Poplatek za uložení stavebního odpadu na recyklační skládce (skládkovné) zeminy a kamení zatříděného do Katalogu odpadů pod kódem 17 05 04</t>
  </si>
  <si>
    <t>https://podminky.urs.cz/item/CS_URS_2022_02/171201231</t>
  </si>
  <si>
    <t>4220,08*1,8 'Přepočtené koeficientem množství</t>
  </si>
  <si>
    <t>5</t>
  </si>
  <si>
    <t>174111101</t>
  </si>
  <si>
    <t>Zásyp jam, šachet rýh nebo kolem objektů sypaninou se zhutněním ručně</t>
  </si>
  <si>
    <t>46206378</t>
  </si>
  <si>
    <t>Zásyp sypaninou z jakékoliv horniny ručně s uložením výkopku ve vrstvách se zhutněním jam, šachet, rýh nebo kolem objektů v těchto vykopávkách</t>
  </si>
  <si>
    <t>https://podminky.urs.cz/item/CS_URS_2022_02/174111101</t>
  </si>
  <si>
    <t>03_120001_SO 02_PDPS_1.NP</t>
  </si>
  <si>
    <t>37*8,9+8,1*3</t>
  </si>
  <si>
    <t>6</t>
  </si>
  <si>
    <t>174111109</t>
  </si>
  <si>
    <t>Příplatek k zásypu za ruční prohození sypaniny sítem</t>
  </si>
  <si>
    <t>-2123919162</t>
  </si>
  <si>
    <t>Zásyp sypaninou z jakékoliv horniny ručně Příplatek k ceně za prohození sypaniny sítem</t>
  </si>
  <si>
    <t>https://podminky.urs.cz/item/CS_URS_2022_02/174111109</t>
  </si>
  <si>
    <t>353,600</t>
  </si>
  <si>
    <t>Zakládání</t>
  </si>
  <si>
    <t>7</t>
  </si>
  <si>
    <t>213141112</t>
  </si>
  <si>
    <t>Zřízení vrstvy z geotextilie v rovině nebo ve sklonu do 1:5 š přes 3 do 6 m</t>
  </si>
  <si>
    <t>m2</t>
  </si>
  <si>
    <t>-101788617</t>
  </si>
  <si>
    <t>Zřízení vrstvy z geotextilie filtrační, separační, odvodňovací, ochranné, výztužné nebo protierozní v rovině nebo ve sklonu do 1:5, šířky přes 3 do 6 m</t>
  </si>
  <si>
    <t>https://podminky.urs.cz/item/CS_URS_2022_02/213141112</t>
  </si>
  <si>
    <t>"základy"</t>
  </si>
  <si>
    <t>782,9*2</t>
  </si>
  <si>
    <t>8</t>
  </si>
  <si>
    <t>M</t>
  </si>
  <si>
    <t>69311060</t>
  </si>
  <si>
    <t>geotextilie netkaná separační, ochranná, filtrační, drenážní PP 200g/m2</t>
  </si>
  <si>
    <t>-1705530482</t>
  </si>
  <si>
    <t>782,9</t>
  </si>
  <si>
    <t>782,9*1,1845 'Přepočtené koeficientem množství</t>
  </si>
  <si>
    <t>9</t>
  </si>
  <si>
    <t>69311082</t>
  </si>
  <si>
    <t>geotextilie netkaná separační, ochranná, filtrační, drenážní PP 500g/m2</t>
  </si>
  <si>
    <t>-1485104964</t>
  </si>
  <si>
    <t>10</t>
  </si>
  <si>
    <t>271572211</t>
  </si>
  <si>
    <t>Podsyp pod základové konstrukce se zhutněním z netříděného štěrkopísku</t>
  </si>
  <si>
    <t>923200152</t>
  </si>
  <si>
    <t>Podsyp pod základové konstrukce se zhutněním a urovnáním povrchu ze štěrkopísku netříděného</t>
  </si>
  <si>
    <t>https://podminky.urs.cz/item/CS_URS_2022_02/271572211</t>
  </si>
  <si>
    <t>782,9*0,1</t>
  </si>
  <si>
    <t>11</t>
  </si>
  <si>
    <t>271922223</t>
  </si>
  <si>
    <t>Podsyp pod základové konstrukce se zhutněním ze skleněného recyklátu (pěnového skla) 32 až 63 mm</t>
  </si>
  <si>
    <t>2132184018</t>
  </si>
  <si>
    <t>Podsyp pod základové konstrukce se zhutněním a urovnáním povrchu z recyklátu skleněného (z pěnového skla)</t>
  </si>
  <si>
    <t>https://podminky.urs.cz/item/CS_URS_2022_02/271922223</t>
  </si>
  <si>
    <t>782,9*0,65</t>
  </si>
  <si>
    <t>Svislé a kompletní konstrukce</t>
  </si>
  <si>
    <t>12</t>
  </si>
  <si>
    <t>311351411</t>
  </si>
  <si>
    <t>Zřízení kruhového oboustranného bednění nosných nadzákladových zdí r přes 1 do 2,5 m</t>
  </si>
  <si>
    <t>-978906381</t>
  </si>
  <si>
    <t>Bednění nadzákladových zdí nosných kruhové nebo obloukové oboustranné za každou stranu poloměru přes 1 do 2,5 m zřízení</t>
  </si>
  <si>
    <t>https://podminky.urs.cz/item/CS_URS_2022_02/311351411</t>
  </si>
  <si>
    <t>22_120001_SO 02_PDPS_UMÍST VODOMĚR</t>
  </si>
  <si>
    <t>0,4*(4*0,5+2*2,44+2*2)</t>
  </si>
  <si>
    <t>13</t>
  </si>
  <si>
    <t>311351412</t>
  </si>
  <si>
    <t>Odstranění kruhového oboustranného bednění nosných nadzákladových zdí r přes 1 do 2,5 m</t>
  </si>
  <si>
    <t>-387257308</t>
  </si>
  <si>
    <t>Bednění nadzákladových zdí nosných kruhové nebo obloukové oboustranné za každou stranu poloměru přes 1 do 2,5 m odstranění</t>
  </si>
  <si>
    <t>https://podminky.urs.cz/item/CS_URS_2022_02/311351412</t>
  </si>
  <si>
    <t>14</t>
  </si>
  <si>
    <t>311351911</t>
  </si>
  <si>
    <t>Příplatek k cenám bednění nosných nadzákladových zdí za pohledový beton</t>
  </si>
  <si>
    <t>1472562970</t>
  </si>
  <si>
    <t>Bednění nadzákladových zdí nosných Příplatek k cenám bednění za pohledový beton</t>
  </si>
  <si>
    <t>https://podminky.urs.cz/item/CS_URS_2022_02/311351911</t>
  </si>
  <si>
    <t>0,4*(2*0,5+2*2,44)</t>
  </si>
  <si>
    <t>311361821</t>
  </si>
  <si>
    <t>Výztuž nosných zdí betonářskou ocelí 10 505</t>
  </si>
  <si>
    <t>-1374330306</t>
  </si>
  <si>
    <t>Výztuž nadzákladových zdí nosných svislých nebo odkloněných od svislice, rovných nebo oblých z betonářské oceli 10 505 (R) nebo BSt 500</t>
  </si>
  <si>
    <t>https://podminky.urs.cz/item/CS_URS_2022_02/311361821</t>
  </si>
  <si>
    <t>0,12*0,4*(2*0,5+2*2,44)*0,08</t>
  </si>
  <si>
    <t>16</t>
  </si>
  <si>
    <t>312321815</t>
  </si>
  <si>
    <t>Výplňová zeď ze ŽB pohledového tř. C 30/37 bez výztuže</t>
  </si>
  <si>
    <t>-223582118</t>
  </si>
  <si>
    <t>Nadzákladové zdi z betonu železového (bez výztuže) výplňové pohledového (v přírodní barvě drtí a přísad) tř. C 30/37</t>
  </si>
  <si>
    <t>https://podminky.urs.cz/item/CS_URS_2022_02/312321815</t>
  </si>
  <si>
    <t>0,12*0,4*(2*0,5+2*2,44)</t>
  </si>
  <si>
    <t>17</t>
  </si>
  <si>
    <t>34224111-R</t>
  </si>
  <si>
    <t>Příčky z cihel plných lícových dl 215 mm pevnosti na MVC včetně spárování tl 102 mm, křížová vazba s vynechanými vazáky</t>
  </si>
  <si>
    <t>1421964610</t>
  </si>
  <si>
    <t>Příčky nebo přizdívky z cihel nebo příčkovek pálených na maltu MVC nebo MC lícových, včetně spárování dl. 215 mm (WDF 215x102x65 mm) plných, tl. 102 mm, křížová vazba s vynechanými vazáky, včetně dilatace na spoji s pásky</t>
  </si>
  <si>
    <t>Pohledy</t>
  </si>
  <si>
    <t>"Okna_O-01" 2,82*4,125*9</t>
  </si>
  <si>
    <t>"Okna_O-02" 2,82*3,14*6</t>
  </si>
  <si>
    <t>Součet</t>
  </si>
  <si>
    <t>18</t>
  </si>
  <si>
    <t>34224113-R</t>
  </si>
  <si>
    <t>Příčky z cihel plných lícových dl 215 mm na MVC včetně spárování tl 115 mm</t>
  </si>
  <si>
    <t>-1231422625</t>
  </si>
  <si>
    <t>Příčky nebo přizdívky jednoduché z cihel nebo příčkovek pálených na maltu MVC nebo MC lícových, včetně spárování dl. 215 mm( WDF 215x102x65 mm) plných, tl. 115 mm</t>
  </si>
  <si>
    <t xml:space="preserve">Plynomer </t>
  </si>
  <si>
    <t>1,76*(1,75+2*0,625)+0,075*1,52</t>
  </si>
  <si>
    <t>Vodorovné konstrukce</t>
  </si>
  <si>
    <t>19</t>
  </si>
  <si>
    <t>411324646</t>
  </si>
  <si>
    <t>Stropy deskové ze ŽB pohledového tř. C 30/37</t>
  </si>
  <si>
    <t>-1864347224</t>
  </si>
  <si>
    <t>Stropy z betonu železového (bez výztuže) pohledového stropů deskových, plochých střech, desek balkonových, desek hřibových stropů včetně hlavic hřibových sloupů tř. C 30/37</t>
  </si>
  <si>
    <t>https://podminky.urs.cz/item/CS_URS_2022_02/411324646</t>
  </si>
  <si>
    <t>1,75*0,75*0,12 " Deska plyn</t>
  </si>
  <si>
    <t>20</t>
  </si>
  <si>
    <t>411351011</t>
  </si>
  <si>
    <t>Zřízení bednění stropů deskových tl přes 5 do 25 cm bez podpěrné kce</t>
  </si>
  <si>
    <t>-1985534567</t>
  </si>
  <si>
    <t>Bednění stropních konstrukcí - bez podpěrné konstrukce desek tloušťky stropní desky přes 5 do 25 cm zřízení</t>
  </si>
  <si>
    <t>https://podminky.urs.cz/item/CS_URS_2022_02/411351011</t>
  </si>
  <si>
    <t>1,75*0,775</t>
  </si>
  <si>
    <t>411351012</t>
  </si>
  <si>
    <t>Odstranění bednění stropů deskových tl přes 5 do 25 cm bez podpěrné kce</t>
  </si>
  <si>
    <t>-1204828061</t>
  </si>
  <si>
    <t>Bednění stropních konstrukcí - bez podpěrné konstrukce desek tloušťky stropní desky přes 5 do 25 cm odstranění</t>
  </si>
  <si>
    <t>https://podminky.urs.cz/item/CS_URS_2022_02/411351012</t>
  </si>
  <si>
    <t>22</t>
  </si>
  <si>
    <t>411354313</t>
  </si>
  <si>
    <t>Zřízení podpěrné konstrukce stropů výšky do 4 m tl přes 15 do 25 cm</t>
  </si>
  <si>
    <t>-1833338595</t>
  </si>
  <si>
    <t>Podpěrná konstrukce stropů - desek, kleneb a skořepin výška podepření do 4 m tloušťka stropu přes 15 do 25 cm zřízení</t>
  </si>
  <si>
    <t>https://podminky.urs.cz/item/CS_URS_2022_02/411354313</t>
  </si>
  <si>
    <t>23</t>
  </si>
  <si>
    <t>411354314</t>
  </si>
  <si>
    <t>Odstranění podpěrné konstrukce stropů výšky do 4 m tl přes 15 do 25 cm</t>
  </si>
  <si>
    <t>-2079136164</t>
  </si>
  <si>
    <t>Podpěrná konstrukce stropů - desek, kleneb a skořepin výška podepření do 4 m tloušťka stropu přes 15 do 25 cm odstranění</t>
  </si>
  <si>
    <t>https://podminky.urs.cz/item/CS_URS_2022_02/411354314</t>
  </si>
  <si>
    <t>24</t>
  </si>
  <si>
    <t>411361821</t>
  </si>
  <si>
    <t>Výztuž stropů betonářskou ocelí 10 505</t>
  </si>
  <si>
    <t>-1309304517</t>
  </si>
  <si>
    <t>Výztuž stropů prostě uložených, vetknutých, spojitých, deskových, trámových (žebrových, kazetových), s keramickými a jinými vložkami, konsolových nebo balkonových, hřibových včetně hlavic hřibových sloupů, plochých střech a pro zavěšení železobetonových podhledů z betonářské oceli 10 505 (R) nebo BSt 500</t>
  </si>
  <si>
    <t>https://podminky.urs.cz/item/CS_URS_2022_02/411361821</t>
  </si>
  <si>
    <t>0,21*0,1 'Přepočtené koeficientem množství</t>
  </si>
  <si>
    <t>Úpravy povrchů, podlahy a osazování výplní</t>
  </si>
  <si>
    <t>25</t>
  </si>
  <si>
    <t>612311121</t>
  </si>
  <si>
    <t>Vápenná omítka hladká jednovrstvá vnitřních stěn nanášená ručně</t>
  </si>
  <si>
    <t>-1743839203</t>
  </si>
  <si>
    <t>Omítka vápenná vnitřních ploch nanášená ručně jednovrstvá hladká, tloušťky do 10 mm svislých konstrukcí stěn</t>
  </si>
  <si>
    <t>https://podminky.urs.cz/item/CS_URS_2022_02/612311121</t>
  </si>
  <si>
    <t>26</t>
  </si>
  <si>
    <t>612311141</t>
  </si>
  <si>
    <t>Vápenná omítka štuková dvouvrstvá vnitřních stěn nanášená ručně</t>
  </si>
  <si>
    <t>-1988332463</t>
  </si>
  <si>
    <t>Omítka vápenná vnitřních ploch nanášená ručně dvouvrstvá štuková, tloušťky jádrové omítky do 10 mm a tloušťky štuku do 3 mm svislých konstrukcí stěn</t>
  </si>
  <si>
    <t>https://podminky.urs.cz/item/CS_URS_2022_02/612311141</t>
  </si>
  <si>
    <t>"1.03-1.06" 3,8*2*5,34</t>
  </si>
  <si>
    <t>p204+p205+p206+p207+p208</t>
  </si>
  <si>
    <t>-ob</t>
  </si>
  <si>
    <t>27</t>
  </si>
  <si>
    <t>621221043</t>
  </si>
  <si>
    <t>Montáž kontaktního zateplení vnějších podhledů lepením a mechanickým kotvením desek z minerální vlny s podélnou orientací do dřeva přes 160 do 200 mm</t>
  </si>
  <si>
    <t>280335775</t>
  </si>
  <si>
    <t>Montáž kontaktního zateplení lepením a mechanickým kotvením z desek z minerální vlny s podélnou orientací vláken nebo kombinovaných na vnější podhledy, na podklad dřevěný nebo kovový, tloušťky desek přes 160 do 200 mm</t>
  </si>
  <si>
    <t>https://podminky.urs.cz/item/CS_URS_2022_02/621221043</t>
  </si>
  <si>
    <t>"nádstavba"</t>
  </si>
  <si>
    <t>4,775*11,6</t>
  </si>
  <si>
    <t>28</t>
  </si>
  <si>
    <t>63151567</t>
  </si>
  <si>
    <t>deska tepelně izolační minerální kontaktních fasád podélné vlákno λ=0,038 tl 180mm</t>
  </si>
  <si>
    <t>-884566783</t>
  </si>
  <si>
    <t>55,39*1,05 'Přepočtené koeficientem množství</t>
  </si>
  <si>
    <t>29</t>
  </si>
  <si>
    <t>622211011</t>
  </si>
  <si>
    <t>Montáž kontaktního zateplení vnějších stěn lepením a mechanickým kotvením polystyrénových desek do betonu a zdiva tl přes 40 do 80 mm</t>
  </si>
  <si>
    <t>1264913482</t>
  </si>
  <si>
    <t>Montáž kontaktního zateplení lepením a mechanickým kotvením z polystyrenových desek na vnější stěny, na podklad betonový nebo z lehčeného betonu, z tvárnic keramických nebo vápenopískových, tloušťky desek přes 40 do 80 mm</t>
  </si>
  <si>
    <t>https://podminky.urs.cz/item/CS_URS_2022_02/622211011</t>
  </si>
  <si>
    <t>"VNITŘNÍ ATIKA" 0,46*40,1+1,61*42,1+0,93*29,28</t>
  </si>
  <si>
    <t>30</t>
  </si>
  <si>
    <t>28376418</t>
  </si>
  <si>
    <t>deska XPS hrana polodrážková a hladký povrch 300kPA tl 60mm</t>
  </si>
  <si>
    <t>936406930</t>
  </si>
  <si>
    <t>113,457*1,05 'Přepočtené koeficientem množství</t>
  </si>
  <si>
    <t>31</t>
  </si>
  <si>
    <t>622211041</t>
  </si>
  <si>
    <t>Montáž kontaktního zateplení vnějších stěn lepením a mechanickým kotvením polystyrénových desek do betonu a zdiva tl přes 160 do 200 mm</t>
  </si>
  <si>
    <t>918865759</t>
  </si>
  <si>
    <t>Montáž kontaktního zateplení lepením a mechanickým kotvením z polystyrenových desek na vnější stěny, na podklad betonový nebo z lehčeného betonu, z tvárnic keramických nebo vápenopískových, tloušťky desek přes 160 do 200 mm</t>
  </si>
  <si>
    <t>https://podminky.urs.cz/item/CS_URS_2022_02/622211041</t>
  </si>
  <si>
    <t>"D.1.1-03_Půdorys 1.NP-D.1.1-04_Půdorys 2.NP"</t>
  </si>
  <si>
    <t>"strana do dvora"</t>
  </si>
  <si>
    <t>44,38*10,96</t>
  </si>
  <si>
    <t>"strana u kotelny "</t>
  </si>
  <si>
    <t>14,885*7,55</t>
  </si>
  <si>
    <t>"strana u měmírny"</t>
  </si>
  <si>
    <t>15,075*4,85</t>
  </si>
  <si>
    <t>"strop pod vchodem"</t>
  </si>
  <si>
    <t>29,915</t>
  </si>
  <si>
    <t>32</t>
  </si>
  <si>
    <t>28376468</t>
  </si>
  <si>
    <t>deska XPS hrana polodrážková a hladký povrch 700kPa tl 180mm</t>
  </si>
  <si>
    <t>151992255</t>
  </si>
  <si>
    <t>701,816*1,05 'Přepočtené koeficientem množství</t>
  </si>
  <si>
    <t>33</t>
  </si>
  <si>
    <t>622221041</t>
  </si>
  <si>
    <t>Montáž kontaktního zateplení vnějších stěn lepením a mechanickým kotvením desek z minerální vlny s podélnou orientací do zdiva a betonu tl přes 160 do 200mm</t>
  </si>
  <si>
    <t>608214884</t>
  </si>
  <si>
    <t>Montáž kontaktního zateplení lepením a mechanickým kotvením z desek z minerální vlny s podélnou orientací vláken nebo kombinovaných na vnější stěny, na podklad betonový nebo z lehčeného betonu, z tvárnic keramických nebo vápenopískových, tloušťky desek přes 160 do 200 mm</t>
  </si>
  <si>
    <t>https://podminky.urs.cz/item/CS_URS_2022_02/622221041</t>
  </si>
  <si>
    <t>44,38*4,9-6,5*3,5-2,82*4,125*6</t>
  </si>
  <si>
    <t>"strana do ulice"</t>
  </si>
  <si>
    <t>40,56*12,43-3,65*4-1,1*3,5-2,82*4,125*9</t>
  </si>
  <si>
    <t>14,885*7,11</t>
  </si>
  <si>
    <t>15,075*9,38-1,2*1,5</t>
  </si>
  <si>
    <t>34</t>
  </si>
  <si>
    <t>63141472</t>
  </si>
  <si>
    <t>deska tepelně izolační minerální kontaktních fasád podélné vlákno λ=0,037 tl 180mm</t>
  </si>
  <si>
    <t>-1885142352</t>
  </si>
  <si>
    <t>751,371*1,05 'Přepočtené koeficientem množství</t>
  </si>
  <si>
    <t>35</t>
  </si>
  <si>
    <t>622231121</t>
  </si>
  <si>
    <t>Montáž kontaktního zateplení vnějších stěn lepením a mechanickým kotvením desek z fenolické pěny tl přes 80 do 120 mm</t>
  </si>
  <si>
    <t>-771211570</t>
  </si>
  <si>
    <t>Montáž kontaktního zateplení lepením a mechanickým kotvením z desek z fenolické pěny na vnější stěny, na podklad betonový nebo z lehčeného betonu, z tvárnic keramických nebo vápenopískových, tloušťky desek přes 80 do 120 mm</t>
  </si>
  <si>
    <t>https://podminky.urs.cz/item/CS_URS_2022_02/622231121</t>
  </si>
  <si>
    <t>"D.1.1-03_Půdorys 1NP"</t>
  </si>
  <si>
    <t>"strana do ulice" 40,56*2-1*(1,1+7,5*4)</t>
  </si>
  <si>
    <t>36</t>
  </si>
  <si>
    <t>28376808</t>
  </si>
  <si>
    <t>deska fenolická tepelně izolační fasádní λ=0,020 tl 100mm</t>
  </si>
  <si>
    <t>-1514382441</t>
  </si>
  <si>
    <t>37</t>
  </si>
  <si>
    <t>621151011</t>
  </si>
  <si>
    <t>Penetrační silikátový nátěr vnějších pastovitých tenkovrstvých omítek podhledů</t>
  </si>
  <si>
    <t>-254872584</t>
  </si>
  <si>
    <t>Penetrační nátěr vnějších pastovitých tenkovrstvých omítek silikátový paropropustný podhledů</t>
  </si>
  <si>
    <t>https://podminky.urs.cz/item/CS_URS_2022_02/621151011</t>
  </si>
  <si>
    <t>38</t>
  </si>
  <si>
    <t>622151011</t>
  </si>
  <si>
    <t>Penetrační silikátový nátěr vnějších pastovitých tenkovrstvých omítek stěn</t>
  </si>
  <si>
    <t>734457638</t>
  </si>
  <si>
    <t>Penetrační nátěr vnějších pastovitých tenkovrstvých omítek silikátový paropropustný stěn</t>
  </si>
  <si>
    <t>https://podminky.urs.cz/item/CS_URS_2022_02/622151011</t>
  </si>
  <si>
    <t>"Stěna do ulice" (12,89+27,675)*4,8-7,5*4,5*4-1,1*4,5 +4,5*0,4*10+0,1*1,1+7,5*0,1*4</t>
  </si>
  <si>
    <t>"Stěna u kotelny" 10,5</t>
  </si>
  <si>
    <t>"pod ocelovou nadstavbu nad měnírnoou" 32,75</t>
  </si>
  <si>
    <t>05_120001_SO 02_PDPS_STRECHA</t>
  </si>
  <si>
    <t>"střecha VZT" (4,5+10,8)*2*2,65</t>
  </si>
  <si>
    <t>39</t>
  </si>
  <si>
    <t>622252001</t>
  </si>
  <si>
    <t>Montáž profilů kontaktního zateplení připevněných mechanicky</t>
  </si>
  <si>
    <t>m</t>
  </si>
  <si>
    <t>1060686135</t>
  </si>
  <si>
    <t>Montáž profilů kontaktního zateplení zakládacích soklových připevněných hmoždinkami</t>
  </si>
  <si>
    <t>https://podminky.urs.cz/item/CS_URS_2022_02/622252001</t>
  </si>
  <si>
    <t>12,975+27,870</t>
  </si>
  <si>
    <t>40</t>
  </si>
  <si>
    <t>28342212</t>
  </si>
  <si>
    <t>profil zakládací sada upevňovacího a nasouvacího profilu pro ETICS pro izolant tl 140-180mm</t>
  </si>
  <si>
    <t>1002094980</t>
  </si>
  <si>
    <t>40,845*1,05 'Přepočtené koeficientem množství</t>
  </si>
  <si>
    <t>41</t>
  </si>
  <si>
    <t>621531022</t>
  </si>
  <si>
    <t>Tenkovrstvá silikonová zrnitá omítka zrnitost 2,0 mm vnějších podhledů</t>
  </si>
  <si>
    <t>-1759990916</t>
  </si>
  <si>
    <t>Omítka tenkovrstvá silikonová vnějších ploch probarvená bez penetrace zatíraná (škrábaná), zrnitost 2,0 mm podhledů</t>
  </si>
  <si>
    <t>https://podminky.urs.cz/item/CS_URS_2022_02/621531022</t>
  </si>
  <si>
    <t>42</t>
  </si>
  <si>
    <t>622531022</t>
  </si>
  <si>
    <t>Tenkovrstvá silikonová zrnitá omítka zrnitost 2,0 mm vnějších stěn</t>
  </si>
  <si>
    <t>-1861231480</t>
  </si>
  <si>
    <t>Omítka tenkovrstvá silikonová vnějších ploch probarvená bez penetrace zatíraná (škrábaná), zrnitost 2,0 mm stěn</t>
  </si>
  <si>
    <t>https://podminky.urs.cz/item/CS_URS_2022_02/622531022</t>
  </si>
  <si>
    <t>43</t>
  </si>
  <si>
    <t>R-625681033</t>
  </si>
  <si>
    <t>Ochrana proti holubům síťovým systémem kotveným do zateplení - lanková výplň nerezová síť</t>
  </si>
  <si>
    <t>1111374208</t>
  </si>
  <si>
    <t>Ochrana proti holubům síťový systém kotvený do zateplení - lanková výplň nerezová síť</t>
  </si>
  <si>
    <t>SO 02_PDSP_VYPIS OST KONST</t>
  </si>
  <si>
    <t>2*4,56*0,5 "ost/10</t>
  </si>
  <si>
    <t>11,14*1,5 "ost/11</t>
  </si>
  <si>
    <t>44</t>
  </si>
  <si>
    <t>631311115</t>
  </si>
  <si>
    <t>Mazanina tl přes 50 do 80 mm z betonu prostého bez zvýšených nároků na prostředí tř. C 20/25</t>
  </si>
  <si>
    <t>-1078479916</t>
  </si>
  <si>
    <t>Mazanina z betonu prostého bez zvýšených nároků na prostředí tl. přes 50 do 80 mm tř. C 20/25</t>
  </si>
  <si>
    <t>https://podminky.urs.cz/item/CS_URS_2022_02/631311115</t>
  </si>
  <si>
    <t>P3*0,05+(PK+ME)*0,07</t>
  </si>
  <si>
    <t>45</t>
  </si>
  <si>
    <t>631362021</t>
  </si>
  <si>
    <t>Výztuž mazanin svařovanými sítěmi Kari</t>
  </si>
  <si>
    <t>1292080696</t>
  </si>
  <si>
    <t>Výztuž mazanin ze svařovaných sítí z drátů typu KARI</t>
  </si>
  <si>
    <t>https://podminky.urs.cz/item/CS_URS_2022_02/631362021</t>
  </si>
  <si>
    <t>(P3)*0,0014+(PK+ME)*0,0044</t>
  </si>
  <si>
    <t>6,408*1,1 'Přepočtené koeficientem množství</t>
  </si>
  <si>
    <t>48</t>
  </si>
  <si>
    <t>642942611</t>
  </si>
  <si>
    <t>Osazování zárubní nebo rámů dveřních kovových do 2,5 m2 na montážní pěnu</t>
  </si>
  <si>
    <t>kus</t>
  </si>
  <si>
    <t>1622966915</t>
  </si>
  <si>
    <t>Osazování zárubní nebo rámů kovových dveřních lisovaných nebo z úhelníků bez dveřních křídel na montážní pěnu, plochy otvoru do 2,5 m2</t>
  </si>
  <si>
    <t>https://podminky.urs.cz/item/CS_URS_2022_02/642942611</t>
  </si>
  <si>
    <t>"výpis dveří"</t>
  </si>
  <si>
    <t>"D09" 2</t>
  </si>
  <si>
    <t>"D10" 1</t>
  </si>
  <si>
    <t>"D11" 1</t>
  </si>
  <si>
    <t>"D12" 2</t>
  </si>
  <si>
    <t>49</t>
  </si>
  <si>
    <t>RMAT0019</t>
  </si>
  <si>
    <t>Zárubeň ocelová, obložková, včetně pomocných a osazovacích prvků; barva svetlě šedá ( RAL 7035) pro dveře 800/1970</t>
  </si>
  <si>
    <t>1183129293</t>
  </si>
  <si>
    <t>50</t>
  </si>
  <si>
    <t>642945111</t>
  </si>
  <si>
    <t>Osazování protipožárních nebo protiplynových zárubní dveří jednokřídlových do 2,5 m2</t>
  </si>
  <si>
    <t>937745418</t>
  </si>
  <si>
    <t>Osazování ocelových zárubní protipožárních nebo protiplynových dveří do vynechaného otvoru, s obetonováním, dveří jednokřídlových do 2,5 m2</t>
  </si>
  <si>
    <t>https://podminky.urs.cz/item/CS_URS_2022_02/642945111</t>
  </si>
  <si>
    <t>"D08" 1</t>
  </si>
  <si>
    <t>51</t>
  </si>
  <si>
    <t>RMAT0020</t>
  </si>
  <si>
    <t>Zárubeň ocelová ,obložková, protipožární, včetně pomocných a osazovacích prvků; barva svetlě šedá ( RAL 7035) pro dveře 800/1970</t>
  </si>
  <si>
    <t>143262294</t>
  </si>
  <si>
    <t>Trubní vedení</t>
  </si>
  <si>
    <t>271</t>
  </si>
  <si>
    <t>830391811</t>
  </si>
  <si>
    <t>Bourání stávajícího kameninového potrubí DN přes 250 do 400</t>
  </si>
  <si>
    <t>150185665</t>
  </si>
  <si>
    <t>Bourání stávajícího potrubí z kameninových trub v otevřeném výkopu DN přes 250 do 400</t>
  </si>
  <si>
    <t>https://podminky.urs.cz/item/CS_URS_2022_02/830391811</t>
  </si>
  <si>
    <t>Stávající kanalizace</t>
  </si>
  <si>
    <t>Ostatní konstrukce a práce, bourání</t>
  </si>
  <si>
    <t>52</t>
  </si>
  <si>
    <t>941211112</t>
  </si>
  <si>
    <t>Montáž lešení řadového rámového lehkého zatížení do 200 kg/m2 š od 0,6 do 0,9 m v přes 10 do 25 m</t>
  </si>
  <si>
    <t>106700066</t>
  </si>
  <si>
    <t>Montáž lešení řadového rámového lehkého pracovního s podlahami s provozním zatížením tř. 3 do 200 kg/m2 šířky tř. SW06 od 0,6 do 0,9 m, výšky přes 10 do 25 m</t>
  </si>
  <si>
    <t>https://podminky.urs.cz/item/CS_URS_2022_02/941211112</t>
  </si>
  <si>
    <t>12,5*(13,15+28,6+16,3+32,15+8+3,3)+32,4*7</t>
  </si>
  <si>
    <t>53</t>
  </si>
  <si>
    <t>941211211</t>
  </si>
  <si>
    <t>Příplatek k lešení řadovému rámovému lehkému š 0,9 m v přes 10 do 25 m za první a ZKD den použití</t>
  </si>
  <si>
    <t>-1326693642</t>
  </si>
  <si>
    <t>Montáž lešení řadového rámového lehkého pracovního s podlahami s provozním zatížením tř. 3 do 200 kg/m2 Příplatek za první a každý další den použití lešení k ceně -1111 nebo -1112</t>
  </si>
  <si>
    <t>https://podminky.urs.cz/item/CS_URS_2022_02/941211211</t>
  </si>
  <si>
    <t>(12,5*(13,15+28,6+16,3+32,15+8+3,3)+32,4*7)*90</t>
  </si>
  <si>
    <t>54</t>
  </si>
  <si>
    <t>941211812</t>
  </si>
  <si>
    <t>Demontáž lešení řadového rámového lehkého zatížení do 200 kg/m2 š od 0,6 do 0,9 m v přes 10 do 25 m</t>
  </si>
  <si>
    <t>-627443636</t>
  </si>
  <si>
    <t>Demontáž lešení řadového rámového lehkého pracovního s provozním zatížením tř. 3 do 200 kg/m2 šířky tř. SW06 od 0,6 do 0,9 m, výšky přes 10 do 25 m</t>
  </si>
  <si>
    <t>https://podminky.urs.cz/item/CS_URS_2022_02/941211812</t>
  </si>
  <si>
    <t>55</t>
  </si>
  <si>
    <t>944511111</t>
  </si>
  <si>
    <t>Montáž ochranné sítě z textilie z umělých vláken</t>
  </si>
  <si>
    <t>-508641315</t>
  </si>
  <si>
    <t>Montáž ochranné sítě zavěšené na konstrukci lešení z textilie z umělých vláken</t>
  </si>
  <si>
    <t>https://podminky.urs.cz/item/CS_URS_2022_02/944511111</t>
  </si>
  <si>
    <t>56</t>
  </si>
  <si>
    <t>944511211</t>
  </si>
  <si>
    <t>Příplatek k ochranné síti za první a ZKD den použití</t>
  </si>
  <si>
    <t>935899329</t>
  </si>
  <si>
    <t>Montáž ochranné sítě Příplatek za první a každý další den použití sítě k ceně -1111</t>
  </si>
  <si>
    <t>https://podminky.urs.cz/item/CS_URS_2022_02/944511211</t>
  </si>
  <si>
    <t>57</t>
  </si>
  <si>
    <t>944511811</t>
  </si>
  <si>
    <t>Demontáž ochranné sítě z textilie z umělých vláken</t>
  </si>
  <si>
    <t>1325129165</t>
  </si>
  <si>
    <t>Demontáž ochranné sítě zavěšené na konstrukci lešení z textilie z umělých vláken</t>
  </si>
  <si>
    <t>https://podminky.urs.cz/item/CS_URS_2022_02/944511811</t>
  </si>
  <si>
    <t>58</t>
  </si>
  <si>
    <t>945411111</t>
  </si>
  <si>
    <t>Výsuvná šplhací plošina motorová s jedním podvozkem a jedním stožárem v do 80 m</t>
  </si>
  <si>
    <t>den</t>
  </si>
  <si>
    <t>2061430689</t>
  </si>
  <si>
    <t>Výsuvná šplhací plošina se zdvihem motorickým a s veškerým příslušenstvím s jedním podvozkem a s jedním stožárem výšky do 80 m</t>
  </si>
  <si>
    <t>https://podminky.urs.cz/item/CS_URS_2022_02/945411111</t>
  </si>
  <si>
    <t>59</t>
  </si>
  <si>
    <t>949101112</t>
  </si>
  <si>
    <t>Lešení pomocné pro objekty pozemních staveb s lešeňovou podlahou v přes 1,9 do 3,5 m zatížení do 150 kg/m2</t>
  </si>
  <si>
    <t>5138919</t>
  </si>
  <si>
    <t>Lešení pomocné pracovní pro objekty pozemních staveb pro zatížení do 150 kg/m2, o výšce lešeňové podlahy přes 1,9 do 3,5 m</t>
  </si>
  <si>
    <t>https://podminky.urs.cz/item/CS_URS_2022_02/949101112</t>
  </si>
  <si>
    <t>"D.1.1-03_Půdorys 1.NP"</t>
  </si>
  <si>
    <t>"1.01" 38,5</t>
  </si>
  <si>
    <t>"1.02" 663,4</t>
  </si>
  <si>
    <t>"1.03" 15,3</t>
  </si>
  <si>
    <t>"1.04" 4,4</t>
  </si>
  <si>
    <t>"1.05" 4</t>
  </si>
  <si>
    <t xml:space="preserve">"1.06"  7,4 </t>
  </si>
  <si>
    <t>Mezisoučet</t>
  </si>
  <si>
    <t>"D.1.1-04_Půdorys 2.NP"</t>
  </si>
  <si>
    <t>"2.01" 35,7</t>
  </si>
  <si>
    <t>"2.02A" 538,6</t>
  </si>
  <si>
    <t>"2.02B" 85,4</t>
  </si>
  <si>
    <t>"2.03" 4,4</t>
  </si>
  <si>
    <t>"2.04" 16,8</t>
  </si>
  <si>
    <t>"2.05" 5,3</t>
  </si>
  <si>
    <t>"2.06" 12,1</t>
  </si>
  <si>
    <t>"2.07" 9,7</t>
  </si>
  <si>
    <t>"2.08" 3,1</t>
  </si>
  <si>
    <t>"2.09" 4</t>
  </si>
  <si>
    <t>60</t>
  </si>
  <si>
    <t>952901114</t>
  </si>
  <si>
    <t>Vyčištění budov bytové a občanské výstavby při výšce podlaží přes 4 m</t>
  </si>
  <si>
    <t>-1564146871</t>
  </si>
  <si>
    <t>Vyčištění budov nebo objektů před předáním do užívání budov bytové nebo občanské výstavby, světlé výšky podlaží přes 4 m</t>
  </si>
  <si>
    <t>https://podminky.urs.cz/item/CS_URS_2022_02/952901114</t>
  </si>
  <si>
    <t>M105</t>
  </si>
  <si>
    <t>M209</t>
  </si>
  <si>
    <t>63</t>
  </si>
  <si>
    <t>961044111</t>
  </si>
  <si>
    <t>Bourání základů z betonu prostého</t>
  </si>
  <si>
    <t>-1651248907</t>
  </si>
  <si>
    <t>Bourání základů z betonu prostého</t>
  </si>
  <si>
    <t>https://podminky.urs.cz/item/CS_URS_2022_02/961044111</t>
  </si>
  <si>
    <t>"stávající opěrná zeď"</t>
  </si>
  <si>
    <t>4,22*31,6</t>
  </si>
  <si>
    <t>ŠACHTA</t>
  </si>
  <si>
    <t>997</t>
  </si>
  <si>
    <t>Přesun sutě</t>
  </si>
  <si>
    <t>64</t>
  </si>
  <si>
    <t>997013111</t>
  </si>
  <si>
    <t>Vnitrostaveništní doprava suti a vybouraných hmot pro budovy v do 6 m s použitím mechanizace</t>
  </si>
  <si>
    <t>-1556835907</t>
  </si>
  <si>
    <t>Vnitrostaveništní doprava suti a vybouraných hmot vodorovně do 50 m svisle s použitím mechanizace pro budovy a haly výšky do 6 m</t>
  </si>
  <si>
    <t>https://podminky.urs.cz/item/CS_URS_2022_02/997013111</t>
  </si>
  <si>
    <t>65</t>
  </si>
  <si>
    <t>997013501</t>
  </si>
  <si>
    <t>Odvoz suti a vybouraných hmot na skládku nebo meziskládku do 1 km se složením</t>
  </si>
  <si>
    <t>300806761</t>
  </si>
  <si>
    <t>Odvoz suti a vybouraných hmot na skládku nebo meziskládku se složením, na vzdálenost do 1 km</t>
  </si>
  <si>
    <t>https://podminky.urs.cz/item/CS_URS_2022_02/997013501</t>
  </si>
  <si>
    <t>66</t>
  </si>
  <si>
    <t>997013509</t>
  </si>
  <si>
    <t>Příplatek k odvozu suti a vybouraných hmot na skládku ZKD 1 km přes 1 km</t>
  </si>
  <si>
    <t>1761868824</t>
  </si>
  <si>
    <t>Odvoz suti a vybouraných hmot na skládku nebo meziskládku se složením, na vzdálenost Příplatek k ceně za každý další i započatý 1 km přes 1 km</t>
  </si>
  <si>
    <t>https://podminky.urs.cz/item/CS_URS_2022_02/997013509</t>
  </si>
  <si>
    <t>278,801*7 'Přepočtené koeficientem množství</t>
  </si>
  <si>
    <t>67</t>
  </si>
  <si>
    <t>997013861</t>
  </si>
  <si>
    <t>Poplatek za uložení stavebního odpadu na recyklační skládce (skládkovné) z prostého betonu kód odpadu 17 01 01</t>
  </si>
  <si>
    <t>1604270556</t>
  </si>
  <si>
    <t>Poplatek za uložení stavebního odpadu na recyklační skládce (skládkovné) z prostého betonu zatříděného do Katalogu odpadů pod kódem 17 01 01</t>
  </si>
  <si>
    <t>https://podminky.urs.cz/item/CS_URS_2022_02/997013861</t>
  </si>
  <si>
    <t>272</t>
  </si>
  <si>
    <t>997013867</t>
  </si>
  <si>
    <t>Poplatek za uložení stavebního odpadu na recyklační skládce (skládkovné) z tašek a keramických výrobků kód odpadu 17 01 03</t>
  </si>
  <si>
    <t>-2050902499</t>
  </si>
  <si>
    <t>Poplatek za uložení stavebního odpadu na recyklační skládce (skládkovné) z tašek a keramických výrobků zatříděného do Katalogu odpadů pod kódem 17 01 03</t>
  </si>
  <si>
    <t>https://podminky.urs.cz/item/CS_URS_2022_02/997013867</t>
  </si>
  <si>
    <t>998</t>
  </si>
  <si>
    <t>Přesun hmot</t>
  </si>
  <si>
    <t>68</t>
  </si>
  <si>
    <t>998012023</t>
  </si>
  <si>
    <t>Přesun hmot pro budovy monolitické v přes 12 do 24 m</t>
  </si>
  <si>
    <t>-642822669</t>
  </si>
  <si>
    <t>Přesun hmot pro budovy občanské výstavby, bydlení, výrobu a služby s nosnou svislou konstrukcí monolitickou betonovou tyčovou nebo plošnou s jakýkoliv obvodovým pláštěm kromě vyzdívaného vodorovná dopravní vzdálenost do 100 m pro budovy výšky přes 12 do 24 m</t>
  </si>
  <si>
    <t>https://podminky.urs.cz/item/CS_URS_2022_02/998012023</t>
  </si>
  <si>
    <t>PSV</t>
  </si>
  <si>
    <t>Práce a dodávky PSV</t>
  </si>
  <si>
    <t>711</t>
  </si>
  <si>
    <t>Izolace proti vodě, vlhkosti a plynům</t>
  </si>
  <si>
    <t>69</t>
  </si>
  <si>
    <t>711161173</t>
  </si>
  <si>
    <t>Provedení izolace proti zemní vlhkosti vodorovné z nopové fólie</t>
  </si>
  <si>
    <t>1749869972</t>
  </si>
  <si>
    <t>Provedení izolace proti zemní vlhkosti nopovou fólií na ploše vodorovné V z nopové fólie</t>
  </si>
  <si>
    <t>https://podminky.urs.cz/item/CS_URS_2022_02/711161173</t>
  </si>
  <si>
    <t>70</t>
  </si>
  <si>
    <t>28323006</t>
  </si>
  <si>
    <t>fólie profilovaná (nopová) drenážní HDPE s nakašírovanou filtrační textilií s výškou nopů 8mm</t>
  </si>
  <si>
    <t>-724664325</t>
  </si>
  <si>
    <t>29,915*1,1655 'Přepočtené koeficientem množství</t>
  </si>
  <si>
    <t>71</t>
  </si>
  <si>
    <t>711161273</t>
  </si>
  <si>
    <t>Provedení izolace proti zemní vlhkosti svislé z nopové fólie</t>
  </si>
  <si>
    <t>2138347102</t>
  </si>
  <si>
    <t>Provedení izolace proti zemní vlhkosti nopovou fólií na ploše svislé S z nopové fólie</t>
  </si>
  <si>
    <t>https://podminky.urs.cz/item/CS_URS_2022_02/711161273</t>
  </si>
  <si>
    <t>04_120001_SO 02_PDPS_2.NP</t>
  </si>
  <si>
    <t>42,82*0,75 " horní</t>
  </si>
  <si>
    <t>45*7,15 " spodní</t>
  </si>
  <si>
    <t>72</t>
  </si>
  <si>
    <t>-1260299169</t>
  </si>
  <si>
    <t>353,865*1,221 'Přepočtené koeficientem množství</t>
  </si>
  <si>
    <t>73</t>
  </si>
  <si>
    <t>711161383</t>
  </si>
  <si>
    <t>Izolace proti zemní vlhkosti nopovou fólií ukončení horní lištou</t>
  </si>
  <si>
    <t>-1626722604</t>
  </si>
  <si>
    <t>Izolace proti zemní vlhkosti a beztlakové vodě nopovými fóliemi ostatní ukončení izolace lištou</t>
  </si>
  <si>
    <t>https://podminky.urs.cz/item/CS_URS_2022_02/711161383</t>
  </si>
  <si>
    <t>42,82</t>
  </si>
  <si>
    <t>276</t>
  </si>
  <si>
    <t>711491271</t>
  </si>
  <si>
    <t>Provedení doplňků izolace proti vodě na ploše svislé z textilií vrstva podkladní</t>
  </si>
  <si>
    <t>229696789</t>
  </si>
  <si>
    <t>Provedení doplňků izolace proti vodě textilií na ploše svislé S vrstva podkladní</t>
  </si>
  <si>
    <t>https://podminky.urs.cz/item/CS_URS_2022_02/711491271</t>
  </si>
  <si>
    <t>"D.1.1-05_PŮDORYS_STŘECHY"</t>
  </si>
  <si>
    <t>"VNITŘNÍ ATIKA" (0,46+0,43)*40,1+(1,61+0,43)*42,1+(0,93+0,43)*29,28</t>
  </si>
  <si>
    <t>277</t>
  </si>
  <si>
    <t>69311226</t>
  </si>
  <si>
    <t>geotextilie netkaná separační, ochranná, filtrační, drenážní PES 150g/m2</t>
  </si>
  <si>
    <t>208244524</t>
  </si>
  <si>
    <t>74</t>
  </si>
  <si>
    <t>998711103</t>
  </si>
  <si>
    <t>Přesun hmot tonážní pro izolace proti vodě, vlhkosti a plynům v objektech v přes 12 do 60 m</t>
  </si>
  <si>
    <t>-462986218</t>
  </si>
  <si>
    <t>Přesun hmot pro izolace proti vodě, vlhkosti a plynům stanovený z hmotnosti přesunovaného materiálu vodorovná dopravní vzdálenost do 50 m v objektech výšky přes 12 do 60 m</t>
  </si>
  <si>
    <t>https://podminky.urs.cz/item/CS_URS_2022_02/998711103</t>
  </si>
  <si>
    <t>712</t>
  </si>
  <si>
    <t>Povlakové krytiny</t>
  </si>
  <si>
    <t>75</t>
  </si>
  <si>
    <t>712332145</t>
  </si>
  <si>
    <t>Povlaková krytina plochých střech nopovou folií s filtrační textilií a perforovanou deskou, nopek v 20 mm, tl do 1,0 mm</t>
  </si>
  <si>
    <t>-1457085041</t>
  </si>
  <si>
    <t>Povlakové krytiny střech plochých na sucho nopová fólie vrstva drenážní a hydroakumulační vegetačních střech s nakašírovanou filtrační textilií a perforovanou deskou výška nopku 20 mm, tl. fólie do 1,0 mm</t>
  </si>
  <si>
    <t>https://podminky.urs.cz/item/CS_URS_2022_02/712332145</t>
  </si>
  <si>
    <t>582,22</t>
  </si>
  <si>
    <t>76</t>
  </si>
  <si>
    <t>712361301</t>
  </si>
  <si>
    <t>Provedení dvojitého hydroizolačního systému plochých střech na ploše vodorovné fólií PVC volně s horkovzdušným navařením segmentů</t>
  </si>
  <si>
    <t>596109262</t>
  </si>
  <si>
    <t>Provedení dvojitého hydroizolačního systému plochých střech na ploše vodorovné V fólií z mPVC kladenou volně jednovrstvá s horkovzdušným navařením jednotlivých segmentů</t>
  </si>
  <si>
    <t>https://podminky.urs.cz/item/CS_URS_2022_02/712361301</t>
  </si>
  <si>
    <t>44,18 " nad hlavním vstupem</t>
  </si>
  <si>
    <t xml:space="preserve">15,82 " nad vstupem do měnírny </t>
  </si>
  <si>
    <t>77</t>
  </si>
  <si>
    <t>28322011</t>
  </si>
  <si>
    <t>fólie hydroizolační střešní mPVC mechanicky kotvená tl 1,8mm šedá</t>
  </si>
  <si>
    <t>346063415</t>
  </si>
  <si>
    <t>60*1,1655 'Přepočtené koeficientem množství</t>
  </si>
  <si>
    <t>274</t>
  </si>
  <si>
    <t>712363104</t>
  </si>
  <si>
    <t>Příplatek za provedení povlakové krytiny střech do 10° fólie mechanicky kotvené do dřevěné konstrukce</t>
  </si>
  <si>
    <t>1760878178</t>
  </si>
  <si>
    <t>https://podminky.urs.cz/item/CS_URS_2022_02/712363104</t>
  </si>
  <si>
    <t>78</t>
  </si>
  <si>
    <t>712363605</t>
  </si>
  <si>
    <t>Provedení povlak krytiny mechanicky kotvenou do betonu TI tl přes 240 mm krajní pole, budova v do 18 m</t>
  </si>
  <si>
    <t>831543707</t>
  </si>
  <si>
    <t>Provedení povlakové krytiny střech plochých do 10° s mechanicky kotvenou izolací včetně položení fólie a horkovzdušného svaření tl. tepelné izolace přes 240 mm budovy výšky do 18 m, kotvené do betonu krajní pole</t>
  </si>
  <si>
    <t>https://podminky.urs.cz/item/CS_URS_2022_02/712363605</t>
  </si>
  <si>
    <t xml:space="preserve">4,5*10,8+(4,5+10,8)*0,5*2  "  STŘ 4</t>
  </si>
  <si>
    <t>79</t>
  </si>
  <si>
    <t>28322011.1</t>
  </si>
  <si>
    <t>185251763</t>
  </si>
  <si>
    <t>58,222*1,1655 'Přepočtené koeficientem množství</t>
  </si>
  <si>
    <t>80</t>
  </si>
  <si>
    <t>712363551</t>
  </si>
  <si>
    <t>Provedení povlak krytiny mechanicky kotvenou do trapézu TI tl přes 200 do 240 mm vnitřní pole, budova v do 18 m</t>
  </si>
  <si>
    <t>393034772</t>
  </si>
  <si>
    <t>Provedení povlakové krytiny střech plochých do 10° s mechanicky kotvenou izolací včetně položení fólie a horkovzdušného svaření tl. tepelné izolace přes 200 do 240 mm budovy výšky do 18 m, kotvené do trapézového plechu nebo do dřeva vnitřní pole</t>
  </si>
  <si>
    <t>https://podminky.urs.cz/item/CS_URS_2022_02/712363551</t>
  </si>
  <si>
    <t>"STŘECHA"582,22*0,7</t>
  </si>
  <si>
    <t>81</t>
  </si>
  <si>
    <t>28329022</t>
  </si>
  <si>
    <t>fólie hydroizolační střešní TPO (FPO), mechanicky kotvená tl 1,8mm</t>
  </si>
  <si>
    <t>890595707</t>
  </si>
  <si>
    <t>P</t>
  </si>
  <si>
    <t>Poznámka k položce:_x000d_
Materiál také pro 712363552 a 712363553</t>
  </si>
  <si>
    <t>"VNITŘNÍ"582,22*0,7</t>
  </si>
  <si>
    <t>"OKRAJE"582,22*0,2</t>
  </si>
  <si>
    <t>"ROHY"582,22*0,1</t>
  </si>
  <si>
    <t>743,614*1,1655 'Přepočtené koeficientem množství</t>
  </si>
  <si>
    <t>82</t>
  </si>
  <si>
    <t>712363552</t>
  </si>
  <si>
    <t>Provedení povlak krytiny mechanicky kotvenou do trapézu TI tl přes 200 do 240 mm krajní pole, budova v do 18 m</t>
  </si>
  <si>
    <t>2031841323</t>
  </si>
  <si>
    <t>Provedení povlakové krytiny střech plochých do 10° s mechanicky kotvenou izolací včetně položení fólie a horkovzdušného svaření tl. tepelné izolace přes 200 do 240 mm budovy výšky do 18 m, kotvené do trapézového plechu nebo do dřeva krajní pole</t>
  </si>
  <si>
    <t>https://podminky.urs.cz/item/CS_URS_2022_02/712363552</t>
  </si>
  <si>
    <t>582,22*0,2</t>
  </si>
  <si>
    <t>83</t>
  </si>
  <si>
    <t>712363553</t>
  </si>
  <si>
    <t>Provedení povlak krytiny mechanicky kotvenou do trapézu TI tl přes 200 do 240 mm rohové pole, budova v do 18 m</t>
  </si>
  <si>
    <t>-951956389</t>
  </si>
  <si>
    <t>Provedení povlakové krytiny střech plochých do 10° s mechanicky kotvenou izolací včetně položení fólie a horkovzdušného svaření tl. tepelné izolace přes 200 do 240 mm budovy výšky do 18 m, kotvené do trapézového plechu nebo do dřeva rohové pole</t>
  </si>
  <si>
    <t>https://podminky.urs.cz/item/CS_URS_2022_02/712363553</t>
  </si>
  <si>
    <t>582,22*0,1</t>
  </si>
  <si>
    <t>84</t>
  </si>
  <si>
    <t>712363672</t>
  </si>
  <si>
    <t>Provedení povlakové krytiny mechanicky kotvené profily rš do 200 mm do dřeva</t>
  </si>
  <si>
    <t>-1457257776</t>
  </si>
  <si>
    <t>Provedení povlakové krytiny střech plochých do 10° s mechanicky kotvenou izolací ostatní práce mechanické kotvení plechových lišt do rš 200 mm do podkladu ze dřeva</t>
  </si>
  <si>
    <t>https://podminky.urs.cz/item/CS_URS_2022_02/712363672</t>
  </si>
  <si>
    <t>SO 02_PDPS_VYPIS KLEMP</t>
  </si>
  <si>
    <t>45,9 " K/6</t>
  </si>
  <si>
    <t>85</t>
  </si>
  <si>
    <t>55344492</t>
  </si>
  <si>
    <t>lišta rovná z poplastovaného plechu (PVC-P) rš 100mm</t>
  </si>
  <si>
    <t>435698088</t>
  </si>
  <si>
    <t>45,9*1,1 'Přepočtené koeficientem množství</t>
  </si>
  <si>
    <t>86</t>
  </si>
  <si>
    <t>712771001</t>
  </si>
  <si>
    <t>Provedení separační nebo kluzné vrstvy z fólií vegetační střechy sklon do 5°</t>
  </si>
  <si>
    <t>-893465421</t>
  </si>
  <si>
    <t>Provedení separační nebo kluzné vrstvy vegetační střechy z fólií kladených volně s přesahem, sklon střechy do 5°</t>
  </si>
  <si>
    <t>https://podminky.urs.cz/item/CS_URS_2022_02/712771001</t>
  </si>
  <si>
    <t>582,22+111,5*1,05</t>
  </si>
  <si>
    <t>"střecha VZT" 4,5*10,8+(4,5+10,8)*2*3,05</t>
  </si>
  <si>
    <t>87</t>
  </si>
  <si>
    <t>69334120</t>
  </si>
  <si>
    <t>fólie dělící vegetačních střech PE tl 0,2mm</t>
  </si>
  <si>
    <t>-2100712690</t>
  </si>
  <si>
    <t>841,225*1,155 'Přepočtené koeficientem množství</t>
  </si>
  <si>
    <t>275</t>
  </si>
  <si>
    <t>71277100-R</t>
  </si>
  <si>
    <t xml:space="preserve">Provedení separační nebo kluzné vrstvy z fólií vegetační střechy sklon do 5° - Příplatek za parotěsnost fólie </t>
  </si>
  <si>
    <t>1914727193</t>
  </si>
  <si>
    <t xml:space="preserve">Provedení separační nebo kluzné vrstvy vegetační střechy z fólií kladených volně s přesahem, sklon střechy do 5° - Příplatek za parotěsnost fólie </t>
  </si>
  <si>
    <t>88</t>
  </si>
  <si>
    <t>712771101</t>
  </si>
  <si>
    <t>Provedení ochranné vrstvy z textilií nebo rohoží volně s přesahem vegetační střechy sklon do 5°</t>
  </si>
  <si>
    <t>545768328</t>
  </si>
  <si>
    <t>Provedení ochranné vrstvy vegetační střechy proti prorůstání kořenů, proti mechanickému poškození hydroizolace z textilií nebo rohoží volně kladených s přesahem, sklon střechy do 5°</t>
  </si>
  <si>
    <t>https://podminky.urs.cz/item/CS_URS_2022_02/712771101</t>
  </si>
  <si>
    <t>89</t>
  </si>
  <si>
    <t>69334002</t>
  </si>
  <si>
    <t>textilie ochranná vegetačních střech 300g/m2</t>
  </si>
  <si>
    <t>-1811992958</t>
  </si>
  <si>
    <t>582,22*1,05 'Přepočtené koeficientem množství</t>
  </si>
  <si>
    <t>90</t>
  </si>
  <si>
    <t>712771271</t>
  </si>
  <si>
    <t>Provedení filtrační vrstvy vegetační střechy z textilií sklon do 5°</t>
  </si>
  <si>
    <t>-1499909294</t>
  </si>
  <si>
    <t>Provedení filtrační vrstvy vegetační střechy z textilií kladených volně s přesahem, sklon střechy do 5°</t>
  </si>
  <si>
    <t>https://podminky.urs.cz/item/CS_URS_2022_02/712771271</t>
  </si>
  <si>
    <t>91</t>
  </si>
  <si>
    <t>69311080</t>
  </si>
  <si>
    <t>geotextilie netkaná separační, ochranná, filtrační, drenážní PES 200g/m2</t>
  </si>
  <si>
    <t>-1331049640</t>
  </si>
  <si>
    <t>582,22*1,1 'Přepočtené koeficientem množství</t>
  </si>
  <si>
    <t>92</t>
  </si>
  <si>
    <t>712771401</t>
  </si>
  <si>
    <t>Provedení vegetační vrstvy ze substrátu tl do 100 mm vegetační střechy sklon do 5°</t>
  </si>
  <si>
    <t>-1312869877</t>
  </si>
  <si>
    <t>Provedení vegetační vrstvy vegetační střechy ze substrátu, tloušťky do 100 mm, sklon střechy do 5°</t>
  </si>
  <si>
    <t>https://podminky.urs.cz/item/CS_URS_2022_02/712771401</t>
  </si>
  <si>
    <t>538,37</t>
  </si>
  <si>
    <t>93</t>
  </si>
  <si>
    <t>10321001</t>
  </si>
  <si>
    <t>substrát vegetačních střech extenzivní suchomilných rostlin</t>
  </si>
  <si>
    <t>-482853194</t>
  </si>
  <si>
    <t>538,37*0,06</t>
  </si>
  <si>
    <t>32,302*1,05 'Přepočtené koeficientem množství</t>
  </si>
  <si>
    <t>94</t>
  </si>
  <si>
    <t>712771521</t>
  </si>
  <si>
    <t>Položení vegetační nebo trávníkové rohože vegetační střechy sklon do 5°</t>
  </si>
  <si>
    <t>-1999548365</t>
  </si>
  <si>
    <t>Založení vegetace vegetační střechy položením vegetační nebo trávníkové rohože, sklon střechy do 5°</t>
  </si>
  <si>
    <t>https://podminky.urs.cz/item/CS_URS_2022_02/712771521</t>
  </si>
  <si>
    <t>95</t>
  </si>
  <si>
    <t>69334504</t>
  </si>
  <si>
    <t>koberec rozchodníkový vegetačních střech</t>
  </si>
  <si>
    <t>-1804871908</t>
  </si>
  <si>
    <t>96</t>
  </si>
  <si>
    <t>712771601</t>
  </si>
  <si>
    <t>Provedení ochranných pásů z praného říčního kameniva šířky do 500 mm</t>
  </si>
  <si>
    <t>18089675</t>
  </si>
  <si>
    <t>Provedení ochranných pásů vegetační střechy po obvodu střechy, v místech střešních prostupům napojení na zeď apod. z praného říčního kameniva, tloušťky do 100 mm, šířky do 500 mm</t>
  </si>
  <si>
    <t>https://podminky.urs.cz/item/CS_URS_2022_02/712771601</t>
  </si>
  <si>
    <t>43,85*0,07</t>
  </si>
  <si>
    <t>97</t>
  </si>
  <si>
    <t>58337403</t>
  </si>
  <si>
    <t>kamenivo dekorační (kačírek) frakce 16/32</t>
  </si>
  <si>
    <t>-1652169589</t>
  </si>
  <si>
    <t>3,07*1,6524 'Přepočtené koeficientem množství</t>
  </si>
  <si>
    <t>98</t>
  </si>
  <si>
    <t>712771613</t>
  </si>
  <si>
    <t>Osazení ochranné kačírkové lišty navařením na hydroizolaci</t>
  </si>
  <si>
    <t>10078476</t>
  </si>
  <si>
    <t>Provedení ochranných pásů vegetační střechy osazení ochranné kačírkové lišty navařením na hydroizolaci</t>
  </si>
  <si>
    <t>https://podminky.urs.cz/item/CS_URS_2022_02/712771613</t>
  </si>
  <si>
    <t>108,1</t>
  </si>
  <si>
    <t>99</t>
  </si>
  <si>
    <t>69334030</t>
  </si>
  <si>
    <t>lišta kačírková výška 60-90mm Al</t>
  </si>
  <si>
    <t>-63612821</t>
  </si>
  <si>
    <t>108,1*1,02 'Přepočtené koeficientem množství</t>
  </si>
  <si>
    <t>100</t>
  </si>
  <si>
    <t>712998202</t>
  </si>
  <si>
    <t>Montáž bezpečnostního přepadu z PVC DN 125</t>
  </si>
  <si>
    <t>-378823482</t>
  </si>
  <si>
    <t>Provedení povlakové krytiny střech - ostatní práce montáž odvodňovacího prvku nouzového atikového přepadu z PVC na dešťovou vodu DN 125</t>
  </si>
  <si>
    <t>https://podminky.urs.cz/item/CS_URS_2022_02/712998202</t>
  </si>
  <si>
    <t>101</t>
  </si>
  <si>
    <t>28342773</t>
  </si>
  <si>
    <t>přepad bezpečnostní atikový DN 125 s manžetou pro hydroizolaci z PVC-P</t>
  </si>
  <si>
    <t>1295051444</t>
  </si>
  <si>
    <t>102</t>
  </si>
  <si>
    <t>998712103</t>
  </si>
  <si>
    <t>Přesun hmot tonážní tonážní pro krytiny povlakové v objektech v přes 12 do 24 m</t>
  </si>
  <si>
    <t>-1772578011</t>
  </si>
  <si>
    <t>Přesun hmot pro povlakové krytiny stanovený z hmotnosti přesunovaného materiálu vodorovná dopravní vzdálenost do 50 m v objektech výšky přes 12 do 24 m</t>
  </si>
  <si>
    <t>https://podminky.urs.cz/item/CS_URS_2022_02/998712103</t>
  </si>
  <si>
    <t>713</t>
  </si>
  <si>
    <t>Izolace tepelné</t>
  </si>
  <si>
    <t>103</t>
  </si>
  <si>
    <t>713121111</t>
  </si>
  <si>
    <t>Montáž izolace tepelné podlah volně kladenými rohožemi, pásy, dílci, deskami 1 vrstva</t>
  </si>
  <si>
    <t>997033827</t>
  </si>
  <si>
    <t>Montáž tepelné izolace podlah rohožemi, pásy, deskami, dílci, bloky (izolační materiál ve specifikaci) kladenými volně jednovrstvá</t>
  </si>
  <si>
    <t>https://podminky.urs.cz/item/CS_URS_2022_02/713121111</t>
  </si>
  <si>
    <t>104</t>
  </si>
  <si>
    <t>28372301</t>
  </si>
  <si>
    <t>deska EPS 100 pro konstrukce s běžným zatížením λ=0,037 tl 20mm</t>
  </si>
  <si>
    <t>110816135</t>
  </si>
  <si>
    <t>50,861*1,05 'Přepočtené koeficientem množství</t>
  </si>
  <si>
    <t>105</t>
  </si>
  <si>
    <t>713141152</t>
  </si>
  <si>
    <t>Montáž izolace tepelné střech plochých kladené volně 2 vrstvy rohoží, pásů, dílců, desek</t>
  </si>
  <si>
    <t>1034427468</t>
  </si>
  <si>
    <t>Montáž tepelné izolace střech plochých rohožemi, pásy, deskami, dílci, bloky (izolační materiál ve specifikaci) kladenými volně dvouvrstvá</t>
  </si>
  <si>
    <t>https://podminky.urs.cz/item/CS_URS_2022_02/713141152</t>
  </si>
  <si>
    <t>"střecha VZT" 4,5*10,8</t>
  </si>
  <si>
    <t>106</t>
  </si>
  <si>
    <t>63151475</t>
  </si>
  <si>
    <t>deska tepelně izolační minerální plochých střech spodní vrstva 50kPa λ=0,036-0,039 tl 180mm</t>
  </si>
  <si>
    <t>-41272535</t>
  </si>
  <si>
    <t>630,82*1,05 'Přepočtené koeficientem množství</t>
  </si>
  <si>
    <t>107</t>
  </si>
  <si>
    <t>63151498</t>
  </si>
  <si>
    <t>deska tepelně izolační minerální plochých střech vrchní vrstva 70kPa λ=0,038-0,039 tl 60mm</t>
  </si>
  <si>
    <t>1700599197</t>
  </si>
  <si>
    <t>108</t>
  </si>
  <si>
    <t>713141211</t>
  </si>
  <si>
    <t>Montáž izolace tepelné střech plochých volně položené atikový klín</t>
  </si>
  <si>
    <t>-5297460</t>
  </si>
  <si>
    <t>Montáž tepelné izolace střech plochých atikovými klíny kladenými volně</t>
  </si>
  <si>
    <t>https://podminky.urs.cz/item/CS_URS_2022_02/713141211</t>
  </si>
  <si>
    <t>SO 02_PDPS_STRECHA</t>
  </si>
  <si>
    <t>111,52 " Minerální</t>
  </si>
  <si>
    <t>33,02+18,81 " EPS</t>
  </si>
  <si>
    <t>109</t>
  </si>
  <si>
    <t>63152006</t>
  </si>
  <si>
    <t>klín atikový přechodný minerální plochých střech tl 60x60mm</t>
  </si>
  <si>
    <t>524678346</t>
  </si>
  <si>
    <t>111,52</t>
  </si>
  <si>
    <t>111,52*1,05 'Přepočtené koeficientem množství</t>
  </si>
  <si>
    <t>110</t>
  </si>
  <si>
    <t>RMAT0034</t>
  </si>
  <si>
    <t>klín atikový přechodný EPS plochých střech tl 50x50mm</t>
  </si>
  <si>
    <t>-1364134056</t>
  </si>
  <si>
    <t>33,02+18,81</t>
  </si>
  <si>
    <t>51,83*1,05 'Přepočtené koeficientem množství</t>
  </si>
  <si>
    <t>278</t>
  </si>
  <si>
    <t>713141311</t>
  </si>
  <si>
    <t>Montáž izolace tepelné střech plochých kladené volně, spádová vrstva</t>
  </si>
  <si>
    <t>-85763399</t>
  </si>
  <si>
    <t>Montáž tepelné izolace střech plochých spádovými klíny v ploše kladenými volně</t>
  </si>
  <si>
    <t>https://podminky.urs.cz/item/CS_URS_2022_02/713141311</t>
  </si>
  <si>
    <t xml:space="preserve">4,5*10,8  "  STŘ 4</t>
  </si>
  <si>
    <t>279</t>
  </si>
  <si>
    <t>28376142</t>
  </si>
  <si>
    <t>klín izolační EPS 150 spád do 5%</t>
  </si>
  <si>
    <t>1530260955</t>
  </si>
  <si>
    <t xml:space="preserve">4,5*10,8*0,26  "  STŘ 4</t>
  </si>
  <si>
    <t>12,636*1,05 'Přepočtené koeficientem množství</t>
  </si>
  <si>
    <t>111</t>
  </si>
  <si>
    <t>713141335</t>
  </si>
  <si>
    <t>Montáž izolace tepelné střech plochých lepené za studena bodově, spádová vrstva</t>
  </si>
  <si>
    <t>-1596933841</t>
  </si>
  <si>
    <t>Montáž tepelné izolace střech plochých spádovými klíny v ploše přilepenými za studena bodově</t>
  </si>
  <si>
    <t>https://podminky.urs.cz/item/CS_URS_2022_02/713141335</t>
  </si>
  <si>
    <t>112</t>
  </si>
  <si>
    <t>28372072</t>
  </si>
  <si>
    <t>deska spádová konstrukční z XPS 50-20</t>
  </si>
  <si>
    <t>777400191</t>
  </si>
  <si>
    <t>60*1,05 'Přepočtené koeficientem množství</t>
  </si>
  <si>
    <t>113</t>
  </si>
  <si>
    <t>998713103</t>
  </si>
  <si>
    <t>Přesun hmot tonážní pro izolace tepelné v objektech v přes 12 do 24 m</t>
  </si>
  <si>
    <t>1167620726</t>
  </si>
  <si>
    <t>Přesun hmot pro izolace tepelné stanovený z hmotnosti přesunovaného materiálu vodorovná dopravní vzdálenost do 50 m v objektech výšky přes 12 m do 24 m</t>
  </si>
  <si>
    <t>https://podminky.urs.cz/item/CS_URS_2022_02/998713103</t>
  </si>
  <si>
    <t>722</t>
  </si>
  <si>
    <t>Zdravotechnika - vnitřní vodovod</t>
  </si>
  <si>
    <t>114</t>
  </si>
  <si>
    <t>722250143</t>
  </si>
  <si>
    <t>Hydrantový systém s tvarově stálou hadicí D 25 x 30 m prosklený</t>
  </si>
  <si>
    <t>soubor</t>
  </si>
  <si>
    <t>1752404805</t>
  </si>
  <si>
    <t>Požární příslušenství a armatury hydrantový systém s tvarově stálou hadicí prosklený D 25 x 30 m</t>
  </si>
  <si>
    <t>https://podminky.urs.cz/item/CS_URS_2022_02/722250143</t>
  </si>
  <si>
    <t>2"ost/9</t>
  </si>
  <si>
    <t>115</t>
  </si>
  <si>
    <t>998722103</t>
  </si>
  <si>
    <t>Přesun hmot tonážní pro vnitřní vodovod v objektech v přes 12 do 24 m</t>
  </si>
  <si>
    <t>2046977474</t>
  </si>
  <si>
    <t>Přesun hmot pro vnitřní vodovod stanovený z hmotnosti přesunovaného materiálu vodorovná dopravní vzdálenost do 50 m v objektech výšky přes 12 do 24 m</t>
  </si>
  <si>
    <t>https://podminky.urs.cz/item/CS_URS_2022_02/998722103</t>
  </si>
  <si>
    <t>723</t>
  </si>
  <si>
    <t>Zdravotechnika - vnitřní plynovod</t>
  </si>
  <si>
    <t>116</t>
  </si>
  <si>
    <t>723150804</t>
  </si>
  <si>
    <t>Demontáž potrubí ocelové hladké svařované D přes 76 do 108</t>
  </si>
  <si>
    <t>1826707792</t>
  </si>
  <si>
    <t>Demontáž potrubí svařovaného z ocelových trubek hladkých přes 76 do Ø 108</t>
  </si>
  <si>
    <t>https://podminky.urs.cz/item/CS_URS_2022_02/723150804</t>
  </si>
  <si>
    <t>C3_STRESOVICE_KOO_1_250</t>
  </si>
  <si>
    <t>103,4+2+6,4</t>
  </si>
  <si>
    <t>762</t>
  </si>
  <si>
    <t>Konstrukce tesařské</t>
  </si>
  <si>
    <t>117</t>
  </si>
  <si>
    <t>762341024</t>
  </si>
  <si>
    <t>Bednění střech rovných sklon do 60° z desek OSB tl 18 mm na pero a drážku šroubovaných na krokve</t>
  </si>
  <si>
    <t>-13608335</t>
  </si>
  <si>
    <t>Bednění střech střech rovných sklonu do 60° s vyřezáním otvorů z dřevoštěpkových desek OSB šroubovaných na krokve na pero a drážku, tloušťky desky 18 mm</t>
  </si>
  <si>
    <t>https://podminky.urs.cz/item/CS_URS_2022_02/762341024</t>
  </si>
  <si>
    <t>118</t>
  </si>
  <si>
    <t>76242001-R</t>
  </si>
  <si>
    <t>Obložení stropu z cementotřískových desek tl 28 mm na sraz šroubovaných</t>
  </si>
  <si>
    <t>-1999868676</t>
  </si>
  <si>
    <t>Obložení stropů nebo střešních podhledů z cementotřískových desek šroubovaných na sraz, tloušťky desky 30 mm</t>
  </si>
  <si>
    <t>"PODHLED NA VENKOVNÍ KCI"</t>
  </si>
  <si>
    <t>4,15*11,24</t>
  </si>
  <si>
    <t>119</t>
  </si>
  <si>
    <t>762420034</t>
  </si>
  <si>
    <t>Obložení stropu z cementotřískových desek tl 18 mm broušených na pero a drážku šroubovaných</t>
  </si>
  <si>
    <t>-477356034</t>
  </si>
  <si>
    <t>Obložení stropů nebo střešních podhledů z cementotřískových desek šroubovaných na pero a drážku broušených, tloušťky desky 18 mm</t>
  </si>
  <si>
    <t>https://podminky.urs.cz/item/CS_URS_2022_02/762420034</t>
  </si>
  <si>
    <t>120</t>
  </si>
  <si>
    <t>76243001-R</t>
  </si>
  <si>
    <t>Obložení stěn z cementotřískových desek tl 30 mm na sraz šroubovaných</t>
  </si>
  <si>
    <t>152468711</t>
  </si>
  <si>
    <t>Obložení stěn z cementotřískových desek šroubovaných na sraz, tloušťky desky 30 mm</t>
  </si>
  <si>
    <t>Obklad předsazene steny</t>
  </si>
  <si>
    <t>6,6*7</t>
  </si>
  <si>
    <t>"obmožení ocelové kce nad vchodem"</t>
  </si>
  <si>
    <t>13,9*1,925</t>
  </si>
  <si>
    <t>121</t>
  </si>
  <si>
    <t>762430036</t>
  </si>
  <si>
    <t>Obložení stěn z cementotřískových desek tl 22 mm broušených na pero a drážku šroubovaných</t>
  </si>
  <si>
    <t>-796359962</t>
  </si>
  <si>
    <t>Obložení stěn z cementotřískových desek šroubovaných na pero a drážku broušených, tloušťky desky 22 mm</t>
  </si>
  <si>
    <t>https://podminky.urs.cz/item/CS_URS_2022_02/762430036</t>
  </si>
  <si>
    <t>2*1 " plyn</t>
  </si>
  <si>
    <t>122</t>
  </si>
  <si>
    <t>762511114</t>
  </si>
  <si>
    <t>Podlahové kce podkladové z cementotřískových desek tl 18 mm na sraz lepených</t>
  </si>
  <si>
    <t>1717661290</t>
  </si>
  <si>
    <t>Podlahové konstrukce podkladové z cementotřískových desek jednovrstvých lepených na sraz 18 mm</t>
  </si>
  <si>
    <t>https://podminky.urs.cz/item/CS_URS_2022_02/762511114</t>
  </si>
  <si>
    <t>"P3"</t>
  </si>
  <si>
    <t>4,525*11,24</t>
  </si>
  <si>
    <t>123</t>
  </si>
  <si>
    <t>998762103</t>
  </si>
  <si>
    <t>Přesun hmot tonážní pro kce tesařské v objektech v přes 12 do 24 m</t>
  </si>
  <si>
    <t>-655065208</t>
  </si>
  <si>
    <t>Přesun hmot pro konstrukce tesařské stanovený z hmotnosti přesunovaného materiálu vodorovná dopravní vzdálenost do 50 m v objektech výšky přes 12 do 24 m</t>
  </si>
  <si>
    <t>https://podminky.urs.cz/item/CS_URS_2022_02/998762103</t>
  </si>
  <si>
    <t>763</t>
  </si>
  <si>
    <t>Konstrukce suché výstavby</t>
  </si>
  <si>
    <t>124</t>
  </si>
  <si>
    <t>763111313</t>
  </si>
  <si>
    <t>SDK příčka tl 100 mm profil CW+UW 75 desky 1xA 12,5 bez izolace do EI 30</t>
  </si>
  <si>
    <t>-360988244</t>
  </si>
  <si>
    <t>Příčka ze sádrokartonových desek s nosnou konstrukcí z jednoduchých ocelových profilů UW, CW jednoduše opláštěná deskou standardní A tl. 12,5 mm, příčka tl. 100 mm, profil 75, bez izolace, EI do 30</t>
  </si>
  <si>
    <t>https://podminky.urs.cz/item/CS_URS_2022_02/763111313</t>
  </si>
  <si>
    <t>"2.04-2.05" 4,3*2,7-0,9*2,02</t>
  </si>
  <si>
    <t>125</t>
  </si>
  <si>
    <t>763111335</t>
  </si>
  <si>
    <t>SDK příčka tl 100 mm profil CW+UW 75 desky 1xH2 12,5 bez izolace EI do 30</t>
  </si>
  <si>
    <t>940113298</t>
  </si>
  <si>
    <t>Příčka ze sádrokartonových desek s nosnou konstrukcí z jednoduchých ocelových profilů UW, CW jednoduše opláštěná deskou impregnovanou H2 tl. 12,5 mm, příčka tl. 100 mm, profil 75, bez izolace, EI do 30</t>
  </si>
  <si>
    <t>https://podminky.urs.cz/item/CS_URS_2022_02/763111335</t>
  </si>
  <si>
    <t>"2.06,4-2.05" 4,3*2,7-0,9*2,02*2</t>
  </si>
  <si>
    <t>"2.06" (2,3+1,35)*2,7-0,9*2,02*2</t>
  </si>
  <si>
    <t>"2.07" (1,85+0,85)*2,7-0,9*2,02</t>
  </si>
  <si>
    <t>126</t>
  </si>
  <si>
    <t>763113341</t>
  </si>
  <si>
    <t>SDK příčka instalační tl 155 - 650 mm zdvojený profil CW+UW 50 desky 2xH2 12,5 s izolací EI 60 Rw do 54 dB</t>
  </si>
  <si>
    <t>1285533821</t>
  </si>
  <si>
    <t>Příčka instalační ze sádrokartonových desek s nosnou konstrukcí ze zdvojených ocelových profilů UW, CW s mezerou, CW profily navzájem spojeny páskem sádry dvojitě opláštěná deskami impregnovanými H2 tl. 2 x 12,5 mm s izolací, EI 60, Rw do 54 dB, příčka tl. 155 - 650 mm, profil 50</t>
  </si>
  <si>
    <t>https://podminky.urs.cz/item/CS_URS_2022_02/763113341</t>
  </si>
  <si>
    <t>"1.03-1.06"3,8*5,34</t>
  </si>
  <si>
    <t>"2.06-2.07" 5,37*2,7</t>
  </si>
  <si>
    <t>127</t>
  </si>
  <si>
    <t>763121590</t>
  </si>
  <si>
    <t>SDK stěna předsazená pro osazení závěsného WC tl 150 - 250 mm profil CW+UW 50 desky 2xH2 12,5 bez TI</t>
  </si>
  <si>
    <t>1333898339</t>
  </si>
  <si>
    <t>Stěna předsazená ze sádrokartonových desek pro osazení závěsného WC s nosnou konstrukcí z ocelových profilů CW, UW dvojitě opláštěná deskami impregnovanými H2 tl. 2x12,5 mm bez izolace, stěna tl. 150 - 250 mm, profil 50</t>
  </si>
  <si>
    <t>https://podminky.urs.cz/item/CS_URS_2022_02/763121590</t>
  </si>
  <si>
    <t>"1.04"1,8*1,2</t>
  </si>
  <si>
    <t>"2.06" 1,1*1,2*2</t>
  </si>
  <si>
    <t>"2.07" 1,1*1,2</t>
  </si>
  <si>
    <t>128</t>
  </si>
  <si>
    <t>763131732</t>
  </si>
  <si>
    <t>SDK podhled - čelo pro kazetové podhledy (F lišta) tl 15 mm</t>
  </si>
  <si>
    <t>-1568640455</t>
  </si>
  <si>
    <t>Podhled ze sádrokartonových desek ostatní práce a konstrukce na podhledech ze sádrokartonových desek čelo pro kazetové pohledy (F lišta) tl. 15 mm</t>
  </si>
  <si>
    <t>https://podminky.urs.cz/item/CS_URS_2022_02/763131732</t>
  </si>
  <si>
    <t>"řez"</t>
  </si>
  <si>
    <t>3,415</t>
  </si>
  <si>
    <t>129</t>
  </si>
  <si>
    <t>763132213</t>
  </si>
  <si>
    <t>SDK podhled samostatný požární předěl 1xDF 15 mm TI 60 mm 55 kg/m3 EI 30 dvouvrstvá spodní kce CD+UD</t>
  </si>
  <si>
    <t>-953090841</t>
  </si>
  <si>
    <t>Podhled ze sádrokartonových desek – samostatný požární předěl dvouvrstvá nosná konstrukce z ocelových profilů CD, UD s požární odolností zdola celoplošná izolace jednoduše opláštěná deskou protipožární DF tl. 15 mm, TI tl. 60 mm 55 kg/m3, EI 30</t>
  </si>
  <si>
    <t>https://podminky.urs.cz/item/CS_URS_2022_02/763132213</t>
  </si>
  <si>
    <t>M204+M205+M206+M207+M208</t>
  </si>
  <si>
    <t>130</t>
  </si>
  <si>
    <t>76313221-R</t>
  </si>
  <si>
    <t>SDK podhled samostatný požární předěl 1xDF 15 mm TI 60 mm 55 kg/m3 EI 30 Samonosná konstrukce CW/UA</t>
  </si>
  <si>
    <t>-628642403</t>
  </si>
  <si>
    <t>Podhled ze sádrokartonových desek – samostatný požární předěl samonosná konstrukce z ocelových profilů CW, UA s požární odolností zdola celoplošná izolace jednoduše opláštěná deskou protipožární DF tl. 15 mm, TI tl. 60 mm 55 kg/m3, EI 30</t>
  </si>
  <si>
    <t>131</t>
  </si>
  <si>
    <t>763173111</t>
  </si>
  <si>
    <t>Montáž úchytu pro umyvadlo v SDK kci</t>
  </si>
  <si>
    <t>-1684654490</t>
  </si>
  <si>
    <t>Montáž nosičů zařizovacích předmětů pro konstrukce ze sádrokartonových desek úchytu pro umyvadlo</t>
  </si>
  <si>
    <t>https://podminky.urs.cz/item/CS_URS_2022_02/763173111</t>
  </si>
  <si>
    <t>"1.04" 1</t>
  </si>
  <si>
    <t>"1.06" 1</t>
  </si>
  <si>
    <t>"2.06" 2</t>
  </si>
  <si>
    <t>"2.07" 2</t>
  </si>
  <si>
    <t>132</t>
  </si>
  <si>
    <t>59030729</t>
  </si>
  <si>
    <t>konstrukce pro uchycení umyvadla s nástěnnými bateriemi osová rozteč CW profilů 450-625mm</t>
  </si>
  <si>
    <t>-524052909</t>
  </si>
  <si>
    <t>133</t>
  </si>
  <si>
    <t>763173112</t>
  </si>
  <si>
    <t>Montáž úchytu pro pisoár v SDK kci</t>
  </si>
  <si>
    <t>1298653953</t>
  </si>
  <si>
    <t>Montáž nosičů zařizovacích předmětů pro konstrukce ze sádrokartonových desek úchytu pro pisoár</t>
  </si>
  <si>
    <t>https://podminky.urs.cz/item/CS_URS_2022_02/763173112</t>
  </si>
  <si>
    <t>134</t>
  </si>
  <si>
    <t>59030728</t>
  </si>
  <si>
    <t>konstrukce pro uchycení pisoáru osová rozteč CW profilů 450-625mm</t>
  </si>
  <si>
    <t>-1874104477</t>
  </si>
  <si>
    <t>135</t>
  </si>
  <si>
    <t>763173113</t>
  </si>
  <si>
    <t>Montáž úchytu pro WC v SDK kci</t>
  </si>
  <si>
    <t>-948646205</t>
  </si>
  <si>
    <t>Montáž nosičů zařizovacích předmětů pro konstrukce ze sádrokartonových desek úchytu pro WC</t>
  </si>
  <si>
    <t>https://podminky.urs.cz/item/CS_URS_2022_02/763173113</t>
  </si>
  <si>
    <t>"2.07" 1</t>
  </si>
  <si>
    <t>136</t>
  </si>
  <si>
    <t>59030731</t>
  </si>
  <si>
    <t>konstrukce pro uchycení WC osová rozteč CW profilů 450-625mm</t>
  </si>
  <si>
    <t>1091111594</t>
  </si>
  <si>
    <t>137</t>
  </si>
  <si>
    <t>763173133</t>
  </si>
  <si>
    <t>Montáž univerzálního držáku v SDK kci</t>
  </si>
  <si>
    <t>471862683</t>
  </si>
  <si>
    <t>Montáž nosičů zařizovacích předmětů pro konstrukce ze sádrokartonových desek držáku univerzálního</t>
  </si>
  <si>
    <t>https://podminky.urs.cz/item/CS_URS_2022_02/763173133</t>
  </si>
  <si>
    <t>"1.04" 4</t>
  </si>
  <si>
    <t>138</t>
  </si>
  <si>
    <t>RMAT0001</t>
  </si>
  <si>
    <t>univerzální držák</t>
  </si>
  <si>
    <t>-866741341</t>
  </si>
  <si>
    <t>139</t>
  </si>
  <si>
    <t>763261-R</t>
  </si>
  <si>
    <t xml:space="preserve">Výplň ze cementovláknitých desek dřevěná spodní konstrukce,  jednoduše opláštěná oboustraně deskou tl. 20 mm s izolací TI 180 mm 30 kg/m3 </t>
  </si>
  <si>
    <t>-2143902576</t>
  </si>
  <si>
    <t xml:space="preserve">Výplň ze cementovláknitých desek dřevěná spodní konstrukce, jednoduše opláštěná oboustraně deskou tl. 20 mm s izolací TI 180 mm 30 kg/m3 </t>
  </si>
  <si>
    <t>Obklad nadstavby nad kotelnu</t>
  </si>
  <si>
    <t>(4,52*2+11,25)*6,4-0,75*2-1,2*1,5</t>
  </si>
  <si>
    <t>140</t>
  </si>
  <si>
    <t>998763303</t>
  </si>
  <si>
    <t>Přesun hmot tonážní pro sádrokartonové konstrukce v objektech v přes 12 do 24 m</t>
  </si>
  <si>
    <t>-1635076866</t>
  </si>
  <si>
    <t>Přesun hmot pro konstrukce montované z desek sádrokartonových, sádrovláknitých, cementovláknitých nebo cementových stanovený z hmotnosti přesunovaného materiálu vodorovná dopravní vzdálenost do 50 m v objektech výšky přes 12 do 24 m</t>
  </si>
  <si>
    <t>https://podminky.urs.cz/item/CS_URS_2022_02/998763303</t>
  </si>
  <si>
    <t>764</t>
  </si>
  <si>
    <t>Konstrukce klempířské</t>
  </si>
  <si>
    <t>141</t>
  </si>
  <si>
    <t>764042418</t>
  </si>
  <si>
    <t>Strukturovaná oddělovací rohož s integrovanou pojistnou hydroizolací rš přes 1000 mm</t>
  </si>
  <si>
    <t>-1145259846</t>
  </si>
  <si>
    <t>Strukturovaná odddělovací rohož s integrovanou pojistnou hydroizolací rš přes 1000 mm</t>
  </si>
  <si>
    <t>https://podminky.urs.cz/item/CS_URS_2022_02/764042418</t>
  </si>
  <si>
    <t>2 " plyn</t>
  </si>
  <si>
    <t>142</t>
  </si>
  <si>
    <t>764141401</t>
  </si>
  <si>
    <t>Krytina střechy rovné drážkováním ze svitků z TiZn předzvětralého plechu rš 500 mm sklonu do 30°</t>
  </si>
  <si>
    <t>1709727891</t>
  </si>
  <si>
    <t>Krytina ze svitků nebo tabulí z titanzinkového předzvětralého plechu s úpravou u okapů, prostupů a výčnělků střechy rovné drážkováním ze svitků rš 500 mm, sklon střechy do 30°</t>
  </si>
  <si>
    <t>https://podminky.urs.cz/item/CS_URS_2022_02/764141401</t>
  </si>
  <si>
    <t>2,6*1,6 " plyn - v ploče započteny všechny krajní úpravy</t>
  </si>
  <si>
    <t>143</t>
  </si>
  <si>
    <t>764213652</t>
  </si>
  <si>
    <t>Střešní výlez pro krytinu skládanou nebo plechovou z Pz s povrchovou úpravou</t>
  </si>
  <si>
    <t>1583962678</t>
  </si>
  <si>
    <t>Oplechování střešních prvků z pozinkovaného plechu s povrchovou úpravou střešní výlez rozměru 600 x 600 mm, střechy s krytinou skládanou nebo plechovou</t>
  </si>
  <si>
    <t>https://podminky.urs.cz/item/CS_URS_2022_02/764213652</t>
  </si>
  <si>
    <t>1 "K/3</t>
  </si>
  <si>
    <t>144</t>
  </si>
  <si>
    <t>764244408</t>
  </si>
  <si>
    <t>Oplechování horních ploch a nadezdívek bez rohů z TiZn předzvětralého plechu kotvené rš 750 mm</t>
  </si>
  <si>
    <t>482635057</t>
  </si>
  <si>
    <t>Oplechování horních ploch zdí a nadezdívek (atik) z titanzinkového předzvětralého plechu mechanicky kotvené rš 750 mm</t>
  </si>
  <si>
    <t>https://podminky.urs.cz/item/CS_URS_2022_02/764244408</t>
  </si>
  <si>
    <t>17,1 " K/3</t>
  </si>
  <si>
    <t>145</t>
  </si>
  <si>
    <t>764244411</t>
  </si>
  <si>
    <t>Oplechování horních ploch a nadezdívek bez rohů z TiZn předzvětralého plechu kotvené rš přes 800 mm</t>
  </si>
  <si>
    <t>2037018326</t>
  </si>
  <si>
    <t>Oplechování horních ploch zdí a nadezdívek (atik) z titanzinkového předzvětralého plechu mechanicky kotvené přes rš 800 mm</t>
  </si>
  <si>
    <t>https://podminky.urs.cz/item/CS_URS_2022_02/764244411</t>
  </si>
  <si>
    <t>114,7*0,975 "K/1</t>
  </si>
  <si>
    <t>19,1*0,89 " K/2</t>
  </si>
  <si>
    <t>4,6*0,902 " K/4</t>
  </si>
  <si>
    <t>146</t>
  </si>
  <si>
    <t>764246444</t>
  </si>
  <si>
    <t>Oplechování parapetů rovných celoplošně lepené z TiZn předzvětralého plechu rš 330 mm</t>
  </si>
  <si>
    <t>1665799654</t>
  </si>
  <si>
    <t>Oplechování parapetů z titanzinkového předzvětralého plechu rovných celoplošně lepené, bez rohů rš 330 mm</t>
  </si>
  <si>
    <t>https://podminky.urs.cz/item/CS_URS_2022_02/764246444</t>
  </si>
  <si>
    <t>1,2" K/08</t>
  </si>
  <si>
    <t>147</t>
  </si>
  <si>
    <t>764245446</t>
  </si>
  <si>
    <t>Příplatek za zvýšenou pracnost při oplechování rohů nadezdívek z TiZn předzvětralého plechu rš přes 400 mm</t>
  </si>
  <si>
    <t>-1336175293</t>
  </si>
  <si>
    <t>Oplechování horních ploch zdí a nadezdívek (atik) z titanzinkového předzvětralého plechu Příplatek k cenám za zvýšenou pracnost při provedení rohu nebo koutu přes rš 400 mm</t>
  </si>
  <si>
    <t>https://podminky.urs.cz/item/CS_URS_2022_02/764245446</t>
  </si>
  <si>
    <t>7+2</t>
  </si>
  <si>
    <t>148</t>
  </si>
  <si>
    <t>998764103</t>
  </si>
  <si>
    <t>Přesun hmot tonážní pro konstrukce klempířské v objektech v přes 12 do 24 m</t>
  </si>
  <si>
    <t>-1511509446</t>
  </si>
  <si>
    <t>Přesun hmot pro konstrukce klempířské stanovený z hmotnosti přesunovaného materiálu vodorovná dopravní vzdálenost do 50 m v objektech výšky přes 12 do 24 m</t>
  </si>
  <si>
    <t>https://podminky.urs.cz/item/CS_URS_2022_02/998764103</t>
  </si>
  <si>
    <t>766</t>
  </si>
  <si>
    <t>Konstrukce truhlářské</t>
  </si>
  <si>
    <t>149</t>
  </si>
  <si>
    <t>766211211</t>
  </si>
  <si>
    <t>Montáž madel schodišťových středových dřevených průběžných šířky do 150 mm</t>
  </si>
  <si>
    <t>163301492</t>
  </si>
  <si>
    <t>Montáž schodišťových madel kotvených na středovou konstrukci zábradlí dřevěných průběžných, šířky do 150 mm</t>
  </si>
  <si>
    <t>https://podminky.urs.cz/item/CS_URS_2022_02/766211211</t>
  </si>
  <si>
    <t>2_120_SO86_71_86_VÝPIS_ZÁMEČNICKÝCH_PRVKŮ</t>
  </si>
  <si>
    <t>13,825 " Z/07</t>
  </si>
  <si>
    <t>3,065 " Z/08 kotveno k Z/06</t>
  </si>
  <si>
    <t>150</t>
  </si>
  <si>
    <t>05217101</t>
  </si>
  <si>
    <t>madlo dubové D 42mm</t>
  </si>
  <si>
    <t>712965615</t>
  </si>
  <si>
    <t>16,89*1,1 'Přepočtené koeficientem množství</t>
  </si>
  <si>
    <t>151</t>
  </si>
  <si>
    <t>766211611</t>
  </si>
  <si>
    <t>Montáž madel schodišťových stěnových dřevených průběžných šířky do 150 mm</t>
  </si>
  <si>
    <t>-1906000641</t>
  </si>
  <si>
    <t>Montáž schodišťových madel kotvených do stěny dřevěných průběžných, šířky do 150 mm</t>
  </si>
  <si>
    <t>https://podminky.urs.cz/item/CS_URS_2022_02/766211611</t>
  </si>
  <si>
    <t xml:space="preserve">3,8 " Z/08 </t>
  </si>
  <si>
    <t>-3,065 " Z/06</t>
  </si>
  <si>
    <t>152</t>
  </si>
  <si>
    <t>05217101.1</t>
  </si>
  <si>
    <t>835591274</t>
  </si>
  <si>
    <t>0,735*1,1 'Přepočtené koeficientem množství</t>
  </si>
  <si>
    <t>153</t>
  </si>
  <si>
    <t>766660001</t>
  </si>
  <si>
    <t>Montáž dveřních křídel otvíravých jednokřídlových š do 0,8 m do ocelové zárubně</t>
  </si>
  <si>
    <t>-1596580612</t>
  </si>
  <si>
    <t>Montáž dveřních křídel dřevěných nebo plastových otevíravých do ocelové zárubně povrchově upravených jednokřídlových, šířky do 800 mm</t>
  </si>
  <si>
    <t>https://podminky.urs.cz/item/CS_URS_2022_02/766660001</t>
  </si>
  <si>
    <t>154</t>
  </si>
  <si>
    <t>4RMAT0022</t>
  </si>
  <si>
    <t>D/09 jednokřídlé plné dveře 800/1970(L), HPL povrch, DTD výplň, včetně kování</t>
  </si>
  <si>
    <t>-1698772964</t>
  </si>
  <si>
    <t>155</t>
  </si>
  <si>
    <t>RMAT0023</t>
  </si>
  <si>
    <t xml:space="preserve">D/10 jednokřídlé plné dveře 800/1970(P),  HPL povrch, DTD výplň, včetně kování a větrací mřížky</t>
  </si>
  <si>
    <t>1982641801</t>
  </si>
  <si>
    <t>156</t>
  </si>
  <si>
    <t>RMAT0024</t>
  </si>
  <si>
    <t xml:space="preserve">D/11 jednokřídlé plné dveře 800/1970(L),  HPL povrch, DTD výplň, včetně kování a větrací mřížky</t>
  </si>
  <si>
    <t>1695281743</t>
  </si>
  <si>
    <t>157</t>
  </si>
  <si>
    <t>RMAT0025</t>
  </si>
  <si>
    <t xml:space="preserve">D/12 jednokřídlé plné dveře 800/1970(P),  HPL povrch, DTD výplň, včetně kování a větrací mřížky</t>
  </si>
  <si>
    <t>1017924841</t>
  </si>
  <si>
    <t>158</t>
  </si>
  <si>
    <t>766660021</t>
  </si>
  <si>
    <t>Montáž dveřních křídel otvíravých jednokřídlových š do 0,8 m požárních do ocelové zárubně</t>
  </si>
  <si>
    <t>843502071</t>
  </si>
  <si>
    <t>Montáž dveřních křídel dřevěných nebo plastových otevíravých do ocelové zárubně protipožárních jednokřídlových, šířky do 800 mm</t>
  </si>
  <si>
    <t>https://podminky.urs.cz/item/CS_URS_2022_02/766660021</t>
  </si>
  <si>
    <t>159</t>
  </si>
  <si>
    <t>RMAT0021</t>
  </si>
  <si>
    <t xml:space="preserve">D/08 jednokřídlé plné dveře 800/1970(p), protipožární, včetně kování, prahu a samozavírače  </t>
  </si>
  <si>
    <t>1578489359</t>
  </si>
  <si>
    <t>160</t>
  </si>
  <si>
    <t>766699612</t>
  </si>
  <si>
    <t>Montáž krytů topného tělesa z tvrdého dřeva</t>
  </si>
  <si>
    <t>962747456</t>
  </si>
  <si>
    <t>Montáž ostatních truhlářských konstrukcí krytů topného tělesa dřevěných z tvrdého dřeva</t>
  </si>
  <si>
    <t>https://podminky.urs.cz/item/CS_URS_2022_02/766699612</t>
  </si>
  <si>
    <t>2,4*0,5 " kryt vodoměru</t>
  </si>
  <si>
    <t>161</t>
  </si>
  <si>
    <t>RMAT0036</t>
  </si>
  <si>
    <t>Deska lavice z dubových fošen 50x300x2400 spojenýmy svlakem, lakovaná</t>
  </si>
  <si>
    <t>1488259043</t>
  </si>
  <si>
    <t>162</t>
  </si>
  <si>
    <t>998766103</t>
  </si>
  <si>
    <t>Přesun hmot tonážní pro kce truhlářské v objektech v přes 12 do 24 m</t>
  </si>
  <si>
    <t>1616609265</t>
  </si>
  <si>
    <t>Přesun hmot pro konstrukce truhlářské stanovený z hmotnosti přesunovaného materiálu vodorovná dopravní vzdálenost do 50 m v objektech výšky přes 12 do 24 m</t>
  </si>
  <si>
    <t>https://podminky.urs.cz/item/CS_URS_2022_02/998766103</t>
  </si>
  <si>
    <t>767</t>
  </si>
  <si>
    <t>Konstrukce zámečnické</t>
  </si>
  <si>
    <t>163</t>
  </si>
  <si>
    <t>767154130</t>
  </si>
  <si>
    <t>Montáž mobilní příčky závěsné v přes 3 do 4 m modulu plného tl 100 mm</t>
  </si>
  <si>
    <t>1260278071</t>
  </si>
  <si>
    <t>Montáž přestavitelných a mobilních příček mobilních zavěsných modul plný, výšky přes 3 do 4 m, tlouštky 100 mm</t>
  </si>
  <si>
    <t>https://podminky.urs.cz/item/CS_URS_2022_02/767154130</t>
  </si>
  <si>
    <t>4*(9,6+8,575) "OST/5</t>
  </si>
  <si>
    <t>4*6 "OST/6</t>
  </si>
  <si>
    <t>164</t>
  </si>
  <si>
    <t>59054807</t>
  </si>
  <si>
    <t>příčka interiérová plná závěsná mobilní, 43dB, šířka modulu 0,6 - 1,25m, výška 3-4m, tl 100mm</t>
  </si>
  <si>
    <t>1445947502</t>
  </si>
  <si>
    <t>4*(9,6+8,575-1,075) "OST/5</t>
  </si>
  <si>
    <t>165</t>
  </si>
  <si>
    <t>59054787</t>
  </si>
  <si>
    <t>modul dveřní pro přestavitelnou příčku, dveře jednokřídlé z 1/2 prosklené v Al rámu s proskleným nadsvětlíkem š 940 mm v modulu přestavitelné příčky</t>
  </si>
  <si>
    <t>1172199144</t>
  </si>
  <si>
    <t>1,075*4 " OST/5</t>
  </si>
  <si>
    <t>167</t>
  </si>
  <si>
    <t>767159110</t>
  </si>
  <si>
    <t>Příplatek k cenám za osazení a seřízení dveří jednokřídlových u přestavitelných a mobilních příček</t>
  </si>
  <si>
    <t>1003075241</t>
  </si>
  <si>
    <t>Montáž přestavitelných a mobilních příček Příplatek k cenám za osazení a seřízení dveří jednokřídlových</t>
  </si>
  <si>
    <t>https://podminky.urs.cz/item/CS_URS_2022_02/767159110</t>
  </si>
  <si>
    <t>166</t>
  </si>
  <si>
    <t>R-76715422</t>
  </si>
  <si>
    <t>Montáž závěsného systému v přes 1 m pro příčky mobilní závěsné</t>
  </si>
  <si>
    <t>1417926824</t>
  </si>
  <si>
    <t>Montáž přestavitelných a mobilních příček mobilních zavěsných závěsný systém pro mobilní příčky závěsné výška systému přes 1 m</t>
  </si>
  <si>
    <t>10"2.02A - OST/05</t>
  </si>
  <si>
    <t>9,6+8,575"2.02A-B - OST/06</t>
  </si>
  <si>
    <t>168</t>
  </si>
  <si>
    <t>R59054813</t>
  </si>
  <si>
    <t>závěs a kolejnice pro mobilní příčku výška svěšení přes 1,0m</t>
  </si>
  <si>
    <t>763013035</t>
  </si>
  <si>
    <t>závěs kolejnice pro mobilní příčku výška svěšení přes 1,0m</t>
  </si>
  <si>
    <t>169</t>
  </si>
  <si>
    <t>767646423</t>
  </si>
  <si>
    <t>Montáž revizních dvířek dvoukřídlových s rámem v přes 1500 do 1800 mm</t>
  </si>
  <si>
    <t>68401714</t>
  </si>
  <si>
    <t>Montáž dveří ocelových nebo hliníkových revizních dvířek s rámem dvoukřídlových, výšky přes 1500 do 1800 mm</t>
  </si>
  <si>
    <t>https://podminky.urs.cz/item/CS_URS_2022_02/767646423</t>
  </si>
  <si>
    <t>170</t>
  </si>
  <si>
    <t>RMAT0032</t>
  </si>
  <si>
    <t>Dvířka dvoukřídlá Al s tahokovem 1760x1520mm, včetně kování , k plynoměru</t>
  </si>
  <si>
    <t>-2022373964</t>
  </si>
  <si>
    <t>171</t>
  </si>
  <si>
    <t>767995116</t>
  </si>
  <si>
    <t>Montáž atypických zámečnických konstrukcí hm přes 100 do 250 kg</t>
  </si>
  <si>
    <t>kg</t>
  </si>
  <si>
    <t>1886853352</t>
  </si>
  <si>
    <t>Montáž ostatních atypických zámečnických konstrukcí hmotnosti přes 100 do 250 kg</t>
  </si>
  <si>
    <t>https://podminky.urs.cz/item/CS_URS_2022_02/767995116</t>
  </si>
  <si>
    <t>172</t>
  </si>
  <si>
    <t>RMAT0022</t>
  </si>
  <si>
    <t>Z/09 - Ocelová lávka s nosnou konstukcí, pororoštem a zábradlí včetně spojovacího a kotevního materiálu bez žebřík</t>
  </si>
  <si>
    <t>kpl</t>
  </si>
  <si>
    <t>2089968319</t>
  </si>
  <si>
    <t>173</t>
  </si>
  <si>
    <t>998767103</t>
  </si>
  <si>
    <t>Přesun hmot tonážní pro zámečnické konstrukce v objektech v přes 12 do 24 m</t>
  </si>
  <si>
    <t>-1463010950</t>
  </si>
  <si>
    <t>Přesun hmot pro zámečnické konstrukce stanovený z hmotnosti přesunovaného materiálu vodorovná dopravní vzdálenost do 50 m v objektech výšky přes 12 do 24 m</t>
  </si>
  <si>
    <t>https://podminky.urs.cz/item/CS_URS_2022_02/998767103</t>
  </si>
  <si>
    <t>174</t>
  </si>
  <si>
    <t>767163221</t>
  </si>
  <si>
    <t>Montáž přímého kovového zábradlí z dílců do betonu konstrukce na schodišti</t>
  </si>
  <si>
    <t>-1586983847</t>
  </si>
  <si>
    <t>Montáž kompletního kovového zábradlí přímého z dílců na schodišti kotveného do betonu</t>
  </si>
  <si>
    <t>https://podminky.urs.cz/item/CS_URS_2022_02/767163221</t>
  </si>
  <si>
    <t xml:space="preserve">3,55*4 " Z/3 </t>
  </si>
  <si>
    <t>175</t>
  </si>
  <si>
    <t>RMAT0007</t>
  </si>
  <si>
    <t>Z/03 - Ocelové schodiště do montážní jámy.</t>
  </si>
  <si>
    <t>553987996</t>
  </si>
  <si>
    <t xml:space="preserve">Z/03 - Ocelové schodiště do montážní jámy. Duplexní povrchová úprava ocele,žárové zinkování ponorem, speciální úprava povrchu před lakování barvou, nástřik polyuretanovou barvou nebo práškovou vypalovací barvou          </t>
  </si>
  <si>
    <t xml:space="preserve">Poznámka k položce:_x000d_
Duplexní povrchová úprava ocele,žárové zinkování ponorem, speciální úprava povrchu před lakování barvou, nástřik polyuretanovou barvou nebo práškovou vypalovací barvou          </t>
  </si>
  <si>
    <t>176</t>
  </si>
  <si>
    <t>767531111</t>
  </si>
  <si>
    <t>Montáž vstupních kovových nebo plastových rohoží čistících zón</t>
  </si>
  <si>
    <t>1770513193</t>
  </si>
  <si>
    <t>Montáž vstupních čistících zón z rohoží kovových nebo plastových</t>
  </si>
  <si>
    <t>https://podminky.urs.cz/item/CS_URS_2022_02/767531111</t>
  </si>
  <si>
    <t>2*1,5*2 "OST/1</t>
  </si>
  <si>
    <t>177</t>
  </si>
  <si>
    <t>69752006</t>
  </si>
  <si>
    <t>rohož vstupní provedení hliník super 17 mm</t>
  </si>
  <si>
    <t>-1627746779</t>
  </si>
  <si>
    <t>6*1,1 'Přepočtené koeficientem množství</t>
  </si>
  <si>
    <t>178</t>
  </si>
  <si>
    <t>767531121</t>
  </si>
  <si>
    <t>Osazení zapuštěného rámu z L profilů k čistícím rohožím</t>
  </si>
  <si>
    <t>1335444079</t>
  </si>
  <si>
    <t>Montáž vstupních čistících zón z rohoží osazení rámu mosazného nebo hliníkového zapuštěného z L profilů</t>
  </si>
  <si>
    <t>https://podminky.urs.cz/item/CS_URS_2022_02/767531121</t>
  </si>
  <si>
    <t>(2+1,5)*2*2 "OST/1</t>
  </si>
  <si>
    <t>179</t>
  </si>
  <si>
    <t>69752160</t>
  </si>
  <si>
    <t>rám pro zapuštění profil L-30/30 25/25 20/30 15/30-Al</t>
  </si>
  <si>
    <t>365022121</t>
  </si>
  <si>
    <t>14*1,1 'Přepočtené koeficientem množství</t>
  </si>
  <si>
    <t>180</t>
  </si>
  <si>
    <t>767590120</t>
  </si>
  <si>
    <t>Montáž podlahového roštu šroubovaného</t>
  </si>
  <si>
    <t>-1013829689</t>
  </si>
  <si>
    <t>Montáž podlahových konstrukcí podlahových roštů, podlah připevněných šroubováním</t>
  </si>
  <si>
    <t>https://podminky.urs.cz/item/CS_URS_2022_02/767590120</t>
  </si>
  <si>
    <t>SO 02_PDPS_VYPIS ZAM</t>
  </si>
  <si>
    <t>33*29 "Z/1</t>
  </si>
  <si>
    <t>40*1 "Z/2</t>
  </si>
  <si>
    <t>181</t>
  </si>
  <si>
    <t>R-55347051</t>
  </si>
  <si>
    <t>Z/01 - rošt podlahový svařovaný žárově zinkovaný velikost 30/2 mm 1500x1000mm</t>
  </si>
  <si>
    <t>-952231912</t>
  </si>
  <si>
    <t>182</t>
  </si>
  <si>
    <t>R-5534706</t>
  </si>
  <si>
    <t>Z/02 - rošt podlahový svařovaný žárově zinkovaný velikost 30/2 mm 1500x1250mm</t>
  </si>
  <si>
    <t>-771352634</t>
  </si>
  <si>
    <t>183</t>
  </si>
  <si>
    <t>767832112</t>
  </si>
  <si>
    <t>Montáž venkovních požárních žebříků do ocelové konstrukce bez suchovodu</t>
  </si>
  <si>
    <t>1422601405</t>
  </si>
  <si>
    <t>Montáž venkovních požárních žebříků na ocelovou konstrukci bez suchovodu</t>
  </si>
  <si>
    <t>https://podminky.urs.cz/item/CS_URS_2022_02/767832112</t>
  </si>
  <si>
    <t>1,73 " Z/09</t>
  </si>
  <si>
    <t>184</t>
  </si>
  <si>
    <t>44983000</t>
  </si>
  <si>
    <t>žebřík venkovní bez suchovodu v provedení žárový Zn</t>
  </si>
  <si>
    <t>139023210</t>
  </si>
  <si>
    <t>185</t>
  </si>
  <si>
    <t>767832122</t>
  </si>
  <si>
    <t>Montáž venkovních požárních žebříků do betonu bez suchovodu</t>
  </si>
  <si>
    <t>-2032731984</t>
  </si>
  <si>
    <t>https://podminky.urs.cz/item/CS_URS_2022_02/767832122</t>
  </si>
  <si>
    <t>6,76 " Z/10</t>
  </si>
  <si>
    <t>186</t>
  </si>
  <si>
    <t>44983047</t>
  </si>
  <si>
    <t>žebřík venkovní s přímým výstupem a ochranným košem bez suchovodu z pozinkované oceli celkem dl 6,1-8,5m</t>
  </si>
  <si>
    <t>419479052</t>
  </si>
  <si>
    <t>187</t>
  </si>
  <si>
    <t>767995117</t>
  </si>
  <si>
    <t>Montáž atypických zámečnických konstrukcí hm přes 250 do 500 kg</t>
  </si>
  <si>
    <t>-1355875947</t>
  </si>
  <si>
    <t>Montáž ostatních atypických zámečnických konstrukcí hmotnosti přes 250 do 500 kg</t>
  </si>
  <si>
    <t>https://podminky.urs.cz/item/CS_URS_2022_02/767995117</t>
  </si>
  <si>
    <t>500" OST/8 Odhad, závisí na dodavateli tribuny</t>
  </si>
  <si>
    <t>188</t>
  </si>
  <si>
    <t>RMAT0031</t>
  </si>
  <si>
    <t xml:space="preserve">OST/8 - Teleskopická tribuna - Po obou krajích přístupová ulička. Mezi nimi bude 7 sedaček. Při 5 řadách je to celkem 35 sedaček. </t>
  </si>
  <si>
    <t>358569778</t>
  </si>
  <si>
    <t>189</t>
  </si>
  <si>
    <t>-1692604302</t>
  </si>
  <si>
    <t>13,74 " Z/05</t>
  </si>
  <si>
    <t>3,065 " Z/06</t>
  </si>
  <si>
    <t>190</t>
  </si>
  <si>
    <t>55342281</t>
  </si>
  <si>
    <t>zábradlí s prutovou výplní, horní kotvení, kulatý sloupek</t>
  </si>
  <si>
    <t>-577932445</t>
  </si>
  <si>
    <t>191</t>
  </si>
  <si>
    <t>767610123</t>
  </si>
  <si>
    <t>Montáž oken kovových jednoduchých otevíravých do panelů nebo ocelové konstrukce pl přes 1,5 do 2,5 m2</t>
  </si>
  <si>
    <t>1382746651</t>
  </si>
  <si>
    <t>Montáž oken jednoduchých z hliníkových nebo ocelových profilů na polyuretanovou pěnu otevíravých do celostěnových panelů nebo ocelové konstrukce, plochy přes 1,5 do 2,5 m2</t>
  </si>
  <si>
    <t>https://podminky.urs.cz/item/CS_URS_2022_02/767610123</t>
  </si>
  <si>
    <t>"výpis oken"</t>
  </si>
  <si>
    <t>"O3" 1,5*1,2</t>
  </si>
  <si>
    <t>192</t>
  </si>
  <si>
    <t>RMAT0008</t>
  </si>
  <si>
    <t>O3 - okno jednodílné, hliníkové, izoloční trojsklo max. 1,0 W/m2.K, bezpečnostní RC2</t>
  </si>
  <si>
    <t>921691729</t>
  </si>
  <si>
    <t>"O3" 1</t>
  </si>
  <si>
    <t>193</t>
  </si>
  <si>
    <t>767610124</t>
  </si>
  <si>
    <t>Montáž oken kovových jednoduchých otevíravých do panelů nebo ocelové konstrukce pl přes 2,5 m2</t>
  </si>
  <si>
    <t>977945605</t>
  </si>
  <si>
    <t>Montáž oken jednoduchých z hliníkových nebo ocelových profilů na polyuretanovou pěnu otevíravých do celostěnových panelů nebo ocelové konstrukce, plochy přes 2,5 m2</t>
  </si>
  <si>
    <t>https://podminky.urs.cz/item/CS_URS_2022_02/767610124</t>
  </si>
  <si>
    <t>VÝPIS OKEN</t>
  </si>
  <si>
    <t>"O1" 2,82*4,125*9</t>
  </si>
  <si>
    <t>"O2" 2,82*3,14*6</t>
  </si>
  <si>
    <t>194</t>
  </si>
  <si>
    <t>RMAT0005</t>
  </si>
  <si>
    <t>O-01 okno čtyřdílné sklopné, hliníkové, izoloční trojsklo max. 1,0 W/m2.K</t>
  </si>
  <si>
    <t>-447932373</t>
  </si>
  <si>
    <t>195</t>
  </si>
  <si>
    <t>RMAT0006</t>
  </si>
  <si>
    <t>O-02 okno třídílné sklopné, hliníkové, izoloční trojsklo max. 1,0 W/m2.K</t>
  </si>
  <si>
    <t>-1735923874</t>
  </si>
  <si>
    <t>197</t>
  </si>
  <si>
    <t>767640111</t>
  </si>
  <si>
    <t>Montáž dveří ocelových nebo hliníkových vchodových jednokřídlových bez nadsvětlíku</t>
  </si>
  <si>
    <t>499234900</t>
  </si>
  <si>
    <t>Montáž dveří ocelových nebo hliníkových vchodových jednokřídlových bez nadsvětlíku</t>
  </si>
  <si>
    <t>https://podminky.urs.cz/item/CS_URS_2022_02/767640111</t>
  </si>
  <si>
    <t>"D/14" 1</t>
  </si>
  <si>
    <t>198</t>
  </si>
  <si>
    <t>RMAT0026</t>
  </si>
  <si>
    <t>D/14 jednokřídlé vchodové dveře hliníkové bezpečnostní</t>
  </si>
  <si>
    <t>-422160232</t>
  </si>
  <si>
    <t>199</t>
  </si>
  <si>
    <t>767640112</t>
  </si>
  <si>
    <t>Montáž dveří ocelových nebo hliníkových vchodových jednokřídlových s nadsvětlíkem</t>
  </si>
  <si>
    <t>-235393568</t>
  </si>
  <si>
    <t>Montáž dveří ocelových nebo hliníkových vchodových jednokřídlových s nadsvětlíkem</t>
  </si>
  <si>
    <t>https://podminky.urs.cz/item/CS_URS_2022_02/767640112</t>
  </si>
  <si>
    <t>"D01" 1</t>
  </si>
  <si>
    <t>"D06" 1</t>
  </si>
  <si>
    <t>200</t>
  </si>
  <si>
    <t>RMAT0013</t>
  </si>
  <si>
    <t xml:space="preserve">D/01 - vchodové dveře jednokřídlé, bezpečnostní, částečně prosklené s nadsvětlíkem </t>
  </si>
  <si>
    <t>-1204332994</t>
  </si>
  <si>
    <t>201</t>
  </si>
  <si>
    <t>RMAT0014</t>
  </si>
  <si>
    <t xml:space="preserve">D/13 - vchodové dveře jednokřídlé, bezpečnostní, částečně prosklené s nadsvětlíkem </t>
  </si>
  <si>
    <t>410351323</t>
  </si>
  <si>
    <t>202</t>
  </si>
  <si>
    <t>767646510</t>
  </si>
  <si>
    <t>Montáž dveří protipožárního uzávěru jednokřídlového</t>
  </si>
  <si>
    <t>-921649944</t>
  </si>
  <si>
    <t>Montáž dveří ocelových nebo hliníkových protipožárních uzávěrů jednokřídlových</t>
  </si>
  <si>
    <t>https://podminky.urs.cz/item/CS_URS_2022_02/767646510</t>
  </si>
  <si>
    <t>"D03" 1</t>
  </si>
  <si>
    <t>"D07" 1</t>
  </si>
  <si>
    <t>203</t>
  </si>
  <si>
    <t>RMAT0015</t>
  </si>
  <si>
    <t>D/03 - 900/2170 Dveře jednokřídlé plné, ocelové, protipožární</t>
  </si>
  <si>
    <t>1016715199</t>
  </si>
  <si>
    <t>204</t>
  </si>
  <si>
    <t>RMAT0018</t>
  </si>
  <si>
    <t>D/07 - 900/2170 Dveře jednokřídlé plné, ocelové, protipožární</t>
  </si>
  <si>
    <t>1698620408</t>
  </si>
  <si>
    <t>205</t>
  </si>
  <si>
    <t>767646523</t>
  </si>
  <si>
    <t>Montáž dveří protipožárního uzávěru dvoukřídlového v přes 2200 do 2400 mm</t>
  </si>
  <si>
    <t>1998337144</t>
  </si>
  <si>
    <t>Montáž dveří ocelových nebo hliníkových protipožárních uzávěrů dvoukřídlových, výšky přes 2200 do 2400 mm</t>
  </si>
  <si>
    <t>https://podminky.urs.cz/item/CS_URS_2022_02/767646523</t>
  </si>
  <si>
    <t xml:space="preserve">"D02" 1 </t>
  </si>
  <si>
    <t xml:space="preserve">"D06" 1 </t>
  </si>
  <si>
    <t>206</t>
  </si>
  <si>
    <t>RMAT0016</t>
  </si>
  <si>
    <t>D/02 - 1250/2220 Dveře dvoukřídlé částečně prosklené, ocelové, protipožární</t>
  </si>
  <si>
    <t>1285407282</t>
  </si>
  <si>
    <t>207</t>
  </si>
  <si>
    <t>RMAT0017</t>
  </si>
  <si>
    <t>D/06 -1250/2220 Dveře dvoukřídlé částečně prosklené, ocelové, protipožární</t>
  </si>
  <si>
    <t>521800579</t>
  </si>
  <si>
    <t>208</t>
  </si>
  <si>
    <t>76764-R1</t>
  </si>
  <si>
    <t>D/04 - 1200/2000 Dodávka a montáž dveří ocelových posuvných protipožárních uzávěrů jednokřídlových</t>
  </si>
  <si>
    <t>1441155263</t>
  </si>
  <si>
    <t>"D04" 1</t>
  </si>
  <si>
    <t>209</t>
  </si>
  <si>
    <t>76764-R2</t>
  </si>
  <si>
    <t>D/05 - 1200/2000 Dodávka a montáž dveří ocelových posuvných protipožárních uzávěrů jednokřídlových</t>
  </si>
  <si>
    <t>1779349742</t>
  </si>
  <si>
    <t>"D05" 1</t>
  </si>
  <si>
    <t>273</t>
  </si>
  <si>
    <t>76765224-R</t>
  </si>
  <si>
    <t>Montáž vrat garážových otvíravých pl přes 13 m2</t>
  </si>
  <si>
    <t>-397351241</t>
  </si>
  <si>
    <t>Montáž vrat garážových nebo průmyslových otvíravých, plochy přes 13 m2</t>
  </si>
  <si>
    <t>213</t>
  </si>
  <si>
    <t>RMAT0029</t>
  </si>
  <si>
    <t>V/03 hliníková dvoukřídlá vrata s prosklením</t>
  </si>
  <si>
    <t>714112641</t>
  </si>
  <si>
    <t>210</t>
  </si>
  <si>
    <t>767651114</t>
  </si>
  <si>
    <t>Montáž vrat garážových sekčních zajížděcích pod strop pl přes 13 m2</t>
  </si>
  <si>
    <t>-1096035163</t>
  </si>
  <si>
    <t>Montáž vrat garážových nebo průmyslových sekčních zajížděcích pod strop, plochy přes 13 m2</t>
  </si>
  <si>
    <t>https://podminky.urs.cz/item/CS_URS_2022_02/767651114</t>
  </si>
  <si>
    <t>"Výpis vrat"</t>
  </si>
  <si>
    <t>"V/01" 1</t>
  </si>
  <si>
    <t>"V/02" 3</t>
  </si>
  <si>
    <t>"V/04" 1</t>
  </si>
  <si>
    <t>211</t>
  </si>
  <si>
    <t>RMAT0027</t>
  </si>
  <si>
    <t xml:space="preserve">V/01 hliníková sekční vrata s prosklením, atypické, s dvěřmi </t>
  </si>
  <si>
    <t>-2075653240</t>
  </si>
  <si>
    <t>212</t>
  </si>
  <si>
    <t>RMAT0028</t>
  </si>
  <si>
    <t>V/02 hliníková sekční vrata s prosklením, atypické</t>
  </si>
  <si>
    <t>1290443160</t>
  </si>
  <si>
    <t>214</t>
  </si>
  <si>
    <t>RMAT0030</t>
  </si>
  <si>
    <t xml:space="preserve">V/04 hliníková sekční vrata s prosklením, </t>
  </si>
  <si>
    <t>-1241161820</t>
  </si>
  <si>
    <t>V/04 hliníková sekční vrata s prosklením</t>
  </si>
  <si>
    <t>215</t>
  </si>
  <si>
    <t>767881124</t>
  </si>
  <si>
    <t>Montáž bodů záchytného systému do ocelových profilů šroubením, sevřením</t>
  </si>
  <si>
    <t>796822260</t>
  </si>
  <si>
    <t>Montáž záchytného systému proti pádu bodů samostatných nebo v systému s poddajným kotvícím vedením do ocelových profilů šroubením, sevřením</t>
  </si>
  <si>
    <t>https://podminky.urs.cz/item/CS_URS_2022_02/767881124</t>
  </si>
  <si>
    <t>"D.1.1-13"</t>
  </si>
  <si>
    <t>"U1"10</t>
  </si>
  <si>
    <t>"U2"10</t>
  </si>
  <si>
    <t>"U3"4</t>
  </si>
  <si>
    <t>216</t>
  </si>
  <si>
    <t>70921394</t>
  </si>
  <si>
    <t>kotvicí bod pro ocelové konstrukce pomocí čtyř šroubových spojů do předvrtaných otvorů dl 600mm</t>
  </si>
  <si>
    <t>952480091</t>
  </si>
  <si>
    <t>217</t>
  </si>
  <si>
    <t>70921393</t>
  </si>
  <si>
    <t>kotvicí bod pro ocelové konstrukce pomocí čtyř šroubových spojů do předvrtaných otvorů dl 500mm</t>
  </si>
  <si>
    <t>-1253168442</t>
  </si>
  <si>
    <t>218</t>
  </si>
  <si>
    <t>767881161</t>
  </si>
  <si>
    <t>Montáž lana do nástavců v záchytném systému poddajného kotvícího vedení</t>
  </si>
  <si>
    <t>-1482133236</t>
  </si>
  <si>
    <t>Montáž záchytného systému proti pádu nástavců určených k upevnění na sloupky nebo body v systému poddajného kotvícího vedení montáž lana uchycení lana k nástavcům</t>
  </si>
  <si>
    <t>https://podminky.urs.cz/item/CS_URS_2022_02/767881161</t>
  </si>
  <si>
    <t>219</t>
  </si>
  <si>
    <t>31452200</t>
  </si>
  <si>
    <t>nerezové lano určené pro systémy s požadavkem na permanentní kotvicí vedení tl 6mm</t>
  </si>
  <si>
    <t>-1858547955</t>
  </si>
  <si>
    <t>Permanentní nerezové lano tl. 6 mm (3 úseky)</t>
  </si>
  <si>
    <t>88,5</t>
  </si>
  <si>
    <t>270</t>
  </si>
  <si>
    <t>RMAT0037</t>
  </si>
  <si>
    <t>Dodávka montážních lan včetně karabin</t>
  </si>
  <si>
    <t>-830972495</t>
  </si>
  <si>
    <t>13_120001_SO 02_PDPS_ZACH SYST</t>
  </si>
  <si>
    <t>13,9+16,5+19,2+14,4+8,8</t>
  </si>
  <si>
    <t>220</t>
  </si>
  <si>
    <t>767311330</t>
  </si>
  <si>
    <t>Montáž světlíků sedlových podélných nebo příčných rozpětí 3000 mm se zasklením</t>
  </si>
  <si>
    <t>-236137026</t>
  </si>
  <si>
    <t>Montáž světlíků sedlových podélných nebo příčných (housenkových) se zasklením, rozpětí 3000 mm</t>
  </si>
  <si>
    <t>https://podminky.urs.cz/item/CS_URS_2022_02/767311330</t>
  </si>
  <si>
    <t xml:space="preserve">"D.1.1-02_Půdorys  střechy"</t>
  </si>
  <si>
    <t>"S1" 4*12</t>
  </si>
  <si>
    <t>221</t>
  </si>
  <si>
    <t>RMAT0002</t>
  </si>
  <si>
    <t>S/01- Kompletní dodávka pásového sedlového světlíku včetně podsádky a pohonu otvírání oken</t>
  </si>
  <si>
    <t>-896888701</t>
  </si>
  <si>
    <t>280</t>
  </si>
  <si>
    <t>RMAT0039</t>
  </si>
  <si>
    <t xml:space="preserve">S/01 Horizontální stropní rolety, samostatný elekropohon, omezený výhled ven ve dne / večer po rozsvícení jsou z venku vidět pouze siluety – propustnost světla 40 - 89 %,  barba- jednobarevná transparentní, výběr odstínu dle výrobce na místě po odsouhlase</t>
  </si>
  <si>
    <t>273060409</t>
  </si>
  <si>
    <t xml:space="preserve">S/01 Horizontální stropní rolety, samostatný elekropohon, omezený výhled ven ve dne / večer po rozsvícení jsou z venku vidět pouze siluety – propustnost světla 40 - 89 %,  barba- jednobarevná transparentní, výběr odstínu dle výrobce na místě po odsouhlasení investorem,</t>
  </si>
  <si>
    <t>222</t>
  </si>
  <si>
    <t>767312123</t>
  </si>
  <si>
    <t>Montáž čela světlíků rozpětí 3000 mm se zasklením</t>
  </si>
  <si>
    <t>1393623664</t>
  </si>
  <si>
    <t>Montáž světlíků sedlových čel ke světlíkům se zasklením, rozpětí 3000 mm</t>
  </si>
  <si>
    <t>https://podminky.urs.cz/item/CS_URS_2022_02/767312123</t>
  </si>
  <si>
    <t>"S1" 4*2</t>
  </si>
  <si>
    <t>223</t>
  </si>
  <si>
    <t>RMAT0003</t>
  </si>
  <si>
    <t>S/01- Kompletní dodávka čela pásovýho sedlového světlíku včetně podsádky</t>
  </si>
  <si>
    <t>-740636718</t>
  </si>
  <si>
    <t>224</t>
  </si>
  <si>
    <t>R-767492000</t>
  </si>
  <si>
    <t>Montáž konzol kotvených do betonu a nosného roštu fasád a stěn profilu kovového kotvených na konzole</t>
  </si>
  <si>
    <t>119900333</t>
  </si>
  <si>
    <t>125 " Z/11</t>
  </si>
  <si>
    <t>71,5 " Z/12</t>
  </si>
  <si>
    <t>225</t>
  </si>
  <si>
    <t>RMAT0035</t>
  </si>
  <si>
    <t>Z/10, Z/11 Nerezový systém profílů a konzolí pro kotvení lícového zdiva</t>
  </si>
  <si>
    <t>-539636043</t>
  </si>
  <si>
    <t>196,5*1,02 'Přepočtené koeficientem množství</t>
  </si>
  <si>
    <t>771</t>
  </si>
  <si>
    <t>Podlahy z dlaždic</t>
  </si>
  <si>
    <t>226</t>
  </si>
  <si>
    <t>771111011</t>
  </si>
  <si>
    <t>Vysátí podkladu před pokládkou dlažby</t>
  </si>
  <si>
    <t>-1980276556</t>
  </si>
  <si>
    <t>Příprava podkladu před provedením dlažby vysátí podlah</t>
  </si>
  <si>
    <t>https://podminky.urs.cz/item/CS_URS_2022_02/771111011</t>
  </si>
  <si>
    <t>M104+M204+M205+M206+M207+M208</t>
  </si>
  <si>
    <t>227</t>
  </si>
  <si>
    <t>771121011</t>
  </si>
  <si>
    <t>Nátěr penetrační na podlahu</t>
  </si>
  <si>
    <t>2139836612</t>
  </si>
  <si>
    <t>Příprava podkladu před provedením dlažby nátěr penetrační na podlahu</t>
  </si>
  <si>
    <t>https://podminky.urs.cz/item/CS_URS_2022_02/771121011</t>
  </si>
  <si>
    <t>228</t>
  </si>
  <si>
    <t>771574262</t>
  </si>
  <si>
    <t>Montáž podlah keramických velkoformát pro mechanické zatížení protiskluzných lepených flexibilním lepidlem přes 4 do 6 ks/m2</t>
  </si>
  <si>
    <t>-1576035584</t>
  </si>
  <si>
    <t>Montáž podlah z dlaždic keramických lepených flexibilním lepidlem velkoformátových pro vysoké mechanické zatížení protiskluzných nebo reliéfních (bezbariérových) přes 4 do 6 ks/m2</t>
  </si>
  <si>
    <t>https://podminky.urs.cz/item/CS_URS_2022_02/771574262</t>
  </si>
  <si>
    <t>229</t>
  </si>
  <si>
    <t>59761420</t>
  </si>
  <si>
    <t>dlažba velkoformátová keramická slinutá protiskluzná do interiéru i exteriéru pro vysoké mechanické namáhání přes 4 do 6ks/m2</t>
  </si>
  <si>
    <t>-1492038392</t>
  </si>
  <si>
    <t>51,4*1,15 'Přepočtené koeficientem množství</t>
  </si>
  <si>
    <t>230</t>
  </si>
  <si>
    <t>771591112</t>
  </si>
  <si>
    <t>Izolace pod dlažbu nátěrem nebo stěrkou ve dvou vrstvách</t>
  </si>
  <si>
    <t>-1106138798</t>
  </si>
  <si>
    <t>Izolace podlahy pod dlažbu nátěrem nebo stěrkou ve dvou vrstvách</t>
  </si>
  <si>
    <t>https://podminky.urs.cz/item/CS_URS_2022_02/771591112</t>
  </si>
  <si>
    <t>231</t>
  </si>
  <si>
    <t>998771103</t>
  </si>
  <si>
    <t>Přesun hmot tonážní pro podlahy z dlaždic v objektech v přes 12 do 24 m</t>
  </si>
  <si>
    <t>1186440217</t>
  </si>
  <si>
    <t>Přesun hmot pro podlahy z dlaždic stanovený z hmotnosti přesunovaného materiálu vodorovná dopravní vzdálenost do 50 m v objektech výšky přes 12 do 24 m</t>
  </si>
  <si>
    <t>https://podminky.urs.cz/item/CS_URS_2022_02/998771103</t>
  </si>
  <si>
    <t>777</t>
  </si>
  <si>
    <t>Podlahy lité</t>
  </si>
  <si>
    <t>232</t>
  </si>
  <si>
    <t>777111111</t>
  </si>
  <si>
    <t>Vysátí podkladu před provedením lité podlahy</t>
  </si>
  <si>
    <t>1728327379</t>
  </si>
  <si>
    <t>Příprava podkladu před provedením litých podlah vysátí</t>
  </si>
  <si>
    <t>https://podminky.urs.cz/item/CS_URS_2022_02/777111111</t>
  </si>
  <si>
    <t xml:space="preserve">PLOCHA MÍSTNOSTÍ </t>
  </si>
  <si>
    <t>M101+M102+M103+M106+M201+M202A+M202B+M203</t>
  </si>
  <si>
    <t>233</t>
  </si>
  <si>
    <t>777111123</t>
  </si>
  <si>
    <t>Strojní broušení podkladu před provedením lité podlahy</t>
  </si>
  <si>
    <t>-1779584046</t>
  </si>
  <si>
    <t>Příprava podkladu před provedením litých podlah obroušení strojní</t>
  </si>
  <si>
    <t>https://podminky.urs.cz/item/CS_URS_2022_02/777111123</t>
  </si>
  <si>
    <t>234</t>
  </si>
  <si>
    <t>777131105</t>
  </si>
  <si>
    <t>Penetrační epoxidový nátěr podlahy na podklad z čerstvého betonu</t>
  </si>
  <si>
    <t>-1568132592</t>
  </si>
  <si>
    <t>Penetrační nátěr podlahy epoxidový na podklad z čerstvého betonu</t>
  </si>
  <si>
    <t>https://podminky.urs.cz/item/CS_URS_2022_02/777131105</t>
  </si>
  <si>
    <t>"OBVOD MÍSTNOSTÍ x VÝŠKA SOKLU + PLOCHA MÍSTNOSTÍ"OE*0,1+ME</t>
  </si>
  <si>
    <t>235</t>
  </si>
  <si>
    <t>777131205</t>
  </si>
  <si>
    <t>Penetrační epoxidový nátěr schodišťových stupňů na podklad z čerstvého betonu</t>
  </si>
  <si>
    <t>1432413480</t>
  </si>
  <si>
    <t>Penetrační nátěr schodišťových stupňů epoxidový na podklad z čerstvého betonu</t>
  </si>
  <si>
    <t>https://podminky.urs.cz/item/CS_URS_2022_02/777131205</t>
  </si>
  <si>
    <t>"SCHODY 1-2 NP"</t>
  </si>
  <si>
    <t>1,5*(6,1+2,4+1,5+2,4)+11,275+5,66*1,5+27,1*0,1</t>
  </si>
  <si>
    <t>"SCHODY 2 NP"</t>
  </si>
  <si>
    <t>2,7*1,35+1,87*1,35+5,715*0,1</t>
  </si>
  <si>
    <t>236</t>
  </si>
  <si>
    <t>777131127</t>
  </si>
  <si>
    <t>Prosyp penetračních nátěrů podkladu podlahy pískem v množství přes 1,5 do 3,0 kg/m2</t>
  </si>
  <si>
    <t>-1336369553</t>
  </si>
  <si>
    <t>Penetrační nátěr prosyp penetračních nátěrů podlahy pískem přes 1,5 do 3,0 kg/m2</t>
  </si>
  <si>
    <t>https://podminky.urs.cz/item/CS_URS_2022_02/777131127</t>
  </si>
  <si>
    <t>" PLOCHA MÍSTNOSTÍ" ME</t>
  </si>
  <si>
    <t>237</t>
  </si>
  <si>
    <t>777611101</t>
  </si>
  <si>
    <t>Krycí epoxidový dekorativní nátěr podlahy</t>
  </si>
  <si>
    <t>536990297</t>
  </si>
  <si>
    <t>Krycí nátěr podlahy dekorativní epoxidový</t>
  </si>
  <si>
    <t>https://podminky.urs.cz/item/CS_URS_2022_02/777611101</t>
  </si>
  <si>
    <t>238</t>
  </si>
  <si>
    <t>777611181</t>
  </si>
  <si>
    <t>Příplatek k cenám krycího nátěru za zvýšenou pracnost provádení podlahových soklíků</t>
  </si>
  <si>
    <t>-1380503114</t>
  </si>
  <si>
    <t>Krycí nátěr Příplatek k cenám za zvýšenou pracnost provádění soklíků na svislé ploše podlahových</t>
  </si>
  <si>
    <t>https://podminky.urs.cz/item/CS_URS_2022_02/777611181</t>
  </si>
  <si>
    <t>"OBVOD MÍSTNOSTÍ x VÝŠKA SOKLU"OE*0,1</t>
  </si>
  <si>
    <t>239</t>
  </si>
  <si>
    <t>777611201</t>
  </si>
  <si>
    <t>Krycí epoxidový dekorativní nátěr schodišťových stupňů</t>
  </si>
  <si>
    <t>1204613446</t>
  </si>
  <si>
    <t>Krycí nátěr schodištových stupňů dekorativní epoxidový</t>
  </si>
  <si>
    <t>https://podminky.urs.cz/item/CS_URS_2022_02/777611201</t>
  </si>
  <si>
    <t>sch</t>
  </si>
  <si>
    <t>240</t>
  </si>
  <si>
    <t>777611261</t>
  </si>
  <si>
    <t>Prosyp krycích nátěrů schodišťových stupňů křemenným pískem</t>
  </si>
  <si>
    <t>-371881897</t>
  </si>
  <si>
    <t>Krycí nátěr schodištových stupňů protiskluzová úprava prosyp křemenným pískem</t>
  </si>
  <si>
    <t>https://podminky.urs.cz/item/CS_URS_2022_02/777611261</t>
  </si>
  <si>
    <t>241</t>
  </si>
  <si>
    <t>777611281</t>
  </si>
  <si>
    <t>Příplatek k cenám krycího nátěru za zvýšenou pracnost provádení schodišťových soklíků</t>
  </si>
  <si>
    <t>80022436</t>
  </si>
  <si>
    <t>Krycí nátěr Příplatek k cenám za zvýšenou pracnost provádění soklíků na svislé ploše schodišťových</t>
  </si>
  <si>
    <t>https://podminky.urs.cz/item/CS_URS_2022_02/777611281</t>
  </si>
  <si>
    <t>27,1*0,1</t>
  </si>
  <si>
    <t>5,715*0,1</t>
  </si>
  <si>
    <t>242</t>
  </si>
  <si>
    <t>777612101</t>
  </si>
  <si>
    <t>Uzavírací epoxidový barevný nátěr podlahy</t>
  </si>
  <si>
    <t>568651392</t>
  </si>
  <si>
    <t>Uzavírací nátěr podlahy epoxidový barevný</t>
  </si>
  <si>
    <t>https://podminky.urs.cz/item/CS_URS_2022_02/777612101</t>
  </si>
  <si>
    <t>243</t>
  </si>
  <si>
    <t>777612151</t>
  </si>
  <si>
    <t>Příplatek k cenám uzavíracího nátěru za za zvýšenou pracnost provádění podlahových soklíků</t>
  </si>
  <si>
    <t>1931885216</t>
  </si>
  <si>
    <t>Uzavírací nátěr Příplatek za zvýšenou pracnost provádění soklíků na svislé ploše podlahových</t>
  </si>
  <si>
    <t>https://podminky.urs.cz/item/CS_URS_2022_02/777612151</t>
  </si>
  <si>
    <t>244</t>
  </si>
  <si>
    <t>777612251</t>
  </si>
  <si>
    <t>Příplatek k cenám uzavíracího nátěru za zvýšenou pracnost provádění schodišťových soklíků</t>
  </si>
  <si>
    <t>-560422717</t>
  </si>
  <si>
    <t>Uzavírací nátěr Příplatek za zvýšenou pracnost provádění soklíků na svislé ploše schodišťových</t>
  </si>
  <si>
    <t>https://podminky.urs.cz/item/CS_URS_2022_02/777612251</t>
  </si>
  <si>
    <t>245</t>
  </si>
  <si>
    <t>777911111</t>
  </si>
  <si>
    <t>Tuhé napojení lité podlahy na stěnu nebo sokl</t>
  </si>
  <si>
    <t>-23855164</t>
  </si>
  <si>
    <t>Napojení na stěnu nebo sokl fabionem z epoxidové stěrky plněné pískem tuhé</t>
  </si>
  <si>
    <t>https://podminky.urs.cz/item/CS_URS_2022_02/777911111</t>
  </si>
  <si>
    <t>DÉLKA SOKLU MÍSTNOSTÍ</t>
  </si>
  <si>
    <t>OE</t>
  </si>
  <si>
    <t>O102+O103+O106+O202AB+O203</t>
  </si>
  <si>
    <t>246</t>
  </si>
  <si>
    <t>998777103</t>
  </si>
  <si>
    <t>Přesun hmot tonážní pro podlahy lité v objektech v přes 12 do 24 m</t>
  </si>
  <si>
    <t>59078112</t>
  </si>
  <si>
    <t>Přesun hmot pro podlahy lité stanovený z hmotnosti přesunovaného materiálu vodorovná dopravní vzdálenost do 50 m v objektech výšky přes 12 do 24 m</t>
  </si>
  <si>
    <t>https://podminky.urs.cz/item/CS_URS_2022_02/998777103</t>
  </si>
  <si>
    <t>781</t>
  </si>
  <si>
    <t>Dokončovací práce - obklady</t>
  </si>
  <si>
    <t>247</t>
  </si>
  <si>
    <t>781111011</t>
  </si>
  <si>
    <t>Ometení (oprášení) stěny při přípravě podkladu</t>
  </si>
  <si>
    <t>-100195757</t>
  </si>
  <si>
    <t>Příprava podkladu před provedením obkladu oprášení (ometení) stěny</t>
  </si>
  <si>
    <t>https://podminky.urs.cz/item/CS_URS_2022_02/781111011</t>
  </si>
  <si>
    <t>"m104" 7,475*2</t>
  </si>
  <si>
    <t>"m203" 7,5*2</t>
  </si>
  <si>
    <t>"m206" 17,73*2</t>
  </si>
  <si>
    <t>"m207" 16,94*2</t>
  </si>
  <si>
    <t>"m208" 5,93*2</t>
  </si>
  <si>
    <t>248</t>
  </si>
  <si>
    <t>781121011</t>
  </si>
  <si>
    <t>Nátěr penetrační na stěnu</t>
  </si>
  <si>
    <t>1392045554</t>
  </si>
  <si>
    <t>Příprava podkladu před provedením obkladu nátěr penetrační na stěnu</t>
  </si>
  <si>
    <t>https://podminky.urs.cz/item/CS_URS_2022_02/781121011</t>
  </si>
  <si>
    <t>249</t>
  </si>
  <si>
    <t>781131112</t>
  </si>
  <si>
    <t>Izolace pod obklad nátěrem nebo stěrkou ve dvou vrstvách</t>
  </si>
  <si>
    <t>862197214</t>
  </si>
  <si>
    <t>Izolace stěny pod obklad izolace nátěrem nebo stěrkou ve dvou vrstvách</t>
  </si>
  <si>
    <t>https://podminky.urs.cz/item/CS_URS_2022_02/781131112</t>
  </si>
  <si>
    <t>250</t>
  </si>
  <si>
    <t>781161021</t>
  </si>
  <si>
    <t>Montáž profilu ukončujícího rohového nebo vanového</t>
  </si>
  <si>
    <t>-1432282701</t>
  </si>
  <si>
    <t>Příprava podkladu před provedením obkladu montáž profilu ukončujícího profilu rohového, vanového</t>
  </si>
  <si>
    <t>https://podminky.urs.cz/item/CS_URS_2022_02/781161021</t>
  </si>
  <si>
    <t>"m104" 2*2+1,8</t>
  </si>
  <si>
    <t>"m207" 2*1,1</t>
  </si>
  <si>
    <t>"m207" 2*2+1,1</t>
  </si>
  <si>
    <t>251</t>
  </si>
  <si>
    <t>59054123</t>
  </si>
  <si>
    <t>profil ukončovací pro vnější hrany obkladů hliník matně eloxovaný 10x2500mm</t>
  </si>
  <si>
    <t>1172242081</t>
  </si>
  <si>
    <t>13,1*1,1 'Přepočtené koeficientem množství</t>
  </si>
  <si>
    <t>252</t>
  </si>
  <si>
    <t>781474115</t>
  </si>
  <si>
    <t>Montáž obkladů vnitřních keramických hladkých přes 22 do 25 ks/m2 lepených flexibilním lepidlem</t>
  </si>
  <si>
    <t>-1695568983</t>
  </si>
  <si>
    <t>Montáž obkladů vnitřních stěn z dlaždic keramických lepených flexibilním lepidlem maloformátových hladkých přes 22 do 25 ks/m2</t>
  </si>
  <si>
    <t>https://podminky.urs.cz/item/CS_URS_2022_02/781474115</t>
  </si>
  <si>
    <t>253</t>
  </si>
  <si>
    <t>59761039</t>
  </si>
  <si>
    <t>obklad keramický hladký přes 22 do 25ks/m2</t>
  </si>
  <si>
    <t>1418833701</t>
  </si>
  <si>
    <t>111,15*1,1 'Přepočtené koeficientem množství</t>
  </si>
  <si>
    <t>254</t>
  </si>
  <si>
    <t>781734112</t>
  </si>
  <si>
    <t>Montáž obkladů vnějších z obkladaček nebo obkladových pásků cihelných přes 50 do 85 ks/m2 lepené flexibilním lepidlem</t>
  </si>
  <si>
    <t>1776623592</t>
  </si>
  <si>
    <t>Montáž obkladů vnějších stěn z obkladaček nebo obkladových pásků cihelných lepených flexibilním lepidlem přes 50 do 85 ks/m2</t>
  </si>
  <si>
    <t>https://podminky.urs.cz/item/CS_URS_2022_02/781734112</t>
  </si>
  <si>
    <t>"Sever" 8,775*40,93</t>
  </si>
  <si>
    <t xml:space="preserve">"Jih"  199,74/cos(16)-2,82*4,125*6+36,1/cos(35)-6,5*4,5+40,14+13,9*1,925</t>
  </si>
  <si>
    <t>"Východ" 104,7-1,2*1,5</t>
  </si>
  <si>
    <t>"Západ" 84,68-1*2,02</t>
  </si>
  <si>
    <t>255</t>
  </si>
  <si>
    <t>RMAT0004</t>
  </si>
  <si>
    <t>obklad cihelný pásek 215 x 23 x 65, tmavě červený, lícový, hrubý,</t>
  </si>
  <si>
    <t>684879489</t>
  </si>
  <si>
    <t>764,433*1,05 'Přepočtené koeficientem množství</t>
  </si>
  <si>
    <t>256</t>
  </si>
  <si>
    <t>998781103</t>
  </si>
  <si>
    <t>Přesun hmot tonážní pro obklady keramické v objektech v přes 12 do 24 m</t>
  </si>
  <si>
    <t>1977313723</t>
  </si>
  <si>
    <t>Přesun hmot pro obklady keramické stanovený z hmotnosti přesunovaného materiálu vodorovná dopravní vzdálenost do 50 m v objektech výšky přes 12 do 24 m</t>
  </si>
  <si>
    <t>https://podminky.urs.cz/item/CS_URS_2022_02/998781103</t>
  </si>
  <si>
    <t>782</t>
  </si>
  <si>
    <t>Dokončovací práce - obklady z kamene</t>
  </si>
  <si>
    <t>257</t>
  </si>
  <si>
    <t>782632112</t>
  </si>
  <si>
    <t>Montáž obkladu parapetů z pravoúhlých desek z tvrdého kamene do lepidla tl přes 25 do 30 mm</t>
  </si>
  <si>
    <t>-1261685246</t>
  </si>
  <si>
    <t>Montáž obkladů parapetů z tvrdých kamenů kladených do lepidla z nejvýše dvou rozdílných druhů pravoúhlých desek ve skladbě se pravidelně opakujících tl. přes 25 do 30 mm</t>
  </si>
  <si>
    <t>https://podminky.urs.cz/item/CS_URS_2022_02/782632112</t>
  </si>
  <si>
    <t>2,82*14*0,23 "OST/2</t>
  </si>
  <si>
    <t>1,2*0,22 "OST/3</t>
  </si>
  <si>
    <t>2,82*0,23 "OST/4</t>
  </si>
  <si>
    <t>258</t>
  </si>
  <si>
    <t>RMAT0010</t>
  </si>
  <si>
    <t>Parapet z umělého kamene 2820 mm délky 230 mm šířky tl.20 mm</t>
  </si>
  <si>
    <t>-77595080</t>
  </si>
  <si>
    <t>14 "OST/3</t>
  </si>
  <si>
    <t>259</t>
  </si>
  <si>
    <t>RMAT0010A</t>
  </si>
  <si>
    <t>Parapet z umělého kamene 2820 mm délky 230 mm šířky tl.30 mm</t>
  </si>
  <si>
    <t>1658512537</t>
  </si>
  <si>
    <t>1"OST/4</t>
  </si>
  <si>
    <t>260</t>
  </si>
  <si>
    <t>RMAT0011</t>
  </si>
  <si>
    <t>Parapet z umělého kamene 1200 mm délky 220 mm šířky tl.30 mm</t>
  </si>
  <si>
    <t>1490418168</t>
  </si>
  <si>
    <t xml:space="preserve"> 1 " OST/4</t>
  </si>
  <si>
    <t>261</t>
  </si>
  <si>
    <t>998782103</t>
  </si>
  <si>
    <t>Přesun hmot tonážní pro obklady kamenné v objektech v přes 12 do 60 m</t>
  </si>
  <si>
    <t>-1205132621</t>
  </si>
  <si>
    <t>Přesun hmot pro obklady kamenné stanovený z hmotnosti přesunovaného materiálu vodorovná dopravní vzdálenost do 50 m v objektech výšky přes 12 do 60 m</t>
  </si>
  <si>
    <t>https://podminky.urs.cz/item/CS_URS_2022_02/998782103</t>
  </si>
  <si>
    <t>783</t>
  </si>
  <si>
    <t>Dokončovací práce - nátěry</t>
  </si>
  <si>
    <t>262</t>
  </si>
  <si>
    <t>783801403</t>
  </si>
  <si>
    <t>Oprášení omítek před provedením nátěru</t>
  </si>
  <si>
    <t>1411472577</t>
  </si>
  <si>
    <t>Příprava podkladu omítek před provedením nátěru oprášení</t>
  </si>
  <si>
    <t>https://podminky.urs.cz/item/CS_URS_2022_02/783801403</t>
  </si>
  <si>
    <t>P101 + P102+P103+P106+P201+P202AB+P203+P204+P205+M101+M102+M103+M106+M201</t>
  </si>
  <si>
    <t>263</t>
  </si>
  <si>
    <t>783827105</t>
  </si>
  <si>
    <t>Krycí jednonásobný silikonový nátěr hladkých betonových povrchů</t>
  </si>
  <si>
    <t>839069637</t>
  </si>
  <si>
    <t>Krycí (ochranný ) nátěr omítek jednonásobný hladkých betonových povrchů nebo povrchů z desek na bázi dřeva (dřevovláknitých apod.) silikonový</t>
  </si>
  <si>
    <t>https://podminky.urs.cz/item/CS_URS_2022_02/783827105</t>
  </si>
  <si>
    <t>BP</t>
  </si>
  <si>
    <t>784</t>
  </si>
  <si>
    <t>Dokončovací práce - malby a tapety</t>
  </si>
  <si>
    <t>264</t>
  </si>
  <si>
    <t>784111001</t>
  </si>
  <si>
    <t>Oprášení (ometení ) podkladu v místnostech v do 3,80 m</t>
  </si>
  <si>
    <t>1907709311</t>
  </si>
  <si>
    <t>Oprášení (ometení) podkladu v místnostech výšky do 3,80 m</t>
  </si>
  <si>
    <t>https://podminky.urs.cz/item/CS_URS_2022_02/784111001</t>
  </si>
  <si>
    <t>265</t>
  </si>
  <si>
    <t>784211101</t>
  </si>
  <si>
    <t>Dvojnásobné bílé malby ze směsí za mokra výborně oděruvzdorných v místnostech v do 3,80 m</t>
  </si>
  <si>
    <t>1525847961</t>
  </si>
  <si>
    <t>Malby z malířských směsí oděruvzdorných za mokra dvojnásobné, bílé za mokra oděruvzdorné výborně v místnostech výšky do 3,80 m</t>
  </si>
  <si>
    <t>https://podminky.urs.cz/item/CS_URS_2022_02/784211101</t>
  </si>
  <si>
    <t>266</t>
  </si>
  <si>
    <t>784211163</t>
  </si>
  <si>
    <t>Příplatek k cenám 2x maleb ze směsí za mokra oděruvzdorných za barevnou malbu středně sytého odstínu</t>
  </si>
  <si>
    <t>-1924289005</t>
  </si>
  <si>
    <t>Malby z malířských směsí oděruvzdorných za mokra Příplatek k cenám dvojnásobných maleb za provádění barevné malby tónované na tónovacích automatech, v odstínu středně sytém</t>
  </si>
  <si>
    <t>https://podminky.urs.cz/item/CS_URS_2022_02/784211163</t>
  </si>
  <si>
    <t>Práce a dodávky M</t>
  </si>
  <si>
    <t>33-M</t>
  </si>
  <si>
    <t>Montáže dopr.zaříz.,sklad. zař. a váh</t>
  </si>
  <si>
    <t>267</t>
  </si>
  <si>
    <t>R POL 1</t>
  </si>
  <si>
    <t>Technologie výtahu. Vnitřní rozměry výtahu jsou 1200 x 2100 mm. Přesné technické specifikace dle daného dodavatele výtahu</t>
  </si>
  <si>
    <t>1945371473</t>
  </si>
  <si>
    <t>46-M</t>
  </si>
  <si>
    <t>Zemní práce při extr.mont.pracích</t>
  </si>
  <si>
    <t>268</t>
  </si>
  <si>
    <t>468021112</t>
  </si>
  <si>
    <t>Rozebrání dlažeb při elektromontážích ručně z kostek velkých do písku spáry zalité</t>
  </si>
  <si>
    <t>-299291147</t>
  </si>
  <si>
    <t>Vytrhání dlažby včetně ručního rozebrání, vytřídění, odhozu na hromady nebo naložení na dopravní prostředek a očistění kostek nebo dlaždic z pískového podkladu z kostek velkých, spáry zalité</t>
  </si>
  <si>
    <t>https://podminky.urs.cz/item/CS_URS_2022_02/468021112</t>
  </si>
  <si>
    <t>50 "Rozebrání dlažby před vrtáním pažení</t>
  </si>
  <si>
    <t>HZS</t>
  </si>
  <si>
    <t>Hodinové zúčtovací sazby</t>
  </si>
  <si>
    <t>269</t>
  </si>
  <si>
    <t>HZS4132-R</t>
  </si>
  <si>
    <t xml:space="preserve">Hodinová zúčtovací sazba jeřábník specialista  včetně vypůjčení jeřábu s dopravou na staveniště</t>
  </si>
  <si>
    <t>512</t>
  </si>
  <si>
    <t>527585235</t>
  </si>
  <si>
    <t>Hodinové zúčtovací sazby ostatních profesí obsluha stavebních strojů a zařízení jeřábník specialista včetně vypůjčení jeřábu s dopravou na staveniště</t>
  </si>
  <si>
    <t>2*5*8</t>
  </si>
  <si>
    <t>pltes</t>
  </si>
  <si>
    <t>plocha tesarina</t>
  </si>
  <si>
    <t>594,154</t>
  </si>
  <si>
    <t>SO-02-2 - KSŘ</t>
  </si>
  <si>
    <t>VRN - Vedlejší rozpočtové náklady</t>
  </si>
  <si>
    <t xml:space="preserve">    VRN1 - Průzkumné, geodetické a projektové práce</t>
  </si>
  <si>
    <t xml:space="preserve">    VRN4 - Inženýrská činnost</t>
  </si>
  <si>
    <t>151711121</t>
  </si>
  <si>
    <t>Osazení zápor ocelových dl do 14 m</t>
  </si>
  <si>
    <t>-1975813693</t>
  </si>
  <si>
    <t>Osazení ocelových zápor pro pažení hloubených vykopávek do předem provedených vrtů se zabetonováním spodního konce, s případným obsypem zápory pískem délky od 0 do 14 m</t>
  </si>
  <si>
    <t>https://podminky.urs.cz/item/CS_URS_2022_02/151711121</t>
  </si>
  <si>
    <t>D_1_2_0301_VV_Výkaz_výměr</t>
  </si>
  <si>
    <t>620</t>
  </si>
  <si>
    <t>13011017</t>
  </si>
  <si>
    <t>ocel profilová jakost S235JR (11 375) průřez IPE 400</t>
  </si>
  <si>
    <t>1501827409</t>
  </si>
  <si>
    <t>1240*66,3/1000</t>
  </si>
  <si>
    <t>82,212*1,1 'Přepočtené koeficientem množství</t>
  </si>
  <si>
    <t>13010446</t>
  </si>
  <si>
    <t>úhelník ocelový rovnostranný jakost S235JR (11 375) 140x140x10mm</t>
  </si>
  <si>
    <t>1533988284</t>
  </si>
  <si>
    <t>0,76*1,1 'Přepočtené koeficientem množství</t>
  </si>
  <si>
    <t>13010428</t>
  </si>
  <si>
    <t>úhelník ocelový rovnostranný jakost S235JR (11 375) 70x70x6mm</t>
  </si>
  <si>
    <t>196683186</t>
  </si>
  <si>
    <t>5,12*1,1 'Přepočtené koeficientem množství</t>
  </si>
  <si>
    <t>R-13010512</t>
  </si>
  <si>
    <t>úhelník ocelový nerovnostranný jakost S235JR (11 375) 75x50x10mm</t>
  </si>
  <si>
    <t>1076560762</t>
  </si>
  <si>
    <t>0,269*1,1 'Přepočtené koeficientem množství</t>
  </si>
  <si>
    <t>13611228</t>
  </si>
  <si>
    <t>plech ocelový hladký jakost S235JR tl 10mm tabule</t>
  </si>
  <si>
    <t>1883410437</t>
  </si>
  <si>
    <t>0,395*1,1 'Přepočtené koeficientem množství</t>
  </si>
  <si>
    <t>13611248</t>
  </si>
  <si>
    <t>plech ocelový hladký jakost S235JR tl 20mm tabule</t>
  </si>
  <si>
    <t>-1059873588</t>
  </si>
  <si>
    <t>2,625*1,1 'Přepočtené koeficientem množství</t>
  </si>
  <si>
    <t>13611264</t>
  </si>
  <si>
    <t>plech ocelový hladký jakost S235JR tl 30mm tabule</t>
  </si>
  <si>
    <t>1042595067</t>
  </si>
  <si>
    <t>0,654*1,1 'Přepočtené koeficientem množství</t>
  </si>
  <si>
    <t>58931966</t>
  </si>
  <si>
    <t>beton C 8/10 kamenivo frakce 0/16</t>
  </si>
  <si>
    <t>2131085562</t>
  </si>
  <si>
    <t>0,44*0,44*3,14*5*40</t>
  </si>
  <si>
    <t>121,581*1,05 'Přepočtené koeficientem množství</t>
  </si>
  <si>
    <t>153821112</t>
  </si>
  <si>
    <t>Osazení kotvy kabelové z pramenců nebo drátů pro nosnost přes 0,16 do 0,31 MN</t>
  </si>
  <si>
    <t>1406326435</t>
  </si>
  <si>
    <t>Osazení kotev kabelových z popouštěných pramenců nebo drátů pro nosnost přes 0,16 do 0,31 MN</t>
  </si>
  <si>
    <t>https://podminky.urs.cz/item/CS_URS_2022_02/153821112</t>
  </si>
  <si>
    <t>D.1.2- 301- výkaz výměr</t>
  </si>
  <si>
    <t>10*8</t>
  </si>
  <si>
    <t>13021209.1</t>
  </si>
  <si>
    <t>lano předpínací 15,7 1860 Mpa</t>
  </si>
  <si>
    <t>1886311993</t>
  </si>
  <si>
    <t>10*8*2*1,172/1000</t>
  </si>
  <si>
    <t>0,188*1,05 'Přepočtené koeficientem množství</t>
  </si>
  <si>
    <t>kotva 2 lanová</t>
  </si>
  <si>
    <t>1921646340</t>
  </si>
  <si>
    <t>153821115</t>
  </si>
  <si>
    <t>Osazení kotvy kabelové z pramenců nebo drátů pro nosnost přes 0,62 do 0,93 MN</t>
  </si>
  <si>
    <t>1016457250</t>
  </si>
  <si>
    <t>Osazení kotev kabelových z popouštěných pramenců nebo drátů pro nosnost přes 0,62 do 0,93 MN</t>
  </si>
  <si>
    <t>https://podminky.urs.cz/item/CS_URS_2022_02/153821115</t>
  </si>
  <si>
    <t>35*17,5+38*14,5</t>
  </si>
  <si>
    <t>13021218</t>
  </si>
  <si>
    <t>kotva pro předpínací kabely 4 lanová pasivní</t>
  </si>
  <si>
    <t>1191598062</t>
  </si>
  <si>
    <t>13021222</t>
  </si>
  <si>
    <t>kotva pro předpínací kabely 4 lanová aktivní</t>
  </si>
  <si>
    <t>265303732</t>
  </si>
  <si>
    <t>13021228</t>
  </si>
  <si>
    <t>spojka pro předpínací kabely 4 lanová</t>
  </si>
  <si>
    <t>1809075261</t>
  </si>
  <si>
    <t>13021209</t>
  </si>
  <si>
    <t>-1590094219</t>
  </si>
  <si>
    <t>5,4542393129771*1,1 'Přepočtené koeficientem množství</t>
  </si>
  <si>
    <t>153822112</t>
  </si>
  <si>
    <t>Napnutí kabelových kotev při únosnosti kotvy přes 0,16 do 0,31 MN</t>
  </si>
  <si>
    <t>-327884196</t>
  </si>
  <si>
    <t>https://podminky.urs.cz/item/CS_URS_2022_02/153822112</t>
  </si>
  <si>
    <t>153822115</t>
  </si>
  <si>
    <t>Napnutí kabelových kotev při únosnosti kotvy přes 0,62 do 0,93 MN</t>
  </si>
  <si>
    <t>CS ÚRS 2023 01</t>
  </si>
  <si>
    <t>-431933440</t>
  </si>
  <si>
    <t>https://podminky.urs.cz/item/CS_URS_2023_01/153822115</t>
  </si>
  <si>
    <t>153211002</t>
  </si>
  <si>
    <t>Zřízení stříkaného betonu tl přes 50 do 100 mm skalních a poloskalních ploch</t>
  </si>
  <si>
    <t>-181342361</t>
  </si>
  <si>
    <t>Zřízení stříkaného betonu skalních a poloskalních ploch průměrné tloušťky přes 50 do 100 mm</t>
  </si>
  <si>
    <t>https://podminky.urs.cz/item/CS_URS_2022_02/153211002</t>
  </si>
  <si>
    <t>537*3</t>
  </si>
  <si>
    <t>58932935</t>
  </si>
  <si>
    <t>beton C 25/30 XF1 XA1 kamenivo frakce 0/8</t>
  </si>
  <si>
    <t>1043023702</t>
  </si>
  <si>
    <t>537*3*0,07</t>
  </si>
  <si>
    <t>112,77*1,15 'Přepočtené koeficientem množství</t>
  </si>
  <si>
    <t>153273112</t>
  </si>
  <si>
    <t>Výztuž stříkaného betonu ze svařovaných sítí jednovrstvá D drátu přes 4 do 6 mm skalních a poloskalních ploch</t>
  </si>
  <si>
    <t>1366808332</t>
  </si>
  <si>
    <t>Výztuž stříkaného betonu ze svařovaných sítí skalních a poloskalních ploch jednovrstvých, průměru drátu přes 4 do 6 mm</t>
  </si>
  <si>
    <t>https://podminky.urs.cz/item/CS_URS_2022_02/153273112</t>
  </si>
  <si>
    <t>537</t>
  </si>
  <si>
    <t>153273113</t>
  </si>
  <si>
    <t>Výztuž stříkaného betonu ze svařovaných sítí jednovrstvá D drátu přes 6 do 8 mm skalních a poloskalních ploch</t>
  </si>
  <si>
    <t>-1912009187</t>
  </si>
  <si>
    <t>Výztuž stříkaného betonu ze svařovaných sítí skalních a poloskalních ploch jednovrstvých, průměru drátu přes 6 do 8 mm</t>
  </si>
  <si>
    <t>https://podminky.urs.cz/item/CS_URS_2022_02/153273113</t>
  </si>
  <si>
    <t>537*2</t>
  </si>
  <si>
    <t>224111116</t>
  </si>
  <si>
    <t>Vrty maloprofilové D do 56 mm úklon do 45° hl 0 až 25 m hornina V a VI</t>
  </si>
  <si>
    <t>1890175046</t>
  </si>
  <si>
    <t>Maloprofilové vrty průběžným sacím vrtáním průměru do 56 mm do úklonu 45° v hl 0 až 25 m v hornině tř. V a VI</t>
  </si>
  <si>
    <t>https://podminky.urs.cz/item/CS_URS_2022_02/224111116</t>
  </si>
  <si>
    <t>1163,5 " 4 lanová kotva</t>
  </si>
  <si>
    <t>80 " 2 lanová kotva</t>
  </si>
  <si>
    <t>226213314</t>
  </si>
  <si>
    <t>Vrty velkoprofilové svislé zapažené D přes 850 do 1050 mm hl od 0 do 20 m hornina IV</t>
  </si>
  <si>
    <t>938165000</t>
  </si>
  <si>
    <t>Velkoprofilové vrty náběrovým vrtáním svislé zapažené ocelovými pažnicemi průměru přes 850 do 1050 mm, v hl od 0 do 20 m v hornině tř. IV</t>
  </si>
  <si>
    <t>https://podminky.urs.cz/item/CS_URS_2022_02/226213314</t>
  </si>
  <si>
    <t>273322611</t>
  </si>
  <si>
    <t>Základové desky ze ŽB se zvýšenými nároky na prostředí tř. C 30/37</t>
  </si>
  <si>
    <t>565777570</t>
  </si>
  <si>
    <t>Základy z betonu železového (bez výztuže) desky z betonu se zvýšenými nároky na prostředí tř. C 30/37</t>
  </si>
  <si>
    <t>https://podminky.urs.cz/item/CS_URS_2022_02/273322611</t>
  </si>
  <si>
    <t>4,36 " 500</t>
  </si>
  <si>
    <t>3,67 " 400</t>
  </si>
  <si>
    <t>8,03*1,05 'Přepočtené koeficientem množství</t>
  </si>
  <si>
    <t>273323611</t>
  </si>
  <si>
    <t>Základové desky ze ŽB pro konstrukce bílých van tř. C 30/37</t>
  </si>
  <si>
    <t>1118013546</t>
  </si>
  <si>
    <t>Základy z betonu železového (bez výztuže) desky z betonu pro konstrukce bílých van tř. C 30/37</t>
  </si>
  <si>
    <t>https://podminky.urs.cz/item/CS_URS_2022_02/273323611</t>
  </si>
  <si>
    <t>256,16 "základová deska</t>
  </si>
  <si>
    <t xml:space="preserve">2,5  " dno šachty</t>
  </si>
  <si>
    <t>41,95 " dna šachet</t>
  </si>
  <si>
    <t>300,61*1,05 'Přepočtené koeficientem množství</t>
  </si>
  <si>
    <t>273361821</t>
  </si>
  <si>
    <t>Výztuž základových desek betonářskou ocelí 10 505 (R)</t>
  </si>
  <si>
    <t>-1521961447</t>
  </si>
  <si>
    <t>Výztuž základů desek z betonářské oceli 10 505 (R) nebo BSt 500</t>
  </si>
  <si>
    <t>https://podminky.urs.cz/item/CS_URS_2022_02/273361821</t>
  </si>
  <si>
    <t xml:space="preserve">56,35476  "základová deska</t>
  </si>
  <si>
    <t xml:space="preserve">0,54978  " dno šachty</t>
  </si>
  <si>
    <t>9,229 " dna šachet</t>
  </si>
  <si>
    <t>0,7839 "deska 500</t>
  </si>
  <si>
    <t>0,66096 "deska 400</t>
  </si>
  <si>
    <t>67,579*1,05 'Přepočtené koeficientem množství</t>
  </si>
  <si>
    <t>274322611</t>
  </si>
  <si>
    <t>Základové pasy ze ŽB se zvýšenými nároky na prostředí tř. C 30/37</t>
  </si>
  <si>
    <t>-1024524264</t>
  </si>
  <si>
    <t>Základy z betonu železového (bez výztuže) pasy z betonu se zvýšenými nároky na prostředí tř. C 30/37</t>
  </si>
  <si>
    <t>https://podminky.urs.cz/item/CS_URS_2022_02/274322611</t>
  </si>
  <si>
    <t>5,22 " stěna 300</t>
  </si>
  <si>
    <t>1,92 " stěna 775</t>
  </si>
  <si>
    <t>7,14*1,05 'Přepočtené koeficientem množství</t>
  </si>
  <si>
    <t>274323611</t>
  </si>
  <si>
    <t>Základové pasy ze ŽB pro konstrukce bílých van tř. C 30/37</t>
  </si>
  <si>
    <t>273522203</t>
  </si>
  <si>
    <t>Základy z betonu železového (bez výztuže) pasy z betonu pro konstrukce bílých van tř. C 30/37</t>
  </si>
  <si>
    <t>https://podminky.urs.cz/item/CS_URS_2022_02/274323611</t>
  </si>
  <si>
    <t>80,2*1,05 " pásy 650</t>
  </si>
  <si>
    <t>134,66*1,05 "pásy 2000</t>
  </si>
  <si>
    <t>6,12*1,05 "náběhy</t>
  </si>
  <si>
    <t>274351121</t>
  </si>
  <si>
    <t>Zřízení bednění základových pasů rovného</t>
  </si>
  <si>
    <t>-710198702</t>
  </si>
  <si>
    <t>Bednění základů pasů rovné zřízení</t>
  </si>
  <si>
    <t>https://podminky.urs.cz/item/CS_URS_2022_02/274351121</t>
  </si>
  <si>
    <t>12,2</t>
  </si>
  <si>
    <t>7,3</t>
  </si>
  <si>
    <t>274351122</t>
  </si>
  <si>
    <t>Odstranění bednění základových pasů rovného</t>
  </si>
  <si>
    <t>2102949741</t>
  </si>
  <si>
    <t>Bednění základů pasů rovné odstranění</t>
  </si>
  <si>
    <t>https://podminky.urs.cz/item/CS_URS_2022_02/274351122</t>
  </si>
  <si>
    <t>274361821</t>
  </si>
  <si>
    <t>Výztuž základových pasů betonářskou ocelí 10 505 (R)</t>
  </si>
  <si>
    <t>-1059806018</t>
  </si>
  <si>
    <t>Výztuž základů pasů z betonářské oceli 10 505 (R) nebo BSt 500</t>
  </si>
  <si>
    <t>https://podminky.urs.cz/item/CS_URS_2022_02/274361821</t>
  </si>
  <si>
    <t>pásy</t>
  </si>
  <si>
    <t>12,83152 " pásy 650</t>
  </si>
  <si>
    <t>21,54560"pásy 2000</t>
  </si>
  <si>
    <t>0,97877 "náběhy</t>
  </si>
  <si>
    <t>zdi</t>
  </si>
  <si>
    <t>9,50063 "stěny šachet 1170</t>
  </si>
  <si>
    <t xml:space="preserve">0,16376  " stěny šachet  680</t>
  </si>
  <si>
    <t>17,9536 " stěna 350</t>
  </si>
  <si>
    <t>2,87232 "filigrán</t>
  </si>
  <si>
    <t>2,95668 " stěna 200</t>
  </si>
  <si>
    <t xml:space="preserve">0,9396  " stěna 300</t>
  </si>
  <si>
    <t xml:space="preserve">0,34596  " stěna 775</t>
  </si>
  <si>
    <t>70,091*1,05 'Přepočtené koeficientem množství</t>
  </si>
  <si>
    <t>279323112</t>
  </si>
  <si>
    <t>Základová zeď ze ŽB pro konstrukce bílých van tř. C 30/37</t>
  </si>
  <si>
    <t>1693213286</t>
  </si>
  <si>
    <t>Základové zdi z betonu železového (bez výztuže) pro konstrukce bílých van tř. C 30/37</t>
  </si>
  <si>
    <t>https://podminky.urs.cz/item/CS_URS_2022_02/279323112</t>
  </si>
  <si>
    <t>43,18 "stěny šachet 1170</t>
  </si>
  <si>
    <t xml:space="preserve">2,11  " stěny šachet  680</t>
  </si>
  <si>
    <t>112,21 " stěna 350</t>
  </si>
  <si>
    <t>17,95 "filigrán</t>
  </si>
  <si>
    <t>16,43" stěna 200</t>
  </si>
  <si>
    <t>191,88*1,05 'Přepočtené koeficientem množství</t>
  </si>
  <si>
    <t>282602112</t>
  </si>
  <si>
    <t>Injektování povrchové vysokotlaké s dvojitým obturátorem mikropilot a kotev tlakem přes 0,6 do 2 MPa</t>
  </si>
  <si>
    <t>-315967392</t>
  </si>
  <si>
    <t>Injektování povrchové s dvojitým obturátorem mikropilot nebo kotev tlakem přes 0,60 do 2,0 MPa</t>
  </si>
  <si>
    <t>https://podminky.urs.cz/item/CS_URS_2022_02/282602112</t>
  </si>
  <si>
    <t>"Záběr 0,5m/10 min"</t>
  </si>
  <si>
    <t>2*10/60*(73*8)</t>
  </si>
  <si>
    <t>směs injekční směs cementu s vodou 2:1</t>
  </si>
  <si>
    <t>l</t>
  </si>
  <si>
    <t>-947826327</t>
  </si>
  <si>
    <t>"spotřeba 60 l/hod"</t>
  </si>
  <si>
    <t>1*20/60*(73*8)*60</t>
  </si>
  <si>
    <t>11680*1,05 'Přepočtené koeficientem množství</t>
  </si>
  <si>
    <t>282606011</t>
  </si>
  <si>
    <t>Trysková injektáž sloupy D do 1000 mm standardní podmínky</t>
  </si>
  <si>
    <t>-831300392</t>
  </si>
  <si>
    <t>Trysková injektáž sloupů ve standardních podmínkách, průměru do 1000 mm</t>
  </si>
  <si>
    <t>https://podminky.urs.cz/item/CS_URS_2022_02/282606011</t>
  </si>
  <si>
    <t>RMAT0012</t>
  </si>
  <si>
    <t>směs pro tryskovou injektáž</t>
  </si>
  <si>
    <t>1948390152</t>
  </si>
  <si>
    <t>0,4*0,4*3,14*142</t>
  </si>
  <si>
    <t>14011066</t>
  </si>
  <si>
    <t>trubka ocelová bezešvá hladká jakost 11 353 89x10mm</t>
  </si>
  <si>
    <t>1035090232</t>
  </si>
  <si>
    <t>112,2*1,1 'Přepočtené koeficientem množství</t>
  </si>
  <si>
    <t>R-2793259</t>
  </si>
  <si>
    <t xml:space="preserve">Příplatek k ŽB základových zdí za provádění zlepšení vlastností pomocí  krystalizační přísady</t>
  </si>
  <si>
    <t>125352279</t>
  </si>
  <si>
    <t>Základové zdi z betonu železového (bez výztuže) Příplatek k cenám za provádění zlepšení vlastností pomocí krystalizační přísady</t>
  </si>
  <si>
    <t>2*363,2+2*136,7</t>
  </si>
  <si>
    <t>317941123</t>
  </si>
  <si>
    <t>Osazování ocelových válcovaných nosníků na zdivu I, IE, U, UE nebo L přes č. 14 do č. 22 nebo výšky do 220 mm</t>
  </si>
  <si>
    <t>-2001306954</t>
  </si>
  <si>
    <t>Osazování ocelových válcovaných nosníků na zdivu I nebo IE nebo U nebo UE nebo L č. 14 až 22 nebo výšky do 220 mm</t>
  </si>
  <si>
    <t>https://podminky.urs.cz/item/CS_URS_2022_02/317941123</t>
  </si>
  <si>
    <t>382,96/1000" ipe 180</t>
  </si>
  <si>
    <t>13010750</t>
  </si>
  <si>
    <t>ocel profilová jakost S235JR (11 375) průřez IPE 180</t>
  </si>
  <si>
    <t>97783083</t>
  </si>
  <si>
    <t>0,383*1,1 'Přepočtené koeficientem množství</t>
  </si>
  <si>
    <t>330321611</t>
  </si>
  <si>
    <t>Sloupy nebo pilíře z betonu pohledového tř. C 30/37 bez výztuže</t>
  </si>
  <si>
    <t>-826375655</t>
  </si>
  <si>
    <t>Sloupy, pilíře, táhla, rámové stojky, vzpěry z betonu železového (bez výztuže) pohledového bez zvláštních nároků na vliv prostředí tř. C 30/37</t>
  </si>
  <si>
    <t>https://podminky.urs.cz/item/CS_URS_2022_02/330321611</t>
  </si>
  <si>
    <t>43,12 "pilíře 1.np</t>
  </si>
  <si>
    <t xml:space="preserve">27,9 "pilíře  2.np</t>
  </si>
  <si>
    <t>71,02*1,05 'Přepočtené koeficientem množství</t>
  </si>
  <si>
    <t>331351325</t>
  </si>
  <si>
    <t>Zřízení bednění čtyřúhelníkových sloupů v přes 4 do 6 m průřezu přes 0,16 do 0,36 m2</t>
  </si>
  <si>
    <t>368364235</t>
  </si>
  <si>
    <t>Bednění hranatých sloupů a pilířů včetně vzepření průřezu pravoúhlého čtyřúhelníka výšky přes 4 do 6 m, průřezu přes 0,16 m2 zřízení</t>
  </si>
  <si>
    <t>https://podminky.urs.cz/item/CS_URS_2022_02/331351325</t>
  </si>
  <si>
    <t>141 "1.NP</t>
  </si>
  <si>
    <t>117 "2.NP</t>
  </si>
  <si>
    <t>331351326</t>
  </si>
  <si>
    <t>Odstranění bednění čtyřúhelníkových sloupů v přes 4 do 6 m průřezu přes 0,16 do 0,36 m2</t>
  </si>
  <si>
    <t>1213401731</t>
  </si>
  <si>
    <t>Bednění hranatých sloupů a pilířů včetně vzepření průřezu pravoúhlého čtyřúhelníka výšky přes 4 do 6 m, průřezu přes 0,16 m2 odstranění</t>
  </si>
  <si>
    <t>https://podminky.urs.cz/item/CS_URS_2022_02/331351326</t>
  </si>
  <si>
    <t>331351911</t>
  </si>
  <si>
    <t>Příplatek k cenám bednění čtyřúhelníkových sloupů za pohledový beton</t>
  </si>
  <si>
    <t>1775027080</t>
  </si>
  <si>
    <t>Bednění hranatých sloupů a pilířů včetně vzepření průřezu pravoúhlého čtyřúhelníka Příplatek k cenám za pohledový beton</t>
  </si>
  <si>
    <t>https://podminky.urs.cz/item/CS_URS_2022_02/331351911</t>
  </si>
  <si>
    <t>331361821</t>
  </si>
  <si>
    <t>Výztuž sloupů hranatých betonářskou ocelí 10 505</t>
  </si>
  <si>
    <t>-614832513</t>
  </si>
  <si>
    <t>Výztuž sloupů, pilířů, rámových stojek, táhel nebo vzpěr hranatých svislých nebo šikmých (odkloněných) z betonářské oceli 10 505 (R) nebo BSt 500</t>
  </si>
  <si>
    <t>https://podminky.urs.cz/item/CS_URS_2022_02/331361821</t>
  </si>
  <si>
    <t>9,4864 "1np</t>
  </si>
  <si>
    <t>5,558 " 2np</t>
  </si>
  <si>
    <t>15,044*1,05 'Přepočtené koeficientem množství</t>
  </si>
  <si>
    <t>311321815</t>
  </si>
  <si>
    <t>Nosná zeď ze ŽB pohledového tř. C 30/37 bez výztuže</t>
  </si>
  <si>
    <t>175362273</t>
  </si>
  <si>
    <t>Nadzákladové zdi z betonu železového (bez výztuže) nosné pohledového (v přírodní barvě drtí a přísad) tř. C 30/37</t>
  </si>
  <si>
    <t>https://podminky.urs.cz/item/CS_URS_2022_02/311321815</t>
  </si>
  <si>
    <t>14,05 "200-1NP</t>
  </si>
  <si>
    <t>45,79"250-1np</t>
  </si>
  <si>
    <t>97,57 "200-2np</t>
  </si>
  <si>
    <t>63,81 "250-2np</t>
  </si>
  <si>
    <t>24,24 "300-2np</t>
  </si>
  <si>
    <t>245,46*1,05 'Přepočtené koeficientem množství</t>
  </si>
  <si>
    <t>46</t>
  </si>
  <si>
    <t>311351121</t>
  </si>
  <si>
    <t>Zřízení oboustranného bednění nosných nadzákladových zdí</t>
  </si>
  <si>
    <t>95778719</t>
  </si>
  <si>
    <t>Bednění nadzákladových zdí nosných rovné oboustranné za každou stranu zřízení</t>
  </si>
  <si>
    <t>https://podminky.urs.cz/item/CS_URS_2022_02/311351121</t>
  </si>
  <si>
    <t>291*2</t>
  </si>
  <si>
    <t>829*2</t>
  </si>
  <si>
    <t>19,9*2</t>
  </si>
  <si>
    <t>47</t>
  </si>
  <si>
    <t>311351122</t>
  </si>
  <si>
    <t>Odstranění oboustranného bednění nosných nadzákladových zdí</t>
  </si>
  <si>
    <t>46010233</t>
  </si>
  <si>
    <t>Bednění nadzákladových zdí nosných rovné oboustranné za každou stranu odstranění</t>
  </si>
  <si>
    <t>https://podminky.urs.cz/item/CS_URS_2022_02/311351122</t>
  </si>
  <si>
    <t>311351311</t>
  </si>
  <si>
    <t>Zřízení jednostranného bednění nosných nadzákladových zdí</t>
  </si>
  <si>
    <t>765648230</t>
  </si>
  <si>
    <t>Bednění nadzákladových zdí nosných rovné jednostranné zřízení</t>
  </si>
  <si>
    <t>https://podminky.urs.cz/item/CS_URS_2022_02/311351311</t>
  </si>
  <si>
    <t>363</t>
  </si>
  <si>
    <t>311351312</t>
  </si>
  <si>
    <t>Odstranění jednostranného bednění nosných nadzákladových zdí</t>
  </si>
  <si>
    <t>94490497</t>
  </si>
  <si>
    <t>Bednění nadzákladových zdí nosných rovné jednostranné odstranění</t>
  </si>
  <si>
    <t>https://podminky.urs.cz/item/CS_URS_2022_02/311351312</t>
  </si>
  <si>
    <t>312351911</t>
  </si>
  <si>
    <t>Příplatek k cenám bednění výplňových nadzákladových zdí za pohledový beton</t>
  </si>
  <si>
    <t>-388403935</t>
  </si>
  <si>
    <t>Bednění nadzákladových zdí výplňových Příplatek k cenám za pohledový beton</t>
  </si>
  <si>
    <t>https://podminky.urs.cz/item/CS_URS_2022_02/312351911</t>
  </si>
  <si>
    <t>291</t>
  </si>
  <si>
    <t>829</t>
  </si>
  <si>
    <t>19,9</t>
  </si>
  <si>
    <t>341361821</t>
  </si>
  <si>
    <t>Výztuž stěn betonářskou ocelí 10 505</t>
  </si>
  <si>
    <t>-949916291</t>
  </si>
  <si>
    <t>Výztuž stěn a příček nosných svislých nebo šikmých, rovných nebo oblých z betonářské oceli 10 505 (R) nebo BSt 500</t>
  </si>
  <si>
    <t>https://podminky.urs.cz/item/CS_URS_2022_02/341361821</t>
  </si>
  <si>
    <t>2,38782 "200-1NP</t>
  </si>
  <si>
    <t>7,7843 "250-1np</t>
  </si>
  <si>
    <t xml:space="preserve">17,56332  "200-2np</t>
  </si>
  <si>
    <t>11,48625 "250-2np</t>
  </si>
  <si>
    <t>4,36374 "300-2np</t>
  </si>
  <si>
    <t>43,585*1,05 'Přepočtené koeficientem množství</t>
  </si>
  <si>
    <t>342125304</t>
  </si>
  <si>
    <t>Montáž ŽB obvodových dílců se svařovanými spoji hmotnosti přes 5 do 7 t</t>
  </si>
  <si>
    <t>120105653</t>
  </si>
  <si>
    <t>Montáž dílců obvodových ze železobetonu se svařovanými spoji, hmotnosti přes 5 do 7 t</t>
  </si>
  <si>
    <t>https://podminky.urs.cz/item/CS_URS_2022_02/342125304</t>
  </si>
  <si>
    <t>prefabrikát ŽB dílec filigrán 541/240/8</t>
  </si>
  <si>
    <t>-1309195822</t>
  </si>
  <si>
    <t>31197004</t>
  </si>
  <si>
    <t>tyč závitová Pz 4.6 M12</t>
  </si>
  <si>
    <t>-977449559</t>
  </si>
  <si>
    <t>33*1,1 'Přepočtené koeficientem množství</t>
  </si>
  <si>
    <t>31111006</t>
  </si>
  <si>
    <t>matice přesná šestihranná Pz DIN 934-8 M12</t>
  </si>
  <si>
    <t>100 kus</t>
  </si>
  <si>
    <t>-13084809</t>
  </si>
  <si>
    <t>82*0,011 'Přepočtené koeficientem množství</t>
  </si>
  <si>
    <t>411321616</t>
  </si>
  <si>
    <t>Stropy deskové ze ŽB tř. C 30/37</t>
  </si>
  <si>
    <t>-1989489902</t>
  </si>
  <si>
    <t>Stropy z betonu železového (bez výztuže) stropů deskových, plochých střech, desek balkonových, desek hřibových stropů včetně hlavic hřibových sloupů tř. C 30/37</t>
  </si>
  <si>
    <t>https://podminky.urs.cz/item/CS_URS_2022_02/411321616</t>
  </si>
  <si>
    <t>D_1_2_2006_Ocelova_pristavba</t>
  </si>
  <si>
    <t>411325656</t>
  </si>
  <si>
    <t>Stropy trámové nebo kazetové ze ŽB pohledového tř. C 30/37</t>
  </si>
  <si>
    <t>1006057138</t>
  </si>
  <si>
    <t>Stropy z betonu železového (bez výztuže) pohledového trámových, žebrových, kazetových nebo vložkových z tvárnic tř. C 30/37</t>
  </si>
  <si>
    <t>https://podminky.urs.cz/item/CS_URS_2022_02/411325656</t>
  </si>
  <si>
    <t>189,89 " deska 250 1.np</t>
  </si>
  <si>
    <t>12,29 " deska 200 2.np</t>
  </si>
  <si>
    <t>202,18*1,05 'Přepočtené koeficientem množství</t>
  </si>
  <si>
    <t>411351021</t>
  </si>
  <si>
    <t>Zřízení bednění stropů deskových tl přes 25 do 50 cm bez podpěrné kce</t>
  </si>
  <si>
    <t>1087047699</t>
  </si>
  <si>
    <t>Bednění stropních konstrukcí - bez podpěrné konstrukce desek tloušťky stropní desky přes 25 do 50 cm zřízení</t>
  </si>
  <si>
    <t>https://podminky.urs.cz/item/CS_URS_2022_02/411351021</t>
  </si>
  <si>
    <t>757+36 " 1.Np</t>
  </si>
  <si>
    <t>52+8 " 2.np</t>
  </si>
  <si>
    <t>853*1,05 'Přepočtené koeficientem množství</t>
  </si>
  <si>
    <t>411351022</t>
  </si>
  <si>
    <t>Odstranění bednění stropů deskových tl přes 25 do 50 cm bez podpěrné kce</t>
  </si>
  <si>
    <t>-813452555</t>
  </si>
  <si>
    <t>Bednění stropních konstrukcí - bez podpěrné konstrukce desek tloušťky stropní desky přes 25 do 50 cm odstranění</t>
  </si>
  <si>
    <t>https://podminky.urs.cz/item/CS_URS_2022_02/411351022</t>
  </si>
  <si>
    <t>411354333</t>
  </si>
  <si>
    <t>Zřízení podpěrné konstrukce stropů výšky přes 4 do 6 m tl přes 15 do 25 cm</t>
  </si>
  <si>
    <t>2134748853</t>
  </si>
  <si>
    <t>Podpěrná konstrukce stropů - desek, kleneb a skořepin výška podepření přes 4 do 6 m tloušťka stropu přes 15 do 25 cm zřízení</t>
  </si>
  <si>
    <t>https://podminky.urs.cz/item/CS_URS_2022_02/411354333</t>
  </si>
  <si>
    <t>61</t>
  </si>
  <si>
    <t>411354334</t>
  </si>
  <si>
    <t>Odstranění podpěrné konstrukce stropů výšky přes 4 do 6 m tl přes 15 do 25 cm</t>
  </si>
  <si>
    <t>-345949545</t>
  </si>
  <si>
    <t>Podpěrná konstrukce stropů - desek, kleneb a skořepin výška podepření přes 4 do 6 m tloušťka stropu přes 15 do 25 cm odstranění</t>
  </si>
  <si>
    <t>https://podminky.urs.cz/item/CS_URS_2022_02/411354334</t>
  </si>
  <si>
    <t>62</t>
  </si>
  <si>
    <t>411359111</t>
  </si>
  <si>
    <t>Příplatek k cenám bednění stropů za pohledový beton</t>
  </si>
  <si>
    <t>-1096668253</t>
  </si>
  <si>
    <t>Bednění stropních konstrukcí - bez podpěrné konstrukce Příplatek k cenám za pohledový beton</t>
  </si>
  <si>
    <t>https://podminky.urs.cz/item/CS_URS_2022_02/411359111</t>
  </si>
  <si>
    <t>-226434500</t>
  </si>
  <si>
    <t>30,3816 " 1.Np</t>
  </si>
  <si>
    <t>1,72032 " 2.Np</t>
  </si>
  <si>
    <t>0,88*248/1000</t>
  </si>
  <si>
    <t>32,32*1,05 'Přepočtené koeficientem množství</t>
  </si>
  <si>
    <t>411362021</t>
  </si>
  <si>
    <t>Výztuž stropů svařovanými sítěmi Kari</t>
  </si>
  <si>
    <t>-1280358609</t>
  </si>
  <si>
    <t>Výztuž stropů prostě uložených, vetknutých, spojitých, deskových, trámových (žebrových, kazetových), s keramickými a jinými vložkami, konsolových nebo balkonových, hřibových včetně hlavic hřibových sloupů, plochých střech a pro zavěšení železobetonových podhledů ze svařovaných sítí z drátů typu KARI</t>
  </si>
  <si>
    <t>https://podminky.urs.cz/item/CS_URS_2022_02/411362021</t>
  </si>
  <si>
    <t>4,335*60/1000</t>
  </si>
  <si>
    <t>0,26*1,05 'Přepočtené koeficientem množství</t>
  </si>
  <si>
    <t>413322828</t>
  </si>
  <si>
    <t>Nosníky ze ŽB pohledového tř. C 40/50</t>
  </si>
  <si>
    <t>508036635</t>
  </si>
  <si>
    <t>Nosníky z betonu železového (bez výztuže) včetně stěnových i jeřábových drah, volných trámů, průvlaků, rámových příčlí, ztužidel, konzol, vodorovných táhel apod., tyčových konstrukcí pohledového tř. C 40/50</t>
  </si>
  <si>
    <t>https://podminky.urs.cz/item/CS_URS_2022_02/413322828</t>
  </si>
  <si>
    <t>43,95</t>
  </si>
  <si>
    <t>0,5</t>
  </si>
  <si>
    <t>413351121</t>
  </si>
  <si>
    <t>Zřízení bednění nosníků a průvlaků bez podpěrné kce výšky přes 100 cm</t>
  </si>
  <si>
    <t>-1767079890</t>
  </si>
  <si>
    <t>Bednění nosníků a průvlaků - bez podpěrné konstrukce výška nosníku po spodní líc stropní desky přes 100 cm zřízení</t>
  </si>
  <si>
    <t>https://podminky.urs.cz/item/CS_URS_2022_02/413351121</t>
  </si>
  <si>
    <t>413351122</t>
  </si>
  <si>
    <t>Odstranění bednění nosníků a průvlaků bez podpěrné kce výšky přes 100 cm</t>
  </si>
  <si>
    <t>1410004644</t>
  </si>
  <si>
    <t>Bednění nosníků a průvlaků - bez podpěrné konstrukce výška nosníku po spodní líc stropní desky přes 100 cm odstranění</t>
  </si>
  <si>
    <t>https://podminky.urs.cz/item/CS_URS_2022_02/413351122</t>
  </si>
  <si>
    <t>413351191</t>
  </si>
  <si>
    <t>Příplatek k cenám bednění nosníků za pohledový beton</t>
  </si>
  <si>
    <t>1654422844</t>
  </si>
  <si>
    <t>Bednění nosníků a průvlaků - bez podpěrné konstrukce Příplatek k cenám za pohledový beton</t>
  </si>
  <si>
    <t>https://podminky.urs.cz/item/CS_URS_2022_02/413351191</t>
  </si>
  <si>
    <t>413352211</t>
  </si>
  <si>
    <t>Zřízení podpěrné konstrukce nosníků výšky podepření přes 4 do 6 m pro nosník výšky do 100 cm</t>
  </si>
  <si>
    <t>1173079514</t>
  </si>
  <si>
    <t>Podpěrná konstrukce nosníků a průvlaků výšky podepření přes 4 do 6 m výšky nosníku (po spodní hranu stropní desky) do 100 cm zřízení</t>
  </si>
  <si>
    <t>https://podminky.urs.cz/item/CS_URS_2022_02/413352211</t>
  </si>
  <si>
    <t>413352212</t>
  </si>
  <si>
    <t>Odstranění podpěrné konstrukce nosníků výšky podepření přes 4 do 6 m pro nosník výšky do 100 cm</t>
  </si>
  <si>
    <t>598347741</t>
  </si>
  <si>
    <t>Podpěrná konstrukce nosníků a průvlaků výšky podepření přes 4 do 6 m výšky nosníku (po spodní hranu stropní desky) do 100 cm odstranění</t>
  </si>
  <si>
    <t>https://podminky.urs.cz/item/CS_URS_2022_02/413352212</t>
  </si>
  <si>
    <t>413361821</t>
  </si>
  <si>
    <t>Výztuž nosníků, volných trámů nebo průvlaků volných trámů betonářskou ocelí 10 505</t>
  </si>
  <si>
    <t>-830007485</t>
  </si>
  <si>
    <t>Výztuž nosníků včetně stěnových i jeřábových drah, volných trámů, průvlaků, rámových příčlí, ztužidel, konzol, vodorovných táhel apod. tyčových konstrukcí lemujících nebo vyztužujících stropní a podobné střešní konstrukce z betonářské oceli 10 505 (R) nebo BSt 500</t>
  </si>
  <si>
    <t>https://podminky.urs.cz/item/CS_URS_2022_02/413361821</t>
  </si>
  <si>
    <t>8,79</t>
  </si>
  <si>
    <t>0,1</t>
  </si>
  <si>
    <t>8,89*1,05 'Přepočtené koeficientem množství</t>
  </si>
  <si>
    <t>421371131</t>
  </si>
  <si>
    <t>Výztuž předpínací nosné konstrukce mostů kabely pro vnitřní nebo vnější předpětí</t>
  </si>
  <si>
    <t>1290070128</t>
  </si>
  <si>
    <t>Výztuž předpínací nosné konstrukce mostů předpínací kabely pro vnitřní nebo vnější předpětí</t>
  </si>
  <si>
    <t>https://podminky.urs.cz/item/CS_URS_2022_02/421371131</t>
  </si>
  <si>
    <t xml:space="preserve">12*122,8*1,093/1000 </t>
  </si>
  <si>
    <t>421375113</t>
  </si>
  <si>
    <t>Kotva předpínací výztuže nosné konstrukce mostů aktivní 12 lan</t>
  </si>
  <si>
    <t>2022709609</t>
  </si>
  <si>
    <t>Výztuž předpínací nosné konstrukce mostů kotva aktivní 12 lan</t>
  </si>
  <si>
    <t>https://podminky.urs.cz/item/CS_URS_2022_02/421375113</t>
  </si>
  <si>
    <t>421375123</t>
  </si>
  <si>
    <t>Kotva předpínací výztuže nosné konstrukce mostů pasivní 12 lan</t>
  </si>
  <si>
    <t>-1253086201</t>
  </si>
  <si>
    <t>Výztuž předpínací nosné konstrukce mostů kotva pasivní 12 lan</t>
  </si>
  <si>
    <t>https://podminky.urs.cz/item/CS_URS_2022_02/421375123</t>
  </si>
  <si>
    <t>430321616</t>
  </si>
  <si>
    <t>Schodišťová konstrukce a rampa ze ŽB tř. C 30/37</t>
  </si>
  <si>
    <t>-1459077545</t>
  </si>
  <si>
    <t>Schodišťové konstrukce a rampy z betonu železového (bez výztuže) stupně, schodnice, ramena, podesty s nosníky tř. C 30/37</t>
  </si>
  <si>
    <t>https://podminky.urs.cz/item/CS_URS_2022_02/430321616</t>
  </si>
  <si>
    <t>0,41</t>
  </si>
  <si>
    <t>0,41*1,05 'Přepočtené koeficientem množství</t>
  </si>
  <si>
    <t>430361821</t>
  </si>
  <si>
    <t>Výztuž schodišťové konstrukce a rampy betonářskou ocelí 10 505</t>
  </si>
  <si>
    <t>-1498538310</t>
  </si>
  <si>
    <t>Výztuž schodišťových konstrukcí a ramp stupňů, schodnic, ramen, podest s nosníky z betonářské oceli 10 505 (R) nebo BSt 500</t>
  </si>
  <si>
    <t>https://podminky.urs.cz/item/CS_URS_2022_02/430361821</t>
  </si>
  <si>
    <t>0,06075</t>
  </si>
  <si>
    <t>0,061*1,05 'Přepočtené koeficientem množství</t>
  </si>
  <si>
    <t>431351121</t>
  </si>
  <si>
    <t>Zřízení bednění podest schodišť a ramp přímočarých v do 4 m</t>
  </si>
  <si>
    <t>-1863741447</t>
  </si>
  <si>
    <t>Bednění podest, podstupňových desek a ramp včetně podpěrné konstrukce výšky do 4 m půdorysně přímočarých zřízení</t>
  </si>
  <si>
    <t>https://podminky.urs.cz/item/CS_URS_2022_02/431351121</t>
  </si>
  <si>
    <t>1,5*1,5+7,25</t>
  </si>
  <si>
    <t>431351122</t>
  </si>
  <si>
    <t>Odstranění bednění podest schodišť a ramp přímočarých v do 4 m</t>
  </si>
  <si>
    <t>1489488608</t>
  </si>
  <si>
    <t>Bednění podest, podstupňových desek a ramp včetně podpěrné konstrukce výšky do 4 m půdorysně přímočarých odstranění</t>
  </si>
  <si>
    <t>https://podminky.urs.cz/item/CS_URS_2022_02/431351122</t>
  </si>
  <si>
    <t>434191421</t>
  </si>
  <si>
    <t>Osazení schodišťových stupňů kamenných broušených nebo leštěných na desku</t>
  </si>
  <si>
    <t>946090764</t>
  </si>
  <si>
    <t>Osazování schodišťových stupňů kamenných s vyspárováním styčných spár, s provizorním dřevěným zábradlím a dočasným zakrytím stupnic prkny na desku, stupňů broušených nebo leštěných</t>
  </si>
  <si>
    <t>https://podminky.urs.cz/item/CS_URS_2022_02/434191421</t>
  </si>
  <si>
    <t>"půdorys 2NP"</t>
  </si>
  <si>
    <t>5,785+4,535+3,285+2,405</t>
  </si>
  <si>
    <t>58388015</t>
  </si>
  <si>
    <t>stupeň schodišťový žulový plný 150x300x1000mm výžlabková podstupnice-pemrlovaný</t>
  </si>
  <si>
    <t>1998523893</t>
  </si>
  <si>
    <t>16,01*1,05 'Přepočtené koeficientem množství</t>
  </si>
  <si>
    <t>435124121</t>
  </si>
  <si>
    <t>Montáž schodišťových ramen bez podest s nesvařovanými spoji hmotnosti přes 1,5 do 3,5 t budova v do 12 m</t>
  </si>
  <si>
    <t>-181459434</t>
  </si>
  <si>
    <t>Montáž schodišťových konstrukcí ramen bez podest s nesvařovanými spoji, hmotnosti přes 1,5 do 3,5 t, v budovách výšky do 12 m</t>
  </si>
  <si>
    <t>https://podminky.urs.cz/item/CS_URS_2022_02/435124121</t>
  </si>
  <si>
    <t>prefabrikát ŽB schodišťové rameno bez podesty 1</t>
  </si>
  <si>
    <t>-978772136</t>
  </si>
  <si>
    <t>prefabrikát ŽB schodišťové rameno bez podesty 2</t>
  </si>
  <si>
    <t>-83267485</t>
  </si>
  <si>
    <t>prefabrikát ŽB schodišťové rameno bez podesty 3</t>
  </si>
  <si>
    <t>-632373012</t>
  </si>
  <si>
    <t>RMAT0009</t>
  </si>
  <si>
    <t>prefabrikát ŽB schodišťové rameno bez podesty 4</t>
  </si>
  <si>
    <t>-1466813561</t>
  </si>
  <si>
    <t>R-411354219</t>
  </si>
  <si>
    <t>Bednění stropů ztracené z hraněných trapézových vln v 60 mm plech lesklý tl 1,25 mm</t>
  </si>
  <si>
    <t>-1159614978</t>
  </si>
  <si>
    <t>Bednění stropů ztracené ocelové žebrované ze širokých tenkostěnných ohýbaných profilů (hraněných trapézových vln), bez úpravy povrchu otevřeného podhledu, bez podpěrné konstrukce, s osazením nasucho na zdech do připravených ozubů, popř. na rovných zdech, trámech, průvlacích, do traverz s povrchem lesklým, výšky vln 60 mm, tl. plechu 1,25 mm</t>
  </si>
  <si>
    <t>953114131</t>
  </si>
  <si>
    <t>Osazení stykovací (vylamovací) výztuže pro napojení prefabrikátů rozteč prutů 150 mm</t>
  </si>
  <si>
    <t>1446464060</t>
  </si>
  <si>
    <t>https://podminky.urs.cz/item/CS_URS_2022_02/953114131</t>
  </si>
  <si>
    <t>1+5,4</t>
  </si>
  <si>
    <t xml:space="preserve">Vylamovací výztuž h=250 mm, R12/150 </t>
  </si>
  <si>
    <t>1538684348</t>
  </si>
  <si>
    <t>5,4</t>
  </si>
  <si>
    <t>5,4*1,05 'Přepočtené koeficientem množství</t>
  </si>
  <si>
    <t xml:space="preserve">Vylamovací výztuž h=300 mm, R12/150 </t>
  </si>
  <si>
    <t>877644759</t>
  </si>
  <si>
    <t>1*1,05 'Přepočtené koeficientem množství</t>
  </si>
  <si>
    <t>953241511</t>
  </si>
  <si>
    <t>Osazení smykových dilatačních trnů pro vysoká zatížení únosnost do 38 kN nerezových</t>
  </si>
  <si>
    <t>1360588773</t>
  </si>
  <si>
    <t>Osazení smykových trnů do dilatačních spár pro vysoká zatížení z nerezové oceli s pouzdrem z nerezové oceli, min. únosnost pro spáru 40 mm do 38 kN</t>
  </si>
  <si>
    <t>https://podminky.urs.cz/item/CS_URS_2022_02/953241511</t>
  </si>
  <si>
    <t>54879310</t>
  </si>
  <si>
    <t>trn pro přenos smykové síly u dilatačních spár pro zatížení 37,6 kN</t>
  </si>
  <si>
    <t>682701767</t>
  </si>
  <si>
    <t>953334521</t>
  </si>
  <si>
    <t>Těsnící a bednící křížový profil do pracovních spar betonových kcí s bitumenovým povrchem š 330 mm</t>
  </si>
  <si>
    <t>-2004457974</t>
  </si>
  <si>
    <t>Těsnící a bednící křížový profil z plechu do pracovních spar betonových konstrukcí kombinace perforovaného a těsnícího plechu k bednění jednotlivých záběrů betonáže desky a stěny, k utěsnění pracovní spáry s oboustranným bitumenovým povrchem, šířky 330 mm</t>
  </si>
  <si>
    <t>https://podminky.urs.cz/item/CS_URS_2022_02/953334521</t>
  </si>
  <si>
    <t>953961213</t>
  </si>
  <si>
    <t>Kotvy chemickou patronou M 12 hl 110 mm do betonu, ŽB nebo kamene s vyvrtáním otvoru</t>
  </si>
  <si>
    <t>1734303807</t>
  </si>
  <si>
    <t>Kotvy chemické s vyvrtáním otvoru do betonu, železobetonu nebo tvrdého kamene chemická patrona, velikost M 12, hloubka 110 mm</t>
  </si>
  <si>
    <t>https://podminky.urs.cz/item/CS_URS_2022_02/953961213</t>
  </si>
  <si>
    <t>145 " pro ocelový uhelník</t>
  </si>
  <si>
    <t>24 " 2.Np</t>
  </si>
  <si>
    <t>12 " venek</t>
  </si>
  <si>
    <t>953961214</t>
  </si>
  <si>
    <t>Kotvy chemickou patronou M 16 hl 125 mm do betonu, ŽB nebo kamene s vyvrtáním otvoru</t>
  </si>
  <si>
    <t>-920510753</t>
  </si>
  <si>
    <t>Kotvy chemické s vyvrtáním otvoru do betonu, železobetonu nebo tvrdého kamene chemická patrona, velikost M 16, hloubka 125 mm</t>
  </si>
  <si>
    <t>https://podminky.urs.cz/item/CS_URS_2022_02/953961214</t>
  </si>
  <si>
    <t>953965123</t>
  </si>
  <si>
    <t>Kotevní šroub pro chemické kotvy M 12 dl 260 mm</t>
  </si>
  <si>
    <t>-1068181204</t>
  </si>
  <si>
    <t>Kotvy chemické s vyvrtáním otvoru kotevní šrouby pro chemické kotvy, velikost M 12, délka 260 mm</t>
  </si>
  <si>
    <t>https://podminky.urs.cz/item/CS_URS_2022_02/953965123</t>
  </si>
  <si>
    <t>-1920370363</t>
  </si>
  <si>
    <t>762085103</t>
  </si>
  <si>
    <t>Montáž kotevních želez, příložek, patek nebo táhel</t>
  </si>
  <si>
    <t>716750979</t>
  </si>
  <si>
    <t>Montáž ocelových spojovacích prostředků (materiál ve specifikaci) kotevních želez příložek, patek, táhel</t>
  </si>
  <si>
    <t>https://podminky.urs.cz/item/CS_URS_2022_02/762085103</t>
  </si>
  <si>
    <t>6 "ocelový kloub l =300 mm</t>
  </si>
  <si>
    <t>52 "systémový spoj dřevo/dřevo</t>
  </si>
  <si>
    <t>22 "systémový spoj dřevo/beton</t>
  </si>
  <si>
    <t>ocelový kloub l=300 mm</t>
  </si>
  <si>
    <t>1317861815</t>
  </si>
  <si>
    <t>systémový spoj dřevo/dřevo</t>
  </si>
  <si>
    <t>244952311</t>
  </si>
  <si>
    <t>systémový spoj dřevo/beton</t>
  </si>
  <si>
    <t>692508545</t>
  </si>
  <si>
    <t>762085114</t>
  </si>
  <si>
    <t>Montáž svorníků nebo šroubů dl přes 450 do 1000 mm</t>
  </si>
  <si>
    <t>-1288727372</t>
  </si>
  <si>
    <t>Montáž ocelových spojovacích prostředků (materiál ve specifikaci) svorníků nebo šroubů délky přes 450 do 1000 mm</t>
  </si>
  <si>
    <t>https://podminky.urs.cz/item/CS_URS_2022_02/762085114</t>
  </si>
  <si>
    <t>svorník M36-8.8 s matkami, krytkami a položkami</t>
  </si>
  <si>
    <t>-871362134</t>
  </si>
  <si>
    <t>762086111</t>
  </si>
  <si>
    <t>Montáž KDK hmotnosti prvku do 5 kg</t>
  </si>
  <si>
    <t>1227141142</t>
  </si>
  <si>
    <t>Montáž kovových doplňkových konstrukcí (materiál ve specifikaci) hmotnosti prvku do 5 kg</t>
  </si>
  <si>
    <t>https://podminky.urs.cz/item/CS_URS_2022_02/762086111</t>
  </si>
  <si>
    <t>565,2 "plech 20/600x500</t>
  </si>
  <si>
    <t>1010,34 "plech 20/550/650</t>
  </si>
  <si>
    <t>11,6808 "plech 20/20/310</t>
  </si>
  <si>
    <t>13,56 "plech 20/20/360</t>
  </si>
  <si>
    <t>20,208 "plech 10/165/130</t>
  </si>
  <si>
    <t>17,67 "plech 20/150/250</t>
  </si>
  <si>
    <t>61,82 "plech 25/350/450</t>
  </si>
  <si>
    <t>249,99 "plech 20/350/350</t>
  </si>
  <si>
    <t>154130901</t>
  </si>
  <si>
    <t>20,208*0,0011 'Přepočtené koeficientem množství</t>
  </si>
  <si>
    <t>1914384903</t>
  </si>
  <si>
    <t>1868,441*0,0011 'Přepočtené koeficientem množství</t>
  </si>
  <si>
    <t>13611258</t>
  </si>
  <si>
    <t>plech ocelový hladký jakost S235JR tl 25mm tabule</t>
  </si>
  <si>
    <t>-1616667994</t>
  </si>
  <si>
    <t>61,82*0,0011 'Přepočtené koeficientem množství</t>
  </si>
  <si>
    <t>762713110</t>
  </si>
  <si>
    <t>Montáž prostorové vázané kce z hraněného řeziva průřezové pl do 120 cm2</t>
  </si>
  <si>
    <t>-1412824778</t>
  </si>
  <si>
    <t>Montáž prostorových vázaných konstrukcí z řeziva hraněného nebo polohraněného průřezové plochy do 120 cm2</t>
  </si>
  <si>
    <t>https://podminky.urs.cz/item/CS_URS_2022_02/762713110</t>
  </si>
  <si>
    <t>60512125</t>
  </si>
  <si>
    <t>hranol stavební řezivo průřezu do 120cm2 do dl 6m</t>
  </si>
  <si>
    <t>1624860072</t>
  </si>
  <si>
    <t>0,23*1,05 'Přepočtené koeficientem množství</t>
  </si>
  <si>
    <t>762713130</t>
  </si>
  <si>
    <t>Montáž prostorové vázané kce z hraněného řeziva průřezové pl přes 224 do 288 cm2</t>
  </si>
  <si>
    <t>532909112</t>
  </si>
  <si>
    <t>Montáž prostorových vázaných konstrukcí z řeziva hraněného nebo polohraněného průřezové plochy přes 224 do 288 cm2</t>
  </si>
  <si>
    <t>https://podminky.urs.cz/item/CS_URS_2022_02/762713130</t>
  </si>
  <si>
    <t>19,2</t>
  </si>
  <si>
    <t>60512135</t>
  </si>
  <si>
    <t>hranol stavební řezivo průřezu do 288cm2 do dl 6m</t>
  </si>
  <si>
    <t>1108210780</t>
  </si>
  <si>
    <t>0,43*1,05 'Přepočtené koeficientem množství</t>
  </si>
  <si>
    <t>762723461</t>
  </si>
  <si>
    <t>Montáž prostorové vázané kce s ocelovými spojkami z lepených hranolů průřezové pl přes 600 cm2</t>
  </si>
  <si>
    <t>445197978</t>
  </si>
  <si>
    <t>Montáž prostorových vázaných konstrukcí z lepených hranolů s použitím ocelových spojek (spojky ve specifikaci) průřezové plochy přes 600 cm2</t>
  </si>
  <si>
    <t>https://podminky.urs.cz/item/CS_URS_2022_02/762723461</t>
  </si>
  <si>
    <t>55+303,8</t>
  </si>
  <si>
    <t>61223210</t>
  </si>
  <si>
    <t>hranol konstrukční BSH vrstvený lepený pohledový</t>
  </si>
  <si>
    <t>-1265368494</t>
  </si>
  <si>
    <t>29,16+51,32</t>
  </si>
  <si>
    <t>80,48*1,05 'Přepočtené koeficientem množství</t>
  </si>
  <si>
    <t>Spojovací prvky stropu</t>
  </si>
  <si>
    <t>649896960</t>
  </si>
  <si>
    <t>5*3 " ocelová kloub</t>
  </si>
  <si>
    <t>60*0,2 "velkopločná podložka</t>
  </si>
  <si>
    <t>60*0,2 " krytka</t>
  </si>
  <si>
    <t>762795000</t>
  </si>
  <si>
    <t>Spojovací prostředky pro montáž prostorových vázaných kcí</t>
  </si>
  <si>
    <t>-1073828996</t>
  </si>
  <si>
    <t>Spojovací prostředky prostorových vázaných konstrukcí hřebíky, svory, fixační prkna</t>
  </si>
  <si>
    <t>https://podminky.urs.cz/item/CS_URS_2022_02/762795000</t>
  </si>
  <si>
    <t>84,504+0,66</t>
  </si>
  <si>
    <t>-336463620</t>
  </si>
  <si>
    <t>767163111</t>
  </si>
  <si>
    <t>Montáž přímého kovového zábradlí z dílců do ocelové konstrukce v rovině</t>
  </si>
  <si>
    <t>1388885683</t>
  </si>
  <si>
    <t>Montáž kompletního kovového zábradlí přímého z dílců v rovině (na rovné ploše) kotveného do ocelové konstrukce</t>
  </si>
  <si>
    <t>https://podminky.urs.cz/item/CS_URS_2022_02/767163111</t>
  </si>
  <si>
    <t>2,9</t>
  </si>
  <si>
    <t>55342284</t>
  </si>
  <si>
    <t>zábradlí s hranatým sloupkem a hranatými pruty s horním kotvením</t>
  </si>
  <si>
    <t>-355562030</t>
  </si>
  <si>
    <t>767163211</t>
  </si>
  <si>
    <t>Montáž přímého kovového zábradlí z dílců do ocelové konstrukce na schodišti</t>
  </si>
  <si>
    <t>1682739744</t>
  </si>
  <si>
    <t>Montáž kompletního kovového zábradlí přímého z dílců na schodišti kotveného do ocelové konstrukce</t>
  </si>
  <si>
    <t>https://podminky.urs.cz/item/CS_URS_2022_02/767163211</t>
  </si>
  <si>
    <t>-1972631465</t>
  </si>
  <si>
    <t>767210112</t>
  </si>
  <si>
    <t>Montáž schodnic ocelových rovných do zdiva</t>
  </si>
  <si>
    <t>-1866943014</t>
  </si>
  <si>
    <t>https://podminky.urs.cz/item/CS_URS_2022_02/767210112</t>
  </si>
  <si>
    <t>11,6</t>
  </si>
  <si>
    <t>130-R1</t>
  </si>
  <si>
    <t>ocel profilová jakost S235JR (11 375)</t>
  </si>
  <si>
    <t>2008369798</t>
  </si>
  <si>
    <t>0,29348 "UPN 200</t>
  </si>
  <si>
    <t xml:space="preserve">0,01372  "plech 10/230x380</t>
  </si>
  <si>
    <t>0,00471 "plech 10/200x150</t>
  </si>
  <si>
    <t>0,02962 "L100x65x8</t>
  </si>
  <si>
    <t>0,03415 "Rezerva</t>
  </si>
  <si>
    <t>0,376*1,1 'Přepočtené koeficientem množství</t>
  </si>
  <si>
    <t>767210151</t>
  </si>
  <si>
    <t>Montáž schodišťových stupňů ocelových rovných nebo vřetenových šroubováním</t>
  </si>
  <si>
    <t>-691703361</t>
  </si>
  <si>
    <t>Montáž schodišťových stupňů z oceli rovných nebo vřetenových šroubováním</t>
  </si>
  <si>
    <t>https://podminky.urs.cz/item/CS_URS_2022_02/767210151</t>
  </si>
  <si>
    <t>pororoštový stupeň schodišťový 1400x305 včetně kotvení</t>
  </si>
  <si>
    <t>-1251060808</t>
  </si>
  <si>
    <t>pororošt SP-34/38-30/2, 1400x1500 mm</t>
  </si>
  <si>
    <t>2086823165</t>
  </si>
  <si>
    <t>424058547</t>
  </si>
  <si>
    <t>70*2,96</t>
  </si>
  <si>
    <t>13011052</t>
  </si>
  <si>
    <t>úhelník ocelový nerovnostranný jakost S235JR (11 375) 50x30x5mm</t>
  </si>
  <si>
    <t>-480403907</t>
  </si>
  <si>
    <t>70*2,96/1000</t>
  </si>
  <si>
    <t>0,207*1,1 'Přepočtené koeficientem množství</t>
  </si>
  <si>
    <t>998767102</t>
  </si>
  <si>
    <t>Přesun hmot tonážní pro zámečnické konstrukce v objektech v přes 6 do 12 m</t>
  </si>
  <si>
    <t>1923581695</t>
  </si>
  <si>
    <t>Přesun hmot pro zámečnické konstrukce stanovený z hmotnosti přesunovaného materiálu vodorovná dopravní vzdálenost do 50 m v objektech výšky přes 6 do 12 m</t>
  </si>
  <si>
    <t>https://podminky.urs.cz/item/CS_URS_2022_02/998767102</t>
  </si>
  <si>
    <t>R-767211313</t>
  </si>
  <si>
    <t>Montáž venkovního kovového schodiště rovného kotveného do betonu</t>
  </si>
  <si>
    <t>-2107507340</t>
  </si>
  <si>
    <t>Montáž kovového venkovního schodiště bez zábradlí a podesty, pro šířku stupně přes 1 200 mm rovného, kotveného do betonu</t>
  </si>
  <si>
    <t>R-55347137</t>
  </si>
  <si>
    <t>stupeň schodišťový svařovaný žárově zinkovaný velikost 40/3mm 1400x305mm</t>
  </si>
  <si>
    <t>675719388</t>
  </si>
  <si>
    <t>13010826</t>
  </si>
  <si>
    <t>ocel profilová jakost S235JR (11 375) průřez U (UPN) 200</t>
  </si>
  <si>
    <t>-441878366</t>
  </si>
  <si>
    <t>0,293*1,1 'Přepočtené koeficientem množství</t>
  </si>
  <si>
    <t>13011056</t>
  </si>
  <si>
    <t>úhelník ocelový nerovnostranný jakost S235JR (11 375) 100x65x8mm</t>
  </si>
  <si>
    <t>-1342637558</t>
  </si>
  <si>
    <t>0,03*1,1 'Přepočtené koeficientem množství</t>
  </si>
  <si>
    <t>-906180939</t>
  </si>
  <si>
    <t>0,018*1,1 'Přepočtené koeficientem množství</t>
  </si>
  <si>
    <t>767391113</t>
  </si>
  <si>
    <t>Montáž krytiny z tvarovaných plechů přistřelením</t>
  </si>
  <si>
    <t>-866806026</t>
  </si>
  <si>
    <t>Montáž krytiny z tvarovaných plechů trapézových nebo vlnitých, uchycených přistřelením</t>
  </si>
  <si>
    <t>https://podminky.urs.cz/item/CS_URS_2022_02/767391113</t>
  </si>
  <si>
    <t>plech trapézový 150/280 1mm</t>
  </si>
  <si>
    <t>-1319621318</t>
  </si>
  <si>
    <t>120001_SO 02_PDPS_STRECHA</t>
  </si>
  <si>
    <t>582,22*1,133 'Přepočtené koeficientem množství</t>
  </si>
  <si>
    <t>plech trapézový 150/280 1,25 mm</t>
  </si>
  <si>
    <t>-1270055222</t>
  </si>
  <si>
    <t>109*1,133 'Přepočtené koeficientem množství</t>
  </si>
  <si>
    <t>767995114</t>
  </si>
  <si>
    <t>Montáž atypických zámečnických konstrukcí hm přes 20 do 50 kg</t>
  </si>
  <si>
    <t>1514956427</t>
  </si>
  <si>
    <t>Montáž ostatních atypických zámečnických konstrukcí hmotnosti přes 20 do 50 kg</t>
  </si>
  <si>
    <t>https://podminky.urs.cz/item/CS_URS_2022_02/767995114</t>
  </si>
  <si>
    <t>912,588"P1-HEA 220</t>
  </si>
  <si>
    <t>1132,659"P2-HEA 220</t>
  </si>
  <si>
    <t>1156,258"P3-IPE 220</t>
  </si>
  <si>
    <t>216,307"P4-IPE 220</t>
  </si>
  <si>
    <t>33,429"P5-IPE 220</t>
  </si>
  <si>
    <t>38,673"P6-IPE 220</t>
  </si>
  <si>
    <t>164,1"P7-HTR 70*4</t>
  </si>
  <si>
    <t>40,229"P8-HTR 70*4</t>
  </si>
  <si>
    <t>20,951"P9-HTR 70*4</t>
  </si>
  <si>
    <t>16,41"P10-HTR 70*4</t>
  </si>
  <si>
    <t>296,216"P11-HTR 100*5</t>
  </si>
  <si>
    <t>420,896"P12-HTR 140*10</t>
  </si>
  <si>
    <t>686,516"P13-HTR 180*8</t>
  </si>
  <si>
    <t>646,072"P14-HTR 180*8</t>
  </si>
  <si>
    <t>267,028"P15-HTR 180*100*6</t>
  </si>
  <si>
    <t>218,477"P16-HTR 180*100*6</t>
  </si>
  <si>
    <t>447,15"P17-HTR 180*100*6</t>
  </si>
  <si>
    <t>120,889"P18-HTR 140*6</t>
  </si>
  <si>
    <t>224,786"P19-HTR 140*6</t>
  </si>
  <si>
    <t>216,608"P20-HTR 100*5</t>
  </si>
  <si>
    <t>56,11"P21-HTR 100*5</t>
  </si>
  <si>
    <t>59,101"P22-HTR 100*5</t>
  </si>
  <si>
    <t>109,087"P23-HTR 100*5</t>
  </si>
  <si>
    <t>115,068"P24-HTR 100*5</t>
  </si>
  <si>
    <t>509,78"P25-HTR 140*6</t>
  </si>
  <si>
    <t>287,419"P26-HTR 140*6</t>
  </si>
  <si>
    <t>149,536"P27-HTR 140*6</t>
  </si>
  <si>
    <t>301,013"P28-HTR 140*6</t>
  </si>
  <si>
    <t>157,304"P29-HTR 140*6</t>
  </si>
  <si>
    <t>145,166"P30-HTR 140*6</t>
  </si>
  <si>
    <t>135,213"P31-HTR 140*6</t>
  </si>
  <si>
    <t>291,303"P32-HTR 140*6</t>
  </si>
  <si>
    <t>381,122"P33-HTR 140*6</t>
  </si>
  <si>
    <t>108,802"P34-HTR 100*5</t>
  </si>
  <si>
    <t>167,049"P35-HTR 100*5</t>
  </si>
  <si>
    <t>57,392"P36-HTR 100*5</t>
  </si>
  <si>
    <t>74,054"P37-HTR 100*5</t>
  </si>
  <si>
    <t>148,079"P38-HTR 140*6</t>
  </si>
  <si>
    <t>160,702"P39-HTR 140*6</t>
  </si>
  <si>
    <t>224,303"P40-HTR 140*6</t>
  </si>
  <si>
    <t>418,505"P41-HTR 140*6</t>
  </si>
  <si>
    <t>220,905"P42-HTR 140*6</t>
  </si>
  <si>
    <t>146,684"P43-HTR 100*5</t>
  </si>
  <si>
    <t>94,93"P44-HTR 140*10</t>
  </si>
  <si>
    <t>176,517"P45-HTR 140*10</t>
  </si>
  <si>
    <t>13010962</t>
  </si>
  <si>
    <t>ocel profilová jakost S235JR (11 375) průřez HEA 220</t>
  </si>
  <si>
    <t>2126821496</t>
  </si>
  <si>
    <t>912,588/1000"P1-HEA 220</t>
  </si>
  <si>
    <t>1132,659/1000"P2-HEA 220</t>
  </si>
  <si>
    <t>2,046*1,2 'Přepočtené koeficientem množství</t>
  </si>
  <si>
    <t>13010754</t>
  </si>
  <si>
    <t>ocel profilová jakost S235JR (11 375) průřez IPE 220</t>
  </si>
  <si>
    <t>-653301165</t>
  </si>
  <si>
    <t>1156,258/1000"P3-IPE 220</t>
  </si>
  <si>
    <t>216,307/1000"P4-IPE 220</t>
  </si>
  <si>
    <t>33,429/1000"P5-IPE 220</t>
  </si>
  <si>
    <t>38,673/1000"P6-IPE 220</t>
  </si>
  <si>
    <t>1,444*1,2 'Přepočtené koeficientem množství</t>
  </si>
  <si>
    <t>14550262</t>
  </si>
  <si>
    <t>profil ocelový svařovaný jakost S235 průřez čtvercový 70x70x4mm</t>
  </si>
  <si>
    <t>214755744</t>
  </si>
  <si>
    <t>164,1/1000"P7-HTR 70*4</t>
  </si>
  <si>
    <t>40,229/1000"P8-HTR 70*4</t>
  </si>
  <si>
    <t>20,951/1000"P9-HTR 70*4</t>
  </si>
  <si>
    <t>16,41/1000"P10-HTR 70*4</t>
  </si>
  <si>
    <t>0,241*1,2 'Přepočtené koeficientem množství</t>
  </si>
  <si>
    <t>14550301</t>
  </si>
  <si>
    <t>profil ocelový svařovaný jakost S235 průřez čtvercový 100x100x5mm</t>
  </si>
  <si>
    <t>-2055598301</t>
  </si>
  <si>
    <t>296,216/1000"P11-HTR 100*5</t>
  </si>
  <si>
    <t>216,608/1000"P20-HTR 100*5</t>
  </si>
  <si>
    <t>56,11/1000"P21-HTR 100*5</t>
  </si>
  <si>
    <t>59,101/1000"P22-HTR 100*5</t>
  </si>
  <si>
    <t>109,087/1000"P23-HTR 100*5</t>
  </si>
  <si>
    <t>115,068/1000"P24-HTR 100*5</t>
  </si>
  <si>
    <t>108,802/1000"P34-HTR 100*5</t>
  </si>
  <si>
    <t>167,049/1000"P35-HTR 100*5</t>
  </si>
  <si>
    <t>57,392/1000"P36-HTR 100*5</t>
  </si>
  <si>
    <t>74,054/1000"P37-HTR 100*5</t>
  </si>
  <si>
    <t>146,684/1000"P43-HTR 100*5</t>
  </si>
  <si>
    <t>1,406*1,2 'Přepočtené koeficientem množství</t>
  </si>
  <si>
    <t>RMAT1455-1</t>
  </si>
  <si>
    <t>profil ocelový svařovaný jakost S235 průřez čtvercový 140x140x6mm</t>
  </si>
  <si>
    <t>-1553924120</t>
  </si>
  <si>
    <t>120,889/1000"P18-HTR 140*6</t>
  </si>
  <si>
    <t>224,786/1000"P19-HTR 140*6</t>
  </si>
  <si>
    <t>509,78/1000"P25-HTR 140*6</t>
  </si>
  <si>
    <t>287,419/1000"P26-HTR 140*6</t>
  </si>
  <si>
    <t>149,536/1000"P27-HTR 140*6</t>
  </si>
  <si>
    <t>301,013/1000"P28-HTR 140*6</t>
  </si>
  <si>
    <t>157,304/1000"P29-HTR 140*6</t>
  </si>
  <si>
    <t>145,166/1000"P30-HTR 140*6</t>
  </si>
  <si>
    <t>135,213/1000"P31-HTR 140*6</t>
  </si>
  <si>
    <t>291,303/1000"P32-HTR 140*6</t>
  </si>
  <si>
    <t>381,122/1000"P33-HTR 140*6</t>
  </si>
  <si>
    <t>148,079/1000"P38-HTR 140*6</t>
  </si>
  <si>
    <t>160,702/1000"P39-HTR 140*6</t>
  </si>
  <si>
    <t>224,303/1000"P40-HTR 140*6</t>
  </si>
  <si>
    <t>418,505/1000"P41-HTR 140*6</t>
  </si>
  <si>
    <t>220,905/1000"P42-HTR 140*6</t>
  </si>
  <si>
    <t>3,876*1,2 'Přepočtené koeficientem množství</t>
  </si>
  <si>
    <t>RMAT1455-2</t>
  </si>
  <si>
    <t>profil ocelový svařovaný jakost S235 průřez čtvercový 140x140x10mm</t>
  </si>
  <si>
    <t>1079227311</t>
  </si>
  <si>
    <t>420,896/1000"P12-HTR 140*10</t>
  </si>
  <si>
    <t>94,93/1000"P44-HTR 140*10</t>
  </si>
  <si>
    <t>176,517/1000"P45-HTR 140*10</t>
  </si>
  <si>
    <t>0,693*1,2 'Přepočtené koeficientem množství</t>
  </si>
  <si>
    <t>RMAT1455-3</t>
  </si>
  <si>
    <t>profil ocelový svařovaný jakost S235 průřez čtvercový 180x8mm</t>
  </si>
  <si>
    <t>1607414713</t>
  </si>
  <si>
    <t>686,516/1000"P13-HTR 180*8</t>
  </si>
  <si>
    <t>646,072/1000"P14-HTR 180*8</t>
  </si>
  <si>
    <t>1,333*1,2 'Přepočtené koeficientem množství</t>
  </si>
  <si>
    <t>RMAT1455-4</t>
  </si>
  <si>
    <t>profil ocelový svařovaný jakost S235 průřez obdelníkový 180x100x4mm</t>
  </si>
  <si>
    <t>111516946</t>
  </si>
  <si>
    <t>267,028/1000"P15-HTR 180*100*6</t>
  </si>
  <si>
    <t>218,477/1000"P16-HTR 180*100*6</t>
  </si>
  <si>
    <t>0,485*1,2 'Přepočtené koeficientem množství</t>
  </si>
  <si>
    <t>783201403</t>
  </si>
  <si>
    <t>Oprášení tesařských konstrukcí před provedením nátěru</t>
  </si>
  <si>
    <t>-1813209063</t>
  </si>
  <si>
    <t>Příprava podkladu tesařských konstrukcí před provedením nátěru oprášení</t>
  </si>
  <si>
    <t>https://podminky.urs.cz/item/CS_URS_2022_02/783201403</t>
  </si>
  <si>
    <t>57,025*2*(1,2+0,6) " 600/1500</t>
  </si>
  <si>
    <t>303,8*2*(0,24+0,4) " 240/400</t>
  </si>
  <si>
    <t>783263101</t>
  </si>
  <si>
    <t>Napouštěcí jednonásobný olejový nátěr tesařských konstrukcí zabudovaných do konstrukce</t>
  </si>
  <si>
    <t>1761268631</t>
  </si>
  <si>
    <t>Napouštěcí nátěr tesařských konstrukcí zabudovaných do konstrukce jednonásobný olejový</t>
  </si>
  <si>
    <t>https://podminky.urs.cz/item/CS_URS_2022_02/783263101</t>
  </si>
  <si>
    <t>783264101</t>
  </si>
  <si>
    <t>Základní jednonásobný olejový nátěr tesařských konstrukcí</t>
  </si>
  <si>
    <t>1464627762</t>
  </si>
  <si>
    <t>Základní nátěr tesařských konstrukcí jednonásobný olejový</t>
  </si>
  <si>
    <t>https://podminky.urs.cz/item/CS_URS_2022_02/783264101</t>
  </si>
  <si>
    <t>783268111</t>
  </si>
  <si>
    <t>Lazurovací dvojnásobný olejový nátěr tesařských konstrukcí</t>
  </si>
  <si>
    <t>-23522868</t>
  </si>
  <si>
    <t>Lazurovací nátěr tesařských konstrukcí dvojnásobný olejový</t>
  </si>
  <si>
    <t>https://podminky.urs.cz/item/CS_URS_2022_02/783268111</t>
  </si>
  <si>
    <t>783301313</t>
  </si>
  <si>
    <t>Odmaštění zámečnických konstrukcí ředidlovým odmašťovačem</t>
  </si>
  <si>
    <t>-91481262</t>
  </si>
  <si>
    <t>Příprava podkladu zámečnických konstrukcí před provedením nátěru odmaštění odmašťovačem ředidlovým</t>
  </si>
  <si>
    <t>https://podminky.urs.cz/item/CS_URS_2022_02/783301313</t>
  </si>
  <si>
    <t>1,26*18,08"P1-HEA 220</t>
  </si>
  <si>
    <t>1,26*22,44"P2-HEA 220</t>
  </si>
  <si>
    <t>0,848*44,1"P3-IPE 220</t>
  </si>
  <si>
    <t>0,848*8,25"P4-IPE 220</t>
  </si>
  <si>
    <t>0,848*1,27"P5-IPE 220</t>
  </si>
  <si>
    <t>0,848*1,48"P6-IPE 220</t>
  </si>
  <si>
    <t>0,266*20,6"P7-HTR 70*4</t>
  </si>
  <si>
    <t>0,266*5,05"P8-HTR 70*4</t>
  </si>
  <si>
    <t>0,266*2,63"P9-HTR 70*4</t>
  </si>
  <si>
    <t>0,266*2,06"P10-HTR 70*4</t>
  </si>
  <si>
    <t>0,383*20,8"P11-HTR 100*5</t>
  </si>
  <si>
    <t>0,526*11,04"P12-HTR 140*10</t>
  </si>
  <si>
    <t>0,686*16,55"P13-HTR 180*8</t>
  </si>
  <si>
    <t>0,686*15,57"P14-HTR 180*8</t>
  </si>
  <si>
    <t>0,539*11"P15-HTR 180*100*6</t>
  </si>
  <si>
    <t>0,539*9"P16-HTR 180*100*6</t>
  </si>
  <si>
    <t>0,539*18,42"P17-HTR 180*100*6</t>
  </si>
  <si>
    <t>0,539*4,98"P18-HTR 140*6</t>
  </si>
  <si>
    <t>0,539*9,26"P19-HTR 140*6</t>
  </si>
  <si>
    <t>0,383*15,21"P20-HTR 100*5</t>
  </si>
  <si>
    <t>0,383*3,94"P21-HTR 100*5</t>
  </si>
  <si>
    <t>0,383*4,15"P22-HTR 100*5</t>
  </si>
  <si>
    <t>0,383*7,66"P23-HTR 100*5</t>
  </si>
  <si>
    <t>0,383*8,08"P24-HTR 100*5</t>
  </si>
  <si>
    <t>0,539*21"P25-HTR 140*6</t>
  </si>
  <si>
    <t>0,539*11,84"P26-HTR 140*6</t>
  </si>
  <si>
    <t>0,539*6,16"P27-HTR 140*6</t>
  </si>
  <si>
    <t>0,539*12,4"P28-HTR 140*6</t>
  </si>
  <si>
    <t>0,539*6,48"P29-HTR 140*6</t>
  </si>
  <si>
    <t>0,539*5,98"P30-HTR 140*6</t>
  </si>
  <si>
    <t>0,539*5,57"P31-HTR 140*6</t>
  </si>
  <si>
    <t>0,539*12"P32-HTR 140*6</t>
  </si>
  <si>
    <t>0,539*15,7"P33-HTR 140*6</t>
  </si>
  <si>
    <t>0,383*7,64"P34-HTR 100*5</t>
  </si>
  <si>
    <t>0,383*11,73"P35-HTR 100*5</t>
  </si>
  <si>
    <t>0,383*4,03"P36-HTR 100*5</t>
  </si>
  <si>
    <t>0,383*5,2"P37-HTR 100*5</t>
  </si>
  <si>
    <t>0,539*6,1"P38-HTR 140*6</t>
  </si>
  <si>
    <t>0,539*6,62"P39-HTR 140*6</t>
  </si>
  <si>
    <t>0,539*9,24"P40-HTR 140*6</t>
  </si>
  <si>
    <t>0,539*17,24"P41-HTR 140*6</t>
  </si>
  <si>
    <t>0,539*9,1"P42-HTR 140*6</t>
  </si>
  <si>
    <t>0,383*10,3"P43-HTR 100*5</t>
  </si>
  <si>
    <t>0,526*2,49"P44-HTR 140*10</t>
  </si>
  <si>
    <t>0,526*4,63"P45-HTR 140*10</t>
  </si>
  <si>
    <t>12,5 " schody</t>
  </si>
  <si>
    <t>7833-R</t>
  </si>
  <si>
    <t>Zcelení ochranného nátěru v místech svarů na stavbě. Otryskání stávajícího nátěru a doplnění nátěru v místech svarů k dosažení požadovaného stupně ochrany konstrukce.</t>
  </si>
  <si>
    <t>649814271</t>
  </si>
  <si>
    <t>294,523*0,1 'Přepočtené koeficientem množství</t>
  </si>
  <si>
    <t>783314203</t>
  </si>
  <si>
    <t>Základní antikorozní jednonásobný syntetický samozákladující nátěr zámečnických konstrukcí</t>
  </si>
  <si>
    <t>95505433</t>
  </si>
  <si>
    <t>Základní antikorozní nátěr zámečnických konstrukcí jednonásobný syntetický samozákladující</t>
  </si>
  <si>
    <t>https://podminky.urs.cz/item/CS_URS_2022_02/783314203</t>
  </si>
  <si>
    <t>783315101</t>
  </si>
  <si>
    <t>Mezinátěr jednonásobný syntetický standardní zámečnických konstrukcí</t>
  </si>
  <si>
    <t>-1923125203</t>
  </si>
  <si>
    <t>Mezinátěr zámečnických konstrukcí jednonásobný syntetický standardní</t>
  </si>
  <si>
    <t>https://podminky.urs.cz/item/CS_URS_2022_02/783315101</t>
  </si>
  <si>
    <t>783317101</t>
  </si>
  <si>
    <t>Krycí jednonásobný syntetický standardní nátěr zámečnických konstrukcí</t>
  </si>
  <si>
    <t>1979069291</t>
  </si>
  <si>
    <t>Krycí nátěr (email) zámečnických konstrukcí jednonásobný syntetický standardní</t>
  </si>
  <si>
    <t>https://podminky.urs.cz/item/CS_URS_2022_02/783317101</t>
  </si>
  <si>
    <t>VRN</t>
  </si>
  <si>
    <t>Vedlejší rozpočtové náklady</t>
  </si>
  <si>
    <t>VRN1</t>
  </si>
  <si>
    <t>Průzkumné, geodetické a projektové práce</t>
  </si>
  <si>
    <t>013274000</t>
  </si>
  <si>
    <t>Pasportizace objektu před započetím prací</t>
  </si>
  <si>
    <t>1024</t>
  </si>
  <si>
    <t>995960513</t>
  </si>
  <si>
    <t>https://podminky.urs.cz/item/CS_URS_2022_02/013274000</t>
  </si>
  <si>
    <t>013284000</t>
  </si>
  <si>
    <t>Pasportizace objektu po provedení prací</t>
  </si>
  <si>
    <t>-347555812</t>
  </si>
  <si>
    <t>https://podminky.urs.cz/item/CS_URS_2022_02/013284000</t>
  </si>
  <si>
    <t>VRN4</t>
  </si>
  <si>
    <t>Inženýrská činnost</t>
  </si>
  <si>
    <t>041903000</t>
  </si>
  <si>
    <t>Dozor jiné osoby - Monitoring sousedních objektů v průběhu výstavby</t>
  </si>
  <si>
    <t>1474846214</t>
  </si>
  <si>
    <t>https://podminky.urs.cz/item/CS_URS_2022_02/041903000</t>
  </si>
  <si>
    <t>SO-02-4 - TPS</t>
  </si>
  <si>
    <t>Úroveň 4:</t>
  </si>
  <si>
    <t>SO-02-4.1-1 - VODA</t>
  </si>
  <si>
    <t>D1 - ZAŘIZOVACÍ PŘEDMĚTY - již neuváděny v části kanalizace, VIZ Technická zpráva</t>
  </si>
  <si>
    <t>D2 - POTRUBÍ PPR, PN20</t>
  </si>
  <si>
    <t xml:space="preserve">    D3 - ARMATURY</t>
  </si>
  <si>
    <t xml:space="preserve">    D4 - Doplňující položky</t>
  </si>
  <si>
    <t>D1</t>
  </si>
  <si>
    <t>ZAŘIZOVACÍ PŘEDMĚTY - již neuváděny v části kanalizace, VIZ Technická zpráva</t>
  </si>
  <si>
    <t>R-722-01</t>
  </si>
  <si>
    <t>Sestava pro umyvadlo se stojánkovou baterií</t>
  </si>
  <si>
    <t>R-722-02</t>
  </si>
  <si>
    <t>Sestava pro závěsné WC</t>
  </si>
  <si>
    <t>R-722-03</t>
  </si>
  <si>
    <t>Sestava pro pisoár</t>
  </si>
  <si>
    <t>R-722-04</t>
  </si>
  <si>
    <t>Sestava pro výlevku, nástěnná baterie s otočným raménkem, páková</t>
  </si>
  <si>
    <t>R-722-05</t>
  </si>
  <si>
    <t>Sestava pro WC pro tělesně postižené</t>
  </si>
  <si>
    <t>R-722-06</t>
  </si>
  <si>
    <t>Sestava pro umyvadlo pro tělesně postižené</t>
  </si>
  <si>
    <t>722221135</t>
  </si>
  <si>
    <t>Ventil výtokový G 3/4" s jedním závitem</t>
  </si>
  <si>
    <t>-1844698558</t>
  </si>
  <si>
    <t>Armatury s jedním závitem ventily výtokové G 3/4"</t>
  </si>
  <si>
    <t>https://podminky.urs.cz/item/CS_URS_2022_02/722221135</t>
  </si>
  <si>
    <t>R-722-07</t>
  </si>
  <si>
    <t>Hlavní uzávěr KK DN50 , filtr, uzávěr, kontrolní výpusť, zpětný ventil, vypouštěcí ventil - přívod z kotelny</t>
  </si>
  <si>
    <t>722270102</t>
  </si>
  <si>
    <t>Sestava vodoměrová závitová G 1"</t>
  </si>
  <si>
    <t>1046997476</t>
  </si>
  <si>
    <t>Vodoměrové sestavy závitové G 1"</t>
  </si>
  <si>
    <t>https://podminky.urs.cz/item/CS_URS_2022_02/722270102</t>
  </si>
  <si>
    <t>722263254</t>
  </si>
  <si>
    <t>Vodoměr závitový vícevtokový mokroběžný do 100°C G 1"x 260 mm Qn 5 m3/h vertikální</t>
  </si>
  <si>
    <t>1908029490</t>
  </si>
  <si>
    <t>Vodoměry pro vodu do 100°C závitové vertikální vícevtokové mokroběžné G 1"x 260 mm Qn 5</t>
  </si>
  <si>
    <t>https://podminky.urs.cz/item/CS_URS_2022_02/722263254</t>
  </si>
  <si>
    <t>725539201</t>
  </si>
  <si>
    <t>Montáž ohřívačů zásobníkových závěsných tlakových do 15 l</t>
  </si>
  <si>
    <t>1711503545</t>
  </si>
  <si>
    <t>Elektrické ohřívače zásobníkové montáž tlakových ohřívačů závěsných (svislých nebo vodorovných) do 15 l</t>
  </si>
  <si>
    <t>https://podminky.urs.cz/item/CS_URS_2022_02/725539201</t>
  </si>
  <si>
    <t>54132286</t>
  </si>
  <si>
    <t>ohřívač vody elektrický tlakový pod umyvadlo 5L 2kW</t>
  </si>
  <si>
    <t>-742020670</t>
  </si>
  <si>
    <t>725539203</t>
  </si>
  <si>
    <t>Montáž ohřívačů zásobníkových závěsných tlakových přes 50 do 80 l</t>
  </si>
  <si>
    <t>-365804933</t>
  </si>
  <si>
    <t>Elektrické ohřívače zásobníkové montáž tlakových ohřívačů závěsných (svislých nebo vodorovných) přes 50 do 80 l</t>
  </si>
  <si>
    <t>https://podminky.urs.cz/item/CS_URS_2022_02/725539203</t>
  </si>
  <si>
    <t>54132241</t>
  </si>
  <si>
    <t>ohřívač vody elektrický závěsný akumulační svislý příkon, rychloohřev 80L 3kW</t>
  </si>
  <si>
    <t>-1765999811</t>
  </si>
  <si>
    <t>724233010</t>
  </si>
  <si>
    <t>Nádoba expanzní tlaková pro akumulační ohřev TV průtočná s membránou závitové připojení PN 1,0 o objemu 2 l</t>
  </si>
  <si>
    <t>-198918785</t>
  </si>
  <si>
    <t>Nádoby expanzní tlakové pro rozvody pitné vody s membránou bez pojistného ventilu se závitovým připojením průtočné PN 1,0 o objemu 2 l</t>
  </si>
  <si>
    <t>https://podminky.urs.cz/item/CS_URS_2022_02/724233010</t>
  </si>
  <si>
    <t>D2</t>
  </si>
  <si>
    <t>POTRUBÍ PPR, PN20</t>
  </si>
  <si>
    <t>722130233</t>
  </si>
  <si>
    <t>Potrubí vodovodní ocelové závitové pozinkované svařované běžné DN 25</t>
  </si>
  <si>
    <t>595971194</t>
  </si>
  <si>
    <t>Potrubí z ocelových trubek pozinkovaných závitových svařovaných běžných DN 25</t>
  </si>
  <si>
    <t>https://podminky.urs.cz/item/CS_URS_2022_02/722130233</t>
  </si>
  <si>
    <t>Poznámka k položce:_x000d_
Trubka uhlíková ocel určeno pro požární vodu DN25</t>
  </si>
  <si>
    <t>722130236</t>
  </si>
  <si>
    <t>Potrubí vodovodní ocelové závitové pozinkované svařované běžné DN 50</t>
  </si>
  <si>
    <t>782960080</t>
  </si>
  <si>
    <t>Potrubí z ocelových trubek pozinkovaných závitových svařovaných běžných DN 50</t>
  </si>
  <si>
    <t>https://podminky.urs.cz/item/CS_URS_2022_02/722130236</t>
  </si>
  <si>
    <t>Poznámka k položce:_x000d_
Trubka uhlíková ocel určeno pro požární vodu DN50</t>
  </si>
  <si>
    <t>722174021</t>
  </si>
  <si>
    <t>Potrubí vodovodní plastové PPR svar polyfúze PN 20 D 16x2,7 mm</t>
  </si>
  <si>
    <t>1107765914</t>
  </si>
  <si>
    <t>Potrubí z plastových trubek z polypropylenu PPR svařovaných polyfúzně PN 20 (SDR 6) D 16 x 2,7</t>
  </si>
  <si>
    <t>https://podminky.urs.cz/item/CS_URS_2022_02/722174021</t>
  </si>
  <si>
    <t>722174022</t>
  </si>
  <si>
    <t>Potrubí vodovodní plastové PPR svar polyfúze PN 20 D 20x3,4 mm</t>
  </si>
  <si>
    <t>-591450570</t>
  </si>
  <si>
    <t>Potrubí z plastových trubek z polypropylenu PPR svařovaných polyfúzně PN 20 (SDR 6) D 20 x 3,4</t>
  </si>
  <si>
    <t>https://podminky.urs.cz/item/CS_URS_2022_02/722174022</t>
  </si>
  <si>
    <t>722174023</t>
  </si>
  <si>
    <t>Potrubí vodovodní plastové PPR svar polyfúze PN 20 D 25x4,2 mm</t>
  </si>
  <si>
    <t>261779026</t>
  </si>
  <si>
    <t>Potrubí z plastových trubek z polypropylenu PPR svařovaných polyfúzně PN 20 (SDR 6) D 25 x 4,2</t>
  </si>
  <si>
    <t>https://podminky.urs.cz/item/CS_URS_2022_02/722174023</t>
  </si>
  <si>
    <t>722174024</t>
  </si>
  <si>
    <t>Potrubí vodovodní plastové PPR svar polyfúze PN 20 D 32x5,4 mm</t>
  </si>
  <si>
    <t>-893671439</t>
  </si>
  <si>
    <t>Potrubí z plastových trubek z polypropylenu PPR svařovaných polyfúzně PN 20 (SDR 6) D 32 x 5,4</t>
  </si>
  <si>
    <t>https://podminky.urs.cz/item/CS_URS_2022_02/722174024</t>
  </si>
  <si>
    <t>722175006</t>
  </si>
  <si>
    <t>Potrubí vodovodní plastové PP-RCT svar polyfúze D 50x6,9 mm</t>
  </si>
  <si>
    <t>-109122846</t>
  </si>
  <si>
    <t>Potrubí z plastových trubek z polypropylenu PP-RCT svařovaných polyfúzně D 50 x 6,9</t>
  </si>
  <si>
    <t>https://podminky.urs.cz/item/CS_URS_2022_02/722175006</t>
  </si>
  <si>
    <t>722181251</t>
  </si>
  <si>
    <t>Ochrana vodovodního potrubí přilepenými termoizolačními trubicemi z PE tl přes 20 do 25 mm DN do 22 mm</t>
  </si>
  <si>
    <t>1628560404</t>
  </si>
  <si>
    <t>Ochrana potrubí termoizolačními trubicemi z pěnového polyetylenu PE přilepenými v příčných a podélných spojích, tloušťky izolace přes 20 do 25 mm, vnitřního průměru izolace DN do 22 mm</t>
  </si>
  <si>
    <t>https://podminky.urs.cz/item/CS_URS_2022_02/722181251</t>
  </si>
  <si>
    <t>26 "16</t>
  </si>
  <si>
    <t>4 " 20</t>
  </si>
  <si>
    <t>722181252</t>
  </si>
  <si>
    <t>Ochrana vodovodního potrubí přilepenými termoizolačními trubicemi z PE tl přes 20 do 25 mm DN přes 22 do 45 mm</t>
  </si>
  <si>
    <t>1669904859</t>
  </si>
  <si>
    <t>Ochrana potrubí termoizolačními trubicemi z pěnového polyetylenu PE přilepenými v příčných a podélných spojích, tloušťky izolace přes 20 do 25 mm, vnitřního průměru izolace DN přes 22 do 45 mm</t>
  </si>
  <si>
    <t>https://podminky.urs.cz/item/CS_URS_2022_02/722181252</t>
  </si>
  <si>
    <t>24+12 " 25</t>
  </si>
  <si>
    <t>48 " 32</t>
  </si>
  <si>
    <t>722181253</t>
  </si>
  <si>
    <t>Ochrana vodovodního potrubí přilepenými termoizolačními trubicemi z PE tl přes 20 do 25 mm DN přes 45 do 63 mm</t>
  </si>
  <si>
    <t>355926037</t>
  </si>
  <si>
    <t>Ochrana potrubí termoizolačními trubicemi z pěnového polyetylenu PE přilepenými v příčných a podélných spojích, tloušťky izolace přes 20 do 25 mm, vnitřního průměru izolace DN přes 45 do 63 mm</t>
  </si>
  <si>
    <t>https://podminky.urs.cz/item/CS_URS_2022_02/722181253</t>
  </si>
  <si>
    <t>50+16</t>
  </si>
  <si>
    <t>D3</t>
  </si>
  <si>
    <t>ARMATURY</t>
  </si>
  <si>
    <t>722232043</t>
  </si>
  <si>
    <t>Kohout kulový přímý G 1/2" PN 42 do 185°C vnitřní závit</t>
  </si>
  <si>
    <t>1425617562</t>
  </si>
  <si>
    <t>Armatury se dvěma závity kulové kohouty PN 42 do 185 °C přímé vnitřní závit G 1/2"</t>
  </si>
  <si>
    <t>https://podminky.urs.cz/item/CS_URS_2022_02/722232043</t>
  </si>
  <si>
    <t>722232045</t>
  </si>
  <si>
    <t>Kohout kulový přímý G 1" PN 42 do 185°C vnitřní závit</t>
  </si>
  <si>
    <t>-1429395480</t>
  </si>
  <si>
    <t>Armatury se dvěma závity kulové kohouty PN 42 do 185 °C přímé vnitřní závit G 1"</t>
  </si>
  <si>
    <t>https://podminky.urs.cz/item/CS_URS_2022_02/722232045</t>
  </si>
  <si>
    <t>722232046</t>
  </si>
  <si>
    <t>Kohout kulový přímý G 5/4" PN 42 do 185°C vnitřní závit</t>
  </si>
  <si>
    <t>-1631392600</t>
  </si>
  <si>
    <t>Armatury se dvěma závity kulové kohouty PN 42 do 185 °C přímé vnitřní závit G 5/4"</t>
  </si>
  <si>
    <t>https://podminky.urs.cz/item/CS_URS_2022_02/722232046</t>
  </si>
  <si>
    <t>722232048</t>
  </si>
  <si>
    <t>Kohout kulový přímý G 2" PN 42 do 185°C vnitřní závit</t>
  </si>
  <si>
    <t>1715309683</t>
  </si>
  <si>
    <t>Armatury se dvěma závity kulové kohouty PN 42 do 185 °C přímé vnitřní závit G 2"</t>
  </si>
  <si>
    <t>https://podminky.urs.cz/item/CS_URS_2022_02/722232048</t>
  </si>
  <si>
    <t>722232066</t>
  </si>
  <si>
    <t>Kohout kulový přímý G 2" PN 42 do 185°C vnitřní závit s vypouštěním</t>
  </si>
  <si>
    <t>1973485122</t>
  </si>
  <si>
    <t>Armatury se dvěma závity kulové kohouty PN 42 do 185 °C přímé vnitřní závit s vypouštěním G 2"</t>
  </si>
  <si>
    <t>https://podminky.urs.cz/item/CS_URS_2022_02/722232066</t>
  </si>
  <si>
    <t>722234268</t>
  </si>
  <si>
    <t>Filtr mosazný G 2" PN 20 do 80°C s 2x vnitřním závitem</t>
  </si>
  <si>
    <t>740996850</t>
  </si>
  <si>
    <t>Armatury se dvěma závity filtry mosazný PN 20 do 80 °C G 2"</t>
  </si>
  <si>
    <t>https://podminky.urs.cz/item/CS_URS_2022_02/722234268</t>
  </si>
  <si>
    <t>D4</t>
  </si>
  <si>
    <t>Doplňující položky</t>
  </si>
  <si>
    <t>722290226</t>
  </si>
  <si>
    <t>Zkouška těsnosti vodovodního potrubí závitového DN do 50</t>
  </si>
  <si>
    <t>-680633272</t>
  </si>
  <si>
    <t>Zkoušky, proplach a desinfekce vodovodního potrubí zkoušky těsnosti vodovodního potrubí závitového do DN 50</t>
  </si>
  <si>
    <t>https://podminky.urs.cz/item/CS_URS_2022_02/722290226</t>
  </si>
  <si>
    <t>26+4+24+48+50+12+16</t>
  </si>
  <si>
    <t>722290234</t>
  </si>
  <si>
    <t>Proplach a dezinfekce vodovodního potrubí DN do 80</t>
  </si>
  <si>
    <t>36843539</t>
  </si>
  <si>
    <t>Zkoušky, proplach a desinfekce vodovodního potrubí proplach a desinfekce vodovodního potrubí do DN 80</t>
  </si>
  <si>
    <t>https://podminky.urs.cz/item/CS_URS_2022_02/722290234</t>
  </si>
  <si>
    <t>R-722-08</t>
  </si>
  <si>
    <t>Dokumentace skutečného provedení včetně zaměření</t>
  </si>
  <si>
    <t>998726112</t>
  </si>
  <si>
    <t>Přesun hmot tonážní pro instalační prefabrikáty v objektech v přes 6 do 12 m</t>
  </si>
  <si>
    <t>233330905</t>
  </si>
  <si>
    <t>Přesun hmot pro instalační prefabrikáty stanovený z hmotnosti přesunovaného materiálu vodorovná dopravní vzdálenost do 50 m v objektech výšky přes 6 m do 12 m</t>
  </si>
  <si>
    <t>https://podminky.urs.cz/item/CS_URS_2022_02/998726112</t>
  </si>
  <si>
    <t>0,098+0,556+0,025+0,036</t>
  </si>
  <si>
    <t>SO-02-4.1-2 - DEŠŤOVÁ KANALIZACE</t>
  </si>
  <si>
    <t xml:space="preserve">D1 - Svislé svodné potrubí v budově </t>
  </si>
  <si>
    <t>D2 - Svodné ležaté potrubí KG</t>
  </si>
  <si>
    <t>D3 - Doplňující položky</t>
  </si>
  <si>
    <t xml:space="preserve">Svislé svodné potrubí v budově </t>
  </si>
  <si>
    <t>721174055</t>
  </si>
  <si>
    <t>Potrubí kanalizační z PP dešťové DN 110</t>
  </si>
  <si>
    <t>117236550</t>
  </si>
  <si>
    <t>Potrubí z trub polypropylenových dešťové DN 110</t>
  </si>
  <si>
    <t>https://podminky.urs.cz/item/CS_URS_2022_02/721174055</t>
  </si>
  <si>
    <t>721233112</t>
  </si>
  <si>
    <t>Střešní vtok polypropylen PP pro ploché střechy svislý odtok DN 110</t>
  </si>
  <si>
    <t>1196419085</t>
  </si>
  <si>
    <t>Střešní vtoky (vpusti) polypropylenové (PP) pro ploché střechy s odtokem svislým DN 110</t>
  </si>
  <si>
    <t>https://podminky.urs.cz/item/CS_URS_2022_02/721233112</t>
  </si>
  <si>
    <t>721242105</t>
  </si>
  <si>
    <t>Lapač střešních splavenin z PP se zápachovou klapkou a lapacím košem DN 110</t>
  </si>
  <si>
    <t>-804844075</t>
  </si>
  <si>
    <t>Lapače střešních splavenin polypropylenové (PP) se svislým odtokem DN 110</t>
  </si>
  <si>
    <t>https://podminky.urs.cz/item/CS_URS_2022_02/721242105</t>
  </si>
  <si>
    <t>Svodné ležaté potrubí KG</t>
  </si>
  <si>
    <t>721173315</t>
  </si>
  <si>
    <t>Potrubí kanalizační z PVC SN 4 dešťové DN 110</t>
  </si>
  <si>
    <t>244129870</t>
  </si>
  <si>
    <t>Potrubí z trub PVC SN4 dešťové DN 110</t>
  </si>
  <si>
    <t>https://podminky.urs.cz/item/CS_URS_2022_02/721173315</t>
  </si>
  <si>
    <t>10 " napojení dešťové kanalizace na retenci</t>
  </si>
  <si>
    <t>29 " napojení na revizní šachtu</t>
  </si>
  <si>
    <t>Pol59</t>
  </si>
  <si>
    <t>Zkouška kanalizace dle ČSN 73 6760, revize</t>
  </si>
  <si>
    <t>Pol126</t>
  </si>
  <si>
    <t>Dokomentace skutečného provedení vč. zaměření</t>
  </si>
  <si>
    <t>132312131</t>
  </si>
  <si>
    <t>Hloubení nezapažených rýh šířky do 800 mm v soudržných horninách třídy těžitelnosti II skupiny 4 ručně</t>
  </si>
  <si>
    <t>-1967912522</t>
  </si>
  <si>
    <t>Hloubení nezapažených rýh šířky do 800 mm ručně s urovnáním dna do předepsaného profilu a spádu v hornině třídy těžitelnosti II skupiny 4 soudržných</t>
  </si>
  <si>
    <t>https://podminky.urs.cz/item/CS_URS_2022_02/132312131</t>
  </si>
  <si>
    <t>30*0,6*0,8</t>
  </si>
  <si>
    <t>162751114</t>
  </si>
  <si>
    <t>Vodorovné přemístění přes 6 000 do 7000 m výkopku/sypaniny z horniny třídy těžitelnosti I skupiny 1 až 3</t>
  </si>
  <si>
    <t>82856190</t>
  </si>
  <si>
    <t>Vodorovné přemístění výkopku nebo sypaniny po suchu na obvyklém dopravním prostředku, bez naložení výkopku, avšak se složením bez rozhrnutí z horniny třídy těžitelnosti I skupiny 1 až 3 na vzdálenost přes 6 000 do 7 000 m</t>
  </si>
  <si>
    <t>https://podminky.urs.cz/item/CS_URS_2022_02/162751114</t>
  </si>
  <si>
    <t>14,4-4,5</t>
  </si>
  <si>
    <t>1955700258</t>
  </si>
  <si>
    <t>9,9*1,8 'Přepočtené koeficientem množství</t>
  </si>
  <si>
    <t>249641969</t>
  </si>
  <si>
    <t>30*0,6*0,25</t>
  </si>
  <si>
    <t>175111101</t>
  </si>
  <si>
    <t>Obsypání potrubí ručně sypaninou bez prohození, uloženou do 3 m</t>
  </si>
  <si>
    <t>1699083493</t>
  </si>
  <si>
    <t>Obsypání potrubí ručně sypaninou z vhodných hornin třídy těžitelnosti I a II, skupiny 1 až 4 nebo materiálem připraveným podél výkopu ve vzdálenosti do 3 m od jeho kraje pro jakoukoliv hloubku výkopu a míru zhutnění bez prohození sypaniny</t>
  </si>
  <si>
    <t>https://podminky.urs.cz/item/CS_URS_2022_02/175111101</t>
  </si>
  <si>
    <t>0,6*30*(0,4+0,15) " obsyp + lože</t>
  </si>
  <si>
    <t>58337308</t>
  </si>
  <si>
    <t>štěrkopísek frakce 0/2</t>
  </si>
  <si>
    <t>2043105305</t>
  </si>
  <si>
    <t>9,9*2 'Přepočtené koeficientem množství</t>
  </si>
  <si>
    <t>998272201</t>
  </si>
  <si>
    <t>Přesun hmot pro trubní vedení z ocelových trub svařovaných otevřený výkop</t>
  </si>
  <si>
    <t>657086285</t>
  </si>
  <si>
    <t>Přesun hmot pro trubní vedení z ocelových trub svařovaných pro vodovody, plynovody, teplovody, shybky, produktovody v otevřeném výkopu dopravní vzdálenost do 15 m</t>
  </si>
  <si>
    <t>https://podminky.urs.cz/item/CS_URS_2022_02/998272201</t>
  </si>
  <si>
    <t>SO-02-4.1-3 - KANALIZACE</t>
  </si>
  <si>
    <t>D1 - Zařizovací předměty</t>
  </si>
  <si>
    <t xml:space="preserve">D2 - Potrubí vnitřní přípojné  potrubí PP-HT  </t>
  </si>
  <si>
    <t xml:space="preserve">D3 - Potrubí vnitřní svodné  (svislé) potrubí PP-HT  </t>
  </si>
  <si>
    <t xml:space="preserve">D4 - Potrubí vnitřní svodné  (ležaté pod stropem) potrubí PP-HT  </t>
  </si>
  <si>
    <t>D5 - Potrubí ležaté potrubí PP-KG</t>
  </si>
  <si>
    <t>D6 - Doplňující položky</t>
  </si>
  <si>
    <t>Zařizovací předměty</t>
  </si>
  <si>
    <t>721211912</t>
  </si>
  <si>
    <t>Montáž vpustí podlahových DN 50/75 ostatní typ</t>
  </si>
  <si>
    <t>-1747824204</t>
  </si>
  <si>
    <t>Podlahové vpusti montáž podlahových vpustí ostatních typů DN 50/75</t>
  </si>
  <si>
    <t>https://podminky.urs.cz/item/CS_URS_2022_02/721211912</t>
  </si>
  <si>
    <t>Hlavní podlahova vpusť boční s nerezovou přírubou a suchou klapkou 50/75mm</t>
  </si>
  <si>
    <t>-376362658</t>
  </si>
  <si>
    <t>725869218</t>
  </si>
  <si>
    <t>Montáž zápachových uzávěrek U-sifonů</t>
  </si>
  <si>
    <t>-716463365</t>
  </si>
  <si>
    <t>Zápachové uzávěrky zařizovacích předmětů montáž zápachových uzávěrek dřezových dvoudílných U-sifonů</t>
  </si>
  <si>
    <t>https://podminky.urs.cz/item/CS_URS_2022_02/725869218</t>
  </si>
  <si>
    <t>Trychtýřový sifon pro odkap</t>
  </si>
  <si>
    <t>-1070903643</t>
  </si>
  <si>
    <t>751792007</t>
  </si>
  <si>
    <t>Montáž sifonu pro odvod kondenzátu klimatizace</t>
  </si>
  <si>
    <t>-894019680</t>
  </si>
  <si>
    <t>Montáž ostatních zařízení pro odvod kondenzátu klimatizace sifonu</t>
  </si>
  <si>
    <t>https://podminky.urs.cz/item/CS_URS_2022_02/751792007</t>
  </si>
  <si>
    <t>48481003</t>
  </si>
  <si>
    <t>sifon pro odvod kondenzátu</t>
  </si>
  <si>
    <t>-1807056674</t>
  </si>
  <si>
    <t>751792008</t>
  </si>
  <si>
    <t>Montáž hadice pro odvod kondenzátu klimatizace</t>
  </si>
  <si>
    <t>-561136601</t>
  </si>
  <si>
    <t>Montáž ostatních zařízení pro odvod kondenzátu klimatizace hadice</t>
  </si>
  <si>
    <t>https://podminky.urs.cz/item/CS_URS_2022_02/751792008</t>
  </si>
  <si>
    <t>48481004</t>
  </si>
  <si>
    <t>hadice pro odvod kondenzátu</t>
  </si>
  <si>
    <t>-1146435066</t>
  </si>
  <si>
    <t>2*3 'Přepočtené koeficientem množství</t>
  </si>
  <si>
    <t>771591416</t>
  </si>
  <si>
    <t>Liniové odvodnění v úrovni podlahy s H nebo V odtokem s rámem a roštem délky 1000 mm</t>
  </si>
  <si>
    <t>-2015622050</t>
  </si>
  <si>
    <t>Liniové odvodnění odvodňovacím žlabem s napojením na kontaktní izolaci pro bezbariérové sprchy v úrovni podlahy s horizontálním nebo vertikálním odtokem s rámovým krytem a děrovaným roštem délky 1000 mm</t>
  </si>
  <si>
    <t>https://podminky.urs.cz/item/CS_URS_2022_02/771591416</t>
  </si>
  <si>
    <t>Poznámka k položce:_x000d_
Odvodňovací žlab nerez 95 cm s mřížkou a sifonem</t>
  </si>
  <si>
    <t xml:space="preserve">Potrubí vnitřní přípojné  potrubí PP-HT  </t>
  </si>
  <si>
    <t>721174041</t>
  </si>
  <si>
    <t>Potrubí kanalizační z PP připojovací DN 32</t>
  </si>
  <si>
    <t>395091225</t>
  </si>
  <si>
    <t>Potrubí z trub polypropylenových připojovací DN 32</t>
  </si>
  <si>
    <t>https://podminky.urs.cz/item/CS_URS_2022_02/721174041</t>
  </si>
  <si>
    <t>721174042</t>
  </si>
  <si>
    <t>Potrubí kanalizační z PP připojovací DN 40</t>
  </si>
  <si>
    <t>1657619247</t>
  </si>
  <si>
    <t>Potrubí z trub polypropylenových připojovací DN 40</t>
  </si>
  <si>
    <t>https://podminky.urs.cz/item/CS_URS_2022_02/721174042</t>
  </si>
  <si>
    <t>721174043</t>
  </si>
  <si>
    <t>Potrubí kanalizační z PP připojovací DN 50</t>
  </si>
  <si>
    <t>-575006363</t>
  </si>
  <si>
    <t>Potrubí z trub polypropylenových připojovací DN 50</t>
  </si>
  <si>
    <t>https://podminky.urs.cz/item/CS_URS_2022_02/721174043</t>
  </si>
  <si>
    <t>721174044</t>
  </si>
  <si>
    <t>Potrubí kanalizační z PP připojovací DN 75</t>
  </si>
  <si>
    <t>1903578473</t>
  </si>
  <si>
    <t>Potrubí z trub polypropylenových připojovací DN 75</t>
  </si>
  <si>
    <t>https://podminky.urs.cz/item/CS_URS_2022_02/721174044</t>
  </si>
  <si>
    <t>721174045</t>
  </si>
  <si>
    <t>Potrubí kanalizační z PP připojovací DN 110</t>
  </si>
  <si>
    <t>415277604</t>
  </si>
  <si>
    <t>Potrubí z trub polypropylenových připojovací DN 110</t>
  </si>
  <si>
    <t>https://podminky.urs.cz/item/CS_URS_2022_02/721174045</t>
  </si>
  <si>
    <t>721273153</t>
  </si>
  <si>
    <t>Hlavice ventilační polypropylen PP DN 110</t>
  </si>
  <si>
    <t>620453979</t>
  </si>
  <si>
    <t>Ventilační hlavice z polypropylenu (PP) DN 110</t>
  </si>
  <si>
    <t>https://podminky.urs.cz/item/CS_URS_2022_02/721273153</t>
  </si>
  <si>
    <t xml:space="preserve">Potrubí vnitřní svodné  (svislé) potrubí PP-HT  </t>
  </si>
  <si>
    <t>721174043.1</t>
  </si>
  <si>
    <t>996981374</t>
  </si>
  <si>
    <t>721174024</t>
  </si>
  <si>
    <t>Potrubí kanalizační z PP odpadní DN 75</t>
  </si>
  <si>
    <t>-189917365</t>
  </si>
  <si>
    <t>Potrubí z trub polypropylenových odpadní (svislé) DN 75</t>
  </si>
  <si>
    <t>https://podminky.urs.cz/item/CS_URS_2022_02/721174024</t>
  </si>
  <si>
    <t>721174025</t>
  </si>
  <si>
    <t>Potrubí kanalizační z PP odpadní DN 110</t>
  </si>
  <si>
    <t>919887615</t>
  </si>
  <si>
    <t>Potrubí z trub polypropylenových odpadní (svislé) DN 110</t>
  </si>
  <si>
    <t>https://podminky.urs.cz/item/CS_URS_2022_02/721174025</t>
  </si>
  <si>
    <t>721174026</t>
  </si>
  <si>
    <t>Potrubí kanalizační z PP odpadní DN 125</t>
  </si>
  <si>
    <t>-1800216069</t>
  </si>
  <si>
    <t>Potrubí z trub polypropylenových odpadní (svislé) DN 125</t>
  </si>
  <si>
    <t>https://podminky.urs.cz/item/CS_URS_2022_02/721174026</t>
  </si>
  <si>
    <t xml:space="preserve">Potrubí vnitřní svodné  (ležaté pod stropem) potrubí PP-HT  </t>
  </si>
  <si>
    <t>721174043.2</t>
  </si>
  <si>
    <t>-626568244</t>
  </si>
  <si>
    <t>721174004</t>
  </si>
  <si>
    <t>Potrubí kanalizační z PP svodné DN 75</t>
  </si>
  <si>
    <t>-1954828360</t>
  </si>
  <si>
    <t>Potrubí z trub polypropylenových svodné (ležaté) DN 75</t>
  </si>
  <si>
    <t>https://podminky.urs.cz/item/CS_URS_2022_02/721174004</t>
  </si>
  <si>
    <t>721174006</t>
  </si>
  <si>
    <t>Potrubí kanalizační z PP svodné DN 125</t>
  </si>
  <si>
    <t>1831640253</t>
  </si>
  <si>
    <t>Potrubí z trub polypropylenových svodné (ležaté) DN 125</t>
  </si>
  <si>
    <t>https://podminky.urs.cz/item/CS_URS_2022_02/721174006</t>
  </si>
  <si>
    <t>D5</t>
  </si>
  <si>
    <t>Potrubí ležaté potrubí PP-KG</t>
  </si>
  <si>
    <t>721173401</t>
  </si>
  <si>
    <t>Potrubí kanalizační z PVC SN 4 svodné DN 110</t>
  </si>
  <si>
    <t>994880771</t>
  </si>
  <si>
    <t>Potrubí z trub PVC SN4 svodné (ležaté) DN 110</t>
  </si>
  <si>
    <t>https://podminky.urs.cz/item/CS_URS_2022_02/721173401</t>
  </si>
  <si>
    <t>721173402</t>
  </si>
  <si>
    <t>Potrubí kanalizační z PVC SN 4 svodné DN 125</t>
  </si>
  <si>
    <t>687982062</t>
  </si>
  <si>
    <t>Potrubí z trub PVC SN4 svodné (ležaté) DN 125</t>
  </si>
  <si>
    <t>https://podminky.urs.cz/item/CS_URS_2022_02/721173402</t>
  </si>
  <si>
    <t>721173403</t>
  </si>
  <si>
    <t>Potrubí kanalizační z PVC SN 4 svodné DN 160</t>
  </si>
  <si>
    <t>469045778</t>
  </si>
  <si>
    <t>Potrubí z trub PVC SN4 svodné (ležaté) DN 160</t>
  </si>
  <si>
    <t>https://podminky.urs.cz/item/CS_URS_2022_02/721173403</t>
  </si>
  <si>
    <t>894221116</t>
  </si>
  <si>
    <t>Šachty kanalizační z betonu se zvýšenými nároky C 25/30 na stokách kruhových DN 1000 dno beton C 25/30</t>
  </si>
  <si>
    <t>1223982190</t>
  </si>
  <si>
    <t>Šachty kanalizační z prostého betonu se zvýšenými nároky na prostředí tř. C 25/30 výšky vstupu do 1,50 m na stokách kruhových s obložením dna betonem tř. C 25/30 DN 1000</t>
  </si>
  <si>
    <t>https://podminky.urs.cz/item/CS_URS_2022_02/894221116</t>
  </si>
  <si>
    <t>1"nová šachta</t>
  </si>
  <si>
    <t>1"případná náhrada stávající</t>
  </si>
  <si>
    <t>899103112</t>
  </si>
  <si>
    <t>Osazení poklopů litinových nebo ocelových včetně rámů pro třídu zatížení B125, C250</t>
  </si>
  <si>
    <t>516150006</t>
  </si>
  <si>
    <t>Osazení poklopů litinových a ocelových včetně rámů pro třídu zatížení B125, C250</t>
  </si>
  <si>
    <t>https://podminky.urs.cz/item/CS_URS_2022_02/899103112</t>
  </si>
  <si>
    <t>poklop kanalizační šachty pojezdový 600x600 pro osazení dlažby/betonáže vodotěsný, plynotěsný, zátěž B125</t>
  </si>
  <si>
    <t>-803033146</t>
  </si>
  <si>
    <t>Poklop kanalizační šachty pojezdový 600x600 pro osazení dlažby/betonáže vodotěsný, plynotěsný, zátěž B125</t>
  </si>
  <si>
    <t>D6</t>
  </si>
  <si>
    <t>R-721-01</t>
  </si>
  <si>
    <t>Zkouška kanalizace dle ČSN 73 6760, případně další potřebné revize</t>
  </si>
  <si>
    <t>721290111</t>
  </si>
  <si>
    <t>Zkouška těsnosti potrubí kanalizace vodou DN do 125</t>
  </si>
  <si>
    <t>1499515869</t>
  </si>
  <si>
    <t>Zkouška těsnosti kanalizace v objektech vodou do DN 125</t>
  </si>
  <si>
    <t>https://podminky.urs.cz/item/CS_URS_2022_02/721290111</t>
  </si>
  <si>
    <t>6"32</t>
  </si>
  <si>
    <t>6"40</t>
  </si>
  <si>
    <t>5+4+5"50</t>
  </si>
  <si>
    <t>5+2+4"75</t>
  </si>
  <si>
    <t>10+22+5"110</t>
  </si>
  <si>
    <t>5+4+6"125</t>
  </si>
  <si>
    <t>721290112</t>
  </si>
  <si>
    <t>Zkouška těsnosti potrubí kanalizace vodou DN 150/DN 200</t>
  </si>
  <si>
    <t>715633770</t>
  </si>
  <si>
    <t>Zkouška těsnosti kanalizace v objektech vodou DN 150 nebo DN 200</t>
  </si>
  <si>
    <t>https://podminky.urs.cz/item/CS_URS_2022_02/721290112</t>
  </si>
  <si>
    <t>32 "160</t>
  </si>
  <si>
    <t>R-721-02</t>
  </si>
  <si>
    <t>-777587288</t>
  </si>
  <si>
    <t>0,016+0,034+0,055+0,011+26,526</t>
  </si>
  <si>
    <t>Úroveň 3:</t>
  </si>
  <si>
    <t>SO-02-4.3 - VZDUCHOTECHNIKA</t>
  </si>
  <si>
    <t xml:space="preserve">    č.1 - Zařízení č.1</t>
  </si>
  <si>
    <t xml:space="preserve">    č.1A - Zařízení č.1A</t>
  </si>
  <si>
    <t xml:space="preserve">    č.2 - Zařízení č.2</t>
  </si>
  <si>
    <t xml:space="preserve">    č.2A - Zařízení č.2A</t>
  </si>
  <si>
    <t xml:space="preserve">    č.3A - Zařízení č.3A - Sociální zařízení - odvod</t>
  </si>
  <si>
    <t xml:space="preserve">    č.4 - Zařízení č.4</t>
  </si>
  <si>
    <t xml:space="preserve">    č.6 - Zařízení č.6</t>
  </si>
  <si>
    <t xml:space="preserve">    č.7A - Zařízení č.7A</t>
  </si>
  <si>
    <t xml:space="preserve">    č.8A - Zařízení č.8A</t>
  </si>
  <si>
    <t xml:space="preserve">    X - Větrání výtahové šachty</t>
  </si>
  <si>
    <t xml:space="preserve">    OST - Ostatní</t>
  </si>
  <si>
    <t>č.1</t>
  </si>
  <si>
    <t>Zařízení č.1</t>
  </si>
  <si>
    <t>751611141</t>
  </si>
  <si>
    <t>Montáž centrální vzduchotechnické jednotky s rekuperací tepla nástřešní s výměnou vzduchu do 5000 m3/h</t>
  </si>
  <si>
    <t>2086662252</t>
  </si>
  <si>
    <t>Montáž vzduchotechnické jednotky s rekuperací tepla centrální nástřešní s výměnou vzduchu do 5000 m3/h</t>
  </si>
  <si>
    <t>https://podminky.urs.cz/item/CS_URS_2022_02/751611141</t>
  </si>
  <si>
    <t>1.001 - Vzduchotechnická jednotka ve venkovním provedení v sestavě dle příloh TZ ( tabulka výkonů a minimální technické požadavky ) a výkresů</t>
  </si>
  <si>
    <t>515567392</t>
  </si>
  <si>
    <t xml:space="preserve">Poznámka k položce:_x000d_
"Vzduchotechnická jednotka ve venkovním provedení v sestavě dle příloh TZ ( tabulka výkonů a minimální technické požadavky ) a výkresů vybavené:
- kapsovým filtrem F7 na přívodu ( 1°filtrace )
- kapsovým filtrem M5 na odvodu ( 1°filtrace )
- rotačním rekuperátorem s fcí bypassu, proplachovacím prostorem, přenosem vlhkosti
- přívodním ventilátorem s regulací otáček pomocí FM
- odvodním ventilátorem s regulací otáček pomocí FM
- vestavěným regulačním systémem CAV včetně čidel, propojení,  servopohonů, ovládámí přes LAN a MODBUS
- regulace dle konstantního množství
- 2ks regulačních klapek se servopohonem
- pružnými vložkami
- rýhované gumy pod rám jednotky proti přenosu vybrací
- vodním ohřívačem
- Směšovacím uzlem složeným z:Složení směšovacího uzlu:
                 _x000d_
• kulové uzávěry s teploměry
                    _x000d_
• čistící a odkalovací filtr
                    _x000d_
• 3-cestný zdvihový ventil
                    _x000d_
• servopohon 3-cestného ventilu
                    _x000d_
• oběhové čerpadlo
                    _x000d_
• nerezové pružné izolované tlakové hadice
                    _x000d_
• regulační ventil obtoku
                    _x000d_
• zpětná klapka
- přímým výparníkem na R410A ( umístěným mimo jednotku )
_x000d_
Tvarová sestava jednotky dle výkresů, včetně rozměrů.
Technické parametry jsou v příloze technické zprávy - tabulce výkonů a v příloze minimální technické požadavky"_x000d_
</t>
  </si>
  <si>
    <t>751741112</t>
  </si>
  <si>
    <t>Montáž kompaktního chladiče - trojfázové napájení</t>
  </si>
  <si>
    <t>-1016779507</t>
  </si>
  <si>
    <t>Montáž chladiče kompaktního, napájení trojfázové</t>
  </si>
  <si>
    <t>https://podminky.urs.cz/item/CS_URS_2022_02/751741112</t>
  </si>
  <si>
    <t>Kondenzační jednotka chlazení o výkonu 22kW včetně regulačního systému dle technických požadavků v přílohách TZ</t>
  </si>
  <si>
    <t>-1420398256</t>
  </si>
  <si>
    <t xml:space="preserve">Poznámka k položce:_x000d_
"Kondenzační jednotka chlazení o výkonu 22kW včetně regulačního systému dle technických požadavků v přílohách TZ v sestavě:
- Venkovní jednotka výroby chladu s chladivem R410A
- Rozvaděč řídícího systému včetně řídícího systému s řízením 0-10V.
- Rozvody R410 A mezi jednotkou a přímým chladičem
- Datové rozvody, čidla
- Kabelového ovladače"_x000d_
</t>
  </si>
  <si>
    <t>751514639</t>
  </si>
  <si>
    <t>Montáž škrtící klapky nebo zpětné klapky do plechového potrubí čtyřhranné bez příruby přes 0,210 do 0,280 m2</t>
  </si>
  <si>
    <t>-1490515857</t>
  </si>
  <si>
    <t>Montáž škrtící klapky nebo zpětné klapky do plechového potrubí čtyřhranné bez příruby, průřezu přes 0,210 do 0,280 m2</t>
  </si>
  <si>
    <t>https://podminky.urs.cz/item/CS_URS_2022_02/751514639</t>
  </si>
  <si>
    <t>Požární klapka s požární odolností 90 min pro zamezení šíření plamenů, tepla a kouře. Požární klapka, nebo mřížka je vybavena servopohonem 230V s pružinou ( havarijní funkce), termoelektrickým spouštěcím čidlem, spínači pro signalizaci polohy listu klapky</t>
  </si>
  <si>
    <t>1099734220</t>
  </si>
  <si>
    <t xml:space="preserve">Požární klapka s požární odolností 90 min pro zamezení šíření plamenů, tepla a kouře. Požární klapka, nebo mřížka je vybavena servopohonem 230V s pružinou ( havarijní funkce ), termoelektrickým spouštěcím čidlem, spínači pro signalizaci polohy listu klapky.
</t>
  </si>
  <si>
    <t>751344121</t>
  </si>
  <si>
    <t>Montáž tlumiče hluku pro čtyřhranné potrubí do 0,150 m2</t>
  </si>
  <si>
    <t>1192429749</t>
  </si>
  <si>
    <t>Montáž tlumičů hluku pro čtyřhranné potrubí, průřezu do 0,150 m2</t>
  </si>
  <si>
    <t>https://podminky.urs.cz/item/CS_URS_2022_02/751344121</t>
  </si>
  <si>
    <t>42976030</t>
  </si>
  <si>
    <t>tlumič hluku čtyřhranný Pz 500x250x1000mm</t>
  </si>
  <si>
    <t>-1987502252</t>
  </si>
  <si>
    <t>751311011</t>
  </si>
  <si>
    <t>Montáž vyústi lineární podhledové do 0,100 m2</t>
  </si>
  <si>
    <t>1946735074</t>
  </si>
  <si>
    <t>Montáž vyústi lineární podhledové, průřezu do 0,100 m2</t>
  </si>
  <si>
    <t>https://podminky.urs.cz/item/CS_URS_2022_02/751311011</t>
  </si>
  <si>
    <t>2.005 "Velkoobjemová přívodní vyúsť nan 370m3/h při cca 10Pa je určená pro distribuci tepelně upraveného vzduchu v prostorech s instalační výškou 4 až 12 m, jako jsou výstavní plochy. Díky konstrukci vzájemně propojených posuvných lamel se může měnit obra</t>
  </si>
  <si>
    <t>1704989819</t>
  </si>
  <si>
    <t>751514877</t>
  </si>
  <si>
    <t>Montáž regulační nebo měřící clony do plechového potrubí kruhové bez příruby D přes 200 do 300 mm</t>
  </si>
  <si>
    <t>1564486035</t>
  </si>
  <si>
    <t>Montáž regulační nebo měřící clony do plechového potrubí kruhové bez příruby, průměru přes 200 do 300 mm</t>
  </si>
  <si>
    <t>https://podminky.urs.cz/item/CS_URS_2022_02/751514877</t>
  </si>
  <si>
    <t>42981007</t>
  </si>
  <si>
    <t>klapka kruhová regulační Pz D 250mm</t>
  </si>
  <si>
    <t>-1536126006</t>
  </si>
  <si>
    <t>751510015</t>
  </si>
  <si>
    <t>Vzduchotechnické potrubí z pozinkovaného plechu čtyřhranné s přírubou průřezu přes 0,28 do 0,50 m2</t>
  </si>
  <si>
    <t>-429017850</t>
  </si>
  <si>
    <t>Vzduchotechnické potrubí z pozinkovaného plechu čtyřhranné s přírubou, průřezu přes 0,28 do 0,50 m2</t>
  </si>
  <si>
    <t>https://podminky.urs.cz/item/CS_URS_2022_02/751510015</t>
  </si>
  <si>
    <t>"800x500" 2</t>
  </si>
  <si>
    <t>"800x500" 3</t>
  </si>
  <si>
    <t>"800x400" 2</t>
  </si>
  <si>
    <t>"800x500" 4</t>
  </si>
  <si>
    <t>"560x500" 8</t>
  </si>
  <si>
    <t>"560x500" 3</t>
  </si>
  <si>
    <t>751510043</t>
  </si>
  <si>
    <t>Vzduchotechnické potrubí z pozinkovaného plechu kruhové spirálně vinutá trouba bez příruby D přes 200 do 300 mm</t>
  </si>
  <si>
    <t>926876548</t>
  </si>
  <si>
    <t>Vzduchotechnické potrubí z pozinkovaného plechu kruhové, trouba spirálně vinutá bez příruby, průměru přes 200 do 300 mm</t>
  </si>
  <si>
    <t>https://podminky.urs.cz/item/CS_URS_2022_02/751510043</t>
  </si>
  <si>
    <t>"250" 32</t>
  </si>
  <si>
    <t>"280" 27</t>
  </si>
  <si>
    <t>751510044</t>
  </si>
  <si>
    <t>Vzduchotechnické potrubí z pozinkovaného plechu kruhové spirálně vinutá trouba bez příruby D přes 300 do 400 mm</t>
  </si>
  <si>
    <t>-1576841633</t>
  </si>
  <si>
    <t>Vzduchotechnické potrubí z pozinkovaného plechu kruhové, trouba spirálně vinutá bez příruby, průměru přes 300 do 400 mm</t>
  </si>
  <si>
    <t>https://podminky.urs.cz/item/CS_URS_2022_02/751510044</t>
  </si>
  <si>
    <t>"315" 3</t>
  </si>
  <si>
    <t>"355" 11</t>
  </si>
  <si>
    <t>751510045</t>
  </si>
  <si>
    <t>Vzduchotechnické potrubí z pozinkovaného plechu kruhové spirálně vinutá trouba bez příruby D přes 400 do 500 mm</t>
  </si>
  <si>
    <t>2004791969</t>
  </si>
  <si>
    <t>Vzduchotechnické potrubí z pozinkovaného plechu kruhové, trouba spirálně vinutá bez příruby, průměru přes 400 do 500 mm</t>
  </si>
  <si>
    <t>https://podminky.urs.cz/item/CS_URS_2022_02/751510045</t>
  </si>
  <si>
    <t>"450" 10</t>
  </si>
  <si>
    <t>751510046</t>
  </si>
  <si>
    <t>Vzduchotechnické potrubí z pozinkovaného plechu kruhové spirálně vinutá trouba bez příruby D přes 500 do 600 mm</t>
  </si>
  <si>
    <t>686029150</t>
  </si>
  <si>
    <t>Vzduchotechnické potrubí z pozinkovaného plechu kruhové, trouba spirálně vinutá bez příruby, průměru přes 500 do 600 mm</t>
  </si>
  <si>
    <t>https://podminky.urs.cz/item/CS_URS_2022_02/751510046</t>
  </si>
  <si>
    <t>"560" 5</t>
  </si>
  <si>
    <t>713381311</t>
  </si>
  <si>
    <t>Montáž izolace tepelné vzduchotechnických kanálů izolacemi v pletivu připevněnými na trny</t>
  </si>
  <si>
    <t>-996576707</t>
  </si>
  <si>
    <t>Montáž izolace tepelné těles - speciální izolace čtyřhranných vzduchotechnických kanálů (izolační materiál ve specifikaci) izolacemi v pletivu z desek z vláknitých materiálů v šestihranném pozinkovaném pletivu s vložkou z hliníkové fólie připevněnými na přivařené trny</t>
  </si>
  <si>
    <t>https://podminky.urs.cz/item/CS_URS_2022_02/713381311</t>
  </si>
  <si>
    <t>R-6314267</t>
  </si>
  <si>
    <t>rohož izolační z minerální vlny prošívaná na pletivu tl 60mm s požární odolností EI90 po zakrytí AL fólií</t>
  </si>
  <si>
    <t>-447316100</t>
  </si>
  <si>
    <t>10*1,05 'Přepočtené koeficientem množství</t>
  </si>
  <si>
    <t>713411131</t>
  </si>
  <si>
    <t>Montáž izolace tepelné potrubí pásy nebo rohožemi s Al fólií drátem do Fe konstrukce 1x</t>
  </si>
  <si>
    <t>1058356100</t>
  </si>
  <si>
    <t>Montáž izolace tepelné potrubí a ohybů pásy nebo rohožemi s povrchovou úpravou hliníkovou fólií připevněnými ocelovým drátem do konstrukce z ocelových pásů potrubí jednovrstvá</t>
  </si>
  <si>
    <t>"60"30</t>
  </si>
  <si>
    <t>"40"25</t>
  </si>
  <si>
    <t>63150982</t>
  </si>
  <si>
    <t>rohož izolační z minerální vlny lamelová s Al fólií 25-40kg/m3 tl 40mm</t>
  </si>
  <si>
    <t>1420598828</t>
  </si>
  <si>
    <t>25*1,05 'Přepočtené koeficientem množství</t>
  </si>
  <si>
    <t>63150984</t>
  </si>
  <si>
    <t>rohož izolační z minerální vlny lamelová s Al fólií 25-40kg/m3 tl 60mm</t>
  </si>
  <si>
    <t>-765165228</t>
  </si>
  <si>
    <t>30*1,05 'Přepočtené koeficientem množství</t>
  </si>
  <si>
    <t>713391112</t>
  </si>
  <si>
    <t>Montáž izolace tepelné těles oplechování pevné plochy tvarové</t>
  </si>
  <si>
    <t>-1332496959</t>
  </si>
  <si>
    <t>Montáž izolace tepelné těles - doplňky a konstrukční součásti oplechování pevného ploch tvarových</t>
  </si>
  <si>
    <t>Oplechovaní izolace z Pz plechu</t>
  </si>
  <si>
    <t>218517576</t>
  </si>
  <si>
    <t xml:space="preserve">Oplechovaní izolace z Pz plechu </t>
  </si>
  <si>
    <t>č.1A</t>
  </si>
  <si>
    <t>Zařízení č.1A</t>
  </si>
  <si>
    <t>751514639.1</t>
  </si>
  <si>
    <t>1264161264</t>
  </si>
  <si>
    <t>RMAT0003.1</t>
  </si>
  <si>
    <t>1377488217</t>
  </si>
  <si>
    <t>751344121.1</t>
  </si>
  <si>
    <t>878031487</t>
  </si>
  <si>
    <t>42976030.1</t>
  </si>
  <si>
    <t>1627777820</t>
  </si>
  <si>
    <t>751398025</t>
  </si>
  <si>
    <t>Montáž větrací mřížky stěnové přes 0,200 m2</t>
  </si>
  <si>
    <t>81206477</t>
  </si>
  <si>
    <t>Montáž ostatních zařízení větrací mřížky stěnové, průřezu přes 0,200 m2</t>
  </si>
  <si>
    <t>https://podminky.urs.cz/item/CS_URS_2022_02/751398025</t>
  </si>
  <si>
    <t xml:space="preserve">1A.005 Jednořadá odvodní hliníková mřížka na 3900 m3/h s nastavitelnými lamelami povrchově eloxovaná rozměrů 800x500 s regulací R1 s upínacím mechanismem. Vyústka musí splňovat hlukové parametry požadované na konci trasy.
</t>
  </si>
  <si>
    <t>1589362440</t>
  </si>
  <si>
    <t>1A.005 Jednořadá odvodní hliníková mřížka na 3900 m3/h s nastavitelnými lamelami povrchově eloxovaná rozměrů 800x500 s regulací R1 s upínacím mechanismem. Vyústka musí splňovat hlukové parametry požadované na konci trasy.</t>
  </si>
  <si>
    <t>751510017</t>
  </si>
  <si>
    <t>Vzduchotechnické potrubí z pozinkovaného plechu čtyřhranné s přírubou průřezu přes 0,79 do 1,13 m2</t>
  </si>
  <si>
    <t>106630849</t>
  </si>
  <si>
    <t>Vzduchotechnické potrubí z pozinkovaného plechu čtyřhranné s přírubou, průřezu přes 0,79 do 1,13 m2</t>
  </si>
  <si>
    <t>https://podminky.urs.cz/item/CS_URS_2022_02/751510017</t>
  </si>
  <si>
    <t>"800x1100" 1</t>
  </si>
  <si>
    <t>751510015.1</t>
  </si>
  <si>
    <t>1112172559</t>
  </si>
  <si>
    <t>"560x500" 2,5</t>
  </si>
  <si>
    <t>"560x500" 17</t>
  </si>
  <si>
    <t>"700x400" 2</t>
  </si>
  <si>
    <t>"800x500" 7</t>
  </si>
  <si>
    <t>713381311.1</t>
  </si>
  <si>
    <t>-1031130387</t>
  </si>
  <si>
    <t>R-6314267.1</t>
  </si>
  <si>
    <t>1319779917</t>
  </si>
  <si>
    <t>14*1,05 'Přepočtené koeficientem množství</t>
  </si>
  <si>
    <t>713411131.1</t>
  </si>
  <si>
    <t>276282754</t>
  </si>
  <si>
    <t>"60"40</t>
  </si>
  <si>
    <t>"40"55</t>
  </si>
  <si>
    <t>63150982.1</t>
  </si>
  <si>
    <t>-327538735</t>
  </si>
  <si>
    <t>55*1,05 'Přepočtené koeficientem množství</t>
  </si>
  <si>
    <t>63150984.1</t>
  </si>
  <si>
    <t>576261168</t>
  </si>
  <si>
    <t>40*1,05 'Přepočtené koeficientem množství</t>
  </si>
  <si>
    <t>713391112.1</t>
  </si>
  <si>
    <t>-2083359710</t>
  </si>
  <si>
    <t>RMAT0005.1</t>
  </si>
  <si>
    <t xml:space="preserve">Oplechovaní izolace z Pz plechu včetně </t>
  </si>
  <si>
    <t>892395</t>
  </si>
  <si>
    <t>č.2</t>
  </si>
  <si>
    <t>Zařízení č.2</t>
  </si>
  <si>
    <t>751611141.1</t>
  </si>
  <si>
    <t>-1357709341</t>
  </si>
  <si>
    <t xml:space="preserve">2.001 Vzduchotechnická jednotka ve venkovním provedení v sestavě dle příloh TZ ( tabulka výkonů a minimální technické požadavky ) a výkresů </t>
  </si>
  <si>
    <t>KUS</t>
  </si>
  <si>
    <t>-2079969939</t>
  </si>
  <si>
    <t>751741112.1</t>
  </si>
  <si>
    <t>1591082628</t>
  </si>
  <si>
    <t>RMAT0002.1</t>
  </si>
  <si>
    <t>-1527976247</t>
  </si>
  <si>
    <t>751398055</t>
  </si>
  <si>
    <t>Montáž protidešťové žaluzie nebo žaluziové klapky na čtyřhranné potrubí přes 0,600 do 0,750 m2</t>
  </si>
  <si>
    <t>1272685447</t>
  </si>
  <si>
    <t>Montáž ostatních zařízení protidešťové žaluzie nebo žaluziové klapky na čtyřhranné potrubí, průřezu přes 0,600 do 0,750 m2</t>
  </si>
  <si>
    <t>https://podminky.urs.cz/item/CS_URS_2022_02/751398055</t>
  </si>
  <si>
    <t>Hliníková protidešťová žaluzie 1000x630 na 4900m3/h z tlakovou ztrátou do 20 Pa se širokými lamelami včetně sítě proti ptactvu.</t>
  </si>
  <si>
    <t>1545779766</t>
  </si>
  <si>
    <t xml:space="preserve">Hliníková protidešťová žaluzie 1000x630 na 4900m3/h z tlakovou ztrátou do 20 Pa se širokými lamelami včetně sítě proti ptactvu. Žaluzie jsou vyrobeny z eloxovaných hliníkových profilů a jsou opatřeny povrchovou úpravou RAL-Elox. Žaluzie budou vybavena svařovanou sítí s oky 10 x 10mm.
</t>
  </si>
  <si>
    <t>751344121.2</t>
  </si>
  <si>
    <t>-815816474</t>
  </si>
  <si>
    <t>42976030.2</t>
  </si>
  <si>
    <t>504565709</t>
  </si>
  <si>
    <t>751322141</t>
  </si>
  <si>
    <t>Montáž anemostatu kruhového vířivého se skříní D do 300 mm</t>
  </si>
  <si>
    <t>799425968</t>
  </si>
  <si>
    <t>Montáž talířových ventilů, anemostatů, dýz anemostatu kruhového vířivého se skříní, průměru do 300 mm</t>
  </si>
  <si>
    <t>https://podminky.urs.cz/item/CS_URS_2022_02/751322141</t>
  </si>
  <si>
    <t>731018193</t>
  </si>
  <si>
    <t>751514877.1</t>
  </si>
  <si>
    <t>-1296889121</t>
  </si>
  <si>
    <t>42981007.1</t>
  </si>
  <si>
    <t>-1375126786</t>
  </si>
  <si>
    <t>751510015.2</t>
  </si>
  <si>
    <t>1895323968</t>
  </si>
  <si>
    <t>"800x400"1</t>
  </si>
  <si>
    <t>"630x630"1,5</t>
  </si>
  <si>
    <t>751510016</t>
  </si>
  <si>
    <t>Vzduchotechnické potrubí z pozinkovaného plechu čtyřhranné s přírubou průřezu přes 0,50 do 0,79 m2</t>
  </si>
  <si>
    <t>1654046855</t>
  </si>
  <si>
    <t>Vzduchotechnické potrubí z pozinkovaného plechu čtyřhranné s přírubou, průřezu přes 0,50 do 0,79 m2</t>
  </si>
  <si>
    <t>"1000x630"1</t>
  </si>
  <si>
    <t>"800x630"2,5</t>
  </si>
  <si>
    <t>"800x630"7</t>
  </si>
  <si>
    <t>751510043.1</t>
  </si>
  <si>
    <t>740330091</t>
  </si>
  <si>
    <t>"250" 40</t>
  </si>
  <si>
    <t>751510044.1</t>
  </si>
  <si>
    <t>-824787570</t>
  </si>
  <si>
    <t>"315"8</t>
  </si>
  <si>
    <t>"355"18</t>
  </si>
  <si>
    <t>"400" 9</t>
  </si>
  <si>
    <t>751510045.1</t>
  </si>
  <si>
    <t>595848794</t>
  </si>
  <si>
    <t>"450"13</t>
  </si>
  <si>
    <t>751510047</t>
  </si>
  <si>
    <t>Vzduchotechnické potrubí z pozinkovaného plechu kruhové spirálně vinutá trouba bez příruby D přes 600 do 710 mm</t>
  </si>
  <si>
    <t>312993097</t>
  </si>
  <si>
    <t>Vzduchotechnické potrubí z pozinkovaného plechu kruhové, trouba spirálně vinutá bez příruby, průměru přes 600 do 710 mm</t>
  </si>
  <si>
    <t>https://podminky.urs.cz/item/CS_URS_2022_02/751510047</t>
  </si>
  <si>
    <t>"630" 3+8</t>
  </si>
  <si>
    <t>2043066772</t>
  </si>
  <si>
    <t>R-6314267.2</t>
  </si>
  <si>
    <t>503461309</t>
  </si>
  <si>
    <t>713411131.2</t>
  </si>
  <si>
    <t>-1967761734</t>
  </si>
  <si>
    <t>"60"45</t>
  </si>
  <si>
    <t>63150984.2</t>
  </si>
  <si>
    <t>-1069091505</t>
  </si>
  <si>
    <t>45*1,05 'Přepočtené koeficientem množství</t>
  </si>
  <si>
    <t>713391112.2</t>
  </si>
  <si>
    <t>1262894461</t>
  </si>
  <si>
    <t>-1908388660</t>
  </si>
  <si>
    <t>č.2A</t>
  </si>
  <si>
    <t>Zařízení č.2A</t>
  </si>
  <si>
    <t>751398025.1</t>
  </si>
  <si>
    <t>1600795753</t>
  </si>
  <si>
    <t xml:space="preserve">Jednořadá odvodní hliníková mřížka na 3900 m3/h s nastavitelnými lamelami povrchově eloxovaná rozměrů 1000x500 s regulací R1 s upínacím mechanismem. Vyústka musí splňovat hlukové parametry požadované na konci trasy.
</t>
  </si>
  <si>
    <t>-1089845082</t>
  </si>
  <si>
    <t>751344121.3</t>
  </si>
  <si>
    <t>173915745</t>
  </si>
  <si>
    <t xml:space="preserve">Vložky tlumičů hluku do potrubí 200×630×1000 s pletivem.
Útlum vložek musí zajistit požadované hlukové parametry v interiéru i exteriéru. Útlumy musí být stejné nebo lepší než u referenčního výrobku Greif GKK 200x500x1000
</t>
  </si>
  <si>
    <t>-590013398</t>
  </si>
  <si>
    <t>751510016.1</t>
  </si>
  <si>
    <t>353240074</t>
  </si>
  <si>
    <t>"800x630"3</t>
  </si>
  <si>
    <t>"800x630"1,5</t>
  </si>
  <si>
    <t>751510017.1</t>
  </si>
  <si>
    <t>-120728122</t>
  </si>
  <si>
    <t>"1000x1100" 0,3</t>
  </si>
  <si>
    <t>"1000x1000" 1</t>
  </si>
  <si>
    <t>749565084</t>
  </si>
  <si>
    <t>R-6314267.3</t>
  </si>
  <si>
    <t>rohož izolační z minerální vlny prošívaná na pletivu 100kg/m3 tl 60mm</t>
  </si>
  <si>
    <t>64607251</t>
  </si>
  <si>
    <t>20*1,05 'Přepočtené koeficientem množství</t>
  </si>
  <si>
    <t>713411131.3</t>
  </si>
  <si>
    <t>-2022873009</t>
  </si>
  <si>
    <t>"60"20</t>
  </si>
  <si>
    <t>"40"20</t>
  </si>
  <si>
    <t>63150982.2</t>
  </si>
  <si>
    <t>693746318</t>
  </si>
  <si>
    <t>63150984.3</t>
  </si>
  <si>
    <t>-137174308</t>
  </si>
  <si>
    <t>713391112.3</t>
  </si>
  <si>
    <t>1754710829</t>
  </si>
  <si>
    <t>-61682130</t>
  </si>
  <si>
    <t>č.3A</t>
  </si>
  <si>
    <t>Zařízení č.3A - Sociální zařízení - odvod</t>
  </si>
  <si>
    <t>751111131</t>
  </si>
  <si>
    <t>Montáž ventilátoru axiálního nízkotlakého potrubního základního D do 200 mm</t>
  </si>
  <si>
    <t>1345409916</t>
  </si>
  <si>
    <t>Montáž ventilátoru axiálního nízkotlakého potrubního základního, průměru do 200 mm</t>
  </si>
  <si>
    <t>https://podminky.urs.cz/item/CS_URS_2022_02/751111131</t>
  </si>
  <si>
    <t>4291410-R</t>
  </si>
  <si>
    <t>ventilátor axiální potrubní skříň z plastu průtok 400m3/h D 200mm</t>
  </si>
  <si>
    <t>2097327834</t>
  </si>
  <si>
    <t>751514679</t>
  </si>
  <si>
    <t>Montáž škrtící klapky nebo zpětné klapky do plechového potrubí kruhové bez příruby D přes 100 do 200 mm</t>
  </si>
  <si>
    <t>-2020006420</t>
  </si>
  <si>
    <t>Montáž škrtící klapky nebo zpětné klapky do plechového potrubí kruhové bez příruby, průměru přes 100 do 200 mm</t>
  </si>
  <si>
    <t>https://podminky.urs.cz/item/CS_URS_2022_02/751514679</t>
  </si>
  <si>
    <t>42971007</t>
  </si>
  <si>
    <t>klapka kruhová uzavírací Pz D 200mm</t>
  </si>
  <si>
    <t>-250516104</t>
  </si>
  <si>
    <t>42971024</t>
  </si>
  <si>
    <t>klapka kruhová zpětná Pz D 200mm</t>
  </si>
  <si>
    <t>-411740074</t>
  </si>
  <si>
    <t>751322012</t>
  </si>
  <si>
    <t>Montáž talířového ventilu D přes 100 do 200 mm</t>
  </si>
  <si>
    <t>1101137712</t>
  </si>
  <si>
    <t>Montáž talířových ventilů, anemostatů, dýz talířového ventilu, průměru přes 100 do 200 mm</t>
  </si>
  <si>
    <t>https://podminky.urs.cz/item/CS_URS_2022_02/751322012</t>
  </si>
  <si>
    <t>42972213</t>
  </si>
  <si>
    <t>ventil talířový pro odvod vzduchu kovový D 125mm</t>
  </si>
  <si>
    <t>1763845594</t>
  </si>
  <si>
    <t>751344112</t>
  </si>
  <si>
    <t>Montáž tlumiče hluku pro kruhové potrubí D přes 100 do 200 mm</t>
  </si>
  <si>
    <t>567210437</t>
  </si>
  <si>
    <t>Montáž tlumičů hluku pro kruhové potrubí, průměru přes 100 do 200 mm</t>
  </si>
  <si>
    <t>https://podminky.urs.cz/item/CS_URS_2022_02/751344112</t>
  </si>
  <si>
    <t>42976006</t>
  </si>
  <si>
    <t>tlumič hluku kruhový Pz, D 200mm, l=1000mm</t>
  </si>
  <si>
    <t>-128133307</t>
  </si>
  <si>
    <t>751398021</t>
  </si>
  <si>
    <t>Montáž větrací mřížky stěnové do 0,040 m2</t>
  </si>
  <si>
    <t>256120621</t>
  </si>
  <si>
    <t>Montáž ostatních zařízení větrací mřížky stěnové, průřezu do 0,040 m2</t>
  </si>
  <si>
    <t>https://podminky.urs.cz/item/CS_URS_2022_02/751398021</t>
  </si>
  <si>
    <t>42972331</t>
  </si>
  <si>
    <t>mřížka stěnová otevřená jednořadá kovová úhel lamel 15° 200x100mm</t>
  </si>
  <si>
    <t>1275524459</t>
  </si>
  <si>
    <t>751510042</t>
  </si>
  <si>
    <t>Vzduchotechnické potrubí z pozinkovaného plechu kruhové spirálně vinutá trouba bez příruby D přes 100 do 200 mm</t>
  </si>
  <si>
    <t>1466049297</t>
  </si>
  <si>
    <t>Vzduchotechnické potrubí z pozinkovaného plechu kruhové, trouba spirálně vinutá bez příruby, průměru přes 100 do 200 mm</t>
  </si>
  <si>
    <t>https://podminky.urs.cz/item/CS_URS_2022_02/751510042</t>
  </si>
  <si>
    <t>751537146</t>
  </si>
  <si>
    <t>Montáž potrubí kruhového ohebného tepelně a zvukově izolovaného Al hadice D přes 100 do 150 mm</t>
  </si>
  <si>
    <t>-442400802</t>
  </si>
  <si>
    <t>Montáž potrubí ohebného kruhového izolovaného minerální vatou Al hadice (izolace tepelná i hluková), průměru přes 100 do 150 mm</t>
  </si>
  <si>
    <t>https://podminky.urs.cz/item/CS_URS_2022_02/751537146</t>
  </si>
  <si>
    <t>42981730</t>
  </si>
  <si>
    <t>hadice ohebná z Al s tepelnou a hlukovou izolací 25mm, délka 10m D 127mm</t>
  </si>
  <si>
    <t>-2044324976</t>
  </si>
  <si>
    <t>instalační materiál</t>
  </si>
  <si>
    <t>1386376777</t>
  </si>
  <si>
    <t>č.4</t>
  </si>
  <si>
    <t>Zařízení č.4</t>
  </si>
  <si>
    <t>751122094</t>
  </si>
  <si>
    <t>Montáž ventilátoru radiálního nízkotlakého potrubního základního do kruhového potrubí D přes 300 do 400 mm</t>
  </si>
  <si>
    <t>887561598</t>
  </si>
  <si>
    <t>Montáž ventilátoru radiálního nízkotlakého potrubního základního do kruhového potrubí, průměru přes 300 do 400 mm</t>
  </si>
  <si>
    <t>https://podminky.urs.cz/item/CS_URS_2022_02/751122094</t>
  </si>
  <si>
    <t>"4.001" 1</t>
  </si>
  <si>
    <t>"4.002" 1</t>
  </si>
  <si>
    <t>42914521</t>
  </si>
  <si>
    <t>ventilátor radiální potrubní úsporný ocelový IP44 výkon 280-300W D 315mm</t>
  </si>
  <si>
    <t>-1535757728</t>
  </si>
  <si>
    <t>751311092</t>
  </si>
  <si>
    <t>Montáž vyústi čtyřhranné do čtyřhranného potrubí přes 0,040 do 0,080 m2</t>
  </si>
  <si>
    <t>-716896020</t>
  </si>
  <si>
    <t>Montáž vyústi čtyřhranné do čtyřhranného potrubí, průřezu přes 0,040 do 0,080 m2</t>
  </si>
  <si>
    <t>https://podminky.urs.cz/item/CS_URS_2022_02/751311092</t>
  </si>
  <si>
    <t>4.07 Vyústka na 225m3/h pro přívod vzduchu 625x75mm hliníková mřížka v dvouřadém uspořádání natáčecích lamel.</t>
  </si>
  <si>
    <t>-680724083</t>
  </si>
  <si>
    <t>751344114</t>
  </si>
  <si>
    <t>Montáž tlumiče hluku pro kruhové potrubí D přes 300 do 400 mm</t>
  </si>
  <si>
    <t>-336161890</t>
  </si>
  <si>
    <t>Montáž tlumičů hluku pro kruhové potrubí, průměru přes 300 do 400 mm</t>
  </si>
  <si>
    <t>https://podminky.urs.cz/item/CS_URS_2022_02/751344114</t>
  </si>
  <si>
    <t>42976010</t>
  </si>
  <si>
    <t>tlumič hluku kruhový Pz, D 315mm, l=1000mm</t>
  </si>
  <si>
    <t>-193466857</t>
  </si>
  <si>
    <t>751355012</t>
  </si>
  <si>
    <t>Montáž ohřívače elektrického na potrubí D přes 200 do 400 mm</t>
  </si>
  <si>
    <t>-1298534109</t>
  </si>
  <si>
    <t>Montáž ohřívačů, chladičů, eliminátorů kapek ohřívače elektrického, na potrubí průměru přes 200 do 400 mm</t>
  </si>
  <si>
    <t>https://podminky.urs.cz/item/CS_URS_2022_02/751355012</t>
  </si>
  <si>
    <t>"4.003" 1</t>
  </si>
  <si>
    <t>"4.004" 1</t>
  </si>
  <si>
    <t>42956123</t>
  </si>
  <si>
    <t>ohřívač vzduchu elektrický bez integrované regulace D 315mm, 3,1 - 9,0kW</t>
  </si>
  <si>
    <t>1172634575</t>
  </si>
  <si>
    <t>751366013</t>
  </si>
  <si>
    <t>Montáž filtru kazetového na potrubí D přes 300 do 500 mm</t>
  </si>
  <si>
    <t>-1757630678</t>
  </si>
  <si>
    <t>Montáž filtru kazetového, na potrubí, průměru přes 300 do 500 mm</t>
  </si>
  <si>
    <t>https://podminky.urs.cz/item/CS_URS_2022_02/751366013</t>
  </si>
  <si>
    <t>"4.006" 2</t>
  </si>
  <si>
    <t>42922034</t>
  </si>
  <si>
    <t>filtr kapsový pro kruhové potrubí Pz D 315mm</t>
  </si>
  <si>
    <t>-1854898750</t>
  </si>
  <si>
    <t>751510012</t>
  </si>
  <si>
    <t>Vzduchotechnické potrubí z pozinkovaného plechu čtyřhranné s přírubou průřezu přes 0,03 do 0,07 m2</t>
  </si>
  <si>
    <t>2085954707</t>
  </si>
  <si>
    <t>Vzduchotechnické potrubí z pozinkovaného plechu čtyřhranné s přírubou, průřezu přes 0,03 do 0,07 m2</t>
  </si>
  <si>
    <t>https://podminky.urs.cz/item/CS_URS_2022_02/751510012</t>
  </si>
  <si>
    <t>"4.100" 7</t>
  </si>
  <si>
    <t>751510044.2</t>
  </si>
  <si>
    <t>-2025852148</t>
  </si>
  <si>
    <t>"4.200" 70</t>
  </si>
  <si>
    <t>713411131.4</t>
  </si>
  <si>
    <t>1973942956</t>
  </si>
  <si>
    <t>25+1</t>
  </si>
  <si>
    <t>63150982.3</t>
  </si>
  <si>
    <t>1036613270</t>
  </si>
  <si>
    <t>26*1,05 'Přepočtené koeficientem množství</t>
  </si>
  <si>
    <t>č.6</t>
  </si>
  <si>
    <t>Zařízení č.6</t>
  </si>
  <si>
    <t>751711112</t>
  </si>
  <si>
    <t>Montáž klimatizační jednotky vnitřní nástěnné o výkonu přes 3,5 do 5 kW</t>
  </si>
  <si>
    <t>687497464</t>
  </si>
  <si>
    <t>Montáž klimatizační jednotky vnitřní nástěnné o výkonu (pro objem místnosti) přes 3,5 do 5 kW (přes 35 do 50 m3)</t>
  </si>
  <si>
    <t>https://podminky.urs.cz/item/CS_URS_2022_02/751711112</t>
  </si>
  <si>
    <t>"6.003" 1</t>
  </si>
  <si>
    <t>"6.004" 1</t>
  </si>
  <si>
    <t>42952002</t>
  </si>
  <si>
    <t>jednotka klimatizační nástěnná o výkonu do 5,0kW</t>
  </si>
  <si>
    <t>39723788</t>
  </si>
  <si>
    <t>751721111</t>
  </si>
  <si>
    <t>Montáž klimatizační jednotky venkovní s jednofázovým napájením do 2 vnitřních jednotek</t>
  </si>
  <si>
    <t>-1932077328</t>
  </si>
  <si>
    <t>Montáž klimatizační jednotky venkovní jednofázové napájení do 2 vnitřních jednotek</t>
  </si>
  <si>
    <t>https://podminky.urs.cz/item/CS_URS_2022_02/751721111</t>
  </si>
  <si>
    <t>"6.001" 1</t>
  </si>
  <si>
    <t>"6.002" 1</t>
  </si>
  <si>
    <t>42952015</t>
  </si>
  <si>
    <t>jednotka klimatizační venkovní jednofázové napájení do 2 vnitřních jednotek o výkonu do 5,5kW</t>
  </si>
  <si>
    <t>58808693</t>
  </si>
  <si>
    <t>751791122</t>
  </si>
  <si>
    <t>Montáž dvojice napojovacího měděného potrubí předizolovaného 6-12 (1/4" x 1/2")</t>
  </si>
  <si>
    <t>1390049337</t>
  </si>
  <si>
    <t>Montáž napojovacího potrubí měděného předizolované dvojice, D mm (") 6-12 (1/4"-1/2")</t>
  </si>
  <si>
    <t>https://podminky.urs.cz/item/CS_URS_2022_02/751791122</t>
  </si>
  <si>
    <t>42981914</t>
  </si>
  <si>
    <t>trubka dvojitě předizolovaná Cu 1/4" -1/2" (6-12 mm), stěna tl 0,8/0,8mm, izolace 9 mm</t>
  </si>
  <si>
    <t>1736385923</t>
  </si>
  <si>
    <t>25*1,03 'Přepočtené koeficientem množství</t>
  </si>
  <si>
    <t>751791173</t>
  </si>
  <si>
    <t>Zakončení včetně nasazení matice a montáže na ventil pro potrubí 10 x 1</t>
  </si>
  <si>
    <t>-1917435581</t>
  </si>
  <si>
    <t>Montáž napojovacího potrubí měděného zakončení včetně nasazení matice a montáže na ventil pro potrubí, D x tl. stěny 10 x 1</t>
  </si>
  <si>
    <t>https://podminky.urs.cz/item/CS_URS_2022_02/751791173</t>
  </si>
  <si>
    <t>19761086</t>
  </si>
  <si>
    <t>matice závitová šestihranná pro měděné potrubí VZT, mosaz, D 3/8"</t>
  </si>
  <si>
    <t>-1584827238</t>
  </si>
  <si>
    <t>751791175</t>
  </si>
  <si>
    <t>Zakončení včetně nasazení matice a montáže na ventil pro potrubí 16 x 1</t>
  </si>
  <si>
    <t>1454062465</t>
  </si>
  <si>
    <t>Montáž napojovacího potrubí měděného zakončení včetně nasazení matice a montáže na ventil pro potrubí, D x tl. stěny 16 x 1</t>
  </si>
  <si>
    <t>https://podminky.urs.cz/item/CS_URS_2022_02/751791175</t>
  </si>
  <si>
    <t>19761088</t>
  </si>
  <si>
    <t>matice závitová šestihranná pro měděné potrubí VZT, mosaz, D 5/8"</t>
  </si>
  <si>
    <t>1109525997</t>
  </si>
  <si>
    <t>751792003</t>
  </si>
  <si>
    <t>Montáž podstavné konstrukce (1 ks) pro uložení klimatizační jednotky na rovný podklad</t>
  </si>
  <si>
    <t>-1522932084</t>
  </si>
  <si>
    <t>Montáž ostatních zařízení uložení pro klimatizační jednotky na rovný podklad podstavné konstrukce (1 ks)</t>
  </si>
  <si>
    <t>https://podminky.urs.cz/item/CS_URS_2022_02/751792003</t>
  </si>
  <si>
    <t>42990013</t>
  </si>
  <si>
    <t>konstrukce podstavná na rovné střechy nebo zpevněné plochy, dva pohyblivé příčníky, nosnost do 700 kg, 1000x1300mm</t>
  </si>
  <si>
    <t>-1225170454</t>
  </si>
  <si>
    <t>751614130</t>
  </si>
  <si>
    <t>Montáž regulace, ovladače, dotykového ovladače, mechanického ovladače vzduchotechnické jednotky na omítku</t>
  </si>
  <si>
    <t>1569462448</t>
  </si>
  <si>
    <t>Montáž monitorovacího, řídícího a ovládacího zařízení regulace, ovladače, dotykového ovladače, mechanického ovladače VZT jednotky na omítku</t>
  </si>
  <si>
    <t>https://podminky.urs.cz/item/CS_URS_2022_02/751614130</t>
  </si>
  <si>
    <t>"6.005" 1</t>
  </si>
  <si>
    <t>40565004</t>
  </si>
  <si>
    <t>ovladač manuální VZT jednotky na omítku</t>
  </si>
  <si>
    <t>-722213962</t>
  </si>
  <si>
    <t>75161413-R1</t>
  </si>
  <si>
    <t>Dodávka a montáž rozvaděče redundance náístěnný</t>
  </si>
  <si>
    <t>-1350460001</t>
  </si>
  <si>
    <t xml:space="preserve">Dodávka a montáž rozvaděče redundance nástěnný v následujícím provedení:
- Samostatný rozvaděč v nástěnném provedení s displejem a ovládáním.
- Zajistí přepínaní provozu dvou vnitřních jednotek pro pravidelné střídaní provozu, nebo při poruše jedné z nich.
- Rovnoměrně rozdělení provozních hodin mezi dvě jednotky.
- Teplotou podmíněné zapnutí i druhé jednotky, je-li třeba.
- Připojeni na konektor vnitřních jednotek.
- Plug &amp; play, teplotní čidlo je součástí
- PC-Port LAN, možnost dálkového monitorovaní prostřednictvím webového prohlížeče přes IP adresu. Minimální technický standard viz TZ 
Hlášení, CHOD, PORUCHA; dálkové spouštění
</t>
  </si>
  <si>
    <t>75161413-R2</t>
  </si>
  <si>
    <t>Dodávka a montáž modulu pro hlášen í provozu vnitřní jednotky</t>
  </si>
  <si>
    <t>-231372677</t>
  </si>
  <si>
    <t>č.7A</t>
  </si>
  <si>
    <t>Zařízení č.7A</t>
  </si>
  <si>
    <t>751122472</t>
  </si>
  <si>
    <t>Montáž ventilátoru radiálního středotlakého potrubního se spirální skříní kysvzd nevýbušného na motorové stoličce do kruhového potrubí D přes 100 do 200 mm</t>
  </si>
  <si>
    <t>-1740685413</t>
  </si>
  <si>
    <t>Montáž ventilátoru radiálního středotlakého potrubního se spirální skříní kyselinovzdorného a nevýbušného na motorové stoličce do kruhového potrubí, průměru přes 100 do 200 mm</t>
  </si>
  <si>
    <t>https://podminky.urs.cz/item/CS_URS_2022_02/751122472</t>
  </si>
  <si>
    <t>"7A.001"1</t>
  </si>
  <si>
    <t>"7A.002"1</t>
  </si>
  <si>
    <t>"7A.003"1</t>
  </si>
  <si>
    <t>"7A.004"1</t>
  </si>
  <si>
    <t>Radiální ventilátor pro odvod spalin na 2000m3/h při tlakové ztrátě 2000Pa včetně připevňovacích konzolí. Podrobné technické parametry zařízení jsou v přílohách TZ. V tabulce zařízení a v minimálních technických požadavcích.</t>
  </si>
  <si>
    <t>732920924</t>
  </si>
  <si>
    <t xml:space="preserve">Radiální ventilátor pro odvod spalin na 2000m3/h při tlakové ztrátě 2000Pa včetně připevňovacích konzolí. Podrobné technické parametry zařízení jsou v přílohách TZ. V tabulce zařízení a v minimálních technických požadavcích.
</t>
  </si>
  <si>
    <t>751398105</t>
  </si>
  <si>
    <t>Montáž ostatních zařízení uzavírací klapky do čtyřhranné potrubí bez příruby, průřezu přes 0,07 do 0,13 m2</t>
  </si>
  <si>
    <t>1524790980</t>
  </si>
  <si>
    <t>https://podminky.urs.cz/item/CS_URS_2022_02/751398105</t>
  </si>
  <si>
    <t>Poznámka k položce:_x000d_
potrubí z pozinkovaného plechu čtyřhranné s přírubou, průřezu přes 0,07 do 0,13 m2</t>
  </si>
  <si>
    <t>"7A.005"1</t>
  </si>
  <si>
    <t>"7A.006"1</t>
  </si>
  <si>
    <t>"7A.007"1</t>
  </si>
  <si>
    <t>"7A.008"1</t>
  </si>
  <si>
    <t>Uzavírací klapka těsná na servopohon 630x200mm. Servo dodá MaR.</t>
  </si>
  <si>
    <t>869794979</t>
  </si>
  <si>
    <t>751398051</t>
  </si>
  <si>
    <t>Montáž protidešťové žaluzie nebo žaluziové klapky na čtyřhranné potrubí do 0,150 m2</t>
  </si>
  <si>
    <t>-458655667</t>
  </si>
  <si>
    <t>Montáž ostatních zařízení protidešťové žaluzie nebo žaluziové klapky na čtyřhranné potrubí, průřezu do 0,150 m2</t>
  </si>
  <si>
    <t>https://podminky.urs.cz/item/CS_URS_2022_02/751398051</t>
  </si>
  <si>
    <t>"7A.017" 4</t>
  </si>
  <si>
    <t>7A.017 Hliníková protidešťová žaluzie 630x200 na 1000m3/h z tlakovou ztrátou do 20 Pa se širokými lamelami včetně sítě proti ptactvu. Žaluzie jsou vyrobeny z eloxovaných hliníkových profilů a jsou opatřeny povrchovou úpravou RAL-Elox. Žaluzie budou vybave</t>
  </si>
  <si>
    <t>976780960</t>
  </si>
  <si>
    <t>751-R1</t>
  </si>
  <si>
    <t>7A.009 - Kolejnice systému odsávání výfukových plynů 920 pro vozidla v pohybu délky 12,5m s připojením k ventilátoru průměru 160mm Odolnost 150°C nepřetržitě včetně posuvné odsávací jednotky na 1500m3/h s balancerem, klapkou a zavěšením hadice.</t>
  </si>
  <si>
    <t>1872137008</t>
  </si>
  <si>
    <t xml:space="preserve">7A.009 - Kolejnice systému odsávání výfukových plynů 920 pro vozidla v pohybu délky 12,5m s připojením k ventilátoru průměru 160mm Odolnost 150°C nepřetržitě včetně posuvné odsávací jednotky na 1500m3/h s balancerem, klapkou a zavěšením hadice. Včetně hadice z Polyesterová tkaniny, potažená EPDM / PP. Polyesterová spirála pokryta EPDM. Součástí musí být i sada koncovek na připojení výfuků autobusů a nákladních automobilů dle specifikace DPP. Maximální poloměr ohybu 225 mm. Technické parametry viz TZ a její přílohy.
</t>
  </si>
  <si>
    <t>751-R2</t>
  </si>
  <si>
    <t>7A.010 - Kolejnice systému odsávání výfukových plynů 920 pro vozidla v pohybu délky 15m s připojením k ventilátoru průměru 160mm Odolnost 150°C nepřetržitě včetně posuvné odsávací jednotky na 1500m3/h s balancerem, klapkou a zavěšením hadice</t>
  </si>
  <si>
    <t>-132992229</t>
  </si>
  <si>
    <t xml:space="preserve">7A.010 - Kolejnice systému odsávání výfukových plynů 920 pro vozidla v pohybu délky 15m s připojením k ventilátoru průměru 160mm Odolnost 150°C nepřetržitě včetně posuvné odsávací jednotky na 1500m3/h s balancerem, klapkou a zavěšením hadice. Včetně hadice z Polyesterová tkaniny, potažená EPDM / PP. Polyesterová spirála pokryta EPDM. Součástí musí být i sada koncovek na připojení výfuků autobusů a nákladních automobilů dle specifikace DPP. Maximální poloměr ohybu 225 mm. Technické parametry viz TZ a její přílohy.
</t>
  </si>
  <si>
    <t>751-R3</t>
  </si>
  <si>
    <t>7A.011 - Kolejnice systému odsávání výfukových plynů 920 pro vozidla v pohybu délky 17,5m s připojením k ventilátoru průměru 160mm Odolnost 150°C nepřetržitě včetně posuvné odsávací jednotky na 1500m3/h s balancerem, klapkou a zavěšením hadice.</t>
  </si>
  <si>
    <t>1591672833</t>
  </si>
  <si>
    <t xml:space="preserve">7A.011 - Kolejnice systému odsávání výfukových plynů 920 pro vozidla v pohybu délky 17,5m s připojením k ventilátoru průměru 160mm Odolnost 150°C nepřetržitě včetně posuvné odsávací jednotky na 1500m3/h s balancerem, klapkou a zavěšením hadice. Včetně hadice z Polyesterová tkaniny, potažená EPDM / PP. Polyesterová spirála pokryta EPDM. Součástí musí být i sada koncovek na připojení výfuků autobusů a nákladních automobilů dle specifikace DPP. Maximální poloměr ohybu 225 mm. Technické parametry viz TZ a její přílohy.
</t>
  </si>
  <si>
    <t>751-R4</t>
  </si>
  <si>
    <t>7A.012 - Kolejnice systému odsávání výfukových plynů 920 pro vozidla v pohybu délky 17,5m s připojením k ventilátoru průměru 160mm Odolnost 150°C nepřetržitě včetně posuvné odsávací jednotky na 1500m3/h s balancerem, klapkou a zavěšením hadice.</t>
  </si>
  <si>
    <t>431596028</t>
  </si>
  <si>
    <t xml:space="preserve">7A.012 - Kolejnice systému odsávání výfukových plynů 920 pro vozidla v pohybu délky 17,5m s připojením k ventilátoru průměru 160mm Odolnost 150°C nepřetržitě včetně posuvné odsávací jednotky na 1500m3/h s balancerem, klapkou a zavěšením hadice. Včetně hadice z Polyesterová tkaniny, potažená EPDM / PP. Polyesterová spirála pokryta EPDM. Součástí musí být i sada koncovek na připojení výfuků autobusů a nákladních automobilů dle specifikace DPP. Maximální poloměr ohybu 225 mm. Technické parametry viz TZ a její přílohy.
</t>
  </si>
  <si>
    <t>751-R5</t>
  </si>
  <si>
    <t xml:space="preserve">7A.013 - Kolejnice systému odsávání výfukových plynů 920 pro vozidla v pohybu délky 10 m s připojením k ventilátoru průměru 160mm Odolnost 150°C nepřetržitě včetně posuvné odsávací jednotky na 1500m3/h s balancerem, klapkou a zavěšením hadice. </t>
  </si>
  <si>
    <t>-441035365</t>
  </si>
  <si>
    <t xml:space="preserve">7A.013 - Kolejnice systému odsávání výfukových plynů 920 pro vozidla v pohybu délky 10 m s připojením k ventilátoru průměru 160mm Odolnost 150°C nepřetržitě včetně posuvné odsávací jednotky na 1500m3/h s balancerem, klapkou a zavěšením hadice. Včetně hadice z Polyesterová tkaniny, potažená EPDM / PP. Polyesterová spirála pokryta EPDM. Součástí musí být i sada koncovek na připojení výfuků autobusů a nákladních automobilů dle specifikace DPP. Maximální poloměr ohybu 225 mm. Technické parametry viz TZ a její přílohy.
</t>
  </si>
  <si>
    <t>751-R6</t>
  </si>
  <si>
    <t>7A.014 - Kolejnice systému odsávání výfukových plynů 920 pro vozidla v pohybu délky 12,5m s připojením k ventilátoru průměru 160mm Odolnost 150°C nepřetržitě včetně posuvné odsávací jednotky na 1500m3/h s balancerem, klapkou a zavěšením hadice.</t>
  </si>
  <si>
    <t>-1432894310</t>
  </si>
  <si>
    <t xml:space="preserve">7A.014 - Kolejnice systému odsávání výfukových plynů 920 pro vozidla v pohybu délky 12,5m s připojením k ventilátoru průměru 160mm Odolnost 150°C nepřetržitě včetně posuvné odsávací jednotky na 1500m3/h s balancerem, klapkou a zavěšením hadice. Včetně hadice z Polyesterová tkaniny, potažená EPDM / PP. Polyesterová spirála pokryta EPDM. Součástí musí být i sada koncovek na připojení výfuků autobusů a nákladních automobilů dle specifikace DPP. Maximální poloměr ohybu 225 mm. Technické parametry viz TZ a její přílohy.
</t>
  </si>
  <si>
    <t>751-R7</t>
  </si>
  <si>
    <t>7A.015 - Kolejnice systému odsávání výfukových plynů 920 pro vozidla v pohybu délky 12,5m s připojením k ventilátoru průměru 160mm Odolnost 150°C nepřetržitě včetně posuvné odsávací jednotky na 1500m3/h s balancerem, klapkou a zavěšením hadice.</t>
  </si>
  <si>
    <t>487988502</t>
  </si>
  <si>
    <t xml:space="preserve">7A.015 - Kolejnice systému odsávání výfukových plynů 920 pro vozidla v pohybu délky 12,5m s připojením k ventilátoru průměru 160mm Odolnost 150°C nepřetržitě včetně posuvné odsávací jednotky na 1500m3/h s balancerem, klapkou a zavěšením hadice. Včetně hadice z Polyesterová tkaniny, potažená EPDM / PP. Polyesterová spirála pokryta EPDM. Součástí musí být i sada koncovek na připojení výfuků autobusů a nákladních automobilů dle specifikace DPP. Maximální poloměr ohybu 225 mm. Technické parametry viz TZ a její přílohy.
</t>
  </si>
  <si>
    <t>751-R8</t>
  </si>
  <si>
    <t>7A.016 - Kolejnice systému odsávání výfukových plynů 920 pro vozidla v pohybu délky 12,5m s připojením k ventilátoru průměru 160mm Odolnost 150°C nepřetržitě včetně posuvné odsávací jednotky na 1500m3/h s balancerem, klapkou a zavěšením hadice</t>
  </si>
  <si>
    <t>-1011681084</t>
  </si>
  <si>
    <t xml:space="preserve">7A.016 - Kolejnice systému odsávání výfukových plynů 920 pro vozidla v pohybu délky 12,5m s připojením k ventilátoru průměru 160mm Odolnost 150°C nepřetržitě včetně posuvné odsávací jednotky na 1500m3/h s balancerem, klapkou a zavěšením hadice. Včetně hadice z Polyesterová tkaniny, potažená EPDM / PP. Polyesterová spirála pokryta EPDM. Součástí musí být i sada koncovek na připojení výfuků autobusů a nákladních automobilů dle specifikace DPP. Maximální poloměr ohybu 225 mm. Technické parametry viz TZ a její přílohy.
</t>
  </si>
  <si>
    <t>751510011</t>
  </si>
  <si>
    <t>Vzduchotechnické potrubí z pozinkovaného plechu čtyřhranné s přírubou průřezu přes 0,01 do 0,03 m2</t>
  </si>
  <si>
    <t>-2102651938</t>
  </si>
  <si>
    <t>Vzduchotechnické potrubí z pozinkovaného plechu čtyřhranné s přírubou, průřezu přes 0,01 do 0,03 m2</t>
  </si>
  <si>
    <t>https://podminky.urs.cz/item/CS_URS_2022_02/751510011</t>
  </si>
  <si>
    <t>"630x200" 2</t>
  </si>
  <si>
    <t>751512164</t>
  </si>
  <si>
    <t>Montáž potrubí plechového skupiny II kruhového s přírubou tloušťky plechu 1,0 mm D přes 300 do 400 mm</t>
  </si>
  <si>
    <t>1854921402</t>
  </si>
  <si>
    <t>Montáž potrubí plechového skupiny II kruhového s přírubou tloušťky plechu 1,0 mm, průměru přes 300 do 400 mm</t>
  </si>
  <si>
    <t>https://podminky.urs.cz/item/CS_URS_2022_02/751512164</t>
  </si>
  <si>
    <t>Hladké potrubím z černého, nebo pozinkovaného plechu kruhového průřezu do průměru 355mm skupiny II. Potrubí pro odprašování dřevoobráběcích strojů, to je pro prachy nebo materiály s malou abrazí do teploty 300°C.</t>
  </si>
  <si>
    <t>952978105</t>
  </si>
  <si>
    <t xml:space="preserve">Hladké potrubím z černého, nebo pozinkovaného plechu kruhového průřezu do průměru 355mm skupiny II. Potrubí pro odprašování dřevoobráběcích strojů, to je pro prachy nebo materiály s malou abrazí do teploty 300°C. Provedení rozvodů musí být v nevýbušném provedení. Včetně tvarovek (30%)
</t>
  </si>
  <si>
    <t>180*1,05 'Přepočtené koeficientem množství</t>
  </si>
  <si>
    <t>č.8A</t>
  </si>
  <si>
    <t>Zařízení č.8A</t>
  </si>
  <si>
    <t>751122071</t>
  </si>
  <si>
    <t>Montáž ventilátoru radiálního nízkotlakého podhledového protipožárního D do 100 mm</t>
  </si>
  <si>
    <t>1368885219</t>
  </si>
  <si>
    <t>Montáž ventilátoru radiálního nízkotlakého podhledového protipožárního, průměru do 100 mm</t>
  </si>
  <si>
    <t>https://podminky.urs.cz/item/CS_URS_2022_02/751122071</t>
  </si>
  <si>
    <t>"8A.001" 1</t>
  </si>
  <si>
    <t>42914717</t>
  </si>
  <si>
    <t>ventilátor radiální nástěnný/podhledový materiál ABS bílý požární F90 zadní vývod dvouotáčkovýD 100mm</t>
  </si>
  <si>
    <t>-886115712</t>
  </si>
  <si>
    <t>751510041</t>
  </si>
  <si>
    <t>Vzduchotechnické potrubí z pozinkovaného plechu kruhové spirálně vinutá trouba bez příruby D do 100 mm</t>
  </si>
  <si>
    <t>1160173961</t>
  </si>
  <si>
    <t>Vzduchotechnické potrubí z pozinkovaného plechu kruhové, trouba spirálně vinutá bez příruby, průměru do 100 mm</t>
  </si>
  <si>
    <t>https://podminky.urs.cz/item/CS_URS_2022_02/751510041</t>
  </si>
  <si>
    <t>"8A.200" 13</t>
  </si>
  <si>
    <t>751514775</t>
  </si>
  <si>
    <t>Montáž protidešťové stříšky nebo výfukové hlavice do plechového potrubí kruhové bez příruby D do 100 mm</t>
  </si>
  <si>
    <t>2115197429</t>
  </si>
  <si>
    <t>Montáž protidešťové stříšky nebo výfukové hlavice do plechového potrubí kruhové bez příruby, průměru do 100 mm</t>
  </si>
  <si>
    <t>https://podminky.urs.cz/item/CS_URS_2022_02/751514775</t>
  </si>
  <si>
    <t>"8A.002" 1</t>
  </si>
  <si>
    <t>42974002</t>
  </si>
  <si>
    <t>stříška protidešťová s lemem Pz D 100mm</t>
  </si>
  <si>
    <t>-1873783536</t>
  </si>
  <si>
    <t>X</t>
  </si>
  <si>
    <t>Větrání výtahové šachty</t>
  </si>
  <si>
    <t>751510043.2</t>
  </si>
  <si>
    <t>1674309718</t>
  </si>
  <si>
    <t>"X.200" 4</t>
  </si>
  <si>
    <t>751514777</t>
  </si>
  <si>
    <t>Montáž protidešťové stříšky nebo výfukové hlavice do plechového potrubí kruhové bez příruby D přes 200 do 300 mm</t>
  </si>
  <si>
    <t>989307744</t>
  </si>
  <si>
    <t>Montáž protidešťové stříšky nebo výfukové hlavice do plechového potrubí kruhové bez příruby, průměru přes 200 do 300 mm</t>
  </si>
  <si>
    <t>https://podminky.urs.cz/item/CS_URS_2022_02/751514777</t>
  </si>
  <si>
    <t>"X.002" 1</t>
  </si>
  <si>
    <t>42974009</t>
  </si>
  <si>
    <t>stříška protidešťová s lemem Pz D 250mm</t>
  </si>
  <si>
    <t>4871609</t>
  </si>
  <si>
    <t>OST</t>
  </si>
  <si>
    <t>Ostatní</t>
  </si>
  <si>
    <t>751-R9</t>
  </si>
  <si>
    <t>Uvedeni do provozu, zaregulování na projektové parametry, revize,protokoly, komplexní zkoušky</t>
  </si>
  <si>
    <t>881648810</t>
  </si>
  <si>
    <t>998751101</t>
  </si>
  <si>
    <t>Přesun hmot tonážní pro vzduchotechniku v objektech výšky do 12 m</t>
  </si>
  <si>
    <t>-487583114</t>
  </si>
  <si>
    <t>Přesun hmot pro vzduchotechniku stanovený z hmotnosti přesunovaného materiálu vodorovná dopravní vzdálenost do 100 m v objektech výšky do 12 m</t>
  </si>
  <si>
    <t>https://podminky.urs.cz/item/CS_URS_2022_02/998751101</t>
  </si>
  <si>
    <t>SO-02-4.4 - VYTÁPĚNÍ</t>
  </si>
  <si>
    <t>D1 - Napojení na zdroj tepla</t>
  </si>
  <si>
    <t>D2 - Armatury závitové, regulační a měřicí, včetně příslušenství</t>
  </si>
  <si>
    <t xml:space="preserve">D3 - Potrubí a izolace </t>
  </si>
  <si>
    <t>D4 - Otopná tělesa včetně uchycení</t>
  </si>
  <si>
    <t>D5 - Radiátorové šroubení a hlavice</t>
  </si>
  <si>
    <t>D6 - Podlahové topení</t>
  </si>
  <si>
    <t>D7 - Ostatní výkony</t>
  </si>
  <si>
    <t>Napojení na zdroj tepla</t>
  </si>
  <si>
    <t>713463411</t>
  </si>
  <si>
    <t>Montáž izolace tepelné potrubí a ohybů návlekovými izolačními pouzdry</t>
  </si>
  <si>
    <t>1833883856</t>
  </si>
  <si>
    <t>Montáž izolace tepelné potrubí a ohybů tvarovkami nebo deskami potrubními pouzdry návlekovými izolačními hadicemi potrubí a ohybů</t>
  </si>
  <si>
    <t>https://podminky.urs.cz/item/CS_URS_2022_02/713463411</t>
  </si>
  <si>
    <t>63154041</t>
  </si>
  <si>
    <t>pouzdro izolační potrubní z minerální vlny s Al fólií max. 250/100°C 76/70mm</t>
  </si>
  <si>
    <t>408966012</t>
  </si>
  <si>
    <t>120*1,05 'Přepočtené koeficientem množství</t>
  </si>
  <si>
    <t>733122230</t>
  </si>
  <si>
    <t>Potrubí uhlíkové oceli tenkostěnné vně pozink spojované lisováním D 76,1x2 mm</t>
  </si>
  <si>
    <t>-1840862573</t>
  </si>
  <si>
    <t>Potrubí z trubek ocelových hladkých spojovaných lisováním z uhlíkové oceli tenkostěnné vně pozinkované PN 16, T= +110°C Ø 76,1/2</t>
  </si>
  <si>
    <t>https://podminky.urs.cz/item/CS_URS_2022_02/733122230</t>
  </si>
  <si>
    <t>R-734-01</t>
  </si>
  <si>
    <t>oběhové čerpadlo</t>
  </si>
  <si>
    <t>ks</t>
  </si>
  <si>
    <t>Poznámka k položce:_x000d_
Určeno v návaznosti na rekonstrukci kotelny</t>
  </si>
  <si>
    <t>734292778</t>
  </si>
  <si>
    <t>Kohout kulový přímý G 2 1/2 PN 42 do 185°C plnoprůtokový s koulí DADO vnitřní závit</t>
  </si>
  <si>
    <t>-752610406</t>
  </si>
  <si>
    <t>Ostatní armatury kulové kohouty PN 42 do 185°C plnoprůtokové vnitřní závit G 2 1/2</t>
  </si>
  <si>
    <t>https://podminky.urs.cz/item/CS_URS_2022_02/734292778</t>
  </si>
  <si>
    <t>734242418</t>
  </si>
  <si>
    <t>Ventil závitový zpětný přímý G 2 1/2 PN 16 do 110°C</t>
  </si>
  <si>
    <t>1097059521</t>
  </si>
  <si>
    <t>Ventily zpětné závitové PN 16 do 110°C přímé G 2 1/2</t>
  </si>
  <si>
    <t>https://podminky.urs.cz/item/CS_URS_2022_02/734242418</t>
  </si>
  <si>
    <t>734291248</t>
  </si>
  <si>
    <t>Filtr závitový přímý G 2 1/2 PN 16 do 130°C s vnitřními závity</t>
  </si>
  <si>
    <t>-1971001874</t>
  </si>
  <si>
    <t>Ostatní armatury filtry závitové PN 16 do 130°C přímé s vnitřními závity G 2 1/2</t>
  </si>
  <si>
    <t>https://podminky.urs.cz/item/CS_URS_2022_02/734291248</t>
  </si>
  <si>
    <t>734411102</t>
  </si>
  <si>
    <t>Teploměr technický s pevným stonkem a jímkou zadní připojení průměr 63 mm délky 75 mm</t>
  </si>
  <si>
    <t>1640286821</t>
  </si>
  <si>
    <t>Teploměry technické s pevným stonkem a jímkou zadní připojení (axiální) průměr 63 mm délka stonku 75 mm</t>
  </si>
  <si>
    <t>https://podminky.urs.cz/item/CS_URS_2022_02/734411102</t>
  </si>
  <si>
    <t>734421102</t>
  </si>
  <si>
    <t>Tlakoměr s pevným stonkem a zpětnou klapkou tlak 0-16 bar průměr 63 mm spodní připojení</t>
  </si>
  <si>
    <t>687494848</t>
  </si>
  <si>
    <t>Tlakoměry s pevným stonkem a zpětnou klapkou spodní připojení (radiální) tlaku 0–16 bar průměru 63 mm</t>
  </si>
  <si>
    <t>https://podminky.urs.cz/item/CS_URS_2022_02/734421102</t>
  </si>
  <si>
    <t>R-734-06</t>
  </si>
  <si>
    <t xml:space="preserve">Přepouštěcí ventil bypass (pro kotle v bytě a u investora) 1", max. teplota 120°C, max. tlak 10  bar</t>
  </si>
  <si>
    <t>-1321438025</t>
  </si>
  <si>
    <t>Přepouštěcí ventil bypass (pro kotle v bytě a u investora) 1", max. teplota 120°C, max. tlak 10 bar</t>
  </si>
  <si>
    <t>R-734-07</t>
  </si>
  <si>
    <t>Kompaktní rozdělovač/sběrač ( 5 okruhů) včetně izolace a vypouštění</t>
  </si>
  <si>
    <t>143990574</t>
  </si>
  <si>
    <t>Armatury závitové, regulační a měřicí, včetně příslušenství</t>
  </si>
  <si>
    <t>734292715</t>
  </si>
  <si>
    <t>Kohout kulový přímý G 1 PN 42 do 185°C vnitřní závit</t>
  </si>
  <si>
    <t>-285895777</t>
  </si>
  <si>
    <t>Ostatní armatury kulové kohouty PN 42 do 185°C přímé vnitřní závit G 1</t>
  </si>
  <si>
    <t>https://podminky.urs.cz/item/CS_URS_2022_02/734292715</t>
  </si>
  <si>
    <t>734292716</t>
  </si>
  <si>
    <t>Kohout kulový přímý G 1 1/4 PN 42 do 185°C vnitřní závit</t>
  </si>
  <si>
    <t>146976408</t>
  </si>
  <si>
    <t>Ostatní armatury kulové kohouty PN 42 do 185°C přímé vnitřní závit G 1 1/4</t>
  </si>
  <si>
    <t>https://podminky.urs.cz/item/CS_URS_2022_02/734292716</t>
  </si>
  <si>
    <t>734292719</t>
  </si>
  <si>
    <t>Kohout kulový přímý G 2 1/2 PN 42 do 185°C vnitřní závit</t>
  </si>
  <si>
    <t>267839449</t>
  </si>
  <si>
    <t>Ostatní armatury kulové kohouty PN 42 do 185°C přímé vnitřní závit G 2 1/2</t>
  </si>
  <si>
    <t>https://podminky.urs.cz/item/CS_URS_2022_02/734292719</t>
  </si>
  <si>
    <t>734242414</t>
  </si>
  <si>
    <t>Ventil závitový zpětný přímý G 1 PN 16 do 110°C</t>
  </si>
  <si>
    <t>-1861219888</t>
  </si>
  <si>
    <t>Ventily zpětné závitové PN 16 do 110°C přímé G 1</t>
  </si>
  <si>
    <t>https://podminky.urs.cz/item/CS_URS_2022_02/734242414</t>
  </si>
  <si>
    <t>734242415</t>
  </si>
  <si>
    <t>Ventil závitový zpětný přímý G 5/4 PN 16 do 110°C</t>
  </si>
  <si>
    <t>-168357848</t>
  </si>
  <si>
    <t>Ventily zpětné závitové PN 16 do 110°C přímé G 5/4</t>
  </si>
  <si>
    <t>https://podminky.urs.cz/item/CS_URS_2022_02/734242415</t>
  </si>
  <si>
    <t>734291264</t>
  </si>
  <si>
    <t>Filtr závitový přímý G 1 PN 30 do 110°C s vnitřními závity</t>
  </si>
  <si>
    <t>585064969</t>
  </si>
  <si>
    <t>Ostatní armatury filtry závitové PN 30 do 110°C přímé s vnitřními závity G 1</t>
  </si>
  <si>
    <t>https://podminky.urs.cz/item/CS_URS_2022_02/734291264</t>
  </si>
  <si>
    <t>734291265</t>
  </si>
  <si>
    <t>Filtr závitový přímý G 1 1/4 PN 30 do 110°C s vnitřními závity</t>
  </si>
  <si>
    <t>2063993251</t>
  </si>
  <si>
    <t>Ostatní armatury filtry závitové PN 30 do 110°C přímé s vnitřními závity G 1 1/4</t>
  </si>
  <si>
    <t>https://podminky.urs.cz/item/CS_URS_2022_02/734291265</t>
  </si>
  <si>
    <t>734291123</t>
  </si>
  <si>
    <t>Kohout plnící a vypouštěcí G 1/2 PN 10 do 90°C závitový</t>
  </si>
  <si>
    <t>-1539820775</t>
  </si>
  <si>
    <t>Ostatní armatury kohouty plnicí a vypouštěcí PN 10 do 90°C G 1/2</t>
  </si>
  <si>
    <t>https://podminky.urs.cz/item/CS_URS_2022_02/734291123</t>
  </si>
  <si>
    <t>734211119</t>
  </si>
  <si>
    <t>Ventil závitový odvzdušňovací G 3/8 PN 14 do 120°C automatický</t>
  </si>
  <si>
    <t>921682687</t>
  </si>
  <si>
    <t>Ventily odvzdušňovací závitové automatické PN 14 do 120°C G 3/8</t>
  </si>
  <si>
    <t>https://podminky.urs.cz/item/CS_URS_2022_02/734211119</t>
  </si>
  <si>
    <t>734421101</t>
  </si>
  <si>
    <t>Tlakoměr s pevným stonkem a zpětnou klapkou tlak 0-16 bar průměr 50 mm spodní připojení</t>
  </si>
  <si>
    <t>1625383764</t>
  </si>
  <si>
    <t>Tlakoměry s pevným stonkem a zpětnou klapkou spodní připojení (radiální) tlaku 0–16 bar průměru 50 mm</t>
  </si>
  <si>
    <t>https://podminky.urs.cz/item/CS_URS_2022_02/734421101</t>
  </si>
  <si>
    <t>734411101</t>
  </si>
  <si>
    <t>Teploměr technický s pevným stonkem a jímkou zadní připojení průměr 63 mm délky 50 mm</t>
  </si>
  <si>
    <t>2118945609</t>
  </si>
  <si>
    <t>Teploměry technické s pevným stonkem a jímkou zadní připojení (axiální) průměr 63 mm délka stonku 50 mm</t>
  </si>
  <si>
    <t>https://podminky.urs.cz/item/CS_URS_2022_02/734411101</t>
  </si>
  <si>
    <t>732331107</t>
  </si>
  <si>
    <t>Nádoba tlaková expanzní pro solární, topnou a chladící soustavu s membránou závitové připojení PN 1,0 o objemu 80 l</t>
  </si>
  <si>
    <t>732865784</t>
  </si>
  <si>
    <t>Nádoby expanzní tlakové pro solární, topné a chladicí soustavy s membránou bez pojistného ventilu se závitovým připojením PN 1,0 o objemu 80 l</t>
  </si>
  <si>
    <t>https://podminky.urs.cz/item/CS_URS_2022_02/732331107</t>
  </si>
  <si>
    <t>732421443</t>
  </si>
  <si>
    <t>Čerpadlo teplovodní mokroběžné závitové oběhové DN 32 výtlak do 4,0 m průtok 5,0 m3/h pro vytápění</t>
  </si>
  <si>
    <t>327254759</t>
  </si>
  <si>
    <t>Čerpadla teplovodní závitová mokroběžná oběhová pro teplovodní vytápění (elektronicky řízená) PN 10, do 110°C DN přípojky/dopravní výška H (m) - čerpací výkon Q (m3/h) DN 32 / do 4,0 m / 5,0 m3/h</t>
  </si>
  <si>
    <t>https://podminky.urs.cz/item/CS_URS_2022_02/732421443</t>
  </si>
  <si>
    <t>732421442</t>
  </si>
  <si>
    <t>Čerpadlo teplovodní mokroběžné závitové oběhové DN 32 výtlak do 4,0 m průtok 2,7 m3/h pro vytápění</t>
  </si>
  <si>
    <t>764197780</t>
  </si>
  <si>
    <t>Čerpadla teplovodní závitová mokroběžná oběhová pro teplovodní vytápění (elektronicky řízená) PN 10, do 110°C DN přípojky/dopravní výška H (m) - čerpací výkon Q (m3/h) DN 32 / do 4,0 m / 2,5 m3/h</t>
  </si>
  <si>
    <t>https://podminky.urs.cz/item/CS_URS_2022_02/732421442</t>
  </si>
  <si>
    <t>732421401</t>
  </si>
  <si>
    <t>Čerpadlo teplovodní mokroběžné závitové oběhové DN 25 výtlak do 4,0 m průtok 2,0 m3/h pro vytápění</t>
  </si>
  <si>
    <t>17377396</t>
  </si>
  <si>
    <t>Čerpadla teplovodní závitová mokroběžná oběhová pro teplovodní vytápění (elektronicky řízená) PN 10, do 110°C DN přípojky/dopravní výška H (m) - čerpací výkon Q (m3/h) DN 25 / do 4,0 m / 2,0 m3/h</t>
  </si>
  <si>
    <t>https://podminky.urs.cz/item/CS_URS_2022_02/732421401</t>
  </si>
  <si>
    <t>2" oběhové čerpadlo s plynulouregulací otáček okruh VZT Q=0.55m3/h, h=4 m</t>
  </si>
  <si>
    <t>1" oběhové čerpadlo s plynulouregulací otáček okruh radiátory Q=0.35m3/h, h=4 m</t>
  </si>
  <si>
    <t>734295022</t>
  </si>
  <si>
    <t>Směšovací ventil otopných a chladicích systémů závitový třícestný G 1" se servomotorem</t>
  </si>
  <si>
    <t>1036319490</t>
  </si>
  <si>
    <t>Směšovací armatury otopných a chladících systémů ventily závitové PN 10 T= 120°C třícestné se servomotorem G 1</t>
  </si>
  <si>
    <t>https://podminky.urs.cz/item/CS_URS_2022_02/734295022</t>
  </si>
  <si>
    <t>1"Kvs=4</t>
  </si>
  <si>
    <t>1"Kvs=10</t>
  </si>
  <si>
    <t>R-734295021</t>
  </si>
  <si>
    <t>Směšovací ventil otopných a chladicích systémů závitový třícestný G 1/2" se servomotorem</t>
  </si>
  <si>
    <t>1149968096</t>
  </si>
  <si>
    <t>Směšovací armatury otopných a chladících systémů ventily závitové PN 10 T= 120°C třícestné se servomotorem G 1/2</t>
  </si>
  <si>
    <t>R-734-02</t>
  </si>
  <si>
    <t>Termostatická hlavice pro veřejné prostory se zajištěním proti sejmutí, připojení M30x1.5</t>
  </si>
  <si>
    <t xml:space="preserve">Potrubí a izolace </t>
  </si>
  <si>
    <t>733122222</t>
  </si>
  <si>
    <t>Potrubí uhlíkové oceli tenkostěnné vně pozink spojované lisováním D 15x1,2 mm</t>
  </si>
  <si>
    <t>-211210912</t>
  </si>
  <si>
    <t>Potrubí z trubek ocelových hladkých spojovaných lisováním z uhlíkové oceli tenkostěnné vně pozinkované PN 16, T= +110°C Ø 15/1,2</t>
  </si>
  <si>
    <t>https://podminky.urs.cz/item/CS_URS_2022_02/733122222</t>
  </si>
  <si>
    <t>733122223</t>
  </si>
  <si>
    <t>Potrubí uhlíkové oceli tenkostěnné vně pozink spojované lisováním D 18x1,2 mm</t>
  </si>
  <si>
    <t>48324649</t>
  </si>
  <si>
    <t>Potrubí z trubek ocelových hladkých spojovaných lisováním z uhlíkové oceli tenkostěnné vně pozinkované PN 16, T= +110°C Ø 18/1,2</t>
  </si>
  <si>
    <t>https://podminky.urs.cz/item/CS_URS_2022_02/733122223</t>
  </si>
  <si>
    <t>733122224</t>
  </si>
  <si>
    <t>Potrubí uhlíkové oceli tenkostěnné vně pozink spojované lisováním D 22x1,5 mm</t>
  </si>
  <si>
    <t>-1764713125</t>
  </si>
  <si>
    <t>Potrubí z trubek ocelových hladkých spojovaných lisováním z uhlíkové oceli tenkostěnné vně pozinkované PN 16, T= +110°C Ø 22/1,5</t>
  </si>
  <si>
    <t>https://podminky.urs.cz/item/CS_URS_2022_02/733122224</t>
  </si>
  <si>
    <t>733122225</t>
  </si>
  <si>
    <t>Potrubí uhlíkové oceli tenkostěnné vně pozink spojované lisováním D 28x1,5 mm</t>
  </si>
  <si>
    <t>-1567331894</t>
  </si>
  <si>
    <t>Potrubí z trubek ocelových hladkých spojovaných lisováním z uhlíkové oceli tenkostěnné vně pozinkované PN 16, T= +110°C Ø 28/1,5</t>
  </si>
  <si>
    <t>https://podminky.urs.cz/item/CS_URS_2022_02/733122225</t>
  </si>
  <si>
    <t>733122226</t>
  </si>
  <si>
    <t>Potrubí uhlíkové oceli tenkostěnné vně pozink spojované lisováním D 35x1,5 mm</t>
  </si>
  <si>
    <t>-1981132516</t>
  </si>
  <si>
    <t>Potrubí z trubek ocelových hladkých spojovaných lisováním z uhlíkové oceli tenkostěnné vně pozinkované PN 16, T= +110°C Ø 35/1,5</t>
  </si>
  <si>
    <t>https://podminky.urs.cz/item/CS_URS_2022_02/733122226</t>
  </si>
  <si>
    <t>733811251</t>
  </si>
  <si>
    <t>Ochrana potrubí ústředního vytápění termoizolačními trubicemi z PE tl přes 20 do 25 mm DN do 22 mm</t>
  </si>
  <si>
    <t>1707695112</t>
  </si>
  <si>
    <t>Ochrana potrubí termoizolačními trubicemi z pěnového polyetylenu PE přilepenými v příčných a podélných spojích, tloušťky izolace přes 20 do 25 mm, vnitřního průměru izolace DN do 22 mm</t>
  </si>
  <si>
    <t>https://podminky.urs.cz/item/CS_URS_2022_02/733811251</t>
  </si>
  <si>
    <t>94 "15</t>
  </si>
  <si>
    <t>16 "18</t>
  </si>
  <si>
    <t>24 "22</t>
  </si>
  <si>
    <t>733811252</t>
  </si>
  <si>
    <t>Ochrana potrubí ústředního vytápění termoizolačními trubicemi z PE tl přes 20 do 25 mm DN přes 32 do 45 mm</t>
  </si>
  <si>
    <t>-2021131345</t>
  </si>
  <si>
    <t>Ochrana potrubí termoizolačními trubicemi z pěnového polyetylenu PE přilepenými v příčných a podélných spojích, tloušťky izolace přes 20 do 25 mm, vnitřního průměru izolace DN přes 22 do 45 mm</t>
  </si>
  <si>
    <t>https://podminky.urs.cz/item/CS_URS_2022_02/733811252</t>
  </si>
  <si>
    <t>50 "28</t>
  </si>
  <si>
    <t>160 "35</t>
  </si>
  <si>
    <t>Otopná tělesa včetně uchycení</t>
  </si>
  <si>
    <t>735152572</t>
  </si>
  <si>
    <t>Otopné těleso panelové VK dvoudeskové 2 přídavné přestupní plochy výška/délka 600/500 mm výkon 840 W</t>
  </si>
  <si>
    <t>98300154</t>
  </si>
  <si>
    <t>Otopná tělesa panelová VK dvoudesková PN 1,0 MPa, T do 110°C se dvěma přídavnými přestupními plochami výšky tělesa 600 mm stavební délky / výkonu 500 mm / 840 W</t>
  </si>
  <si>
    <t>https://podminky.urs.cz/item/CS_URS_2022_02/735152572</t>
  </si>
  <si>
    <t>735152575</t>
  </si>
  <si>
    <t>Otopné těleso panelové VK dvoudeskové 2 přídavné přestupní plochy výška/délka 600/800 mm výkon 1343 W</t>
  </si>
  <si>
    <t>351139985</t>
  </si>
  <si>
    <t>Otopná tělesa panelová VK dvoudesková PN 1,0 MPa, T do 110°C se dvěma přídavnými přestupními plochami výšky tělesa 600 mm stavební délky / výkonu 800 mm / 1343 W</t>
  </si>
  <si>
    <t>https://podminky.urs.cz/item/CS_URS_2022_02/735152575</t>
  </si>
  <si>
    <t>735152596</t>
  </si>
  <si>
    <t>Otopné těleso panelové VK dvoudeskové 2 přídavné přestupní plochy výška/délka 900/900 mm výkon 2082 W</t>
  </si>
  <si>
    <t>1283925026</t>
  </si>
  <si>
    <t>Otopná tělesa panelová VK dvoudesková PN 1,0 MPa, T do 110°C se dvěma přídavnými přestupními plochami výšky tělesa 900 mm stavební délky / výkonu 900 mm / 2082 W</t>
  </si>
  <si>
    <t>https://podminky.urs.cz/item/CS_URS_2022_02/735152596</t>
  </si>
  <si>
    <t>Radiátorové šroubení a hlavice</t>
  </si>
  <si>
    <t>734261403</t>
  </si>
  <si>
    <t>Armatura připojovací rohová G 3/4x18 PN 10 do 110°C radiátorů typu VK</t>
  </si>
  <si>
    <t>2119763596</t>
  </si>
  <si>
    <t>Šroubení připojovací armatury radiátorů VK PN 10 do 110°C, regulační uzavíratelné rohové G 3/4 x 18</t>
  </si>
  <si>
    <t>https://podminky.urs.cz/item/CS_URS_2022_02/734261403</t>
  </si>
  <si>
    <t>Podlahové topení</t>
  </si>
  <si>
    <t>R-734-05</t>
  </si>
  <si>
    <t>sestava pro průmyslový rozdělovač/sberač s uzavíracími armaturami 12ti cestný</t>
  </si>
  <si>
    <t>735511026</t>
  </si>
  <si>
    <t>Podlahové vytápění - systémová deska s kombinovanou tepelnou a kročejovou izolací celkové výšky 31 mm</t>
  </si>
  <si>
    <t>-1586392103</t>
  </si>
  <si>
    <t>Trubkové teplovodní podlahové vytápění rozvod v systémové desce systémová deska s tepelnou izolací, celkové výšky 31 mm</t>
  </si>
  <si>
    <t>https://podminky.urs.cz/item/CS_URS_2022_02/735511026</t>
  </si>
  <si>
    <t>663,4+15,3+4,4+7,2 "SO 02_PDPS_1.NP</t>
  </si>
  <si>
    <t xml:space="preserve"> 538,6+85,4 "SO 02_PDPS_2.NP</t>
  </si>
  <si>
    <t>735511010</t>
  </si>
  <si>
    <t>Podlahové vytápění - rozvodné potrubí polyethylen PE-Xa 17x2,0 mm pro systémovou desku rozteč 150 mm</t>
  </si>
  <si>
    <t>1658590270</t>
  </si>
  <si>
    <t>Trubkové teplovodní podlahové vytápění rozvod v systémové desce potrubí polyethylen PE-Xa rozvodné potrubí 17x2 mm, rozteč 150 mm</t>
  </si>
  <si>
    <t>https://podminky.urs.cz/item/CS_URS_2022_02/735511010</t>
  </si>
  <si>
    <t>735511140</t>
  </si>
  <si>
    <t>Podlahové vytápění - svěrné šroubení se závitem EK 3/4" pro připojení potrubí 20x2,0 mm na rozdělovač</t>
  </si>
  <si>
    <t>-1603405378</t>
  </si>
  <si>
    <t>Trubkové teplovodní podlahové vytápění připojovací šroubení rozdělovače, potrubí 20x2,0 mm</t>
  </si>
  <si>
    <t>https://podminky.urs.cz/item/CS_URS_2022_02/735511140</t>
  </si>
  <si>
    <t>735511064</t>
  </si>
  <si>
    <t>Podlahové vytápění - středový (spárový) dilatační profil</t>
  </si>
  <si>
    <t>-1668874517</t>
  </si>
  <si>
    <t>Trubkové teplovodní podlahové vytápění doplňkové prvky spárový (dilatační) profil</t>
  </si>
  <si>
    <t>https://podminky.urs.cz/item/CS_URS_2022_02/735511064</t>
  </si>
  <si>
    <t>24552540</t>
  </si>
  <si>
    <t>plastifikátor do betonu pro podlahové topení</t>
  </si>
  <si>
    <t>litr</t>
  </si>
  <si>
    <t>-474657621</t>
  </si>
  <si>
    <t>D7</t>
  </si>
  <si>
    <t>Ostatní výkony</t>
  </si>
  <si>
    <t>HZS2222</t>
  </si>
  <si>
    <t>Hodinová zúčtovací sazba topenář odborný</t>
  </si>
  <si>
    <t>1690745149</t>
  </si>
  <si>
    <t>Hodinové zúčtovací sazby profesí PSV provádění stavebních instalací topenář odborný</t>
  </si>
  <si>
    <t>https://podminky.urs.cz/item/CS_URS_2022_02/HZS2222</t>
  </si>
  <si>
    <t>Poznámka k položce:_x000d_
Topná a tlaková zkouška dle ČSN 06 0610</t>
  </si>
  <si>
    <t>733190217</t>
  </si>
  <si>
    <t>Zkouška těsnosti potrubí ocelové hladké D do 51x2,6</t>
  </si>
  <si>
    <t>855909463</t>
  </si>
  <si>
    <t>Zkoušky těsnosti potrubí, manžety prostupové z trubek ocelových zkoušky těsnosti potrubí (za provozu) z trubek ocelových hladkých Ø do 51/2,6</t>
  </si>
  <si>
    <t>https://podminky.urs.cz/item/CS_URS_2022_02/733190217</t>
  </si>
  <si>
    <t>94+16+24+40+160</t>
  </si>
  <si>
    <t>733190225</t>
  </si>
  <si>
    <t>Zkouška těsnosti potrubí ocelové hladké D přes 60,3x2,9 do 89x5,0</t>
  </si>
  <si>
    <t>-71538484</t>
  </si>
  <si>
    <t>Zkoušky těsnosti potrubí, manžety prostupové z trubek ocelových zkoušky těsnosti potrubí (za provozu) z trubek ocelových hladkých Ø přes 60,3/2,9 do 89/5,0</t>
  </si>
  <si>
    <t>https://podminky.urs.cz/item/CS_URS_2022_02/733190225</t>
  </si>
  <si>
    <t>R-722290234</t>
  </si>
  <si>
    <t xml:space="preserve">Proplach  potrubí DN do 80</t>
  </si>
  <si>
    <t>431543444</t>
  </si>
  <si>
    <t>Zkoušky, proplach potrubí do DN 80</t>
  </si>
  <si>
    <t>94+16+24+40+160+120</t>
  </si>
  <si>
    <t>732199100</t>
  </si>
  <si>
    <t>Montáž orientačních štítků</t>
  </si>
  <si>
    <t>1186368499</t>
  </si>
  <si>
    <t>Montáž štítků orientačních</t>
  </si>
  <si>
    <t>https://podminky.urs.cz/item/CS_URS_2022_02/732199100</t>
  </si>
  <si>
    <t>orientační štítky</t>
  </si>
  <si>
    <t>-65674590</t>
  </si>
  <si>
    <t>R-734-03</t>
  </si>
  <si>
    <t>Zprovoznění kotlů a celé topné soustavy, vyregulování systému, zaučení, revize apod.</t>
  </si>
  <si>
    <t>R-734-04</t>
  </si>
  <si>
    <t>Dokumentace skutečného provedení</t>
  </si>
  <si>
    <t>998733102</t>
  </si>
  <si>
    <t>Přesun hmot tonážní pro rozvody potrubí v objektech v přes 6 do 12 m</t>
  </si>
  <si>
    <t>371176781</t>
  </si>
  <si>
    <t>Přesun hmot pro rozvody potrubí stanovený z hmotnosti přesunovaného materiálu vodorovná dopravní vzdálenost do 50 m v objektech výšky přes 6 do 12 m</t>
  </si>
  <si>
    <t>https://podminky.urs.cz/item/CS_URS_2022_02/998733102</t>
  </si>
  <si>
    <t>0,863+0,085+0,457+0,248+0,006+2,316+0,006</t>
  </si>
  <si>
    <t>SO-02-4.7 - SILNOPROUDÁ ELEKTROTECHNIKA</t>
  </si>
  <si>
    <t>D1 - Položka</t>
  </si>
  <si>
    <t>D2 - Kabely</t>
  </si>
  <si>
    <t>D3 - Přesun Hmot</t>
  </si>
  <si>
    <t>D4 - Svítidla</t>
  </si>
  <si>
    <t>D5 - Hromosvod</t>
  </si>
  <si>
    <t>Položka</t>
  </si>
  <si>
    <t>741210103</t>
  </si>
  <si>
    <t>Montáž rozváděčů litinových, hliníkových nebo plastových sestava do 300 kg</t>
  </si>
  <si>
    <t>-1027792708</t>
  </si>
  <si>
    <t>Montáž rozváděčů litinových, hliníkových nebo plastových bez zapojení vodičů sestavy hmotnosti do 300 kg</t>
  </si>
  <si>
    <t>https://podminky.urs.cz/item/CS_URS_2022_02/741210103</t>
  </si>
  <si>
    <t>1 "HR muzeum</t>
  </si>
  <si>
    <t>1 " RH měnírná</t>
  </si>
  <si>
    <t>Rozvaděč HR muzeum</t>
  </si>
  <si>
    <t>-1799339471</t>
  </si>
  <si>
    <t>Rozvaděč RH v měnírně</t>
  </si>
  <si>
    <t>937755929</t>
  </si>
  <si>
    <t>R-7419106</t>
  </si>
  <si>
    <t xml:space="preserve">Montáž  kabelového žebříku do betonu</t>
  </si>
  <si>
    <t>143351706</t>
  </si>
  <si>
    <t>Montáž kabelového žebříku do betonu</t>
  </si>
  <si>
    <t>https://podminky.urs.cz/item/CS_URS_2022_02/R-7419106</t>
  </si>
  <si>
    <t xml:space="preserve">Kabelový žebřík se zakrytováním rozvodu z pozinkového plechu s povrchovou úpravou, včetně motnážního materiálů </t>
  </si>
  <si>
    <t>140705776</t>
  </si>
  <si>
    <t>741310001</t>
  </si>
  <si>
    <t>Montáž spínač nástěnný 1-jednopólový prostředí normální se zapojením vodičů</t>
  </si>
  <si>
    <t>1881594253</t>
  </si>
  <si>
    <t>Montáž spínačů jedno nebo dvoupólových nástěnných se zapojením vodičů, pro prostředí normální spínačů, řazení 1-jednopólových</t>
  </si>
  <si>
    <t>https://podminky.urs.cz/item/CS_URS_2022_02/741310001</t>
  </si>
  <si>
    <t>spínač kompletní - tlačítko TOTAL STOP</t>
  </si>
  <si>
    <t>1511777888</t>
  </si>
  <si>
    <t>spínač kompletní - tlačítko CENTRAL STOP</t>
  </si>
  <si>
    <t>112550516</t>
  </si>
  <si>
    <t>741112001</t>
  </si>
  <si>
    <t>Montáž krabice zapuštěná plastová kruhová</t>
  </si>
  <si>
    <t>968199296</t>
  </si>
  <si>
    <t>Montáž krabic elektroinstalačních bez napojení na trubky a lišty, demontáže a montáže víčka a přístroje protahovacích nebo odbočných zapuštěných plastových kruhových</t>
  </si>
  <si>
    <t>https://podminky.urs.cz/item/CS_URS_2022_02/741112001</t>
  </si>
  <si>
    <t>34571450</t>
  </si>
  <si>
    <t>krabice pod omítku PVC přístrojová kruhová D 70mm</t>
  </si>
  <si>
    <t>1568778570</t>
  </si>
  <si>
    <t>741310201</t>
  </si>
  <si>
    <t>Montáž spínač (polo)zapuštěný šroubové připojení 1-jednopólový se zapojením vodičů</t>
  </si>
  <si>
    <t>129081113</t>
  </si>
  <si>
    <t>Montáž spínačů jedno nebo dvoupólových polozapuštěných nebo zapuštěných se zapojením vodičů šroubové připojení, pro prostředí normální spínačů, řazení 1-jednopólových</t>
  </si>
  <si>
    <t>https://podminky.urs.cz/item/CS_URS_2022_02/741310201</t>
  </si>
  <si>
    <t>34535000</t>
  </si>
  <si>
    <t>spínač kompletní, zápustný, jednopólový, řazení 1, šroubové svorky</t>
  </si>
  <si>
    <t>419121325</t>
  </si>
  <si>
    <t>741310238</t>
  </si>
  <si>
    <t>Montáž přepínač (polo)zapuštěný šroubové připojení 6+6 -dvojitý střídavý se zapojením vodičů</t>
  </si>
  <si>
    <t>-447222281</t>
  </si>
  <si>
    <t>Montáž spínačů jedno nebo dvoupólových polozapuštěných nebo zapuštěných se zapojením vodičů šroubové připojení, pro prostředí normální přepínačů, řazení 6+6-dvojitých střídavých</t>
  </si>
  <si>
    <t>https://podminky.urs.cz/item/CS_URS_2022_02/741310238</t>
  </si>
  <si>
    <t>34535007</t>
  </si>
  <si>
    <t>přepínač střídavý dvojitý kompletní, zápustný, řazení 6+6(6+1), šroubové svorky</t>
  </si>
  <si>
    <t>1623561040</t>
  </si>
  <si>
    <t>741313072</t>
  </si>
  <si>
    <t>Montáž zásuvka chráněná v krabici šroubové připojení 2P+PE prostředí základní, vlhké se zapojením vodičů</t>
  </si>
  <si>
    <t>1760753771</t>
  </si>
  <si>
    <t>Montáž zásuvek domovních se zapojením vodičů šroubové připojení chráněných v krabici 10/16 A, pro prostředí normální, provedení 2P + PE</t>
  </si>
  <si>
    <t>https://podminky.urs.cz/item/CS_URS_2022_02/741313072</t>
  </si>
  <si>
    <t>zásuvka kompletní s ochranou D</t>
  </si>
  <si>
    <t>-1723063379</t>
  </si>
  <si>
    <t>741313001</t>
  </si>
  <si>
    <t>Montáž zásuvka (polo)zapuštěná bezšroubové připojení 2P+PE se zapojením vodičů</t>
  </si>
  <si>
    <t>568954099</t>
  </si>
  <si>
    <t>Montáž zásuvek domovních se zapojením vodičů bezšroubové připojení polozapuštěných nebo zapuštěných 10/16 A, provedení 2P + PE</t>
  </si>
  <si>
    <t>https://podminky.urs.cz/item/CS_URS_2022_02/741313001</t>
  </si>
  <si>
    <t>34555241</t>
  </si>
  <si>
    <t>přístroj zásuvky zápustné jednonásobné, krytka s clonkami, bezšroubové svorky</t>
  </si>
  <si>
    <t>-392439020</t>
  </si>
  <si>
    <t>34539059</t>
  </si>
  <si>
    <t>rámeček jednonásobný</t>
  </si>
  <si>
    <t>769486909</t>
  </si>
  <si>
    <t>741313003</t>
  </si>
  <si>
    <t>Montáž zásuvka (polo)zapuštěná bezšroubové připojení 2x(2P+PE) dvojnásobná se zapojením vodičů</t>
  </si>
  <si>
    <t>-640395154</t>
  </si>
  <si>
    <t>Montáž zásuvek domovních se zapojením vodičů bezšroubové připojení polozapuštěných nebo zapuštěných 10/16 A, provedení 2x (2P + PE) dvojnásobná</t>
  </si>
  <si>
    <t>https://podminky.urs.cz/item/CS_URS_2022_02/741313003</t>
  </si>
  <si>
    <t>34555201</t>
  </si>
  <si>
    <t>zásuvka zápustná dvojnásobná chráněná, šroubové svorky</t>
  </si>
  <si>
    <t>-1942307098</t>
  </si>
  <si>
    <t>741313034</t>
  </si>
  <si>
    <t>Montáž zásuvka vestavná šroubové připojení 3P+N+PE se zapojením vodičů</t>
  </si>
  <si>
    <t>-949354501</t>
  </si>
  <si>
    <t>Montáž zásuvek domovních se zapojením vodičů šroubové připojení vestavných 10 popř. 16 A bez odvrtání profilovaného otvoru, provedení 3P + N + PE</t>
  </si>
  <si>
    <t>https://podminky.urs.cz/item/CS_URS_2022_02/741313034</t>
  </si>
  <si>
    <t>35811473</t>
  </si>
  <si>
    <t>zásuvka chráněná zapuštěná s víčkem 16A - 3pól, IP44, šroubové svorky</t>
  </si>
  <si>
    <t>-258570641</t>
  </si>
  <si>
    <t>741313033</t>
  </si>
  <si>
    <t>Montáž zásuvka vestavná šroubové připojení 2P+PE se zapojením vodičů</t>
  </si>
  <si>
    <t>-642035565</t>
  </si>
  <si>
    <t>Montáž zásuvek domovních se zapojením vodičů šroubové připojení vestavných 10 popř. 16 A bez odvrtání profilovaného otvoru, provedení 2P + PE s víčkem</t>
  </si>
  <si>
    <t>https://podminky.urs.cz/item/CS_URS_2022_02/741313033</t>
  </si>
  <si>
    <t>Podlahová nerezová zásuvka kompletní 1x 250V + 1xRJ45, manuální zámek, IP66, 135x135 mm, pro lité podlahy</t>
  </si>
  <si>
    <t>-1550031384</t>
  </si>
  <si>
    <t>741130115</t>
  </si>
  <si>
    <t>Ukončení šňůra 3x0,35 až 4 mm2 se zapojením</t>
  </si>
  <si>
    <t>398045048</t>
  </si>
  <si>
    <t>Ukončení šňůr se zapojením počtu a průřezu žil 3x0,35 až 4 mm2</t>
  </si>
  <si>
    <t>https://podminky.urs.cz/item/CS_URS_2022_02/741130115</t>
  </si>
  <si>
    <t>741313151</t>
  </si>
  <si>
    <t>Montáž zásuvek průmyslových spojovacích provedení IP 44 3P+N+PE 16 A se zapojením vodičů</t>
  </si>
  <si>
    <t>-1927916785</t>
  </si>
  <si>
    <t>Montáž zásuvek průmyslových se zapojením vodičů spojovacích, provedení IP 44 3P+N+PE 16 A</t>
  </si>
  <si>
    <t>https://podminky.urs.cz/item/CS_URS_2022_02/741313151</t>
  </si>
  <si>
    <t>35811324</t>
  </si>
  <si>
    <t>zásuvka spojovací 16A - 5pól, řazení 3P+N+PE IP44, šroubové svorky</t>
  </si>
  <si>
    <t>909489471</t>
  </si>
  <si>
    <t>HZS2231</t>
  </si>
  <si>
    <t>Hodinová zúčtovací sazba elektrikář</t>
  </si>
  <si>
    <t>926134667</t>
  </si>
  <si>
    <t>Hodinové zúčtovací sazby profesí PSV provádění stavebních instalací elektrikář</t>
  </si>
  <si>
    <t>https://podminky.urs.cz/item/CS_URS_2022_02/HZS2231</t>
  </si>
  <si>
    <t>326" Montážní práce</t>
  </si>
  <si>
    <t>HZS2232</t>
  </si>
  <si>
    <t>Hodinová zúčtovací sazba elektrikář odborný</t>
  </si>
  <si>
    <t>-607653383</t>
  </si>
  <si>
    <t>Hodinové zúčtovací sazby profesí PSV provádění stavebních instalací elektrikář odborný</t>
  </si>
  <si>
    <t>https://podminky.urs.cz/item/CS_URS_2022_02/HZS2232</t>
  </si>
  <si>
    <t>255" Výroba v dílně a přípomoce</t>
  </si>
  <si>
    <t>140" Dokončovací a oživovací práce na zařízení</t>
  </si>
  <si>
    <t>741231003</t>
  </si>
  <si>
    <t>Montáž svorkovnice do rozvaděčů - řadová vodič do 10 mm2 se zapojením vodičů</t>
  </si>
  <si>
    <t>-568535292</t>
  </si>
  <si>
    <t>Montáž svorkovnic do rozváděčů s popisnými štítky se zapojením vodičů na jedné straně řadových, průřezové plochy vodičů do 10 mm2</t>
  </si>
  <si>
    <t>https://podminky.urs.cz/item/CS_URS_2022_02/741231003</t>
  </si>
  <si>
    <t>Svorkovnice ekvipotenciální</t>
  </si>
  <si>
    <t>-1879446197</t>
  </si>
  <si>
    <t>R741-1</t>
  </si>
  <si>
    <t>Centrální bateriový systém pro nouzové svítidla</t>
  </si>
  <si>
    <t>R741-2</t>
  </si>
  <si>
    <t>Demontáž původní RN na měnírně, včetně náplně a poplatků za likvidaci</t>
  </si>
  <si>
    <t>741920304</t>
  </si>
  <si>
    <t>Ucpávka prostupu kabelového svazku povlakem stěna tl 100 mm zaplnění prostupu z 20% plocha otvoru 0,4 m2 požární odolnost EI 60</t>
  </si>
  <si>
    <t>164629581</t>
  </si>
  <si>
    <t>Protipožární ucpávky svazků kabelů prostup stěnou tloušťky 100 mm povlakem, požární odolnost EI 60 při 10-20% zaplnění prostupu kabely plochy otvoru 0,4 m2</t>
  </si>
  <si>
    <t>https://podminky.urs.cz/item/CS_URS_2022_02/741920304</t>
  </si>
  <si>
    <t>Kabely</t>
  </si>
  <si>
    <t>741110041</t>
  </si>
  <si>
    <t>Montáž trubka plastová ohebná D přes 11 do 23 mm uložená pevně</t>
  </si>
  <si>
    <t>1450784185</t>
  </si>
  <si>
    <t>Montáž trubek elektroinstalačních s nasunutím nebo našroubováním do krabic plastových ohebných, uložených pevně, vnější Ø přes 11 do 23 mm</t>
  </si>
  <si>
    <t>https://podminky.urs.cz/item/CS_URS_2022_02/741110041</t>
  </si>
  <si>
    <t>34571152</t>
  </si>
  <si>
    <t>trubka elektroinstalační ohebná z PH, D 16/21,2mm</t>
  </si>
  <si>
    <t>-1499048205</t>
  </si>
  <si>
    <t>2600*1,05 'Přepočtené koeficientem množství</t>
  </si>
  <si>
    <t>741110042</t>
  </si>
  <si>
    <t>Montáž trubka plastová ohebná D přes 23 do 35 mm uložená pevně</t>
  </si>
  <si>
    <t>491066462</t>
  </si>
  <si>
    <t>Montáž trubek elektroinstalačních s nasunutím nebo našroubováním do krabic plastových ohebných, uložených pevně, vnější Ø přes 23 do 35 mm</t>
  </si>
  <si>
    <t>https://podminky.urs.cz/item/CS_URS_2022_02/741110042</t>
  </si>
  <si>
    <t>34571157</t>
  </si>
  <si>
    <t>trubka elektroinstalační ohebná z PH, D 35,9/42,2mm</t>
  </si>
  <si>
    <t>1712881843</t>
  </si>
  <si>
    <t>2000*1,05 'Přepočtené koeficientem množství</t>
  </si>
  <si>
    <t>741110232</t>
  </si>
  <si>
    <t>Montáž trubka pancéřová kovová ohebná D přes 16 do 29 mm uložená pevně</t>
  </si>
  <si>
    <t>-831770382</t>
  </si>
  <si>
    <t>Montáž trubek pancéřových elektroinstalačních s nasunutím nebo našroubováním do krabic kovových ohebných, uložených pevně, Ø přes 16 do 29 mm</t>
  </si>
  <si>
    <t>https://podminky.urs.cz/item/CS_URS_2022_02/741110232</t>
  </si>
  <si>
    <t>34571021</t>
  </si>
  <si>
    <t>trubka elektroinstalační ohebná kovová D 16/21,4mm</t>
  </si>
  <si>
    <t>-869364586</t>
  </si>
  <si>
    <t>741120301</t>
  </si>
  <si>
    <t>Montáž vodič Cu izolovaný plný a laněný s PVC pláštěm žíla 0,55-16 mm2 pevně (např. CY, CHAH-V)</t>
  </si>
  <si>
    <t>1538100514</t>
  </si>
  <si>
    <t>Montáž vodičů izolovaných měděných bez ukončení uložených pevně plných a laněných s PVC pláštěm, bezhalogenových, ohniodolných (např. CY, CHAH-V) průřezu žíly 0,55 až 16 mm2</t>
  </si>
  <si>
    <t>https://podminky.urs.cz/item/CS_URS_2022_02/741120301</t>
  </si>
  <si>
    <t>34141029</t>
  </si>
  <si>
    <t>vodič propojovací flexibilní jádro Cu lanované izolace PVC 450/750V (H07V-K) 1x16mm2</t>
  </si>
  <si>
    <t>-1994719798</t>
  </si>
  <si>
    <t>100*1,15 'Přepočtené koeficientem množství</t>
  </si>
  <si>
    <t>741122611</t>
  </si>
  <si>
    <t>Montáž kabel Cu plný kulatý žíla 3x1,5 až 6 mm2 uložený pevně (např. CYKY)</t>
  </si>
  <si>
    <t>465577165</t>
  </si>
  <si>
    <t>Montáž kabelů měděných bez ukončení uložených pevně plných kulatých nebo bezhalogenových (např. CYKY) počtu a průřezu žil 3x1,5 až 6 mm2</t>
  </si>
  <si>
    <t>https://podminky.urs.cz/item/CS_URS_2022_02/741122611</t>
  </si>
  <si>
    <t>750 "CXKH-R 3Jx4</t>
  </si>
  <si>
    <t>1286 "CXKH-R 3Jx1,5</t>
  </si>
  <si>
    <t>1651 "CXKH-R 3Jx2,5</t>
  </si>
  <si>
    <t>34111123</t>
  </si>
  <si>
    <t>kabel silový oheň retardující bezhalogenový bez funkční schopnosti při požáru třída reakce na oheň B2cas1d1a1 jádro Cu 0,6/1kV (1-CXKH-R B2) 3x1,5mm2</t>
  </si>
  <si>
    <t>1519854180</t>
  </si>
  <si>
    <t>1286*1,15 'Přepočtené koeficientem množství</t>
  </si>
  <si>
    <t>34111124</t>
  </si>
  <si>
    <t>kabel silový oheň retardující bezhalogenový bez funkční schopnosti při požáru třída reakce na oheň B2cas1d1a1 jádro Cu 0,6/1kV (1-CXKH-R B2) 3x2,5mm2</t>
  </si>
  <si>
    <t>1841177732</t>
  </si>
  <si>
    <t>1651*1,15 'Přepočtené koeficientem množství</t>
  </si>
  <si>
    <t>34111125</t>
  </si>
  <si>
    <t>kabel silový oheň retardující bezhalogenový bez funkční schopnosti při požáru třída reakce na oheň B2cas1d1a1 jádro Cu 0,6/1kV (1-CXKH-R B2) 3x4mm2</t>
  </si>
  <si>
    <t>-1547778754</t>
  </si>
  <si>
    <t>750*1,15 'Přepočtené koeficientem množství</t>
  </si>
  <si>
    <t>741122633</t>
  </si>
  <si>
    <t>Montáž kabel Cu plný kulatý žíla 3x150 až 185 mm2, 3x120+50 až 150+70 mm 2 uložený pevně (např. CYKY)</t>
  </si>
  <si>
    <t>297451899</t>
  </si>
  <si>
    <t>Montáž kabelů měděných bez ukončení uložených pevně plných kulatých nebo bezhalogenových (např. CYKY) počtu a průřezu žil 3x150 až 185 mm2, 3x120+50 až 150+70 mm2</t>
  </si>
  <si>
    <t>https://podminky.urs.cz/item/CS_URS_2022_02/741122633</t>
  </si>
  <si>
    <t>34111655</t>
  </si>
  <si>
    <t>kabel silový jádro Cu izolace PVC plášť PVC 0,6/1kV (1-CYKY) 3x120+70mm2</t>
  </si>
  <si>
    <t>-1614294828</t>
  </si>
  <si>
    <t>30*1,15 'Přepočtené koeficientem množství</t>
  </si>
  <si>
    <t>741122641</t>
  </si>
  <si>
    <t>Montáž kabel Cu plný kulatý žíla 5x1,5 až 2,5 mm2 uložený pevně (např. CYKY)</t>
  </si>
  <si>
    <t>978823965</t>
  </si>
  <si>
    <t>Montáž kabelů měděných bez ukončení uložených pevně plných kulatých nebo bezhalogenových (např. CYKY) počtu a průřezu žil 5x1,5 až 2,5 mm2</t>
  </si>
  <si>
    <t>https://podminky.urs.cz/item/CS_URS_2022_02/741122641</t>
  </si>
  <si>
    <t xml:space="preserve">965" CXKH-R 5Jx2,5                                                                                                                                    </t>
  </si>
  <si>
    <t>34111163</t>
  </si>
  <si>
    <t>kabel silový oheň retardující bezhalogenový bez funkční schopnosti při požáru třída reakce na oheň B2cas1d1a1 jádro Cu 0,6/1kV (1-CXKH-R B2) 5x2,5mm2</t>
  </si>
  <si>
    <t>-388274176</t>
  </si>
  <si>
    <t>965*1,15 'Přepočtené koeficientem množství</t>
  </si>
  <si>
    <t>741122642</t>
  </si>
  <si>
    <t>Montáž kabel Cu plný kulatý žíla 5x4 až 6 mm2 uložený pevně (např. CYKY)</t>
  </si>
  <si>
    <t>-1562365192</t>
  </si>
  <si>
    <t>Montáž kabelů měděných bez ukončení uložených pevně plných kulatých nebo bezhalogenových (např. CYKY) počtu a průřezu žil 5x4 až 6 mm2</t>
  </si>
  <si>
    <t>https://podminky.urs.cz/item/CS_URS_2022_02/741122642</t>
  </si>
  <si>
    <t>150+365 "CXKH-R 5Jx4</t>
  </si>
  <si>
    <t>315" CXKH-R 5Jx6</t>
  </si>
  <si>
    <t>34111164</t>
  </si>
  <si>
    <t>kabel silový oheň retardující bezhalogenový bez funkční schopnosti při požáru třída reakce na oheň B2cas1d1a1 jádro Cu 0,6/1kV (1-CXKH-R B2) 5x4mm2</t>
  </si>
  <si>
    <t>-159757308</t>
  </si>
  <si>
    <t>515*1,15 'Přepočtené koeficientem množství</t>
  </si>
  <si>
    <t>34111166</t>
  </si>
  <si>
    <t>kabel silový oheň retardující bezhalogenový bez funkční schopnosti při požáru třída reakce na oheň B2cas1d1a1 jádro Cu 0,6/1kV (1-CXKH-R B2) 5x6mm2</t>
  </si>
  <si>
    <t>-775517626</t>
  </si>
  <si>
    <t>315*1,15 'Přepočtené koeficientem množství</t>
  </si>
  <si>
    <t>741122643</t>
  </si>
  <si>
    <t>Montáž kabel Cu plný kulatý žíla 5x10 mm2 uložený pevně (např. CYKY)</t>
  </si>
  <si>
    <t>301298013</t>
  </si>
  <si>
    <t>Montáž kabelů měděných bez ukončení uložených pevně plných kulatých nebo bezhalogenových (např. CYKY) počtu a průřezu žil 5x10 mm2</t>
  </si>
  <si>
    <t>https://podminky.urs.cz/item/CS_URS_2022_02/741122643</t>
  </si>
  <si>
    <t>575 "CXKH-R 5Jx10</t>
  </si>
  <si>
    <t>34111167</t>
  </si>
  <si>
    <t>kabel silový oheň retardující bezhalogenový bez funkční schopnosti při požáru třída reakce na oheň B2cas1d1a1 jádro Cu 0,6/1kV (1-CXKH-R B2) 5x10mm2</t>
  </si>
  <si>
    <t>1341677519</t>
  </si>
  <si>
    <t>575*1,15 'Přepočtené koeficientem množství</t>
  </si>
  <si>
    <t>Přesun Hmot</t>
  </si>
  <si>
    <t>998741102</t>
  </si>
  <si>
    <t>Přesun hmot tonážní pro silnoproud v objektech v přes 6 do 12 m</t>
  </si>
  <si>
    <t>532328319</t>
  </si>
  <si>
    <t>Přesun hmot pro silnoproud stanovený z hmotnosti přesunovaného materiálu vodorovná dopravní vzdálenost do 50 m v objektech výšky přes 6 do 12 m</t>
  </si>
  <si>
    <t>https://podminky.urs.cz/item/CS_URS_2022_02/998741102</t>
  </si>
  <si>
    <t>1,127+2,721+0,963+0,432</t>
  </si>
  <si>
    <t>Svítidla</t>
  </si>
  <si>
    <t>741372021</t>
  </si>
  <si>
    <t>Montáž svítidlo LED interiérové přisazené nástěnné hranaté nebo kruhové do 0,09 m2 se zapojením vodičů</t>
  </si>
  <si>
    <t>-232565335</t>
  </si>
  <si>
    <t>Montáž svítidel s integrovaným zdrojem LED se zapojením vodičů interiérových přisazených nástěnných hranatých nebo kruhových, plochy do 0,09 m2</t>
  </si>
  <si>
    <t>https://podminky.urs.cz/item/CS_URS_2022_02/741372021</t>
  </si>
  <si>
    <t>26 " Nouzové NA, Ontec S M1 CB, 1W</t>
  </si>
  <si>
    <t>37 " Nouzové NB, Ontec S M2 CB, 2,5W</t>
  </si>
  <si>
    <t>25 " Nouzové NC, Ontec S W1 CB, 2,5W</t>
  </si>
  <si>
    <t xml:space="preserve">Nouzové NA, Ontec S M1 CB, 1W - Referenční svítidlo, nahraditelné odpovídajícím svítidlem </t>
  </si>
  <si>
    <t>1244393806</t>
  </si>
  <si>
    <t xml:space="preserve">Nouzové NB, Ontec S M2 CB, 2,5W - Referenční svítidlo, nahraditelné odpovídajícím svítidlem </t>
  </si>
  <si>
    <t>1958267177</t>
  </si>
  <si>
    <t xml:space="preserve">Nouzové NC, Ontec S W1 CB, 2,5W - Referenční svítidlo, nahraditelné odpovídajícím svítidlem </t>
  </si>
  <si>
    <t>1632758072</t>
  </si>
  <si>
    <t>741372061</t>
  </si>
  <si>
    <t>Montáž svítidlo LED interiérové přisazené stropní hranaté nebo kruhové do 0,09 m2 se zapojením vodičů</t>
  </si>
  <si>
    <t>-1485465127</t>
  </si>
  <si>
    <t>Montáž svítidel s integrovaným zdrojem LED se zapojením vodičů interiérových přisazených stropních hranatých nebo kruhových, plochy do 0,09 m2</t>
  </si>
  <si>
    <t>https://podminky.urs.cz/item/CS_URS_2022_02/741372061</t>
  </si>
  <si>
    <t>1 " Lunis® mini round 19,8 W</t>
  </si>
  <si>
    <t>2 " Lunis® mini round 10,7 W</t>
  </si>
  <si>
    <t xml:space="preserve">1  " Europlex® 2 LED</t>
  </si>
  <si>
    <t xml:space="preserve">Lunis® mini round - 19,8 W - Referenční svítidlo, nahraditelné odpovídajícím svítidlem </t>
  </si>
  <si>
    <t>-990256450</t>
  </si>
  <si>
    <t xml:space="preserve">Lunis® mini round - 10,7 W - Referenční svítidlo, nahraditelné odpovídajícím svítidlem </t>
  </si>
  <si>
    <t>1219548752</t>
  </si>
  <si>
    <t xml:space="preserve">Europlex® 2 LED - Referenční svítidlo, nahraditelné odpovídajícím svítidlem </t>
  </si>
  <si>
    <t>973245361</t>
  </si>
  <si>
    <t>741372062</t>
  </si>
  <si>
    <t>Montáž svítidlo LED interiérové přisazené stropní hranaté nebo kruhové přes 0,09 do 0,36 m2 se zapojením vodičů</t>
  </si>
  <si>
    <t>1992550039</t>
  </si>
  <si>
    <t>Montáž svítidel s integrovaným zdrojem LED se zapojením vodičů interiérových přisazených stropních hranatých nebo kruhových, plochy přes 0,09 do 0,36 m2</t>
  </si>
  <si>
    <t>https://podminky.urs.cz/item/CS_URS_2022_02/741372062</t>
  </si>
  <si>
    <t>120 " Licros® Trunkung Recessed IP40</t>
  </si>
  <si>
    <t>4 " Monsun® 22 - 44,5 W</t>
  </si>
  <si>
    <t>2 " Monsun® 22 - 25,9 W</t>
  </si>
  <si>
    <t>13" ECOPACK® LED</t>
  </si>
  <si>
    <t>10" PrevaLight® Dampproof</t>
  </si>
  <si>
    <t xml:space="preserve">Licros® Trunkung Recessed IP40 - Referenční svítidlo, nahraditelné odpovídajícím svítidlem </t>
  </si>
  <si>
    <t>-215327322</t>
  </si>
  <si>
    <t>Monsun® 22 - 45,5 W - Referenční svítidlo, nahraditelné odpovídajícím světlem</t>
  </si>
  <si>
    <t>1306881523</t>
  </si>
  <si>
    <t xml:space="preserve">Monsun® 22 - 25,9 W - Referenční svítidlo, nahraditelné odpovídajícím svítidlem </t>
  </si>
  <si>
    <t>-878889810</t>
  </si>
  <si>
    <t xml:space="preserve">ECOPACK® LED - Referenční svítidlo, nahraditelné odpovídajícím svítidlem </t>
  </si>
  <si>
    <t>-861198352</t>
  </si>
  <si>
    <t xml:space="preserve">PrevaLight® Dampproof - Referenční svítidlo, nahraditelné odpovídajícím svítidlem </t>
  </si>
  <si>
    <t>-938996455</t>
  </si>
  <si>
    <t>741372063</t>
  </si>
  <si>
    <t>Montáž svítidlo LED exteriérové přisazené nástěnné hranaté nebo kruhové se zapojením vodičů</t>
  </si>
  <si>
    <t>2130435329</t>
  </si>
  <si>
    <t>Montáž svítidel s integrovaným zdrojem LED se zapojením vodičů exteriérových přisazených nástěnných hranatých nebo kruhových</t>
  </si>
  <si>
    <t>https://podminky.urs.cz/item/CS_URS_2022_02/741372063</t>
  </si>
  <si>
    <t>7 " svítidlo na fasádu gino</t>
  </si>
  <si>
    <t xml:space="preserve">Svítidlo na fasádu Gino  - Referenční svítidlo, nahraditelné odpovídajícím svítidlem </t>
  </si>
  <si>
    <t>1780259293</t>
  </si>
  <si>
    <t>Hromosvod</t>
  </si>
  <si>
    <t>741410003</t>
  </si>
  <si>
    <t>Montáž vodič uzemňovací drát nebo lano D do 10 mm na povrchu</t>
  </si>
  <si>
    <t>1931268396</t>
  </si>
  <si>
    <t>Montáž uzemňovacího vedení s upevněním, propojením a připojením pomocí svorek na povrchu drátu nebo lana Ø do 10 mm</t>
  </si>
  <si>
    <t>https://podminky.urs.cz/item/CS_URS_2022_02/741410003</t>
  </si>
  <si>
    <t>34141028</t>
  </si>
  <si>
    <t>vodič propojovací flexibilní jádro Cu lanované izolace PVC 450/750V (H07V-K) 1x10mm2</t>
  </si>
  <si>
    <t>-822655935</t>
  </si>
  <si>
    <t>150*1,1 'Přepočtené koeficientem množství</t>
  </si>
  <si>
    <t>741410021</t>
  </si>
  <si>
    <t>Montáž vodič uzemňovací pásek průřezu do 120 mm2 v městské zástavbě v zemi</t>
  </si>
  <si>
    <t>-1418605234</t>
  </si>
  <si>
    <t>Montáž uzemňovacího vedení s upevněním, propojením a připojením pomocí svorek v zemi s izolací spojů pásku průřezu do 120 mm2 v městské zástavbě</t>
  </si>
  <si>
    <t>https://podminky.urs.cz/item/CS_URS_2022_02/741410021</t>
  </si>
  <si>
    <t>200*1,05 'Přepočtené koeficientem množství</t>
  </si>
  <si>
    <t>35442062</t>
  </si>
  <si>
    <t>pás zemnící 30x4mm FeZn</t>
  </si>
  <si>
    <t>-186753295</t>
  </si>
  <si>
    <t>35442235</t>
  </si>
  <si>
    <t>antikorozní páska petrolátová</t>
  </si>
  <si>
    <t>1781010747</t>
  </si>
  <si>
    <t>741420001</t>
  </si>
  <si>
    <t>Montáž drát nebo lano hromosvodné svodové D do 10 mm s podpěrou</t>
  </si>
  <si>
    <t>-456748437</t>
  </si>
  <si>
    <t>Montáž hromosvodného vedení svodových drátů nebo lan s podpěrami, Ø do 10 mm</t>
  </si>
  <si>
    <t>https://podminky.urs.cz/item/CS_URS_2022_02/741420001</t>
  </si>
  <si>
    <t>81*7,4 'Přepočtené koeficientem množství</t>
  </si>
  <si>
    <t>35441077</t>
  </si>
  <si>
    <t>drát D 8mm AlMgSi</t>
  </si>
  <si>
    <t>-650062936</t>
  </si>
  <si>
    <t>81*1,05 'Přepočtené koeficientem množství</t>
  </si>
  <si>
    <t>35441415</t>
  </si>
  <si>
    <t>podpěra vedení FeZn do zdiva 150mm</t>
  </si>
  <si>
    <t>-974333608</t>
  </si>
  <si>
    <t>90*1,05 'Přepočtené koeficientem množství</t>
  </si>
  <si>
    <t>35442270</t>
  </si>
  <si>
    <t>podpěra vedení na ploché střechy pr. 140mm, plastový zámek, výška vedení 100mm, plast s betonem, 1 kg</t>
  </si>
  <si>
    <t>1999197401</t>
  </si>
  <si>
    <t>741420020</t>
  </si>
  <si>
    <t>Montáž svorka hromosvodná s jedním šroubem</t>
  </si>
  <si>
    <t>-1399813529</t>
  </si>
  <si>
    <t>Montáž hromosvodného vedení svorek s jedním šroubem</t>
  </si>
  <si>
    <t>https://podminky.urs.cz/item/CS_URS_2022_02/741420020</t>
  </si>
  <si>
    <t>125+12</t>
  </si>
  <si>
    <t>35431000</t>
  </si>
  <si>
    <t>svorka uzemnění FeZn univerzální</t>
  </si>
  <si>
    <t>1888283880</t>
  </si>
  <si>
    <t>35431015</t>
  </si>
  <si>
    <t>svorka uzemnění FeZn zkušební, spoj hromosvod/uzemnění</t>
  </si>
  <si>
    <t>-1597825357</t>
  </si>
  <si>
    <t>35442115</t>
  </si>
  <si>
    <t>štítek plastový - uzemnění</t>
  </si>
  <si>
    <t>-721619983</t>
  </si>
  <si>
    <t>741420022</t>
  </si>
  <si>
    <t>Montáž svorka hromosvodná se 3 a více šrouby</t>
  </si>
  <si>
    <t>-1575293648</t>
  </si>
  <si>
    <t>Montáž hromosvodného vedení svorek se 3 a více šrouby</t>
  </si>
  <si>
    <t>https://podminky.urs.cz/item/CS_URS_2022_02/741420022</t>
  </si>
  <si>
    <t>20+13</t>
  </si>
  <si>
    <t>35441860</t>
  </si>
  <si>
    <t>svorka FeZn k jímací tyči - 4 šrouby</t>
  </si>
  <si>
    <t>-480953627</t>
  </si>
  <si>
    <t>35431024</t>
  </si>
  <si>
    <t>svorka uzemnění FeZn křížová pro vodič D 6- 10mm s mezideskou</t>
  </si>
  <si>
    <t>-508077655</t>
  </si>
  <si>
    <t>741420051</t>
  </si>
  <si>
    <t>Montáž vedení hromosvodné-úhelník nebo trubka s držáky do zdiva</t>
  </si>
  <si>
    <t>378968921</t>
  </si>
  <si>
    <t>Montáž hromosvodného vedení ochranných prvků úhelníků nebo trubek s držáky do zdiva</t>
  </si>
  <si>
    <t>https://podminky.urs.cz/item/CS_URS_2022_02/741420051</t>
  </si>
  <si>
    <t>35441830</t>
  </si>
  <si>
    <t>úhelník ochranný na ochranu svodu - 1700mm, FeZn</t>
  </si>
  <si>
    <t>-144607548</t>
  </si>
  <si>
    <t>35441836</t>
  </si>
  <si>
    <t>držák ochranného úhelníku do zdiva, FeZn</t>
  </si>
  <si>
    <t>254714408</t>
  </si>
  <si>
    <t>741430005</t>
  </si>
  <si>
    <t>Montáž tyč jímací délky do 3 m na stojan</t>
  </si>
  <si>
    <t>1133891255</t>
  </si>
  <si>
    <t>Montáž jímacích tyčí délky do 3 m, na stojan</t>
  </si>
  <si>
    <t>https://podminky.urs.cz/item/CS_URS_2022_02/741430005</t>
  </si>
  <si>
    <t>35442153</t>
  </si>
  <si>
    <t>tyč jímací s rovným koncem 16/10 3000 (2000/1000)mm AlMgSi</t>
  </si>
  <si>
    <t>-2072578980</t>
  </si>
  <si>
    <t>35442263</t>
  </si>
  <si>
    <t>podstavec betonový s kloubem pro jímací tyč s rovným koncem, s PVC podložkou 9 kg</t>
  </si>
  <si>
    <t>239227492</t>
  </si>
  <si>
    <t>Pol198</t>
  </si>
  <si>
    <t>Vypracování montážní dokumentace zhotovitele</t>
  </si>
  <si>
    <t>741810003</t>
  </si>
  <si>
    <t>Celková prohlídka elektrického rozvodu a zařízení přes 0,5 do 1 milionu Kč</t>
  </si>
  <si>
    <t>-1248778315</t>
  </si>
  <si>
    <t>Zkoušky a prohlídky elektrických rozvodů a zařízení celková prohlídka a vyhotovení revizní zprávy pro objem montážních prací přes 500 do 1000 tis. Kč</t>
  </si>
  <si>
    <t>https://podminky.urs.cz/item/CS_URS_2022_02/741810003</t>
  </si>
  <si>
    <t>741810011</t>
  </si>
  <si>
    <t>Příplatek k celkové prohlídce za každých dalších 500 000,- Kč</t>
  </si>
  <si>
    <t>-1979635430</t>
  </si>
  <si>
    <t>Zkoušky a prohlídky elektrických rozvodů a zařízení celková prohlídka a vyhotovení revizní zprávy pro objem montážních prací Příplatek k ceně 0003 za každých dalších i započatých 500 tis. Kč přes 1000 tis. Kč</t>
  </si>
  <si>
    <t>https://podminky.urs.cz/item/CS_URS_2022_02/741810011</t>
  </si>
  <si>
    <t>741811012</t>
  </si>
  <si>
    <t>Kontrola rozvaděč nn silový hmotnosti přes 200 do 300 kg</t>
  </si>
  <si>
    <t>598877204</t>
  </si>
  <si>
    <t>Zkoušky a prohlídky rozvodných zařízení kontrola rozváděčů nn, (1 pole) silových, hmotnosti přes 200 do 300 kg</t>
  </si>
  <si>
    <t>https://podminky.urs.cz/item/CS_URS_2022_02/741811012</t>
  </si>
  <si>
    <t>741811013</t>
  </si>
  <si>
    <t>Kontrola rozvaděč nn silový hmotnosti přes 300 do 400 kg</t>
  </si>
  <si>
    <t>305784785</t>
  </si>
  <si>
    <t>Zkoušky a prohlídky rozvodných zařízení kontrola rozváděčů nn, (1 pole) silových, hmotnosti přes 300 do 400 kg</t>
  </si>
  <si>
    <t>https://podminky.urs.cz/item/CS_URS_2022_02/741811013</t>
  </si>
  <si>
    <t>R741-3</t>
  </si>
  <si>
    <t>Vypracování výrobní/montážní dokumentace zhotovitele</t>
  </si>
  <si>
    <t>R741-4</t>
  </si>
  <si>
    <t>Zpracování skutečného stavu, včetně geodetického zaměření</t>
  </si>
  <si>
    <t>R741-5</t>
  </si>
  <si>
    <t>Seznámení a zaškolení pracovníků se zařízením</t>
  </si>
  <si>
    <t>hod.</t>
  </si>
  <si>
    <t>R741-6</t>
  </si>
  <si>
    <t>Protokol UTZ/E</t>
  </si>
  <si>
    <t>-1421739695</t>
  </si>
  <si>
    <t>R741-7</t>
  </si>
  <si>
    <t>Průkaz způsobilosti</t>
  </si>
  <si>
    <t>-1439928956</t>
  </si>
  <si>
    <t>R741-8</t>
  </si>
  <si>
    <t>Uvedení do provozu</t>
  </si>
  <si>
    <t>SO-02-4.8 - SLABOPROUDÁ ZAŘÍZENÍ</t>
  </si>
  <si>
    <t xml:space="preserve">Patočkova č.p. 132 a 460, Na Ořechovce č.p. 1062, </t>
  </si>
  <si>
    <t>Dopravní podnik hl. m. Prahy, a.s.</t>
  </si>
  <si>
    <t>Ondřej Taclík</t>
  </si>
  <si>
    <t xml:space="preserve"> </t>
  </si>
  <si>
    <t xml:space="preserve">    741 - Elektroinstalace - silnoproud</t>
  </si>
  <si>
    <t xml:space="preserve">    742 - Elektroinstalace - slaboproud</t>
  </si>
  <si>
    <t>741</t>
  </si>
  <si>
    <t>Elektroinstalace - silnoproud</t>
  </si>
  <si>
    <t>-1834722128</t>
  </si>
  <si>
    <t>-1525495381</t>
  </si>
  <si>
    <t>742</t>
  </si>
  <si>
    <t>Elektroinstalace - slaboproud</t>
  </si>
  <si>
    <t>742110002</t>
  </si>
  <si>
    <t>Montáž trubek pro slaboproud plastových ohebných uložených pod omítku</t>
  </si>
  <si>
    <t>-285050525</t>
  </si>
  <si>
    <t>Montáž trubek elektroinstalačních plastových ohebných uložených pod omítku</t>
  </si>
  <si>
    <t>https://podminky.urs.cz/item/CS_URS_2022_02/742110002</t>
  </si>
  <si>
    <t>34571350</t>
  </si>
  <si>
    <t>trubka elektroinstalační ohebná dvouplášťová korugovaná (chránička) D 32/40mm, HDPE+LDPE</t>
  </si>
  <si>
    <t>1813616937</t>
  </si>
  <si>
    <t>742110041</t>
  </si>
  <si>
    <t>Montáž lišt vkládacích pro slaboproud</t>
  </si>
  <si>
    <t>-1901954820</t>
  </si>
  <si>
    <t>Montáž lišt elektroinstalačních vkládacích</t>
  </si>
  <si>
    <t>https://podminky.urs.cz/item/CS_URS_2022_02/742110041</t>
  </si>
  <si>
    <t>34571007</t>
  </si>
  <si>
    <t>lišta elektroinstalační hranatá PVC 40x20mm</t>
  </si>
  <si>
    <t>372197035</t>
  </si>
  <si>
    <t>742121001</t>
  </si>
  <si>
    <t>Montáž kabelů sdělovacích pro vnitřní rozvody do 15 žil</t>
  </si>
  <si>
    <t>-1913766658</t>
  </si>
  <si>
    <t>Montáž kabelů sdělovacích pro vnitřní rozvody počtu žil do 15</t>
  </si>
  <si>
    <t>https://podminky.urs.cz/item/CS_URS_2022_02/742121001</t>
  </si>
  <si>
    <t>34121272</t>
  </si>
  <si>
    <t>kabel datový bezhalogenový celkově stíněný opletením se stíněnými páry Al fólií třída reakce na oheň B2cas1d1a1 jádro Cu plné (S/FTP) kategorie 6a</t>
  </si>
  <si>
    <t>1743067030</t>
  </si>
  <si>
    <t>34121266</t>
  </si>
  <si>
    <t>kabel datový venkovní celkově stíněný Al fólií jádro Cu plné plášť PE (F/UTP) kategorie 5e</t>
  </si>
  <si>
    <t>-612325021</t>
  </si>
  <si>
    <t>742190003</t>
  </si>
  <si>
    <t>Vyvazování kabeláže ve žlabech pro slaboproud</t>
  </si>
  <si>
    <t>761873803</t>
  </si>
  <si>
    <t>Ostatní práce pro trasy vyvazování kabeláže ve žlabech</t>
  </si>
  <si>
    <t>https://podminky.urs.cz/item/CS_URS_2022_02/742190003</t>
  </si>
  <si>
    <t>34572332</t>
  </si>
  <si>
    <t>páska stahovací kabelová 12,6x500mm</t>
  </si>
  <si>
    <t>1733551411</t>
  </si>
  <si>
    <t>742220003</t>
  </si>
  <si>
    <t>Montáž ústředny PZTS přes 48 do 520 zón a 32 podsystémů s komunikátorem na PCO a zdrojem</t>
  </si>
  <si>
    <t>-258769155</t>
  </si>
  <si>
    <t>Montáž ústředny PZTS s komunikátorem na PCO a zdrojem přes 48 do 520 zón a 32 podsystémů</t>
  </si>
  <si>
    <t>https://podminky.urs.cz/item/CS_URS_2022_02/742220003</t>
  </si>
  <si>
    <t>40462007</t>
  </si>
  <si>
    <t>ústředna PZTS v krytu bez klávesnice, s komunikátorem a zdrojem, 264 zón, 32 podsystémů</t>
  </si>
  <si>
    <t>-72187597</t>
  </si>
  <si>
    <t>40466056</t>
  </si>
  <si>
    <t>kryt ústředny, kovový, tamper kontakt, bez transformátoru</t>
  </si>
  <si>
    <t>299681502</t>
  </si>
  <si>
    <t>742220031</t>
  </si>
  <si>
    <t>Montáž koncentrátoru nebo expanderu v krytu</t>
  </si>
  <si>
    <t>-1375539569</t>
  </si>
  <si>
    <t>Montáž koncentrátoru nebo expanderu pro PZTS</t>
  </si>
  <si>
    <t>https://podminky.urs.cz/item/CS_URS_2022_02/742220031</t>
  </si>
  <si>
    <t>40466019</t>
  </si>
  <si>
    <t>koncentrátor v kovovém krytu</t>
  </si>
  <si>
    <t>19102571</t>
  </si>
  <si>
    <t>4046R</t>
  </si>
  <si>
    <t>box se systémovým zdrojem 3A/12V a koncentrátorem</t>
  </si>
  <si>
    <t>-40850058</t>
  </si>
  <si>
    <t>742220053</t>
  </si>
  <si>
    <t>Montáž krabice propojovací pro magnetický kontakt</t>
  </si>
  <si>
    <t>1611721343</t>
  </si>
  <si>
    <t>Montáž krabice pro magnetický kontakt propojovací</t>
  </si>
  <si>
    <t>https://podminky.urs.cz/item/CS_URS_2022_02/742220053</t>
  </si>
  <si>
    <t>40466066</t>
  </si>
  <si>
    <t>krabice plastová, propojovací, povrchová montáž</t>
  </si>
  <si>
    <t>1028620324</t>
  </si>
  <si>
    <t>742220141</t>
  </si>
  <si>
    <t>Montáž ovládací klávesnice pro dodanou ústřednu</t>
  </si>
  <si>
    <t>-612912388</t>
  </si>
  <si>
    <t>Montáž klávesnice pro dodanou ústřednu</t>
  </si>
  <si>
    <t>https://podminky.urs.cz/item/CS_URS_2022_02/742220141</t>
  </si>
  <si>
    <t>40467025</t>
  </si>
  <si>
    <t>klávesnice ústředny PZTS, LED</t>
  </si>
  <si>
    <t>-449024291</t>
  </si>
  <si>
    <t>40467027</t>
  </si>
  <si>
    <t>klávesnice ústředny PZTS, grafická</t>
  </si>
  <si>
    <t>501859468</t>
  </si>
  <si>
    <t>742220161</t>
  </si>
  <si>
    <t>Montáž akumulátoru 12V</t>
  </si>
  <si>
    <t>-817164978</t>
  </si>
  <si>
    <t>https://podminky.urs.cz/item/CS_URS_2022_02/742220161</t>
  </si>
  <si>
    <t>34641075</t>
  </si>
  <si>
    <t>akumulátor 12V/2Ah</t>
  </si>
  <si>
    <t>-333538111</t>
  </si>
  <si>
    <t>742220172</t>
  </si>
  <si>
    <t>Montáž komunikátoru GSM do ústředny</t>
  </si>
  <si>
    <t>2127869855</t>
  </si>
  <si>
    <t>Montáž komunikátoru do ústředny GSM</t>
  </si>
  <si>
    <t>https://podminky.urs.cz/item/CS_URS_2022_02/742220172</t>
  </si>
  <si>
    <t>40466050</t>
  </si>
  <si>
    <t>modul GSM komunikátoru pro poplachové ústředny</t>
  </si>
  <si>
    <t>1230254503</t>
  </si>
  <si>
    <t>742220181</t>
  </si>
  <si>
    <t>Montáž transformátoru pro ústřednu</t>
  </si>
  <si>
    <t>-1883358237</t>
  </si>
  <si>
    <t>https://podminky.urs.cz/item/CS_URS_2022_02/742220181</t>
  </si>
  <si>
    <t>40466054</t>
  </si>
  <si>
    <t>transformátor ústředny EZS</t>
  </si>
  <si>
    <t>-1070831919</t>
  </si>
  <si>
    <t>742220232</t>
  </si>
  <si>
    <t>Montáž detektoru na stěnu nebo na strop</t>
  </si>
  <si>
    <t>196506058</t>
  </si>
  <si>
    <t>Montáž příslušenství pro PZTS detektor na stěnu nebo na strop</t>
  </si>
  <si>
    <t>https://podminky.urs.cz/item/CS_URS_2022_02/742220232</t>
  </si>
  <si>
    <t>40461016</t>
  </si>
  <si>
    <t>detektor pohybu stropní 360°</t>
  </si>
  <si>
    <t>2073977698</t>
  </si>
  <si>
    <t>40461025</t>
  </si>
  <si>
    <t>detektor pohybu duální sběrnicový, PIR a MW</t>
  </si>
  <si>
    <t>-259631865</t>
  </si>
  <si>
    <t>40461031</t>
  </si>
  <si>
    <t>detektor tříštění skla</t>
  </si>
  <si>
    <t>1711843968</t>
  </si>
  <si>
    <t>742220236</t>
  </si>
  <si>
    <t>Montáž magnetického kontaktu závrtného čtyřdrátového</t>
  </si>
  <si>
    <t>-1335306178</t>
  </si>
  <si>
    <t>Montáž příslušenství pro PZTS magnetický kontakt závrtný čtyřdrátový</t>
  </si>
  <si>
    <t>https://podminky.urs.cz/item/CS_URS_2022_02/742220236</t>
  </si>
  <si>
    <t>40461040</t>
  </si>
  <si>
    <t>kontakt magnetický, zápustný s lemem</t>
  </si>
  <si>
    <t>-2127234610</t>
  </si>
  <si>
    <t>742220235</t>
  </si>
  <si>
    <t>Montáž magnetického kontaktu povrchového</t>
  </si>
  <si>
    <t>-1999666355</t>
  </si>
  <si>
    <t>Montáž příslušenství pro PZTS magnetický kontakt povrchový</t>
  </si>
  <si>
    <t>https://podminky.urs.cz/item/CS_URS_2022_02/742220235</t>
  </si>
  <si>
    <t>40461039</t>
  </si>
  <si>
    <t>kontakt magnetický, vratový, armovaná hadice</t>
  </si>
  <si>
    <t>-1711364914</t>
  </si>
  <si>
    <t>742220241</t>
  </si>
  <si>
    <t>Montáž armované hadice k magnetickému kontaktu</t>
  </si>
  <si>
    <t>-1610375290</t>
  </si>
  <si>
    <t>Montáž příslušenství pro PZTS armované hadice k magnetickému kontaktu</t>
  </si>
  <si>
    <t>https://podminky.urs.cz/item/CS_URS_2022_02/742220241</t>
  </si>
  <si>
    <t>40461043</t>
  </si>
  <si>
    <t>kabel armovaný, 8 vodičů, 1,8m</t>
  </si>
  <si>
    <t>-494025707</t>
  </si>
  <si>
    <t>742220256</t>
  </si>
  <si>
    <t>Montáž zálohové sirény s majákem a s akumulátorem 1,2 Ah</t>
  </si>
  <si>
    <t>-1062903654</t>
  </si>
  <si>
    <t>Montáž příslušenství pro PZTS siréna zálohovaná s majákem a s akumulátorem 1,2 Ah</t>
  </si>
  <si>
    <t>https://podminky.urs.cz/item/CS_URS_2022_02/742220256</t>
  </si>
  <si>
    <t>40464020</t>
  </si>
  <si>
    <t>siréna venkovní plastová zálohovaná, s majákem a akumulátorem, 110 dB/1m, záblesk červený</t>
  </si>
  <si>
    <t>-1017741801</t>
  </si>
  <si>
    <t>742220401</t>
  </si>
  <si>
    <t>Programování základních parametrů ústředny PZTS</t>
  </si>
  <si>
    <t>1135941378</t>
  </si>
  <si>
    <t>Nastavení a oživení PZTS programování základních parametrů ústředny</t>
  </si>
  <si>
    <t>https://podminky.urs.cz/item/CS_URS_2022_02/742220401</t>
  </si>
  <si>
    <t>742220402</t>
  </si>
  <si>
    <t>Programování systému na jeden detektor PZTS</t>
  </si>
  <si>
    <t>-2030083764</t>
  </si>
  <si>
    <t>Nastavení a oživení PZTS programování systému na jeden detektor</t>
  </si>
  <si>
    <t>https://podminky.urs.cz/item/CS_URS_2022_02/742220402</t>
  </si>
  <si>
    <t>742220411</t>
  </si>
  <si>
    <t>Oživení systému na jeden detektor PZTS</t>
  </si>
  <si>
    <t>1305818118</t>
  </si>
  <si>
    <t>Nastavení a oživení PZTS oživení systému na jeden detektor</t>
  </si>
  <si>
    <t>https://podminky.urs.cz/item/CS_URS_2022_02/742220411</t>
  </si>
  <si>
    <t>742220421</t>
  </si>
  <si>
    <t>Instalace přístupového SW PZTS</t>
  </si>
  <si>
    <t>642868309</t>
  </si>
  <si>
    <t>Nastavení a oživení PZTS instalace přístupového SW</t>
  </si>
  <si>
    <t>https://podminky.urs.cz/item/CS_URS_2022_02/742220421</t>
  </si>
  <si>
    <t>742220511</t>
  </si>
  <si>
    <t>Výchozí revize systému PZTS</t>
  </si>
  <si>
    <t>685930479</t>
  </si>
  <si>
    <t>Zkoušky a revize PZTS revize výchozí systému PZTS</t>
  </si>
  <si>
    <t>https://podminky.urs.cz/item/CS_URS_2022_02/742220511</t>
  </si>
  <si>
    <t>7422R</t>
  </si>
  <si>
    <t>Montáž převodníku RS485/Ethernet se zdrojem</t>
  </si>
  <si>
    <t>-1515400060</t>
  </si>
  <si>
    <t>Montáž převodníku RS485/Optika</t>
  </si>
  <si>
    <t>40466055</t>
  </si>
  <si>
    <t>rozhraní sběrnicové RS-485 do jiných systémů</t>
  </si>
  <si>
    <t>450727378</t>
  </si>
  <si>
    <t>Převodník RS485/Optika</t>
  </si>
  <si>
    <t>7423R</t>
  </si>
  <si>
    <t>Montáž tísňového systému</t>
  </si>
  <si>
    <t>236925600</t>
  </si>
  <si>
    <t>3280R</t>
  </si>
  <si>
    <t>Sada pro nouzovou signalizaci</t>
  </si>
  <si>
    <t>-1631796314</t>
  </si>
  <si>
    <t>742230003</t>
  </si>
  <si>
    <t>Montáž venkovní kamery</t>
  </si>
  <si>
    <t>1010715656</t>
  </si>
  <si>
    <t>Montáž kamerového systému venkovní kamery</t>
  </si>
  <si>
    <t>https://podminky.urs.cz/item/CS_URS_2022_02/742230003</t>
  </si>
  <si>
    <t>0030R</t>
  </si>
  <si>
    <t>Venkovní IP dome kamera</t>
  </si>
  <si>
    <t>-30372314</t>
  </si>
  <si>
    <t>742230007</t>
  </si>
  <si>
    <t>Montáž konzoly pro kryt nebo kameru</t>
  </si>
  <si>
    <t>320988014</t>
  </si>
  <si>
    <t>Montáž kamerového systému konzoly pro kryt nebo kameru</t>
  </si>
  <si>
    <t>https://podminky.urs.cz/item/CS_URS_2022_02/742230007</t>
  </si>
  <si>
    <t>742230004</t>
  </si>
  <si>
    <t>Montáž vnitřní kamery</t>
  </si>
  <si>
    <t>255233593</t>
  </si>
  <si>
    <t>Montáž kamerového systému vnitřní kamery</t>
  </si>
  <si>
    <t>https://podminky.urs.cz/item/CS_URS_2022_02/742230004</t>
  </si>
  <si>
    <t>0065R</t>
  </si>
  <si>
    <t>IP hemisférická kamera, 180° a 360°</t>
  </si>
  <si>
    <t>-1858912736</t>
  </si>
  <si>
    <t>0101R</t>
  </si>
  <si>
    <t>vnitřní dome, 2,8-12mm, 3MP</t>
  </si>
  <si>
    <t>1426610612</t>
  </si>
  <si>
    <t>7411R</t>
  </si>
  <si>
    <t>Montáž krabice včetně připojení kamery</t>
  </si>
  <si>
    <t>668795925</t>
  </si>
  <si>
    <t>3457R</t>
  </si>
  <si>
    <t>krabice pro připojení kamery 130x130x77 IP66</t>
  </si>
  <si>
    <t>-1864124508</t>
  </si>
  <si>
    <t>742230101</t>
  </si>
  <si>
    <t>Licence k připojení jedné kamery k SW</t>
  </si>
  <si>
    <t>-215957298</t>
  </si>
  <si>
    <t>Montáž kamerového systému nastavení a instalace licence k připojení jedné kamery k SW</t>
  </si>
  <si>
    <t>https://podminky.urs.cz/item/CS_URS_2022_02/742230101</t>
  </si>
  <si>
    <t>742230102</t>
  </si>
  <si>
    <t>Instalace a nastavení SW pro sledování kamer</t>
  </si>
  <si>
    <t>477254701</t>
  </si>
  <si>
    <t>Montáž kamerového systému nastavení a instalace instalace a nastavení SW pro sledování kamer</t>
  </si>
  <si>
    <t>https://podminky.urs.cz/item/CS_URS_2022_02/742230102</t>
  </si>
  <si>
    <t>742230103</t>
  </si>
  <si>
    <t>Nastavení záběru podle přání uživatele</t>
  </si>
  <si>
    <t>1949184115</t>
  </si>
  <si>
    <t>Montáž kamerového systému nastavení a instalace nastavení záběru podle přání uživatele</t>
  </si>
  <si>
    <t>https://podminky.urs.cz/item/CS_URS_2022_02/742230103</t>
  </si>
  <si>
    <t>0061092</t>
  </si>
  <si>
    <t>LCD LED monitor, 27", 16:9, Full HD 1920x1080, VGA, HDMI, 230V</t>
  </si>
  <si>
    <t>2000514231</t>
  </si>
  <si>
    <t>1152R</t>
  </si>
  <si>
    <t>SFP modul, Gigabit</t>
  </si>
  <si>
    <t>-1588744979</t>
  </si>
  <si>
    <t>40467026-R</t>
  </si>
  <si>
    <t>Systémova klávesnice pro ovládání IP PTZ a kamer</t>
  </si>
  <si>
    <t>138820317</t>
  </si>
  <si>
    <t>742330024</t>
  </si>
  <si>
    <t>Montáž patch panelu 24 portů UTP/FTP</t>
  </si>
  <si>
    <t>-1338895444</t>
  </si>
  <si>
    <t>Montáž strukturované kabeláže příslušenství a ostatní práce k rozvaděčům patch panelu 24 portů UTP/FTP</t>
  </si>
  <si>
    <t>https://podminky.urs.cz/item/CS_URS_2022_02/742330024</t>
  </si>
  <si>
    <t>0051R</t>
  </si>
  <si>
    <t>Patch panel CAT6a 24xRJ45</t>
  </si>
  <si>
    <t>-1598925353</t>
  </si>
  <si>
    <t>1065R</t>
  </si>
  <si>
    <t>PATCHCORD DATA do 2 M</t>
  </si>
  <si>
    <t>-190068909</t>
  </si>
  <si>
    <t>1066R</t>
  </si>
  <si>
    <t>PATCHCORD DATA nad 2 M</t>
  </si>
  <si>
    <t>1431840211</t>
  </si>
  <si>
    <t>742330011</t>
  </si>
  <si>
    <t>Montáž zařízení do rozvaděče (switch, UPS, DVR, server) bez nastavení</t>
  </si>
  <si>
    <t>-2053850488</t>
  </si>
  <si>
    <t>Montáž strukturované kabeláže zařízení do rozvaděče switche, UPS, DVR, server bez nastavení</t>
  </si>
  <si>
    <t>https://podminky.urs.cz/item/CS_URS_2022_02/742330011</t>
  </si>
  <si>
    <t>0050R</t>
  </si>
  <si>
    <t xml:space="preserve">Switch 24xSFP port + 2xCOMBO port (SFP/RJ45) </t>
  </si>
  <si>
    <t>1895739969</t>
  </si>
  <si>
    <t>Switch 24xSFP port + 2xCOMBO port (SFP/RJ45)</t>
  </si>
  <si>
    <t>0049R</t>
  </si>
  <si>
    <t>Switch 48x PoE + SFP</t>
  </si>
  <si>
    <t>-43217419</t>
  </si>
  <si>
    <t>0048R</t>
  </si>
  <si>
    <t>Průmyslový managed switch 24x PoE+ Gigabit, 2x Gigabit SFP, 52Gbp, 685W</t>
  </si>
  <si>
    <t>255637998</t>
  </si>
  <si>
    <t>Switch 24x PoE + SFP</t>
  </si>
  <si>
    <t>1693R</t>
  </si>
  <si>
    <t>DATOVÁ INFRASTRUKTURA LAN, L2 SWITCH 24p + SFP</t>
  </si>
  <si>
    <t>-570338283</t>
  </si>
  <si>
    <t>1692R</t>
  </si>
  <si>
    <t>DATOVÁ INFRASTRUKTURA LAN, L2 SWITCH 48p + SFP</t>
  </si>
  <si>
    <t>-1997036872</t>
  </si>
  <si>
    <t>0051589</t>
  </si>
  <si>
    <t>NVR server s funkcí detekce a rozpoznávání obličejů</t>
  </si>
  <si>
    <t>-1887359335</t>
  </si>
  <si>
    <t>0068R</t>
  </si>
  <si>
    <t>Záložní zdroj UPS 1500VA, 2U</t>
  </si>
  <si>
    <t>1763024717</t>
  </si>
  <si>
    <t>0066R</t>
  </si>
  <si>
    <t>Bypass pro UPS 10A</t>
  </si>
  <si>
    <t>2099721931</t>
  </si>
  <si>
    <t>1489R</t>
  </si>
  <si>
    <t>KVM konzole 19" LCD</t>
  </si>
  <si>
    <t>1744933675</t>
  </si>
  <si>
    <t>34572251</t>
  </si>
  <si>
    <t>lišta elektroinstalační nosná kovová holá DIN TS35</t>
  </si>
  <si>
    <t>698127712</t>
  </si>
  <si>
    <t>741322141</t>
  </si>
  <si>
    <t>Montáž svodiče přepětí nn typ 3 jednopólových na DIN lištu se zapojením vodičů</t>
  </si>
  <si>
    <t>349957375</t>
  </si>
  <si>
    <t>Montáž přepěťových ochran nn se zapojením vodičů svodiče přepětí – typ 3 na DIN lištu jednopólových</t>
  </si>
  <si>
    <t>https://podminky.urs.cz/item/CS_URS_2022_02/741322141</t>
  </si>
  <si>
    <t>35889540</t>
  </si>
  <si>
    <t>svodič přepětí - ochrana 3.stupně odnímatelné provedení, 230 V, signalizace, na DIN lištu</t>
  </si>
  <si>
    <t>-1896792403</t>
  </si>
  <si>
    <t>742330026</t>
  </si>
  <si>
    <t>Montáž panelu pro 24 x optický konektor</t>
  </si>
  <si>
    <t>718787441</t>
  </si>
  <si>
    <t>Montáž strukturované kabeláže příslušenství a ostatní práce k rozvaděčům panelu pro 24 x optický konektor včetně vany</t>
  </si>
  <si>
    <t>https://podminky.urs.cz/item/CS_URS_2022_02/742330026</t>
  </si>
  <si>
    <t>11.228.826</t>
  </si>
  <si>
    <t>Čelo 19" optické vany 1U pro 24 SC simpl</t>
  </si>
  <si>
    <t>1233655906</t>
  </si>
  <si>
    <t>1384449</t>
  </si>
  <si>
    <t>VANA OPTICKA 19" 1 U BK VYS. SUPLIK</t>
  </si>
  <si>
    <t>-259937512</t>
  </si>
  <si>
    <t>742330041</t>
  </si>
  <si>
    <t>Montáž datové jednozásuvky</t>
  </si>
  <si>
    <t>-499806515</t>
  </si>
  <si>
    <t>Montáž strukturované kabeláže zásuvek datových pod omítku, do nábytku, do parapetního žlabu nebo podlahové krabice jednozásuvky</t>
  </si>
  <si>
    <t>https://podminky.urs.cz/item/CS_URS_2022_02/742330041</t>
  </si>
  <si>
    <t>742330042</t>
  </si>
  <si>
    <t>Montáž datové dvouzásuvky</t>
  </si>
  <si>
    <t>198305322</t>
  </si>
  <si>
    <t>Montáž strukturované kabeláže zásuvek datových pod omítku, do nábytku, do parapetního žlabu nebo podlahové krabice dvouzásuvky</t>
  </si>
  <si>
    <t>https://podminky.urs.cz/item/CS_URS_2022_02/742330042</t>
  </si>
  <si>
    <t>8500R</t>
  </si>
  <si>
    <t>Keystone RJ 45 CAT6a, STP</t>
  </si>
  <si>
    <t>1455383725</t>
  </si>
  <si>
    <t>8501R</t>
  </si>
  <si>
    <t>Kryt zásuvky ISDN dvojnásobné bílá</t>
  </si>
  <si>
    <t>277183347</t>
  </si>
  <si>
    <t>8502R</t>
  </si>
  <si>
    <t>Maska nosná, 5014A-B1018</t>
  </si>
  <si>
    <t>1846397124</t>
  </si>
  <si>
    <t>8503R</t>
  </si>
  <si>
    <t>Rámeček jednonásobný bílá</t>
  </si>
  <si>
    <t>-1480601593</t>
  </si>
  <si>
    <t>742330051</t>
  </si>
  <si>
    <t>Popis portu datové zásuvky</t>
  </si>
  <si>
    <t>-1526279714</t>
  </si>
  <si>
    <t>Montáž strukturované kabeláže zásuvek datových popis portu zásuvky</t>
  </si>
  <si>
    <t>https://podminky.urs.cz/item/CS_URS_2022_02/742330051</t>
  </si>
  <si>
    <t>742330052</t>
  </si>
  <si>
    <t>Popis portů patchpanelu</t>
  </si>
  <si>
    <t>1964905450</t>
  </si>
  <si>
    <t>Montáž strukturované kabeláže zásuvek datových popis portů patchpanelu</t>
  </si>
  <si>
    <t>https://podminky.urs.cz/item/CS_URS_2022_02/742330052</t>
  </si>
  <si>
    <t>742330101</t>
  </si>
  <si>
    <t>Měření metalického segmentu s vyhotovením protokolu</t>
  </si>
  <si>
    <t>1961814683</t>
  </si>
  <si>
    <t>Montáž strukturované kabeláže měření segmentu metalického s vyhotovením protokolu</t>
  </si>
  <si>
    <t>https://podminky.urs.cz/item/CS_URS_2022_02/742330101</t>
  </si>
  <si>
    <t>742330102</t>
  </si>
  <si>
    <t>Měření optického segmentu, měření útlumu, 2 okna</t>
  </si>
  <si>
    <t>771194504</t>
  </si>
  <si>
    <t>Montáž strukturované kabeláže měření segmentu optického, měření útlumu, 2 okna</t>
  </si>
  <si>
    <t>https://podminky.urs.cz/item/CS_URS_2022_02/742330102</t>
  </si>
  <si>
    <t>742330022</t>
  </si>
  <si>
    <t>Montáž napájecího panelu do rozvaděče</t>
  </si>
  <si>
    <t>345107624</t>
  </si>
  <si>
    <t>Montáž strukturované kabeláže příslušenství a ostatní práce k rozvaděčům napájecího panelu</t>
  </si>
  <si>
    <t>https://podminky.urs.cz/item/CS_URS_2022_02/742330022</t>
  </si>
  <si>
    <t>1000R</t>
  </si>
  <si>
    <t>Napájecí panel, 8x zásuvka s kolíkem, 1U</t>
  </si>
  <si>
    <t>1793629424</t>
  </si>
  <si>
    <t>742330023</t>
  </si>
  <si>
    <t>Montáž vyvazovacíhoho panelu 1U</t>
  </si>
  <si>
    <t>-2103090807</t>
  </si>
  <si>
    <t>Montáž strukturované kabeláže příslušenství a ostatní práce k rozvaděčům vyvazovacíhoho panelu 1U</t>
  </si>
  <si>
    <t>https://podminky.urs.cz/item/CS_URS_2022_02/742330023</t>
  </si>
  <si>
    <t>Poznámka k položce:_x000d_
Montáž vyvazovacího panel 2U</t>
  </si>
  <si>
    <t>0052R</t>
  </si>
  <si>
    <t>19" vyvazovací panel</t>
  </si>
  <si>
    <t>-1986495683</t>
  </si>
  <si>
    <t>3571R</t>
  </si>
  <si>
    <t>Výstroj rackové skříně (ventilační jednotka, rámy, DIN lišty, zaslepovací moduly, uzemňovací svorkovnice)</t>
  </si>
  <si>
    <t>-569157219</t>
  </si>
  <si>
    <t>Výstroj rackové skříně (ventilační jednotka, rámy, DIN lišty, zaslepovací moduly, jističe, uzemňovací svorkovnice)</t>
  </si>
  <si>
    <t>1331R</t>
  </si>
  <si>
    <t>RACK 47U 800x800</t>
  </si>
  <si>
    <t>-114191970</t>
  </si>
  <si>
    <t>220450007</t>
  </si>
  <si>
    <t>Montáž datové skříně rack</t>
  </si>
  <si>
    <t>2059543595</t>
  </si>
  <si>
    <t>https://podminky.urs.cz/item/CS_URS_2022_02/220450007</t>
  </si>
  <si>
    <t>228450007</t>
  </si>
  <si>
    <t>Demontáž datové skříně rack</t>
  </si>
  <si>
    <t>-300452833</t>
  </si>
  <si>
    <t>https://podminky.urs.cz/item/CS_URS_2022_02/228450007</t>
  </si>
  <si>
    <t>2285R</t>
  </si>
  <si>
    <t>Demontáž digitální telefonní ústředny ze stojanové řady</t>
  </si>
  <si>
    <t>-1245368239</t>
  </si>
  <si>
    <t>228281515</t>
  </si>
  <si>
    <t>Demontáž kabelu např. NCEY 1 mm uloženého do kabelového žlabu nebo na lávce do 61 žil</t>
  </si>
  <si>
    <t>-33361309</t>
  </si>
  <si>
    <t>Demontáž kabelu návěstního včetně svinutí kabelu do kotouče nebo na buben a naložení na dopravní prostředek NCEY s jádrem 1,00 mm, NCYY s jádrem 1,5 mm, CYAY s jádrem do 2,5 mm uloženého v kabelovém žlabu nebo na kabelové lálce do 61 žil</t>
  </si>
  <si>
    <t>https://podminky.urs.cz/item/CS_URS_2022_02/228281515</t>
  </si>
  <si>
    <t>220060505</t>
  </si>
  <si>
    <t>Montáž a tažení samonosného kabelu přes dřevěné stožáry TCEKES 20 XN 0,4-0,6</t>
  </si>
  <si>
    <t>1122607523</t>
  </si>
  <si>
    <t>Tažení kabelu samonosného včetně tažení, překonávání překážek a upevnění kabelu do připravených svorek, koncových úvazů a kontroly provedených prací přes dřevěné stožáry TCEKES 20 XN 0,4-0,6</t>
  </si>
  <si>
    <t>https://podminky.urs.cz/item/CS_URS_2022_02/220060505</t>
  </si>
  <si>
    <t>220060931</t>
  </si>
  <si>
    <t>Montáž kabelu závlačného připevněného na zeď s jádrem 0,8 mm TCEKE do 25 XN</t>
  </si>
  <si>
    <t>-1780959979</t>
  </si>
  <si>
    <t>Montáž kabelu závlačného na zeď včetně přípravy kabelového bubnu a přistavení na místo tažení, odvinutí kabelu z bubnu, vytažení, odřezání a připevnění na zeď, uzavření konců kabelu, přemístění kabelového bubnu, vysekání, upevnění a začištění omítky TCEKE s jádrem 0,8 mm do 25 XN</t>
  </si>
  <si>
    <t>https://podminky.urs.cz/item/CS_URS_2022_02/220060931</t>
  </si>
  <si>
    <t>2000005010</t>
  </si>
  <si>
    <t>TCEPKPFLEZE 15 x 4 x 0,6</t>
  </si>
  <si>
    <t>1081227242</t>
  </si>
  <si>
    <t>220182001</t>
  </si>
  <si>
    <t>Zatažení 1 až 3 ks trubky z HDPE do otvoru kabelovodu</t>
  </si>
  <si>
    <t>63342869</t>
  </si>
  <si>
    <t>Zatažení trubek do otvoru kabelovodu nebo kolektoru 1 až 3 ks z HDPE</t>
  </si>
  <si>
    <t>https://podminky.urs.cz/item/CS_URS_2022_02/220182001</t>
  </si>
  <si>
    <t>220182031</t>
  </si>
  <si>
    <t>Zatažení optického kabelu do ochranné HDPE trubky</t>
  </si>
  <si>
    <t>-82086462</t>
  </si>
  <si>
    <t>https://podminky.urs.cz/item/CS_URS_2022_02/220182031</t>
  </si>
  <si>
    <t>34123010</t>
  </si>
  <si>
    <t>kabel datový optický OM4 univerzální 12 vláken 50/125 plášť LSOH</t>
  </si>
  <si>
    <t>870141704</t>
  </si>
  <si>
    <t>220182302</t>
  </si>
  <si>
    <t>Ukončení optického kabelu v optickém rozvaděči pro 12 vláken</t>
  </si>
  <si>
    <t>194593420</t>
  </si>
  <si>
    <t>https://podminky.urs.cz/item/CS_URS_2022_02/220182302</t>
  </si>
  <si>
    <t>34123018</t>
  </si>
  <si>
    <t>kabel datový optický OS DROP 24 vláken 9/125 plášť LSOH</t>
  </si>
  <si>
    <t>-1909727905</t>
  </si>
  <si>
    <t>220182303</t>
  </si>
  <si>
    <t>Ukončení optického kabelu v optickém rozvaděči pro 24 vláken</t>
  </si>
  <si>
    <t>1601490275</t>
  </si>
  <si>
    <t>https://podminky.urs.cz/item/CS_URS_2022_02/220182303</t>
  </si>
  <si>
    <t>4048R</t>
  </si>
  <si>
    <t>Řídící jednotka přístupového systému (rozvaděčová skříň 400x330x150 mm tříbodově uzamykatelná vložka půlená jednotná Metro, tamper kontakt, řídící deska, čtečky, integrovaný přepínač IP</t>
  </si>
  <si>
    <t>-888097685</t>
  </si>
  <si>
    <t>Řídící jednotka přístupového systému (rozvaděčová skříň 400x330x150 mm tříbodově uzamykatelná
vložka půlená jednotná Metro, tamper kontakt, řídící deska, čtečky, integrovaný přepínač IP, telefonní
komunikátor , zdroj 12V/3A ZNS, aku 12V/7Ah aj.)</t>
  </si>
  <si>
    <t>4047R</t>
  </si>
  <si>
    <t>čtečka venkovní sběrnicová, pro bezkontaktní RFID čipy</t>
  </si>
  <si>
    <t>-1647129054</t>
  </si>
  <si>
    <t>Čtecí hlava MIFARE+TIRIS/HDX - komplet pro duál - HF 13,56MHz, LF 125kHz - sig. opt+akust</t>
  </si>
  <si>
    <t>742320011</t>
  </si>
  <si>
    <t>Montáž elektromechanického samozamykacího zámku s panikovou funkcí</t>
  </si>
  <si>
    <t>-1644435839</t>
  </si>
  <si>
    <t>Montáž elektricky ovládaných zámků elektromechanických samozamykacích s panikovou funkcí</t>
  </si>
  <si>
    <t>https://podminky.urs.cz/item/CS_URS_2022_02/742320011</t>
  </si>
  <si>
    <t>3822R</t>
  </si>
  <si>
    <t>Elektrický otvírač reverzní 12V</t>
  </si>
  <si>
    <t>-1946677131</t>
  </si>
  <si>
    <t>Elektromechanický zámek vč. kování, kabelu a příslušenství, certifikace požár, únik</t>
  </si>
  <si>
    <t>220110186</t>
  </si>
  <si>
    <t>Montáž svorkovnice [LSA-PLUS]</t>
  </si>
  <si>
    <t>837030498</t>
  </si>
  <si>
    <t>Montáž prvků pro zařízení svorkovnice</t>
  </si>
  <si>
    <t>https://podminky.urs.cz/item/CS_URS_2022_02/220110186</t>
  </si>
  <si>
    <t>1386670</t>
  </si>
  <si>
    <t>PRIPOJOVACI SVORKOVNICE LSA-A-LEI</t>
  </si>
  <si>
    <t>1050187791</t>
  </si>
  <si>
    <t>220110187</t>
  </si>
  <si>
    <t>Montáž montážního rámu [LSA-PLUS]</t>
  </si>
  <si>
    <t>444092905</t>
  </si>
  <si>
    <t>Montáž prvků pro zařízení montážního rámu</t>
  </si>
  <si>
    <t>https://podminky.urs.cz/item/CS_URS_2022_02/220110187</t>
  </si>
  <si>
    <t>1030037515</t>
  </si>
  <si>
    <t>Montážní vana pro LSA-Plus 2 0</t>
  </si>
  <si>
    <t>358521833</t>
  </si>
  <si>
    <t>59081010</t>
  </si>
  <si>
    <t>tmel požárně ochranný protipožární zpěňující</t>
  </si>
  <si>
    <t>1364879314</t>
  </si>
  <si>
    <t>0022R</t>
  </si>
  <si>
    <t>Drobný montážní materiál</t>
  </si>
  <si>
    <t>1620795430</t>
  </si>
  <si>
    <t>0021R</t>
  </si>
  <si>
    <t>Dokončovací montážní práce</t>
  </si>
  <si>
    <t>1626969988</t>
  </si>
  <si>
    <t>7443R</t>
  </si>
  <si>
    <t>Montáž strukturované kabeláže zařízení přístupového bodu včetně nastavení</t>
  </si>
  <si>
    <t>-1700492088</t>
  </si>
  <si>
    <t>7444R</t>
  </si>
  <si>
    <t>PoE Access Point, 2.4/5GHz, 1x PoE+ Gigabit</t>
  </si>
  <si>
    <t>910013109</t>
  </si>
  <si>
    <t>998742102</t>
  </si>
  <si>
    <t>Přesun hmot tonážní pro slaboproud v objektech v do 12 m</t>
  </si>
  <si>
    <t>302546213</t>
  </si>
  <si>
    <t>Přesun hmot pro slaboproud stanovený z hmotnosti přesunovaného materiálu vodorovná dopravní vzdálenost do 50 m v objektech výšky přes 6 do 12 m</t>
  </si>
  <si>
    <t>https://podminky.urs.cz/item/CS_URS_2022_02/998742102</t>
  </si>
  <si>
    <t>049103000</t>
  </si>
  <si>
    <t>Náklady vzniklé v souvislosti s realizací stavby</t>
  </si>
  <si>
    <t>…</t>
  </si>
  <si>
    <t>-918643404</t>
  </si>
  <si>
    <t>https://podminky.urs.cz/item/CS_URS_2022_02/049103000</t>
  </si>
  <si>
    <t>Poznámka k položce:_x000d_
Náklady na zpracování realizační dokumentace</t>
  </si>
  <si>
    <t>SO-02-4.9 - ELEKTRICKÁ POŽÁRNÍ SIGNALIZACE</t>
  </si>
  <si>
    <t>1376464772</t>
  </si>
  <si>
    <t>-1982813206</t>
  </si>
  <si>
    <t>1092463634</t>
  </si>
  <si>
    <t>742110104</t>
  </si>
  <si>
    <t>Montáž kabelového žlabu drátěného 250/100 mm</t>
  </si>
  <si>
    <t>-713365223</t>
  </si>
  <si>
    <t>https://podminky.urs.cz/item/CS_URS_2022_02/742110104</t>
  </si>
  <si>
    <t>34575495</t>
  </si>
  <si>
    <t>žlab kabelový pozinkovaný 2m/ks 100X250</t>
  </si>
  <si>
    <t>-715526946</t>
  </si>
  <si>
    <t>59081384</t>
  </si>
  <si>
    <t>deska periferií pro připojení nadstavby, ZDP, OPPO</t>
  </si>
  <si>
    <t>1180582961</t>
  </si>
  <si>
    <t>742110124</t>
  </si>
  <si>
    <t>Montáž nosníku s konzolami nebo závitovými tyčemi pro slaboproud šířky 250 mm</t>
  </si>
  <si>
    <t>-1964152416</t>
  </si>
  <si>
    <t>Montáž kabelového žlabu nosníku včetně konzol nebo závitových tyčí, šířky 250 mm</t>
  </si>
  <si>
    <t>https://podminky.urs.cz/item/CS_URS_2022_02/742110124</t>
  </si>
  <si>
    <t>34575346</t>
  </si>
  <si>
    <t>tyč závitová pro kabelové trasy protipožární P-90R M8</t>
  </si>
  <si>
    <t>-1985181432</t>
  </si>
  <si>
    <t>34575381</t>
  </si>
  <si>
    <t>redukce nosná úhlová 45° uchycení závitových tyčí pro kabelové trasy protipožární P-90R</t>
  </si>
  <si>
    <t>1465761575</t>
  </si>
  <si>
    <t>742110161</t>
  </si>
  <si>
    <t>Montáž spony pro uchycení kabelů pro slaboproud</t>
  </si>
  <si>
    <t>647465486</t>
  </si>
  <si>
    <t>Montáž kabelového žlabu spony pro uchycení kabelů</t>
  </si>
  <si>
    <t>https://podminky.urs.cz/item/CS_URS_2022_02/742110161</t>
  </si>
  <si>
    <t>35432540</t>
  </si>
  <si>
    <t>příchytka kabelová 11-18mm</t>
  </si>
  <si>
    <t>2121655853</t>
  </si>
  <si>
    <t>741110402</t>
  </si>
  <si>
    <t>Montáž hadice ochranná kovová s nasunutím do krabic D přes 25 do 50 mm uložená volně</t>
  </si>
  <si>
    <t>1469488807</t>
  </si>
  <si>
    <t>Montáž hadic ochranných s nasunutím do krabic kovových, uložených volně, Ø přes 25 do 50 mm</t>
  </si>
  <si>
    <t>https://podminky.urs.cz/item/CS_URS_2022_02/741110402</t>
  </si>
  <si>
    <t>34571022</t>
  </si>
  <si>
    <t>trubka elektroinstalační ohebná kovová D 23/28,9mm</t>
  </si>
  <si>
    <t>-377419787</t>
  </si>
  <si>
    <t>100*1,05 'Přepočtené koeficientem množství</t>
  </si>
  <si>
    <t>8906370</t>
  </si>
  <si>
    <t>Poznámka k položce:_x000d_
1470 kabel J-Y(ST)Y 1x2x0,8_x000d_
720 kabe P90R 2x2x0,8</t>
  </si>
  <si>
    <t>34121231</t>
  </si>
  <si>
    <t>kabel sdělovací stíněný laminovanou Al fólií s příložným Cu drátem jádro Cu plné izolace PVC plášť PVC 300V (J-Y(St)Y…Lg) 1x2x0,8mm2</t>
  </si>
  <si>
    <t>-2136137537</t>
  </si>
  <si>
    <t>341230-R</t>
  </si>
  <si>
    <t>optický ohnivzdorný kabel univerzální 4 vl. 50/125 OM3, 180 min. při 750 °C, Dca-s1,d1,a1</t>
  </si>
  <si>
    <t>1793764686</t>
  </si>
  <si>
    <t>34121134</t>
  </si>
  <si>
    <t>kabel sdělovací oheň retardující bezhalogenový stíněný laminovanou Al fólií s příložným CuSn drátem s funkčností při požáru 180min a P90-R/PH120-R reakce na oheň B2cas1d1a1 jádro Cu plné 100V (SSKFH-V) 2x2x0,8mm2</t>
  </si>
  <si>
    <t>-216423190</t>
  </si>
  <si>
    <t>742190004</t>
  </si>
  <si>
    <t>Požárně těsnící materiál do prostupu</t>
  </si>
  <si>
    <t>-137752766</t>
  </si>
  <si>
    <t>Ostatní práce pro trasy požárně těsnící materiál do prostupu</t>
  </si>
  <si>
    <t>https://podminky.urs.cz/item/CS_URS_2022_02/742190004</t>
  </si>
  <si>
    <t>23170003</t>
  </si>
  <si>
    <t>pěna montážní PUR protipožární jednosložková</t>
  </si>
  <si>
    <t>-1353436177</t>
  </si>
  <si>
    <t>742210002</t>
  </si>
  <si>
    <t>Montáž ústředny EPS dvou nebo tří kruhové bez čelního panelu</t>
  </si>
  <si>
    <t>801427012</t>
  </si>
  <si>
    <t>Montáž ústředny EPS bez čelního panelu dvou nebo tříkruhové</t>
  </si>
  <si>
    <t>https://podminky.urs.cz/item/CS_URS_2022_02/742210002</t>
  </si>
  <si>
    <t>0034R</t>
  </si>
  <si>
    <t>Analogová adresovatelná ústředna EPS s modulární koncepcí, max. 1536 adres</t>
  </si>
  <si>
    <t>-1776977586</t>
  </si>
  <si>
    <t>59081359</t>
  </si>
  <si>
    <t>tablo obsluhy ústředny EPS</t>
  </si>
  <si>
    <t>351156403</t>
  </si>
  <si>
    <t>742210005</t>
  </si>
  <si>
    <t>Montáž čelního panelu do ústředny EPS</t>
  </si>
  <si>
    <t>-1280940150</t>
  </si>
  <si>
    <t>Montáž ústředny EPS panelu čelního</t>
  </si>
  <si>
    <t>https://podminky.urs.cz/item/CS_URS_2022_02/742210005</t>
  </si>
  <si>
    <t>742210006</t>
  </si>
  <si>
    <t>Montáž rozšiřující karty do ústředny EPS</t>
  </si>
  <si>
    <t>-1279458583</t>
  </si>
  <si>
    <t>Montáž ústředny EPS karty rozšiřující</t>
  </si>
  <si>
    <t>https://podminky.urs.cz/item/CS_URS_2022_02/742210006</t>
  </si>
  <si>
    <t>59081380</t>
  </si>
  <si>
    <t>deska linková, 2 kruhové linky, 128 adres na jedné kruhové lince</t>
  </si>
  <si>
    <t>-899554406</t>
  </si>
  <si>
    <t>742210021</t>
  </si>
  <si>
    <t>Montáž požárně odolné skříňky EI/EV, 30/F P pro ústřednu EPS</t>
  </si>
  <si>
    <t>-657475149</t>
  </si>
  <si>
    <t>Montáž skříňky požárně odolné EI/EV, 30/F30 P pro ústřednu EPS</t>
  </si>
  <si>
    <t>https://podminky.urs.cz/item/CS_URS_2022_02/742210021</t>
  </si>
  <si>
    <t>55711000</t>
  </si>
  <si>
    <t>skříň požárně odolná, bez zad, dveře jednokřídlé, IP 54, EI 30</t>
  </si>
  <si>
    <t>72959618</t>
  </si>
  <si>
    <t>742210041</t>
  </si>
  <si>
    <t>Montáž akumulátoru 2x12 V pro ústřednu EPS</t>
  </si>
  <si>
    <t>-1970044614</t>
  </si>
  <si>
    <t>Montáž akumulátoru 2 x 12 V pro ústřednu EPS</t>
  </si>
  <si>
    <t>https://podminky.urs.cz/item/CS_URS_2022_02/742210041</t>
  </si>
  <si>
    <t>34621003</t>
  </si>
  <si>
    <t>akumulátor VRLA, 12 V, pól F2, kapacita 9 Ah</t>
  </si>
  <si>
    <t>1834043260</t>
  </si>
  <si>
    <t>742210111</t>
  </si>
  <si>
    <t>Montáž klíčového trezoru se zámkovou vložkou</t>
  </si>
  <si>
    <t>-2112429671</t>
  </si>
  <si>
    <t>https://podminky.urs.cz/item/CS_URS_2022_02/742210111</t>
  </si>
  <si>
    <t>55779004</t>
  </si>
  <si>
    <t>trezor požární nerezový pro motýlkový nebo cylindrický zámek, 12/24 V</t>
  </si>
  <si>
    <t>-901805699</t>
  </si>
  <si>
    <t>59081446</t>
  </si>
  <si>
    <t>hlásič teplotní adresný</t>
  </si>
  <si>
    <t>-508360450</t>
  </si>
  <si>
    <t>59081436</t>
  </si>
  <si>
    <t>hlásič opticko teplotní adresný</t>
  </si>
  <si>
    <t>-1705310856</t>
  </si>
  <si>
    <t>59081470</t>
  </si>
  <si>
    <t>patice hlásiče standardní</t>
  </si>
  <si>
    <t>1399259734</t>
  </si>
  <si>
    <t>742210128</t>
  </si>
  <si>
    <t>Montáž hlásiče plamene</t>
  </si>
  <si>
    <t>1615186107</t>
  </si>
  <si>
    <t>https://podminky.urs.cz/item/CS_URS_2022_02/742210128</t>
  </si>
  <si>
    <t>742210131</t>
  </si>
  <si>
    <t>Montáž soklu hlásiče nebo patice</t>
  </si>
  <si>
    <t>1370352256</t>
  </si>
  <si>
    <t>https://podminky.urs.cz/item/CS_URS_2022_02/742210131</t>
  </si>
  <si>
    <t>742210151</t>
  </si>
  <si>
    <t>Montáž tlačítkového hlásiče se sklíčkem</t>
  </si>
  <si>
    <t>1266613323</t>
  </si>
  <si>
    <t>Montáž hlásiče tlačítkového se sklíčkem</t>
  </si>
  <si>
    <t>https://podminky.urs.cz/item/CS_URS_2022_02/742210151</t>
  </si>
  <si>
    <t>59081452</t>
  </si>
  <si>
    <t>hlásič konvenční tlačítkový červený, prolamovací plast</t>
  </si>
  <si>
    <t>803522292</t>
  </si>
  <si>
    <t>742210261</t>
  </si>
  <si>
    <t>Montáž sirény nebo majáku nebo signalizace</t>
  </si>
  <si>
    <t>-144581551</t>
  </si>
  <si>
    <t>Montáž světelných nebo zvukových prvků EPS sirény nebo majáku nebo signalizace</t>
  </si>
  <si>
    <t>https://podminky.urs.cz/item/CS_URS_2022_02/742210261</t>
  </si>
  <si>
    <t>59081500</t>
  </si>
  <si>
    <t>siréna adresná</t>
  </si>
  <si>
    <t>1570659587</t>
  </si>
  <si>
    <t>59081536</t>
  </si>
  <si>
    <t>maják adresný, záblesk červený</t>
  </si>
  <si>
    <t>-1509387464</t>
  </si>
  <si>
    <t>742210311</t>
  </si>
  <si>
    <t>Montáž izolátoru na kruhovou linku</t>
  </si>
  <si>
    <t>307680300</t>
  </si>
  <si>
    <t>https://podminky.urs.cz/item/CS_URS_2022_02/742210311</t>
  </si>
  <si>
    <t>59081300</t>
  </si>
  <si>
    <t>izolátor a opakovač pro oddělení úseku kruhové linky požárního systému</t>
  </si>
  <si>
    <t>-1303607039</t>
  </si>
  <si>
    <t>742210401</t>
  </si>
  <si>
    <t>Programování základních parametrů ústředny EPS</t>
  </si>
  <si>
    <t>1969738212</t>
  </si>
  <si>
    <t>Nastavení a oživení EPS programování základních parametrů ústředny</t>
  </si>
  <si>
    <t>https://podminky.urs.cz/item/CS_URS_2022_02/742210401</t>
  </si>
  <si>
    <t>742210421</t>
  </si>
  <si>
    <t>Programování a oživení systému na jeden detektor EPS</t>
  </si>
  <si>
    <t>1060017025</t>
  </si>
  <si>
    <t>Nastavení a oživení EPS oživení systému na jeden detektor</t>
  </si>
  <si>
    <t>https://podminky.urs.cz/item/CS_URS_2022_02/742210421</t>
  </si>
  <si>
    <t>742210521</t>
  </si>
  <si>
    <t>Výchozí revize systému EPS na jeden detektor</t>
  </si>
  <si>
    <t>261478014</t>
  </si>
  <si>
    <t>Zkoušky a revize EPS revize výchozí systému EPS na jeden detektor</t>
  </si>
  <si>
    <t>https://podminky.urs.cz/item/CS_URS_2022_02/742210521</t>
  </si>
  <si>
    <t>742210503</t>
  </si>
  <si>
    <t>Provedení koordinační funkční zkoušky EPS</t>
  </si>
  <si>
    <t>1558605413</t>
  </si>
  <si>
    <t>Zkoušky a revize EPS zkoušky koordinační funkční EPS</t>
  </si>
  <si>
    <t>https://podminky.urs.cz/item/CS_URS_2022_02/742210503</t>
  </si>
  <si>
    <t>220330394</t>
  </si>
  <si>
    <t>Revize požární ústředny</t>
  </si>
  <si>
    <t>1961852262</t>
  </si>
  <si>
    <t>Revize požární ústředny EPS</t>
  </si>
  <si>
    <t>https://podminky.urs.cz/item/CS_URS_2022_02/220330394</t>
  </si>
  <si>
    <t>220331006</t>
  </si>
  <si>
    <t>Zaškolení obsluhy pro systém EPS</t>
  </si>
  <si>
    <t>-1475449336</t>
  </si>
  <si>
    <t>Uvedení do provozu systém pro EPS zaškolení obsluhy pro systém EPS</t>
  </si>
  <si>
    <t>https://podminky.urs.cz/item/CS_URS_2022_02/220331006</t>
  </si>
  <si>
    <t>220331007</t>
  </si>
  <si>
    <t>Vyhotovení protokolu o funkční zkoušce EPS</t>
  </si>
  <si>
    <t>-1749234165</t>
  </si>
  <si>
    <t>Uvedení do provozu systém pro EPS vyhotovení protokolu o funkční zkoušce EPS</t>
  </si>
  <si>
    <t>https://podminky.urs.cz/item/CS_URS_2022_02/220331007</t>
  </si>
  <si>
    <t>Montáž požárně odolného kabelu</t>
  </si>
  <si>
    <t>-1317630555</t>
  </si>
  <si>
    <t>PKB.726697</t>
  </si>
  <si>
    <t>PRAFlaDur-J 3x1,5 RE</t>
  </si>
  <si>
    <t>km</t>
  </si>
  <si>
    <t>762130214</t>
  </si>
  <si>
    <t>733508026</t>
  </si>
  <si>
    <t>220061521</t>
  </si>
  <si>
    <t>Montáž kabelu návěstního volně uloženého s jádrem 0,8 mm Cu TCEKEZE do 50 XN</t>
  </si>
  <si>
    <t>-1236487360</t>
  </si>
  <si>
    <t>Montáž kabelu návěstního volně uloženého včetně přípravy kabelového bubnu a přistavení na místo tažení, rozvinutí, vytažení, odřezání, uložení kabelu do kabelového lože nebo žlabu, protažení překážkami, uzavření konců kabelu, přemístění kabelového bubnu do kabelové trasy TCEKEZE s jádrem 0,8 mm Cu do 50 XN</t>
  </si>
  <si>
    <t>https://podminky.urs.cz/item/CS_URS_2022_02/220061521</t>
  </si>
  <si>
    <t>34121274</t>
  </si>
  <si>
    <t>kabel datový celkově stíněný Al fólií jádro Cu plné plášť PVC (F/UTP) kategorie 5e</t>
  </si>
  <si>
    <t>1386707191</t>
  </si>
  <si>
    <t>1374518142</t>
  </si>
  <si>
    <t>2021194205</t>
  </si>
  <si>
    <t>59081386</t>
  </si>
  <si>
    <t>deska vstupně/výstupní, 8 x vstup (hlídaný, kontaktní, izolovaný), 6 x výstup reléový s přepínacím kontaktem</t>
  </si>
  <si>
    <t>-170020286</t>
  </si>
  <si>
    <t>7422R-2</t>
  </si>
  <si>
    <t>2103946866</t>
  </si>
  <si>
    <t>448539606</t>
  </si>
  <si>
    <t>998742103</t>
  </si>
  <si>
    <t>Přesun hmot tonážní pro slaboproud v objektech v do 24 m</t>
  </si>
  <si>
    <t>-28459946</t>
  </si>
  <si>
    <t>Přesun hmot pro slaboproud stanovený z hmotnosti přesunovaného materiálu vodorovná dopravní vzdálenost do 50 m v objektech výšky přes 12 do 24 m</t>
  </si>
  <si>
    <t>https://podminky.urs.cz/item/CS_URS_2022_02/998742103</t>
  </si>
  <si>
    <t>1840237117</t>
  </si>
  <si>
    <t xml:space="preserve">D.2.2 SO-03 - ÚPRAVA STÁVAJÍCÍ KOTELNY, TELEFONNÍ ÚSTŘEDNY   </t>
  </si>
  <si>
    <t xml:space="preserve">    751 - Vzduchotechnika</t>
  </si>
  <si>
    <t>310236261</t>
  </si>
  <si>
    <t>Zazdívka otvorů pl přes 0,0225 do 0,09 m2 ve zdivu nadzákladovém cihlami pálenými tl přes 450 do 600 mm</t>
  </si>
  <si>
    <t>-534874782</t>
  </si>
  <si>
    <t>Zazdívka otvorů ve zdivu nadzákladovém cihlami pálenými plochy přes 0,0225 m2 do 0,09 m2, ve zdi tl. přes 450 do 600 mm</t>
  </si>
  <si>
    <t>https://podminky.urs.cz/item/CS_URS_2022_02/310236261</t>
  </si>
  <si>
    <t>1" PO ODVĚTRÁVÁNÍ</t>
  </si>
  <si>
    <t>310239211</t>
  </si>
  <si>
    <t>Zazdívka otvorů pl přes 1 do 4 m2 ve zdivu nadzákladovém cihlami pálenými na MVC</t>
  </si>
  <si>
    <t>-323856518</t>
  </si>
  <si>
    <t>Zazdívka otvorů ve zdivu nadzákladovém cihlami pálenými plochy přes 1 m2 do 4 m2 na maltu vápenocementovou</t>
  </si>
  <si>
    <t>https://podminky.urs.cz/item/CS_URS_2022_02/310239211</t>
  </si>
  <si>
    <t>Zazdění dveří</t>
  </si>
  <si>
    <t>(1,6*2,1+1,9*2,1)*0,45</t>
  </si>
  <si>
    <t>317234410</t>
  </si>
  <si>
    <t>Vyzdívka mezi nosníky z cihel pálených na MC</t>
  </si>
  <si>
    <t>-1746327504</t>
  </si>
  <si>
    <t>Vyzdívka mezi nosníky cihlami pálenými na maltu cementovou</t>
  </si>
  <si>
    <t>https://podminky.urs.cz/item/CS_URS_2022_02/317234410</t>
  </si>
  <si>
    <t>"překlad nad novými dveřmi"</t>
  </si>
  <si>
    <t>0,3*2,5*0,45</t>
  </si>
  <si>
    <t>317944323</t>
  </si>
  <si>
    <t>Válcované nosníky č.14 až 22 dodatečně osazované do připravených otvorů</t>
  </si>
  <si>
    <t>311894384</t>
  </si>
  <si>
    <t>Válcované nosníky dodatečně osazované do připravených otvorů bez zazdění hlav č. 14 až 22</t>
  </si>
  <si>
    <t>https://podminky.urs.cz/item/CS_URS_2022_02/317944323</t>
  </si>
  <si>
    <t>"ipe180"</t>
  </si>
  <si>
    <t>0,018*2,5*2</t>
  </si>
  <si>
    <t>342272245</t>
  </si>
  <si>
    <t>Příčka z pórobetonových hladkých tvárnic na tenkovrstvou maltu tl 150 mm</t>
  </si>
  <si>
    <t>1740959183</t>
  </si>
  <si>
    <t>Příčky z pórobetonových tvárnic hladkých na tenké maltové lože objemová hmotnost do 500 kg/m3, tloušťka příčky 150 mm</t>
  </si>
  <si>
    <t>https://podminky.urs.cz/item/CS_URS_2022_02/342272245</t>
  </si>
  <si>
    <t>"příčka mezi novou chodbou a skladem"</t>
  </si>
  <si>
    <t>3,5*2,9</t>
  </si>
  <si>
    <t>612321141</t>
  </si>
  <si>
    <t>Vápenocementová omítka štuková dvouvrstvá vnitřních stěn nanášená ručně</t>
  </si>
  <si>
    <t>269622216</t>
  </si>
  <si>
    <t>Omítka vápenocementová vnitřních ploch nanášená ručně dvouvrstvá, tloušťky jádrové omítky do 10 mm a tloušťky štuku do 3 mm štuková svislých konstrukcí stěn</t>
  </si>
  <si>
    <t>https://podminky.urs.cz/item/CS_URS_2022_02/612321141</t>
  </si>
  <si>
    <t>3,5*2,9*2</t>
  </si>
  <si>
    <t>612325215</t>
  </si>
  <si>
    <t>Vápenocementová hladká omítka malých ploch přes 1 do 4 m2 na stěnách</t>
  </si>
  <si>
    <t>-1749758409</t>
  </si>
  <si>
    <t>Vápenocementová omítka jednotlivých malých ploch hladká na stěnách, plochy jednotlivě přes 1,0 do 4 m2</t>
  </si>
  <si>
    <t>https://podminky.urs.cz/item/CS_URS_2022_02/612325215</t>
  </si>
  <si>
    <t>"po zazděných dveřích"</t>
  </si>
  <si>
    <t>622326259</t>
  </si>
  <si>
    <t>Oprava vnější vápenocementové omítky s celoplošným přeštukováním členitosti 1 v rozsahu přes 80 do 100 %</t>
  </si>
  <si>
    <t>1921012422</t>
  </si>
  <si>
    <t>Oprava vápenocementové omítky s celoplošným přeštukováním vnějších ploch stupně členitosti 1, v rozsahu opravované plochy přes 80 do 100%</t>
  </si>
  <si>
    <t>https://podminky.urs.cz/item/CS_URS_2022_02/622326259</t>
  </si>
  <si>
    <t>Zazděné dveře</t>
  </si>
  <si>
    <t>1,6*2,1+1,9*2,1</t>
  </si>
  <si>
    <t>1800544085</t>
  </si>
  <si>
    <t>"schodiště-odhad"</t>
  </si>
  <si>
    <t>"Okapovychodnik"</t>
  </si>
  <si>
    <t>0,15*4,25*0,6</t>
  </si>
  <si>
    <t>Plot</t>
  </si>
  <si>
    <t>15*0,5*1,1</t>
  </si>
  <si>
    <t>962032230</t>
  </si>
  <si>
    <t>Bourání zdiva z cihel pálených nebo vápenopískových na MV nebo MVC do 1 m3</t>
  </si>
  <si>
    <t>1205171942</t>
  </si>
  <si>
    <t>Bourání zdiva nadzákladového z cihel nebo tvárnic z cihel pálených nebo vápenopískových, na maltu vápennou nebo vápenocementovou, objemu do 1 m3</t>
  </si>
  <si>
    <t>https://podminky.urs.cz/item/CS_URS_2022_02/962032230</t>
  </si>
  <si>
    <t>"bourání parapetů"</t>
  </si>
  <si>
    <t>2*1,2*0,45*2</t>
  </si>
  <si>
    <t>15*0,3*2</t>
  </si>
  <si>
    <t>962032231</t>
  </si>
  <si>
    <t>Bourání zdiva z cihel pálených nebo vápenopískových na MV nebo MVC přes 1 m3</t>
  </si>
  <si>
    <t>1521852702</t>
  </si>
  <si>
    <t>Bourání zdiva nadzákladového z cihel nebo tvárnic z cihel pálených nebo vápenopískových, na maltu vápennou nebo vápenocementovou, objemu přes 1 m3</t>
  </si>
  <si>
    <t>https://podminky.urs.cz/item/CS_URS_2022_02/962032231</t>
  </si>
  <si>
    <t>"otvor pro nové dveře" (2*2,5+0,5*0,3)*0,45</t>
  </si>
  <si>
    <t>968072246</t>
  </si>
  <si>
    <t>Vybourání kovových rámů oken jednoduchých včetně křídel pl do 4 m2</t>
  </si>
  <si>
    <t>1098292544</t>
  </si>
  <si>
    <t>https://podminky.urs.cz/item/CS_URS_2022_02/968072246</t>
  </si>
  <si>
    <t>"okna"</t>
  </si>
  <si>
    <t>1,2*2*2</t>
  </si>
  <si>
    <t>968072456</t>
  </si>
  <si>
    <t>Vybourání kovových dveřních zárubní pl přes 2 m2</t>
  </si>
  <si>
    <t>-1063010949</t>
  </si>
  <si>
    <t>Vybourání kovových rámů oken s křídly, dveřních zárubní, vrat, stěn, ostění nebo obkladů dveřních zárubní, plochy přes 2 m2</t>
  </si>
  <si>
    <t>https://podminky.urs.cz/item/CS_URS_2022_02/968072456</t>
  </si>
  <si>
    <t>Dveře</t>
  </si>
  <si>
    <t>971033361</t>
  </si>
  <si>
    <t>Vybourání otvorů ve zdivu cihelném pl do 0,09 m2 na MVC nebo MV tl do 600 mm</t>
  </si>
  <si>
    <t>1473879868</t>
  </si>
  <si>
    <t>Vybourání otvorů ve zdivu základovém nebo nadzákladovém z cihel, tvárnic, příčkovek z cihel pálených na maltu vápennou nebo vápenocementovou plochy do 0,09 m2, tl. do 600 mm</t>
  </si>
  <si>
    <t>https://podminky.urs.cz/item/CS_URS_2022_02/971033361</t>
  </si>
  <si>
    <t>1914023298</t>
  </si>
  <si>
    <t>1065467486</t>
  </si>
  <si>
    <t>-1684558032</t>
  </si>
  <si>
    <t>46,371*7 'Přepočtené koeficientem množství</t>
  </si>
  <si>
    <t>997013871</t>
  </si>
  <si>
    <t>Poplatek za uložení stavebního odpadu na recyklační skládce (skládkovné) směsného stavebního a demoličního kód odpadu 17 09 04</t>
  </si>
  <si>
    <t>35430657</t>
  </si>
  <si>
    <t>Poplatek za uložení stavebního odpadu na recyklační skládce (skládkovné) směsného stavebního a demoličního zatříděného do Katalogu odpadů pod kódem 17 09 04</t>
  </si>
  <si>
    <t>https://podminky.urs.cz/item/CS_URS_2022_02/997013871</t>
  </si>
  <si>
    <t>998011001</t>
  </si>
  <si>
    <t>Přesun hmot pro budovy zděné v do 6 m</t>
  </si>
  <si>
    <t>1599373701</t>
  </si>
  <si>
    <t>Přesun hmot pro budovy občanské výstavby, bydlení, výrobu a služby s nosnou svislou konstrukcí zděnou z cihel, tvárnic nebo kamene vodorovná dopravní vzdálenost do 100 m pro budovy výšky do 6 m</t>
  </si>
  <si>
    <t>https://podminky.urs.cz/item/CS_URS_2022_02/998011001</t>
  </si>
  <si>
    <t>741110511</t>
  </si>
  <si>
    <t>Montáž lišta a kanálek vkládací šířky do 60 mm s víčkem</t>
  </si>
  <si>
    <t>265830723</t>
  </si>
  <si>
    <t>Montáž lišt a kanálků elektroinstalačních se spojkami, ohyby a rohy a s nasunutím do krabic vkládacích s víčkem, šířky do 60 mm</t>
  </si>
  <si>
    <t>https://podminky.urs.cz/item/CS_URS_2022_02/741110511</t>
  </si>
  <si>
    <t>Poznámka k položce:_x000d_
Odhadované množství.</t>
  </si>
  <si>
    <t>34571005</t>
  </si>
  <si>
    <t>lišta elektroinstalační hranatá PVC 25x20mm</t>
  </si>
  <si>
    <t>-835354636</t>
  </si>
  <si>
    <t>741112051</t>
  </si>
  <si>
    <t>Montáž krabice lištová plastová odbočná</t>
  </si>
  <si>
    <t>1941239188</t>
  </si>
  <si>
    <t>Montáž krabic elektroinstalačních bez napojení na trubky a lišty, demontáže a montáže víčka a přístroje protahovacích nebo odbočných lištových plastových odbočných</t>
  </si>
  <si>
    <t>https://podminky.urs.cz/item/CS_URS_2022_02/741112051</t>
  </si>
  <si>
    <t>34571499</t>
  </si>
  <si>
    <t>krabice lištová PVC odbočná čtvercová se svorkovnicí 80x80mm</t>
  </si>
  <si>
    <t>-1679426768</t>
  </si>
  <si>
    <t>741122211</t>
  </si>
  <si>
    <t>Montáž kabel Cu plný kulatý žíla 3x1,5 až 6 mm2 uložený volně (např. CYKY)</t>
  </si>
  <si>
    <t>-120270553</t>
  </si>
  <si>
    <t>Montáž kabelů měděných bez ukončení uložených volně nebo v liště plných kulatých (např. CYKY) počtu a průřezu žil 3x1,5 až 6 mm2</t>
  </si>
  <si>
    <t>https://podminky.urs.cz/item/CS_URS_2022_02/741122211</t>
  </si>
  <si>
    <t>24190295</t>
  </si>
  <si>
    <t>10*1,15 'Přepočtené koeficientem množství</t>
  </si>
  <si>
    <t>741130001</t>
  </si>
  <si>
    <t>Ukončení vodič izolovaný do 2,5 mm2 v rozváděči nebo na přístroji</t>
  </si>
  <si>
    <t>309026048</t>
  </si>
  <si>
    <t>Ukončení vodičů izolovaných s označením a zapojením v rozváděči nebo na přístroji, průřezu žíly do 2,5 mm2</t>
  </si>
  <si>
    <t>https://podminky.urs.cz/item/CS_URS_2022_02/741130001</t>
  </si>
  <si>
    <t>741810001</t>
  </si>
  <si>
    <t>Celková prohlídka elektrického rozvodu a zařízení do 100 000,- Kč</t>
  </si>
  <si>
    <t>343799296</t>
  </si>
  <si>
    <t>Zkoušky a prohlídky elektrických rozvodů a zařízení celková prohlídka a vyhotovení revizní zprávy pro objem montážních prací do 100 tis. Kč</t>
  </si>
  <si>
    <t>https://podminky.urs.cz/item/CS_URS_2022_02/741810001</t>
  </si>
  <si>
    <t>998741101</t>
  </si>
  <si>
    <t>Přesun hmot tonážní pro silnoproud v objektech v do 6 m</t>
  </si>
  <si>
    <t>666596132</t>
  </si>
  <si>
    <t>Přesun hmot pro silnoproud stanovený z hmotnosti přesunovaného materiálu vodorovná dopravní vzdálenost do 50 m v objektech výšky do 6 m</t>
  </si>
  <si>
    <t>https://podminky.urs.cz/item/CS_URS_2022_02/998741101</t>
  </si>
  <si>
    <t>751</t>
  </si>
  <si>
    <t>Vzduchotechnika</t>
  </si>
  <si>
    <t>751111013</t>
  </si>
  <si>
    <t>Montáž ventilátoru axiálního nízkotlakého nástěnného základního D přes 200 do 300 mm</t>
  </si>
  <si>
    <t>-1956764694</t>
  </si>
  <si>
    <t>Montáž ventilátoru axiálního nízkotlakého nástěnného základního, průměru přes 200 do 300 mm</t>
  </si>
  <si>
    <t>https://podminky.urs.cz/item/CS_URS_2022_02/751111013</t>
  </si>
  <si>
    <t>42914151</t>
  </si>
  <si>
    <t>ventilátor axiální stěnový skříň z ocelového plechu 4 póly IP44 78W D 300mm</t>
  </si>
  <si>
    <t>2036541772</t>
  </si>
  <si>
    <t>751311803</t>
  </si>
  <si>
    <t>Demontáž vyústě lineární podhledové průřezu přes 0,300 m2</t>
  </si>
  <si>
    <t>-140710562</t>
  </si>
  <si>
    <t>Demontáž vyústi lineární podhledové, průřezu přes 0,300 m2</t>
  </si>
  <si>
    <t>https://podminky.urs.cz/item/CS_URS_2022_02/751311803</t>
  </si>
  <si>
    <t>751398013</t>
  </si>
  <si>
    <t>Montáž větrací mřížky na kruhové potrubí D přes 200 do 300 mm</t>
  </si>
  <si>
    <t>1264299598</t>
  </si>
  <si>
    <t>Montáž ostatních zařízení větrací mřížky na kruhové potrubí, průměru přes 200 do 300 mm</t>
  </si>
  <si>
    <t>https://podminky.urs.cz/item/CS_URS_2022_02/751398013</t>
  </si>
  <si>
    <t>42972569</t>
  </si>
  <si>
    <t>mřížka větrací plastová na kruhové potrubí D 300mm</t>
  </si>
  <si>
    <t>1206215709</t>
  </si>
  <si>
    <t>33624557</t>
  </si>
  <si>
    <t>751514680</t>
  </si>
  <si>
    <t>Montáž škrtící klapky nebo zpětné klapky do plechového potrubí kruhové bez příruby D přes 200 do 300 mm</t>
  </si>
  <si>
    <t>1088738951</t>
  </si>
  <si>
    <t>Montáž škrtící klapky nebo zpětné klapky do plechového potrubí kruhové bez příruby, průměru přes 200 do 300 mm</t>
  </si>
  <si>
    <t>https://podminky.urs.cz/item/CS_URS_2022_02/751514680</t>
  </si>
  <si>
    <t>Protipožární klapka DN 300</t>
  </si>
  <si>
    <t>1972681409</t>
  </si>
  <si>
    <t>-1180089624</t>
  </si>
  <si>
    <t>767161821</t>
  </si>
  <si>
    <t>Demontáž zábradlí schodišťového rozebíratelného hmotnosti 1 m zábradlí do 20 kg do suti</t>
  </si>
  <si>
    <t>1183109497</t>
  </si>
  <si>
    <t>Demontáž zábradlí do suti schodišťového rozebíratelný spoj hmotnosti 1 m zábradlí do 20 kg</t>
  </si>
  <si>
    <t>https://podminky.urs.cz/item/CS_URS_2022_02/767161821</t>
  </si>
  <si>
    <t>767640221</t>
  </si>
  <si>
    <t>Montáž dveří ocelových nebo hliníkových vchodových dvoukřídlových bez nadsvětlíku</t>
  </si>
  <si>
    <t>519025638</t>
  </si>
  <si>
    <t>Montáž dveří ocelových nebo hliníkových vchodových dvoukřídlové bez nadsvětlíku</t>
  </si>
  <si>
    <t>https://podminky.urs.cz/item/CS_URS_2022_02/767640221</t>
  </si>
  <si>
    <t>R-5534116</t>
  </si>
  <si>
    <t>Kompletní dveře dvoukřídlé ocelové vchodové 2000x2200mm</t>
  </si>
  <si>
    <t>1652876435</t>
  </si>
  <si>
    <t>767640322</t>
  </si>
  <si>
    <t>Montáž dveří ocelových nebo hliníkových vnitřních dvoukřídlových</t>
  </si>
  <si>
    <t>1236906074</t>
  </si>
  <si>
    <t>https://podminky.urs.cz/item/CS_URS_2022_02/767640322</t>
  </si>
  <si>
    <t>R-5534132</t>
  </si>
  <si>
    <t>Kompletní dveře dvoukřídlé ocelové interierové plné 2000x2200mm</t>
  </si>
  <si>
    <t>-1581736117</t>
  </si>
  <si>
    <t>998767101</t>
  </si>
  <si>
    <t>Přesun hmot tonážní pro zámečnické konstrukce v objektech v do 6 m</t>
  </si>
  <si>
    <t>-711719696</t>
  </si>
  <si>
    <t>Přesun hmot pro zámečnické konstrukce stanovený z hmotnosti přesunovaného materiálu vodorovná dopravní vzdálenost do 50 m v objektech výšky do 6 m</t>
  </si>
  <si>
    <t>https://podminky.urs.cz/item/CS_URS_2022_02/998767101</t>
  </si>
  <si>
    <t>-1713028823</t>
  </si>
  <si>
    <t>(1,6*2,1+1,9*2,1)</t>
  </si>
  <si>
    <t>784181101</t>
  </si>
  <si>
    <t>Základní akrylátová jednonásobná bezbarvá penetrace podkladu v místnostech v do 3,80 m</t>
  </si>
  <si>
    <t>1515294543</t>
  </si>
  <si>
    <t>Penetrace podkladu jednonásobná základní akrylátová bezbarvá v místnostech výšky do 3,80 m</t>
  </si>
  <si>
    <t>https://podminky.urs.cz/item/CS_URS_2022_02/784181101</t>
  </si>
  <si>
    <t>784211001</t>
  </si>
  <si>
    <t>Jednonásobné bílé malby ze směsí za mokra výborně oděruvzdorných v místnostech v do 3,80 m</t>
  </si>
  <si>
    <t>-1782562078</t>
  </si>
  <si>
    <t>Malby z malířských směsí oděruvzdorných za mokra jednonásobné, bílé za mokra odruvzdorné výborně v místnostech výšky do 3,80 m</t>
  </si>
  <si>
    <t>https://podminky.urs.cz/item/CS_URS_2022_02/784211001</t>
  </si>
  <si>
    <t>1010321160</t>
  </si>
  <si>
    <t>-1352838243</t>
  </si>
  <si>
    <t>"manipulace s buňkou" 2*4</t>
  </si>
  <si>
    <t xml:space="preserve">D.2.3 SO-04 - PŘÍPOJKY </t>
  </si>
  <si>
    <t>SO-04.1 - PŘÍPOJKA PLYNOVODU</t>
  </si>
  <si>
    <t>D1 - ARMATURY A POTRUBÍ</t>
  </si>
  <si>
    <t>D2 - Doplňující položky</t>
  </si>
  <si>
    <t>ARMATURY A POTRUBÍ</t>
  </si>
  <si>
    <t>723212106</t>
  </si>
  <si>
    <t>Mezipřírubová uzavírací klapka DN 100</t>
  </si>
  <si>
    <t>1865098314</t>
  </si>
  <si>
    <t>Armatury přírubové uzavírací klapky mezipřírubové DN 100</t>
  </si>
  <si>
    <t>https://podminky.urs.cz/item/CS_URS_2022_02/723212106</t>
  </si>
  <si>
    <t>723214169</t>
  </si>
  <si>
    <t>Filtr plynový DN 100 PN 40 do 400°C těleso uhlíková ocel</t>
  </si>
  <si>
    <t>1592324674</t>
  </si>
  <si>
    <t>Armatury přírubové plynové filtry těleso uhlíková ocel PN 40 do 400°C (D 71 118 540) DN 100</t>
  </si>
  <si>
    <t>https://podminky.urs.cz/item/CS_URS_2022_02/723214169</t>
  </si>
  <si>
    <t>723213105</t>
  </si>
  <si>
    <t>Kulový přírubový uzávěr DN 100 PN 16 do 70°C tělo tvárná litina koule mosaz</t>
  </si>
  <si>
    <t>695498471</t>
  </si>
  <si>
    <t>Armatury přírubové kulové uzávěry těleso tvárná litina, koule mosaz PN 16 do 70°C DN 100</t>
  </si>
  <si>
    <t>https://podminky.urs.cz/item/CS_URS_2022_02/723213105</t>
  </si>
  <si>
    <t>723219105</t>
  </si>
  <si>
    <t>Montáž armatur plynovodních přírubových DN 100 ostatní typ</t>
  </si>
  <si>
    <t>-846370591</t>
  </si>
  <si>
    <t>Armatury přírubové montáž armatur přírubových ostatních typů DN 100</t>
  </si>
  <si>
    <t>https://podminky.urs.cz/item/CS_URS_2022_02/723219105</t>
  </si>
  <si>
    <t>Rotační plynoměr G65</t>
  </si>
  <si>
    <t>-1324289650</t>
  </si>
  <si>
    <t>Poznámka k položce:_x000d_
Plynoměr dodává správce sítě.</t>
  </si>
  <si>
    <t>Havarijní uzávěr plynu včetně čidla</t>
  </si>
  <si>
    <t>-1522333142</t>
  </si>
  <si>
    <t>Deformační ukazovací tlakoměr</t>
  </si>
  <si>
    <t>245973771</t>
  </si>
  <si>
    <t>Přepočítávač množství</t>
  </si>
  <si>
    <t>366519960</t>
  </si>
  <si>
    <t>Ukazovací teploměr včetně návarku a jímky</t>
  </si>
  <si>
    <t>-1018647334</t>
  </si>
  <si>
    <t>899721111</t>
  </si>
  <si>
    <t>Signalizační vodič DN do 150 mm na potrubí</t>
  </si>
  <si>
    <t>-2018891521</t>
  </si>
  <si>
    <t>Signalizační vodič na potrubí DN do 150 mm</t>
  </si>
  <si>
    <t>https://podminky.urs.cz/item/CS_URS_2022_02/899721111</t>
  </si>
  <si>
    <t>899722114</t>
  </si>
  <si>
    <t>Krytí potrubí z plastů výstražnou fólií z PVC 40 cm</t>
  </si>
  <si>
    <t>599763134</t>
  </si>
  <si>
    <t>Krytí potrubí z plastů výstražnou fólií z PVC šířky 40 cm</t>
  </si>
  <si>
    <t>https://podminky.urs.cz/item/CS_URS_2022_02/899722114</t>
  </si>
  <si>
    <t>723170128</t>
  </si>
  <si>
    <t>Potrubí plynové plastové Pe 100, PN 0,1 MPa, D 90 x 5,2 mm spojované elektrotvarovkami</t>
  </si>
  <si>
    <t>-1888886814</t>
  </si>
  <si>
    <t>Potrubí z plastových trub Pe100 spojovaných elektrotvarovkami PN 0,1 MPa (SDR 17,6) D 90 x 5,2 mm</t>
  </si>
  <si>
    <t>https://podminky.urs.cz/item/CS_URS_2022_02/723170128</t>
  </si>
  <si>
    <t>30 " pro plynovou přípojku</t>
  </si>
  <si>
    <t>15 " přívod ke kotlelně</t>
  </si>
  <si>
    <t>230205251</t>
  </si>
  <si>
    <t>Montáž trubního dílu PE elektrotvarovky nebo svařovaného na tupo dn 90 mm en 5,1 mm</t>
  </si>
  <si>
    <t>-301567004</t>
  </si>
  <si>
    <t>Montáž trubních dílů PE průměru do 110 mm elektrotvarovky nebo svařované na tupo Ø 90, tl. stěny 5,2 mm</t>
  </si>
  <si>
    <t>https://podminky.urs.cz/item/CS_URS_2022_02/230205251</t>
  </si>
  <si>
    <t xml:space="preserve">Zemní přechodka PE/Ocel </t>
  </si>
  <si>
    <t>911069775</t>
  </si>
  <si>
    <t>723150314</t>
  </si>
  <si>
    <t>Potrubí ocelové hladké černé bezešvé spojované svařováním tvářené za tepla D 89x3,6 mm</t>
  </si>
  <si>
    <t>1276169677</t>
  </si>
  <si>
    <t>Potrubí z ocelových trubek hladkých černých spojovaných svařováním tvářených za tepla Ø 89/3,6</t>
  </si>
  <si>
    <t>https://podminky.urs.cz/item/CS_URS_2022_02/723150314</t>
  </si>
  <si>
    <t>-1899882223</t>
  </si>
  <si>
    <t>0,089*3,14*30</t>
  </si>
  <si>
    <t>1310741715</t>
  </si>
  <si>
    <t>-521496906</t>
  </si>
  <si>
    <t>1435263037</t>
  </si>
  <si>
    <t>723150371</t>
  </si>
  <si>
    <t>Chránička D 108x4 mm</t>
  </si>
  <si>
    <t>-1849917934</t>
  </si>
  <si>
    <t>Potrubí z ocelových trubek hladkých černých spojovaných chráničky Ø 108/4</t>
  </si>
  <si>
    <t>https://podminky.urs.cz/item/CS_URS_2022_02/723150371</t>
  </si>
  <si>
    <t>R-723-01</t>
  </si>
  <si>
    <t>Prostupy v konstrukcích a drážky ve stěnách a ostatních souvisejích konstr. dle skutečné potřeby při montáži, začištění, utěsnění, napojení na stávajcí plynovod v budově</t>
  </si>
  <si>
    <t>R-723-02</t>
  </si>
  <si>
    <t>Zprovoznění kotlů</t>
  </si>
  <si>
    <t>R-723-03</t>
  </si>
  <si>
    <t>Všechny předepsané zkoušy včetně revizí, zprovoznění plynovodu, dokumentace skutečného stavu</t>
  </si>
  <si>
    <t>173379130</t>
  </si>
  <si>
    <t>-1657104461</t>
  </si>
  <si>
    <t>-518909166</t>
  </si>
  <si>
    <t>-853923330</t>
  </si>
  <si>
    <t>1977316089</t>
  </si>
  <si>
    <t>-248225747</t>
  </si>
  <si>
    <t>-1527828422</t>
  </si>
  <si>
    <t>723212105</t>
  </si>
  <si>
    <t>Mezipřírubová uzavírací klapka DN 80</t>
  </si>
  <si>
    <t>-949549941</t>
  </si>
  <si>
    <t>Armatury přírubové uzavírací klapky mezipřírubové DN 80</t>
  </si>
  <si>
    <t>https://podminky.urs.cz/item/CS_URS_2022_02/723212105</t>
  </si>
  <si>
    <t>SO-04.2 - PŘÍPOJKA POŽÁRNÍHO VODOVODU</t>
  </si>
  <si>
    <t>D1 - POTRUBÍ PŘÍPOJKA</t>
  </si>
  <si>
    <t>POTRUBÍ PŘÍPOJKA</t>
  </si>
  <si>
    <t>871211141</t>
  </si>
  <si>
    <t>Montáž potrubí z PE100 SDR 11 otevřený výkop svařovaných na tupo D 63 x 5,8 mm</t>
  </si>
  <si>
    <t>-98469450</t>
  </si>
  <si>
    <t>Montáž vodovodního potrubí z plastů v otevřeném výkopu z polyetylenu PE 100 svařovaných na tupo SDR 11/PN16 D 63 x 5,8 mm</t>
  </si>
  <si>
    <t>https://podminky.urs.cz/item/CS_URS_2022_02/871211141</t>
  </si>
  <si>
    <t>28613113</t>
  </si>
  <si>
    <t>trubka vodovodní PE100 PN 16 SDR11 63x5,8mm</t>
  </si>
  <si>
    <t>1811648167</t>
  </si>
  <si>
    <t>30*1,015 'Přepočtené koeficientem množství</t>
  </si>
  <si>
    <t>Pol130</t>
  </si>
  <si>
    <t xml:space="preserve">Zemní a stavební práce, stavební připravenost a doprava - výkop, podsyp, zasyp, hutnění apod.  (cca 40m3)</t>
  </si>
  <si>
    <t>Zemní a stavební práce, stavební připravenost a doprava - výkop, podsyp, zasyp, hutnění apod. (cca 40m3)</t>
  </si>
  <si>
    <t>722262302</t>
  </si>
  <si>
    <t>Vodoměr závitový vícevtokový mokroběžný do 40°C G 5/4"x 150 mm Qn 6 m3/h vertikální</t>
  </si>
  <si>
    <t>-981029899</t>
  </si>
  <si>
    <t>Vodoměry pro vodu do 40°C závitové vertikální vícevtokové mokroběžné G 5/4"x 150 mm Qn 6</t>
  </si>
  <si>
    <t>https://podminky.urs.cz/item/CS_URS_2022_02/722262302</t>
  </si>
  <si>
    <t>722270105</t>
  </si>
  <si>
    <t>Sestava vodoměrová závitová G 2"</t>
  </si>
  <si>
    <t>87834698</t>
  </si>
  <si>
    <t>Vodoměrové sestavy závitové G 2"</t>
  </si>
  <si>
    <t>https://podminky.urs.cz/item/CS_URS_2022_02/722270105</t>
  </si>
  <si>
    <t>Pol128</t>
  </si>
  <si>
    <t>Fakturační vodoměr Q=6m3/h</t>
  </si>
  <si>
    <t>Poznámka k položce:_x000d_
Vodoměr dodává zprávce sítě.</t>
  </si>
  <si>
    <t>Pol114</t>
  </si>
  <si>
    <t>Tlaková zkouška vody dle ČSN, případné další potřebné zkoušky a revize</t>
  </si>
  <si>
    <t>892233122</t>
  </si>
  <si>
    <t>Proplach a dezinfekce vodovodního potrubí DN od 40 do 70</t>
  </si>
  <si>
    <t>-109101694</t>
  </si>
  <si>
    <t>https://podminky.urs.cz/item/CS_URS_2022_02/892233122</t>
  </si>
  <si>
    <t>892241111</t>
  </si>
  <si>
    <t>Tlaková zkouška vodou potrubí DN do 80</t>
  </si>
  <si>
    <t>1779918869</t>
  </si>
  <si>
    <t>Tlakové zkoušky vodou na potrubí DN do 80</t>
  </si>
  <si>
    <t>https://podminky.urs.cz/item/CS_URS_2022_02/892241111</t>
  </si>
  <si>
    <t>1816679426</t>
  </si>
  <si>
    <t>Pol132</t>
  </si>
  <si>
    <t>Prostupy v konstrukcích a drážky ve stěnách a ostatních souvisejích konstr. dle skutečné potřeby při montáži, začištění, utěsnění - obklady nezapočteny - viz stavba</t>
  </si>
  <si>
    <t>Pol133</t>
  </si>
  <si>
    <t>-1831888424</t>
  </si>
  <si>
    <t>-1369464864</t>
  </si>
  <si>
    <t>-1487509937</t>
  </si>
  <si>
    <t>1915635488</t>
  </si>
  <si>
    <t>-519648867</t>
  </si>
  <si>
    <t>-958533499</t>
  </si>
  <si>
    <t>212755213</t>
  </si>
  <si>
    <t>Trativody z drenážních trubek plastových flexibilních D 80 mm bez lože</t>
  </si>
  <si>
    <t>864438277</t>
  </si>
  <si>
    <t>Trativody bez lože z drenážních trubek plastových flexibilních D 80 mm</t>
  </si>
  <si>
    <t>https://podminky.urs.cz/item/CS_URS_2022_02/212755213</t>
  </si>
  <si>
    <t>30 " v případě výskyto podzemní vody</t>
  </si>
  <si>
    <t>-591863728</t>
  </si>
  <si>
    <t>SO-04.A - NOVÁ KANALIZAČNÍ PŘÍPOJKA S ULIČNÍ VPUSTÍ</t>
  </si>
  <si>
    <t>D1 - Svodné ležaté potrubí kamenina</t>
  </si>
  <si>
    <t xml:space="preserve">    5 - Komunikace pozemní</t>
  </si>
  <si>
    <t>Svodné ležaté potrubí kamenina</t>
  </si>
  <si>
    <t>831352121</t>
  </si>
  <si>
    <t>Montáž potrubí z trub kameninových hrdlových s integrovaným těsněním výkop sklon do 20 % DN 200</t>
  </si>
  <si>
    <t>2115907639</t>
  </si>
  <si>
    <t>Montáž potrubí z trub kameninových hrdlových s integrovaným těsněním v otevřeném výkopu ve sklonu do 20 % DN 200</t>
  </si>
  <si>
    <t>https://podminky.urs.cz/item/CS_URS_2022_02/831352121</t>
  </si>
  <si>
    <t>59710633</t>
  </si>
  <si>
    <t>trouba kameninová glazovaná DN 200 dl 1,00m spojovací systém F</t>
  </si>
  <si>
    <t>-544151800</t>
  </si>
  <si>
    <t>11*1,015 'Přepočtené koeficientem množství</t>
  </si>
  <si>
    <t>837352221</t>
  </si>
  <si>
    <t>Montáž kameninových tvarovek jednoosých s integrovaným těsněním otevřený výkop DN 200</t>
  </si>
  <si>
    <t>-2027369099</t>
  </si>
  <si>
    <t>Montáž kameninových tvarovek na potrubí z trub kameninových v otevřeném výkopu s integrovaným těsněním jednoosých DN 200</t>
  </si>
  <si>
    <t>https://podminky.urs.cz/item/CS_URS_2022_02/837352221</t>
  </si>
  <si>
    <t>59710987</t>
  </si>
  <si>
    <t>koleno kameninové glazované DN 200 45° spojovací systém F tř. 240</t>
  </si>
  <si>
    <t>1913308565</t>
  </si>
  <si>
    <t>2*1,015 'Přepočtené koeficientem množství</t>
  </si>
  <si>
    <t>895941301</t>
  </si>
  <si>
    <t>Osazení vpusti uliční DN 450 z betonových dílců dno s výtokem</t>
  </si>
  <si>
    <t>1409738771</t>
  </si>
  <si>
    <t>Osazení vpusti uliční z betonových dílců DN 450 dno s výtokem</t>
  </si>
  <si>
    <t>https://podminky.urs.cz/item/CS_URS_2022_02/895941301</t>
  </si>
  <si>
    <t>59224499</t>
  </si>
  <si>
    <t>vpusť uliční DN 450 kaliště s odtokem 2x200mm 450/250x50mm</t>
  </si>
  <si>
    <t>2102964871</t>
  </si>
  <si>
    <t>895941313</t>
  </si>
  <si>
    <t>Osazení vpusti uliční DN 450 z betonových dílců skruž horní 295 mm</t>
  </si>
  <si>
    <t>857274910</t>
  </si>
  <si>
    <t>Osazení vpusti uliční z betonových dílců DN 450 skruž horní 295 mm</t>
  </si>
  <si>
    <t>https://podminky.urs.cz/item/CS_URS_2022_02/895941313</t>
  </si>
  <si>
    <t>59223857</t>
  </si>
  <si>
    <t>skruž pro uliční vpusť horní betonová 450x295x50mm</t>
  </si>
  <si>
    <t>1059252680</t>
  </si>
  <si>
    <t>895941323</t>
  </si>
  <si>
    <t>Osazení vpusti uliční DN 450 z betonových dílců skruž středová 570 mm</t>
  </si>
  <si>
    <t>-1637884542</t>
  </si>
  <si>
    <t>Osazení vpusti uliční z betonových dílců DN 450 skruž středová 570 mm</t>
  </si>
  <si>
    <t>https://podminky.urs.cz/item/CS_URS_2022_02/895941323</t>
  </si>
  <si>
    <t>59224488</t>
  </si>
  <si>
    <t>vpusť uliční DN 450 skruž střední betonová 450/570x50mm</t>
  </si>
  <si>
    <t>2128082633</t>
  </si>
  <si>
    <t>899203112</t>
  </si>
  <si>
    <t>Osazení mříží litinových včetně rámů a košů na bahno pro třídu zatížení B125, C250</t>
  </si>
  <si>
    <t>-1570734213</t>
  </si>
  <si>
    <t>https://podminky.urs.cz/item/CS_URS_2022_02/899203112</t>
  </si>
  <si>
    <t>55241042</t>
  </si>
  <si>
    <t>mříž šachtová dešťová litinová DN 425 pro třídu zatížení B125 kruhová</t>
  </si>
  <si>
    <t>-1252848183</t>
  </si>
  <si>
    <t>55241001</t>
  </si>
  <si>
    <t>koš kalový pod kruhovou mříž - těžký</t>
  </si>
  <si>
    <t>-1275680516</t>
  </si>
  <si>
    <t>Pol60</t>
  </si>
  <si>
    <t>113107012</t>
  </si>
  <si>
    <t>Odstranění podkladu z kameniva těženého tl přes 100 do 200 mm při překopech ručně</t>
  </si>
  <si>
    <t>-434161932</t>
  </si>
  <si>
    <t>Odstranění podkladů nebo krytů při překopech inženýrských sítí s přemístěním hmot na skládku ve vzdálenosti do 3 m nebo s naložením na dopravní prostředek ručně z kameniva těženého, o tl. vrstvy přes 100 do 200 mm</t>
  </si>
  <si>
    <t>https://podminky.urs.cz/item/CS_URS_2022_02/113107012</t>
  </si>
  <si>
    <t>113107043</t>
  </si>
  <si>
    <t>Odstranění podkladu živičných tl přes 100 do 150 mm při překopech ručně</t>
  </si>
  <si>
    <t>-1302127028</t>
  </si>
  <si>
    <t>Odstranění podkladů nebo krytů při překopech inženýrských sítí s přemístěním hmot na skládku ve vzdálenosti do 3 m nebo s naložením na dopravní prostředek ručně živičných, o tl. vrstvy přes 100 do 150 mm</t>
  </si>
  <si>
    <t>https://podminky.urs.cz/item/CS_URS_2022_02/113107043</t>
  </si>
  <si>
    <t>131213701</t>
  </si>
  <si>
    <t>Hloubení nezapažených jam v soudržných horninách třídy těžitelnosti I skupiny 3 ručně</t>
  </si>
  <si>
    <t>1030689363</t>
  </si>
  <si>
    <t>Hloubení nezapažených jam ručně s urovnáním dna do předepsaného profilu a spádu v hornině třídy těžitelnosti I skupiny 3 soudržných</t>
  </si>
  <si>
    <t>https://podminky.urs.cz/item/CS_URS_2022_02/131213701</t>
  </si>
  <si>
    <t>2,5</t>
  </si>
  <si>
    <t>-1941901394</t>
  </si>
  <si>
    <t>0,6*11*1,1</t>
  </si>
  <si>
    <t>301461606</t>
  </si>
  <si>
    <t>2,5+7,26-3,31</t>
  </si>
  <si>
    <t>-990627869</t>
  </si>
  <si>
    <t>6,45*1,8 'Přepočtené koeficientem množství</t>
  </si>
  <si>
    <t>-169829996</t>
  </si>
  <si>
    <t>0,6*0,35*11+1</t>
  </si>
  <si>
    <t>-1890207809</t>
  </si>
  <si>
    <t>0,45*11*0,6</t>
  </si>
  <si>
    <t>58331200</t>
  </si>
  <si>
    <t>štěrkopísek netříděný</t>
  </si>
  <si>
    <t>-1920341339</t>
  </si>
  <si>
    <t>2,97*2 'Přepočtené koeficientem množství</t>
  </si>
  <si>
    <t>Komunikace pozemní</t>
  </si>
  <si>
    <t>567134111</t>
  </si>
  <si>
    <t>Podklad ze směsi stmelené cementem SC C 20/25 (PB I) tl 200 mm</t>
  </si>
  <si>
    <t>1349703370</t>
  </si>
  <si>
    <t>Podklad ze směsi stmelené cementem SC bez dilatačních spár, s rozprostřením a zhutněním SC C 20/25 (PB I), po zhutnění tl. 200 mm</t>
  </si>
  <si>
    <t>https://podminky.urs.cz/item/CS_URS_2022_02/567134111</t>
  </si>
  <si>
    <t>573111111</t>
  </si>
  <si>
    <t>Postřik živičný infiltrační s posypem z asfaltu množství 0,60 kg/m2</t>
  </si>
  <si>
    <t>858140221</t>
  </si>
  <si>
    <t>Postřik infiltrační PI z asfaltu silničního s posypem kamenivem, v množství 0,60 kg/m2</t>
  </si>
  <si>
    <t>https://podminky.urs.cz/item/CS_URS_2022_02/573111111</t>
  </si>
  <si>
    <t>577144141</t>
  </si>
  <si>
    <t>Asfaltový beton vrstva obrusná ACO 11 (ABS) tř. I tl 50 mm š přes 3 m z modifikovaného asfaltu</t>
  </si>
  <si>
    <t>1362133804</t>
  </si>
  <si>
    <t>Asfaltový beton vrstva obrusná ACO 11 (ABS) s rozprostřením a se zhutněním z modifikovaného asfaltu v pruhu šířky přes 3 m, po zhutnění tl. 50 mm</t>
  </si>
  <si>
    <t>https://podminky.urs.cz/item/CS_URS_2022_02/577144141</t>
  </si>
  <si>
    <t>577146111</t>
  </si>
  <si>
    <t>Asfaltový beton vrstva ložní ACL 22 (ABVH) tl 50 mm š do 3 m z nemodifikovaného asfaltu</t>
  </si>
  <si>
    <t>-316971687</t>
  </si>
  <si>
    <t>Asfaltový beton vrstva ložní ACL 22 (ABVH) s rozprostřením a zhutněním z nemodifikovaného asfaltu v pruhu šířky do 3 m, po zhutnění tl. 50 mm</t>
  </si>
  <si>
    <t>https://podminky.urs.cz/item/CS_URS_2022_02/577146111</t>
  </si>
  <si>
    <t>0,6*5</t>
  </si>
  <si>
    <t>899620121</t>
  </si>
  <si>
    <t>Obetonování plastové šachty z polypropylenu betonem prostým tř. C 12/15 otevřený výkop</t>
  </si>
  <si>
    <t>-1458825632</t>
  </si>
  <si>
    <t>Obetonování plastových šachet z polypropylenu betonem prostým v otevřeném výkopu, beton tř. C 12/15</t>
  </si>
  <si>
    <t>https://podminky.urs.cz/item/CS_URS_2022_02/899620121</t>
  </si>
  <si>
    <t>(0,1+0,2)*11*0,6*1,1 " obetonování potrubí</t>
  </si>
  <si>
    <t>997221551</t>
  </si>
  <si>
    <t>Vodorovná doprava suti ze sypkých materiálů do 1 km</t>
  </si>
  <si>
    <t>-1010630142</t>
  </si>
  <si>
    <t>Vodorovná doprava suti bez naložení, ale se složením a s hrubým urovnáním ze sypkých materiálů, na vzdálenost do 1 km</t>
  </si>
  <si>
    <t>https://podminky.urs.cz/item/CS_URS_2022_02/997221551</t>
  </si>
  <si>
    <t>997221559</t>
  </si>
  <si>
    <t>Příplatek ZKD 1 km u vodorovné dopravy suti ze sypkých materiálů</t>
  </si>
  <si>
    <t>-1330814673</t>
  </si>
  <si>
    <t>Vodorovná doprava suti bez naložení, ale se složením a s hrubým urovnáním Příplatek k ceně za každý další i započatý 1 km přes 1 km</t>
  </si>
  <si>
    <t>https://podminky.urs.cz/item/CS_URS_2022_02/997221559</t>
  </si>
  <si>
    <t>1,848*7 'Přepočtené koeficientem množství</t>
  </si>
  <si>
    <t>997221611</t>
  </si>
  <si>
    <t>Nakládání suti na dopravní prostředky pro vodorovnou dopravu</t>
  </si>
  <si>
    <t>420285759</t>
  </si>
  <si>
    <t>Nakládání na dopravní prostředky pro vodorovnou dopravu suti</t>
  </si>
  <si>
    <t>https://podminky.urs.cz/item/CS_URS_2022_02/997221611</t>
  </si>
  <si>
    <t>997221645</t>
  </si>
  <si>
    <t>Poplatek za uložení na skládce (skládkovné) odpadu asfaltového bez dehtu kód odpadu 17 03 02</t>
  </si>
  <si>
    <t>1010553401</t>
  </si>
  <si>
    <t>Poplatek za uložení stavebního odpadu na skládce (skládkovné) asfaltového bez obsahu dehtu zatříděného do Katalogu odpadů pod kódem 17 03 02</t>
  </si>
  <si>
    <t>https://podminky.urs.cz/item/CS_URS_2022_02/997221645</t>
  </si>
  <si>
    <t>998225111</t>
  </si>
  <si>
    <t>Přesun hmot pro pozemní komunikace s krytem z kamene, monolitickým betonovým nebo živičným</t>
  </si>
  <si>
    <t>1670612110</t>
  </si>
  <si>
    <t>Přesun hmot pro komunikace s krytem z kameniva, monolitickým betonovým nebo živičným dopravní vzdálenost do 200 m jakékoliv délky objektu</t>
  </si>
  <si>
    <t>https://podminky.urs.cz/item/CS_URS_2022_02/998225111</t>
  </si>
  <si>
    <t xml:space="preserve">D.2.4 SO-05 - KÁCENÍ A NÁHRADNÍ VÝSADBA DŘEVIN </t>
  </si>
  <si>
    <t>111211201</t>
  </si>
  <si>
    <t>Odstranění křovin a stromů průměru kmene do 100 mm i s kořeny sklonu terénu přes 1:5 ručně</t>
  </si>
  <si>
    <t>-1364348432</t>
  </si>
  <si>
    <t>Odstranění křovin a stromů s odstraněním kořenů ručně průměru kmene do 100 mm jakékoliv plochy v rovině nebo ve svahu o sklonu přes 1:5</t>
  </si>
  <si>
    <t>https://podminky.urs.cz/item/CS_URS_2022_02/111211201</t>
  </si>
  <si>
    <t>"D.2.4-03"</t>
  </si>
  <si>
    <t>398,08</t>
  </si>
  <si>
    <t>112151111</t>
  </si>
  <si>
    <t>Směrové kácení stromů s rozřezáním a odvětvením D kmene přes 100 do 200 mm</t>
  </si>
  <si>
    <t>-704596038</t>
  </si>
  <si>
    <t>Pokácení stromu směrové v celku s odřezáním kmene a s odvětvením průměru kmene přes 100 do 200 mm</t>
  </si>
  <si>
    <t>https://podminky.urs.cz/item/CS_URS_2022_02/112151111</t>
  </si>
  <si>
    <t>"D.2.4-02"</t>
  </si>
  <si>
    <t>"3" 1</t>
  </si>
  <si>
    <t>"4" 1</t>
  </si>
  <si>
    <t>"5" 1</t>
  </si>
  <si>
    <t>"6" 1</t>
  </si>
  <si>
    <t>"7" 1</t>
  </si>
  <si>
    <t>"8" 1</t>
  </si>
  <si>
    <t>"9" 1</t>
  </si>
  <si>
    <t>"10" 1</t>
  </si>
  <si>
    <t>"11" 1</t>
  </si>
  <si>
    <t>"12" 1</t>
  </si>
  <si>
    <t>"13" 1</t>
  </si>
  <si>
    <t>"14" 1</t>
  </si>
  <si>
    <t>"16" 1</t>
  </si>
  <si>
    <t>"17" 1</t>
  </si>
  <si>
    <t>"18" 1</t>
  </si>
  <si>
    <t>"19" 1</t>
  </si>
  <si>
    <t>"20" 1</t>
  </si>
  <si>
    <t>"21" 1</t>
  </si>
  <si>
    <t>"22" 1</t>
  </si>
  <si>
    <t>"23" 1</t>
  </si>
  <si>
    <t>"27" 1</t>
  </si>
  <si>
    <t>"28" 1</t>
  </si>
  <si>
    <t>112151112</t>
  </si>
  <si>
    <t>Směrové kácení stromů s rozřezáním a odvětvením D kmene přes 200 do 300 mm</t>
  </si>
  <si>
    <t>-1525810055</t>
  </si>
  <si>
    <t>Pokácení stromu směrové v celku s odřezáním kmene a s odvětvením průměru kmene přes 200 do 300 mm</t>
  </si>
  <si>
    <t>https://podminky.urs.cz/item/CS_URS_2022_02/112151112</t>
  </si>
  <si>
    <t>"1" 1</t>
  </si>
  <si>
    <t>"15" 1</t>
  </si>
  <si>
    <t>112151113</t>
  </si>
  <si>
    <t>Směrové kácení stromů s rozřezáním a odvětvením D kmene přes 300 do 400 mm</t>
  </si>
  <si>
    <t>1369171751</t>
  </si>
  <si>
    <t>Pokácení stromu směrové v celku s odřezáním kmene a s odvětvením průměru kmene přes 300 do 400 mm</t>
  </si>
  <si>
    <t>https://podminky.urs.cz/item/CS_URS_2022_02/112151113</t>
  </si>
  <si>
    <t>"25" 1</t>
  </si>
  <si>
    <t>112151115</t>
  </si>
  <si>
    <t>Směrové kácení stromů s rozřezáním a odvětvením D kmene přes 500 do 600 mm</t>
  </si>
  <si>
    <t>-703625007</t>
  </si>
  <si>
    <t>Pokácení stromu směrové v celku s odřezáním kmene a s odvětvením průměru kmene přes 500 do 600 mm</t>
  </si>
  <si>
    <t>https://podminky.urs.cz/item/CS_URS_2022_02/112151115</t>
  </si>
  <si>
    <t>"24" 1</t>
  </si>
  <si>
    <t>112151117</t>
  </si>
  <si>
    <t>Směrové kácení stromů s rozřezáním a odvětvením D kmene přes 700 do 800 mm</t>
  </si>
  <si>
    <t>1163998439</t>
  </si>
  <si>
    <t>Pokácení stromu směrové v celku s odřezáním kmene a s odvětvením průměru kmene přes 700 do 800 mm</t>
  </si>
  <si>
    <t>https://podminky.urs.cz/item/CS_URS_2022_02/112151117</t>
  </si>
  <si>
    <t>"31" 1</t>
  </si>
  <si>
    <t>112155215</t>
  </si>
  <si>
    <t>Štěpkování solitérních stromků a větví průměru kmene do 300 mm s naložením</t>
  </si>
  <si>
    <t>-1756757235</t>
  </si>
  <si>
    <t>Štěpkování s naložením na dopravní prostředek a odvozem do 20 km stromků a větví solitérů, průměru kmene do 300 mm</t>
  </si>
  <si>
    <t>https://podminky.urs.cz/item/CS_URS_2022_02/112155215</t>
  </si>
  <si>
    <t>22+4</t>
  </si>
  <si>
    <t>112155221</t>
  </si>
  <si>
    <t>Štěpkování solitérních stromků a větví průměru kmene přes 300 do 500 mm s naložením</t>
  </si>
  <si>
    <t>1023510354</t>
  </si>
  <si>
    <t>Štěpkování s naložením na dopravní prostředek a odvozem do 20 km stromků a větví solitérů, průměru kmene přes 300 do 500 mm</t>
  </si>
  <si>
    <t>https://podminky.urs.cz/item/CS_URS_2022_02/112155221</t>
  </si>
  <si>
    <t>2+1</t>
  </si>
  <si>
    <t>112155225</t>
  </si>
  <si>
    <t>Štěpkování solitérních stromků a větví průměru kmene přes 500 do 700 mm s naložením</t>
  </si>
  <si>
    <t>-1987061934</t>
  </si>
  <si>
    <t>Štěpkování s naložením na dopravní prostředek a odvozem do 20 km stromků a větví solitérů, průměru kmene přes 500 do 700 mm</t>
  </si>
  <si>
    <t>https://podminky.urs.cz/item/CS_URS_2022_02/112155225</t>
  </si>
  <si>
    <t>1+1+1</t>
  </si>
  <si>
    <t>112155311</t>
  </si>
  <si>
    <t>Štěpkování keřového porostu středně hustého s naložením</t>
  </si>
  <si>
    <t>-1838422956</t>
  </si>
  <si>
    <t>Štěpkování s naložením na dopravní prostředek a odvozem do 20 km keřového porostu středně hustého</t>
  </si>
  <si>
    <t>https://podminky.urs.cz/item/CS_URS_2022_02/112155311</t>
  </si>
  <si>
    <t>112201131</t>
  </si>
  <si>
    <t>Odstranění pařezů D do 0,2 m ve svahu přes 1:5 do 1:2 s odklizením do 20 m a zasypáním jámy</t>
  </si>
  <si>
    <t>-2010255708</t>
  </si>
  <si>
    <t>Odstranění pařezu na svahu přes 1:5 do 1:2 o průměru pařezu na řezné ploše do 200 mm</t>
  </si>
  <si>
    <t>https://podminky.urs.cz/item/CS_URS_2022_02/112201131</t>
  </si>
  <si>
    <t>112201132</t>
  </si>
  <si>
    <t>Odstranění pařezů D přes 0,2 do 0,3 m ve svahu přes 1:5 do 1:2 s odklizením do 20 m a zasypáním jámy</t>
  </si>
  <si>
    <t>-459811974</t>
  </si>
  <si>
    <t>Odstranění pařezu na svahu přes 1:5 do 1:2 o průměru pařezu na řezné ploše přes 200 do 300 mm</t>
  </si>
  <si>
    <t>https://podminky.urs.cz/item/CS_URS_2022_02/112201132</t>
  </si>
  <si>
    <t>112201133</t>
  </si>
  <si>
    <t>Odstranění pařezů D přes 0,3 do 0,4 m ve svahu přes 1:5 do 1:2 s odklizením do 20 m a zasypáním jámy</t>
  </si>
  <si>
    <t>1388893692</t>
  </si>
  <si>
    <t>Odstranění pařezu na svahu přes 1:5 do 1:2 o průměru pařezu na řezné ploše přes 300 do 400 mm</t>
  </si>
  <si>
    <t>https://podminky.urs.cz/item/CS_URS_2022_02/112201133</t>
  </si>
  <si>
    <t>112201135</t>
  </si>
  <si>
    <t>Odstranění pařezů D přes 0,5 do 0,6 m ve svahu přes 1:5 do 1:2 s odklizením do 20 m a zasypáním jámy</t>
  </si>
  <si>
    <t>-24598235</t>
  </si>
  <si>
    <t>Odstranění pařezu na svahu přes 1:5 do 1:2 o průměru pařezu na řezné ploše přes 500 do 600 mm</t>
  </si>
  <si>
    <t>https://podminky.urs.cz/item/CS_URS_2022_02/112201135</t>
  </si>
  <si>
    <t>112201137</t>
  </si>
  <si>
    <t>Odstranění pařezů D přes 0,7 do 0,8 m ve svahu přes 1:5 do 1:2 s odklizením do 20 m a zasypáním jámy</t>
  </si>
  <si>
    <t>-361703423</t>
  </si>
  <si>
    <t>Odstranění pařezu na svahu přes 1:5 do 1:2 o průměru pařezu na řezné ploše přes 700 do 800 mm</t>
  </si>
  <si>
    <t>https://podminky.urs.cz/item/CS_URS_2022_02/112201137</t>
  </si>
  <si>
    <t>184211386</t>
  </si>
  <si>
    <t>Kopání jamek 50 x 50 cm a sadba sazenic sklon přes 1:5 při stupni zabuřenění 2 v zemině 5</t>
  </si>
  <si>
    <t>-52523235</t>
  </si>
  <si>
    <t>Jamková výsadba sazenic sklon terénu přes 1:5 s kopáním jamky 50 x 50 cm ve stupni zabuřenění 2 v zemině 5</t>
  </si>
  <si>
    <t>https://podminky.urs.cz/item/CS_URS_2022_02/184211386</t>
  </si>
  <si>
    <t>Poznámka k položce:_x000d_
Výsadba v ulici Tomanova</t>
  </si>
  <si>
    <t>"javor babyka " 18</t>
  </si>
  <si>
    <t>"trnovník akát " 2</t>
  </si>
  <si>
    <t>"muchovník Lamarckův" 15</t>
  </si>
  <si>
    <t>javor babyka, zapěstovaná koruna ve výšce 230 cm a obvod kmene 10-12 cm s balem</t>
  </si>
  <si>
    <t>1827983309</t>
  </si>
  <si>
    <t xml:space="preserve">trnovník akát, zapěstovaná koruna ve výšce 230 cm a obvod kmene 10-12 cm s balem </t>
  </si>
  <si>
    <t>-2107569880</t>
  </si>
  <si>
    <t xml:space="preserve">muchovník Lamarckův, zapěstovaná koruna ve výšce 230 cm a obvod kmene 10-12 cm s balem   </t>
  </si>
  <si>
    <t>-13592062</t>
  </si>
  <si>
    <t>184812112</t>
  </si>
  <si>
    <t>Ošetřování stromů - kůl D 40 až 60 mm dl do 2 m s upevněním motouzem</t>
  </si>
  <si>
    <t>-542910024</t>
  </si>
  <si>
    <t>Ošetřování stromů kůl k sazenici délky 2 m, průměru od 0,04 m do 0,06 m</t>
  </si>
  <si>
    <t>https://podminky.urs.cz/item/CS_URS_2022_02/184812112</t>
  </si>
  <si>
    <t>"javor babyka " 18*3</t>
  </si>
  <si>
    <t>"trnovník akát " 2*3</t>
  </si>
  <si>
    <t>"muchovník Lamarckův" 15*3</t>
  </si>
  <si>
    <t>998231311</t>
  </si>
  <si>
    <t>Přesun hmot pro sadovnické a krajinářské úpravy vodorovně do 5000 m</t>
  </si>
  <si>
    <t>-196940208</t>
  </si>
  <si>
    <t>Přesun hmot pro sadovnické a krajinářské úpravy - strojně dopravní vzdálenost do 5000 m</t>
  </si>
  <si>
    <t>https://podminky.urs.cz/item/CS_URS_2022_02/998231311</t>
  </si>
  <si>
    <t>A46</t>
  </si>
  <si>
    <t>A49</t>
  </si>
  <si>
    <t>75,6</t>
  </si>
  <si>
    <t>A58</t>
  </si>
  <si>
    <t>175,32</t>
  </si>
  <si>
    <t>A60</t>
  </si>
  <si>
    <t>95,066</t>
  </si>
  <si>
    <t>B10</t>
  </si>
  <si>
    <t>36,25</t>
  </si>
  <si>
    <t>B12</t>
  </si>
  <si>
    <t>B19</t>
  </si>
  <si>
    <t xml:space="preserve">D.2.5 SO-06 - ÚPRAVA KOMUNIKACÍ </t>
  </si>
  <si>
    <t>B23</t>
  </si>
  <si>
    <t>B27</t>
  </si>
  <si>
    <t>B29</t>
  </si>
  <si>
    <t>B50</t>
  </si>
  <si>
    <t>B54</t>
  </si>
  <si>
    <t>1,2</t>
  </si>
  <si>
    <t>B6</t>
  </si>
  <si>
    <t>C12</t>
  </si>
  <si>
    <t>294</t>
  </si>
  <si>
    <t>C19</t>
  </si>
  <si>
    <t>C29</t>
  </si>
  <si>
    <t>1 - Zemní práce</t>
  </si>
  <si>
    <t>2 - Zakládání</t>
  </si>
  <si>
    <t>5 - Komunikace pozemní</t>
  </si>
  <si>
    <t>711 - Izolace proti vodě, vlhkosti a plynům</t>
  </si>
  <si>
    <t>8 - Trubní vedení</t>
  </si>
  <si>
    <t>9 - Ostatní konstrukce a práce, bourání</t>
  </si>
  <si>
    <t>997 - Přesun sutě</t>
  </si>
  <si>
    <t>998 - Přesun hmot</t>
  </si>
  <si>
    <t>113106123</t>
  </si>
  <si>
    <t>Rozebrání dlažeb ze zámkových dlaždic komunikací pro pěší ručně</t>
  </si>
  <si>
    <t>-1022774600</t>
  </si>
  <si>
    <t>Rozebrání dlažeb komunikací pro pěší s přemístěním hmot na skládku na vzdálenost do 3 m nebo s naložením na dopravní prostředek s ložem z kameniva nebo živice a s jakoukoliv výplní spár ručně ze zámkové dlažby</t>
  </si>
  <si>
    <t>https://podminky.urs.cz/item/CS_URS_2022_02/113106123</t>
  </si>
  <si>
    <t>A1</t>
  </si>
  <si>
    <t>70+13+65</t>
  </si>
  <si>
    <t>113107223</t>
  </si>
  <si>
    <t>Odstranění podkladu z kameniva drceného tl přes 200 do 300 mm strojně pl přes 200 m2</t>
  </si>
  <si>
    <t>1544737301</t>
  </si>
  <si>
    <t>Odstranění podkladů nebo krytů strojně plochy jednotlivě přes 200 m2 s přemístěním hmot na skládku na vzdálenost do 20 m nebo s naložením na dopravní prostředek z kameniva hrubého drceného, o tl. vrstvy přes 200 do 300 mm</t>
  </si>
  <si>
    <t>https://podminky.urs.cz/item/CS_URS_2022_02/113107223</t>
  </si>
  <si>
    <t>113107224</t>
  </si>
  <si>
    <t>Odstranění podkladu z kameniva drceného tl přes 300 do 400 mm strojně pl přes 200 m2</t>
  </si>
  <si>
    <t>139391158</t>
  </si>
  <si>
    <t>Odstranění podkladů nebo krytů strojně plochy jednotlivě přes 200 m2 s přemístěním hmot na skládku na vzdálenost do 20 m nebo s naložením na dopravní prostředek z kameniva hrubého drceného, o tl. vrstvy přes 300 do 400 mm</t>
  </si>
  <si>
    <t>https://podminky.urs.cz/item/CS_URS_2022_02/113107224</t>
  </si>
  <si>
    <t>113107231</t>
  </si>
  <si>
    <t>Odstranění podkladu z betonu prostého tl přes 100 do 150 mm strojně pl přes 200 m2</t>
  </si>
  <si>
    <t>761411799</t>
  </si>
  <si>
    <t>Odstranění podkladů nebo krytů strojně plochy jednotlivě přes 200 m2 s přemístěním hmot na skládku na vzdálenost do 20 m nebo s naložením na dopravní prostředek z betonu prostého, o tl. vrstvy přes 100 do 150 mm</t>
  </si>
  <si>
    <t>https://podminky.urs.cz/item/CS_URS_2022_02/113107231</t>
  </si>
  <si>
    <t>Poznámka k položce:_x000d_
bourání betonového pásu podél trafostanice</t>
  </si>
  <si>
    <t>113154124</t>
  </si>
  <si>
    <t>Frézování živičného krytu tl 100 mm pruh š přes 0,5 do 1 m pl do 500 m2 bez překážek v trase</t>
  </si>
  <si>
    <t>887304904</t>
  </si>
  <si>
    <t>Frézování živičného podkladu nebo krytu s naložením na dopravní prostředek plochy do 500 m2 bez překážek v trase pruhu šířky přes 0,5 m do 1 m, tloušťky vrstvy 100 mm</t>
  </si>
  <si>
    <t>https://podminky.urs.cz/item/CS_URS_2022_02/113154124</t>
  </si>
  <si>
    <t>113202111</t>
  </si>
  <si>
    <t>Vytrhání obrub krajníků obrubníků stojatých</t>
  </si>
  <si>
    <t>2106958473</t>
  </si>
  <si>
    <t>Vytrhání obrub s vybouráním lože, s přemístěním hmot na skládku na vzdálenost do 3 m nebo s naložením na dopravní prostředek z krajníků nebo obrubníků stojatých</t>
  </si>
  <si>
    <t>https://podminky.urs.cz/item/CS_URS_2022_02/113202111</t>
  </si>
  <si>
    <t>A6</t>
  </si>
  <si>
    <t xml:space="preserve">40+9   "betonový silniční obrubník</t>
  </si>
  <si>
    <t xml:space="preserve">48+36+41+12   "kamenný krajník</t>
  </si>
  <si>
    <t>C6</t>
  </si>
  <si>
    <t>"Celkem: "A6+B6</t>
  </si>
  <si>
    <t>113204111</t>
  </si>
  <si>
    <t>Vytrhání obrub záhonových</t>
  </si>
  <si>
    <t>-66135385</t>
  </si>
  <si>
    <t>Vytrhání obrub s vybouráním lože, s přemístěním hmot na skládku na vzdálenost do 3 m nebo s naložením na dopravní prostředek záhonových</t>
  </si>
  <si>
    <t>https://podminky.urs.cz/item/CS_URS_2022_02/113204111</t>
  </si>
  <si>
    <t>A7</t>
  </si>
  <si>
    <t>30+4</t>
  </si>
  <si>
    <t>121151113</t>
  </si>
  <si>
    <t>Sejmutí ornice plochy do 500 m2 tl vrstvy do 200 mm strojně</t>
  </si>
  <si>
    <t>-2107757152</t>
  </si>
  <si>
    <t>Sejmutí ornice strojně při souvislé ploše přes 100 do 500 m2, tl. vrstvy do 200 mm</t>
  </si>
  <si>
    <t>https://podminky.urs.cz/item/CS_URS_2022_02/121151113</t>
  </si>
  <si>
    <t>A8</t>
  </si>
  <si>
    <t xml:space="preserve">40+120+95   "v tl. 100 mm</t>
  </si>
  <si>
    <t>122452516</t>
  </si>
  <si>
    <t>Odkopávky a prokopávky zapažené pro silnice a dálnice v hornině třídy těžitelnosti II objem do 5000 m3 strojně</t>
  </si>
  <si>
    <t>M3</t>
  </si>
  <si>
    <t>-1847452726</t>
  </si>
  <si>
    <t>Odkopávky a prokopávky zapažené pro silnice a dálnice strojně v hornině třídy těžitelnosti II přes 1 000 do 5 000 m3</t>
  </si>
  <si>
    <t>https://podminky.urs.cz/item/CS_URS_2022_02/122452516</t>
  </si>
  <si>
    <t>A9</t>
  </si>
  <si>
    <t xml:space="preserve">27.4*38    "prům. plocha z řezů x délka dle situace - spodní část</t>
  </si>
  <si>
    <t>162751117</t>
  </si>
  <si>
    <t>Vodorovné přemístění přes 9 000 do 10000 m výkopku/sypaniny z horniny třídy těžitelnosti I skupiny 1 až 3</t>
  </si>
  <si>
    <t>1027095615</t>
  </si>
  <si>
    <t>Vodorovné přemístění výkopku nebo sypaniny po suchu na obvyklém dopravním prostředku, bez naložení výkopku, avšak se složením bez rozhrnutí z horniny třídy těžitelnosti I skupiny 1 až 3 na vzdálenost přes 9 000 do 10 000 m</t>
  </si>
  <si>
    <t>https://podminky.urs.cz/item/CS_URS_2022_02/162751117</t>
  </si>
  <si>
    <t>A10</t>
  </si>
  <si>
    <t xml:space="preserve">255*0.1   "ornice na skládku</t>
  </si>
  <si>
    <t xml:space="preserve">145*0.25   "ornice ze zemníku</t>
  </si>
  <si>
    <t>C10</t>
  </si>
  <si>
    <t>"Celkem: "A10+B10</t>
  </si>
  <si>
    <t>162751137</t>
  </si>
  <si>
    <t>Vodorovné přemístění přes 9 000 do 10000 m výkopku/sypaniny z horniny třídy těžitelnosti II skupiny 4 a 5</t>
  </si>
  <si>
    <t>-2129249642</t>
  </si>
  <si>
    <t>Vodorovné přemístění výkopku nebo sypaniny po suchu na obvyklém dopravním prostředku, bez naložení výkopku, avšak se složením bez rozhrnutí z horniny třídy těžitelnosti II skupiny 4 a 5 na vzdálenost přes 9 000 do 10 000 m</t>
  </si>
  <si>
    <t>https://podminky.urs.cz/item/CS_URS_2022_02/162751137</t>
  </si>
  <si>
    <t>171152111</t>
  </si>
  <si>
    <t>Uložení sypaniny z hornin nesoudržných a sypkých do násypů zhutněných v aktivní zóně silnic a dálnic</t>
  </si>
  <si>
    <t>-1791015621</t>
  </si>
  <si>
    <t>Uložení sypaniny do zhutněných násypů pro silnice, dálnice a letiště s rozprostřením sypaniny ve vrstvách, s hrubým urovnáním a uzavřením povrchu násypu z hornin nesoudržných sypkých v aktivní zóně</t>
  </si>
  <si>
    <t>https://podminky.urs.cz/item/CS_URS_2022_02/171152111</t>
  </si>
  <si>
    <t>A12</t>
  </si>
  <si>
    <t xml:space="preserve">(37+82+17)*1.05   "přejízdná plocha - konstrukce voz.před muzeem</t>
  </si>
  <si>
    <t xml:space="preserve">56   "přejízdný chodník</t>
  </si>
  <si>
    <t xml:space="preserve">(85+5+31+16+10)*2   "konstrukce vozovky před trafostanicí - 2 vrstvy - konstrukce č.2</t>
  </si>
  <si>
    <t>D12</t>
  </si>
  <si>
    <t>"Celkem: "A12+B12+C12</t>
  </si>
  <si>
    <t>E12</t>
  </si>
  <si>
    <t xml:space="preserve">492.8*0.4   "plocha násobená tloušťkou</t>
  </si>
  <si>
    <t>171201221.R</t>
  </si>
  <si>
    <t>Poplatek za zemník - ornice</t>
  </si>
  <si>
    <t>T</t>
  </si>
  <si>
    <t>-223743431</t>
  </si>
  <si>
    <t>Poplatek za uložení stavebního odpadu na skládce (skládkovné) zeminy a kamení zatříděného do Katalogu odpadů pod kódem 17 05 04</t>
  </si>
  <si>
    <t>A13</t>
  </si>
  <si>
    <t>36.25*2.0</t>
  </si>
  <si>
    <t>-667173244</t>
  </si>
  <si>
    <t>A14</t>
  </si>
  <si>
    <t>1066.700*2.0</t>
  </si>
  <si>
    <t>171251201</t>
  </si>
  <si>
    <t>Uložení sypaniny na skládky nebo meziskládky</t>
  </si>
  <si>
    <t>553134692</t>
  </si>
  <si>
    <t>Uložení sypaniny na skládky nebo meziskládky bez hutnění s upravením uložené sypaniny do předepsaného tvaru</t>
  </si>
  <si>
    <t>https://podminky.urs.cz/item/CS_URS_2022_02/171251201</t>
  </si>
  <si>
    <t>A15</t>
  </si>
  <si>
    <t xml:space="preserve">1041.2+25.5   "zemina + ornice</t>
  </si>
  <si>
    <t>181111111</t>
  </si>
  <si>
    <t>Plošná úprava terénu do 500 m2 zemina skupiny 1 až 4 nerovnosti přes 50 do 100 mm v rovinně a svahu do 1:5</t>
  </si>
  <si>
    <t>1164872501</t>
  </si>
  <si>
    <t>Plošná úprava terénu v zemině skupiny 1 až 4 s urovnáním povrchu bez doplnění ornice souvislé plochy do 500 m2 při nerovnostech terénu přes 50 do 100 mm v rovině nebo na svahu do 1:5</t>
  </si>
  <si>
    <t>https://podminky.urs.cz/item/CS_URS_2022_02/181111111</t>
  </si>
  <si>
    <t>181351104</t>
  </si>
  <si>
    <t>Rozprostření ornice tl vrstvy přes 200 do 250 mm pl přes 100 do 500 m2 v rovině nebo ve svahu do 1:5 strojně</t>
  </si>
  <si>
    <t>-1429642814</t>
  </si>
  <si>
    <t>Rozprostření a urovnání ornice v rovině nebo ve svahu sklonu do 1:5 strojně při souvislé ploše přes 100 do 500 m2, tl. vrstvy přes 200 do 250 mm</t>
  </si>
  <si>
    <t>https://podminky.urs.cz/item/CS_URS_2022_02/181351104</t>
  </si>
  <si>
    <t>A17</t>
  </si>
  <si>
    <t>57+54+10+8+16</t>
  </si>
  <si>
    <t>212752412</t>
  </si>
  <si>
    <t>Trativod z drenážních trubek korugovaných PE-HD SN 8 perforace 220° včetně lože otevřený výkop DN 150 pro liniové stavby</t>
  </si>
  <si>
    <t>2020332781</t>
  </si>
  <si>
    <t>Trativody z drenážních trubek pro liniové stavby a komunikace se zřízením štěrkového lože pod trubky a s jejich obsypem v otevřeném výkopu trubka korugovaná sendvičová PE-HD SN 8 perforace 220° DN 150</t>
  </si>
  <si>
    <t>https://podminky.urs.cz/item/CS_URS_2022_02/212752412</t>
  </si>
  <si>
    <t>564851111.a</t>
  </si>
  <si>
    <t>Podklad ze štěrkodrtě ŠD plochy přes 100 m2 tl 150 mm</t>
  </si>
  <si>
    <t>1746439143</t>
  </si>
  <si>
    <t>Podklad ze štěrkodrti ŠD s rozprostřením a zhutněním plochy přes 100 m2, po zhutnění tl. 150 mm</t>
  </si>
  <si>
    <t>Poznámka k položce:_x000d_
frakce 0/32</t>
  </si>
  <si>
    <t>A19</t>
  </si>
  <si>
    <t xml:space="preserve">46+12   "v horní části</t>
  </si>
  <si>
    <t>D19</t>
  </si>
  <si>
    <t>"Celkem: "A19+B19+C19</t>
  </si>
  <si>
    <t>564851111.b</t>
  </si>
  <si>
    <t>1799380001</t>
  </si>
  <si>
    <t>Poznámka k položce:_x000d_
frakce 0/63</t>
  </si>
  <si>
    <t>A20</t>
  </si>
  <si>
    <t>564861011</t>
  </si>
  <si>
    <t>Podklad ze štěrkodrtě ŠD plochy do 100 m2 tl 200 mm</t>
  </si>
  <si>
    <t>-283528744</t>
  </si>
  <si>
    <t>Podklad ze štěrkodrti ŠD s rozprostřením a zhutněním plochy jednotlivě do 100 m2, po zhutnění tl. 200 mm</t>
  </si>
  <si>
    <t>https://podminky.urs.cz/item/CS_URS_2022_02/564861011</t>
  </si>
  <si>
    <t>A21</t>
  </si>
  <si>
    <t xml:space="preserve">44+32+8.5   "nepřejízdný chodník - konstrukce CH2 - před trafostanicí</t>
  </si>
  <si>
    <t>565135111</t>
  </si>
  <si>
    <t>Asfaltový beton vrstva podkladní ACP 16 (obalované kamenivo OKS) tl 50 mm š do 3 m</t>
  </si>
  <si>
    <t>1150077959</t>
  </si>
  <si>
    <t>Asfaltový beton vrstva podkladní ACP 16 (obalované kamenivo střednězrnné - OKS) s rozprostřením a zhutněním v pruhu šířky přes 1,5 do 3 m, po zhutnění tl. 50 mm</t>
  </si>
  <si>
    <t>https://podminky.urs.cz/item/CS_URS_2022_02/565135111</t>
  </si>
  <si>
    <t>A22</t>
  </si>
  <si>
    <t xml:space="preserve">(85+5+31+16+10)   "konstrukce vozovky před trafostanicí - konstrukce č.2</t>
  </si>
  <si>
    <t>567122114</t>
  </si>
  <si>
    <t>Podklad ze směsi stmelené cementem SC C 8/10 (KSC I) tl 150 mm</t>
  </si>
  <si>
    <t>-1951929967</t>
  </si>
  <si>
    <t>Podklad ze směsi stmelené cementem SC bez dilatačních spár, s rozprostřením a zhutněním SC C 8/10 (KSC I), po zhutnění tl. 150 mm</t>
  </si>
  <si>
    <t>https://podminky.urs.cz/item/CS_URS_2022_02/567122114</t>
  </si>
  <si>
    <t>A23</t>
  </si>
  <si>
    <t xml:space="preserve">37+82+17  "konstrukce vozovky před muzeem - konstrukce 1</t>
  </si>
  <si>
    <t xml:space="preserve">45+13   "dlažba v horní části</t>
  </si>
  <si>
    <t>C23</t>
  </si>
  <si>
    <t>"Celkem: "A23+B23</t>
  </si>
  <si>
    <t>567132115</t>
  </si>
  <si>
    <t>Podklad ze směsi stmelené cementem SC C 8/10 (KSC I) tl 200 mm</t>
  </si>
  <si>
    <t>313592957</t>
  </si>
  <si>
    <t>Podklad ze směsi stmelené cementem SC bez dilatačních spár, s rozprostřením a zhutněním SC C 8/10 (KSC I), po zhutnění tl. 200 mm</t>
  </si>
  <si>
    <t>https://podminky.urs.cz/item/CS_URS_2022_02/567132115</t>
  </si>
  <si>
    <t>A24</t>
  </si>
  <si>
    <t xml:space="preserve">19.5   "úprava krajnice asf. vozovky - konstrukce 3 - podél obrubníků</t>
  </si>
  <si>
    <t>573111112</t>
  </si>
  <si>
    <t>Postřik živičný infiltrační s posypem z asfaltu množství 1 kg/m2</t>
  </si>
  <si>
    <t>1108819434</t>
  </si>
  <si>
    <t>Postřik infiltrační PI z asfaltu silničního s posypem kamenivem, v množství 1,00 kg/m2</t>
  </si>
  <si>
    <t>https://podminky.urs.cz/item/CS_URS_2022_02/573111112</t>
  </si>
  <si>
    <t>Poznámka k položce:_x000d_
úprava krajnice asf. vozovky a konstrukce č.2 (vozovka před trafostanicí)</t>
  </si>
  <si>
    <t>573231107</t>
  </si>
  <si>
    <t>Postřik živičný spojovací ze silniční emulze v množství 0,40 kg/m2</t>
  </si>
  <si>
    <t>-12102286</t>
  </si>
  <si>
    <t>Postřik spojovací PS bez posypu kamenivem ze silniční emulze, v množství 0,40 kg/m2</t>
  </si>
  <si>
    <t>https://podminky.urs.cz/item/CS_URS_2022_02/573231107</t>
  </si>
  <si>
    <t>577134111</t>
  </si>
  <si>
    <t>Asfaltový beton vrstva obrusná ACO 11 (ABS) tř. I tl 40 mm š do 3 m z nemodifikovaného asfaltu</t>
  </si>
  <si>
    <t>1075038060</t>
  </si>
  <si>
    <t>Asfaltový beton vrstva obrusná ACO 11 (ABS) s rozprostřením a se zhutněním z nemodifikovaného asfaltu v pruhu šířky do 3 m tř. I, po zhutnění tl. 40 mm</t>
  </si>
  <si>
    <t>https://podminky.urs.cz/item/CS_URS_2022_02/577134111</t>
  </si>
  <si>
    <t>A27</t>
  </si>
  <si>
    <t xml:space="preserve">(30+9)*0.5    "oprava krajnice asf. vozovky - konstrukce 3 - délka dle situace x šířka dle vzor. řez</t>
  </si>
  <si>
    <t xml:space="preserve">(85+5+31+16+10)   "konstrukce vozovky před trafostanicí - konstrukce 2</t>
  </si>
  <si>
    <t>C27</t>
  </si>
  <si>
    <t>"Celkem: "A27+B27</t>
  </si>
  <si>
    <t>577155112</t>
  </si>
  <si>
    <t>Asfaltový beton vrstva ložní ACL 16 (ABH) tl 60 mm š do 3 m z nemodifikovaného asfaltu</t>
  </si>
  <si>
    <t>-738294383</t>
  </si>
  <si>
    <t>Asfaltový beton vrstva ložní ACL 16 (ABH) s rozprostřením a zhutněním z nemodifikovaného asfaltu v pruhu šířky do 3 m, po zhutnění tl. 60 mm</t>
  </si>
  <si>
    <t>https://podminky.urs.cz/item/CS_URS_2022_02/577155112</t>
  </si>
  <si>
    <t>Poznámka k položce:_x000d_
úprava krajnice asf. vozovky - konstrukce 3 podél obrubníků</t>
  </si>
  <si>
    <t>591111111</t>
  </si>
  <si>
    <t>Kladení dlažby z kostek velkých z kamene do lože z kameniva těženého tl 50 mm</t>
  </si>
  <si>
    <t>-1194492255</t>
  </si>
  <si>
    <t>Kladení dlažby z kostek s provedením lože do tl. 50 mm, s vyplněním spár, s dvojím beraněním a se smetením přebytečného materiálu na krajnici velkých z kamene, do lože z kameniva těženého</t>
  </si>
  <si>
    <t>https://podminky.urs.cz/item/CS_URS_2022_02/591111111</t>
  </si>
  <si>
    <t>A29</t>
  </si>
  <si>
    <t xml:space="preserve">37+82+17    "přejízdná plocha - konstrukce voz.před muzeem - konstrukce č.1</t>
  </si>
  <si>
    <t xml:space="preserve">56    "přejízdný chodník - konstukce CH1=kce 1</t>
  </si>
  <si>
    <t xml:space="preserve">46+12   "přejízdná plocha ve vrchní části</t>
  </si>
  <si>
    <t>D29</t>
  </si>
  <si>
    <t>"Celkem: "A29+B29+C29</t>
  </si>
  <si>
    <t>58381008</t>
  </si>
  <si>
    <t>kostka štípaná dlažební žula velká 15/17</t>
  </si>
  <si>
    <t>-2113624242</t>
  </si>
  <si>
    <t>591211111</t>
  </si>
  <si>
    <t>Kladení dlažby z kostek drobných z kamene do lože z kameniva těženého tl 50 mm</t>
  </si>
  <si>
    <t>-1685153971</t>
  </si>
  <si>
    <t>Kladení dlažby z kostek s provedením lože do tl. 50 mm, s vyplněním spár, s dvojím beraněním a se smetením přebytečného materiálu na krajnici drobných z kamene, do lože z kameniva těženého</t>
  </si>
  <si>
    <t>https://podminky.urs.cz/item/CS_URS_2022_02/591211111</t>
  </si>
  <si>
    <t>Poznámka k položce:_x000d_
nepřejízdný chodník - konstrukce CH2</t>
  </si>
  <si>
    <t>A31</t>
  </si>
  <si>
    <t>76+8.5</t>
  </si>
  <si>
    <t>58381011</t>
  </si>
  <si>
    <t>kostka řezanoštípaná dlažební žula 8x8x6cm</t>
  </si>
  <si>
    <t>1882867404</t>
  </si>
  <si>
    <t>711161115</t>
  </si>
  <si>
    <t>Izolace proti zemní vlhkosti nopovou fólií vodorovná, nopek v 20,0 mm, tl do 1,0 mm</t>
  </si>
  <si>
    <t>-567484433</t>
  </si>
  <si>
    <t>Izolace proti zemní vlhkosti a beztlakové vodě nopovými fóliemi na ploše vodorovné V vrstva ochranná, odvětrávací a drenážní výška nopku 20,0 mm, tl. fólie do 1,0 mm</t>
  </si>
  <si>
    <t>https://podminky.urs.cz/item/CS_URS_2022_02/711161115</t>
  </si>
  <si>
    <t>A66</t>
  </si>
  <si>
    <t xml:space="preserve">25*0.8    "podél budovy muzea</t>
  </si>
  <si>
    <t>1005558042</t>
  </si>
  <si>
    <t>59224497</t>
  </si>
  <si>
    <t>vpusť uliční DN 450 kaliště s odtokem 150mm PVC 450/250x50mm</t>
  </si>
  <si>
    <t>63219799</t>
  </si>
  <si>
    <t>895941312</t>
  </si>
  <si>
    <t>Osazení vpusti uliční DN 450 z betonových dílců skruž horní 195 mm</t>
  </si>
  <si>
    <t>1618582977</t>
  </si>
  <si>
    <t>Osazení vpusti uliční z betonových dílců DN 450 skruž horní 195 mm</t>
  </si>
  <si>
    <t>https://podminky.urs.cz/item/CS_URS_2022_02/895941312</t>
  </si>
  <si>
    <t>59223856</t>
  </si>
  <si>
    <t>skruž pro uliční vpusť horní betonová 450x195x50mm</t>
  </si>
  <si>
    <t>769132360</t>
  </si>
  <si>
    <t>895941332</t>
  </si>
  <si>
    <t>Osazení vpusti uliční DN 450 z betonových dílců skruž průběžná se zápachovou uzávěrkou</t>
  </si>
  <si>
    <t>540782861</t>
  </si>
  <si>
    <t>Osazení vpusti uliční z betonových dílců DN 450 skruž průběžná se zápachovou uzávěrkou</t>
  </si>
  <si>
    <t>https://podminky.urs.cz/item/CS_URS_2022_02/895941332</t>
  </si>
  <si>
    <t>59224494</t>
  </si>
  <si>
    <t>vpusť uliční DN 450 skruž průběžná 450/645x50mm betonová se zápachovou uzávěrkou 200mm PVC</t>
  </si>
  <si>
    <t>1380449143</t>
  </si>
  <si>
    <t>899104112</t>
  </si>
  <si>
    <t>Osazení poklopů litinových nebo ocelových včetně rámů pro třídu zatížení D400, E600</t>
  </si>
  <si>
    <t>1884819759</t>
  </si>
  <si>
    <t>Osazení poklopů litinových a ocelových včetně rámů pro třídu zatížení D400, E600</t>
  </si>
  <si>
    <t>https://podminky.urs.cz/item/CS_URS_2022_02/899104112</t>
  </si>
  <si>
    <t>55241005</t>
  </si>
  <si>
    <t>poklop kanalizační litinový, rám betonolitinový 160mm,s osazením pro lapač D 400 kruhová mříž</t>
  </si>
  <si>
    <t>-1942594601</t>
  </si>
  <si>
    <t>912112111</t>
  </si>
  <si>
    <t>Montáž sloupku zahrazovacího flexibilního</t>
  </si>
  <si>
    <t>776864836</t>
  </si>
  <si>
    <t>https://podminky.urs.cz/item/CS_URS_2022_02/912112111</t>
  </si>
  <si>
    <t>74910163.R</t>
  </si>
  <si>
    <t>sloupek parkovací ocelový sklápěcí uzamykatelný</t>
  </si>
  <si>
    <t>-965332390</t>
  </si>
  <si>
    <t>915111111</t>
  </si>
  <si>
    <t>Vodorovné dopravní značení dělící čáry souvislé š 125 mm základní bílá barva</t>
  </si>
  <si>
    <t>-1120669043</t>
  </si>
  <si>
    <t>Vodorovné dopravní značení stříkané barvou dělící čára šířky 125 mm souvislá bílá základní</t>
  </si>
  <si>
    <t>https://podminky.urs.cz/item/CS_URS_2022_02/915111111</t>
  </si>
  <si>
    <t>A43</t>
  </si>
  <si>
    <t>3*2.0+12</t>
  </si>
  <si>
    <t>915111121</t>
  </si>
  <si>
    <t>Vodorovné dopravní značení dělící čáry přerušované š 125 mm základní bílá barva</t>
  </si>
  <si>
    <t>-1891257328</t>
  </si>
  <si>
    <t>Vodorovné dopravní značení stříkané barvou dělící čára šířky 125 mm přerušovaná bílá základní</t>
  </si>
  <si>
    <t>https://podminky.urs.cz/item/CS_URS_2022_02/915111121</t>
  </si>
  <si>
    <t>A44</t>
  </si>
  <si>
    <t>915111125</t>
  </si>
  <si>
    <t>Vodorovné dopravní značení dělící čáry přerušované š 125 mm základní žlutá barva</t>
  </si>
  <si>
    <t>-97702943</t>
  </si>
  <si>
    <t>Vodorovné dopravní značení stříkané barvou dělící čára šířky 125 mm přerušovaná žlutá základní</t>
  </si>
  <si>
    <t>https://podminky.urs.cz/item/CS_URS_2022_02/915111125</t>
  </si>
  <si>
    <t>915223111</t>
  </si>
  <si>
    <t>Varovný pás z plastu pro orientaci nevidomých šířky 420 mm</t>
  </si>
  <si>
    <t>-349302908</t>
  </si>
  <si>
    <t>Orientační prvky pro nevidomé z plastu na pozemních komunikacích a komunikacích pro pěší varovný pás šířky 420 mm</t>
  </si>
  <si>
    <t>https://podminky.urs.cz/item/CS_URS_2022_02/915223111</t>
  </si>
  <si>
    <t xml:space="preserve">12+45+8.5+3.5+1   "varovný pás  A46 umělá vodící linie š.400mm</t>
  </si>
  <si>
    <t>916231213</t>
  </si>
  <si>
    <t>Osazení chodníkového obrubníku betonového stojatého s boční opěrou do lože z betonu prostého</t>
  </si>
  <si>
    <t>-187139726</t>
  </si>
  <si>
    <t>Osazení chodníkového obrubníku betonového se zřízením lože, s vyplněním a zatřením spár cementovou maltou stojatého s boční opěrou z betonu prostého, do lože z betonu prostého</t>
  </si>
  <si>
    <t>https://podminky.urs.cz/item/CS_URS_2022_02/916231213</t>
  </si>
  <si>
    <t>59217016</t>
  </si>
  <si>
    <t>obrubník betonový chodníkový 1000x80x250mm</t>
  </si>
  <si>
    <t>-1152679629</t>
  </si>
  <si>
    <t>59217011</t>
  </si>
  <si>
    <t>obrubník betonový zahradní 500x50x200mm</t>
  </si>
  <si>
    <t>-1807486677</t>
  </si>
  <si>
    <t>9+45+4.5+4.5+12.6</t>
  </si>
  <si>
    <t>B49</t>
  </si>
  <si>
    <t>A49 * 1.02"Koeficient množství</t>
  </si>
  <si>
    <t>916241213.a</t>
  </si>
  <si>
    <t>Osazení obrubníku kamenného stojatého s boční opěrou do lože z betonu prostého</t>
  </si>
  <si>
    <t>1757445778</t>
  </si>
  <si>
    <t>Osazení obrubníku kamenného se zřízením lože, s vyplněním a zatřením spár cementovou maltou stojatého s boční opěrou z betonu prostého, do lože z betonu prostého</t>
  </si>
  <si>
    <t>Poznámka k položce:_x000d_
znovuosazení kemanných obrubníků</t>
  </si>
  <si>
    <t>A50</t>
  </si>
  <si>
    <t>46.3+8.7+35+12</t>
  </si>
  <si>
    <t xml:space="preserve">26.5+8.5   "přejízdný obrubník kamenný - zapuštěný</t>
  </si>
  <si>
    <t>C50</t>
  </si>
  <si>
    <t>"Celkem: "A50+B50</t>
  </si>
  <si>
    <t>58380004.R</t>
  </si>
  <si>
    <t>obrubník kamenný žulový přímý 1000x250x250mm</t>
  </si>
  <si>
    <t>34679799</t>
  </si>
  <si>
    <t>obrubník kamenný žulový přímý 1000x250x200mm</t>
  </si>
  <si>
    <t>Poznámka k položce:_x000d_
Hmotnost: 125 kg/bm</t>
  </si>
  <si>
    <t>A51</t>
  </si>
  <si>
    <t xml:space="preserve">137*0.2   "odhad 20 % kamenných obrub nebude možné využít ze stávajících </t>
  </si>
  <si>
    <t>916241213.b</t>
  </si>
  <si>
    <t>701021308</t>
  </si>
  <si>
    <t>https://podminky.urs.cz/item/CS_URS_2022_02/916241213.b</t>
  </si>
  <si>
    <t>A52</t>
  </si>
  <si>
    <t>44+4+2</t>
  </si>
  <si>
    <t>58380007</t>
  </si>
  <si>
    <t>obrubník kamenný žulový přímý 1000x150x250mm</t>
  </si>
  <si>
    <t>-169794563</t>
  </si>
  <si>
    <t>Poznámka k položce:_x000d_
Hmotnost: 104 kg/bm</t>
  </si>
  <si>
    <t>916991121</t>
  </si>
  <si>
    <t>Lože pod obrubníky, krajníky nebo obruby z dlažebních kostek z betonu prostého</t>
  </si>
  <si>
    <t>-1517975485</t>
  </si>
  <si>
    <t>Lože pod obrubníky, krajníky nebo obruby z dlažebních kostek z betonu prostého</t>
  </si>
  <si>
    <t>https://podminky.urs.cz/item/CS_URS_2022_02/916991121</t>
  </si>
  <si>
    <t>A54</t>
  </si>
  <si>
    <t xml:space="preserve">50*0.45*0.2   "pod obrubníkem žulovým tl. lože 0,3 m</t>
  </si>
  <si>
    <t xml:space="preserve">30*0.4*0.1    "pod štěrbinový žlab</t>
  </si>
  <si>
    <t>C54</t>
  </si>
  <si>
    <t>"Celkem: "A54+B54</t>
  </si>
  <si>
    <t>919726121</t>
  </si>
  <si>
    <t>Geotextilie pro ochranu, separaci a filtraci netkaná měrná hm do 200 g/m2</t>
  </si>
  <si>
    <t>974178176</t>
  </si>
  <si>
    <t>Geotextilie netkaná pro ochranu, separaci nebo filtraci měrná hmotnost do 200 g/m2</t>
  </si>
  <si>
    <t>https://podminky.urs.cz/item/CS_URS_2022_02/919726121</t>
  </si>
  <si>
    <t>A55</t>
  </si>
  <si>
    <t>60*0.5*4</t>
  </si>
  <si>
    <t>935114111</t>
  </si>
  <si>
    <t>Mikroštěrbinový odvodňovací betonový žlab 220x260 mm bez vnitřního spádu se základem</t>
  </si>
  <si>
    <t>-760675104</t>
  </si>
  <si>
    <t>Štěrbinový odvodňovací betonový žlab se základem z betonu prostého a s obetonováním rozměru 220x260 mm (mikroštěrbinový) bez vnitřního spádu</t>
  </si>
  <si>
    <t>https://podminky.urs.cz/item/CS_URS_2022_02/935114111</t>
  </si>
  <si>
    <t>Poznámka k položce:_x000d_
podél západní části fasády muzea (dolní část - od zárubní zídky)</t>
  </si>
  <si>
    <t>935114112</t>
  </si>
  <si>
    <t>Mikroštěrbinový odvodňovací betonový žlab 220x260 mm se spádem dna 0,5 % se základem</t>
  </si>
  <si>
    <t>411521869</t>
  </si>
  <si>
    <t>Štěrbinový odvodňovací betonový žlab se základem z betonu prostého a s obetonováním rozměru 220x260 mm (mikroštěrbinový) se spádem dna 0,5 %</t>
  </si>
  <si>
    <t>https://podminky.urs.cz/item/CS_URS_2022_02/935114112</t>
  </si>
  <si>
    <t>Poznámka k položce:_x000d_
podél jižní části fasády muzea před vjezdem do 2. NP (horní část)</t>
  </si>
  <si>
    <t>A57</t>
  </si>
  <si>
    <t xml:space="preserve">10.5   "nahoře</t>
  </si>
  <si>
    <t>2090476560</t>
  </si>
  <si>
    <t xml:space="preserve">65.12+110.2   "kamenivo z podloží chodníků A58 vozovek dle pol. 113107223 A58 113107224</t>
  </si>
  <si>
    <t>896945029</t>
  </si>
  <si>
    <t>997221571</t>
  </si>
  <si>
    <t>Vodorovná doprava vybouraných hmot do 1 km</t>
  </si>
  <si>
    <t>-2057069890</t>
  </si>
  <si>
    <t>Vodorovná doprava vybouraných hmot bez naložení, ale se složením a s hrubým urovnáním na vzdálenost do 1 km</t>
  </si>
  <si>
    <t>https://podminky.urs.cz/item/CS_URS_2022_02/997221571</t>
  </si>
  <si>
    <t>Poznámka k položce:_x000d_
kamenné krajníky zůstanou na stavbě pro zpětné osazení</t>
  </si>
  <si>
    <t xml:space="preserve">38.48+3.9+43.7+(38.13*0.20)+1.36    "beton , asfalt z vozovek A60 obruby dle pol. 113106123, 113107231, 113154124, 113202111 A60 113204111</t>
  </si>
  <si>
    <t>997221579</t>
  </si>
  <si>
    <t>Příplatek ZKD 1 km u vodorovné dopravy vybouraných hmot</t>
  </si>
  <si>
    <t>1571336349</t>
  </si>
  <si>
    <t>Vodorovná doprava vybouraných hmot bez naložení, ale se složením a s hrubým urovnáním na vzdálenost Příplatek k ceně za každý další i započatý 1 km přes 1 km</t>
  </si>
  <si>
    <t>https://podminky.urs.cz/item/CS_URS_2022_02/997221579</t>
  </si>
  <si>
    <t>997221861</t>
  </si>
  <si>
    <t>Poplatek za uložení stavebního odpadu na recyklační skládce (skládkovné) z prostého betonu pod kódem 17 01 01</t>
  </si>
  <si>
    <t>1767172298</t>
  </si>
  <si>
    <t>https://podminky.urs.cz/item/CS_URS_2022_02/997221861</t>
  </si>
  <si>
    <t>A62</t>
  </si>
  <si>
    <t xml:space="preserve">38.48+3.9+(38.13*0.20)+1.36    </t>
  </si>
  <si>
    <t>997221873</t>
  </si>
  <si>
    <t>997557202</t>
  </si>
  <si>
    <t>https://podminky.urs.cz/item/CS_URS_2022_02/997221873</t>
  </si>
  <si>
    <t>Poznámka k položce:_x000d_
kamenné krajníky budou znovu použity do stavby</t>
  </si>
  <si>
    <t>A63</t>
  </si>
  <si>
    <t>65.12+110.2</t>
  </si>
  <si>
    <t>997221875</t>
  </si>
  <si>
    <t>Poplatek za uložení stavebního odpadu na recyklační skládce (skládkovné) asfaltového bez obsahu dehtu zatříděného do Katalogu odpadů pod kódem 17 03 02</t>
  </si>
  <si>
    <t>2092563118</t>
  </si>
  <si>
    <t>https://podminky.urs.cz/item/CS_URS_2022_02/997221875</t>
  </si>
  <si>
    <t>A64</t>
  </si>
  <si>
    <t>43.7</t>
  </si>
  <si>
    <t>-1891638452</t>
  </si>
  <si>
    <t>D.2.5 SO-07 - PŘEMÍSTĚNÍ 1 STOŽÁRU VO V UL. NA OŘECHOVCE</t>
  </si>
  <si>
    <t xml:space="preserve">    21-M - Elektromontáže</t>
  </si>
  <si>
    <t>21-M</t>
  </si>
  <si>
    <t>Elektromontáže</t>
  </si>
  <si>
    <t>210021351</t>
  </si>
  <si>
    <t>Odrezivění konstrukcí rozvoden kartáčováním</t>
  </si>
  <si>
    <t>-1366097125</t>
  </si>
  <si>
    <t>Montáž ocelových konstrukcí rozvoden vvn nátěry v rozvodnách vvn odrezivění kartáčováním</t>
  </si>
  <si>
    <t>https://podminky.urs.cz/item/CS_URS_2022_02/210021351</t>
  </si>
  <si>
    <t>21002-R</t>
  </si>
  <si>
    <t>Nátěr konstrukcí rozvoden antikorozní</t>
  </si>
  <si>
    <t>1994108380</t>
  </si>
  <si>
    <t>210100101</t>
  </si>
  <si>
    <t>Ukončení vodičů na svorkovnici s otevřením a uzavřením krytu včetně zapojení průřezu žíly do 16 mm2</t>
  </si>
  <si>
    <t>1110848280</t>
  </si>
  <si>
    <t>Ukončení vodičů izolovaných s označením a zapojením na svorkovnici s otevřením a uzavřením krytu průřezu žíly do 16 mm2</t>
  </si>
  <si>
    <t>https://podminky.urs.cz/item/CS_URS_2022_02/210100101</t>
  </si>
  <si>
    <t>4*4</t>
  </si>
  <si>
    <t>210204011</t>
  </si>
  <si>
    <t>Montáž stožárů osvětlení ocelových samostatně stojících délky do 12 m</t>
  </si>
  <si>
    <t>-965646775</t>
  </si>
  <si>
    <t>Montáž stožárů osvětlení ocelových samostatně stojících, délky do 12 m</t>
  </si>
  <si>
    <t>https://podminky.urs.cz/item/CS_URS_2022_02/210204011</t>
  </si>
  <si>
    <t>Poznámka k položce:_x000d_
PŮVODNÍ STOŽÁR</t>
  </si>
  <si>
    <t>210220022</t>
  </si>
  <si>
    <t>Montáž uzemňovacího vedení vodičů FeZn pomocí svorek v zemi drátem průměru do 10 mm ve městské zástavbě</t>
  </si>
  <si>
    <t>-1511813864</t>
  </si>
  <si>
    <t>Montáž uzemňovacího vedení s upevněním, propojením a připojením pomocí svorek v zemi s izolací spojů vodičů FeZn drátem nebo lanem průměru do 10 mm v městské zástavbě</t>
  </si>
  <si>
    <t>https://podminky.urs.cz/item/CS_URS_2022_02/210220022</t>
  </si>
  <si>
    <t>35441073</t>
  </si>
  <si>
    <t>drát D 10mm FeZn</t>
  </si>
  <si>
    <t>-936962206</t>
  </si>
  <si>
    <t>22,5*0,6 'Přepočtené koeficientem množství</t>
  </si>
  <si>
    <t>210220300</t>
  </si>
  <si>
    <t>704478658</t>
  </si>
  <si>
    <t>https://podminky.urs.cz/item/CS_URS_2022_02/210220300</t>
  </si>
  <si>
    <t>-427839293</t>
  </si>
  <si>
    <t>210220401</t>
  </si>
  <si>
    <t>Montáž doplňků hromosvodného vedení - štítků k označení svodů</t>
  </si>
  <si>
    <t>-1874362121</t>
  </si>
  <si>
    <t>Montáž hromosvodného vedení ochranných prvků a doplňků štítků k označení svodů</t>
  </si>
  <si>
    <t>https://podminky.urs.cz/item/CS_URS_2022_02/210220401</t>
  </si>
  <si>
    <t>35442121</t>
  </si>
  <si>
    <t>štítek plastový - revize</t>
  </si>
  <si>
    <t>-2061424106</t>
  </si>
  <si>
    <t>210813035</t>
  </si>
  <si>
    <t>Montáž kabelu Cu plného nebo laněného do 1 kV žíly 4x16 mm2 (např. CYKY) bez ukončení uloženého pevně</t>
  </si>
  <si>
    <t>1719321989</t>
  </si>
  <si>
    <t>Montáž izolovaných kabelů měděných do 1 kV bez ukončení plných nebo laněných kulatých (např. CYKY, CHKE-R) uložených pevně počtu a průřezu žil 4x16 mm2</t>
  </si>
  <si>
    <t>https://podminky.urs.cz/item/CS_URS_2022_02/210813035</t>
  </si>
  <si>
    <t>34111080</t>
  </si>
  <si>
    <t>kabel instalační jádro Cu plné izolace PVC plášť PVC 450/750V (CYKY) 4x16mm2</t>
  </si>
  <si>
    <t>86969409</t>
  </si>
  <si>
    <t>218204011</t>
  </si>
  <si>
    <t>Demontáž stožárů osvětlení ocelových samostatně stojících délky do 12 m</t>
  </si>
  <si>
    <t>-1890113803</t>
  </si>
  <si>
    <t>Demontáž stožárů osvětlení ocelových samostatně stojících, délky do 12 m</t>
  </si>
  <si>
    <t>https://podminky.urs.cz/item/CS_URS_2022_02/218204011</t>
  </si>
  <si>
    <t>460161143</t>
  </si>
  <si>
    <t>Hloubení kabelových rýh ručně š 35 cm hl 50 cm v hornině tř II skupiny 4</t>
  </si>
  <si>
    <t>-403767332</t>
  </si>
  <si>
    <t>Hloubení zapažených i nezapažených kabelových rýh ručně včetně urovnání dna s přemístěním výkopku do vzdálenosti 3 m od okraje jámy nebo s naložením na dopravní prostředek šířky 35 cm hloubky 50 cm v hornině třídy těžitelnosti II skupiny 4</t>
  </si>
  <si>
    <t>https://podminky.urs.cz/item/CS_URS_2022_02/460161143</t>
  </si>
  <si>
    <t>460391124</t>
  </si>
  <si>
    <t>Zásyp jam při elektromontážích ručně se zhutněním z hornin třídy II skupiny 4</t>
  </si>
  <si>
    <t>1381959337</t>
  </si>
  <si>
    <t>Zásyp jam ručně s uložením výkopku ve vrstvách a úpravou povrchu s přemístění sypaniny ze vzdálenosti do 10 m se zhutněním z horniny třídy těžitelnosti II skupiny 4</t>
  </si>
  <si>
    <t>https://podminky.urs.cz/item/CS_URS_2022_02/460391124</t>
  </si>
  <si>
    <t>0,8*0,8*0,6</t>
  </si>
  <si>
    <t>460431153</t>
  </si>
  <si>
    <t>Zásyp kabelových rýh ručně se zhutněním š 35 cm hl 50 cm z horniny tř II skupiny 4</t>
  </si>
  <si>
    <t>510738295</t>
  </si>
  <si>
    <t>Zásyp kabelových rýh ručně s přemístění sypaniny ze vzdálenosti do 10 m, s uložením výkopku ve vrstvách včetně zhutnění a úpravy povrchu šířky 35 cm hloubky 50 cm z horniny třídy těžitelnosti II skupiny 4</t>
  </si>
  <si>
    <t>https://podminky.urs.cz/item/CS_URS_2022_02/460431153</t>
  </si>
  <si>
    <t>460641124</t>
  </si>
  <si>
    <t>Základové konstrukce při elektromontážích ze ŽB tř. C 20/25 bez zvláštních nároků na prostředí</t>
  </si>
  <si>
    <t>-247454220</t>
  </si>
  <si>
    <t>Základové konstrukce základ bez bednění do rostlé zeminy z monolitického železobetonu bez výztuže bez zvláštních nároků na prostředí tř. C 20/25</t>
  </si>
  <si>
    <t>https://podminky.urs.cz/item/CS_URS_2022_02/460641124</t>
  </si>
  <si>
    <t>0,8*0,8*1,2-0,125*0,125*3,14*1</t>
  </si>
  <si>
    <t>460641411</t>
  </si>
  <si>
    <t>Zřízení nezabudovaného bednění základových konstrukcí při elektromontážích</t>
  </si>
  <si>
    <t>-1802597971</t>
  </si>
  <si>
    <t>Základové konstrukce bednění s případnými vzpěrami nezabudované zřízení</t>
  </si>
  <si>
    <t>https://podminky.urs.cz/item/CS_URS_2022_02/460641411</t>
  </si>
  <si>
    <t>0,8*1,2*4</t>
  </si>
  <si>
    <t>460641412</t>
  </si>
  <si>
    <t>Odstranění nezabudovaného bednění základových konstrukcí při elektromontážích</t>
  </si>
  <si>
    <t>-2088060447</t>
  </si>
  <si>
    <t>Základové konstrukce bednění s případnými vzpěrami nezabudované odstranění</t>
  </si>
  <si>
    <t>https://podminky.urs.cz/item/CS_URS_2022_02/460641412</t>
  </si>
  <si>
    <t>460641431</t>
  </si>
  <si>
    <t>Zabudované bednění základových konstrukcí při elektromontážích</t>
  </si>
  <si>
    <t>530939735</t>
  </si>
  <si>
    <t>Základové konstrukce bednění s případnými vzpěrami zabudované</t>
  </si>
  <si>
    <t>https://podminky.urs.cz/item/CS_URS_2022_02/460641431</t>
  </si>
  <si>
    <t>Poznámka k položce:_x000d_
PVC pouzdro a deska</t>
  </si>
  <si>
    <t>0,25*3,14*1+0,2*0,2*3,14</t>
  </si>
  <si>
    <t>460671113</t>
  </si>
  <si>
    <t>Výstražná fólie pro krytí kabelů šířky 34 cm</t>
  </si>
  <si>
    <t>-1936915210</t>
  </si>
  <si>
    <t>Výstražná fólie z PVC pro krytí kabelů včetně vyrovnání povrchu rýhy, rozvinutí a uložení fólie šířky do 34 cm</t>
  </si>
  <si>
    <t>https://podminky.urs.cz/item/CS_URS_2022_02/460671113</t>
  </si>
  <si>
    <t>460791214</t>
  </si>
  <si>
    <t>Montáž trubek ochranných plastových uložených volně do rýhy ohebných přes 90 do 110 mm</t>
  </si>
  <si>
    <t>-76581138</t>
  </si>
  <si>
    <t>Montáž trubek ochranných uložených volně do rýhy plastových ohebných, vnitřního průměru přes 90 do 110 mm</t>
  </si>
  <si>
    <t>https://podminky.urs.cz/item/CS_URS_2022_02/460791214</t>
  </si>
  <si>
    <t>34571355</t>
  </si>
  <si>
    <t>trubka elektroinstalační ohebná dvouplášťová korugovaná (chránička) D 94/110mm, HDPE+LDPE</t>
  </si>
  <si>
    <t>1959292908</t>
  </si>
  <si>
    <t>460821111</t>
  </si>
  <si>
    <t>Těleso trubkového kabelovodu z prostého betonu C16/20 v otevřeném výkopu</t>
  </si>
  <si>
    <t>-1688480354</t>
  </si>
  <si>
    <t>Těleso trubkového kabelovodu z prostého betonu tř. C 16/20 v otevřeném výkopu</t>
  </si>
  <si>
    <t>https://podminky.urs.cz/item/CS_URS_2022_02/460821111</t>
  </si>
  <si>
    <t>OBETONOVÁNÍ CHRÁNIČKY</t>
  </si>
  <si>
    <t xml:space="preserve">5  "ODHAD</t>
  </si>
  <si>
    <t>460881612</t>
  </si>
  <si>
    <t>Kladení dlažby z dlaždic betonových tvarovaných a zámkových do lože z kameniva těženého při elektromontážích</t>
  </si>
  <si>
    <t>-1540902727</t>
  </si>
  <si>
    <t>Kryt vozovek a chodníků kladení dlažby (materiál ve specifikaci) včetně spárování, do lože z kameniva těženého z dlaždic betonových tvarovaných nebo zámkových</t>
  </si>
  <si>
    <t>https://podminky.urs.cz/item/CS_URS_2022_02/460881612</t>
  </si>
  <si>
    <t>15" odhad</t>
  </si>
  <si>
    <t>460911122</t>
  </si>
  <si>
    <t>Očištění dlaždic betonových tvarovaných nebo zámkových z rozebraných dlažeb při elektromontážích</t>
  </si>
  <si>
    <t>1837370973</t>
  </si>
  <si>
    <t>Očištění vybouraných prvků z vozovek a chodníků kostek nebo dlaždic od spojovacího materiálu s původní výplní spár kamenivem, s odklizením a uložením na vzdálenost 3 m dlaždic betonových tvarovaných nebo zámkových</t>
  </si>
  <si>
    <t>https://podminky.urs.cz/item/CS_URS_2022_02/460911122</t>
  </si>
  <si>
    <t>460921222</t>
  </si>
  <si>
    <t>Kladení dlažby po překopech při elektromontážích dlaždice betonové zámkové do lože z kameniva těženého</t>
  </si>
  <si>
    <t>1194059747</t>
  </si>
  <si>
    <t>Vyspravení krytu po překopech kladení dlažby pro pokládání kabelů, včetně rozprostření, urovnání a zhutnění podkladu a provedení lože z kameniva těženého z dlaždic betonových tvarovaných nebo zámkových</t>
  </si>
  <si>
    <t>https://podminky.urs.cz/item/CS_URS_2022_02/460921222</t>
  </si>
  <si>
    <t>468021212</t>
  </si>
  <si>
    <t>Rozebrání dlažeb při elektromontážích ručně z dlaždic betonových nebo keramických do písku spáry nezalité</t>
  </si>
  <si>
    <t>-931474656</t>
  </si>
  <si>
    <t>Vytrhání dlažby včetně ručního rozebrání, vytřídění, odhozu na hromady nebo naložení na dopravní prostředek a očistění kostek nebo dlaždic z pískového podkladu z dlaždic betonových nebo keramických, spáry nezalité</t>
  </si>
  <si>
    <t>https://podminky.urs.cz/item/CS_URS_2022_02/468021212</t>
  </si>
  <si>
    <t>468051121</t>
  </si>
  <si>
    <t>Bourání základu betonového při elektromontážích</t>
  </si>
  <si>
    <t>-369114089</t>
  </si>
  <si>
    <t>Bourání základu betonového</t>
  </si>
  <si>
    <t>https://podminky.urs.cz/item/CS_URS_2022_02/468051121</t>
  </si>
  <si>
    <t>0,8*0,8*1,2</t>
  </si>
  <si>
    <t>469972111</t>
  </si>
  <si>
    <t>Odvoz suti a vybouraných hmot při elektromontážích do 1 km</t>
  </si>
  <si>
    <t>1431623120</t>
  </si>
  <si>
    <t>Odvoz suti a vybouraných hmot odvoz suti a vybouraných hmot do 1 km</t>
  </si>
  <si>
    <t>https://podminky.urs.cz/item/CS_URS_2022_02/469972111</t>
  </si>
  <si>
    <t>469972121</t>
  </si>
  <si>
    <t>Příplatek k odvozu suti a vybouraných hmot při elektromontážích za každý další 1 km</t>
  </si>
  <si>
    <t>1944022855</t>
  </si>
  <si>
    <t>Odvoz suti a vybouraných hmot odvoz suti a vybouraných hmot Příplatek k ceně za každý další i započatý 1 km</t>
  </si>
  <si>
    <t>https://podminky.urs.cz/item/CS_URS_2022_02/469972121</t>
  </si>
  <si>
    <t>469973120</t>
  </si>
  <si>
    <t>-93657112</t>
  </si>
  <si>
    <t>Poplatek za uložení stavebního odpadu (skládkovné) na recyklační skládce z prostého betonu zatříděného do Katalogu odpadů pod kódem 17 01 01</t>
  </si>
  <si>
    <t>https://podminky.urs.cz/item/CS_URS_2022_02/469973120</t>
  </si>
  <si>
    <t>1,69*7 'Přepočtené koeficientem množství</t>
  </si>
  <si>
    <t>SO 12 - ODVODNĚNÍ TT - MTP</t>
  </si>
  <si>
    <t>132254205</t>
  </si>
  <si>
    <t>Hloubení zapažených rýh š do 2000 mm v hornině třídy těžitelnosti I skupiny 3 objem do 1000 m3</t>
  </si>
  <si>
    <t>Hloubení zapažených rýh šířky přes 800 do 2 000 mm strojně s urovnáním dna do předepsaného profilu a spádu v hornině třídy těžitelnosti I skupiny 3 přes 500 do 1 000 m3</t>
  </si>
  <si>
    <t>https://podminky.urs.cz/item/CS_URS_2022_02/132254205</t>
  </si>
  <si>
    <t>PŘÍPOJKY BAHNÍKŮ</t>
  </si>
  <si>
    <t>114,599133</t>
  </si>
  <si>
    <t>STOKY 1 A 2</t>
  </si>
  <si>
    <t>261,511195</t>
  </si>
  <si>
    <t>Stoka - odvodnění střechy</t>
  </si>
  <si>
    <t>120,3</t>
  </si>
  <si>
    <t xml:space="preserve">Chránička  z  RN</t>
  </si>
  <si>
    <t>78,3</t>
  </si>
  <si>
    <t>133254102</t>
  </si>
  <si>
    <t>Hloubení šachet zapažených v hornině třídy těžitelnosti I skupiny 3 objem do 50 m3</t>
  </si>
  <si>
    <t>Hloubení zapažených šachet strojně v hornině třídy těžitelnosti I skupiny 3 přes 20 do 50 m3</t>
  </si>
  <si>
    <t>https://podminky.urs.cz/item/CS_URS_2022_02/133254102</t>
  </si>
  <si>
    <t>16,8*0,5*4</t>
  </si>
  <si>
    <t>151101101</t>
  </si>
  <si>
    <t>Zřízení příložného pažení a rozepření stěn rýh hl do 2 m</t>
  </si>
  <si>
    <t>Zřízení pažení a rozepření stěn rýh pro podzemní vedení příložné pro jakoukoliv mezerovitost, hloubky do 2 m</t>
  </si>
  <si>
    <t>https://podminky.urs.cz/item/CS_URS_2022_02/151101101</t>
  </si>
  <si>
    <t>"PŘÍPOJKY BAHNÍKŮ" 208</t>
  </si>
  <si>
    <t>"Stoka - odvodnění střechy" 168</t>
  </si>
  <si>
    <t>151101103</t>
  </si>
  <si>
    <t>Zřízení příložného pažení a rozepření stěn rýh hl přes 4 do 8 m</t>
  </si>
  <si>
    <t>Zřízení pažení a rozepření stěn rýh pro podzemní vedení příložné pro jakoukoliv mezerovitost, hloubky přes 4 do 8 m</t>
  </si>
  <si>
    <t>https://podminky.urs.cz/item/CS_URS_2022_02/151101103</t>
  </si>
  <si>
    <t>"STOKY 1 A 2" 476</t>
  </si>
  <si>
    <t>151101111</t>
  </si>
  <si>
    <t>Odstranění příložného pažení a rozepření stěn rýh hl do 2 m</t>
  </si>
  <si>
    <t>Odstranění pažení a rozepření stěn rýh pro podzemní vedení s uložením materiálu na vzdálenost do 3 m od kraje výkopu příložné, hloubky do 2 m</t>
  </si>
  <si>
    <t>https://podminky.urs.cz/item/CS_URS_2022_02/151101111</t>
  </si>
  <si>
    <t>151101113</t>
  </si>
  <si>
    <t>Odstranění příložného pažení a rozepření stěn rýh hl přes 4 do 8 m</t>
  </si>
  <si>
    <t>Odstranění pažení a rozepření stěn rýh pro podzemní vedení s uložením materiálu na vzdálenost do 3 m od kraje výkopu příložné, hloubky přes 4 do 8 m</t>
  </si>
  <si>
    <t>https://podminky.urs.cz/item/CS_URS_2022_02/151101113</t>
  </si>
  <si>
    <t>162351103</t>
  </si>
  <si>
    <t>Vodorovné přemístění přes 50 do 500 m výkopku/sypaniny z horniny třídy těžitelnosti I skupiny 1 až 3</t>
  </si>
  <si>
    <t>Vodorovné přemístění výkopku nebo sypaniny po suchu na obvyklém dopravním prostředku, bez naložení výkopku, avšak se složením bez rozhrnutí z horniny třídy těžitelnosti I skupiny 1 až 3 na vzdálenost přes 50 do 500 m</t>
  </si>
  <si>
    <t>https://podminky.urs.cz/item/CS_URS_2022_02/162351103</t>
  </si>
  <si>
    <t>na meziskládku a zpět do zásypů</t>
  </si>
  <si>
    <t>446,247*2</t>
  </si>
  <si>
    <t>574,71+33,6-446,247</t>
  </si>
  <si>
    <t>162751119</t>
  </si>
  <si>
    <t>Příplatek k vodorovnému přemístění výkopku/sypaniny z horniny třídy těžitelnosti I skupiny 1 až 3 ZKD 1000 m přes 10000 m</t>
  </si>
  <si>
    <t>Vodorovné přemístění výkopku nebo sypaniny po suchu na obvyklém dopravním prostředku, bez naložení výkopku, avšak se složením bez rozhrnutí z horniny třídy těžitelnosti I skupiny 1 až 3 na vzdálenost Příplatek k ceně za každých dalších i započatých 1 000 m</t>
  </si>
  <si>
    <t>https://podminky.urs.cz/item/CS_URS_2022_02/162751119</t>
  </si>
  <si>
    <t>162,063*15</t>
  </si>
  <si>
    <t>574,71+33,6</t>
  </si>
  <si>
    <t>171201221</t>
  </si>
  <si>
    <t>Poplatek za uložení na skládce (skládkovné) zeminy a kamení kód odpadu 17 05 04</t>
  </si>
  <si>
    <t>https://podminky.urs.cz/item/CS_URS_2022_02/171201221</t>
  </si>
  <si>
    <t>162,063*1,8</t>
  </si>
  <si>
    <t>167151101</t>
  </si>
  <si>
    <t>Nakládání výkopku z hornin třídy těžitelnosti I skupiny 1 až 3 do 100 m3</t>
  </si>
  <si>
    <t>Nakládání, skládání a překládání neulehlého výkopku nebo sypaniny strojně nakládání, množství do 100 m3, z horniny třídy těžitelnosti I, skupiny 1 až 3</t>
  </si>
  <si>
    <t>https://podminky.urs.cz/item/CS_URS_2022_02/167151101</t>
  </si>
  <si>
    <t>174151101</t>
  </si>
  <si>
    <t>Zásyp jam, šachet rýh nebo kolem objektů sypaninou se zhutněním</t>
  </si>
  <si>
    <t>Zásyp sypaninou z jakékoliv horniny strojně s uložením výkopku ve vrstvách se zhutněním jam, šachet, rýh nebo kolem objektů v těchto vykopávkách</t>
  </si>
  <si>
    <t>https://podminky.urs.cz/item/CS_URS_2022_02/174151101</t>
  </si>
  <si>
    <t>68,333133</t>
  </si>
  <si>
    <t>227,463595</t>
  </si>
  <si>
    <t>91,59</t>
  </si>
  <si>
    <t>58,86</t>
  </si>
  <si>
    <t>175151101</t>
  </si>
  <si>
    <t>Obsypání potrubí strojně sypaninou bez prohození, uloženou do 3 m</t>
  </si>
  <si>
    <t>Obsypání potrubí strojně sypaninou z vhodných třídy těžitelnosti I a II, skupiny 1 až 4 nebo materiálem připraveným podél výkopu ve vzdálenosti do 3 m od jeho kraje, pro jakoukoliv hloubku výkopu a míru zhutnění bez prohození sypaniny</t>
  </si>
  <si>
    <t>https://podminky.urs.cz/item/CS_URS_2022_02/175151101</t>
  </si>
  <si>
    <t>46,266</t>
  </si>
  <si>
    <t>41,7+15,3</t>
  </si>
  <si>
    <t>28,71</t>
  </si>
  <si>
    <t>19,44</t>
  </si>
  <si>
    <t>151,416*2 "Přepočtené koeficientem množství</t>
  </si>
  <si>
    <t>452311131</t>
  </si>
  <si>
    <t>Podkladní desky z betonu prostého tř. C 12/15 otevřený výkop</t>
  </si>
  <si>
    <t>Podkladní a zajišťovací konstrukce z betonu prostého v otevřeném výkopu desky pod potrubí, stoky a drobné objekty z betonu tř. C 12/15</t>
  </si>
  <si>
    <t>https://podminky.urs.cz/item/CS_URS_2022_02/452311131</t>
  </si>
  <si>
    <t>"beton podkladní potrubní kamenina" (11,8+20)*0,28*1,2</t>
  </si>
  <si>
    <t>"beton podkladní šachty" 0,1*2*2*7</t>
  </si>
  <si>
    <t>831362121</t>
  </si>
  <si>
    <t>Montáž potrubí z trub kameninových hrdlových s integrovaným těsněním výkop sklon do 20 % DN 250</t>
  </si>
  <si>
    <t>Montáž potrubí z trub kameninových hrdlových s integrovaným těsněním v otevřeném výkopu ve sklonu do 20 % DN 250</t>
  </si>
  <si>
    <t>https://podminky.urs.cz/item/CS_URS_2022_02/831362121</t>
  </si>
  <si>
    <t>"STOKY 1 A 2" 31,8</t>
  </si>
  <si>
    <t>59710705</t>
  </si>
  <si>
    <t>trouba kameninová glazovaná DN 250 dl 2,50m spojovací systém C Třída 240</t>
  </si>
  <si>
    <t>31,8*1,015 "Přepočtené koeficientem množství</t>
  </si>
  <si>
    <t>837362221</t>
  </si>
  <si>
    <t>Montáž kameninových tvarovek jednoosých s integrovaným těsněním otevřený výkop DN 250</t>
  </si>
  <si>
    <t>Montáž kameninových tvarovek na potrubí z trub kameninových v otevřeném výkopu s integrovaným těsněním jednoosých DN 250</t>
  </si>
  <si>
    <t>https://podminky.urs.cz/item/CS_URS_2022_02/837362221</t>
  </si>
  <si>
    <t>59710989</t>
  </si>
  <si>
    <t>koleno kameninové glazované DN 250 45° spojovací systém C tř. 160</t>
  </si>
  <si>
    <t>2*1,015 "Přepočtené koeficientem množství</t>
  </si>
  <si>
    <t>871214201</t>
  </si>
  <si>
    <t>Montáž kanalizačního potrubí z PE SDR11 otevřený výkop sklon do 20 % svařovaných na tupo D 50x4,6 mm</t>
  </si>
  <si>
    <t>Montáž kanalizačního potrubí z plastů z polyetylenu PE 100 svařovaných na tupo v otevřeném výkopu ve sklonu do 20 % SDR 11/PN16 D 50 x 4,6 mm</t>
  </si>
  <si>
    <t>https://podminky.urs.cz/item/CS_URS_2022_02/871214201</t>
  </si>
  <si>
    <t xml:space="preserve">"Chránička  z  RN" 87</t>
  </si>
  <si>
    <t>28613842</t>
  </si>
  <si>
    <t>trubka vodovodní HDPE-100 D 50x3,0mm PN10</t>
  </si>
  <si>
    <t>871315241</t>
  </si>
  <si>
    <t>Kanalizační potrubí z tvrdého PVC vícevrstvé tuhost třídy SN12 DN 150</t>
  </si>
  <si>
    <t>Kanalizační potrubí z tvrdého PVC v otevřeném výkopu ve sklonu do 20 %, hladkého plnostěnného vícevrstvého, tuhost třídy SN 12 DN 150</t>
  </si>
  <si>
    <t>https://podminky.urs.cz/item/CS_URS_2022_02/871315241</t>
  </si>
  <si>
    <t>"PŘÍPOJKY BAHNÍKŮ" 41,2</t>
  </si>
  <si>
    <t>"Stoka - odvodnění střechy" 87</t>
  </si>
  <si>
    <t>871355241</t>
  </si>
  <si>
    <t>Kanalizační potrubí z tvrdého PVC vícevrstvé tuhost třídy SN12 DN 200</t>
  </si>
  <si>
    <t>Kanalizační potrubí z tvrdého PVC v otevřeném výkopu ve sklonu do 20 %, hladkého plnostěnného vícevrstvého, tuhost třídy SN 12 DN 200</t>
  </si>
  <si>
    <t>https://podminky.urs.cz/item/CS_URS_2022_02/871355241</t>
  </si>
  <si>
    <t>"PŘÍPOJKY BAHNÍKŮ" 35,8</t>
  </si>
  <si>
    <t>"STOKY 1 A 2" 56,4</t>
  </si>
  <si>
    <t>871365241</t>
  </si>
  <si>
    <t>Kanalizační potrubí z tvrdého PVC vícevrstvé tuhost třídy SN12 DN 250</t>
  </si>
  <si>
    <t>Kanalizační potrubí z tvrdého PVC v otevřeném výkopu ve sklonu do 20 %, hladkého plnostěnného vícevrstvého, tuhost třídy SN 12 DN 250</t>
  </si>
  <si>
    <t>https://podminky.urs.cz/item/CS_URS_2022_02/871365241</t>
  </si>
  <si>
    <t>"STOKY 1 A 2" 6,8</t>
  </si>
  <si>
    <t>877315211</t>
  </si>
  <si>
    <t>Montáž tvarovek z tvrdého PVC-systém KG nebo z polypropylenu-systém KG 2000 jednoosé DN 160</t>
  </si>
  <si>
    <t>Montáž tvarovek na kanalizačním potrubí z trub z plastu z tvrdého PVC nebo z polypropylenu v otevřeném výkopu jednoosých DN 160</t>
  </si>
  <si>
    <t>https://podminky.urs.cz/item/CS_URS_2022_02/877315211</t>
  </si>
  <si>
    <t>28611363</t>
  </si>
  <si>
    <t>koleno kanalizační PVC KG 160x87°</t>
  </si>
  <si>
    <t>877355211</t>
  </si>
  <si>
    <t>Montáž tvarovek z tvrdého PVC-systém KG nebo z polypropylenu-systém KG 2000 jednoosé DN 200</t>
  </si>
  <si>
    <t>Montáž tvarovek na kanalizačním potrubí z trub z plastu z tvrdého PVC nebo z polypropylenu v otevřeném výkopu jednoosých DN 200</t>
  </si>
  <si>
    <t>https://podminky.urs.cz/item/CS_URS_2022_02/877355211</t>
  </si>
  <si>
    <t>28611368</t>
  </si>
  <si>
    <t>koleno kanalizace PVC KG 200x87°</t>
  </si>
  <si>
    <t>89900001</t>
  </si>
  <si>
    <t>Šachta kanalizační - kompletní dodávka a montáž dle tabulky šachet</t>
  </si>
  <si>
    <t>89900002</t>
  </si>
  <si>
    <t>Plastová šachta ND600, hl. do 2 m, poklop d400 - kompletní dodávka a montáž dle tabulky šachet</t>
  </si>
  <si>
    <t>89910000</t>
  </si>
  <si>
    <t>jádrové vrtání do beton průchod šachtou Š3 - kompletní provedení, vč. odvozu a likvidace suti</t>
  </si>
  <si>
    <t>89910001</t>
  </si>
  <si>
    <t>Napojení kamenina na stoka vejce VP600/1100, jádrové vrtání, bourání stěny DN400 - kompletní provedení, vč. odvozu a likvidace suti</t>
  </si>
  <si>
    <t>89910002</t>
  </si>
  <si>
    <t>Odbočná vložka kamenina DN200 vč. ukotvení - dodávka a montáž</t>
  </si>
  <si>
    <t>899623141</t>
  </si>
  <si>
    <t>Obetonování potrubí nebo zdiva stok betonem prostým tř. C 12/15 v otevřeném výkopu</t>
  </si>
  <si>
    <t>Obetonování potrubí nebo zdiva stok betonem prostým v otevřeném výkopu, betonem tř. C 12/15</t>
  </si>
  <si>
    <t>https://podminky.urs.cz/item/CS_URS_2022_02/899623141</t>
  </si>
  <si>
    <t>"PŘÍPOJKY BAHNÍKŮ - Obetonování dolní koleno" 7*0,5*0,5*0,5</t>
  </si>
  <si>
    <t>899722113</t>
  </si>
  <si>
    <t>Krytí potrubí z plastů výstražnou fólií z PVC 34cm</t>
  </si>
  <si>
    <t>Krytí potrubí z plastů výstražnou fólií z PVC šířky 34 cm</t>
  </si>
  <si>
    <t>https://podminky.urs.cz/item/CS_URS_2022_02/899722113</t>
  </si>
  <si>
    <t>70,07</t>
  </si>
  <si>
    <t>94,98</t>
  </si>
  <si>
    <t>892351111</t>
  </si>
  <si>
    <t>Tlaková zkouška vodou potrubí DN 150 nebo 200</t>
  </si>
  <si>
    <t>Tlakové zkoušky vodou na potrubí DN 150 nebo 200</t>
  </si>
  <si>
    <t>https://podminky.urs.cz/item/CS_URS_2022_02/892351111</t>
  </si>
  <si>
    <t>128,2+92,2</t>
  </si>
  <si>
    <t>892381111</t>
  </si>
  <si>
    <t>Tlaková zkouška vodou potrubí DN 250, DN 300 nebo 350</t>
  </si>
  <si>
    <t>Tlakové zkoušky vodou na potrubí DN 250, 300 nebo 350</t>
  </si>
  <si>
    <t>https://podminky.urs.cz/item/CS_URS_2022_02/892381111</t>
  </si>
  <si>
    <t>31,8+6,8</t>
  </si>
  <si>
    <t>359901211</t>
  </si>
  <si>
    <t>Monitoring stoky jakékoli výšky na nové kanalizaci</t>
  </si>
  <si>
    <t>Monitoring stok (kamerový systém) jakékoli výšky nová kanalizace</t>
  </si>
  <si>
    <t>https://podminky.urs.cz/item/CS_URS_2022_02/359901211</t>
  </si>
  <si>
    <t>998276101</t>
  </si>
  <si>
    <t>Přesun hmot pro trubní vedení z trub z plastických hmot otevřený výkop</t>
  </si>
  <si>
    <t>Přesun hmot pro trubní vedení hloubené z trub z plastických hmot nebo sklolaminátových pro vodovody nebo kanalizace v otevřeném výkopu dopravní vzdálenost do 15 m</t>
  </si>
  <si>
    <t>https://podminky.urs.cz/item/CS_URS_2022_02/998276101</t>
  </si>
  <si>
    <t>SO-13 - RETENČNÍ NÁDRŽ - MTP</t>
  </si>
  <si>
    <t>113100010</t>
  </si>
  <si>
    <t>Odstranění dlažby z kamenných kostek velkých do jakéhokoliv lože z tramvajového tělesa do tl. 200 mm</t>
  </si>
  <si>
    <t>185123038</t>
  </si>
  <si>
    <t>Poznámka k položce:_x000d_
Poznámka k položce:_x000d_
Poznámka k položce: Položka obsahuje náklady na rozebrání dlažby a jakéhokoliv lože do celkové tl. 200 mm, očištění dlažby, odvoz dlažby na_x000d_
deponii zhotovitele, odvoz suti z čištění a lože dlažby na skládku zhotovitele vč. poplatku. Měrná jednotka 1 m2 = 1m2 půdorysné plochy_x000d_
odstraněné dlažby. Poznámka: většina dlažby bude použita zpět do díla, přebytek dlažby (vyřazené poškozené kostky budou odvezeny na</t>
  </si>
  <si>
    <t>121151103</t>
  </si>
  <si>
    <t>Sejmutí ornice plochy do 100 m2 tl vrstvy do 200 mm strojně</t>
  </si>
  <si>
    <t>1865300197</t>
  </si>
  <si>
    <t>Sejmutí ornice strojně při souvislé ploše do 100 m2, tl. vrstvy do 200 mm</t>
  </si>
  <si>
    <t>https://podminky.urs.cz/item/CS_URS_2022_02/121151103</t>
  </si>
  <si>
    <t>"včetně SO14" 173</t>
  </si>
  <si>
    <t>122000001</t>
  </si>
  <si>
    <t>Odkopávky pro spodní stavbu silnic a železnic v hor. tř. 3 vč. odstranění všech detailů v ploše (základky, zídky, odvodňovače, bahníky a pod.), vč. odvozu a uložení</t>
  </si>
  <si>
    <t>736707861</t>
  </si>
  <si>
    <t>Poznámka k položce:_x000d_
Poznámka k položce:_x000d_
Poznámka k položce: Položka obsahuje výkopové a bourací práce pro zřízení konstrukčních vrstev. Jedná se o odstranění všech konstrukcí a_x000d_
zeminy v celé kubatuře výkopů (včetně všech konstrukcí ve výkopišti) po odečtení kubatury vybouraných konstrukcí, které jsou uvedeny v_x000d_
samostatných položkách. Položka dále obsahuje odvoz výkopku na skládku zhotovitele a poplatek za uložení. Položka neobsahuje vykopávky_x000d_
jam a rýh pro drenáže, bahníky, vpusti atd., tyto vykopávky jsou zahrnuty do položek těchto konstrukcí. Položka neobsahuje výkop pro případnou_x000d_
sanaci, tento je započten do položky sanace. Měrná jednotka 1 m3 = 1 m3 objemu kontrukce tramvajového tělesa po odečtení vybouraných</t>
  </si>
  <si>
    <t>131251103</t>
  </si>
  <si>
    <t>Hloubení jam nezapažených v hornině třídy těžitelnosti I skupiny 3 objem do 100 m3 strojně</t>
  </si>
  <si>
    <t>-751517470</t>
  </si>
  <si>
    <t>Hloubení nezapažených jam a zářezů strojně s urovnáním dna do předepsaného profilu a spádu v hornině třídy těžitelnosti I skupiny 3 přes 50 do 100 m3</t>
  </si>
  <si>
    <t>https://podminky.urs.cz/item/CS_URS_2022_02/131251103</t>
  </si>
  <si>
    <t>50,35*2,7+40,9*3,7+30,6*4,2</t>
  </si>
  <si>
    <t>-2083154363</t>
  </si>
  <si>
    <t>69,12*2</t>
  </si>
  <si>
    <t>2026302790</t>
  </si>
  <si>
    <t>415,795-69,12</t>
  </si>
  <si>
    <t>-572169947</t>
  </si>
  <si>
    <t>749,4*15</t>
  </si>
  <si>
    <t>-260801464</t>
  </si>
  <si>
    <t>171152121</t>
  </si>
  <si>
    <t>Uložení sypaniny z hornin nesoudržných kamenitých do násypů zhutněných silnic a dálnic</t>
  </si>
  <si>
    <t>-323719048</t>
  </si>
  <si>
    <t>Uložení sypaniny do zhutněných násypů pro silnice, dálnice a letiště s rozprostřením sypaniny ve vrstvách, s hrubým urovnáním a uzavřením povrchu násypu z hornin nesoudržných kamenitých</t>
  </si>
  <si>
    <t>https://podminky.urs.cz/item/CS_URS_2022_02/171152121</t>
  </si>
  <si>
    <t>26*4,15+62*0,45</t>
  </si>
  <si>
    <t>-1792935001</t>
  </si>
  <si>
    <t>(26*4,15+62*0,45)*1,8</t>
  </si>
  <si>
    <t>-1501787853</t>
  </si>
  <si>
    <t>346,675*1,8</t>
  </si>
  <si>
    <t>-561520131</t>
  </si>
  <si>
    <t>2017430394</t>
  </si>
  <si>
    <t>25,6*2,7</t>
  </si>
  <si>
    <t>181411132</t>
  </si>
  <si>
    <t>Založení parkového trávníku výsevem pl do 1000 m2 ve svahu přes 1:5 do 1:2</t>
  </si>
  <si>
    <t>1397135995</t>
  </si>
  <si>
    <t>Založení trávníku na půdě předem připravené plochy do 1000 m2 výsevem včetně utažení parkového na svahu přes 1:5 do 1:2</t>
  </si>
  <si>
    <t>https://podminky.urs.cz/item/CS_URS_2022_02/181411132</t>
  </si>
  <si>
    <t>00572474</t>
  </si>
  <si>
    <t>osivo směs travní krajinná-svahová</t>
  </si>
  <si>
    <t>-2000899471</t>
  </si>
  <si>
    <t>82*0,02 'Přepočtené koeficientem množství</t>
  </si>
  <si>
    <t>182303112</t>
  </si>
  <si>
    <t>Doplnění zeminy nebo substrátu na travnatých plochách tl do 50 mm rovina ve svahu přes 1:5 do 1:2</t>
  </si>
  <si>
    <t>-1549120532</t>
  </si>
  <si>
    <t>Doplnění zeminy nebo substrátu na travnatých plochách tloušťky do 50 mm na svahu přes 1:5 do 1:2</t>
  </si>
  <si>
    <t>https://podminky.urs.cz/item/CS_URS_2022_02/182303112</t>
  </si>
  <si>
    <t>10371500</t>
  </si>
  <si>
    <t>substrát pro trávníky VL</t>
  </si>
  <si>
    <t>2128228302</t>
  </si>
  <si>
    <t>82*0,02 "Přepočtené koeficientem množství</t>
  </si>
  <si>
    <t>181351003</t>
  </si>
  <si>
    <t>Rozprostření ornice tl vrstvy do 200 mm pl do 100 m2 v rovině nebo ve svahu do 1:5 strojně</t>
  </si>
  <si>
    <t>-384825176</t>
  </si>
  <si>
    <t>Rozprostření a urovnání ornice v rovině nebo ve svahu sklonu do 1:5 strojně při souvislé ploše do 100 m2, tl. vrstvy do 200 mm</t>
  </si>
  <si>
    <t>https://podminky.urs.cz/item/CS_URS_2022_02/181351003</t>
  </si>
  <si>
    <t>181951102</t>
  </si>
  <si>
    <t>Úprava pláně v hornině tř. 1 až 4 se zhutněním</t>
  </si>
  <si>
    <t>1621537341</t>
  </si>
  <si>
    <t>Poznámka k položce:_x000d_
Poznámka k položce:_x000d_
Poznámka k položce: Položka obsahuje náklady na urovnání a zhutnění pláně předepsané projektem. Položka dále obsahuje náklady na</t>
  </si>
  <si>
    <t>181951111</t>
  </si>
  <si>
    <t>Úprava pláně v hornině třídy těžitelnosti I skupiny 1 až 3 bez zhutnění strojně</t>
  </si>
  <si>
    <t>-655543766</t>
  </si>
  <si>
    <t>Úprava pláně vyrovnáním výškových rozdílů strojně v hornině třídy těžitelnosti I, skupiny 1 až 3 bez zhutnění</t>
  </si>
  <si>
    <t>https://podminky.urs.cz/item/CS_URS_2022_02/181951111</t>
  </si>
  <si>
    <t>273313511</t>
  </si>
  <si>
    <t>Základové desky z betonu tř. C 12/15</t>
  </si>
  <si>
    <t>-1371101145</t>
  </si>
  <si>
    <t>Základy z betonu prostého desky z betonu kamenem neprokládaného tř. C 12/15</t>
  </si>
  <si>
    <t>https://podminky.urs.cz/item/CS_URS_2022_02/273313511</t>
  </si>
  <si>
    <t>"podkladní beton" 67*0,1</t>
  </si>
  <si>
    <t>"dno suché jímky" 0,7*1*2</t>
  </si>
  <si>
    <t>"spádový beton dno" (39+12)*0,15</t>
  </si>
  <si>
    <t>"pod odvod. žlábek" (2,9+3,8+9,9)*0,1*0,3</t>
  </si>
  <si>
    <t>348171112</t>
  </si>
  <si>
    <t>Osazení mostního ocelového zábradlí nesnímatelného do bednění kapes říms</t>
  </si>
  <si>
    <t>-1769961433</t>
  </si>
  <si>
    <t>Osazení mostního ocelového zábradlí do bednění kapes říms</t>
  </si>
  <si>
    <t>https://podminky.urs.cz/item/CS_URS_2022_02/348171112</t>
  </si>
  <si>
    <t>2,9+3,8+9,9</t>
  </si>
  <si>
    <t>3480001</t>
  </si>
  <si>
    <t>zábradlí ocelové v. 1 m, sloupky po 1.5 m, pásovina, madlo jekl, nátěr, kotevní materiál</t>
  </si>
  <si>
    <t>-135944265</t>
  </si>
  <si>
    <t>3800001</t>
  </si>
  <si>
    <t>Dilatace - provedení spáry tesnicím profilem, dotěsnění tmelem, vč. dodávek</t>
  </si>
  <si>
    <t>-926306435</t>
  </si>
  <si>
    <t>2,75+1,45</t>
  </si>
  <si>
    <t>380326332</t>
  </si>
  <si>
    <t>Kompletní konstrukce ČOV, nádrží, vodojemů, žlabů ze ŽB pro konstrukce bílých van tř. C 25/30 tl přes 150 do 300 mm</t>
  </si>
  <si>
    <t>604451160</t>
  </si>
  <si>
    <t>Kompletní konstrukce čistíren odpadních vod, nádrží, vodojemů, kanálů z betonu železového bez výztuže a bednění pro konstrukce bílých van tř. C 25/30, tl. přes 150 do 300 mm</t>
  </si>
  <si>
    <t>https://podminky.urs.cz/item/CS_URS_2022_02/380326332</t>
  </si>
  <si>
    <t>Betonová římsa , přesah na obklad</t>
  </si>
  <si>
    <t>(2,9+3,8+9,9)*0,1*0,1</t>
  </si>
  <si>
    <t>deska základ</t>
  </si>
  <si>
    <t>67*0,4</t>
  </si>
  <si>
    <t>stěny obvod</t>
  </si>
  <si>
    <t>35*0,4*2,9</t>
  </si>
  <si>
    <t>stěny přepad</t>
  </si>
  <si>
    <t>1,3*2*0,3+1,3*2*0,3+1*1,4</t>
  </si>
  <si>
    <t>stěny příčka</t>
  </si>
  <si>
    <t>5*2,9*0,3-1*0,3*0,3</t>
  </si>
  <si>
    <t>stěny suchá jímka</t>
  </si>
  <si>
    <t>1,3*2,9*0,3+2*2,9*0,3</t>
  </si>
  <si>
    <t>deska strop</t>
  </si>
  <si>
    <t>67*0,3-5*0,78</t>
  </si>
  <si>
    <t>"Betonová římsa , přesah na obklad" (2,9+3,8+9,9)*0,1*0,1</t>
  </si>
  <si>
    <t>380356231</t>
  </si>
  <si>
    <t>Bednění kompletních konstrukcí ČOV, nádrží nebo vodojemů neomítaných ploch rovinných zřízení</t>
  </si>
  <si>
    <t>10072975</t>
  </si>
  <si>
    <t>Bednění kompletních konstrukcí čistíren odpadních vod, nádrží, vodojemů, kanálů konstrukcí neomítaných z betonu prostého nebo železového ploch rovinných zřízení</t>
  </si>
  <si>
    <t>https://podminky.urs.cz/item/CS_URS_2022_02/380356231</t>
  </si>
  <si>
    <t>(2,9+3,8+9,9)*0,1*2</t>
  </si>
  <si>
    <t>35*0,4</t>
  </si>
  <si>
    <t>35*2*2,9</t>
  </si>
  <si>
    <t>1,3*2*2+1,3*2*2+1*1,4*2</t>
  </si>
  <si>
    <t>5*2,9*2-1*0,3*2</t>
  </si>
  <si>
    <t>1,3*2,9*2+2*2,9*2</t>
  </si>
  <si>
    <t>"Betonová římsa , přesah na obklad" (2,9+3,8+9,9)*0,1</t>
  </si>
  <si>
    <t>380356232</t>
  </si>
  <si>
    <t>Bednění kompletních konstrukcí ČOV, nádrží nebo vodojemů neomítaných ploch rovinných odstranění</t>
  </si>
  <si>
    <t>702219470</t>
  </si>
  <si>
    <t>Bednění kompletních konstrukcí čistíren odpadních vod, nádrží, vodojemů, kanálů konstrukcí neomítaných z betonu prostého nebo železového ploch rovinných odstranění</t>
  </si>
  <si>
    <t>https://podminky.urs.cz/item/CS_URS_2022_02/380356232</t>
  </si>
  <si>
    <t>380361006</t>
  </si>
  <si>
    <t>Výztuž kompletních konstrukcí ČOV, nádrží nebo vodojemů z betonářské oceli 10 505</t>
  </si>
  <si>
    <t>1054468147</t>
  </si>
  <si>
    <t>Výztuž kompletních konstrukcí čistíren odpadních vod, nádrží, vodojemů, kanálů z oceli 10 505 (R) nebo BSt 500</t>
  </si>
  <si>
    <t>https://podminky.urs.cz/item/CS_URS_2022_02/380361006</t>
  </si>
  <si>
    <t>564000003</t>
  </si>
  <si>
    <t>Konstrukce podkladních vrstev zpevněných ploch z VD ve složení: ŠD 0/63 200 mm; ŠD 0/63 200 mm</t>
  </si>
  <si>
    <t>-1377635001</t>
  </si>
  <si>
    <t xml:space="preserve">Poznámka k položce:_x000d_
Poznámka k položce:  Poznámka k položce: Položka obsahuje veškerý potřebný materiál. Měrná jednotka 1 m2 = 1 m2 půdorysné plochy VD mimo kufr TT.</t>
  </si>
  <si>
    <t>591000002</t>
  </si>
  <si>
    <t>Kryt TT ve složení: dlažba kamenná s asf. zálivkou 160 mm, lože štěrkodrť 50 mm</t>
  </si>
  <si>
    <t>-12801254</t>
  </si>
  <si>
    <t xml:space="preserve">Poznámka k položce:_x000d_
Poznámka k položce:_x000d_
Poznámka k položce: Položka obsahuje veškerý potřebný materiál. Měrná jednotka 1 m2 = 1 m2 půdorysné plochy krytu. Poznámka: Bilance  dlažby je uvažována celkově pro celou plochu dvora - viz SO 11. Z vyzískané dlažby bude provedena zádlažba dvora vč. plochy nad retenční_x000d_
nádrží. Před vraty bude použita nová dlažba.</t>
  </si>
  <si>
    <t>852261122</t>
  </si>
  <si>
    <t>Montáž potrubí z trub litinových tlakových přírubových normálních délek otevřený výkop DN 100</t>
  </si>
  <si>
    <t>165628429</t>
  </si>
  <si>
    <t>Montáž potrubí z trub litinových tlakových přírubových normálních délek v otevřeném výkopu, kanálu nebo v šachtě DN 100</t>
  </si>
  <si>
    <t>https://podminky.urs.cz/item/CS_URS_2022_02/852261122</t>
  </si>
  <si>
    <t>55253263</t>
  </si>
  <si>
    <t>trouba přírubová litinová vodovodní PN10/16 DN 100 dl 1000mm</t>
  </si>
  <si>
    <t>-721429843</t>
  </si>
  <si>
    <t>1,75*1,01 "Přepočtené koeficientem množství</t>
  </si>
  <si>
    <t>857262122</t>
  </si>
  <si>
    <t>Montáž litinových tvarovek jednoosých přírubových otevřený výkop DN 100</t>
  </si>
  <si>
    <t>-805009902</t>
  </si>
  <si>
    <t>Montáž litinových tvarovek na potrubí litinovém tlakovém jednoosých na potrubí z trub přírubových v otevřeném výkopu, kanálu nebo v šachtě DN 100</t>
  </si>
  <si>
    <t>https://podminky.urs.cz/item/CS_URS_2022_02/857262122</t>
  </si>
  <si>
    <t>42223648</t>
  </si>
  <si>
    <t>šoupátko přírubové šedá litina třmenové PN16 těsnící sedlo mosaz/mosaz DN 100x300mm</t>
  </si>
  <si>
    <t>2136784754</t>
  </si>
  <si>
    <t>42223600</t>
  </si>
  <si>
    <t>šoupě nástěnné DN150, nerez, ovládací tyč k poklopu</t>
  </si>
  <si>
    <t>2128943747</t>
  </si>
  <si>
    <t>381719626</t>
  </si>
  <si>
    <t>1875429935</t>
  </si>
  <si>
    <t>871224201</t>
  </si>
  <si>
    <t>Montáž kanalizačního potrubí z PE SDR11 otevřený výkop sklon do 20 % svařovaných na tupo D 63x5,8 mm</t>
  </si>
  <si>
    <t>-1200545085</t>
  </si>
  <si>
    <t>Montáž kanalizačního potrubí z plastů z polyetylenu PE 100 svařovaných na tupo v otevřeném výkopu ve sklonu do 20 % SDR 11/PN16 D 63 x 5,8 mm</t>
  </si>
  <si>
    <t>https://podminky.urs.cz/item/CS_URS_2022_02/871224201</t>
  </si>
  <si>
    <t>8+2</t>
  </si>
  <si>
    <t>28613843</t>
  </si>
  <si>
    <t>trubka vodovodní HDPE-100 D 63x3,8mm PN10</t>
  </si>
  <si>
    <t>-1056664417</t>
  </si>
  <si>
    <t>10*1,015 "Přepočtené koeficientem množství</t>
  </si>
  <si>
    <t>871275211</t>
  </si>
  <si>
    <t>Kanalizační potrubí z tvrdého PVC jednovrstvé tuhost třídy SN4 DN 125</t>
  </si>
  <si>
    <t>307470795</t>
  </si>
  <si>
    <t>Kanalizační potrubí z tvrdého PVC v otevřeném výkopu ve sklonu do 20 %, hladkého plnostěnného jednovrstvého, tuhost třídy SN 4 DN 125</t>
  </si>
  <si>
    <t>https://podminky.urs.cz/item/CS_URS_2022_02/871275211</t>
  </si>
  <si>
    <t>1373064076</t>
  </si>
  <si>
    <t>-2092339169</t>
  </si>
  <si>
    <t>877185201</t>
  </si>
  <si>
    <t>Montáž elektrospojek na kanalizačním potrubí z PE trub d 50</t>
  </si>
  <si>
    <t>-231282229</t>
  </si>
  <si>
    <t>Montáž tvarovek na kanalizačním plastovém potrubí z polyetylenu PE 100 elektrotvarovek SDR 11/PN16 spojek nebo oblouků d 50</t>
  </si>
  <si>
    <t>https://podminky.urs.cz/item/CS_URS_2022_02/877185201</t>
  </si>
  <si>
    <t>28615971</t>
  </si>
  <si>
    <t>elektrospojka SDR11 PE 100 PN16 D 50mm</t>
  </si>
  <si>
    <t>-269218512</t>
  </si>
  <si>
    <t>28615900</t>
  </si>
  <si>
    <t>těsnicí límec pro d50</t>
  </si>
  <si>
    <t>289393209</t>
  </si>
  <si>
    <t>877215201</t>
  </si>
  <si>
    <t>Montáž elektrospojek na kanalizačním potrubí z PE trub d 63</t>
  </si>
  <si>
    <t>-800638502</t>
  </si>
  <si>
    <t>Montáž tvarovek na kanalizačním plastovém potrubí z polyetylenu PE 100 elektrotvarovek SDR 11/PN16 spojek nebo oblouků d 63</t>
  </si>
  <si>
    <t>https://podminky.urs.cz/item/CS_URS_2022_02/877215201</t>
  </si>
  <si>
    <t>28615972</t>
  </si>
  <si>
    <t>elektrospojka SDR11 PE 100 PN16 D 63mm</t>
  </si>
  <si>
    <t>-1192090516</t>
  </si>
  <si>
    <t>2861590</t>
  </si>
  <si>
    <t>kotvicí objímka s gumou, m8 pro d63</t>
  </si>
  <si>
    <t>-1422872525</t>
  </si>
  <si>
    <t>877215210</t>
  </si>
  <si>
    <t>Montáž elektrokolen 45° na kanalizačním potrubí z PE trub d 63</t>
  </si>
  <si>
    <t>1922379600</t>
  </si>
  <si>
    <t>Montáž tvarovek na kanalizačním plastovém potrubí z polyetylenu PE 100 elektrotvarovek SDR 11/PN16 kolen 45° d 63</t>
  </si>
  <si>
    <t>https://podminky.urs.cz/item/CS_URS_2022_02/877215210</t>
  </si>
  <si>
    <t>28614839</t>
  </si>
  <si>
    <t>koleno 45° SDR11 PE 100 PN16 D 63mm</t>
  </si>
  <si>
    <t>-334205614</t>
  </si>
  <si>
    <t>8900001</t>
  </si>
  <si>
    <t>Šachetní vstupy - beton skruže a poklopy - kompletní dodávka a montáž viz výkaz šachet RN1,2,3,4,5</t>
  </si>
  <si>
    <t>-1197071305</t>
  </si>
  <si>
    <t>8900002</t>
  </si>
  <si>
    <t>Stupačky do bet. stěny, nerez + plast povlak - dodávka a montáž</t>
  </si>
  <si>
    <t>1073273923</t>
  </si>
  <si>
    <t>89100001</t>
  </si>
  <si>
    <t>Vírový regulátor nástěný, nerezový, regulace na 3.4 l/s - dodávka a montáž</t>
  </si>
  <si>
    <t>-917919218</t>
  </si>
  <si>
    <t>899623181</t>
  </si>
  <si>
    <t>Obetonování potrubí nebo zdiva stok betonem prostým tř. C 30/37 v otevřeném výkopu</t>
  </si>
  <si>
    <t>-447270866</t>
  </si>
  <si>
    <t>Obetonování potrubí nebo zdiva stok betonem prostým v otevřeném výkopu, betonem tř. C 30/37</t>
  </si>
  <si>
    <t>https://podminky.urs.cz/item/CS_URS_2022_02/899623181</t>
  </si>
  <si>
    <t>"Sekundární betony - pruchody potrubí" 1*0,6*0,5+1*0,6*0,3+1*0,3*0,3</t>
  </si>
  <si>
    <t>"Obetonování paty šachetní skruží" 5*3,14*1,2*(0,15*0,15/2)</t>
  </si>
  <si>
    <t>935113111</t>
  </si>
  <si>
    <t>Osazení odvodňovacího polymerbetonového žlabu s krycím roštem šířky do 200 mm</t>
  </si>
  <si>
    <t>-1591057376</t>
  </si>
  <si>
    <t>Osazení odvodňovacího žlabu s krycím roštem polymerbetonového šířky do 200 mm</t>
  </si>
  <si>
    <t>https://podminky.urs.cz/item/CS_URS_2022_02/935113111</t>
  </si>
  <si>
    <t>59227010</t>
  </si>
  <si>
    <t>žlab odvodňovací z polymerbetonu se spádem dna 0,5% 130x175/180mm</t>
  </si>
  <si>
    <t>228616689</t>
  </si>
  <si>
    <t>998142251</t>
  </si>
  <si>
    <t>Přesun hmot pro nádrže, jímky, zásobníky a jámy betonové monolitické v do 25 m</t>
  </si>
  <si>
    <t>906138024</t>
  </si>
  <si>
    <t>Přesun hmot pro nádrže, jímky, zásobníky a jámy pozemní mimo zemědělství se svislou nosnou konstrukcí monolitickou betonovou tyčovou nebo plošnou vodorovná dopravní vzdálenost do 50 m výšky do 25 m</t>
  </si>
  <si>
    <t>https://podminky.urs.cz/item/CS_URS_2022_02/998142251</t>
  </si>
  <si>
    <t>711111001</t>
  </si>
  <si>
    <t>Provedení izolace proti zemní vlhkosti vodorovné za studena nátěrem penetračním</t>
  </si>
  <si>
    <t>-1134215317</t>
  </si>
  <si>
    <t>Provedení izolace proti zemní vlhkosti natěradly a tmely za studena na ploše vodorovné V nátěrem penetračním</t>
  </si>
  <si>
    <t>https://podminky.urs.cz/item/CS_URS_2022_02/711111001</t>
  </si>
  <si>
    <t>11163150</t>
  </si>
  <si>
    <t>lak penetrační asfaltový</t>
  </si>
  <si>
    <t>-1917140020</t>
  </si>
  <si>
    <t>70*0,00033 "Přepočtené koeficientem množství</t>
  </si>
  <si>
    <t>998711102</t>
  </si>
  <si>
    <t>Přesun hmot tonážní pro izolace proti vodě, vlhkosti a plynům v objektech v přes 6 do 12 m</t>
  </si>
  <si>
    <t>1743219225</t>
  </si>
  <si>
    <t>Přesun hmot pro izolace proti vodě, vlhkosti a plynům stanovený z hmotnosti přesunovaného materiálu vodorovná dopravní vzdálenost do 50 m v objektech výšky přes 6 do 12 m</t>
  </si>
  <si>
    <t>https://podminky.urs.cz/item/CS_URS_2022_02/998711102</t>
  </si>
  <si>
    <t>781491511</t>
  </si>
  <si>
    <t>Plastové profily ukončovací kladené do malty</t>
  </si>
  <si>
    <t>-122605336</t>
  </si>
  <si>
    <t>Obklad - dokončující práce profily ukončovací kladené do malty ukončovací</t>
  </si>
  <si>
    <t>https://podminky.urs.cz/item/CS_URS_2022_02/781491511</t>
  </si>
  <si>
    <t>781731112</t>
  </si>
  <si>
    <t>Montáž obkladů vnějších z obkladaček nebo obkladových pásků cihelných přes 50 do 85 ks/m2 kladených do malty</t>
  </si>
  <si>
    <t>-1696165655</t>
  </si>
  <si>
    <t>Montáž obkladů vnějších stěn z obkladaček nebo obkladových pásků cihelných kladených do malty přes 50 do 85 ks/m2</t>
  </si>
  <si>
    <t>https://podminky.urs.cz/item/CS_URS_2022_02/781731112</t>
  </si>
  <si>
    <t>4,7+5,1+6,6+10</t>
  </si>
  <si>
    <t>59521231</t>
  </si>
  <si>
    <t>pásek obkladový vápenopískový 240x71x16mm žlutý, červený</t>
  </si>
  <si>
    <t>914234684</t>
  </si>
  <si>
    <t>26,4*1,1 "Přepočtené koeficientem množství</t>
  </si>
  <si>
    <t>998781102</t>
  </si>
  <si>
    <t>Přesun hmot tonážní pro obklady keramické v objektech v přes 6 do 12 m</t>
  </si>
  <si>
    <t>98348165</t>
  </si>
  <si>
    <t>Přesun hmot pro obklady keramické stanovený z hmotnosti přesunovaného materiálu vodorovná dopravní vzdálenost do 50 m v objektech výšky přes 6 do 12 m</t>
  </si>
  <si>
    <t>https://podminky.urs.cz/item/CS_URS_2022_02/998781102</t>
  </si>
  <si>
    <t>SO-14 - OPĚRNÁ ZEĎ - MTP</t>
  </si>
  <si>
    <t>1309538866</t>
  </si>
  <si>
    <t>22*1,5+17*1,7</t>
  </si>
  <si>
    <t>196134044</t>
  </si>
  <si>
    <t>11,94*2</t>
  </si>
  <si>
    <t>166704507</t>
  </si>
  <si>
    <t>61,9-11,94</t>
  </si>
  <si>
    <t>1425485737</t>
  </si>
  <si>
    <t>49,960*15</t>
  </si>
  <si>
    <t>1355540083</t>
  </si>
  <si>
    <t>-1209485965</t>
  </si>
  <si>
    <t>11,6*0,85+13,4*2,15</t>
  </si>
  <si>
    <t>Strana 19 z 40</t>
  </si>
  <si>
    <t>-1238371753</t>
  </si>
  <si>
    <t>38,67*1,8</t>
  </si>
  <si>
    <t>-1594679017</t>
  </si>
  <si>
    <t>49,96*1,8</t>
  </si>
  <si>
    <t>-1668394872</t>
  </si>
  <si>
    <t>-1955235921</t>
  </si>
  <si>
    <t>4,3*1,4+7,4*0,8</t>
  </si>
  <si>
    <t>175151201</t>
  </si>
  <si>
    <t>Obsypání objektu nad přilehlým původním terénem sypaninou bez prohození, uloženou do 3 m strojně</t>
  </si>
  <si>
    <t>-1725390730</t>
  </si>
  <si>
    <t>Obsypání objektů nad přilehlým původním terénem strojně sypaninou z vhodných hornin třídy těžitelnosti I a II, skupiny 1 až 4 nebo materiálem uloženým ve vzdálenosti do 3 m od vnějšího kraje objektu pro jakoukoliv míru zhutnění bez prohození sypaniny</t>
  </si>
  <si>
    <t>https://podminky.urs.cz/item/CS_URS_2022_02/175151201</t>
  </si>
  <si>
    <t>"filtrační zásyp" 6,5*0,3*1,405+5</t>
  </si>
  <si>
    <t>58343930</t>
  </si>
  <si>
    <t>kamenivo drcené hrubé frakce 16/32</t>
  </si>
  <si>
    <t>665981837</t>
  </si>
  <si>
    <t>7,74*2 "Přepočtené koeficientem množství</t>
  </si>
  <si>
    <t>211971122</t>
  </si>
  <si>
    <t>Zřízení opláštění žeber nebo trativodů geotextilií v rýze nebo zářezu přes 1:2 š přes 2,5 m</t>
  </si>
  <si>
    <t>-1159217321</t>
  </si>
  <si>
    <t>Zřízení opláštění výplně z geotextilie odvodňovacích žeber nebo trativodů v rýze nebo zářezu se stěnami svislými nebo šikmými o sklonu přes 1:2 při rozvinuté šířce opláštění přes 2,5 m</t>
  </si>
  <si>
    <t>https://podminky.urs.cz/item/CS_URS_2022_02/211971122</t>
  </si>
  <si>
    <t>1,2*6,5*2+1,2*5*1</t>
  </si>
  <si>
    <t>-1365192551</t>
  </si>
  <si>
    <t>21,6*1,1845 "Přepočtené koeficientem množství</t>
  </si>
  <si>
    <t>212792211</t>
  </si>
  <si>
    <t>Odvodnění mostní opěry - drenážní flexibilní plastové potrubí DN 100</t>
  </si>
  <si>
    <t>801798725</t>
  </si>
  <si>
    <t>Odvodnění mostní opěry z plastových trub drenážní potrubí flexibilní DN 100</t>
  </si>
  <si>
    <t>https://podminky.urs.cz/item/CS_URS_2022_02/212792211</t>
  </si>
  <si>
    <t>6,5+5</t>
  </si>
  <si>
    <t>212792311</t>
  </si>
  <si>
    <t>Odvodnění mostní opěry - drenážní plastové potrubí HDPE DN 100</t>
  </si>
  <si>
    <t>1493310756</t>
  </si>
  <si>
    <t>Odvodnění mostní opěry z plastových trub drenážní potrubí HDPE DN 100</t>
  </si>
  <si>
    <t>https://podminky.urs.cz/item/CS_URS_2022_02/212792311</t>
  </si>
  <si>
    <t>7*0,5</t>
  </si>
  <si>
    <t>887559651</t>
  </si>
  <si>
    <t>"podkladní beton" (6,5*2+5*1,5)*0,1</t>
  </si>
  <si>
    <t>1232087864</t>
  </si>
  <si>
    <t>6,5*1,8*0,3+5*1,5*0,3</t>
  </si>
  <si>
    <t>273351121</t>
  </si>
  <si>
    <t>Zřízení bednění základových desek</t>
  </si>
  <si>
    <t>1755182692</t>
  </si>
  <si>
    <t>Bednění základů desek zřízení</t>
  </si>
  <si>
    <t>https://podminky.urs.cz/item/CS_URS_2022_02/273351121</t>
  </si>
  <si>
    <t>(6,5+1,8)*2*0,3+(5+1,5)*2*0,3</t>
  </si>
  <si>
    <t>273351122</t>
  </si>
  <si>
    <t>Odstranění bednění základových desek</t>
  </si>
  <si>
    <t>2058652900</t>
  </si>
  <si>
    <t>Bednění základů desek odstranění</t>
  </si>
  <si>
    <t>https://podminky.urs.cz/item/CS_URS_2022_02/273351122</t>
  </si>
  <si>
    <t>1643853908</t>
  </si>
  <si>
    <t>-643897421</t>
  </si>
  <si>
    <t>"stěny" 6,5*0,3*2,45+5*0,3*1,15</t>
  </si>
  <si>
    <t>"Betonová římsa , přesah na obklad" (6,5+5)*0,1*0,1</t>
  </si>
  <si>
    <t>279351121</t>
  </si>
  <si>
    <t>Zřízení oboustranného bednění základových zdí</t>
  </si>
  <si>
    <t>-2124341162</t>
  </si>
  <si>
    <t>Bednění základových zdí rovné oboustranné za každou stranu zřízení</t>
  </si>
  <si>
    <t>https://podminky.urs.cz/item/CS_URS_2022_02/279351121</t>
  </si>
  <si>
    <t>"stěny" 6,5*2*2,45+5*2*1,15</t>
  </si>
  <si>
    <t>"Betonová římsa , přesah na obklad" (6,5+5)*0,1*2</t>
  </si>
  <si>
    <t>279351122</t>
  </si>
  <si>
    <t>Odstranění oboustranného bednění základových zdí</t>
  </si>
  <si>
    <t>-941937133</t>
  </si>
  <si>
    <t>Bednění základových zdí rovné oboustranné za každou stranu odstranění</t>
  </si>
  <si>
    <t>https://podminky.urs.cz/item/CS_URS_2022_02/279351122</t>
  </si>
  <si>
    <t>279361821</t>
  </si>
  <si>
    <t>Výztuž základových zdí nosných betonářskou ocelí 10 505</t>
  </si>
  <si>
    <t>1025297463</t>
  </si>
  <si>
    <t>Výztuž základových zdí nosných svislých nebo odkloněných od svislice, rovinných nebo oblých, deskových nebo žebrových, včetně výztuže jejich žeber z betonářské oceli 10 505 (R) nebo BSt 500</t>
  </si>
  <si>
    <t>https://podminky.urs.cz/item/CS_URS_2022_02/279361821</t>
  </si>
  <si>
    <t>-217601707</t>
  </si>
  <si>
    <t>3480001-R</t>
  </si>
  <si>
    <t>1767130272</t>
  </si>
  <si>
    <t>2078611301</t>
  </si>
  <si>
    <t>"podkladní beton drenáž" 6,5*0,3*0,7+5*0,3*0,4</t>
  </si>
  <si>
    <t>"podkladní beton žlábek odvodnění" (6,5+5)*0,1*0,3</t>
  </si>
  <si>
    <t>-750478781</t>
  </si>
  <si>
    <t>962899549</t>
  </si>
  <si>
    <t>998152111</t>
  </si>
  <si>
    <t>Přesun hmot pro montované zdi a valy v do 12 m</t>
  </si>
  <si>
    <t>1875125517</t>
  </si>
  <si>
    <t>Přesun hmot pro zdi a valy samostatné montované z dílců železobetonových nebo z předpjatého betonu vodorovná dopravní vzdálenost do 50 m, pro zdi výšky do 12 m</t>
  </si>
  <si>
    <t>https://podminky.urs.cz/item/CS_URS_2022_02/998152111</t>
  </si>
  <si>
    <t>-2078683353</t>
  </si>
  <si>
    <t>6,5*(0,3+1+2,4)+5*(0,3+0,7+1,1)</t>
  </si>
  <si>
    <t>93580224</t>
  </si>
  <si>
    <t>34,55*0,00033 "Přepočtené koeficientem množství</t>
  </si>
  <si>
    <t>287075868</t>
  </si>
  <si>
    <t>-105524154</t>
  </si>
  <si>
    <t>-360461976</t>
  </si>
  <si>
    <t>10,4+1,7</t>
  </si>
  <si>
    <t>654638206</t>
  </si>
  <si>
    <t>12,1*1,1 "Přepočtené koeficientem množství</t>
  </si>
  <si>
    <t>Strana 21 z 40</t>
  </si>
  <si>
    <t>1545511609</t>
  </si>
  <si>
    <t>SO 21 - TROLEJOVÉ VEDENÍ - MTP - NEZBYTNÁ ČÁST</t>
  </si>
  <si>
    <t>21-M - Elektromontáže</t>
  </si>
  <si>
    <t>210910311D</t>
  </si>
  <si>
    <t>Demontáž hliníkových kabelů AYKCY 6 kV 1x500 mm2 volně uložených</t>
  </si>
  <si>
    <t>2*40</t>
  </si>
  <si>
    <t>210000099R</t>
  </si>
  <si>
    <t>Instalace provizorního stožáru s mobilním základem, vč. dopravy</t>
  </si>
  <si>
    <t xml:space="preserve">Poznámka k položce:_x000d_
Poznámka k položce: Poznámka k položce:  možno nahradit "jednorázovým, povrchovým základem "</t>
  </si>
  <si>
    <t>R7411131101</t>
  </si>
  <si>
    <t>Demontáž trakčního stožáru</t>
  </si>
  <si>
    <t>Poznámka k položce:_x000d_
Poznámka k položce: Poznámka k položce: Poznámka k položce: vč. jeřábu a dopravy do areálu správce</t>
  </si>
  <si>
    <t>210056DR</t>
  </si>
  <si>
    <t>Demontáž -Trolejové vedení</t>
  </si>
  <si>
    <t xml:space="preserve">Poznámka k položce:_x000d_
 Poznámka k položce:  - Postupné převěšování převěsů na mobilní stožáry  - vč. odvozu a uložení  dem.materiálu v areálu správce - demontáž NB - rozebrání armatur -demontáž děličů   nádledně demontáž provizorního stavu_x000d_
V etapě 0 se demontují 4 stožáry, cca 280 m trolejového drátu a cca 300 m převěsových lan. Převěšení lan na jeden mobilní stožár se týká 2 lan o souhrnné délce 10 metrů. Mimo to se demontuje také cca 160 m kabelů sdělovacího nadzemního vedení_x000d_
Trolejové vedení v hale je možno zakotvit do konstrukce haly, protože je zde minimální tahové namáhání a navíc budou úsekové děliče přesunuty před vrata. Pokud nebude kotvení uvnitř haly možné ani při tomto minimálním tahu, demontuje se trolej v celé délce dotčené koleje.</t>
  </si>
  <si>
    <t>HZS4212</t>
  </si>
  <si>
    <t>Hodinová zúčtovací sazba revizní technik specialista</t>
  </si>
  <si>
    <t>Hodinové zúčtovací sazby ostatních profesí revizní a kontrolní činnost revizní technik specialista</t>
  </si>
  <si>
    <t>https://podminky.urs.cz/item/CS_URS_2022_02/HZS4212</t>
  </si>
  <si>
    <t>HZS4222</t>
  </si>
  <si>
    <t>Hodinová zúčtovací sazba geodet specialista</t>
  </si>
  <si>
    <t>Hodinové zúčtovací sazby ostatních profesí revizní a kontrolní činnost geodet specialista</t>
  </si>
  <si>
    <t>https://podminky.urs.cz/item/CS_URS_2022_02/HZS4222</t>
  </si>
  <si>
    <t>HZS4232</t>
  </si>
  <si>
    <t>Hodinová zúčtovací sazba technik odborný</t>
  </si>
  <si>
    <t>Hodinové zúčtovací sazby ostatních profesí revizní a kontrolní činnost technik odborný</t>
  </si>
  <si>
    <t>https://podminky.urs.cz/item/CS_URS_2022_02/HZS4232</t>
  </si>
  <si>
    <t>SO-23 - ELEKTOPŘÍPOJKA K ČERPADLU - MTP</t>
  </si>
  <si>
    <t>1 - Silové rozvody</t>
  </si>
  <si>
    <t>Silové rozvody</t>
  </si>
  <si>
    <t>740001</t>
  </si>
  <si>
    <t>úpravy v rozvaděči R3</t>
  </si>
  <si>
    <t>-147504625</t>
  </si>
  <si>
    <t xml:space="preserve">Poznámka k položce:_x000d_
Poznámka k položce:  vývod pro nový rozvaděč obsahuje proudový chránič s nadproudou ochranou OLI-25B-1N-030AC</t>
  </si>
  <si>
    <t>740002</t>
  </si>
  <si>
    <t>Nový rozvaděč R3.1</t>
  </si>
  <si>
    <t>-351582714</t>
  </si>
  <si>
    <t>Poznámka k položce:_x000d_
Poznámka k položce:_x000d_
nástěnná plastová rozvodnice obsah: průchodka P16 (2ks), Průchodka P21 (1ks), proudový chránič s nadproudou ochranou OLI-16B-1N-030AC_x000d_
(1ks), jistič 16A char. B 1f. (1ks), motorový spínač - 2pólový, 2,5-4,0A (1ks)</t>
  </si>
  <si>
    <t>740003</t>
  </si>
  <si>
    <t>průraz zdí do tl. 0,5m, pr. 5cm</t>
  </si>
  <si>
    <t>-2028231521</t>
  </si>
  <si>
    <t xml:space="preserve">Poznámka k položce:_x000d_
Poznámka k položce:  prostup pro napájecí kabeláž retenční nádrže</t>
  </si>
  <si>
    <t>743018</t>
  </si>
  <si>
    <t>Kabel Cu "R" M 3J x 2,5 mm2</t>
  </si>
  <si>
    <t>1906862077</t>
  </si>
  <si>
    <t xml:space="preserve">Poznámka k položce:_x000d_
Poznámka k položce:  Dodávka, manipulace a montáž kabelu, včetně dodávky drobného instalačního materiálu, včetně ukončení, kabelových štítků, apod.</t>
  </si>
  <si>
    <t>743019</t>
  </si>
  <si>
    <t>Kabel Cu "R" M 3 x 4 mm2</t>
  </si>
  <si>
    <t>2114400703</t>
  </si>
  <si>
    <t>743048</t>
  </si>
  <si>
    <t>Kabel Cu "R" M 5J x 2,5 mm2</t>
  </si>
  <si>
    <t>1208262758</t>
  </si>
  <si>
    <t>745110</t>
  </si>
  <si>
    <t>Korugovaná dvouplášťová chránička pro mechanickou ochranu vedení pr. 63/52mm, HDPE, vč. protahovacího vodiče</t>
  </si>
  <si>
    <t>-1509386386</t>
  </si>
  <si>
    <t xml:space="preserve">Poznámka k položce:_x000d_
Poznámka k položce:  dodávku, úpravu, montáž, spojování, pomocný materiál, pomocné mechanismy, uskladnění a manipulaci.</t>
  </si>
  <si>
    <t>745114</t>
  </si>
  <si>
    <t>Lišta vkládací bezhalogenová</t>
  </si>
  <si>
    <t>-682590203</t>
  </si>
  <si>
    <t>745603</t>
  </si>
  <si>
    <t xml:space="preserve">hmoždinek.  Cu vodič žlutozelený "R" 4 mm2</t>
  </si>
  <si>
    <t>-760485897</t>
  </si>
  <si>
    <t>hmoždinek. Cu vodič žlutozelený "R" 4 mm2</t>
  </si>
  <si>
    <t>Poznámka k položce:_x000d_
Poznámka k položce:_x000d_
Dodávka a montáž vodiče, včetně dodávky drobného instalačního materiálu, včetně ukončení, kabelových štítků, apod. Kabely se zvýšenou_x000d_
odolností proti šíření plamene dle ČSN EN 60332-3-22 (kabely R)</t>
  </si>
  <si>
    <t>745607</t>
  </si>
  <si>
    <t>Ochranná svorka na pospojování</t>
  </si>
  <si>
    <t>754617346</t>
  </si>
  <si>
    <t xml:space="preserve">Poznámka k položce:_x000d_
Poznámka k položce:  Položka obsahuje dodávku dopravu, uskladnění, manipulaci, montáž včetně upevňovacího materiálu, označení svorky.</t>
  </si>
  <si>
    <t>747703</t>
  </si>
  <si>
    <t>Zásuvka jednofázová 230V, 50Hz, 16A nástěnná IP 54</t>
  </si>
  <si>
    <t>2087877089</t>
  </si>
  <si>
    <t>Poznámka k položce:_x000d_
Poznámka k položce:_x000d_
Položka obsahuje dodávku, dopravu a montáž zásuvky ,utěsnění, připojení, označení každé zásuvky. Připevnění na stavbu pomocí izolačních_x000d_
hmoždinek.</t>
  </si>
  <si>
    <t>747704</t>
  </si>
  <si>
    <t>Zásuvka pětipólová 400V, 50Hz, 16A, nástěnná IP 54</t>
  </si>
  <si>
    <t>1939530000</t>
  </si>
  <si>
    <t>Poznámka k položce:_x000d_
Poznámka k položce:_x000d_
Položka obsahuje dodávku, dopravu a montáž zásuvky ,utěsnění, připojení, označení každé zásuvky. Připevnění na stavbu pomocí izolačních</t>
  </si>
  <si>
    <t>749902</t>
  </si>
  <si>
    <t>Stavební přípomoce</t>
  </si>
  <si>
    <t>-903493864</t>
  </si>
  <si>
    <t xml:space="preserve">Poznámka k položce:_x000d_
Poznámka k položce:  Položka obsahuje různé pomocné stavební práce a průrazy, drážkování, vrtání pro kabelové trasy.</t>
  </si>
  <si>
    <t>749981</t>
  </si>
  <si>
    <t>Individuální a komplexní zkoušky</t>
  </si>
  <si>
    <t>1574129594</t>
  </si>
  <si>
    <t xml:space="preserve">Poznámka k položce:_x000d_
Poznámka k položce:  Položka obsahuje úkony nutné k individuálním a komplexním zkouškám zařízení včetně zajištění účasti dotčených osob.</t>
  </si>
  <si>
    <t>749982</t>
  </si>
  <si>
    <t>Výchozí revize, revizní zpráva</t>
  </si>
  <si>
    <t>-881548943</t>
  </si>
  <si>
    <t xml:space="preserve">Poznámka k položce:_x000d_
Poznámka k položce:  Položka obsahuje revizi el. zařízení a vypracování revizní zprávy.</t>
  </si>
  <si>
    <t>757179</t>
  </si>
  <si>
    <t>Kabelová trasa venkovní, vč. kabel. lože, fólie, krycí desky atd.</t>
  </si>
  <si>
    <t>92962458</t>
  </si>
  <si>
    <t xml:space="preserve">Poznámka k položce:_x000d_
Poznámka k položce:  výkop rýhy, položení kabelu do pískového lože, zakrytí fólií a deskami, zához</t>
  </si>
  <si>
    <t>VON - VEDLEJŠÍ A OSTATNÍ ROZPOČTOVÉ NÁKLADY</t>
  </si>
  <si>
    <t>OST - Všeobecný objekt</t>
  </si>
  <si>
    <t>Všeobecný objekt</t>
  </si>
  <si>
    <t>R1</t>
  </si>
  <si>
    <t>Nájmy hrazené zhotovitelem stavby</t>
  </si>
  <si>
    <t>-883686209</t>
  </si>
  <si>
    <t>Poznámka k položce:_x000d_
Jedná se o výluku v ulici Na Ořechovce čí případné jiné nájmy vzniklé během výstavby.</t>
  </si>
  <si>
    <t>R2</t>
  </si>
  <si>
    <t>Celkové náklady na zařízení staveniště</t>
  </si>
  <si>
    <t>886799317</t>
  </si>
  <si>
    <t>Poznámka k položce:_x000d_
V nákladech staveniště jsou započteny náklady na výluky. Počítáno 3,5 % s celkovách nákladů stavby</t>
  </si>
  <si>
    <t>R3</t>
  </si>
  <si>
    <t>Dodatky k projektové dokumentaci</t>
  </si>
  <si>
    <t>-1796158840</t>
  </si>
  <si>
    <t>R4</t>
  </si>
  <si>
    <t>Dokumentace skutečného provedení stavby v listinné formě</t>
  </si>
  <si>
    <t>-1574759659</t>
  </si>
  <si>
    <t>R5</t>
  </si>
  <si>
    <t>Dokumentace skutečného provedení stavby v elektronické formě</t>
  </si>
  <si>
    <t>909613150</t>
  </si>
  <si>
    <t>R6</t>
  </si>
  <si>
    <t>Geodetická dokumentace skutečného provedení stavby</t>
  </si>
  <si>
    <t>217358340</t>
  </si>
  <si>
    <t>R8</t>
  </si>
  <si>
    <t>Osvědčení o shodě notifikovanou osobou</t>
  </si>
  <si>
    <t>-1981224971</t>
  </si>
  <si>
    <t>R9</t>
  </si>
  <si>
    <t>Osvědčení o bezpečnosti před uvedením do provozu</t>
  </si>
  <si>
    <t>1093564292</t>
  </si>
  <si>
    <t>R10</t>
  </si>
  <si>
    <t>Oprava střechy sousdního objektu měnírny, oprava oplechování atik, oprava střešní krytiny cca 70 m2</t>
  </si>
  <si>
    <t>-1001558058</t>
  </si>
  <si>
    <t>SEZNAM FIGUR</t>
  </si>
  <si>
    <t>Výměra</t>
  </si>
  <si>
    <t xml:space="preserve"> D.1 - SO-02/ SO-02-1</t>
  </si>
  <si>
    <t>beton pohledový</t>
  </si>
  <si>
    <t>Použití figury:</t>
  </si>
  <si>
    <t>Místnost 1.05</t>
  </si>
  <si>
    <t>Místnost 2.09</t>
  </si>
  <si>
    <t>O101</t>
  </si>
  <si>
    <t>Obvod místnosti 1.01</t>
  </si>
  <si>
    <t>11,82+10,745+3,415+3,58-1,1-1,35</t>
  </si>
  <si>
    <t>16,1+5,97+2,5+8,32*2+8,66+14,42+27,325+8,78+(1,425+1,135+1)*3+1,3*6+1,58*2+2</t>
  </si>
  <si>
    <t>-1,2*2-1-1,2-1,35-7,5*4</t>
  </si>
  <si>
    <t>3,04+6,1+3,75+4,46-1,2</t>
  </si>
  <si>
    <t>O104</t>
  </si>
  <si>
    <t>Obvod místnosti 1.04</t>
  </si>
  <si>
    <t>1,8*2+2,45*2-1</t>
  </si>
  <si>
    <t>0,875+3,8+2,83+5-1,2</t>
  </si>
  <si>
    <t>O201</t>
  </si>
  <si>
    <t>Obvod místnosti 2.01</t>
  </si>
  <si>
    <t>2,84+1,915*2+1,8+4,5+3,58+11,825+3,415</t>
  </si>
  <si>
    <t>-1,35*2-0,9</t>
  </si>
  <si>
    <t>16,1+11,185</t>
  </si>
  <si>
    <t>7,51+2,545+(1,52+0,6+1,35)*3+8,74*2+9,025</t>
  </si>
  <si>
    <t>1,3*6+27,45+8,815</t>
  </si>
  <si>
    <t>-1*2-1,35-6,5</t>
  </si>
  <si>
    <t>(2,45+1,8)*2-1</t>
  </si>
  <si>
    <t>O204</t>
  </si>
  <si>
    <t>Obvod místnosti 2.04</t>
  </si>
  <si>
    <t>(4,3+3,88)*2-0,9</t>
  </si>
  <si>
    <t>O205</t>
  </si>
  <si>
    <t>Obvod místnosti 2.05</t>
  </si>
  <si>
    <t>(1,35*4,55*2)-1,2</t>
  </si>
  <si>
    <t>O206</t>
  </si>
  <si>
    <t>Obvod místnosti 2.06</t>
  </si>
  <si>
    <t>(2,3*4+3,92*2+1,35*4)-0,9*5</t>
  </si>
  <si>
    <t>O207</t>
  </si>
  <si>
    <t>Obvod místnosti 2.07</t>
  </si>
  <si>
    <t>4,17*2+1,1*2+1,85*4+0,85*2-0,9*3</t>
  </si>
  <si>
    <t>O208</t>
  </si>
  <si>
    <t>Obvod místnosti 2.08</t>
  </si>
  <si>
    <t>1,6*2+1,815*2-1,9</t>
  </si>
  <si>
    <t>OBVOD MÍSTNOSTÍ S EPOXIDEM</t>
  </si>
  <si>
    <t>5,66*(11,82+10,745+3,415+3,58)-1,1*4,5-1,35*2,22</t>
  </si>
  <si>
    <t>5,23*(16,1+5,97+2,5+8,32*2+8,66+14,42+27,325+8,78+(1,425+1,135+1)*3+1,3*6+1,58*2+2)</t>
  </si>
  <si>
    <t>-1,2*2,3*2-1*2,22-1,2*2,22-1,35*2,22-7,5*4,5*4</t>
  </si>
  <si>
    <t>5,23*(3,04+6,1+3,75+4,46)-1,2*2,3</t>
  </si>
  <si>
    <t>P104</t>
  </si>
  <si>
    <t>Plocha zdí místnost 1.04</t>
  </si>
  <si>
    <t>5,23*(1,8*2+2,45*2)-1*2,22</t>
  </si>
  <si>
    <t>5,23*(0,875+3,8+2,83+5)-1,2*2,3</t>
  </si>
  <si>
    <t>(2,84+1,915*2+1,8+4,5+3,58+11,825+3,415)*6,525</t>
  </si>
  <si>
    <t>-1,35*2,3*2-2,82*4,125</t>
  </si>
  <si>
    <t>(16,1+11,185)*6,525</t>
  </si>
  <si>
    <t>5,94*(7,51+2,545+(1,52+0,6+1,35)*3+8,74*2+9,025)</t>
  </si>
  <si>
    <t>7,09*(1,3*6+27,45+8,815)</t>
  </si>
  <si>
    <t>-6*2,82*3,14-5,5*4,5-2,82*4,125*8-1*2,02</t>
  </si>
  <si>
    <t>4,57*(2,45+1,8)*2-1*2,02</t>
  </si>
  <si>
    <t>2,7*(4,3+3,88)*2-0,9*2,02</t>
  </si>
  <si>
    <t>2,7*(1,35*4,55*2)-1,2*1,5</t>
  </si>
  <si>
    <t>2,7*(2,3*4+3,92*2+1,35*4)-0,9*2,02*5</t>
  </si>
  <si>
    <t>2,7*(4,17*2+1,1*2+1,85*4+0,85*2)-0,9*2,02*3</t>
  </si>
  <si>
    <t>4,57*(1,6*2+1,815*2)-1,9*2,02</t>
  </si>
  <si>
    <t xml:space="preserve"> D.1 - SO-02/ SO-02-2</t>
  </si>
  <si>
    <t xml:space="preserve"> D.2.5 SO-06</t>
  </si>
  <si>
    <t>Struktura údajů, formát souboru a metodika pro zpracování</t>
  </si>
  <si>
    <t>Struktura</t>
  </si>
  <si>
    <t>Soubor je složen ze záložky Rekapitulace stavby a záložek s názvem soupisu prací pro jednotlivé objekty ve formátu XLSX. Každá ze záložek přitom obsahuje</t>
  </si>
  <si>
    <t>ještě samostatné sestavy vymezené orámovaním a nadpisem sestavy.</t>
  </si>
  <si>
    <r>
      <rPr>
        <rFont val="Arial CE"/>
        <charset val="238"/>
        <i val="1"/>
        <color auto="1"/>
        <sz val="8"/>
        <scheme val="none"/>
      </rPr>
      <t xml:space="preserve">Rekapitulace stavby </t>
    </r>
    <r>
      <rPr>
        <rFont val="Arial CE"/>
        <charset val="238"/>
        <color auto="1"/>
        <sz val="8"/>
        <scheme val="none"/>
      </rPr>
      <t>obsahuje sestavu Rekapitulace stavby a Rekapitulace objektů stavby a soupisů prací.</t>
    </r>
  </si>
  <si>
    <r>
      <t xml:space="preserve">V sestavě </t>
    </r>
    <r>
      <rPr>
        <rFont val="Arial CE"/>
        <charset val="238"/>
        <b val="1"/>
        <color auto="1"/>
        <sz val="8"/>
        <scheme val="none"/>
      </rPr>
      <t>Rekapitulace stavby</t>
    </r>
    <r>
      <rPr>
        <rFont val="Arial CE"/>
        <charset val="238"/>
        <color auto="1"/>
        <sz val="8"/>
        <scheme val="none"/>
      </rPr>
      <t xml:space="preserve"> jsou uvedeny informace identifikující předmět veřejné zakázky na stavební práce, KSO, CC-CZ, CZ-CPV, CZ-CPA a rekapitulaci </t>
    </r>
  </si>
  <si>
    <t>celkové nabídkové ceny uchazeče.</t>
  </si>
  <si>
    <t xml:space="preserve">Termínem "uchazeč" (resp. zhotovitel) se myslí "účastník zadávacího řízení" ve smyslu zákona o zadávání veřejných zakázek. </t>
  </si>
  <si>
    <r>
      <t xml:space="preserve">V sestavě </t>
    </r>
    <r>
      <rPr>
        <rFont val="Arial CE"/>
        <charset val="238"/>
        <b val="1"/>
        <color auto="1"/>
        <sz val="8"/>
        <scheme val="none"/>
      </rPr>
      <t>Rekapitulace objektů stavby a soupisů prací</t>
    </r>
    <r>
      <rPr>
        <rFont val="Arial CE"/>
        <charset val="238"/>
        <color auto="1"/>
        <sz val="8"/>
        <scheme val="none"/>
      </rPr>
      <t xml:space="preserve"> je uvedena rekapitulace stavebních objektů, inženýrských objektů, provozních souborů,</t>
    </r>
  </si>
  <si>
    <t>vedlejších a ostatních nákladů a ostatních nákladů s rekapitulací nabídkové ceny za jednotlivé soupisy prací. Na základě údaje Typ je možné</t>
  </si>
  <si>
    <t>identifikovat, zda se jedná o objekt nebo soupis prací pro daný objekt:</t>
  </si>
  <si>
    <t>Stavební objekt pozemní</t>
  </si>
  <si>
    <t>ING</t>
  </si>
  <si>
    <t>Stavební objekt inženýrský</t>
  </si>
  <si>
    <t>PRO</t>
  </si>
  <si>
    <t>Provozní soubor</t>
  </si>
  <si>
    <t>Vedlejší a ostatní náklady</t>
  </si>
  <si>
    <t>Soupis prací pro daný typ objektu</t>
  </si>
  <si>
    <r>
      <rPr>
        <rFont val="Arial CE"/>
        <charset val="238"/>
        <i val="1"/>
        <color auto="1"/>
        <sz val="8"/>
        <scheme val="none"/>
      </rPr>
      <t xml:space="preserve">Soupis prací </t>
    </r>
    <r>
      <rPr>
        <rFont val="Arial CE"/>
        <charset val="238"/>
        <color auto="1"/>
        <sz val="8"/>
        <scheme val="none"/>
      </rPr>
      <t>pro jednotlivé objekty obsahuje sestavy Krycí list soupisu prací, Rekapitulace členění soupisu prací, Soupis prací. Za soupis prací může být považován</t>
    </r>
  </si>
  <si>
    <t>i objekt stavby v případě, že neobsahuje podřízenou zakázku.</t>
  </si>
  <si>
    <r>
      <rPr>
        <rFont val="Arial CE"/>
        <charset val="238"/>
        <b val="1"/>
        <color auto="1"/>
        <sz val="8"/>
        <scheme val="none"/>
      </rPr>
      <t>Krycí list soupisu</t>
    </r>
    <r>
      <rPr>
        <rFont val="Arial CE"/>
        <charset val="238"/>
        <color auto="1"/>
        <sz val="8"/>
        <scheme val="none"/>
      </rPr>
      <t xml:space="preserve"> obsahuje rekapitulaci informací o předmětu veřejné zakázky ze sestavy Rekapitulace stavby, informaci o zařazení objektu do KSO, </t>
    </r>
  </si>
  <si>
    <t>CC-CZ, CZ-CPV, CZ-CPA a rekapitulaci celkové nabídkové ceny uchazeče za aktuální soupis prací.</t>
  </si>
  <si>
    <r>
      <rPr>
        <rFont val="Arial CE"/>
        <charset val="238"/>
        <b val="1"/>
        <color auto="1"/>
        <sz val="8"/>
        <scheme val="none"/>
      </rPr>
      <t>Rekapitulace členění soupisu prací</t>
    </r>
    <r>
      <rPr>
        <rFont val="Arial CE"/>
        <charset val="238"/>
        <color auto="1"/>
        <sz val="8"/>
        <scheme val="none"/>
      </rPr>
      <t xml:space="preserve"> obsahuje rekapitulaci soupisu prací ve všech úrovních členění soupisu tak, jak byla tato členění použita (např. </t>
    </r>
  </si>
  <si>
    <t>stavební díly, funkční díly, případně jiné členění) s rekapitulací nabídkové ceny.</t>
  </si>
  <si>
    <r>
      <rPr>
        <rFont val="Arial CE"/>
        <charset val="238"/>
        <b val="1"/>
        <color auto="1"/>
        <sz val="8"/>
        <scheme val="none"/>
      </rPr>
      <t xml:space="preserve">Soupis prací </t>
    </r>
    <r>
      <rPr>
        <rFont val="Arial CE"/>
        <charset val="238"/>
        <color auto="1"/>
        <sz val="8"/>
        <scheme val="none"/>
      </rPr>
      <t>obsahuje položky veškerých stavebních nebo montážních prací, dodávek materiálů a služeb nezbytných pro zhotovení stavebního objektu,</t>
    </r>
  </si>
  <si>
    <t>inženýrského objektu, provozního souboru, vedlejších a ostatních nákladů.</t>
  </si>
  <si>
    <t>Pro položky soupisu prací se zobrazují následující informace:</t>
  </si>
  <si>
    <t>Pořadové číslo položky v aktuálním soupisu</t>
  </si>
  <si>
    <t>TYP</t>
  </si>
  <si>
    <t xml:space="preserve">Typ položky: K - konstrukce, M - materiál, PP - plný popis, PSC - poznámka k souboru cen,  P - poznámka k položce, VV - výkaz výměr</t>
  </si>
  <si>
    <t>Kód položky</t>
  </si>
  <si>
    <t>Zkrácený popis položky</t>
  </si>
  <si>
    <t>Měrná jednotka položky</t>
  </si>
  <si>
    <t>Množství v měrné jednotce</t>
  </si>
  <si>
    <t>J.cena</t>
  </si>
  <si>
    <t xml:space="preserve">Jednotková cena položky. Zadaní může obsahovat namísto J.ceny sloupce J.materiál a J.montáž, jejichž součet definuje </t>
  </si>
  <si>
    <t>J.cenu položky.</t>
  </si>
  <si>
    <t xml:space="preserve">Cena celkem </t>
  </si>
  <si>
    <t>Celková cena položky daná jako součin množství a j.ceny</t>
  </si>
  <si>
    <t>Příslušnost položky do cenové soustavy</t>
  </si>
  <si>
    <t>Ke každé položce soupisu prací se na samostatných řádcích může zobrazovat:</t>
  </si>
  <si>
    <t>Plný popis položky</t>
  </si>
  <si>
    <t>Poznámka k souboru cen a poznámka zadavatele</t>
  </si>
  <si>
    <t>Výkaz výměr</t>
  </si>
  <si>
    <t>Pokud je k řádku výkazu výměr evidovaný údaj ve sloupci Kód, jedná se o definovaný odkaz, na který se může odvolávat výkaz výměr z jiné položky.</t>
  </si>
  <si>
    <t xml:space="preserve">Metodika pro zpracování </t>
  </si>
  <si>
    <t>Jednotlivé sestavy jsou v souboru provázány. Editovatelné pole jsou zvýrazněny žlutým podbarvením, ostatní pole neslouží k editaci a nesmí být jakkoliv</t>
  </si>
  <si>
    <t>modifikovány.</t>
  </si>
  <si>
    <t xml:space="preserve">Uchazeč je pro podání nabídky povinen vyplnit žlutě podbarvená pole: </t>
  </si>
  <si>
    <t xml:space="preserve">Pole Uchazeč v sestavě Rekapitulace stavby - zde uchazeč vyplní svůj název (název subjektu) </t>
  </si>
  <si>
    <t>Pole IČ a DIČ v sestavě Rekapitulace stavby - zde uchazeč vyplní svoje IČ a DIČ</t>
  </si>
  <si>
    <t>Datum v sestavě Rekapitulace stavby - zde uchazeč vyplní datum vytvoření nabídky</t>
  </si>
  <si>
    <t>J.cena = jednotková cena v sestavě Soupis prací o maximálním počtu desetinných míst uvedených v poli</t>
  </si>
  <si>
    <t>- pokud sestavy soupisů prací obsahují pole J.cena, měla by být všechna tato pole vyplněna nenulovými</t>
  </si>
  <si>
    <t>Poznámka - nepovinný údaj pro položku soupisu</t>
  </si>
  <si>
    <t>V případě, že sestavy soupisů prací neobsahují pole J.cena, potom ve všech soupisech prací obsahují pole:</t>
  </si>
  <si>
    <t xml:space="preserve"> - J.materiál - jednotková cena materiálu </t>
  </si>
  <si>
    <t xml:space="preserve"> - J.montáž - jednotková cena montáže</t>
  </si>
  <si>
    <t>Uchazeč v tomto případě by měl vyplnit všechna pole J.materiál a pole J.montáž nenulovými kladnými číslicemi. V případech, kdy položka</t>
  </si>
  <si>
    <t>neobsahuje žádný materiál je přípustné, aby pole J.materiál bylo vyplněno nulou. V případech, kdy položka neobsahuje žádnou montáž je přípustné,</t>
  </si>
  <si>
    <t>aby pole J.montáž bylo vyplněno nulou. Obě pole - J.materiál, J.Montáž u jedné položky by však neměly být vyplněny nulou.</t>
  </si>
  <si>
    <t>Rekapitulace stavby</t>
  </si>
  <si>
    <t>Název</t>
  </si>
  <si>
    <t>Povinný</t>
  </si>
  <si>
    <t>Max. počet</t>
  </si>
  <si>
    <t>atributu</t>
  </si>
  <si>
    <t>(A/N)</t>
  </si>
  <si>
    <t>znaků</t>
  </si>
  <si>
    <t>A</t>
  </si>
  <si>
    <t>Kód stavby</t>
  </si>
  <si>
    <t>String</t>
  </si>
  <si>
    <t>Stavba</t>
  </si>
  <si>
    <t>Název stavby</t>
  </si>
  <si>
    <t>Místo</t>
  </si>
  <si>
    <t>N</t>
  </si>
  <si>
    <t>Místo stavby</t>
  </si>
  <si>
    <t>Datum</t>
  </si>
  <si>
    <t>Datum vykonaného exportu</t>
  </si>
  <si>
    <t>Date</t>
  </si>
  <si>
    <t>KSO</t>
  </si>
  <si>
    <t>Klasifikace stavebního objektu</t>
  </si>
  <si>
    <t>CC-CZ</t>
  </si>
  <si>
    <t>Klasifikace stavbeních děl</t>
  </si>
  <si>
    <t>CZ-CPV</t>
  </si>
  <si>
    <t>Společný slovník pro veřejné zakázky</t>
  </si>
  <si>
    <t>CZ-CPA</t>
  </si>
  <si>
    <t>Klasifikace produkce podle činností</t>
  </si>
  <si>
    <t>Zadavatel</t>
  </si>
  <si>
    <t>Zadavatel zadaní</t>
  </si>
  <si>
    <t>IČ</t>
  </si>
  <si>
    <t>IČ zadavatele zadaní</t>
  </si>
  <si>
    <t>DIČ</t>
  </si>
  <si>
    <t>DIČ zadavatele zadaní</t>
  </si>
  <si>
    <t>Uchazeč</t>
  </si>
  <si>
    <t>Uchazeč veřejné zakázky</t>
  </si>
  <si>
    <t>Projektant</t>
  </si>
  <si>
    <t>Poznámka</t>
  </si>
  <si>
    <t>Poznámka k zadání</t>
  </si>
  <si>
    <t>Sazba DPH</t>
  </si>
  <si>
    <t>Rekapitulace sazeb DPH u položek soupisů</t>
  </si>
  <si>
    <t>eGSazbaDph</t>
  </si>
  <si>
    <t>Základna DPH</t>
  </si>
  <si>
    <t>Základna DPH určena součtem celkové ceny z položek soupisů</t>
  </si>
  <si>
    <t>Double</t>
  </si>
  <si>
    <t>Hodnota DPH</t>
  </si>
  <si>
    <t>Celková cena bez DPH za celou stavbu. Sčítává se ze všech listů.</t>
  </si>
  <si>
    <t>Celková cena s DPH za celou stavbu</t>
  </si>
  <si>
    <t>Rekapitulace objektů stavby a soupisů prací</t>
  </si>
  <si>
    <t>Přebírá se z Rekapitulace stavby</t>
  </si>
  <si>
    <t>Kód objektu</t>
  </si>
  <si>
    <t>Objektu, Soupis prací</t>
  </si>
  <si>
    <t>Název objektu</t>
  </si>
  <si>
    <t>Cena bez DPH za daný objekt</t>
  </si>
  <si>
    <t>Cena spolu s DPH za daný objekt</t>
  </si>
  <si>
    <t>Typ zakázky</t>
  </si>
  <si>
    <t>eGTypZakazky</t>
  </si>
  <si>
    <t>Krycí list soupisu</t>
  </si>
  <si>
    <t>Objekt</t>
  </si>
  <si>
    <t>Kód a název objektu</t>
  </si>
  <si>
    <t>20 + 120</t>
  </si>
  <si>
    <t>Kód a název soupisu</t>
  </si>
  <si>
    <t>Poznámka k soupisu prací</t>
  </si>
  <si>
    <t>Rekapitulace sazeb DPH na položkách aktuálního soupisu</t>
  </si>
  <si>
    <t>Základna DPH určena součtem celkové ceny z položek aktuálního soupisu</t>
  </si>
  <si>
    <t>Cena bez DPH za daný soupis</t>
  </si>
  <si>
    <t>Cena s DPH</t>
  </si>
  <si>
    <t>Cena s DPH za daný soupis</t>
  </si>
  <si>
    <t>Rekapitulace členění soupisu prací</t>
  </si>
  <si>
    <t>Kód a název objektu, přebírá se z Krycího listu soupisu</t>
  </si>
  <si>
    <t>Kód a název objektu, přebírá se z Krycího listu soupisu</t>
  </si>
  <si>
    <t>Kód a název dílu ze soupisu</t>
  </si>
  <si>
    <t>20 + 100</t>
  </si>
  <si>
    <t>Cena celkem</t>
  </si>
  <si>
    <t>Cena celkem za díl ze soupisu</t>
  </si>
  <si>
    <t>Soupis prací</t>
  </si>
  <si>
    <t>Přebírá se z Krycího listu soupisu</t>
  </si>
  <si>
    <t>Pořadové číslo položky soupisu</t>
  </si>
  <si>
    <t>Long</t>
  </si>
  <si>
    <t>Typ položky soupisu</t>
  </si>
  <si>
    <t>eGTypPolozky</t>
  </si>
  <si>
    <t>Kód položky ze soupisu</t>
  </si>
  <si>
    <t>Popis položky ze soupisu</t>
  </si>
  <si>
    <t>Množství položky soupisu</t>
  </si>
  <si>
    <t>J.Cena</t>
  </si>
  <si>
    <t>Jednotková cena položky</t>
  </si>
  <si>
    <t>Cena celkem vyčíslena jako J.Cena * Množství</t>
  </si>
  <si>
    <t>Zařazení položky do cenové soustavy</t>
  </si>
  <si>
    <t>p</t>
  </si>
  <si>
    <t>Poznámka položky ze soupisu</t>
  </si>
  <si>
    <t>Memo</t>
  </si>
  <si>
    <t>psc</t>
  </si>
  <si>
    <t>Poznámka k souboru cen ze soupisu</t>
  </si>
  <si>
    <t>pp</t>
  </si>
  <si>
    <t>Plný popis položky ze soupisu</t>
  </si>
  <si>
    <t>vv</t>
  </si>
  <si>
    <t>Výkaz výměr (figura, výraz, výměra) ze soupisu</t>
  </si>
  <si>
    <t>Text,Text,Double</t>
  </si>
  <si>
    <t>20, 150</t>
  </si>
  <si>
    <t>Sazba DPH pro položku</t>
  </si>
  <si>
    <t>eGSazbaDPH</t>
  </si>
  <si>
    <t>Hmotnost</t>
  </si>
  <si>
    <t>Hmotnost položky ze soupisu</t>
  </si>
  <si>
    <t>Suť</t>
  </si>
  <si>
    <t>Suť položky ze soupisu</t>
  </si>
  <si>
    <t>Nh</t>
  </si>
  <si>
    <t>Normohodiny položky ze soupisu</t>
  </si>
  <si>
    <t>Datová věta</t>
  </si>
  <si>
    <t>Typ věty</t>
  </si>
  <si>
    <t>Hodnota</t>
  </si>
  <si>
    <t>Význam</t>
  </si>
  <si>
    <t>Základní sazba DPH</t>
  </si>
  <si>
    <t>Snížená sazba DPH</t>
  </si>
  <si>
    <t>Nulová sazba DPH</t>
  </si>
  <si>
    <t>Základní sazba DPH přenesená</t>
  </si>
  <si>
    <t>Snížená sazba DPH přenesená</t>
  </si>
  <si>
    <t>Stavební objekt</t>
  </si>
  <si>
    <t>Inženýrský objekt</t>
  </si>
  <si>
    <t>Ostatní náklady</t>
  </si>
  <si>
    <t>Položka typu HSV</t>
  </si>
  <si>
    <t>Položka typu PSV</t>
  </si>
  <si>
    <t>Položka typu M</t>
  </si>
  <si>
    <t>Položka typu OST</t>
  </si>
</sst>
</file>

<file path=xl/styles.xml><?xml version="1.0" encoding="utf-8"?>
<styleSheet xmlns="http://schemas.openxmlformats.org/spreadsheetml/2006/main">
  <numFmts count="4">
    <numFmt numFmtId="164" formatCode="#,##0.00%"/>
    <numFmt numFmtId="165" formatCode="dd\.mm\.yyyy"/>
    <numFmt numFmtId="166" formatCode="#,##0.00000"/>
    <numFmt numFmtId="167" formatCode="#,##0.000"/>
  </numFmts>
  <fonts count="56">
    <font>
      <sz val="8"/>
      <name val="Arial CE"/>
      <family val="2"/>
    </font>
    <font>
      <sz val="10"/>
      <color rgb="FF969696"/>
      <name val="Arial CE"/>
    </font>
    <font>
      <sz val="10"/>
      <name val="Arial CE"/>
    </font>
    <font>
      <b/>
      <sz val="11"/>
      <name val="Arial CE"/>
    </font>
    <font>
      <b/>
      <sz val="12"/>
      <name val="Arial CE"/>
    </font>
    <font>
      <sz val="11"/>
      <name val="Arial CE"/>
    </font>
    <font>
      <sz val="12"/>
      <color rgb="FF003366"/>
      <name val="Arial CE"/>
    </font>
    <font>
      <sz val="10"/>
      <color rgb="FF003366"/>
      <name val="Arial CE"/>
    </font>
    <font>
      <sz val="8"/>
      <color rgb="FF003366"/>
      <name val="Arial CE"/>
    </font>
    <font>
      <sz val="8"/>
      <color rgb="FF505050"/>
      <name val="Arial CE"/>
    </font>
    <font>
      <sz val="8"/>
      <color rgb="FF800080"/>
      <name val="Arial CE"/>
    </font>
    <font>
      <sz val="8"/>
      <color rgb="FFFF0000"/>
      <name val="Arial CE"/>
    </font>
    <font>
      <sz val="8"/>
      <color rgb="FF0000A8"/>
      <name val="Arial CE"/>
    </font>
    <font>
      <sz val="8"/>
      <name val="Trebuchet MS"/>
      <family val="0"/>
      <charset val="238"/>
    </font>
    <font>
      <sz val="8"/>
      <color rgb="FFFFFFFF"/>
      <name val="Arial CE"/>
    </font>
    <font>
      <b/>
      <sz val="14"/>
      <name val="Arial CE"/>
    </font>
    <font>
      <sz val="8"/>
      <color rgb="FF3366FF"/>
      <name val="Arial CE"/>
    </font>
    <font>
      <b/>
      <sz val="12"/>
      <color rgb="FF969696"/>
      <name val="Arial CE"/>
    </font>
    <font>
      <b/>
      <sz val="8"/>
      <color rgb="FF969696"/>
      <name val="Arial CE"/>
    </font>
    <font>
      <b/>
      <sz val="10"/>
      <name val="Arial CE"/>
    </font>
    <font>
      <b/>
      <sz val="10"/>
      <color rgb="FF969696"/>
      <name val="Arial CE"/>
    </font>
    <font>
      <sz val="12"/>
      <color rgb="FF969696"/>
      <name val="Arial CE"/>
    </font>
    <font>
      <sz val="8"/>
      <color rgb="FF969696"/>
      <name val="Arial CE"/>
    </font>
    <font>
      <sz val="9"/>
      <name val="Arial CE"/>
    </font>
    <font>
      <sz val="9"/>
      <color rgb="FF969696"/>
      <name val="Arial CE"/>
    </font>
    <font>
      <b/>
      <sz val="12"/>
      <color rgb="FF960000"/>
      <name val="Arial CE"/>
    </font>
    <font>
      <sz val="12"/>
      <name val="Arial CE"/>
    </font>
    <font>
      <b/>
      <sz val="11"/>
      <color rgb="FF003366"/>
      <name val="Arial CE"/>
    </font>
    <font>
      <sz val="11"/>
      <color rgb="FF003366"/>
      <name val="Arial CE"/>
    </font>
    <font>
      <sz val="11"/>
      <color rgb="FF969696"/>
      <name val="Arial CE"/>
    </font>
    <font>
      <sz val="18"/>
      <color theme="10"/>
      <name val="Wingdings 2"/>
    </font>
    <font>
      <b/>
      <sz val="10"/>
      <color rgb="FF003366"/>
      <name val="Arial CE"/>
    </font>
    <font>
      <sz val="8"/>
      <color rgb="FF000000"/>
      <name val="Arial CE"/>
    </font>
    <font>
      <sz val="10"/>
      <color rgb="FF3366FF"/>
      <name val="Arial CE"/>
    </font>
    <font>
      <b/>
      <sz val="12"/>
      <color rgb="FF800000"/>
      <name val="Arial CE"/>
    </font>
    <font>
      <sz val="8"/>
      <color rgb="FF960000"/>
      <name val="Arial CE"/>
    </font>
    <font>
      <b/>
      <sz val="8"/>
      <name val="Arial CE"/>
    </font>
    <font>
      <sz val="7"/>
      <color rgb="FF969696"/>
      <name val="Arial CE"/>
    </font>
    <font>
      <sz val="7"/>
      <name val="Arial CE"/>
    </font>
    <font>
      <sz val="7"/>
      <color rgb="FF979797"/>
      <name val="Arial CE"/>
    </font>
    <font>
      <i/>
      <u/>
      <sz val="7"/>
      <color rgb="FF979797"/>
      <name val="Calibri"/>
      <scheme val="minor"/>
    </font>
    <font>
      <i/>
      <sz val="9"/>
      <color rgb="FF0000FF"/>
      <name val="Arial CE"/>
    </font>
    <font>
      <i/>
      <sz val="8"/>
      <color rgb="FF0000FF"/>
      <name val="Arial CE"/>
    </font>
    <font>
      <i/>
      <sz val="7"/>
      <color rgb="FF969696"/>
      <name val="Arial CE"/>
    </font>
    <font>
      <b/>
      <sz val="9"/>
      <name val="Arial CE"/>
    </font>
    <font>
      <sz val="8"/>
      <name val="Trebuchet MS"/>
      <charset val="238"/>
    </font>
    <font>
      <b/>
      <sz val="16"/>
      <name val="Trebuchet MS"/>
      <charset val="238"/>
    </font>
    <font>
      <b/>
      <sz val="11"/>
      <name val="Trebuchet MS"/>
      <charset val="238"/>
    </font>
    <font>
      <sz val="8"/>
      <name val="Arial CE"/>
      <charset val="238"/>
    </font>
    <font>
      <sz val="9"/>
      <name val="Trebuchet MS"/>
      <charset val="238"/>
    </font>
    <font>
      <sz val="10"/>
      <name val="Trebuchet MS"/>
      <charset val="238"/>
    </font>
    <font>
      <sz val="11"/>
      <name val="Trebuchet MS"/>
      <charset val="238"/>
    </font>
    <font>
      <b/>
      <sz val="9"/>
      <name val="Trebuchet MS"/>
      <charset val="238"/>
    </font>
    <font>
      <b/>
      <sz val="8"/>
      <name val="Arial CE"/>
      <charset val="238"/>
    </font>
    <font>
      <u/>
      <sz val="11"/>
      <color theme="10"/>
      <name val="Calibri"/>
      <scheme val="minor"/>
    </font>
    <font>
      <i/>
      <sz val="8"/>
      <name val="Arial CE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BEBEBE"/>
      </patternFill>
    </fill>
    <fill>
      <patternFill patternType="solid">
        <fgColor rgb="FFD2D2D2"/>
      </patternFill>
    </fill>
  </fills>
  <borders count="32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top style="hair">
        <color rgb="FF000000"/>
      </top>
    </border>
    <border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hair">
        <color rgb="FF969696"/>
      </left>
      <top style="hair">
        <color rgb="FF969696"/>
      </top>
    </border>
    <border>
      <top style="hair">
        <color rgb="FF969696"/>
      </top>
    </border>
    <border>
      <right style="hair">
        <color rgb="FF969696"/>
      </right>
      <top style="hair">
        <color rgb="FF969696"/>
      </top>
    </border>
    <border>
      <left style="hair">
        <color rgb="FF969696"/>
      </left>
    </border>
    <border>
      <right style="hair">
        <color rgb="FF969696"/>
      </right>
    </border>
    <border>
      <left style="hair">
        <color rgb="FF969696"/>
      </left>
      <top style="hair">
        <color rgb="FF969696"/>
      </top>
      <bottom style="hair">
        <color rgb="FF969696"/>
      </bottom>
    </border>
    <border>
      <top style="hair">
        <color rgb="FF969696"/>
      </top>
      <bottom style="hair">
        <color rgb="FF969696"/>
      </bottom>
    </border>
    <border>
      <right style="hair">
        <color rgb="FF969696"/>
      </right>
      <top style="hair">
        <color rgb="FF969696"/>
      </top>
      <bottom style="hair">
        <color rgb="FF969696"/>
      </bottom>
    </border>
    <border>
      <left style="hair">
        <color rgb="FF969696"/>
      </left>
      <bottom style="hair">
        <color rgb="FF969696"/>
      </bottom>
    </border>
    <border>
      <bottom style="hair">
        <color rgb="FF969696"/>
      </bottom>
    </border>
    <border>
      <right style="hair">
        <color rgb="FF969696"/>
      </right>
      <bottom style="hair">
        <color rgb="FF969696"/>
      </bottom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 style="thin">
        <color indexed="64"/>
      </top>
      <bottom>
        <color indexed="0"/>
      </bottom>
      <diagonal>
        <color indexed="0"/>
      </diagonal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  <diagonal>
        <color indexed="0"/>
      </diagonal>
    </border>
    <border>
      <left style="thin">
        <color indexed="64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0"/>
      </left>
      <right style="thin">
        <color indexed="64"/>
      </right>
      <top>
        <color indexed="0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 style="thin">
        <color indexed="64"/>
      </bottom>
      <diagonal>
        <color indexed="0"/>
      </diagonal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  <diagonal>
        <color indexed="0"/>
      </diagonal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  <diagonal>
        <color indexed="0"/>
      </diagonal>
    </border>
  </borders>
  <cellStyleXfs count="2">
    <xf numFmtId="0" fontId="0" fillId="0" borderId="0"/>
    <xf numFmtId="0" fontId="54" fillId="0" borderId="0" applyNumberFormat="0" applyFill="0" applyBorder="0" applyAlignment="0" applyProtection="0"/>
  </cellStyleXfs>
  <cellXfs count="398"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2" xfId="0" applyBorder="1" applyProtection="1"/>
    <xf numFmtId="0" fontId="0" fillId="0" borderId="3" xfId="0" applyBorder="1" applyProtection="1"/>
    <xf numFmtId="0" fontId="0" fillId="0" borderId="4" xfId="0" applyBorder="1"/>
    <xf numFmtId="0" fontId="0" fillId="0" borderId="4" xfId="0" applyBorder="1" applyProtection="1"/>
    <xf numFmtId="0" fontId="0" fillId="0" borderId="0" xfId="0" applyProtection="1"/>
    <xf numFmtId="0" fontId="15" fillId="0" borderId="0" xfId="0" applyFont="1" applyAlignment="1" applyProtection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top"/>
    </xf>
    <xf numFmtId="0" fontId="2" fillId="0" borderId="0" xfId="0" applyFont="1" applyAlignment="1" applyProtection="1">
      <alignment horizontal="left" vertical="center"/>
    </xf>
    <xf numFmtId="0" fontId="18" fillId="0" borderId="0" xfId="0" applyFont="1" applyAlignment="1">
      <alignment horizontal="left" vertical="top" wrapText="1"/>
    </xf>
    <xf numFmtId="0" fontId="3" fillId="0" borderId="0" xfId="0" applyFont="1" applyAlignment="1" applyProtection="1">
      <alignment horizontal="left" vertical="top"/>
    </xf>
    <xf numFmtId="0" fontId="3" fillId="0" borderId="0" xfId="0" applyFont="1" applyAlignment="1" applyProtection="1">
      <alignment horizontal="left" vertical="top" wrapText="1"/>
    </xf>
    <xf numFmtId="0" fontId="18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center"/>
    </xf>
    <xf numFmtId="0" fontId="2" fillId="2" borderId="0" xfId="0" applyFont="1" applyFill="1" applyAlignment="1" applyProtection="1">
      <alignment horizontal="left" vertical="center"/>
      <protection locked="0"/>
    </xf>
    <xf numFmtId="49" fontId="2" fillId="2" borderId="0" xfId="0" applyNumberFormat="1" applyFont="1" applyFill="1" applyAlignment="1" applyProtection="1">
      <alignment horizontal="left" vertical="center"/>
      <protection locked="0"/>
    </xf>
    <xf numFmtId="49" fontId="2" fillId="0" borderId="0" xfId="0" applyNumberFormat="1" applyFont="1" applyAlignment="1" applyProtection="1">
      <alignment horizontal="left" vertical="center"/>
    </xf>
    <xf numFmtId="0" fontId="2" fillId="0" borderId="0" xfId="0" applyFont="1" applyAlignment="1" applyProtection="1">
      <alignment horizontal="left" vertical="center" wrapText="1"/>
    </xf>
    <xf numFmtId="0" fontId="0" fillId="0" borderId="5" xfId="0" applyBorder="1" applyProtection="1"/>
    <xf numFmtId="0" fontId="0" fillId="0" borderId="0" xfId="0" applyFont="1" applyAlignment="1">
      <alignment vertical="center"/>
    </xf>
    <xf numFmtId="0" fontId="0" fillId="0" borderId="4" xfId="0" applyFont="1" applyBorder="1" applyAlignment="1" applyProtection="1">
      <alignment vertical="center"/>
    </xf>
    <xf numFmtId="0" fontId="0" fillId="0" borderId="0" xfId="0" applyFont="1" applyAlignment="1" applyProtection="1">
      <alignment vertical="center"/>
    </xf>
    <xf numFmtId="0" fontId="19" fillId="0" borderId="6" xfId="0" applyFont="1" applyBorder="1" applyAlignment="1" applyProtection="1">
      <alignment horizontal="left" vertical="center"/>
    </xf>
    <xf numFmtId="0" fontId="0" fillId="0" borderId="6" xfId="0" applyFont="1" applyBorder="1" applyAlignment="1" applyProtection="1">
      <alignment vertical="center"/>
    </xf>
    <xf numFmtId="4" fontId="19" fillId="0" borderId="6" xfId="0" applyNumberFormat="1" applyFont="1" applyBorder="1" applyAlignment="1" applyProtection="1">
      <alignment vertical="center"/>
    </xf>
    <xf numFmtId="0" fontId="0" fillId="0" borderId="4" xfId="0" applyFont="1" applyBorder="1" applyAlignment="1">
      <alignment vertical="center"/>
    </xf>
    <xf numFmtId="0" fontId="1" fillId="0" borderId="0" xfId="0" applyFont="1" applyAlignment="1" applyProtection="1">
      <alignment horizontal="right" vertical="center"/>
    </xf>
    <xf numFmtId="0" fontId="1" fillId="0" borderId="4" xfId="0" applyFont="1" applyBorder="1" applyAlignment="1" applyProtection="1">
      <alignment vertical="center"/>
    </xf>
    <xf numFmtId="0" fontId="1" fillId="0" borderId="0" xfId="0" applyFont="1" applyAlignment="1" applyProtection="1">
      <alignment vertical="center"/>
    </xf>
    <xf numFmtId="164" fontId="1" fillId="0" borderId="0" xfId="0" applyNumberFormat="1" applyFont="1" applyAlignment="1" applyProtection="1">
      <alignment horizontal="left" vertical="center"/>
    </xf>
    <xf numFmtId="4" fontId="20" fillId="0" borderId="0" xfId="0" applyNumberFormat="1" applyFont="1" applyAlignment="1" applyProtection="1">
      <alignment vertical="center"/>
    </xf>
    <xf numFmtId="0" fontId="1" fillId="0" borderId="4" xfId="0" applyFont="1" applyBorder="1" applyAlignment="1">
      <alignment vertical="center"/>
    </xf>
    <xf numFmtId="0" fontId="20" fillId="0" borderId="0" xfId="0" applyFont="1" applyAlignment="1">
      <alignment horizontal="left" vertical="center"/>
    </xf>
    <xf numFmtId="0" fontId="0" fillId="3" borderId="0" xfId="0" applyFont="1" applyFill="1" applyAlignment="1" applyProtection="1">
      <alignment vertical="center"/>
    </xf>
    <xf numFmtId="0" fontId="4" fillId="3" borderId="7" xfId="0" applyFont="1" applyFill="1" applyBorder="1" applyAlignment="1" applyProtection="1">
      <alignment horizontal="left" vertical="center"/>
    </xf>
    <xf numFmtId="0" fontId="0" fillId="3" borderId="8" xfId="0" applyFont="1" applyFill="1" applyBorder="1" applyAlignment="1" applyProtection="1">
      <alignment vertical="center"/>
    </xf>
    <xf numFmtId="0" fontId="4" fillId="3" borderId="8" xfId="0" applyFont="1" applyFill="1" applyBorder="1" applyAlignment="1" applyProtection="1">
      <alignment horizontal="center" vertical="center"/>
    </xf>
    <xf numFmtId="0" fontId="4" fillId="3" borderId="8" xfId="0" applyFont="1" applyFill="1" applyBorder="1" applyAlignment="1" applyProtection="1">
      <alignment horizontal="left" vertical="center"/>
    </xf>
    <xf numFmtId="4" fontId="4" fillId="3" borderId="8" xfId="0" applyNumberFormat="1" applyFont="1" applyFill="1" applyBorder="1" applyAlignment="1" applyProtection="1">
      <alignment vertical="center"/>
    </xf>
    <xf numFmtId="0" fontId="0" fillId="3" borderId="9" xfId="0" applyFont="1" applyFill="1" applyBorder="1" applyAlignment="1" applyProtection="1">
      <alignment vertical="center"/>
    </xf>
    <xf numFmtId="0" fontId="0" fillId="0" borderId="10" xfId="0" applyFont="1" applyBorder="1" applyAlignment="1" applyProtection="1">
      <alignment vertical="center"/>
    </xf>
    <xf numFmtId="0" fontId="0" fillId="0" borderId="11" xfId="0" applyFont="1" applyBorder="1" applyAlignment="1" applyProtection="1">
      <alignment vertical="center"/>
    </xf>
    <xf numFmtId="0" fontId="0" fillId="0" borderId="2" xfId="0" applyFont="1" applyBorder="1" applyAlignment="1" applyProtection="1">
      <alignment vertical="center"/>
    </xf>
    <xf numFmtId="0" fontId="0" fillId="0" borderId="3" xfId="0" applyFont="1" applyBorder="1" applyAlignment="1" applyProtection="1">
      <alignment vertical="center"/>
    </xf>
    <xf numFmtId="0" fontId="2" fillId="0" borderId="4" xfId="0" applyFont="1" applyBorder="1" applyAlignment="1" applyProtection="1">
      <alignment vertical="center"/>
    </xf>
    <xf numFmtId="0" fontId="2" fillId="0" borderId="0" xfId="0" applyFont="1" applyAlignment="1" applyProtection="1">
      <alignment vertical="center"/>
    </xf>
    <xf numFmtId="0" fontId="2" fillId="0" borderId="4" xfId="0" applyFont="1" applyBorder="1" applyAlignment="1">
      <alignment vertical="center"/>
    </xf>
    <xf numFmtId="0" fontId="3" fillId="0" borderId="4" xfId="0" applyFont="1" applyBorder="1" applyAlignment="1" applyProtection="1">
      <alignment vertical="center"/>
    </xf>
    <xf numFmtId="0" fontId="3" fillId="0" borderId="0" xfId="0" applyFont="1" applyAlignment="1" applyProtection="1">
      <alignment horizontal="left" vertical="center"/>
    </xf>
    <xf numFmtId="0" fontId="3" fillId="0" borderId="0" xfId="0" applyFont="1" applyAlignment="1" applyProtection="1">
      <alignment vertical="center"/>
    </xf>
    <xf numFmtId="0" fontId="3" fillId="0" borderId="0" xfId="0" applyFont="1" applyAlignment="1" applyProtection="1">
      <alignment horizontal="left" vertical="center" wrapText="1"/>
    </xf>
    <xf numFmtId="0" fontId="3" fillId="0" borderId="4" xfId="0" applyFont="1" applyBorder="1" applyAlignment="1">
      <alignment vertical="center"/>
    </xf>
    <xf numFmtId="0" fontId="19" fillId="0" borderId="0" xfId="0" applyFont="1" applyAlignment="1" applyProtection="1">
      <alignment vertical="center"/>
    </xf>
    <xf numFmtId="165" fontId="2" fillId="0" borderId="0" xfId="0" applyNumberFormat="1" applyFont="1" applyAlignment="1" applyProtection="1">
      <alignment horizontal="left" vertical="center"/>
    </xf>
    <xf numFmtId="0" fontId="2" fillId="0" borderId="0" xfId="0" applyFont="1" applyAlignment="1" applyProtection="1">
      <alignment vertical="center" wrapText="1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22" fillId="0" borderId="15" xfId="0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16" xfId="0" applyFont="1" applyBorder="1" applyAlignment="1">
      <alignment vertical="center"/>
    </xf>
    <xf numFmtId="0" fontId="22" fillId="0" borderId="15" xfId="0" applyFont="1" applyBorder="1" applyAlignment="1" applyProtection="1">
      <alignment horizontal="left" vertical="center"/>
    </xf>
    <xf numFmtId="0" fontId="22" fillId="0" borderId="0" xfId="0" applyFont="1" applyBorder="1" applyAlignment="1" applyProtection="1">
      <alignment horizontal="left" vertical="center"/>
    </xf>
    <xf numFmtId="0" fontId="0" fillId="0" borderId="0" xfId="0" applyFont="1" applyBorder="1" applyAlignment="1" applyProtection="1">
      <alignment vertical="center"/>
    </xf>
    <xf numFmtId="0" fontId="0" fillId="0" borderId="16" xfId="0" applyFont="1" applyBorder="1" applyAlignment="1" applyProtection="1">
      <alignment vertical="center"/>
    </xf>
    <xf numFmtId="0" fontId="23" fillId="4" borderId="7" xfId="0" applyFont="1" applyFill="1" applyBorder="1" applyAlignment="1" applyProtection="1">
      <alignment horizontal="center" vertical="center"/>
    </xf>
    <xf numFmtId="0" fontId="23" fillId="4" borderId="8" xfId="0" applyFont="1" applyFill="1" applyBorder="1" applyAlignment="1" applyProtection="1">
      <alignment horizontal="left" vertical="center"/>
    </xf>
    <xf numFmtId="0" fontId="0" fillId="4" borderId="8" xfId="0" applyFont="1" applyFill="1" applyBorder="1" applyAlignment="1" applyProtection="1">
      <alignment vertical="center"/>
    </xf>
    <xf numFmtId="0" fontId="23" fillId="4" borderId="8" xfId="0" applyFont="1" applyFill="1" applyBorder="1" applyAlignment="1" applyProtection="1">
      <alignment horizontal="center" vertical="center"/>
    </xf>
    <xf numFmtId="0" fontId="23" fillId="4" borderId="8" xfId="0" applyFont="1" applyFill="1" applyBorder="1" applyAlignment="1" applyProtection="1">
      <alignment horizontal="right" vertical="center"/>
    </xf>
    <xf numFmtId="0" fontId="23" fillId="4" borderId="9" xfId="0" applyFont="1" applyFill="1" applyBorder="1" applyAlignment="1" applyProtection="1">
      <alignment horizontal="center" vertical="center"/>
    </xf>
    <xf numFmtId="0" fontId="24" fillId="0" borderId="17" xfId="0" applyFont="1" applyBorder="1" applyAlignment="1" applyProtection="1">
      <alignment horizontal="center" vertical="center" wrapText="1"/>
    </xf>
    <xf numFmtId="0" fontId="24" fillId="0" borderId="18" xfId="0" applyFont="1" applyBorder="1" applyAlignment="1" applyProtection="1">
      <alignment horizontal="center" vertical="center" wrapText="1"/>
    </xf>
    <xf numFmtId="0" fontId="24" fillId="0" borderId="19" xfId="0" applyFont="1" applyBorder="1" applyAlignment="1" applyProtection="1">
      <alignment horizontal="center" vertical="center" wrapText="1"/>
    </xf>
    <xf numFmtId="0" fontId="0" fillId="0" borderId="12" xfId="0" applyFont="1" applyBorder="1" applyAlignment="1" applyProtection="1">
      <alignment vertical="center"/>
    </xf>
    <xf numFmtId="0" fontId="0" fillId="0" borderId="13" xfId="0" applyFont="1" applyBorder="1" applyAlignment="1" applyProtection="1">
      <alignment vertical="center"/>
    </xf>
    <xf numFmtId="0" fontId="0" fillId="0" borderId="14" xfId="0" applyFont="1" applyBorder="1" applyAlignment="1" applyProtection="1">
      <alignment vertical="center"/>
    </xf>
    <xf numFmtId="0" fontId="4" fillId="0" borderId="4" xfId="0" applyFont="1" applyBorder="1" applyAlignment="1" applyProtection="1">
      <alignment vertical="center"/>
    </xf>
    <xf numFmtId="0" fontId="25" fillId="0" borderId="0" xfId="0" applyFont="1" applyAlignment="1" applyProtection="1">
      <alignment horizontal="left" vertical="center"/>
    </xf>
    <xf numFmtId="0" fontId="25" fillId="0" borderId="0" xfId="0" applyFont="1" applyAlignment="1" applyProtection="1">
      <alignment vertical="center"/>
    </xf>
    <xf numFmtId="4" fontId="25" fillId="0" borderId="0" xfId="0" applyNumberFormat="1" applyFont="1" applyAlignment="1" applyProtection="1">
      <alignment horizontal="right" vertical="center"/>
    </xf>
    <xf numFmtId="4" fontId="25" fillId="0" borderId="0" xfId="0" applyNumberFormat="1" applyFont="1" applyAlignment="1" applyProtection="1">
      <alignment vertical="center"/>
    </xf>
    <xf numFmtId="0" fontId="4" fillId="0" borderId="0" xfId="0" applyFont="1" applyAlignment="1" applyProtection="1">
      <alignment horizontal="center" vertical="center"/>
    </xf>
    <xf numFmtId="0" fontId="4" fillId="0" borderId="4" xfId="0" applyFont="1" applyBorder="1" applyAlignment="1">
      <alignment vertical="center"/>
    </xf>
    <xf numFmtId="4" fontId="21" fillId="0" borderId="15" xfId="0" applyNumberFormat="1" applyFont="1" applyBorder="1" applyAlignment="1" applyProtection="1">
      <alignment vertical="center"/>
    </xf>
    <xf numFmtId="4" fontId="21" fillId="0" borderId="0" xfId="0" applyNumberFormat="1" applyFont="1" applyBorder="1" applyAlignment="1" applyProtection="1">
      <alignment vertical="center"/>
    </xf>
    <xf numFmtId="166" fontId="21" fillId="0" borderId="0" xfId="0" applyNumberFormat="1" applyFont="1" applyBorder="1" applyAlignment="1" applyProtection="1">
      <alignment vertical="center"/>
    </xf>
    <xf numFmtId="4" fontId="21" fillId="0" borderId="16" xfId="0" applyNumberFormat="1" applyFont="1" applyBorder="1" applyAlignment="1" applyProtection="1">
      <alignment vertical="center"/>
    </xf>
    <xf numFmtId="0" fontId="4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5" fillId="0" borderId="4" xfId="0" applyFont="1" applyBorder="1" applyAlignment="1" applyProtection="1">
      <alignment vertical="center"/>
    </xf>
    <xf numFmtId="0" fontId="27" fillId="0" borderId="0" xfId="0" applyFont="1" applyAlignment="1" applyProtection="1">
      <alignment vertical="center"/>
    </xf>
    <xf numFmtId="0" fontId="27" fillId="0" borderId="0" xfId="0" applyFont="1" applyAlignment="1" applyProtection="1">
      <alignment horizontal="left" vertical="center" wrapText="1"/>
    </xf>
    <xf numFmtId="0" fontId="28" fillId="0" borderId="0" xfId="0" applyFont="1" applyAlignment="1" applyProtection="1">
      <alignment vertical="center"/>
    </xf>
    <xf numFmtId="4" fontId="28" fillId="0" borderId="0" xfId="0" applyNumberFormat="1" applyFont="1" applyAlignment="1" applyProtection="1">
      <alignment horizontal="right" vertical="center"/>
    </xf>
    <xf numFmtId="4" fontId="28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horizontal="center" vertical="center"/>
    </xf>
    <xf numFmtId="0" fontId="5" fillId="0" borderId="4" xfId="0" applyFont="1" applyBorder="1" applyAlignment="1">
      <alignment vertical="center"/>
    </xf>
    <xf numFmtId="4" fontId="29" fillId="0" borderId="15" xfId="0" applyNumberFormat="1" applyFont="1" applyBorder="1" applyAlignment="1" applyProtection="1">
      <alignment vertical="center"/>
    </xf>
    <xf numFmtId="4" fontId="29" fillId="0" borderId="0" xfId="0" applyNumberFormat="1" applyFont="1" applyBorder="1" applyAlignment="1" applyProtection="1">
      <alignment vertical="center"/>
    </xf>
    <xf numFmtId="166" fontId="29" fillId="0" borderId="0" xfId="0" applyNumberFormat="1" applyFont="1" applyBorder="1" applyAlignment="1" applyProtection="1">
      <alignment vertical="center"/>
    </xf>
    <xf numFmtId="4" fontId="29" fillId="0" borderId="16" xfId="0" applyNumberFormat="1" applyFont="1" applyBorder="1" applyAlignment="1" applyProtection="1">
      <alignment vertical="center"/>
    </xf>
    <xf numFmtId="0" fontId="5" fillId="0" borderId="0" xfId="0" applyFont="1" applyAlignment="1">
      <alignment horizontal="left" vertical="center"/>
    </xf>
    <xf numFmtId="0" fontId="30" fillId="0" borderId="0" xfId="1" applyFont="1" applyAlignment="1">
      <alignment horizontal="center" vertical="center"/>
    </xf>
    <xf numFmtId="0" fontId="7" fillId="0" borderId="0" xfId="0" applyFont="1" applyAlignment="1" applyProtection="1">
      <alignment vertical="center"/>
    </xf>
    <xf numFmtId="0" fontId="31" fillId="0" borderId="0" xfId="0" applyFont="1" applyAlignment="1" applyProtection="1">
      <alignment horizontal="left" vertical="center" wrapText="1"/>
    </xf>
    <xf numFmtId="4" fontId="7" fillId="0" borderId="0" xfId="0" applyNumberFormat="1" applyFont="1" applyAlignment="1" applyProtection="1">
      <alignment vertical="center"/>
    </xf>
    <xf numFmtId="0" fontId="2" fillId="0" borderId="0" xfId="0" applyFont="1" applyAlignment="1" applyProtection="1">
      <alignment horizontal="center" vertical="center"/>
    </xf>
    <xf numFmtId="4" fontId="1" fillId="0" borderId="15" xfId="0" applyNumberFormat="1" applyFont="1" applyBorder="1" applyAlignment="1" applyProtection="1">
      <alignment vertical="center"/>
    </xf>
    <xf numFmtId="4" fontId="1" fillId="0" borderId="0" xfId="0" applyNumberFormat="1" applyFont="1" applyBorder="1" applyAlignment="1" applyProtection="1">
      <alignment vertical="center"/>
    </xf>
    <xf numFmtId="166" fontId="1" fillId="0" borderId="0" xfId="0" applyNumberFormat="1" applyFont="1" applyBorder="1" applyAlignment="1" applyProtection="1">
      <alignment vertical="center"/>
    </xf>
    <xf numFmtId="4" fontId="1" fillId="0" borderId="16" xfId="0" applyNumberFormat="1" applyFont="1" applyBorder="1" applyAlignment="1" applyProtection="1">
      <alignment vertical="center"/>
    </xf>
    <xf numFmtId="0" fontId="2" fillId="0" borderId="0" xfId="0" applyFont="1" applyAlignment="1">
      <alignment horizontal="left" vertical="center"/>
    </xf>
    <xf numFmtId="4" fontId="7" fillId="0" borderId="0" xfId="0" applyNumberFormat="1" applyFont="1" applyAlignment="1" applyProtection="1">
      <alignment horizontal="right" vertical="center"/>
    </xf>
    <xf numFmtId="4" fontId="29" fillId="0" borderId="20" xfId="0" applyNumberFormat="1" applyFont="1" applyBorder="1" applyAlignment="1" applyProtection="1">
      <alignment vertical="center"/>
    </xf>
    <xf numFmtId="4" fontId="29" fillId="0" borderId="21" xfId="0" applyNumberFormat="1" applyFont="1" applyBorder="1" applyAlignment="1" applyProtection="1">
      <alignment vertical="center"/>
    </xf>
    <xf numFmtId="166" fontId="29" fillId="0" borderId="21" xfId="0" applyNumberFormat="1" applyFont="1" applyBorder="1" applyAlignment="1" applyProtection="1">
      <alignment vertical="center"/>
    </xf>
    <xf numFmtId="4" fontId="29" fillId="0" borderId="22" xfId="0" applyNumberFormat="1" applyFont="1" applyBorder="1" applyAlignment="1" applyProtection="1">
      <alignment vertical="center"/>
    </xf>
    <xf numFmtId="0" fontId="32" fillId="0" borderId="0" xfId="0" applyFont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5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4" xfId="0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165" fontId="2" fillId="0" borderId="0" xfId="0" applyNumberFormat="1" applyFont="1" applyAlignment="1">
      <alignment horizontal="left" vertical="center"/>
    </xf>
    <xf numFmtId="0" fontId="0" fillId="0" borderId="0" xfId="0" applyFont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32" fillId="0" borderId="0" xfId="0" applyFont="1" applyAlignment="1">
      <alignment horizontal="left" vertical="center" wrapText="1"/>
    </xf>
    <xf numFmtId="0" fontId="0" fillId="0" borderId="13" xfId="0" applyFont="1" applyBorder="1" applyAlignment="1">
      <alignment vertical="center"/>
    </xf>
    <xf numFmtId="0" fontId="19" fillId="0" borderId="0" xfId="0" applyFont="1" applyAlignment="1">
      <alignment horizontal="left" vertical="center"/>
    </xf>
    <xf numFmtId="4" fontId="25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22" fillId="0" borderId="0" xfId="0" applyFont="1" applyAlignment="1">
      <alignment horizontal="left" vertical="center"/>
    </xf>
    <xf numFmtId="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0" fillId="4" borderId="0" xfId="0" applyFont="1" applyFill="1" applyAlignment="1">
      <alignment vertical="center"/>
    </xf>
    <xf numFmtId="0" fontId="4" fillId="4" borderId="7" xfId="0" applyFont="1" applyFill="1" applyBorder="1" applyAlignment="1">
      <alignment horizontal="left" vertical="center"/>
    </xf>
    <xf numFmtId="0" fontId="0" fillId="4" borderId="8" xfId="0" applyFont="1" applyFill="1" applyBorder="1" applyAlignment="1">
      <alignment vertical="center"/>
    </xf>
    <xf numFmtId="0" fontId="4" fillId="4" borderId="8" xfId="0" applyFont="1" applyFill="1" applyBorder="1" applyAlignment="1">
      <alignment horizontal="right" vertical="center"/>
    </xf>
    <xf numFmtId="0" fontId="4" fillId="4" borderId="8" xfId="0" applyFont="1" applyFill="1" applyBorder="1" applyAlignment="1">
      <alignment horizontal="center" vertical="center"/>
    </xf>
    <xf numFmtId="4" fontId="4" fillId="4" borderId="8" xfId="0" applyNumberFormat="1" applyFont="1" applyFill="1" applyBorder="1" applyAlignment="1">
      <alignment vertical="center"/>
    </xf>
    <xf numFmtId="0" fontId="0" fillId="4" borderId="9" xfId="0" applyFont="1" applyFill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1" fillId="0" borderId="0" xfId="0" applyFont="1" applyAlignment="1" applyProtection="1">
      <alignment horizontal="left" vertical="center" wrapText="1"/>
    </xf>
    <xf numFmtId="0" fontId="23" fillId="4" borderId="0" xfId="0" applyFont="1" applyFill="1" applyAlignment="1" applyProtection="1">
      <alignment horizontal="left" vertical="center"/>
    </xf>
    <xf numFmtId="0" fontId="0" fillId="4" borderId="0" xfId="0" applyFont="1" applyFill="1" applyAlignment="1" applyProtection="1">
      <alignment vertical="center"/>
    </xf>
    <xf numFmtId="0" fontId="23" fillId="4" borderId="0" xfId="0" applyFont="1" applyFill="1" applyAlignment="1" applyProtection="1">
      <alignment horizontal="right" vertical="center"/>
    </xf>
    <xf numFmtId="0" fontId="34" fillId="0" borderId="0" xfId="0" applyFont="1" applyAlignment="1" applyProtection="1">
      <alignment horizontal="left" vertical="center"/>
    </xf>
    <xf numFmtId="0" fontId="6" fillId="0" borderId="4" xfId="0" applyFont="1" applyBorder="1" applyAlignment="1" applyProtection="1">
      <alignment vertical="center"/>
    </xf>
    <xf numFmtId="0" fontId="6" fillId="0" borderId="0" xfId="0" applyFont="1" applyAlignment="1" applyProtection="1">
      <alignment vertical="center"/>
    </xf>
    <xf numFmtId="0" fontId="6" fillId="0" borderId="21" xfId="0" applyFont="1" applyBorder="1" applyAlignment="1" applyProtection="1">
      <alignment horizontal="left" vertical="center"/>
    </xf>
    <xf numFmtId="0" fontId="6" fillId="0" borderId="21" xfId="0" applyFont="1" applyBorder="1" applyAlignment="1" applyProtection="1">
      <alignment vertical="center"/>
    </xf>
    <xf numFmtId="4" fontId="6" fillId="0" borderId="21" xfId="0" applyNumberFormat="1" applyFont="1" applyBorder="1" applyAlignment="1" applyProtection="1">
      <alignment vertical="center"/>
    </xf>
    <xf numFmtId="0" fontId="6" fillId="0" borderId="4" xfId="0" applyFont="1" applyBorder="1" applyAlignment="1">
      <alignment vertical="center"/>
    </xf>
    <xf numFmtId="0" fontId="7" fillId="0" borderId="4" xfId="0" applyFont="1" applyBorder="1" applyAlignment="1" applyProtection="1">
      <alignment vertical="center"/>
    </xf>
    <xf numFmtId="0" fontId="7" fillId="0" borderId="21" xfId="0" applyFont="1" applyBorder="1" applyAlignment="1" applyProtection="1">
      <alignment horizontal="left" vertical="center"/>
    </xf>
    <xf numFmtId="0" fontId="7" fillId="0" borderId="21" xfId="0" applyFont="1" applyBorder="1" applyAlignment="1" applyProtection="1">
      <alignment vertical="center"/>
    </xf>
    <xf numFmtId="4" fontId="7" fillId="0" borderId="21" xfId="0" applyNumberFormat="1" applyFont="1" applyBorder="1" applyAlignment="1" applyProtection="1">
      <alignment vertical="center"/>
    </xf>
    <xf numFmtId="0" fontId="7" fillId="0" borderId="4" xfId="0" applyFont="1" applyBorder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4" xfId="0" applyFont="1" applyBorder="1" applyAlignment="1" applyProtection="1">
      <alignment horizontal="center" vertical="center" wrapText="1"/>
    </xf>
    <xf numFmtId="0" fontId="23" fillId="4" borderId="17" xfId="0" applyFont="1" applyFill="1" applyBorder="1" applyAlignment="1" applyProtection="1">
      <alignment horizontal="center" vertical="center" wrapText="1"/>
    </xf>
    <xf numFmtId="0" fontId="23" fillId="4" borderId="18" xfId="0" applyFont="1" applyFill="1" applyBorder="1" applyAlignment="1" applyProtection="1">
      <alignment horizontal="center" vertical="center" wrapText="1"/>
    </xf>
    <xf numFmtId="0" fontId="23" fillId="4" borderId="19" xfId="0" applyFont="1" applyFill="1" applyBorder="1" applyAlignment="1" applyProtection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" fontId="25" fillId="0" borderId="0" xfId="0" applyNumberFormat="1" applyFont="1" applyAlignment="1" applyProtection="1"/>
    <xf numFmtId="0" fontId="0" fillId="0" borderId="13" xfId="0" applyBorder="1" applyAlignment="1" applyProtection="1">
      <alignment vertical="center"/>
    </xf>
    <xf numFmtId="166" fontId="35" fillId="0" borderId="13" xfId="0" applyNumberFormat="1" applyFont="1" applyBorder="1" applyAlignment="1" applyProtection="1"/>
    <xf numFmtId="4" fontId="36" fillId="0" borderId="0" xfId="0" applyNumberFormat="1" applyFont="1" applyAlignment="1">
      <alignment vertical="center"/>
    </xf>
    <xf numFmtId="0" fontId="8" fillId="0" borderId="4" xfId="0" applyFont="1" applyBorder="1" applyAlignment="1" applyProtection="1"/>
    <xf numFmtId="0" fontId="8" fillId="0" borderId="0" xfId="0" applyFont="1" applyAlignment="1" applyProtection="1"/>
    <xf numFmtId="0" fontId="8" fillId="0" borderId="0" xfId="0" applyFont="1" applyAlignment="1" applyProtection="1">
      <alignment horizontal="left"/>
    </xf>
    <xf numFmtId="0" fontId="6" fillId="0" borderId="0" xfId="0" applyFont="1" applyAlignment="1" applyProtection="1">
      <alignment horizontal="left"/>
    </xf>
    <xf numFmtId="0" fontId="8" fillId="0" borderId="0" xfId="0" applyFont="1" applyAlignment="1" applyProtection="1">
      <protection locked="0"/>
    </xf>
    <xf numFmtId="4" fontId="6" fillId="0" borderId="0" xfId="0" applyNumberFormat="1" applyFont="1" applyAlignment="1" applyProtection="1"/>
    <xf numFmtId="0" fontId="8" fillId="0" borderId="4" xfId="0" applyFont="1" applyBorder="1" applyAlignment="1"/>
    <xf numFmtId="0" fontId="8" fillId="0" borderId="15" xfId="0" applyFont="1" applyBorder="1" applyAlignment="1" applyProtection="1"/>
    <xf numFmtId="0" fontId="8" fillId="0" borderId="0" xfId="0" applyFont="1" applyBorder="1" applyAlignment="1" applyProtection="1"/>
    <xf numFmtId="166" fontId="8" fillId="0" borderId="0" xfId="0" applyNumberFormat="1" applyFont="1" applyBorder="1" applyAlignment="1" applyProtection="1"/>
    <xf numFmtId="0" fontId="8" fillId="0" borderId="16" xfId="0" applyFont="1" applyBorder="1" applyAlignment="1" applyProtection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4" fontId="8" fillId="0" borderId="0" xfId="0" applyNumberFormat="1" applyFont="1" applyAlignment="1">
      <alignment vertical="center"/>
    </xf>
    <xf numFmtId="0" fontId="7" fillId="0" borderId="0" xfId="0" applyFont="1" applyAlignment="1" applyProtection="1">
      <alignment horizontal="left"/>
    </xf>
    <xf numFmtId="4" fontId="7" fillId="0" borderId="0" xfId="0" applyNumberFormat="1" applyFont="1" applyAlignment="1" applyProtection="1"/>
    <xf numFmtId="0" fontId="23" fillId="0" borderId="23" xfId="0" applyFont="1" applyBorder="1" applyAlignment="1" applyProtection="1">
      <alignment horizontal="center" vertical="center"/>
    </xf>
    <xf numFmtId="49" fontId="23" fillId="0" borderId="23" xfId="0" applyNumberFormat="1" applyFont="1" applyBorder="1" applyAlignment="1" applyProtection="1">
      <alignment horizontal="left" vertical="center" wrapText="1"/>
    </xf>
    <xf numFmtId="0" fontId="23" fillId="0" borderId="23" xfId="0" applyFont="1" applyBorder="1" applyAlignment="1" applyProtection="1">
      <alignment horizontal="left" vertical="center" wrapText="1"/>
    </xf>
    <xf numFmtId="0" fontId="23" fillId="0" borderId="23" xfId="0" applyFont="1" applyBorder="1" applyAlignment="1" applyProtection="1">
      <alignment horizontal="center" vertical="center" wrapText="1"/>
    </xf>
    <xf numFmtId="167" fontId="23" fillId="0" borderId="23" xfId="0" applyNumberFormat="1" applyFont="1" applyBorder="1" applyAlignment="1" applyProtection="1">
      <alignment vertical="center"/>
    </xf>
    <xf numFmtId="4" fontId="23" fillId="2" borderId="23" xfId="0" applyNumberFormat="1" applyFont="1" applyFill="1" applyBorder="1" applyAlignment="1" applyProtection="1">
      <alignment vertical="center"/>
      <protection locked="0"/>
    </xf>
    <xf numFmtId="4" fontId="23" fillId="0" borderId="23" xfId="0" applyNumberFormat="1" applyFont="1" applyBorder="1" applyAlignment="1" applyProtection="1">
      <alignment vertical="center"/>
    </xf>
    <xf numFmtId="0" fontId="24" fillId="2" borderId="15" xfId="0" applyFont="1" applyFill="1" applyBorder="1" applyAlignment="1" applyProtection="1">
      <alignment horizontal="left" vertical="center"/>
      <protection locked="0"/>
    </xf>
    <xf numFmtId="0" fontId="24" fillId="0" borderId="0" xfId="0" applyFont="1" applyBorder="1" applyAlignment="1" applyProtection="1">
      <alignment horizontal="center" vertical="center"/>
    </xf>
    <xf numFmtId="166" fontId="24" fillId="0" borderId="0" xfId="0" applyNumberFormat="1" applyFont="1" applyBorder="1" applyAlignment="1" applyProtection="1">
      <alignment vertical="center"/>
    </xf>
    <xf numFmtId="0" fontId="24" fillId="0" borderId="16" xfId="0" applyFont="1" applyBorder="1" applyAlignment="1" applyProtection="1">
      <alignment horizontal="left" vertical="center"/>
    </xf>
    <xf numFmtId="0" fontId="23" fillId="0" borderId="0" xfId="0" applyFont="1" applyAlignment="1">
      <alignment horizontal="left" vertical="center"/>
    </xf>
    <xf numFmtId="4" fontId="0" fillId="0" borderId="0" xfId="0" applyNumberFormat="1" applyFont="1" applyAlignment="1">
      <alignment vertical="center"/>
    </xf>
    <xf numFmtId="0" fontId="37" fillId="0" borderId="0" xfId="0" applyFont="1" applyAlignment="1" applyProtection="1">
      <alignment horizontal="left" vertical="center"/>
    </xf>
    <xf numFmtId="0" fontId="38" fillId="0" borderId="0" xfId="0" applyFont="1" applyAlignment="1" applyProtection="1">
      <alignment horizontal="left" vertical="center" wrapText="1"/>
    </xf>
    <xf numFmtId="0" fontId="0" fillId="0" borderId="0" xfId="0" applyFont="1" applyAlignment="1" applyProtection="1">
      <alignment vertical="center"/>
      <protection locked="0"/>
    </xf>
    <xf numFmtId="0" fontId="0" fillId="0" borderId="15" xfId="0" applyFont="1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0" fontId="39" fillId="0" borderId="0" xfId="0" applyFont="1" applyAlignment="1" applyProtection="1">
      <alignment horizontal="left" vertical="center"/>
    </xf>
    <xf numFmtId="0" fontId="40" fillId="0" borderId="0" xfId="1" applyFont="1" applyAlignment="1" applyProtection="1">
      <alignment vertical="center" wrapText="1"/>
    </xf>
    <xf numFmtId="0" fontId="9" fillId="0" borderId="4" xfId="0" applyFont="1" applyBorder="1" applyAlignment="1" applyProtection="1">
      <alignment vertical="center"/>
    </xf>
    <xf numFmtId="0" fontId="9" fillId="0" borderId="0" xfId="0" applyFont="1" applyAlignment="1" applyProtection="1">
      <alignment vertical="center"/>
    </xf>
    <xf numFmtId="0" fontId="9" fillId="0" borderId="0" xfId="0" applyFont="1" applyAlignment="1" applyProtection="1">
      <alignment horizontal="left" vertical="center"/>
    </xf>
    <xf numFmtId="0" fontId="9" fillId="0" borderId="0" xfId="0" applyFont="1" applyAlignment="1" applyProtection="1">
      <alignment horizontal="left" vertical="center" wrapText="1"/>
    </xf>
    <xf numFmtId="167" fontId="9" fillId="0" borderId="0" xfId="0" applyNumberFormat="1" applyFont="1" applyAlignment="1" applyProtection="1">
      <alignment vertical="center"/>
    </xf>
    <xf numFmtId="0" fontId="9" fillId="0" borderId="0" xfId="0" applyFont="1" applyAlignment="1" applyProtection="1">
      <alignment vertical="center"/>
      <protection locked="0"/>
    </xf>
    <xf numFmtId="0" fontId="9" fillId="0" borderId="4" xfId="0" applyFont="1" applyBorder="1" applyAlignment="1">
      <alignment vertical="center"/>
    </xf>
    <xf numFmtId="0" fontId="9" fillId="0" borderId="15" xfId="0" applyFont="1" applyBorder="1" applyAlignment="1" applyProtection="1">
      <alignment vertical="center"/>
    </xf>
    <xf numFmtId="0" fontId="9" fillId="0" borderId="0" xfId="0" applyFont="1" applyBorder="1" applyAlignment="1" applyProtection="1">
      <alignment vertical="center"/>
    </xf>
    <xf numFmtId="0" fontId="9" fillId="0" borderId="16" xfId="0" applyFont="1" applyBorder="1" applyAlignment="1" applyProtection="1">
      <alignment vertical="center"/>
    </xf>
    <xf numFmtId="0" fontId="9" fillId="0" borderId="0" xfId="0" applyFont="1" applyAlignment="1">
      <alignment horizontal="left" vertical="center"/>
    </xf>
    <xf numFmtId="0" fontId="10" fillId="0" borderId="4" xfId="0" applyFont="1" applyBorder="1" applyAlignment="1" applyProtection="1">
      <alignment vertical="center"/>
    </xf>
    <xf numFmtId="0" fontId="10" fillId="0" borderId="0" xfId="0" applyFont="1" applyAlignment="1" applyProtection="1">
      <alignment vertical="center"/>
    </xf>
    <xf numFmtId="0" fontId="10" fillId="0" borderId="0" xfId="0" applyFont="1" applyAlignment="1" applyProtection="1">
      <alignment horizontal="left" vertical="center"/>
    </xf>
    <xf numFmtId="0" fontId="10" fillId="0" borderId="0" xfId="0" applyFont="1" applyAlignment="1" applyProtection="1">
      <alignment horizontal="left" vertical="center" wrapText="1"/>
    </xf>
    <xf numFmtId="0" fontId="10" fillId="0" borderId="0" xfId="0" applyFont="1" applyAlignment="1" applyProtection="1">
      <alignment vertical="center"/>
      <protection locked="0"/>
    </xf>
    <xf numFmtId="0" fontId="10" fillId="0" borderId="4" xfId="0" applyFont="1" applyBorder="1" applyAlignment="1">
      <alignment vertical="center"/>
    </xf>
    <xf numFmtId="0" fontId="10" fillId="0" borderId="15" xfId="0" applyFont="1" applyBorder="1" applyAlignment="1" applyProtection="1">
      <alignment vertical="center"/>
    </xf>
    <xf numFmtId="0" fontId="10" fillId="0" borderId="0" xfId="0" applyFont="1" applyBorder="1" applyAlignment="1" applyProtection="1">
      <alignment vertical="center"/>
    </xf>
    <xf numFmtId="0" fontId="10" fillId="0" borderId="16" xfId="0" applyFont="1" applyBorder="1" applyAlignment="1" applyProtection="1">
      <alignment vertical="center"/>
    </xf>
    <xf numFmtId="0" fontId="10" fillId="0" borderId="0" xfId="0" applyFont="1" applyAlignment="1">
      <alignment horizontal="left" vertical="center"/>
    </xf>
    <xf numFmtId="0" fontId="41" fillId="0" borderId="23" xfId="0" applyFont="1" applyBorder="1" applyAlignment="1" applyProtection="1">
      <alignment horizontal="center" vertical="center"/>
    </xf>
    <xf numFmtId="49" fontId="41" fillId="0" borderId="23" xfId="0" applyNumberFormat="1" applyFont="1" applyBorder="1" applyAlignment="1" applyProtection="1">
      <alignment horizontal="left" vertical="center" wrapText="1"/>
    </xf>
    <xf numFmtId="0" fontId="41" fillId="0" borderId="23" xfId="0" applyFont="1" applyBorder="1" applyAlignment="1" applyProtection="1">
      <alignment horizontal="left" vertical="center" wrapText="1"/>
    </xf>
    <xf numFmtId="0" fontId="41" fillId="0" borderId="23" xfId="0" applyFont="1" applyBorder="1" applyAlignment="1" applyProtection="1">
      <alignment horizontal="center" vertical="center" wrapText="1"/>
    </xf>
    <xf numFmtId="167" fontId="41" fillId="0" borderId="23" xfId="0" applyNumberFormat="1" applyFont="1" applyBorder="1" applyAlignment="1" applyProtection="1">
      <alignment vertical="center"/>
    </xf>
    <xf numFmtId="4" fontId="41" fillId="2" borderId="23" xfId="0" applyNumberFormat="1" applyFont="1" applyFill="1" applyBorder="1" applyAlignment="1" applyProtection="1">
      <alignment vertical="center"/>
      <protection locked="0"/>
    </xf>
    <xf numFmtId="4" fontId="41" fillId="0" borderId="23" xfId="0" applyNumberFormat="1" applyFont="1" applyBorder="1" applyAlignment="1" applyProtection="1">
      <alignment vertical="center"/>
    </xf>
    <xf numFmtId="0" fontId="42" fillId="0" borderId="4" xfId="0" applyFont="1" applyBorder="1" applyAlignment="1">
      <alignment vertical="center"/>
    </xf>
    <xf numFmtId="0" fontId="41" fillId="2" borderId="15" xfId="0" applyFont="1" applyFill="1" applyBorder="1" applyAlignment="1" applyProtection="1">
      <alignment horizontal="left" vertical="center"/>
      <protection locked="0"/>
    </xf>
    <xf numFmtId="0" fontId="41" fillId="0" borderId="0" xfId="0" applyFont="1" applyBorder="1" applyAlignment="1" applyProtection="1">
      <alignment horizontal="center" vertical="center"/>
    </xf>
    <xf numFmtId="0" fontId="11" fillId="0" borderId="4" xfId="0" applyFont="1" applyBorder="1" applyAlignment="1" applyProtection="1">
      <alignment vertical="center"/>
    </xf>
    <xf numFmtId="0" fontId="11" fillId="0" borderId="0" xfId="0" applyFont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11" fillId="0" borderId="0" xfId="0" applyFont="1" applyAlignment="1" applyProtection="1">
      <alignment horizontal="left" vertical="center" wrapText="1"/>
    </xf>
    <xf numFmtId="167" fontId="11" fillId="0" borderId="0" xfId="0" applyNumberFormat="1" applyFont="1" applyAlignment="1" applyProtection="1">
      <alignment vertical="center"/>
    </xf>
    <xf numFmtId="0" fontId="11" fillId="0" borderId="0" xfId="0" applyFont="1" applyAlignment="1" applyProtection="1">
      <alignment vertical="center"/>
      <protection locked="0"/>
    </xf>
    <xf numFmtId="0" fontId="11" fillId="0" borderId="4" xfId="0" applyFont="1" applyBorder="1" applyAlignment="1">
      <alignment vertical="center"/>
    </xf>
    <xf numFmtId="0" fontId="11" fillId="0" borderId="15" xfId="0" applyFont="1" applyBorder="1" applyAlignment="1" applyProtection="1">
      <alignment vertical="center"/>
    </xf>
    <xf numFmtId="0" fontId="11" fillId="0" borderId="0" xfId="0" applyFont="1" applyBorder="1" applyAlignment="1" applyProtection="1">
      <alignment vertical="center"/>
    </xf>
    <xf numFmtId="0" fontId="11" fillId="0" borderId="16" xfId="0" applyFont="1" applyBorder="1" applyAlignment="1" applyProtection="1">
      <alignment vertical="center"/>
    </xf>
    <xf numFmtId="0" fontId="11" fillId="0" borderId="0" xfId="0" applyFont="1" applyAlignment="1">
      <alignment horizontal="left" vertical="center"/>
    </xf>
    <xf numFmtId="0" fontId="12" fillId="0" borderId="4" xfId="0" applyFont="1" applyBorder="1" applyAlignment="1" applyProtection="1">
      <alignment vertical="center"/>
    </xf>
    <xf numFmtId="0" fontId="12" fillId="0" borderId="0" xfId="0" applyFont="1" applyAlignment="1" applyProtection="1">
      <alignment vertical="center"/>
    </xf>
    <xf numFmtId="0" fontId="12" fillId="0" borderId="0" xfId="0" applyFont="1" applyAlignment="1" applyProtection="1">
      <alignment horizontal="left" vertical="center"/>
    </xf>
    <xf numFmtId="0" fontId="12" fillId="0" borderId="0" xfId="0" applyFont="1" applyAlignment="1" applyProtection="1">
      <alignment horizontal="left" vertical="center" wrapText="1"/>
    </xf>
    <xf numFmtId="167" fontId="12" fillId="0" borderId="0" xfId="0" applyNumberFormat="1" applyFont="1" applyAlignment="1" applyProtection="1">
      <alignment vertical="center"/>
    </xf>
    <xf numFmtId="0" fontId="12" fillId="0" borderId="0" xfId="0" applyFont="1" applyAlignment="1" applyProtection="1">
      <alignment vertical="center"/>
      <protection locked="0"/>
    </xf>
    <xf numFmtId="0" fontId="12" fillId="0" borderId="4" xfId="0" applyFont="1" applyBorder="1" applyAlignment="1">
      <alignment vertical="center"/>
    </xf>
    <xf numFmtId="0" fontId="12" fillId="0" borderId="15" xfId="0" applyFont="1" applyBorder="1" applyAlignment="1" applyProtection="1">
      <alignment vertical="center"/>
    </xf>
    <xf numFmtId="0" fontId="12" fillId="0" borderId="0" xfId="0" applyFont="1" applyBorder="1" applyAlignment="1" applyProtection="1">
      <alignment vertical="center"/>
    </xf>
    <xf numFmtId="0" fontId="12" fillId="0" borderId="16" xfId="0" applyFont="1" applyBorder="1" applyAlignment="1" applyProtection="1">
      <alignment vertical="center"/>
    </xf>
    <xf numFmtId="0" fontId="12" fillId="0" borderId="0" xfId="0" applyFont="1" applyAlignment="1">
      <alignment horizontal="left" vertical="center"/>
    </xf>
    <xf numFmtId="0" fontId="43" fillId="0" borderId="0" xfId="0" applyFont="1" applyAlignment="1" applyProtection="1">
      <alignment vertical="center" wrapText="1"/>
    </xf>
    <xf numFmtId="0" fontId="9" fillId="0" borderId="20" xfId="0" applyFont="1" applyBorder="1" applyAlignment="1" applyProtection="1">
      <alignment vertical="center"/>
    </xf>
    <xf numFmtId="0" fontId="9" fillId="0" borderId="21" xfId="0" applyFont="1" applyBorder="1" applyAlignment="1" applyProtection="1">
      <alignment vertical="center"/>
    </xf>
    <xf numFmtId="0" fontId="9" fillId="0" borderId="22" xfId="0" applyFont="1" applyBorder="1" applyAlignment="1" applyProtection="1">
      <alignment vertical="center"/>
    </xf>
    <xf numFmtId="0" fontId="0" fillId="0" borderId="20" xfId="0" applyFont="1" applyBorder="1" applyAlignment="1" applyProtection="1">
      <alignment vertical="center"/>
    </xf>
    <xf numFmtId="0" fontId="0" fillId="0" borderId="21" xfId="0" applyBorder="1" applyAlignment="1" applyProtection="1">
      <alignment vertical="center"/>
    </xf>
    <xf numFmtId="0" fontId="0" fillId="0" borderId="21" xfId="0" applyFont="1" applyBorder="1" applyAlignment="1" applyProtection="1">
      <alignment vertical="center"/>
    </xf>
    <xf numFmtId="0" fontId="0" fillId="0" borderId="22" xfId="0" applyFont="1" applyBorder="1" applyAlignment="1" applyProtection="1">
      <alignment vertical="center"/>
    </xf>
    <xf numFmtId="0" fontId="22" fillId="0" borderId="0" xfId="0" applyFont="1" applyAlignment="1" applyProtection="1">
      <alignment horizontal="left" vertic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0" fillId="0" borderId="4" xfId="0" applyFont="1" applyBorder="1" applyAlignment="1">
      <alignment horizontal="center" vertical="center" wrapText="1"/>
    </xf>
    <xf numFmtId="0" fontId="23" fillId="4" borderId="17" xfId="0" applyFont="1" applyFill="1" applyBorder="1" applyAlignment="1">
      <alignment horizontal="center" vertical="center" wrapText="1"/>
    </xf>
    <xf numFmtId="0" fontId="23" fillId="4" borderId="18" xfId="0" applyFont="1" applyFill="1" applyBorder="1" applyAlignment="1">
      <alignment horizontal="center" vertical="center" wrapText="1"/>
    </xf>
    <xf numFmtId="0" fontId="23" fillId="4" borderId="19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4" fillId="0" borderId="17" xfId="0" applyFont="1" applyBorder="1" applyAlignment="1">
      <alignment horizontal="left" vertical="center" wrapText="1"/>
    </xf>
    <xf numFmtId="0" fontId="44" fillId="0" borderId="23" xfId="0" applyFont="1" applyBorder="1" applyAlignment="1">
      <alignment horizontal="left" vertical="center" wrapText="1"/>
    </xf>
    <xf numFmtId="0" fontId="44" fillId="0" borderId="23" xfId="0" applyFont="1" applyBorder="1" applyAlignment="1">
      <alignment horizontal="left" vertical="center"/>
    </xf>
    <xf numFmtId="167" fontId="44" fillId="0" borderId="19" xfId="0" applyNumberFormat="1" applyFont="1" applyBorder="1" applyAlignment="1">
      <alignment vertical="center"/>
    </xf>
    <xf numFmtId="0" fontId="0" fillId="0" borderId="0" xfId="0" applyFont="1" applyAlignment="1">
      <alignment horizontal="left" vertical="center" wrapText="1"/>
    </xf>
    <xf numFmtId="167" fontId="0" fillId="0" borderId="0" xfId="0" applyNumberFormat="1" applyFont="1" applyAlignment="1">
      <alignment vertical="center"/>
    </xf>
    <xf numFmtId="0" fontId="36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45" fillId="0" borderId="24" xfId="0" applyFont="1" applyBorder="1" applyAlignment="1">
      <alignment vertical="center" wrapText="1"/>
    </xf>
    <xf numFmtId="0" fontId="45" fillId="0" borderId="25" xfId="0" applyFont="1" applyBorder="1" applyAlignment="1">
      <alignment vertical="center" wrapText="1"/>
    </xf>
    <xf numFmtId="0" fontId="45" fillId="0" borderId="26" xfId="0" applyFont="1" applyBorder="1" applyAlignment="1">
      <alignment vertical="center" wrapText="1"/>
    </xf>
    <xf numFmtId="0" fontId="45" fillId="0" borderId="27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45" fillId="0" borderId="28" xfId="0" applyFont="1" applyBorder="1" applyAlignment="1">
      <alignment horizontal="center" vertical="center" wrapText="1"/>
    </xf>
    <xf numFmtId="0" fontId="45" fillId="0" borderId="27" xfId="0" applyFont="1" applyBorder="1" applyAlignment="1">
      <alignment vertical="center" wrapText="1"/>
    </xf>
    <xf numFmtId="0" fontId="47" fillId="0" borderId="29" xfId="0" applyFont="1" applyBorder="1" applyAlignment="1">
      <alignment horizontal="left" wrapText="1"/>
    </xf>
    <xf numFmtId="0" fontId="45" fillId="0" borderId="28" xfId="0" applyFont="1" applyBorder="1" applyAlignment="1">
      <alignment vertical="center" wrapText="1"/>
    </xf>
    <xf numFmtId="0" fontId="47" fillId="0" borderId="1" xfId="0" applyFont="1" applyBorder="1" applyAlignment="1">
      <alignment horizontal="left" vertical="center" wrapText="1"/>
    </xf>
    <xf numFmtId="0" fontId="48" fillId="0" borderId="1" xfId="0" applyFont="1" applyBorder="1" applyAlignment="1">
      <alignment horizontal="left" vertical="center" wrapText="1"/>
    </xf>
    <xf numFmtId="0" fontId="49" fillId="0" borderId="27" xfId="0" applyFont="1" applyBorder="1" applyAlignment="1">
      <alignment vertical="center" wrapText="1"/>
    </xf>
    <xf numFmtId="0" fontId="48" fillId="0" borderId="1" xfId="0" applyFont="1" applyBorder="1" applyAlignment="1">
      <alignment vertical="center" wrapText="1"/>
    </xf>
    <xf numFmtId="0" fontId="48" fillId="0" borderId="1" xfId="0" applyFont="1" applyBorder="1" applyAlignment="1">
      <alignment horizontal="left" vertical="center"/>
    </xf>
    <xf numFmtId="0" fontId="48" fillId="0" borderId="1" xfId="0" applyFont="1" applyBorder="1" applyAlignment="1">
      <alignment vertical="center"/>
    </xf>
    <xf numFmtId="49" fontId="48" fillId="0" borderId="1" xfId="0" applyNumberFormat="1" applyFont="1" applyBorder="1" applyAlignment="1">
      <alignment horizontal="left" vertical="center" wrapText="1"/>
    </xf>
    <xf numFmtId="49" fontId="48" fillId="0" borderId="1" xfId="0" applyNumberFormat="1" applyFont="1" applyBorder="1" applyAlignment="1">
      <alignment vertical="center" wrapText="1"/>
    </xf>
    <xf numFmtId="0" fontId="45" fillId="0" borderId="30" xfId="0" applyFont="1" applyBorder="1" applyAlignment="1">
      <alignment vertical="center" wrapText="1"/>
    </xf>
    <xf numFmtId="0" fontId="50" fillId="0" borderId="29" xfId="0" applyFont="1" applyBorder="1" applyAlignment="1">
      <alignment vertical="center" wrapText="1"/>
    </xf>
    <xf numFmtId="0" fontId="45" fillId="0" borderId="31" xfId="0" applyFont="1" applyBorder="1" applyAlignment="1">
      <alignment vertical="center" wrapText="1"/>
    </xf>
    <xf numFmtId="0" fontId="45" fillId="0" borderId="1" xfId="0" applyFont="1" applyBorder="1" applyAlignment="1">
      <alignment vertical="top"/>
    </xf>
    <xf numFmtId="0" fontId="45" fillId="0" borderId="0" xfId="0" applyFont="1" applyAlignment="1">
      <alignment vertical="top"/>
    </xf>
    <xf numFmtId="0" fontId="45" fillId="0" borderId="24" xfId="0" applyFont="1" applyBorder="1" applyAlignment="1">
      <alignment horizontal="left" vertical="center"/>
    </xf>
    <xf numFmtId="0" fontId="45" fillId="0" borderId="25" xfId="0" applyFont="1" applyBorder="1" applyAlignment="1">
      <alignment horizontal="left" vertical="center"/>
    </xf>
    <xf numFmtId="0" fontId="45" fillId="0" borderId="26" xfId="0" applyFont="1" applyBorder="1" applyAlignment="1">
      <alignment horizontal="left" vertical="center"/>
    </xf>
    <xf numFmtId="0" fontId="45" fillId="0" borderId="27" xfId="0" applyFont="1" applyBorder="1" applyAlignment="1">
      <alignment horizontal="left" vertical="center"/>
    </xf>
    <xf numFmtId="0" fontId="46" fillId="0" borderId="1" xfId="0" applyFont="1" applyBorder="1" applyAlignment="1">
      <alignment horizontal="center" vertical="center"/>
    </xf>
    <xf numFmtId="0" fontId="45" fillId="0" borderId="28" xfId="0" applyFont="1" applyBorder="1" applyAlignment="1">
      <alignment horizontal="left" vertical="center"/>
    </xf>
    <xf numFmtId="0" fontId="47" fillId="0" borderId="1" xfId="0" applyFont="1" applyBorder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47" fillId="0" borderId="29" xfId="0" applyFont="1" applyBorder="1" applyAlignment="1">
      <alignment horizontal="left" vertical="center"/>
    </xf>
    <xf numFmtId="0" fontId="47" fillId="0" borderId="29" xfId="0" applyFont="1" applyBorder="1" applyAlignment="1">
      <alignment horizontal="center" vertical="center"/>
    </xf>
    <xf numFmtId="0" fontId="51" fillId="0" borderId="29" xfId="0" applyFont="1" applyBorder="1" applyAlignment="1">
      <alignment horizontal="left" vertical="center"/>
    </xf>
    <xf numFmtId="0" fontId="52" fillId="0" borderId="1" xfId="0" applyFont="1" applyBorder="1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53" fillId="0" borderId="1" xfId="0" applyFont="1" applyBorder="1" applyAlignment="1">
      <alignment horizontal="left" vertical="center"/>
    </xf>
    <xf numFmtId="0" fontId="48" fillId="0" borderId="1" xfId="0" applyFont="1" applyBorder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49" fillId="0" borderId="27" xfId="0" applyFont="1" applyBorder="1" applyAlignment="1">
      <alignment horizontal="left" vertical="center"/>
    </xf>
    <xf numFmtId="0" fontId="48" fillId="0" borderId="1" xfId="0" applyFont="1" applyFill="1" applyBorder="1" applyAlignment="1">
      <alignment horizontal="left" vertical="center"/>
    </xf>
    <xf numFmtId="0" fontId="48" fillId="0" borderId="1" xfId="0" applyFont="1" applyFill="1" applyBorder="1" applyAlignment="1">
      <alignment horizontal="center" vertical="center"/>
    </xf>
    <xf numFmtId="0" fontId="45" fillId="0" borderId="30" xfId="0" applyFont="1" applyBorder="1" applyAlignment="1">
      <alignment horizontal="left" vertical="center"/>
    </xf>
    <xf numFmtId="0" fontId="50" fillId="0" borderId="29" xfId="0" applyFont="1" applyBorder="1" applyAlignment="1">
      <alignment horizontal="left" vertical="center"/>
    </xf>
    <xf numFmtId="0" fontId="45" fillId="0" borderId="31" xfId="0" applyFont="1" applyBorder="1" applyAlignment="1">
      <alignment horizontal="left" vertical="center"/>
    </xf>
    <xf numFmtId="0" fontId="45" fillId="0" borderId="1" xfId="0" applyFont="1" applyBorder="1" applyAlignment="1">
      <alignment horizontal="left" vertical="center"/>
    </xf>
    <xf numFmtId="0" fontId="50" fillId="0" borderId="1" xfId="0" applyFont="1" applyBorder="1" applyAlignment="1">
      <alignment horizontal="left" vertical="center"/>
    </xf>
    <xf numFmtId="0" fontId="51" fillId="0" borderId="1" xfId="0" applyFont="1" applyBorder="1" applyAlignment="1">
      <alignment horizontal="left" vertical="center"/>
    </xf>
    <xf numFmtId="0" fontId="49" fillId="0" borderId="29" xfId="0" applyFont="1" applyBorder="1" applyAlignment="1">
      <alignment horizontal="left" vertical="center"/>
    </xf>
    <xf numFmtId="0" fontId="45" fillId="0" borderId="1" xfId="0" applyFont="1" applyBorder="1" applyAlignment="1">
      <alignment horizontal="left" vertical="center" wrapText="1"/>
    </xf>
    <xf numFmtId="0" fontId="49" fillId="0" borderId="1" xfId="0" applyFont="1" applyBorder="1" applyAlignment="1">
      <alignment horizontal="left" vertical="center" wrapText="1"/>
    </xf>
    <xf numFmtId="0" fontId="49" fillId="0" borderId="1" xfId="0" applyFont="1" applyBorder="1" applyAlignment="1">
      <alignment horizontal="center" vertical="center" wrapText="1"/>
    </xf>
    <xf numFmtId="0" fontId="45" fillId="0" borderId="24" xfId="0" applyFont="1" applyBorder="1" applyAlignment="1">
      <alignment horizontal="left" vertical="center" wrapText="1"/>
    </xf>
    <xf numFmtId="0" fontId="45" fillId="0" borderId="25" xfId="0" applyFont="1" applyBorder="1" applyAlignment="1">
      <alignment horizontal="left" vertical="center" wrapText="1"/>
    </xf>
    <xf numFmtId="0" fontId="45" fillId="0" borderId="26" xfId="0" applyFont="1" applyBorder="1" applyAlignment="1">
      <alignment horizontal="left" vertical="center" wrapText="1"/>
    </xf>
    <xf numFmtId="0" fontId="45" fillId="0" borderId="27" xfId="0" applyFont="1" applyBorder="1" applyAlignment="1">
      <alignment horizontal="left" vertical="center" wrapText="1"/>
    </xf>
    <xf numFmtId="0" fontId="45" fillId="0" borderId="28" xfId="0" applyFont="1" applyBorder="1" applyAlignment="1">
      <alignment horizontal="left" vertical="center" wrapText="1"/>
    </xf>
    <xf numFmtId="0" fontId="51" fillId="0" borderId="27" xfId="0" applyFont="1" applyBorder="1" applyAlignment="1">
      <alignment horizontal="left" vertical="center" wrapText="1"/>
    </xf>
    <xf numFmtId="0" fontId="51" fillId="0" borderId="28" xfId="0" applyFont="1" applyBorder="1" applyAlignment="1">
      <alignment horizontal="left" vertical="center" wrapText="1"/>
    </xf>
    <xf numFmtId="0" fontId="49" fillId="0" borderId="27" xfId="0" applyFont="1" applyBorder="1" applyAlignment="1">
      <alignment horizontal="left" vertical="center" wrapText="1"/>
    </xf>
    <xf numFmtId="0" fontId="49" fillId="0" borderId="1" xfId="0" applyFont="1" applyBorder="1" applyAlignment="1">
      <alignment horizontal="left" vertical="center"/>
    </xf>
    <xf numFmtId="0" fontId="49" fillId="0" borderId="28" xfId="0" applyFont="1" applyBorder="1" applyAlignment="1">
      <alignment horizontal="left" vertical="center" wrapText="1"/>
    </xf>
    <xf numFmtId="0" fontId="49" fillId="0" borderId="28" xfId="0" applyFont="1" applyBorder="1" applyAlignment="1">
      <alignment horizontal="left" vertical="center"/>
    </xf>
    <xf numFmtId="0" fontId="49" fillId="0" borderId="30" xfId="0" applyFont="1" applyBorder="1" applyAlignment="1">
      <alignment horizontal="left" vertical="center" wrapText="1"/>
    </xf>
    <xf numFmtId="0" fontId="49" fillId="0" borderId="29" xfId="0" applyFont="1" applyBorder="1" applyAlignment="1">
      <alignment horizontal="left" vertical="center" wrapText="1"/>
    </xf>
    <xf numFmtId="0" fontId="49" fillId="0" borderId="31" xfId="0" applyFont="1" applyBorder="1" applyAlignment="1">
      <alignment horizontal="left" vertical="center" wrapText="1"/>
    </xf>
    <xf numFmtId="0" fontId="48" fillId="0" borderId="1" xfId="0" applyFont="1" applyBorder="1" applyAlignment="1">
      <alignment horizontal="left" vertical="top"/>
    </xf>
    <xf numFmtId="0" fontId="48" fillId="0" borderId="1" xfId="0" applyFont="1" applyBorder="1" applyAlignment="1">
      <alignment horizontal="center" vertical="top"/>
    </xf>
    <xf numFmtId="0" fontId="49" fillId="0" borderId="30" xfId="0" applyFont="1" applyBorder="1" applyAlignment="1">
      <alignment horizontal="left" vertical="center"/>
    </xf>
    <xf numFmtId="0" fontId="49" fillId="0" borderId="31" xfId="0" applyFont="1" applyBorder="1" applyAlignment="1">
      <alignment horizontal="left" vertical="center"/>
    </xf>
    <xf numFmtId="0" fontId="49" fillId="0" borderId="1" xfId="0" applyFont="1" applyBorder="1" applyAlignment="1">
      <alignment horizontal="center" vertical="center"/>
    </xf>
    <xf numFmtId="0" fontId="51" fillId="0" borderId="0" xfId="0" applyFont="1" applyAlignment="1">
      <alignment vertical="center"/>
    </xf>
    <xf numFmtId="0" fontId="47" fillId="0" borderId="1" xfId="0" applyFont="1" applyBorder="1" applyAlignment="1">
      <alignment vertical="center"/>
    </xf>
    <xf numFmtId="0" fontId="51" fillId="0" borderId="29" xfId="0" applyFont="1" applyBorder="1" applyAlignment="1">
      <alignment vertical="center"/>
    </xf>
    <xf numFmtId="0" fontId="47" fillId="0" borderId="29" xfId="0" applyFont="1" applyBorder="1" applyAlignment="1">
      <alignment vertical="center"/>
    </xf>
    <xf numFmtId="0" fontId="48" fillId="0" borderId="1" xfId="0" applyFont="1" applyBorder="1" applyAlignment="1">
      <alignment vertical="top"/>
    </xf>
    <xf numFmtId="49" fontId="48" fillId="0" borderId="1" xfId="0" applyNumberFormat="1" applyFont="1" applyBorder="1" applyAlignment="1">
      <alignment horizontal="left" vertical="center"/>
    </xf>
    <xf numFmtId="0" fontId="0" fillId="0" borderId="29" xfId="0" applyBorder="1" applyAlignment="1">
      <alignment vertical="top"/>
    </xf>
    <xf numFmtId="0" fontId="47" fillId="0" borderId="29" xfId="0" applyFont="1" applyBorder="1" applyAlignment="1">
      <alignment horizontal="left"/>
    </xf>
    <xf numFmtId="0" fontId="51" fillId="0" borderId="29" xfId="0" applyFont="1" applyBorder="1" applyAlignment="1"/>
    <xf numFmtId="0" fontId="45" fillId="0" borderId="27" xfId="0" applyFont="1" applyBorder="1" applyAlignment="1">
      <alignment vertical="top"/>
    </xf>
    <xf numFmtId="0" fontId="45" fillId="0" borderId="28" xfId="0" applyFont="1" applyBorder="1" applyAlignment="1">
      <alignment vertical="top"/>
    </xf>
    <xf numFmtId="0" fontId="45" fillId="0" borderId="30" xfId="0" applyFont="1" applyBorder="1" applyAlignment="1">
      <alignment vertical="top"/>
    </xf>
    <xf numFmtId="0" fontId="45" fillId="0" borderId="29" xfId="0" applyFont="1" applyBorder="1" applyAlignment="1">
      <alignment vertical="top"/>
    </xf>
    <xf numFmtId="0" fontId="45" fillId="0" borderId="31" xfId="0" applyFont="1" applyBorder="1" applyAlignment="1">
      <alignment vertical="top"/>
    </xf>
  </cellXfs>
  <cellStyles count="2">
    <cellStyle name="Normal" xfId="0" builtinId="0" customBuiltin="1"/>
    <cellStyle name="Hyperlink" xfId="1" builtinId="8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styles" Target="styles.xml" /><Relationship Id="rId28" Type="http://schemas.openxmlformats.org/officeDocument/2006/relationships/theme" Target="theme/theme1.xml" /><Relationship Id="rId29" Type="http://schemas.openxmlformats.org/officeDocument/2006/relationships/calcChain" Target="calcChain.xml" /><Relationship Id="rId30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9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10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11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12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13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14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15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16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17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18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19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20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21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22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23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24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25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286385" cy="286385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2_02/115101203" TargetMode="External" /><Relationship Id="rId2" Type="http://schemas.openxmlformats.org/officeDocument/2006/relationships/hyperlink" Target="https://podminky.urs.cz/item/CS_URS_2022_02/131351206" TargetMode="External" /><Relationship Id="rId3" Type="http://schemas.openxmlformats.org/officeDocument/2006/relationships/hyperlink" Target="https://podminky.urs.cz/item/CS_URS_2022_02/162751135" TargetMode="External" /><Relationship Id="rId4" Type="http://schemas.openxmlformats.org/officeDocument/2006/relationships/hyperlink" Target="https://podminky.urs.cz/item/CS_URS_2022_02/171201231" TargetMode="External" /><Relationship Id="rId5" Type="http://schemas.openxmlformats.org/officeDocument/2006/relationships/hyperlink" Target="https://podminky.urs.cz/item/CS_URS_2022_02/174111101" TargetMode="External" /><Relationship Id="rId6" Type="http://schemas.openxmlformats.org/officeDocument/2006/relationships/hyperlink" Target="https://podminky.urs.cz/item/CS_URS_2022_02/174111109" TargetMode="External" /><Relationship Id="rId7" Type="http://schemas.openxmlformats.org/officeDocument/2006/relationships/hyperlink" Target="https://podminky.urs.cz/item/CS_URS_2022_02/213141112" TargetMode="External" /><Relationship Id="rId8" Type="http://schemas.openxmlformats.org/officeDocument/2006/relationships/hyperlink" Target="https://podminky.urs.cz/item/CS_URS_2022_02/271572211" TargetMode="External" /><Relationship Id="rId9" Type="http://schemas.openxmlformats.org/officeDocument/2006/relationships/hyperlink" Target="https://podminky.urs.cz/item/CS_URS_2022_02/271922223" TargetMode="External" /><Relationship Id="rId10" Type="http://schemas.openxmlformats.org/officeDocument/2006/relationships/hyperlink" Target="https://podminky.urs.cz/item/CS_URS_2022_02/311351411" TargetMode="External" /><Relationship Id="rId11" Type="http://schemas.openxmlformats.org/officeDocument/2006/relationships/hyperlink" Target="https://podminky.urs.cz/item/CS_URS_2022_02/311351412" TargetMode="External" /><Relationship Id="rId12" Type="http://schemas.openxmlformats.org/officeDocument/2006/relationships/hyperlink" Target="https://podminky.urs.cz/item/CS_URS_2022_02/311351911" TargetMode="External" /><Relationship Id="rId13" Type="http://schemas.openxmlformats.org/officeDocument/2006/relationships/hyperlink" Target="https://podminky.urs.cz/item/CS_URS_2022_02/311361821" TargetMode="External" /><Relationship Id="rId14" Type="http://schemas.openxmlformats.org/officeDocument/2006/relationships/hyperlink" Target="https://podminky.urs.cz/item/CS_URS_2022_02/312321815" TargetMode="External" /><Relationship Id="rId15" Type="http://schemas.openxmlformats.org/officeDocument/2006/relationships/hyperlink" Target="https://podminky.urs.cz/item/CS_URS_2022_02/411324646" TargetMode="External" /><Relationship Id="rId16" Type="http://schemas.openxmlformats.org/officeDocument/2006/relationships/hyperlink" Target="https://podminky.urs.cz/item/CS_URS_2022_02/411351011" TargetMode="External" /><Relationship Id="rId17" Type="http://schemas.openxmlformats.org/officeDocument/2006/relationships/hyperlink" Target="https://podminky.urs.cz/item/CS_URS_2022_02/411351012" TargetMode="External" /><Relationship Id="rId18" Type="http://schemas.openxmlformats.org/officeDocument/2006/relationships/hyperlink" Target="https://podminky.urs.cz/item/CS_URS_2022_02/411354313" TargetMode="External" /><Relationship Id="rId19" Type="http://schemas.openxmlformats.org/officeDocument/2006/relationships/hyperlink" Target="https://podminky.urs.cz/item/CS_URS_2022_02/411354314" TargetMode="External" /><Relationship Id="rId20" Type="http://schemas.openxmlformats.org/officeDocument/2006/relationships/hyperlink" Target="https://podminky.urs.cz/item/CS_URS_2022_02/411361821" TargetMode="External" /><Relationship Id="rId21" Type="http://schemas.openxmlformats.org/officeDocument/2006/relationships/hyperlink" Target="https://podminky.urs.cz/item/CS_URS_2022_02/612311121" TargetMode="External" /><Relationship Id="rId22" Type="http://schemas.openxmlformats.org/officeDocument/2006/relationships/hyperlink" Target="https://podminky.urs.cz/item/CS_URS_2022_02/612311141" TargetMode="External" /><Relationship Id="rId23" Type="http://schemas.openxmlformats.org/officeDocument/2006/relationships/hyperlink" Target="https://podminky.urs.cz/item/CS_URS_2022_02/621221043" TargetMode="External" /><Relationship Id="rId24" Type="http://schemas.openxmlformats.org/officeDocument/2006/relationships/hyperlink" Target="https://podminky.urs.cz/item/CS_URS_2022_02/622211011" TargetMode="External" /><Relationship Id="rId25" Type="http://schemas.openxmlformats.org/officeDocument/2006/relationships/hyperlink" Target="https://podminky.urs.cz/item/CS_URS_2022_02/622211041" TargetMode="External" /><Relationship Id="rId26" Type="http://schemas.openxmlformats.org/officeDocument/2006/relationships/hyperlink" Target="https://podminky.urs.cz/item/CS_URS_2022_02/622221041" TargetMode="External" /><Relationship Id="rId27" Type="http://schemas.openxmlformats.org/officeDocument/2006/relationships/hyperlink" Target="https://podminky.urs.cz/item/CS_URS_2022_02/622231121" TargetMode="External" /><Relationship Id="rId28" Type="http://schemas.openxmlformats.org/officeDocument/2006/relationships/hyperlink" Target="https://podminky.urs.cz/item/CS_URS_2022_02/621151011" TargetMode="External" /><Relationship Id="rId29" Type="http://schemas.openxmlformats.org/officeDocument/2006/relationships/hyperlink" Target="https://podminky.urs.cz/item/CS_URS_2022_02/622151011" TargetMode="External" /><Relationship Id="rId30" Type="http://schemas.openxmlformats.org/officeDocument/2006/relationships/hyperlink" Target="https://podminky.urs.cz/item/CS_URS_2022_02/622252001" TargetMode="External" /><Relationship Id="rId31" Type="http://schemas.openxmlformats.org/officeDocument/2006/relationships/hyperlink" Target="https://podminky.urs.cz/item/CS_URS_2022_02/621531022" TargetMode="External" /><Relationship Id="rId32" Type="http://schemas.openxmlformats.org/officeDocument/2006/relationships/hyperlink" Target="https://podminky.urs.cz/item/CS_URS_2022_02/622531022" TargetMode="External" /><Relationship Id="rId33" Type="http://schemas.openxmlformats.org/officeDocument/2006/relationships/hyperlink" Target="https://podminky.urs.cz/item/CS_URS_2022_02/631311115" TargetMode="External" /><Relationship Id="rId34" Type="http://schemas.openxmlformats.org/officeDocument/2006/relationships/hyperlink" Target="https://podminky.urs.cz/item/CS_URS_2022_02/631362021" TargetMode="External" /><Relationship Id="rId35" Type="http://schemas.openxmlformats.org/officeDocument/2006/relationships/hyperlink" Target="https://podminky.urs.cz/item/CS_URS_2022_02/642942611" TargetMode="External" /><Relationship Id="rId36" Type="http://schemas.openxmlformats.org/officeDocument/2006/relationships/hyperlink" Target="https://podminky.urs.cz/item/CS_URS_2022_02/642945111" TargetMode="External" /><Relationship Id="rId37" Type="http://schemas.openxmlformats.org/officeDocument/2006/relationships/hyperlink" Target="https://podminky.urs.cz/item/CS_URS_2022_02/830391811" TargetMode="External" /><Relationship Id="rId38" Type="http://schemas.openxmlformats.org/officeDocument/2006/relationships/hyperlink" Target="https://podminky.urs.cz/item/CS_URS_2022_02/941211112" TargetMode="External" /><Relationship Id="rId39" Type="http://schemas.openxmlformats.org/officeDocument/2006/relationships/hyperlink" Target="https://podminky.urs.cz/item/CS_URS_2022_02/941211211" TargetMode="External" /><Relationship Id="rId40" Type="http://schemas.openxmlformats.org/officeDocument/2006/relationships/hyperlink" Target="https://podminky.urs.cz/item/CS_URS_2022_02/941211812" TargetMode="External" /><Relationship Id="rId41" Type="http://schemas.openxmlformats.org/officeDocument/2006/relationships/hyperlink" Target="https://podminky.urs.cz/item/CS_URS_2022_02/944511111" TargetMode="External" /><Relationship Id="rId42" Type="http://schemas.openxmlformats.org/officeDocument/2006/relationships/hyperlink" Target="https://podminky.urs.cz/item/CS_URS_2022_02/944511211" TargetMode="External" /><Relationship Id="rId43" Type="http://schemas.openxmlformats.org/officeDocument/2006/relationships/hyperlink" Target="https://podminky.urs.cz/item/CS_URS_2022_02/944511811" TargetMode="External" /><Relationship Id="rId44" Type="http://schemas.openxmlformats.org/officeDocument/2006/relationships/hyperlink" Target="https://podminky.urs.cz/item/CS_URS_2022_02/945411111" TargetMode="External" /><Relationship Id="rId45" Type="http://schemas.openxmlformats.org/officeDocument/2006/relationships/hyperlink" Target="https://podminky.urs.cz/item/CS_URS_2022_02/949101112" TargetMode="External" /><Relationship Id="rId46" Type="http://schemas.openxmlformats.org/officeDocument/2006/relationships/hyperlink" Target="https://podminky.urs.cz/item/CS_URS_2022_02/952901114" TargetMode="External" /><Relationship Id="rId47" Type="http://schemas.openxmlformats.org/officeDocument/2006/relationships/hyperlink" Target="https://podminky.urs.cz/item/CS_URS_2022_02/961044111" TargetMode="External" /><Relationship Id="rId48" Type="http://schemas.openxmlformats.org/officeDocument/2006/relationships/hyperlink" Target="https://podminky.urs.cz/item/CS_URS_2022_02/997013111" TargetMode="External" /><Relationship Id="rId49" Type="http://schemas.openxmlformats.org/officeDocument/2006/relationships/hyperlink" Target="https://podminky.urs.cz/item/CS_URS_2022_02/997013501" TargetMode="External" /><Relationship Id="rId50" Type="http://schemas.openxmlformats.org/officeDocument/2006/relationships/hyperlink" Target="https://podminky.urs.cz/item/CS_URS_2022_02/997013509" TargetMode="External" /><Relationship Id="rId51" Type="http://schemas.openxmlformats.org/officeDocument/2006/relationships/hyperlink" Target="https://podminky.urs.cz/item/CS_URS_2022_02/997013861" TargetMode="External" /><Relationship Id="rId52" Type="http://schemas.openxmlformats.org/officeDocument/2006/relationships/hyperlink" Target="https://podminky.urs.cz/item/CS_URS_2022_02/997013867" TargetMode="External" /><Relationship Id="rId53" Type="http://schemas.openxmlformats.org/officeDocument/2006/relationships/hyperlink" Target="https://podminky.urs.cz/item/CS_URS_2022_02/998012023" TargetMode="External" /><Relationship Id="rId54" Type="http://schemas.openxmlformats.org/officeDocument/2006/relationships/hyperlink" Target="https://podminky.urs.cz/item/CS_URS_2022_02/711161173" TargetMode="External" /><Relationship Id="rId55" Type="http://schemas.openxmlformats.org/officeDocument/2006/relationships/hyperlink" Target="https://podminky.urs.cz/item/CS_URS_2022_02/711161273" TargetMode="External" /><Relationship Id="rId56" Type="http://schemas.openxmlformats.org/officeDocument/2006/relationships/hyperlink" Target="https://podminky.urs.cz/item/CS_URS_2022_02/711161383" TargetMode="External" /><Relationship Id="rId57" Type="http://schemas.openxmlformats.org/officeDocument/2006/relationships/hyperlink" Target="https://podminky.urs.cz/item/CS_URS_2022_02/711491271" TargetMode="External" /><Relationship Id="rId58" Type="http://schemas.openxmlformats.org/officeDocument/2006/relationships/hyperlink" Target="https://podminky.urs.cz/item/CS_URS_2022_02/998711103" TargetMode="External" /><Relationship Id="rId59" Type="http://schemas.openxmlformats.org/officeDocument/2006/relationships/hyperlink" Target="https://podminky.urs.cz/item/CS_URS_2022_02/712332145" TargetMode="External" /><Relationship Id="rId60" Type="http://schemas.openxmlformats.org/officeDocument/2006/relationships/hyperlink" Target="https://podminky.urs.cz/item/CS_URS_2022_02/712361301" TargetMode="External" /><Relationship Id="rId61" Type="http://schemas.openxmlformats.org/officeDocument/2006/relationships/hyperlink" Target="https://podminky.urs.cz/item/CS_URS_2022_02/712363104" TargetMode="External" /><Relationship Id="rId62" Type="http://schemas.openxmlformats.org/officeDocument/2006/relationships/hyperlink" Target="https://podminky.urs.cz/item/CS_URS_2022_02/712363605" TargetMode="External" /><Relationship Id="rId63" Type="http://schemas.openxmlformats.org/officeDocument/2006/relationships/hyperlink" Target="https://podminky.urs.cz/item/CS_URS_2022_02/712363551" TargetMode="External" /><Relationship Id="rId64" Type="http://schemas.openxmlformats.org/officeDocument/2006/relationships/hyperlink" Target="https://podminky.urs.cz/item/CS_URS_2022_02/712363552" TargetMode="External" /><Relationship Id="rId65" Type="http://schemas.openxmlformats.org/officeDocument/2006/relationships/hyperlink" Target="https://podminky.urs.cz/item/CS_URS_2022_02/712363553" TargetMode="External" /><Relationship Id="rId66" Type="http://schemas.openxmlformats.org/officeDocument/2006/relationships/hyperlink" Target="https://podminky.urs.cz/item/CS_URS_2022_02/712363672" TargetMode="External" /><Relationship Id="rId67" Type="http://schemas.openxmlformats.org/officeDocument/2006/relationships/hyperlink" Target="https://podminky.urs.cz/item/CS_URS_2022_02/712771001" TargetMode="External" /><Relationship Id="rId68" Type="http://schemas.openxmlformats.org/officeDocument/2006/relationships/hyperlink" Target="https://podminky.urs.cz/item/CS_URS_2022_02/712771101" TargetMode="External" /><Relationship Id="rId69" Type="http://schemas.openxmlformats.org/officeDocument/2006/relationships/hyperlink" Target="https://podminky.urs.cz/item/CS_URS_2022_02/712771271" TargetMode="External" /><Relationship Id="rId70" Type="http://schemas.openxmlformats.org/officeDocument/2006/relationships/hyperlink" Target="https://podminky.urs.cz/item/CS_URS_2022_02/712771401" TargetMode="External" /><Relationship Id="rId71" Type="http://schemas.openxmlformats.org/officeDocument/2006/relationships/hyperlink" Target="https://podminky.urs.cz/item/CS_URS_2022_02/712771521" TargetMode="External" /><Relationship Id="rId72" Type="http://schemas.openxmlformats.org/officeDocument/2006/relationships/hyperlink" Target="https://podminky.urs.cz/item/CS_URS_2022_02/712771601" TargetMode="External" /><Relationship Id="rId73" Type="http://schemas.openxmlformats.org/officeDocument/2006/relationships/hyperlink" Target="https://podminky.urs.cz/item/CS_URS_2022_02/712771613" TargetMode="External" /><Relationship Id="rId74" Type="http://schemas.openxmlformats.org/officeDocument/2006/relationships/hyperlink" Target="https://podminky.urs.cz/item/CS_URS_2022_02/712998202" TargetMode="External" /><Relationship Id="rId75" Type="http://schemas.openxmlformats.org/officeDocument/2006/relationships/hyperlink" Target="https://podminky.urs.cz/item/CS_URS_2022_02/998712103" TargetMode="External" /><Relationship Id="rId76" Type="http://schemas.openxmlformats.org/officeDocument/2006/relationships/hyperlink" Target="https://podminky.urs.cz/item/CS_URS_2022_02/713121111" TargetMode="External" /><Relationship Id="rId77" Type="http://schemas.openxmlformats.org/officeDocument/2006/relationships/hyperlink" Target="https://podminky.urs.cz/item/CS_URS_2022_02/713141152" TargetMode="External" /><Relationship Id="rId78" Type="http://schemas.openxmlformats.org/officeDocument/2006/relationships/hyperlink" Target="https://podminky.urs.cz/item/CS_URS_2022_02/713141211" TargetMode="External" /><Relationship Id="rId79" Type="http://schemas.openxmlformats.org/officeDocument/2006/relationships/hyperlink" Target="https://podminky.urs.cz/item/CS_URS_2022_02/713141311" TargetMode="External" /><Relationship Id="rId80" Type="http://schemas.openxmlformats.org/officeDocument/2006/relationships/hyperlink" Target="https://podminky.urs.cz/item/CS_URS_2022_02/713141335" TargetMode="External" /><Relationship Id="rId81" Type="http://schemas.openxmlformats.org/officeDocument/2006/relationships/hyperlink" Target="https://podminky.urs.cz/item/CS_URS_2022_02/998713103" TargetMode="External" /><Relationship Id="rId82" Type="http://schemas.openxmlformats.org/officeDocument/2006/relationships/hyperlink" Target="https://podminky.urs.cz/item/CS_URS_2022_02/722250143" TargetMode="External" /><Relationship Id="rId83" Type="http://schemas.openxmlformats.org/officeDocument/2006/relationships/hyperlink" Target="https://podminky.urs.cz/item/CS_URS_2022_02/998722103" TargetMode="External" /><Relationship Id="rId84" Type="http://schemas.openxmlformats.org/officeDocument/2006/relationships/hyperlink" Target="https://podminky.urs.cz/item/CS_URS_2022_02/723150804" TargetMode="External" /><Relationship Id="rId85" Type="http://schemas.openxmlformats.org/officeDocument/2006/relationships/hyperlink" Target="https://podminky.urs.cz/item/CS_URS_2022_02/762341024" TargetMode="External" /><Relationship Id="rId86" Type="http://schemas.openxmlformats.org/officeDocument/2006/relationships/hyperlink" Target="https://podminky.urs.cz/item/CS_URS_2022_02/762420034" TargetMode="External" /><Relationship Id="rId87" Type="http://schemas.openxmlformats.org/officeDocument/2006/relationships/hyperlink" Target="https://podminky.urs.cz/item/CS_URS_2022_02/762430036" TargetMode="External" /><Relationship Id="rId88" Type="http://schemas.openxmlformats.org/officeDocument/2006/relationships/hyperlink" Target="https://podminky.urs.cz/item/CS_URS_2022_02/762511114" TargetMode="External" /><Relationship Id="rId89" Type="http://schemas.openxmlformats.org/officeDocument/2006/relationships/hyperlink" Target="https://podminky.urs.cz/item/CS_URS_2022_02/998762103" TargetMode="External" /><Relationship Id="rId90" Type="http://schemas.openxmlformats.org/officeDocument/2006/relationships/hyperlink" Target="https://podminky.urs.cz/item/CS_URS_2022_02/763111313" TargetMode="External" /><Relationship Id="rId91" Type="http://schemas.openxmlformats.org/officeDocument/2006/relationships/hyperlink" Target="https://podminky.urs.cz/item/CS_URS_2022_02/763111335" TargetMode="External" /><Relationship Id="rId92" Type="http://schemas.openxmlformats.org/officeDocument/2006/relationships/hyperlink" Target="https://podminky.urs.cz/item/CS_URS_2022_02/763113341" TargetMode="External" /><Relationship Id="rId93" Type="http://schemas.openxmlformats.org/officeDocument/2006/relationships/hyperlink" Target="https://podminky.urs.cz/item/CS_URS_2022_02/763121590" TargetMode="External" /><Relationship Id="rId94" Type="http://schemas.openxmlformats.org/officeDocument/2006/relationships/hyperlink" Target="https://podminky.urs.cz/item/CS_URS_2022_02/763131732" TargetMode="External" /><Relationship Id="rId95" Type="http://schemas.openxmlformats.org/officeDocument/2006/relationships/hyperlink" Target="https://podminky.urs.cz/item/CS_URS_2022_02/763132213" TargetMode="External" /><Relationship Id="rId96" Type="http://schemas.openxmlformats.org/officeDocument/2006/relationships/hyperlink" Target="https://podminky.urs.cz/item/CS_URS_2022_02/763173111" TargetMode="External" /><Relationship Id="rId97" Type="http://schemas.openxmlformats.org/officeDocument/2006/relationships/hyperlink" Target="https://podminky.urs.cz/item/CS_URS_2022_02/763173112" TargetMode="External" /><Relationship Id="rId98" Type="http://schemas.openxmlformats.org/officeDocument/2006/relationships/hyperlink" Target="https://podminky.urs.cz/item/CS_URS_2022_02/763173113" TargetMode="External" /><Relationship Id="rId99" Type="http://schemas.openxmlformats.org/officeDocument/2006/relationships/hyperlink" Target="https://podminky.urs.cz/item/CS_URS_2022_02/763173133" TargetMode="External" /><Relationship Id="rId100" Type="http://schemas.openxmlformats.org/officeDocument/2006/relationships/hyperlink" Target="https://podminky.urs.cz/item/CS_URS_2022_02/998763303" TargetMode="External" /><Relationship Id="rId101" Type="http://schemas.openxmlformats.org/officeDocument/2006/relationships/hyperlink" Target="https://podminky.urs.cz/item/CS_URS_2022_02/764042418" TargetMode="External" /><Relationship Id="rId102" Type="http://schemas.openxmlformats.org/officeDocument/2006/relationships/hyperlink" Target="https://podminky.urs.cz/item/CS_URS_2022_02/764141401" TargetMode="External" /><Relationship Id="rId103" Type="http://schemas.openxmlformats.org/officeDocument/2006/relationships/hyperlink" Target="https://podminky.urs.cz/item/CS_URS_2022_02/764213652" TargetMode="External" /><Relationship Id="rId104" Type="http://schemas.openxmlformats.org/officeDocument/2006/relationships/hyperlink" Target="https://podminky.urs.cz/item/CS_URS_2022_02/764244408" TargetMode="External" /><Relationship Id="rId105" Type="http://schemas.openxmlformats.org/officeDocument/2006/relationships/hyperlink" Target="https://podminky.urs.cz/item/CS_URS_2022_02/764244411" TargetMode="External" /><Relationship Id="rId106" Type="http://schemas.openxmlformats.org/officeDocument/2006/relationships/hyperlink" Target="https://podminky.urs.cz/item/CS_URS_2022_02/764246444" TargetMode="External" /><Relationship Id="rId107" Type="http://schemas.openxmlformats.org/officeDocument/2006/relationships/hyperlink" Target="https://podminky.urs.cz/item/CS_URS_2022_02/764245446" TargetMode="External" /><Relationship Id="rId108" Type="http://schemas.openxmlformats.org/officeDocument/2006/relationships/hyperlink" Target="https://podminky.urs.cz/item/CS_URS_2022_02/998764103" TargetMode="External" /><Relationship Id="rId109" Type="http://schemas.openxmlformats.org/officeDocument/2006/relationships/hyperlink" Target="https://podminky.urs.cz/item/CS_URS_2022_02/766211211" TargetMode="External" /><Relationship Id="rId110" Type="http://schemas.openxmlformats.org/officeDocument/2006/relationships/hyperlink" Target="https://podminky.urs.cz/item/CS_URS_2022_02/766211611" TargetMode="External" /><Relationship Id="rId111" Type="http://schemas.openxmlformats.org/officeDocument/2006/relationships/hyperlink" Target="https://podminky.urs.cz/item/CS_URS_2022_02/766660001" TargetMode="External" /><Relationship Id="rId112" Type="http://schemas.openxmlformats.org/officeDocument/2006/relationships/hyperlink" Target="https://podminky.urs.cz/item/CS_URS_2022_02/766660021" TargetMode="External" /><Relationship Id="rId113" Type="http://schemas.openxmlformats.org/officeDocument/2006/relationships/hyperlink" Target="https://podminky.urs.cz/item/CS_URS_2022_02/766699612" TargetMode="External" /><Relationship Id="rId114" Type="http://schemas.openxmlformats.org/officeDocument/2006/relationships/hyperlink" Target="https://podminky.urs.cz/item/CS_URS_2022_02/998766103" TargetMode="External" /><Relationship Id="rId115" Type="http://schemas.openxmlformats.org/officeDocument/2006/relationships/hyperlink" Target="https://podminky.urs.cz/item/CS_URS_2022_02/767154130" TargetMode="External" /><Relationship Id="rId116" Type="http://schemas.openxmlformats.org/officeDocument/2006/relationships/hyperlink" Target="https://podminky.urs.cz/item/CS_URS_2022_02/767159110" TargetMode="External" /><Relationship Id="rId117" Type="http://schemas.openxmlformats.org/officeDocument/2006/relationships/hyperlink" Target="https://podminky.urs.cz/item/CS_URS_2022_02/767646423" TargetMode="External" /><Relationship Id="rId118" Type="http://schemas.openxmlformats.org/officeDocument/2006/relationships/hyperlink" Target="https://podminky.urs.cz/item/CS_URS_2022_02/767995116" TargetMode="External" /><Relationship Id="rId119" Type="http://schemas.openxmlformats.org/officeDocument/2006/relationships/hyperlink" Target="https://podminky.urs.cz/item/CS_URS_2022_02/998767103" TargetMode="External" /><Relationship Id="rId120" Type="http://schemas.openxmlformats.org/officeDocument/2006/relationships/hyperlink" Target="https://podminky.urs.cz/item/CS_URS_2022_02/767163221" TargetMode="External" /><Relationship Id="rId121" Type="http://schemas.openxmlformats.org/officeDocument/2006/relationships/hyperlink" Target="https://podminky.urs.cz/item/CS_URS_2022_02/767531111" TargetMode="External" /><Relationship Id="rId122" Type="http://schemas.openxmlformats.org/officeDocument/2006/relationships/hyperlink" Target="https://podminky.urs.cz/item/CS_URS_2022_02/767531121" TargetMode="External" /><Relationship Id="rId123" Type="http://schemas.openxmlformats.org/officeDocument/2006/relationships/hyperlink" Target="https://podminky.urs.cz/item/CS_URS_2022_02/767590120" TargetMode="External" /><Relationship Id="rId124" Type="http://schemas.openxmlformats.org/officeDocument/2006/relationships/hyperlink" Target="https://podminky.urs.cz/item/CS_URS_2022_02/767832112" TargetMode="External" /><Relationship Id="rId125" Type="http://schemas.openxmlformats.org/officeDocument/2006/relationships/hyperlink" Target="https://podminky.urs.cz/item/CS_URS_2022_02/767832122" TargetMode="External" /><Relationship Id="rId126" Type="http://schemas.openxmlformats.org/officeDocument/2006/relationships/hyperlink" Target="https://podminky.urs.cz/item/CS_URS_2022_02/767995117" TargetMode="External" /><Relationship Id="rId127" Type="http://schemas.openxmlformats.org/officeDocument/2006/relationships/hyperlink" Target="https://podminky.urs.cz/item/CS_URS_2022_02/767163221" TargetMode="External" /><Relationship Id="rId128" Type="http://schemas.openxmlformats.org/officeDocument/2006/relationships/hyperlink" Target="https://podminky.urs.cz/item/CS_URS_2022_02/767610123" TargetMode="External" /><Relationship Id="rId129" Type="http://schemas.openxmlformats.org/officeDocument/2006/relationships/hyperlink" Target="https://podminky.urs.cz/item/CS_URS_2022_02/767610124" TargetMode="External" /><Relationship Id="rId130" Type="http://schemas.openxmlformats.org/officeDocument/2006/relationships/hyperlink" Target="https://podminky.urs.cz/item/CS_URS_2022_02/767640111" TargetMode="External" /><Relationship Id="rId131" Type="http://schemas.openxmlformats.org/officeDocument/2006/relationships/hyperlink" Target="https://podminky.urs.cz/item/CS_URS_2022_02/767640112" TargetMode="External" /><Relationship Id="rId132" Type="http://schemas.openxmlformats.org/officeDocument/2006/relationships/hyperlink" Target="https://podminky.urs.cz/item/CS_URS_2022_02/767646510" TargetMode="External" /><Relationship Id="rId133" Type="http://schemas.openxmlformats.org/officeDocument/2006/relationships/hyperlink" Target="https://podminky.urs.cz/item/CS_URS_2022_02/767646523" TargetMode="External" /><Relationship Id="rId134" Type="http://schemas.openxmlformats.org/officeDocument/2006/relationships/hyperlink" Target="https://podminky.urs.cz/item/CS_URS_2022_02/767651114" TargetMode="External" /><Relationship Id="rId135" Type="http://schemas.openxmlformats.org/officeDocument/2006/relationships/hyperlink" Target="https://podminky.urs.cz/item/CS_URS_2022_02/767881124" TargetMode="External" /><Relationship Id="rId136" Type="http://schemas.openxmlformats.org/officeDocument/2006/relationships/hyperlink" Target="https://podminky.urs.cz/item/CS_URS_2022_02/767881161" TargetMode="External" /><Relationship Id="rId137" Type="http://schemas.openxmlformats.org/officeDocument/2006/relationships/hyperlink" Target="https://podminky.urs.cz/item/CS_URS_2022_02/767311330" TargetMode="External" /><Relationship Id="rId138" Type="http://schemas.openxmlformats.org/officeDocument/2006/relationships/hyperlink" Target="https://podminky.urs.cz/item/CS_URS_2022_02/767312123" TargetMode="External" /><Relationship Id="rId139" Type="http://schemas.openxmlformats.org/officeDocument/2006/relationships/hyperlink" Target="https://podminky.urs.cz/item/CS_URS_2022_02/771111011" TargetMode="External" /><Relationship Id="rId140" Type="http://schemas.openxmlformats.org/officeDocument/2006/relationships/hyperlink" Target="https://podminky.urs.cz/item/CS_URS_2022_02/771121011" TargetMode="External" /><Relationship Id="rId141" Type="http://schemas.openxmlformats.org/officeDocument/2006/relationships/hyperlink" Target="https://podminky.urs.cz/item/CS_URS_2022_02/771574262" TargetMode="External" /><Relationship Id="rId142" Type="http://schemas.openxmlformats.org/officeDocument/2006/relationships/hyperlink" Target="https://podminky.urs.cz/item/CS_URS_2022_02/771591112" TargetMode="External" /><Relationship Id="rId143" Type="http://schemas.openxmlformats.org/officeDocument/2006/relationships/hyperlink" Target="https://podminky.urs.cz/item/CS_URS_2022_02/998771103" TargetMode="External" /><Relationship Id="rId144" Type="http://schemas.openxmlformats.org/officeDocument/2006/relationships/hyperlink" Target="https://podminky.urs.cz/item/CS_URS_2022_02/777111111" TargetMode="External" /><Relationship Id="rId145" Type="http://schemas.openxmlformats.org/officeDocument/2006/relationships/hyperlink" Target="https://podminky.urs.cz/item/CS_URS_2022_02/777111123" TargetMode="External" /><Relationship Id="rId146" Type="http://schemas.openxmlformats.org/officeDocument/2006/relationships/hyperlink" Target="https://podminky.urs.cz/item/CS_URS_2022_02/777131105" TargetMode="External" /><Relationship Id="rId147" Type="http://schemas.openxmlformats.org/officeDocument/2006/relationships/hyperlink" Target="https://podminky.urs.cz/item/CS_URS_2022_02/777131205" TargetMode="External" /><Relationship Id="rId148" Type="http://schemas.openxmlformats.org/officeDocument/2006/relationships/hyperlink" Target="https://podminky.urs.cz/item/CS_URS_2022_02/777131127" TargetMode="External" /><Relationship Id="rId149" Type="http://schemas.openxmlformats.org/officeDocument/2006/relationships/hyperlink" Target="https://podminky.urs.cz/item/CS_URS_2022_02/777611101" TargetMode="External" /><Relationship Id="rId150" Type="http://schemas.openxmlformats.org/officeDocument/2006/relationships/hyperlink" Target="https://podminky.urs.cz/item/CS_URS_2022_02/777611181" TargetMode="External" /><Relationship Id="rId151" Type="http://schemas.openxmlformats.org/officeDocument/2006/relationships/hyperlink" Target="https://podminky.urs.cz/item/CS_URS_2022_02/777611201" TargetMode="External" /><Relationship Id="rId152" Type="http://schemas.openxmlformats.org/officeDocument/2006/relationships/hyperlink" Target="https://podminky.urs.cz/item/CS_URS_2022_02/777611261" TargetMode="External" /><Relationship Id="rId153" Type="http://schemas.openxmlformats.org/officeDocument/2006/relationships/hyperlink" Target="https://podminky.urs.cz/item/CS_URS_2022_02/777611281" TargetMode="External" /><Relationship Id="rId154" Type="http://schemas.openxmlformats.org/officeDocument/2006/relationships/hyperlink" Target="https://podminky.urs.cz/item/CS_URS_2022_02/777612101" TargetMode="External" /><Relationship Id="rId155" Type="http://schemas.openxmlformats.org/officeDocument/2006/relationships/hyperlink" Target="https://podminky.urs.cz/item/CS_URS_2022_02/777612151" TargetMode="External" /><Relationship Id="rId156" Type="http://schemas.openxmlformats.org/officeDocument/2006/relationships/hyperlink" Target="https://podminky.urs.cz/item/CS_URS_2022_02/777612251" TargetMode="External" /><Relationship Id="rId157" Type="http://schemas.openxmlformats.org/officeDocument/2006/relationships/hyperlink" Target="https://podminky.urs.cz/item/CS_URS_2022_02/777911111" TargetMode="External" /><Relationship Id="rId158" Type="http://schemas.openxmlformats.org/officeDocument/2006/relationships/hyperlink" Target="https://podminky.urs.cz/item/CS_URS_2022_02/998777103" TargetMode="External" /><Relationship Id="rId159" Type="http://schemas.openxmlformats.org/officeDocument/2006/relationships/hyperlink" Target="https://podminky.urs.cz/item/CS_URS_2022_02/781111011" TargetMode="External" /><Relationship Id="rId160" Type="http://schemas.openxmlformats.org/officeDocument/2006/relationships/hyperlink" Target="https://podminky.urs.cz/item/CS_URS_2022_02/781121011" TargetMode="External" /><Relationship Id="rId161" Type="http://schemas.openxmlformats.org/officeDocument/2006/relationships/hyperlink" Target="https://podminky.urs.cz/item/CS_URS_2022_02/781131112" TargetMode="External" /><Relationship Id="rId162" Type="http://schemas.openxmlformats.org/officeDocument/2006/relationships/hyperlink" Target="https://podminky.urs.cz/item/CS_URS_2022_02/781161021" TargetMode="External" /><Relationship Id="rId163" Type="http://schemas.openxmlformats.org/officeDocument/2006/relationships/hyperlink" Target="https://podminky.urs.cz/item/CS_URS_2022_02/781474115" TargetMode="External" /><Relationship Id="rId164" Type="http://schemas.openxmlformats.org/officeDocument/2006/relationships/hyperlink" Target="https://podminky.urs.cz/item/CS_URS_2022_02/781734112" TargetMode="External" /><Relationship Id="rId165" Type="http://schemas.openxmlformats.org/officeDocument/2006/relationships/hyperlink" Target="https://podminky.urs.cz/item/CS_URS_2022_02/998781103" TargetMode="External" /><Relationship Id="rId166" Type="http://schemas.openxmlformats.org/officeDocument/2006/relationships/hyperlink" Target="https://podminky.urs.cz/item/CS_URS_2022_02/782632112" TargetMode="External" /><Relationship Id="rId167" Type="http://schemas.openxmlformats.org/officeDocument/2006/relationships/hyperlink" Target="https://podminky.urs.cz/item/CS_URS_2022_02/998782103" TargetMode="External" /><Relationship Id="rId168" Type="http://schemas.openxmlformats.org/officeDocument/2006/relationships/hyperlink" Target="https://podminky.urs.cz/item/CS_URS_2022_02/783801403" TargetMode="External" /><Relationship Id="rId169" Type="http://schemas.openxmlformats.org/officeDocument/2006/relationships/hyperlink" Target="https://podminky.urs.cz/item/CS_URS_2022_02/783827105" TargetMode="External" /><Relationship Id="rId170" Type="http://schemas.openxmlformats.org/officeDocument/2006/relationships/hyperlink" Target="https://podminky.urs.cz/item/CS_URS_2022_02/784111001" TargetMode="External" /><Relationship Id="rId171" Type="http://schemas.openxmlformats.org/officeDocument/2006/relationships/hyperlink" Target="https://podminky.urs.cz/item/CS_URS_2022_02/784211101" TargetMode="External" /><Relationship Id="rId172" Type="http://schemas.openxmlformats.org/officeDocument/2006/relationships/hyperlink" Target="https://podminky.urs.cz/item/CS_URS_2022_02/784211163" TargetMode="External" /><Relationship Id="rId173" Type="http://schemas.openxmlformats.org/officeDocument/2006/relationships/hyperlink" Target="https://podminky.urs.cz/item/CS_URS_2022_02/468021112" TargetMode="External" /><Relationship Id="rId174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2_02/151711121" TargetMode="External" /><Relationship Id="rId2" Type="http://schemas.openxmlformats.org/officeDocument/2006/relationships/hyperlink" Target="https://podminky.urs.cz/item/CS_URS_2022_02/153821112" TargetMode="External" /><Relationship Id="rId3" Type="http://schemas.openxmlformats.org/officeDocument/2006/relationships/hyperlink" Target="https://podminky.urs.cz/item/CS_URS_2022_02/153821115" TargetMode="External" /><Relationship Id="rId4" Type="http://schemas.openxmlformats.org/officeDocument/2006/relationships/hyperlink" Target="https://podminky.urs.cz/item/CS_URS_2022_02/153822112" TargetMode="External" /><Relationship Id="rId5" Type="http://schemas.openxmlformats.org/officeDocument/2006/relationships/hyperlink" Target="https://podminky.urs.cz/item/CS_URS_2023_01/153822115" TargetMode="External" /><Relationship Id="rId6" Type="http://schemas.openxmlformats.org/officeDocument/2006/relationships/hyperlink" Target="https://podminky.urs.cz/item/CS_URS_2022_02/153211002" TargetMode="External" /><Relationship Id="rId7" Type="http://schemas.openxmlformats.org/officeDocument/2006/relationships/hyperlink" Target="https://podminky.urs.cz/item/CS_URS_2022_02/153273112" TargetMode="External" /><Relationship Id="rId8" Type="http://schemas.openxmlformats.org/officeDocument/2006/relationships/hyperlink" Target="https://podminky.urs.cz/item/CS_URS_2022_02/153273113" TargetMode="External" /><Relationship Id="rId9" Type="http://schemas.openxmlformats.org/officeDocument/2006/relationships/hyperlink" Target="https://podminky.urs.cz/item/CS_URS_2022_02/224111116" TargetMode="External" /><Relationship Id="rId10" Type="http://schemas.openxmlformats.org/officeDocument/2006/relationships/hyperlink" Target="https://podminky.urs.cz/item/CS_URS_2022_02/226213314" TargetMode="External" /><Relationship Id="rId11" Type="http://schemas.openxmlformats.org/officeDocument/2006/relationships/hyperlink" Target="https://podminky.urs.cz/item/CS_URS_2022_02/273322611" TargetMode="External" /><Relationship Id="rId12" Type="http://schemas.openxmlformats.org/officeDocument/2006/relationships/hyperlink" Target="https://podminky.urs.cz/item/CS_URS_2022_02/273323611" TargetMode="External" /><Relationship Id="rId13" Type="http://schemas.openxmlformats.org/officeDocument/2006/relationships/hyperlink" Target="https://podminky.urs.cz/item/CS_URS_2022_02/273361821" TargetMode="External" /><Relationship Id="rId14" Type="http://schemas.openxmlformats.org/officeDocument/2006/relationships/hyperlink" Target="https://podminky.urs.cz/item/CS_URS_2022_02/274322611" TargetMode="External" /><Relationship Id="rId15" Type="http://schemas.openxmlformats.org/officeDocument/2006/relationships/hyperlink" Target="https://podminky.urs.cz/item/CS_URS_2022_02/274323611" TargetMode="External" /><Relationship Id="rId16" Type="http://schemas.openxmlformats.org/officeDocument/2006/relationships/hyperlink" Target="https://podminky.urs.cz/item/CS_URS_2022_02/274351121" TargetMode="External" /><Relationship Id="rId17" Type="http://schemas.openxmlformats.org/officeDocument/2006/relationships/hyperlink" Target="https://podminky.urs.cz/item/CS_URS_2022_02/274351122" TargetMode="External" /><Relationship Id="rId18" Type="http://schemas.openxmlformats.org/officeDocument/2006/relationships/hyperlink" Target="https://podminky.urs.cz/item/CS_URS_2022_02/274361821" TargetMode="External" /><Relationship Id="rId19" Type="http://schemas.openxmlformats.org/officeDocument/2006/relationships/hyperlink" Target="https://podminky.urs.cz/item/CS_URS_2022_02/279323112" TargetMode="External" /><Relationship Id="rId20" Type="http://schemas.openxmlformats.org/officeDocument/2006/relationships/hyperlink" Target="https://podminky.urs.cz/item/CS_URS_2022_02/282602112" TargetMode="External" /><Relationship Id="rId21" Type="http://schemas.openxmlformats.org/officeDocument/2006/relationships/hyperlink" Target="https://podminky.urs.cz/item/CS_URS_2022_02/282606011" TargetMode="External" /><Relationship Id="rId22" Type="http://schemas.openxmlformats.org/officeDocument/2006/relationships/hyperlink" Target="https://podminky.urs.cz/item/CS_URS_2022_02/317941123" TargetMode="External" /><Relationship Id="rId23" Type="http://schemas.openxmlformats.org/officeDocument/2006/relationships/hyperlink" Target="https://podminky.urs.cz/item/CS_URS_2022_02/330321611" TargetMode="External" /><Relationship Id="rId24" Type="http://schemas.openxmlformats.org/officeDocument/2006/relationships/hyperlink" Target="https://podminky.urs.cz/item/CS_URS_2022_02/331351325" TargetMode="External" /><Relationship Id="rId25" Type="http://schemas.openxmlformats.org/officeDocument/2006/relationships/hyperlink" Target="https://podminky.urs.cz/item/CS_URS_2022_02/331351326" TargetMode="External" /><Relationship Id="rId26" Type="http://schemas.openxmlformats.org/officeDocument/2006/relationships/hyperlink" Target="https://podminky.urs.cz/item/CS_URS_2022_02/331351911" TargetMode="External" /><Relationship Id="rId27" Type="http://schemas.openxmlformats.org/officeDocument/2006/relationships/hyperlink" Target="https://podminky.urs.cz/item/CS_URS_2022_02/331361821" TargetMode="External" /><Relationship Id="rId28" Type="http://schemas.openxmlformats.org/officeDocument/2006/relationships/hyperlink" Target="https://podminky.urs.cz/item/CS_URS_2022_02/311321815" TargetMode="External" /><Relationship Id="rId29" Type="http://schemas.openxmlformats.org/officeDocument/2006/relationships/hyperlink" Target="https://podminky.urs.cz/item/CS_URS_2022_02/311351121" TargetMode="External" /><Relationship Id="rId30" Type="http://schemas.openxmlformats.org/officeDocument/2006/relationships/hyperlink" Target="https://podminky.urs.cz/item/CS_URS_2022_02/311351122" TargetMode="External" /><Relationship Id="rId31" Type="http://schemas.openxmlformats.org/officeDocument/2006/relationships/hyperlink" Target="https://podminky.urs.cz/item/CS_URS_2022_02/311351311" TargetMode="External" /><Relationship Id="rId32" Type="http://schemas.openxmlformats.org/officeDocument/2006/relationships/hyperlink" Target="https://podminky.urs.cz/item/CS_URS_2022_02/311351312" TargetMode="External" /><Relationship Id="rId33" Type="http://schemas.openxmlformats.org/officeDocument/2006/relationships/hyperlink" Target="https://podminky.urs.cz/item/CS_URS_2022_02/312351911" TargetMode="External" /><Relationship Id="rId34" Type="http://schemas.openxmlformats.org/officeDocument/2006/relationships/hyperlink" Target="https://podminky.urs.cz/item/CS_URS_2022_02/341361821" TargetMode="External" /><Relationship Id="rId35" Type="http://schemas.openxmlformats.org/officeDocument/2006/relationships/hyperlink" Target="https://podminky.urs.cz/item/CS_URS_2022_02/342125304" TargetMode="External" /><Relationship Id="rId36" Type="http://schemas.openxmlformats.org/officeDocument/2006/relationships/hyperlink" Target="https://podminky.urs.cz/item/CS_URS_2022_02/411321616" TargetMode="External" /><Relationship Id="rId37" Type="http://schemas.openxmlformats.org/officeDocument/2006/relationships/hyperlink" Target="https://podminky.urs.cz/item/CS_URS_2022_02/411325656" TargetMode="External" /><Relationship Id="rId38" Type="http://schemas.openxmlformats.org/officeDocument/2006/relationships/hyperlink" Target="https://podminky.urs.cz/item/CS_URS_2022_02/411351021" TargetMode="External" /><Relationship Id="rId39" Type="http://schemas.openxmlformats.org/officeDocument/2006/relationships/hyperlink" Target="https://podminky.urs.cz/item/CS_URS_2022_02/411351022" TargetMode="External" /><Relationship Id="rId40" Type="http://schemas.openxmlformats.org/officeDocument/2006/relationships/hyperlink" Target="https://podminky.urs.cz/item/CS_URS_2022_02/411354333" TargetMode="External" /><Relationship Id="rId41" Type="http://schemas.openxmlformats.org/officeDocument/2006/relationships/hyperlink" Target="https://podminky.urs.cz/item/CS_URS_2022_02/411354334" TargetMode="External" /><Relationship Id="rId42" Type="http://schemas.openxmlformats.org/officeDocument/2006/relationships/hyperlink" Target="https://podminky.urs.cz/item/CS_URS_2022_02/411359111" TargetMode="External" /><Relationship Id="rId43" Type="http://schemas.openxmlformats.org/officeDocument/2006/relationships/hyperlink" Target="https://podminky.urs.cz/item/CS_URS_2022_02/411361821" TargetMode="External" /><Relationship Id="rId44" Type="http://schemas.openxmlformats.org/officeDocument/2006/relationships/hyperlink" Target="https://podminky.urs.cz/item/CS_URS_2022_02/411362021" TargetMode="External" /><Relationship Id="rId45" Type="http://schemas.openxmlformats.org/officeDocument/2006/relationships/hyperlink" Target="https://podminky.urs.cz/item/CS_URS_2022_02/413322828" TargetMode="External" /><Relationship Id="rId46" Type="http://schemas.openxmlformats.org/officeDocument/2006/relationships/hyperlink" Target="https://podminky.urs.cz/item/CS_URS_2022_02/413351121" TargetMode="External" /><Relationship Id="rId47" Type="http://schemas.openxmlformats.org/officeDocument/2006/relationships/hyperlink" Target="https://podminky.urs.cz/item/CS_URS_2022_02/413351122" TargetMode="External" /><Relationship Id="rId48" Type="http://schemas.openxmlformats.org/officeDocument/2006/relationships/hyperlink" Target="https://podminky.urs.cz/item/CS_URS_2022_02/413351191" TargetMode="External" /><Relationship Id="rId49" Type="http://schemas.openxmlformats.org/officeDocument/2006/relationships/hyperlink" Target="https://podminky.urs.cz/item/CS_URS_2022_02/413352211" TargetMode="External" /><Relationship Id="rId50" Type="http://schemas.openxmlformats.org/officeDocument/2006/relationships/hyperlink" Target="https://podminky.urs.cz/item/CS_URS_2022_02/413352212" TargetMode="External" /><Relationship Id="rId51" Type="http://schemas.openxmlformats.org/officeDocument/2006/relationships/hyperlink" Target="https://podminky.urs.cz/item/CS_URS_2022_02/413361821" TargetMode="External" /><Relationship Id="rId52" Type="http://schemas.openxmlformats.org/officeDocument/2006/relationships/hyperlink" Target="https://podminky.urs.cz/item/CS_URS_2022_02/421371131" TargetMode="External" /><Relationship Id="rId53" Type="http://schemas.openxmlformats.org/officeDocument/2006/relationships/hyperlink" Target="https://podminky.urs.cz/item/CS_URS_2022_02/421375113" TargetMode="External" /><Relationship Id="rId54" Type="http://schemas.openxmlformats.org/officeDocument/2006/relationships/hyperlink" Target="https://podminky.urs.cz/item/CS_URS_2022_02/421375123" TargetMode="External" /><Relationship Id="rId55" Type="http://schemas.openxmlformats.org/officeDocument/2006/relationships/hyperlink" Target="https://podminky.urs.cz/item/CS_URS_2022_02/430321616" TargetMode="External" /><Relationship Id="rId56" Type="http://schemas.openxmlformats.org/officeDocument/2006/relationships/hyperlink" Target="https://podminky.urs.cz/item/CS_URS_2022_02/430361821" TargetMode="External" /><Relationship Id="rId57" Type="http://schemas.openxmlformats.org/officeDocument/2006/relationships/hyperlink" Target="https://podminky.urs.cz/item/CS_URS_2022_02/431351121" TargetMode="External" /><Relationship Id="rId58" Type="http://schemas.openxmlformats.org/officeDocument/2006/relationships/hyperlink" Target="https://podminky.urs.cz/item/CS_URS_2022_02/431351122" TargetMode="External" /><Relationship Id="rId59" Type="http://schemas.openxmlformats.org/officeDocument/2006/relationships/hyperlink" Target="https://podminky.urs.cz/item/CS_URS_2022_02/434191421" TargetMode="External" /><Relationship Id="rId60" Type="http://schemas.openxmlformats.org/officeDocument/2006/relationships/hyperlink" Target="https://podminky.urs.cz/item/CS_URS_2022_02/435124121" TargetMode="External" /><Relationship Id="rId61" Type="http://schemas.openxmlformats.org/officeDocument/2006/relationships/hyperlink" Target="https://podminky.urs.cz/item/CS_URS_2022_02/953114131" TargetMode="External" /><Relationship Id="rId62" Type="http://schemas.openxmlformats.org/officeDocument/2006/relationships/hyperlink" Target="https://podminky.urs.cz/item/CS_URS_2022_02/953241511" TargetMode="External" /><Relationship Id="rId63" Type="http://schemas.openxmlformats.org/officeDocument/2006/relationships/hyperlink" Target="https://podminky.urs.cz/item/CS_URS_2022_02/953334521" TargetMode="External" /><Relationship Id="rId64" Type="http://schemas.openxmlformats.org/officeDocument/2006/relationships/hyperlink" Target="https://podminky.urs.cz/item/CS_URS_2022_02/953961213" TargetMode="External" /><Relationship Id="rId65" Type="http://schemas.openxmlformats.org/officeDocument/2006/relationships/hyperlink" Target="https://podminky.urs.cz/item/CS_URS_2022_02/953961214" TargetMode="External" /><Relationship Id="rId66" Type="http://schemas.openxmlformats.org/officeDocument/2006/relationships/hyperlink" Target="https://podminky.urs.cz/item/CS_URS_2022_02/953965123" TargetMode="External" /><Relationship Id="rId67" Type="http://schemas.openxmlformats.org/officeDocument/2006/relationships/hyperlink" Target="https://podminky.urs.cz/item/CS_URS_2022_02/998012023" TargetMode="External" /><Relationship Id="rId68" Type="http://schemas.openxmlformats.org/officeDocument/2006/relationships/hyperlink" Target="https://podminky.urs.cz/item/CS_URS_2022_02/762085103" TargetMode="External" /><Relationship Id="rId69" Type="http://schemas.openxmlformats.org/officeDocument/2006/relationships/hyperlink" Target="https://podminky.urs.cz/item/CS_URS_2022_02/762085114" TargetMode="External" /><Relationship Id="rId70" Type="http://schemas.openxmlformats.org/officeDocument/2006/relationships/hyperlink" Target="https://podminky.urs.cz/item/CS_URS_2022_02/762086111" TargetMode="External" /><Relationship Id="rId71" Type="http://schemas.openxmlformats.org/officeDocument/2006/relationships/hyperlink" Target="https://podminky.urs.cz/item/CS_URS_2022_02/762713110" TargetMode="External" /><Relationship Id="rId72" Type="http://schemas.openxmlformats.org/officeDocument/2006/relationships/hyperlink" Target="https://podminky.urs.cz/item/CS_URS_2022_02/762713130" TargetMode="External" /><Relationship Id="rId73" Type="http://schemas.openxmlformats.org/officeDocument/2006/relationships/hyperlink" Target="https://podminky.urs.cz/item/CS_URS_2022_02/762723461" TargetMode="External" /><Relationship Id="rId74" Type="http://schemas.openxmlformats.org/officeDocument/2006/relationships/hyperlink" Target="https://podminky.urs.cz/item/CS_URS_2022_02/762795000" TargetMode="External" /><Relationship Id="rId75" Type="http://schemas.openxmlformats.org/officeDocument/2006/relationships/hyperlink" Target="https://podminky.urs.cz/item/CS_URS_2022_02/998762103" TargetMode="External" /><Relationship Id="rId76" Type="http://schemas.openxmlformats.org/officeDocument/2006/relationships/hyperlink" Target="https://podminky.urs.cz/item/CS_URS_2022_02/767163111" TargetMode="External" /><Relationship Id="rId77" Type="http://schemas.openxmlformats.org/officeDocument/2006/relationships/hyperlink" Target="https://podminky.urs.cz/item/CS_URS_2022_02/767163211" TargetMode="External" /><Relationship Id="rId78" Type="http://schemas.openxmlformats.org/officeDocument/2006/relationships/hyperlink" Target="https://podminky.urs.cz/item/CS_URS_2022_02/767210112" TargetMode="External" /><Relationship Id="rId79" Type="http://schemas.openxmlformats.org/officeDocument/2006/relationships/hyperlink" Target="https://podminky.urs.cz/item/CS_URS_2022_02/767210151" TargetMode="External" /><Relationship Id="rId80" Type="http://schemas.openxmlformats.org/officeDocument/2006/relationships/hyperlink" Target="https://podminky.urs.cz/item/CS_URS_2022_02/767590120" TargetMode="External" /><Relationship Id="rId81" Type="http://schemas.openxmlformats.org/officeDocument/2006/relationships/hyperlink" Target="https://podminky.urs.cz/item/CS_URS_2022_02/998767102" TargetMode="External" /><Relationship Id="rId82" Type="http://schemas.openxmlformats.org/officeDocument/2006/relationships/hyperlink" Target="https://podminky.urs.cz/item/CS_URS_2022_02/767391113" TargetMode="External" /><Relationship Id="rId83" Type="http://schemas.openxmlformats.org/officeDocument/2006/relationships/hyperlink" Target="https://podminky.urs.cz/item/CS_URS_2022_02/767995114" TargetMode="External" /><Relationship Id="rId84" Type="http://schemas.openxmlformats.org/officeDocument/2006/relationships/hyperlink" Target="https://podminky.urs.cz/item/CS_URS_2022_02/783201403" TargetMode="External" /><Relationship Id="rId85" Type="http://schemas.openxmlformats.org/officeDocument/2006/relationships/hyperlink" Target="https://podminky.urs.cz/item/CS_URS_2022_02/783263101" TargetMode="External" /><Relationship Id="rId86" Type="http://schemas.openxmlformats.org/officeDocument/2006/relationships/hyperlink" Target="https://podminky.urs.cz/item/CS_URS_2022_02/783264101" TargetMode="External" /><Relationship Id="rId87" Type="http://schemas.openxmlformats.org/officeDocument/2006/relationships/hyperlink" Target="https://podminky.urs.cz/item/CS_URS_2022_02/783268111" TargetMode="External" /><Relationship Id="rId88" Type="http://schemas.openxmlformats.org/officeDocument/2006/relationships/hyperlink" Target="https://podminky.urs.cz/item/CS_URS_2022_02/783301313" TargetMode="External" /><Relationship Id="rId89" Type="http://schemas.openxmlformats.org/officeDocument/2006/relationships/hyperlink" Target="https://podminky.urs.cz/item/CS_URS_2022_02/783314203" TargetMode="External" /><Relationship Id="rId90" Type="http://schemas.openxmlformats.org/officeDocument/2006/relationships/hyperlink" Target="https://podminky.urs.cz/item/CS_URS_2022_02/783315101" TargetMode="External" /><Relationship Id="rId91" Type="http://schemas.openxmlformats.org/officeDocument/2006/relationships/hyperlink" Target="https://podminky.urs.cz/item/CS_URS_2022_02/783317101" TargetMode="External" /><Relationship Id="rId92" Type="http://schemas.openxmlformats.org/officeDocument/2006/relationships/hyperlink" Target="https://podminky.urs.cz/item/CS_URS_2022_02/013274000" TargetMode="External" /><Relationship Id="rId93" Type="http://schemas.openxmlformats.org/officeDocument/2006/relationships/hyperlink" Target="https://podminky.urs.cz/item/CS_URS_2022_02/013284000" TargetMode="External" /><Relationship Id="rId94" Type="http://schemas.openxmlformats.org/officeDocument/2006/relationships/hyperlink" Target="https://podminky.urs.cz/item/CS_URS_2022_02/041903000" TargetMode="External" /><Relationship Id="rId95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2_02/722221135" TargetMode="External" /><Relationship Id="rId2" Type="http://schemas.openxmlformats.org/officeDocument/2006/relationships/hyperlink" Target="https://podminky.urs.cz/item/CS_URS_2022_02/722270102" TargetMode="External" /><Relationship Id="rId3" Type="http://schemas.openxmlformats.org/officeDocument/2006/relationships/hyperlink" Target="https://podminky.urs.cz/item/CS_URS_2022_02/722263254" TargetMode="External" /><Relationship Id="rId4" Type="http://schemas.openxmlformats.org/officeDocument/2006/relationships/hyperlink" Target="https://podminky.urs.cz/item/CS_URS_2022_02/725539201" TargetMode="External" /><Relationship Id="rId5" Type="http://schemas.openxmlformats.org/officeDocument/2006/relationships/hyperlink" Target="https://podminky.urs.cz/item/CS_URS_2022_02/725539203" TargetMode="External" /><Relationship Id="rId6" Type="http://schemas.openxmlformats.org/officeDocument/2006/relationships/hyperlink" Target="https://podminky.urs.cz/item/CS_URS_2022_02/724233010" TargetMode="External" /><Relationship Id="rId7" Type="http://schemas.openxmlformats.org/officeDocument/2006/relationships/hyperlink" Target="https://podminky.urs.cz/item/CS_URS_2022_02/722130233" TargetMode="External" /><Relationship Id="rId8" Type="http://schemas.openxmlformats.org/officeDocument/2006/relationships/hyperlink" Target="https://podminky.urs.cz/item/CS_URS_2022_02/722130236" TargetMode="External" /><Relationship Id="rId9" Type="http://schemas.openxmlformats.org/officeDocument/2006/relationships/hyperlink" Target="https://podminky.urs.cz/item/CS_URS_2022_02/722174021" TargetMode="External" /><Relationship Id="rId10" Type="http://schemas.openxmlformats.org/officeDocument/2006/relationships/hyperlink" Target="https://podminky.urs.cz/item/CS_URS_2022_02/722174022" TargetMode="External" /><Relationship Id="rId11" Type="http://schemas.openxmlformats.org/officeDocument/2006/relationships/hyperlink" Target="https://podminky.urs.cz/item/CS_URS_2022_02/722174023" TargetMode="External" /><Relationship Id="rId12" Type="http://schemas.openxmlformats.org/officeDocument/2006/relationships/hyperlink" Target="https://podminky.urs.cz/item/CS_URS_2022_02/722174024" TargetMode="External" /><Relationship Id="rId13" Type="http://schemas.openxmlformats.org/officeDocument/2006/relationships/hyperlink" Target="https://podminky.urs.cz/item/CS_URS_2022_02/722175006" TargetMode="External" /><Relationship Id="rId14" Type="http://schemas.openxmlformats.org/officeDocument/2006/relationships/hyperlink" Target="https://podminky.urs.cz/item/CS_URS_2022_02/722181251" TargetMode="External" /><Relationship Id="rId15" Type="http://schemas.openxmlformats.org/officeDocument/2006/relationships/hyperlink" Target="https://podminky.urs.cz/item/CS_URS_2022_02/722181252" TargetMode="External" /><Relationship Id="rId16" Type="http://schemas.openxmlformats.org/officeDocument/2006/relationships/hyperlink" Target="https://podminky.urs.cz/item/CS_URS_2022_02/722181253" TargetMode="External" /><Relationship Id="rId17" Type="http://schemas.openxmlformats.org/officeDocument/2006/relationships/hyperlink" Target="https://podminky.urs.cz/item/CS_URS_2022_02/722232043" TargetMode="External" /><Relationship Id="rId18" Type="http://schemas.openxmlformats.org/officeDocument/2006/relationships/hyperlink" Target="https://podminky.urs.cz/item/CS_URS_2022_02/722232045" TargetMode="External" /><Relationship Id="rId19" Type="http://schemas.openxmlformats.org/officeDocument/2006/relationships/hyperlink" Target="https://podminky.urs.cz/item/CS_URS_2022_02/722232046" TargetMode="External" /><Relationship Id="rId20" Type="http://schemas.openxmlformats.org/officeDocument/2006/relationships/hyperlink" Target="https://podminky.urs.cz/item/CS_URS_2022_02/722232048" TargetMode="External" /><Relationship Id="rId21" Type="http://schemas.openxmlformats.org/officeDocument/2006/relationships/hyperlink" Target="https://podminky.urs.cz/item/CS_URS_2022_02/722232066" TargetMode="External" /><Relationship Id="rId22" Type="http://schemas.openxmlformats.org/officeDocument/2006/relationships/hyperlink" Target="https://podminky.urs.cz/item/CS_URS_2022_02/722234268" TargetMode="External" /><Relationship Id="rId23" Type="http://schemas.openxmlformats.org/officeDocument/2006/relationships/hyperlink" Target="https://podminky.urs.cz/item/CS_URS_2022_02/722290226" TargetMode="External" /><Relationship Id="rId24" Type="http://schemas.openxmlformats.org/officeDocument/2006/relationships/hyperlink" Target="https://podminky.urs.cz/item/CS_URS_2022_02/722290234" TargetMode="External" /><Relationship Id="rId25" Type="http://schemas.openxmlformats.org/officeDocument/2006/relationships/hyperlink" Target="https://podminky.urs.cz/item/CS_URS_2022_02/998726112" TargetMode="External" /><Relationship Id="rId26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2_02/721174055" TargetMode="External" /><Relationship Id="rId2" Type="http://schemas.openxmlformats.org/officeDocument/2006/relationships/hyperlink" Target="https://podminky.urs.cz/item/CS_URS_2022_02/721233112" TargetMode="External" /><Relationship Id="rId3" Type="http://schemas.openxmlformats.org/officeDocument/2006/relationships/hyperlink" Target="https://podminky.urs.cz/item/CS_URS_2022_02/721242105" TargetMode="External" /><Relationship Id="rId4" Type="http://schemas.openxmlformats.org/officeDocument/2006/relationships/hyperlink" Target="https://podminky.urs.cz/item/CS_URS_2022_02/721173315" TargetMode="External" /><Relationship Id="rId5" Type="http://schemas.openxmlformats.org/officeDocument/2006/relationships/hyperlink" Target="https://podminky.urs.cz/item/CS_URS_2022_02/132312131" TargetMode="External" /><Relationship Id="rId6" Type="http://schemas.openxmlformats.org/officeDocument/2006/relationships/hyperlink" Target="https://podminky.urs.cz/item/CS_URS_2022_02/162751114" TargetMode="External" /><Relationship Id="rId7" Type="http://schemas.openxmlformats.org/officeDocument/2006/relationships/hyperlink" Target="https://podminky.urs.cz/item/CS_URS_2022_02/171201231" TargetMode="External" /><Relationship Id="rId8" Type="http://schemas.openxmlformats.org/officeDocument/2006/relationships/hyperlink" Target="https://podminky.urs.cz/item/CS_URS_2022_02/174111101" TargetMode="External" /><Relationship Id="rId9" Type="http://schemas.openxmlformats.org/officeDocument/2006/relationships/hyperlink" Target="https://podminky.urs.cz/item/CS_URS_2022_02/175111101" TargetMode="External" /><Relationship Id="rId10" Type="http://schemas.openxmlformats.org/officeDocument/2006/relationships/hyperlink" Target="https://podminky.urs.cz/item/CS_URS_2022_02/998272201" TargetMode="External" /><Relationship Id="rId1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2_02/721211912" TargetMode="External" /><Relationship Id="rId2" Type="http://schemas.openxmlformats.org/officeDocument/2006/relationships/hyperlink" Target="https://podminky.urs.cz/item/CS_URS_2022_02/725869218" TargetMode="External" /><Relationship Id="rId3" Type="http://schemas.openxmlformats.org/officeDocument/2006/relationships/hyperlink" Target="https://podminky.urs.cz/item/CS_URS_2022_02/751792007" TargetMode="External" /><Relationship Id="rId4" Type="http://schemas.openxmlformats.org/officeDocument/2006/relationships/hyperlink" Target="https://podminky.urs.cz/item/CS_URS_2022_02/751792008" TargetMode="External" /><Relationship Id="rId5" Type="http://schemas.openxmlformats.org/officeDocument/2006/relationships/hyperlink" Target="https://podminky.urs.cz/item/CS_URS_2022_02/771591416" TargetMode="External" /><Relationship Id="rId6" Type="http://schemas.openxmlformats.org/officeDocument/2006/relationships/hyperlink" Target="https://podminky.urs.cz/item/CS_URS_2022_02/721174041" TargetMode="External" /><Relationship Id="rId7" Type="http://schemas.openxmlformats.org/officeDocument/2006/relationships/hyperlink" Target="https://podminky.urs.cz/item/CS_URS_2022_02/721174042" TargetMode="External" /><Relationship Id="rId8" Type="http://schemas.openxmlformats.org/officeDocument/2006/relationships/hyperlink" Target="https://podminky.urs.cz/item/CS_URS_2022_02/721174043" TargetMode="External" /><Relationship Id="rId9" Type="http://schemas.openxmlformats.org/officeDocument/2006/relationships/hyperlink" Target="https://podminky.urs.cz/item/CS_URS_2022_02/721174044" TargetMode="External" /><Relationship Id="rId10" Type="http://schemas.openxmlformats.org/officeDocument/2006/relationships/hyperlink" Target="https://podminky.urs.cz/item/CS_URS_2022_02/721174045" TargetMode="External" /><Relationship Id="rId11" Type="http://schemas.openxmlformats.org/officeDocument/2006/relationships/hyperlink" Target="https://podminky.urs.cz/item/CS_URS_2022_02/721273153" TargetMode="External" /><Relationship Id="rId12" Type="http://schemas.openxmlformats.org/officeDocument/2006/relationships/hyperlink" Target="https://podminky.urs.cz/item/CS_URS_2022_02/721174024" TargetMode="External" /><Relationship Id="rId13" Type="http://schemas.openxmlformats.org/officeDocument/2006/relationships/hyperlink" Target="https://podminky.urs.cz/item/CS_URS_2022_02/721174025" TargetMode="External" /><Relationship Id="rId14" Type="http://schemas.openxmlformats.org/officeDocument/2006/relationships/hyperlink" Target="https://podminky.urs.cz/item/CS_URS_2022_02/721174026" TargetMode="External" /><Relationship Id="rId15" Type="http://schemas.openxmlformats.org/officeDocument/2006/relationships/hyperlink" Target="https://podminky.urs.cz/item/CS_URS_2022_02/721174004" TargetMode="External" /><Relationship Id="rId16" Type="http://schemas.openxmlformats.org/officeDocument/2006/relationships/hyperlink" Target="https://podminky.urs.cz/item/CS_URS_2022_02/721174006" TargetMode="External" /><Relationship Id="rId17" Type="http://schemas.openxmlformats.org/officeDocument/2006/relationships/hyperlink" Target="https://podminky.urs.cz/item/CS_URS_2022_02/721173401" TargetMode="External" /><Relationship Id="rId18" Type="http://schemas.openxmlformats.org/officeDocument/2006/relationships/hyperlink" Target="https://podminky.urs.cz/item/CS_URS_2022_02/721173402" TargetMode="External" /><Relationship Id="rId19" Type="http://schemas.openxmlformats.org/officeDocument/2006/relationships/hyperlink" Target="https://podminky.urs.cz/item/CS_URS_2022_02/721173403" TargetMode="External" /><Relationship Id="rId20" Type="http://schemas.openxmlformats.org/officeDocument/2006/relationships/hyperlink" Target="https://podminky.urs.cz/item/CS_URS_2022_02/894221116" TargetMode="External" /><Relationship Id="rId21" Type="http://schemas.openxmlformats.org/officeDocument/2006/relationships/hyperlink" Target="https://podminky.urs.cz/item/CS_URS_2022_02/899103112" TargetMode="External" /><Relationship Id="rId22" Type="http://schemas.openxmlformats.org/officeDocument/2006/relationships/hyperlink" Target="https://podminky.urs.cz/item/CS_URS_2022_02/721290111" TargetMode="External" /><Relationship Id="rId23" Type="http://schemas.openxmlformats.org/officeDocument/2006/relationships/hyperlink" Target="https://podminky.urs.cz/item/CS_URS_2022_02/721290112" TargetMode="External" /><Relationship Id="rId24" Type="http://schemas.openxmlformats.org/officeDocument/2006/relationships/hyperlink" Target="https://podminky.urs.cz/item/CS_URS_2022_02/998726112" TargetMode="External" /><Relationship Id="rId25" Type="http://schemas.openxmlformats.org/officeDocument/2006/relationships/drawing" Target="../drawings/drawing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2_02/751611141" TargetMode="External" /><Relationship Id="rId2" Type="http://schemas.openxmlformats.org/officeDocument/2006/relationships/hyperlink" Target="https://podminky.urs.cz/item/CS_URS_2022_02/751741112" TargetMode="External" /><Relationship Id="rId3" Type="http://schemas.openxmlformats.org/officeDocument/2006/relationships/hyperlink" Target="https://podminky.urs.cz/item/CS_URS_2022_02/751514639" TargetMode="External" /><Relationship Id="rId4" Type="http://schemas.openxmlformats.org/officeDocument/2006/relationships/hyperlink" Target="https://podminky.urs.cz/item/CS_URS_2022_02/751344121" TargetMode="External" /><Relationship Id="rId5" Type="http://schemas.openxmlformats.org/officeDocument/2006/relationships/hyperlink" Target="https://podminky.urs.cz/item/CS_URS_2022_02/751311011" TargetMode="External" /><Relationship Id="rId6" Type="http://schemas.openxmlformats.org/officeDocument/2006/relationships/hyperlink" Target="https://podminky.urs.cz/item/CS_URS_2022_02/751514877" TargetMode="External" /><Relationship Id="rId7" Type="http://schemas.openxmlformats.org/officeDocument/2006/relationships/hyperlink" Target="https://podminky.urs.cz/item/CS_URS_2022_02/751510015" TargetMode="External" /><Relationship Id="rId8" Type="http://schemas.openxmlformats.org/officeDocument/2006/relationships/hyperlink" Target="https://podminky.urs.cz/item/CS_URS_2022_02/751510043" TargetMode="External" /><Relationship Id="rId9" Type="http://schemas.openxmlformats.org/officeDocument/2006/relationships/hyperlink" Target="https://podminky.urs.cz/item/CS_URS_2022_02/751510044" TargetMode="External" /><Relationship Id="rId10" Type="http://schemas.openxmlformats.org/officeDocument/2006/relationships/hyperlink" Target="https://podminky.urs.cz/item/CS_URS_2022_02/751510045" TargetMode="External" /><Relationship Id="rId11" Type="http://schemas.openxmlformats.org/officeDocument/2006/relationships/hyperlink" Target="https://podminky.urs.cz/item/CS_URS_2022_02/751510046" TargetMode="External" /><Relationship Id="rId12" Type="http://schemas.openxmlformats.org/officeDocument/2006/relationships/hyperlink" Target="https://podminky.urs.cz/item/CS_URS_2022_02/713381311" TargetMode="External" /><Relationship Id="rId13" Type="http://schemas.openxmlformats.org/officeDocument/2006/relationships/hyperlink" Target="https://podminky.urs.cz/item/CS_URS_2022_02/751398025" TargetMode="External" /><Relationship Id="rId14" Type="http://schemas.openxmlformats.org/officeDocument/2006/relationships/hyperlink" Target="https://podminky.urs.cz/item/CS_URS_2022_02/751510017" TargetMode="External" /><Relationship Id="rId15" Type="http://schemas.openxmlformats.org/officeDocument/2006/relationships/hyperlink" Target="https://podminky.urs.cz/item/CS_URS_2022_02/751398055" TargetMode="External" /><Relationship Id="rId16" Type="http://schemas.openxmlformats.org/officeDocument/2006/relationships/hyperlink" Target="https://podminky.urs.cz/item/CS_URS_2022_02/751322141" TargetMode="External" /><Relationship Id="rId17" Type="http://schemas.openxmlformats.org/officeDocument/2006/relationships/hyperlink" Target="https://podminky.urs.cz/item/CS_URS_2022_02/751510047" TargetMode="External" /><Relationship Id="rId18" Type="http://schemas.openxmlformats.org/officeDocument/2006/relationships/hyperlink" Target="https://podminky.urs.cz/item/CS_URS_2022_02/713381311" TargetMode="External" /><Relationship Id="rId19" Type="http://schemas.openxmlformats.org/officeDocument/2006/relationships/hyperlink" Target="https://podminky.urs.cz/item/CS_URS_2022_02/713381311" TargetMode="External" /><Relationship Id="rId20" Type="http://schemas.openxmlformats.org/officeDocument/2006/relationships/hyperlink" Target="https://podminky.urs.cz/item/CS_URS_2022_02/751111131" TargetMode="External" /><Relationship Id="rId21" Type="http://schemas.openxmlformats.org/officeDocument/2006/relationships/hyperlink" Target="https://podminky.urs.cz/item/CS_URS_2022_02/751514679" TargetMode="External" /><Relationship Id="rId22" Type="http://schemas.openxmlformats.org/officeDocument/2006/relationships/hyperlink" Target="https://podminky.urs.cz/item/CS_URS_2022_02/751322012" TargetMode="External" /><Relationship Id="rId23" Type="http://schemas.openxmlformats.org/officeDocument/2006/relationships/hyperlink" Target="https://podminky.urs.cz/item/CS_URS_2022_02/751344112" TargetMode="External" /><Relationship Id="rId24" Type="http://schemas.openxmlformats.org/officeDocument/2006/relationships/hyperlink" Target="https://podminky.urs.cz/item/CS_URS_2022_02/751398021" TargetMode="External" /><Relationship Id="rId25" Type="http://schemas.openxmlformats.org/officeDocument/2006/relationships/hyperlink" Target="https://podminky.urs.cz/item/CS_URS_2022_02/751510042" TargetMode="External" /><Relationship Id="rId26" Type="http://schemas.openxmlformats.org/officeDocument/2006/relationships/hyperlink" Target="https://podminky.urs.cz/item/CS_URS_2022_02/751537146" TargetMode="External" /><Relationship Id="rId27" Type="http://schemas.openxmlformats.org/officeDocument/2006/relationships/hyperlink" Target="https://podminky.urs.cz/item/CS_URS_2022_02/751122094" TargetMode="External" /><Relationship Id="rId28" Type="http://schemas.openxmlformats.org/officeDocument/2006/relationships/hyperlink" Target="https://podminky.urs.cz/item/CS_URS_2022_02/751311092" TargetMode="External" /><Relationship Id="rId29" Type="http://schemas.openxmlformats.org/officeDocument/2006/relationships/hyperlink" Target="https://podminky.urs.cz/item/CS_URS_2022_02/751344114" TargetMode="External" /><Relationship Id="rId30" Type="http://schemas.openxmlformats.org/officeDocument/2006/relationships/hyperlink" Target="https://podminky.urs.cz/item/CS_URS_2022_02/751355012" TargetMode="External" /><Relationship Id="rId31" Type="http://schemas.openxmlformats.org/officeDocument/2006/relationships/hyperlink" Target="https://podminky.urs.cz/item/CS_URS_2022_02/751366013" TargetMode="External" /><Relationship Id="rId32" Type="http://schemas.openxmlformats.org/officeDocument/2006/relationships/hyperlink" Target="https://podminky.urs.cz/item/CS_URS_2022_02/751510012" TargetMode="External" /><Relationship Id="rId33" Type="http://schemas.openxmlformats.org/officeDocument/2006/relationships/hyperlink" Target="https://podminky.urs.cz/item/CS_URS_2022_02/751711112" TargetMode="External" /><Relationship Id="rId34" Type="http://schemas.openxmlformats.org/officeDocument/2006/relationships/hyperlink" Target="https://podminky.urs.cz/item/CS_URS_2022_02/751721111" TargetMode="External" /><Relationship Id="rId35" Type="http://schemas.openxmlformats.org/officeDocument/2006/relationships/hyperlink" Target="https://podminky.urs.cz/item/CS_URS_2022_02/751791122" TargetMode="External" /><Relationship Id="rId36" Type="http://schemas.openxmlformats.org/officeDocument/2006/relationships/hyperlink" Target="https://podminky.urs.cz/item/CS_URS_2022_02/751791173" TargetMode="External" /><Relationship Id="rId37" Type="http://schemas.openxmlformats.org/officeDocument/2006/relationships/hyperlink" Target="https://podminky.urs.cz/item/CS_URS_2022_02/751791175" TargetMode="External" /><Relationship Id="rId38" Type="http://schemas.openxmlformats.org/officeDocument/2006/relationships/hyperlink" Target="https://podminky.urs.cz/item/CS_URS_2022_02/751792003" TargetMode="External" /><Relationship Id="rId39" Type="http://schemas.openxmlformats.org/officeDocument/2006/relationships/hyperlink" Target="https://podminky.urs.cz/item/CS_URS_2022_02/751614130" TargetMode="External" /><Relationship Id="rId40" Type="http://schemas.openxmlformats.org/officeDocument/2006/relationships/hyperlink" Target="https://podminky.urs.cz/item/CS_URS_2022_02/751122472" TargetMode="External" /><Relationship Id="rId41" Type="http://schemas.openxmlformats.org/officeDocument/2006/relationships/hyperlink" Target="https://podminky.urs.cz/item/CS_URS_2022_02/751398105" TargetMode="External" /><Relationship Id="rId42" Type="http://schemas.openxmlformats.org/officeDocument/2006/relationships/hyperlink" Target="https://podminky.urs.cz/item/CS_URS_2022_02/751398051" TargetMode="External" /><Relationship Id="rId43" Type="http://schemas.openxmlformats.org/officeDocument/2006/relationships/hyperlink" Target="https://podminky.urs.cz/item/CS_URS_2022_02/751510011" TargetMode="External" /><Relationship Id="rId44" Type="http://schemas.openxmlformats.org/officeDocument/2006/relationships/hyperlink" Target="https://podminky.urs.cz/item/CS_URS_2022_02/751512164" TargetMode="External" /><Relationship Id="rId45" Type="http://schemas.openxmlformats.org/officeDocument/2006/relationships/hyperlink" Target="https://podminky.urs.cz/item/CS_URS_2022_02/751122071" TargetMode="External" /><Relationship Id="rId46" Type="http://schemas.openxmlformats.org/officeDocument/2006/relationships/hyperlink" Target="https://podminky.urs.cz/item/CS_URS_2022_02/751510041" TargetMode="External" /><Relationship Id="rId47" Type="http://schemas.openxmlformats.org/officeDocument/2006/relationships/hyperlink" Target="https://podminky.urs.cz/item/CS_URS_2022_02/751514775" TargetMode="External" /><Relationship Id="rId48" Type="http://schemas.openxmlformats.org/officeDocument/2006/relationships/hyperlink" Target="https://podminky.urs.cz/item/CS_URS_2022_02/751514777" TargetMode="External" /><Relationship Id="rId49" Type="http://schemas.openxmlformats.org/officeDocument/2006/relationships/hyperlink" Target="https://podminky.urs.cz/item/CS_URS_2022_02/998751101" TargetMode="External" /><Relationship Id="rId50" Type="http://schemas.openxmlformats.org/officeDocument/2006/relationships/drawing" Target="../drawings/drawing7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2_02/713463411" TargetMode="External" /><Relationship Id="rId2" Type="http://schemas.openxmlformats.org/officeDocument/2006/relationships/hyperlink" Target="https://podminky.urs.cz/item/CS_URS_2022_02/733122230" TargetMode="External" /><Relationship Id="rId3" Type="http://schemas.openxmlformats.org/officeDocument/2006/relationships/hyperlink" Target="https://podminky.urs.cz/item/CS_URS_2022_02/734292778" TargetMode="External" /><Relationship Id="rId4" Type="http://schemas.openxmlformats.org/officeDocument/2006/relationships/hyperlink" Target="https://podminky.urs.cz/item/CS_URS_2022_02/734242418" TargetMode="External" /><Relationship Id="rId5" Type="http://schemas.openxmlformats.org/officeDocument/2006/relationships/hyperlink" Target="https://podminky.urs.cz/item/CS_URS_2022_02/734291248" TargetMode="External" /><Relationship Id="rId6" Type="http://schemas.openxmlformats.org/officeDocument/2006/relationships/hyperlink" Target="https://podminky.urs.cz/item/CS_URS_2022_02/734411102" TargetMode="External" /><Relationship Id="rId7" Type="http://schemas.openxmlformats.org/officeDocument/2006/relationships/hyperlink" Target="https://podminky.urs.cz/item/CS_URS_2022_02/734421102" TargetMode="External" /><Relationship Id="rId8" Type="http://schemas.openxmlformats.org/officeDocument/2006/relationships/hyperlink" Target="https://podminky.urs.cz/item/CS_URS_2022_02/734292715" TargetMode="External" /><Relationship Id="rId9" Type="http://schemas.openxmlformats.org/officeDocument/2006/relationships/hyperlink" Target="https://podminky.urs.cz/item/CS_URS_2022_02/734292716" TargetMode="External" /><Relationship Id="rId10" Type="http://schemas.openxmlformats.org/officeDocument/2006/relationships/hyperlink" Target="https://podminky.urs.cz/item/CS_URS_2022_02/734292719" TargetMode="External" /><Relationship Id="rId11" Type="http://schemas.openxmlformats.org/officeDocument/2006/relationships/hyperlink" Target="https://podminky.urs.cz/item/CS_URS_2022_02/734242414" TargetMode="External" /><Relationship Id="rId12" Type="http://schemas.openxmlformats.org/officeDocument/2006/relationships/hyperlink" Target="https://podminky.urs.cz/item/CS_URS_2022_02/734242415" TargetMode="External" /><Relationship Id="rId13" Type="http://schemas.openxmlformats.org/officeDocument/2006/relationships/hyperlink" Target="https://podminky.urs.cz/item/CS_URS_2022_02/734291264" TargetMode="External" /><Relationship Id="rId14" Type="http://schemas.openxmlformats.org/officeDocument/2006/relationships/hyperlink" Target="https://podminky.urs.cz/item/CS_URS_2022_02/734291265" TargetMode="External" /><Relationship Id="rId15" Type="http://schemas.openxmlformats.org/officeDocument/2006/relationships/hyperlink" Target="https://podminky.urs.cz/item/CS_URS_2022_02/734291123" TargetMode="External" /><Relationship Id="rId16" Type="http://schemas.openxmlformats.org/officeDocument/2006/relationships/hyperlink" Target="https://podminky.urs.cz/item/CS_URS_2022_02/734211119" TargetMode="External" /><Relationship Id="rId17" Type="http://schemas.openxmlformats.org/officeDocument/2006/relationships/hyperlink" Target="https://podminky.urs.cz/item/CS_URS_2022_02/734421101" TargetMode="External" /><Relationship Id="rId18" Type="http://schemas.openxmlformats.org/officeDocument/2006/relationships/hyperlink" Target="https://podminky.urs.cz/item/CS_URS_2022_02/734411101" TargetMode="External" /><Relationship Id="rId19" Type="http://schemas.openxmlformats.org/officeDocument/2006/relationships/hyperlink" Target="https://podminky.urs.cz/item/CS_URS_2022_02/732331107" TargetMode="External" /><Relationship Id="rId20" Type="http://schemas.openxmlformats.org/officeDocument/2006/relationships/hyperlink" Target="https://podminky.urs.cz/item/CS_URS_2022_02/732421443" TargetMode="External" /><Relationship Id="rId21" Type="http://schemas.openxmlformats.org/officeDocument/2006/relationships/hyperlink" Target="https://podminky.urs.cz/item/CS_URS_2022_02/732421442" TargetMode="External" /><Relationship Id="rId22" Type="http://schemas.openxmlformats.org/officeDocument/2006/relationships/hyperlink" Target="https://podminky.urs.cz/item/CS_URS_2022_02/732421401" TargetMode="External" /><Relationship Id="rId23" Type="http://schemas.openxmlformats.org/officeDocument/2006/relationships/hyperlink" Target="https://podminky.urs.cz/item/CS_URS_2022_02/734295022" TargetMode="External" /><Relationship Id="rId24" Type="http://schemas.openxmlformats.org/officeDocument/2006/relationships/hyperlink" Target="https://podminky.urs.cz/item/CS_URS_2022_02/733122222" TargetMode="External" /><Relationship Id="rId25" Type="http://schemas.openxmlformats.org/officeDocument/2006/relationships/hyperlink" Target="https://podminky.urs.cz/item/CS_URS_2022_02/733122223" TargetMode="External" /><Relationship Id="rId26" Type="http://schemas.openxmlformats.org/officeDocument/2006/relationships/hyperlink" Target="https://podminky.urs.cz/item/CS_URS_2022_02/733122224" TargetMode="External" /><Relationship Id="rId27" Type="http://schemas.openxmlformats.org/officeDocument/2006/relationships/hyperlink" Target="https://podminky.urs.cz/item/CS_URS_2022_02/733122225" TargetMode="External" /><Relationship Id="rId28" Type="http://schemas.openxmlformats.org/officeDocument/2006/relationships/hyperlink" Target="https://podminky.urs.cz/item/CS_URS_2022_02/733122226" TargetMode="External" /><Relationship Id="rId29" Type="http://schemas.openxmlformats.org/officeDocument/2006/relationships/hyperlink" Target="https://podminky.urs.cz/item/CS_URS_2022_02/733811251" TargetMode="External" /><Relationship Id="rId30" Type="http://schemas.openxmlformats.org/officeDocument/2006/relationships/hyperlink" Target="https://podminky.urs.cz/item/CS_URS_2022_02/733811252" TargetMode="External" /><Relationship Id="rId31" Type="http://schemas.openxmlformats.org/officeDocument/2006/relationships/hyperlink" Target="https://podminky.urs.cz/item/CS_URS_2022_02/735152572" TargetMode="External" /><Relationship Id="rId32" Type="http://schemas.openxmlformats.org/officeDocument/2006/relationships/hyperlink" Target="https://podminky.urs.cz/item/CS_URS_2022_02/735152575" TargetMode="External" /><Relationship Id="rId33" Type="http://schemas.openxmlformats.org/officeDocument/2006/relationships/hyperlink" Target="https://podminky.urs.cz/item/CS_URS_2022_02/735152596" TargetMode="External" /><Relationship Id="rId34" Type="http://schemas.openxmlformats.org/officeDocument/2006/relationships/hyperlink" Target="https://podminky.urs.cz/item/CS_URS_2022_02/734261403" TargetMode="External" /><Relationship Id="rId35" Type="http://schemas.openxmlformats.org/officeDocument/2006/relationships/hyperlink" Target="https://podminky.urs.cz/item/CS_URS_2022_02/735511026" TargetMode="External" /><Relationship Id="rId36" Type="http://schemas.openxmlformats.org/officeDocument/2006/relationships/hyperlink" Target="https://podminky.urs.cz/item/CS_URS_2022_02/735511010" TargetMode="External" /><Relationship Id="rId37" Type="http://schemas.openxmlformats.org/officeDocument/2006/relationships/hyperlink" Target="https://podminky.urs.cz/item/CS_URS_2022_02/735511140" TargetMode="External" /><Relationship Id="rId38" Type="http://schemas.openxmlformats.org/officeDocument/2006/relationships/hyperlink" Target="https://podminky.urs.cz/item/CS_URS_2022_02/735511064" TargetMode="External" /><Relationship Id="rId39" Type="http://schemas.openxmlformats.org/officeDocument/2006/relationships/hyperlink" Target="https://podminky.urs.cz/item/CS_URS_2022_02/HZS2222" TargetMode="External" /><Relationship Id="rId40" Type="http://schemas.openxmlformats.org/officeDocument/2006/relationships/hyperlink" Target="https://podminky.urs.cz/item/CS_URS_2022_02/733190217" TargetMode="External" /><Relationship Id="rId41" Type="http://schemas.openxmlformats.org/officeDocument/2006/relationships/hyperlink" Target="https://podminky.urs.cz/item/CS_URS_2022_02/733190225" TargetMode="External" /><Relationship Id="rId42" Type="http://schemas.openxmlformats.org/officeDocument/2006/relationships/hyperlink" Target="https://podminky.urs.cz/item/CS_URS_2022_02/732199100" TargetMode="External" /><Relationship Id="rId43" Type="http://schemas.openxmlformats.org/officeDocument/2006/relationships/hyperlink" Target="https://podminky.urs.cz/item/CS_URS_2022_02/998733102" TargetMode="External" /><Relationship Id="rId44" Type="http://schemas.openxmlformats.org/officeDocument/2006/relationships/drawing" Target="../drawings/drawing8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2_02/741210103" TargetMode="External" /><Relationship Id="rId2" Type="http://schemas.openxmlformats.org/officeDocument/2006/relationships/hyperlink" Target="https://podminky.urs.cz/item/CS_URS_2022_02/R-7419106" TargetMode="External" /><Relationship Id="rId3" Type="http://schemas.openxmlformats.org/officeDocument/2006/relationships/hyperlink" Target="https://podminky.urs.cz/item/CS_URS_2022_02/741310001" TargetMode="External" /><Relationship Id="rId4" Type="http://schemas.openxmlformats.org/officeDocument/2006/relationships/hyperlink" Target="https://podminky.urs.cz/item/CS_URS_2022_02/741112001" TargetMode="External" /><Relationship Id="rId5" Type="http://schemas.openxmlformats.org/officeDocument/2006/relationships/hyperlink" Target="https://podminky.urs.cz/item/CS_URS_2022_02/741310201" TargetMode="External" /><Relationship Id="rId6" Type="http://schemas.openxmlformats.org/officeDocument/2006/relationships/hyperlink" Target="https://podminky.urs.cz/item/CS_URS_2022_02/741310238" TargetMode="External" /><Relationship Id="rId7" Type="http://schemas.openxmlformats.org/officeDocument/2006/relationships/hyperlink" Target="https://podminky.urs.cz/item/CS_URS_2022_02/741313072" TargetMode="External" /><Relationship Id="rId8" Type="http://schemas.openxmlformats.org/officeDocument/2006/relationships/hyperlink" Target="https://podminky.urs.cz/item/CS_URS_2022_02/741313001" TargetMode="External" /><Relationship Id="rId9" Type="http://schemas.openxmlformats.org/officeDocument/2006/relationships/hyperlink" Target="https://podminky.urs.cz/item/CS_URS_2022_02/741313003" TargetMode="External" /><Relationship Id="rId10" Type="http://schemas.openxmlformats.org/officeDocument/2006/relationships/hyperlink" Target="https://podminky.urs.cz/item/CS_URS_2022_02/741313034" TargetMode="External" /><Relationship Id="rId11" Type="http://schemas.openxmlformats.org/officeDocument/2006/relationships/hyperlink" Target="https://podminky.urs.cz/item/CS_URS_2022_02/741313033" TargetMode="External" /><Relationship Id="rId12" Type="http://schemas.openxmlformats.org/officeDocument/2006/relationships/hyperlink" Target="https://podminky.urs.cz/item/CS_URS_2022_02/741130115" TargetMode="External" /><Relationship Id="rId13" Type="http://schemas.openxmlformats.org/officeDocument/2006/relationships/hyperlink" Target="https://podminky.urs.cz/item/CS_URS_2022_02/741313151" TargetMode="External" /><Relationship Id="rId14" Type="http://schemas.openxmlformats.org/officeDocument/2006/relationships/hyperlink" Target="https://podminky.urs.cz/item/CS_URS_2022_02/HZS2231" TargetMode="External" /><Relationship Id="rId15" Type="http://schemas.openxmlformats.org/officeDocument/2006/relationships/hyperlink" Target="https://podminky.urs.cz/item/CS_URS_2022_02/HZS2232" TargetMode="External" /><Relationship Id="rId16" Type="http://schemas.openxmlformats.org/officeDocument/2006/relationships/hyperlink" Target="https://podminky.urs.cz/item/CS_URS_2022_02/741231003" TargetMode="External" /><Relationship Id="rId17" Type="http://schemas.openxmlformats.org/officeDocument/2006/relationships/hyperlink" Target="https://podminky.urs.cz/item/CS_URS_2022_02/741920304" TargetMode="External" /><Relationship Id="rId18" Type="http://schemas.openxmlformats.org/officeDocument/2006/relationships/hyperlink" Target="https://podminky.urs.cz/item/CS_URS_2022_02/741110041" TargetMode="External" /><Relationship Id="rId19" Type="http://schemas.openxmlformats.org/officeDocument/2006/relationships/hyperlink" Target="https://podminky.urs.cz/item/CS_URS_2022_02/741110042" TargetMode="External" /><Relationship Id="rId20" Type="http://schemas.openxmlformats.org/officeDocument/2006/relationships/hyperlink" Target="https://podminky.urs.cz/item/CS_URS_2022_02/741110232" TargetMode="External" /><Relationship Id="rId21" Type="http://schemas.openxmlformats.org/officeDocument/2006/relationships/hyperlink" Target="https://podminky.urs.cz/item/CS_URS_2022_02/741120301" TargetMode="External" /><Relationship Id="rId22" Type="http://schemas.openxmlformats.org/officeDocument/2006/relationships/hyperlink" Target="https://podminky.urs.cz/item/CS_URS_2022_02/741122611" TargetMode="External" /><Relationship Id="rId23" Type="http://schemas.openxmlformats.org/officeDocument/2006/relationships/hyperlink" Target="https://podminky.urs.cz/item/CS_URS_2022_02/741122633" TargetMode="External" /><Relationship Id="rId24" Type="http://schemas.openxmlformats.org/officeDocument/2006/relationships/hyperlink" Target="https://podminky.urs.cz/item/CS_URS_2022_02/741122641" TargetMode="External" /><Relationship Id="rId25" Type="http://schemas.openxmlformats.org/officeDocument/2006/relationships/hyperlink" Target="https://podminky.urs.cz/item/CS_URS_2022_02/741122642" TargetMode="External" /><Relationship Id="rId26" Type="http://schemas.openxmlformats.org/officeDocument/2006/relationships/hyperlink" Target="https://podminky.urs.cz/item/CS_URS_2022_02/741122643" TargetMode="External" /><Relationship Id="rId27" Type="http://schemas.openxmlformats.org/officeDocument/2006/relationships/hyperlink" Target="https://podminky.urs.cz/item/CS_URS_2022_02/998741102" TargetMode="External" /><Relationship Id="rId28" Type="http://schemas.openxmlformats.org/officeDocument/2006/relationships/hyperlink" Target="https://podminky.urs.cz/item/CS_URS_2022_02/741372021" TargetMode="External" /><Relationship Id="rId29" Type="http://schemas.openxmlformats.org/officeDocument/2006/relationships/hyperlink" Target="https://podminky.urs.cz/item/CS_URS_2022_02/741372061" TargetMode="External" /><Relationship Id="rId30" Type="http://schemas.openxmlformats.org/officeDocument/2006/relationships/hyperlink" Target="https://podminky.urs.cz/item/CS_URS_2022_02/741372062" TargetMode="External" /><Relationship Id="rId31" Type="http://schemas.openxmlformats.org/officeDocument/2006/relationships/hyperlink" Target="https://podminky.urs.cz/item/CS_URS_2022_02/741372063" TargetMode="External" /><Relationship Id="rId32" Type="http://schemas.openxmlformats.org/officeDocument/2006/relationships/hyperlink" Target="https://podminky.urs.cz/item/CS_URS_2022_02/741410003" TargetMode="External" /><Relationship Id="rId33" Type="http://schemas.openxmlformats.org/officeDocument/2006/relationships/hyperlink" Target="https://podminky.urs.cz/item/CS_URS_2022_02/741410021" TargetMode="External" /><Relationship Id="rId34" Type="http://schemas.openxmlformats.org/officeDocument/2006/relationships/hyperlink" Target="https://podminky.urs.cz/item/CS_URS_2022_02/741420001" TargetMode="External" /><Relationship Id="rId35" Type="http://schemas.openxmlformats.org/officeDocument/2006/relationships/hyperlink" Target="https://podminky.urs.cz/item/CS_URS_2022_02/741420020" TargetMode="External" /><Relationship Id="rId36" Type="http://schemas.openxmlformats.org/officeDocument/2006/relationships/hyperlink" Target="https://podminky.urs.cz/item/CS_URS_2022_02/741420022" TargetMode="External" /><Relationship Id="rId37" Type="http://schemas.openxmlformats.org/officeDocument/2006/relationships/hyperlink" Target="https://podminky.urs.cz/item/CS_URS_2022_02/741420051" TargetMode="External" /><Relationship Id="rId38" Type="http://schemas.openxmlformats.org/officeDocument/2006/relationships/hyperlink" Target="https://podminky.urs.cz/item/CS_URS_2022_02/741430005" TargetMode="External" /><Relationship Id="rId39" Type="http://schemas.openxmlformats.org/officeDocument/2006/relationships/hyperlink" Target="https://podminky.urs.cz/item/CS_URS_2022_02/741810003" TargetMode="External" /><Relationship Id="rId40" Type="http://schemas.openxmlformats.org/officeDocument/2006/relationships/hyperlink" Target="https://podminky.urs.cz/item/CS_URS_2022_02/741810011" TargetMode="External" /><Relationship Id="rId41" Type="http://schemas.openxmlformats.org/officeDocument/2006/relationships/hyperlink" Target="https://podminky.urs.cz/item/CS_URS_2022_02/741811012" TargetMode="External" /><Relationship Id="rId42" Type="http://schemas.openxmlformats.org/officeDocument/2006/relationships/hyperlink" Target="https://podminky.urs.cz/item/CS_URS_2022_02/741811013" TargetMode="External" /><Relationship Id="rId43" Type="http://schemas.openxmlformats.org/officeDocument/2006/relationships/drawing" Target="../drawings/drawing9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2_02/741810003" TargetMode="External" /><Relationship Id="rId2" Type="http://schemas.openxmlformats.org/officeDocument/2006/relationships/hyperlink" Target="https://podminky.urs.cz/item/CS_URS_2022_02/741810011" TargetMode="External" /><Relationship Id="rId3" Type="http://schemas.openxmlformats.org/officeDocument/2006/relationships/hyperlink" Target="https://podminky.urs.cz/item/CS_URS_2022_02/742110002" TargetMode="External" /><Relationship Id="rId4" Type="http://schemas.openxmlformats.org/officeDocument/2006/relationships/hyperlink" Target="https://podminky.urs.cz/item/CS_URS_2022_02/742110041" TargetMode="External" /><Relationship Id="rId5" Type="http://schemas.openxmlformats.org/officeDocument/2006/relationships/hyperlink" Target="https://podminky.urs.cz/item/CS_URS_2022_02/742121001" TargetMode="External" /><Relationship Id="rId6" Type="http://schemas.openxmlformats.org/officeDocument/2006/relationships/hyperlink" Target="https://podminky.urs.cz/item/CS_URS_2022_02/742190003" TargetMode="External" /><Relationship Id="rId7" Type="http://schemas.openxmlformats.org/officeDocument/2006/relationships/hyperlink" Target="https://podminky.urs.cz/item/CS_URS_2022_02/742220003" TargetMode="External" /><Relationship Id="rId8" Type="http://schemas.openxmlformats.org/officeDocument/2006/relationships/hyperlink" Target="https://podminky.urs.cz/item/CS_URS_2022_02/742220031" TargetMode="External" /><Relationship Id="rId9" Type="http://schemas.openxmlformats.org/officeDocument/2006/relationships/hyperlink" Target="https://podminky.urs.cz/item/CS_URS_2022_02/742220053" TargetMode="External" /><Relationship Id="rId10" Type="http://schemas.openxmlformats.org/officeDocument/2006/relationships/hyperlink" Target="https://podminky.urs.cz/item/CS_URS_2022_02/742220141" TargetMode="External" /><Relationship Id="rId11" Type="http://schemas.openxmlformats.org/officeDocument/2006/relationships/hyperlink" Target="https://podminky.urs.cz/item/CS_URS_2022_02/742220161" TargetMode="External" /><Relationship Id="rId12" Type="http://schemas.openxmlformats.org/officeDocument/2006/relationships/hyperlink" Target="https://podminky.urs.cz/item/CS_URS_2022_02/742220172" TargetMode="External" /><Relationship Id="rId13" Type="http://schemas.openxmlformats.org/officeDocument/2006/relationships/hyperlink" Target="https://podminky.urs.cz/item/CS_URS_2022_02/742220181" TargetMode="External" /><Relationship Id="rId14" Type="http://schemas.openxmlformats.org/officeDocument/2006/relationships/hyperlink" Target="https://podminky.urs.cz/item/CS_URS_2022_02/742220232" TargetMode="External" /><Relationship Id="rId15" Type="http://schemas.openxmlformats.org/officeDocument/2006/relationships/hyperlink" Target="https://podminky.urs.cz/item/CS_URS_2022_02/742220236" TargetMode="External" /><Relationship Id="rId16" Type="http://schemas.openxmlformats.org/officeDocument/2006/relationships/hyperlink" Target="https://podminky.urs.cz/item/CS_URS_2022_02/742220235" TargetMode="External" /><Relationship Id="rId17" Type="http://schemas.openxmlformats.org/officeDocument/2006/relationships/hyperlink" Target="https://podminky.urs.cz/item/CS_URS_2022_02/742220241" TargetMode="External" /><Relationship Id="rId18" Type="http://schemas.openxmlformats.org/officeDocument/2006/relationships/hyperlink" Target="https://podminky.urs.cz/item/CS_URS_2022_02/742220256" TargetMode="External" /><Relationship Id="rId19" Type="http://schemas.openxmlformats.org/officeDocument/2006/relationships/hyperlink" Target="https://podminky.urs.cz/item/CS_URS_2022_02/742220401" TargetMode="External" /><Relationship Id="rId20" Type="http://schemas.openxmlformats.org/officeDocument/2006/relationships/hyperlink" Target="https://podminky.urs.cz/item/CS_URS_2022_02/742220402" TargetMode="External" /><Relationship Id="rId21" Type="http://schemas.openxmlformats.org/officeDocument/2006/relationships/hyperlink" Target="https://podminky.urs.cz/item/CS_URS_2022_02/742220411" TargetMode="External" /><Relationship Id="rId22" Type="http://schemas.openxmlformats.org/officeDocument/2006/relationships/hyperlink" Target="https://podminky.urs.cz/item/CS_URS_2022_02/742220421" TargetMode="External" /><Relationship Id="rId23" Type="http://schemas.openxmlformats.org/officeDocument/2006/relationships/hyperlink" Target="https://podminky.urs.cz/item/CS_URS_2022_02/742220511" TargetMode="External" /><Relationship Id="rId24" Type="http://schemas.openxmlformats.org/officeDocument/2006/relationships/hyperlink" Target="https://podminky.urs.cz/item/CS_URS_2022_02/742230003" TargetMode="External" /><Relationship Id="rId25" Type="http://schemas.openxmlformats.org/officeDocument/2006/relationships/hyperlink" Target="https://podminky.urs.cz/item/CS_URS_2022_02/742230007" TargetMode="External" /><Relationship Id="rId26" Type="http://schemas.openxmlformats.org/officeDocument/2006/relationships/hyperlink" Target="https://podminky.urs.cz/item/CS_URS_2022_02/742230004" TargetMode="External" /><Relationship Id="rId27" Type="http://schemas.openxmlformats.org/officeDocument/2006/relationships/hyperlink" Target="https://podminky.urs.cz/item/CS_URS_2022_02/742230101" TargetMode="External" /><Relationship Id="rId28" Type="http://schemas.openxmlformats.org/officeDocument/2006/relationships/hyperlink" Target="https://podminky.urs.cz/item/CS_URS_2022_02/742230102" TargetMode="External" /><Relationship Id="rId29" Type="http://schemas.openxmlformats.org/officeDocument/2006/relationships/hyperlink" Target="https://podminky.urs.cz/item/CS_URS_2022_02/742230103" TargetMode="External" /><Relationship Id="rId30" Type="http://schemas.openxmlformats.org/officeDocument/2006/relationships/hyperlink" Target="https://podminky.urs.cz/item/CS_URS_2022_02/742330024" TargetMode="External" /><Relationship Id="rId31" Type="http://schemas.openxmlformats.org/officeDocument/2006/relationships/hyperlink" Target="https://podminky.urs.cz/item/CS_URS_2022_02/742330011" TargetMode="External" /><Relationship Id="rId32" Type="http://schemas.openxmlformats.org/officeDocument/2006/relationships/hyperlink" Target="https://podminky.urs.cz/item/CS_URS_2022_02/741322141" TargetMode="External" /><Relationship Id="rId33" Type="http://schemas.openxmlformats.org/officeDocument/2006/relationships/hyperlink" Target="https://podminky.urs.cz/item/CS_URS_2022_02/742330026" TargetMode="External" /><Relationship Id="rId34" Type="http://schemas.openxmlformats.org/officeDocument/2006/relationships/hyperlink" Target="https://podminky.urs.cz/item/CS_URS_2022_02/742330041" TargetMode="External" /><Relationship Id="rId35" Type="http://schemas.openxmlformats.org/officeDocument/2006/relationships/hyperlink" Target="https://podminky.urs.cz/item/CS_URS_2022_02/742330042" TargetMode="External" /><Relationship Id="rId36" Type="http://schemas.openxmlformats.org/officeDocument/2006/relationships/hyperlink" Target="https://podminky.urs.cz/item/CS_URS_2022_02/742330051" TargetMode="External" /><Relationship Id="rId37" Type="http://schemas.openxmlformats.org/officeDocument/2006/relationships/hyperlink" Target="https://podminky.urs.cz/item/CS_URS_2022_02/742330052" TargetMode="External" /><Relationship Id="rId38" Type="http://schemas.openxmlformats.org/officeDocument/2006/relationships/hyperlink" Target="https://podminky.urs.cz/item/CS_URS_2022_02/742330101" TargetMode="External" /><Relationship Id="rId39" Type="http://schemas.openxmlformats.org/officeDocument/2006/relationships/hyperlink" Target="https://podminky.urs.cz/item/CS_URS_2022_02/742330102" TargetMode="External" /><Relationship Id="rId40" Type="http://schemas.openxmlformats.org/officeDocument/2006/relationships/hyperlink" Target="https://podminky.urs.cz/item/CS_URS_2022_02/742330022" TargetMode="External" /><Relationship Id="rId41" Type="http://schemas.openxmlformats.org/officeDocument/2006/relationships/hyperlink" Target="https://podminky.urs.cz/item/CS_URS_2022_02/742330023" TargetMode="External" /><Relationship Id="rId42" Type="http://schemas.openxmlformats.org/officeDocument/2006/relationships/hyperlink" Target="https://podminky.urs.cz/item/CS_URS_2022_02/220450007" TargetMode="External" /><Relationship Id="rId43" Type="http://schemas.openxmlformats.org/officeDocument/2006/relationships/hyperlink" Target="https://podminky.urs.cz/item/CS_URS_2022_02/228450007" TargetMode="External" /><Relationship Id="rId44" Type="http://schemas.openxmlformats.org/officeDocument/2006/relationships/hyperlink" Target="https://podminky.urs.cz/item/CS_URS_2022_02/228281515" TargetMode="External" /><Relationship Id="rId45" Type="http://schemas.openxmlformats.org/officeDocument/2006/relationships/hyperlink" Target="https://podminky.urs.cz/item/CS_URS_2022_02/220060505" TargetMode="External" /><Relationship Id="rId46" Type="http://schemas.openxmlformats.org/officeDocument/2006/relationships/hyperlink" Target="https://podminky.urs.cz/item/CS_URS_2022_02/220060931" TargetMode="External" /><Relationship Id="rId47" Type="http://schemas.openxmlformats.org/officeDocument/2006/relationships/hyperlink" Target="https://podminky.urs.cz/item/CS_URS_2022_02/220182001" TargetMode="External" /><Relationship Id="rId48" Type="http://schemas.openxmlformats.org/officeDocument/2006/relationships/hyperlink" Target="https://podminky.urs.cz/item/CS_URS_2022_02/220182031" TargetMode="External" /><Relationship Id="rId49" Type="http://schemas.openxmlformats.org/officeDocument/2006/relationships/hyperlink" Target="https://podminky.urs.cz/item/CS_URS_2022_02/220182302" TargetMode="External" /><Relationship Id="rId50" Type="http://schemas.openxmlformats.org/officeDocument/2006/relationships/hyperlink" Target="https://podminky.urs.cz/item/CS_URS_2022_02/220182303" TargetMode="External" /><Relationship Id="rId51" Type="http://schemas.openxmlformats.org/officeDocument/2006/relationships/hyperlink" Target="https://podminky.urs.cz/item/CS_URS_2022_02/742320011" TargetMode="External" /><Relationship Id="rId52" Type="http://schemas.openxmlformats.org/officeDocument/2006/relationships/hyperlink" Target="https://podminky.urs.cz/item/CS_URS_2022_02/220110186" TargetMode="External" /><Relationship Id="rId53" Type="http://schemas.openxmlformats.org/officeDocument/2006/relationships/hyperlink" Target="https://podminky.urs.cz/item/CS_URS_2022_02/220110187" TargetMode="External" /><Relationship Id="rId54" Type="http://schemas.openxmlformats.org/officeDocument/2006/relationships/hyperlink" Target="https://podminky.urs.cz/item/CS_URS_2022_02/998742102" TargetMode="External" /><Relationship Id="rId55" Type="http://schemas.openxmlformats.org/officeDocument/2006/relationships/hyperlink" Target="https://podminky.urs.cz/item/CS_URS_2022_02/049103000" TargetMode="External" /><Relationship Id="rId56" Type="http://schemas.openxmlformats.org/officeDocument/2006/relationships/drawing" Target="../drawings/drawing10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2_02/741810003" TargetMode="External" /><Relationship Id="rId2" Type="http://schemas.openxmlformats.org/officeDocument/2006/relationships/hyperlink" Target="https://podminky.urs.cz/item/CS_URS_2022_02/742110002" TargetMode="External" /><Relationship Id="rId3" Type="http://schemas.openxmlformats.org/officeDocument/2006/relationships/hyperlink" Target="https://podminky.urs.cz/item/CS_URS_2022_02/742110104" TargetMode="External" /><Relationship Id="rId4" Type="http://schemas.openxmlformats.org/officeDocument/2006/relationships/hyperlink" Target="https://podminky.urs.cz/item/CS_URS_2022_02/742110124" TargetMode="External" /><Relationship Id="rId5" Type="http://schemas.openxmlformats.org/officeDocument/2006/relationships/hyperlink" Target="https://podminky.urs.cz/item/CS_URS_2022_02/742110161" TargetMode="External" /><Relationship Id="rId6" Type="http://schemas.openxmlformats.org/officeDocument/2006/relationships/hyperlink" Target="https://podminky.urs.cz/item/CS_URS_2022_02/741110402" TargetMode="External" /><Relationship Id="rId7" Type="http://schemas.openxmlformats.org/officeDocument/2006/relationships/hyperlink" Target="https://podminky.urs.cz/item/CS_URS_2022_02/742121001" TargetMode="External" /><Relationship Id="rId8" Type="http://schemas.openxmlformats.org/officeDocument/2006/relationships/hyperlink" Target="https://podminky.urs.cz/item/CS_URS_2022_02/742190004" TargetMode="External" /><Relationship Id="rId9" Type="http://schemas.openxmlformats.org/officeDocument/2006/relationships/hyperlink" Target="https://podminky.urs.cz/item/CS_URS_2022_02/742210002" TargetMode="External" /><Relationship Id="rId10" Type="http://schemas.openxmlformats.org/officeDocument/2006/relationships/hyperlink" Target="https://podminky.urs.cz/item/CS_URS_2022_02/742210005" TargetMode="External" /><Relationship Id="rId11" Type="http://schemas.openxmlformats.org/officeDocument/2006/relationships/hyperlink" Target="https://podminky.urs.cz/item/CS_URS_2022_02/742210006" TargetMode="External" /><Relationship Id="rId12" Type="http://schemas.openxmlformats.org/officeDocument/2006/relationships/hyperlink" Target="https://podminky.urs.cz/item/CS_URS_2022_02/742210021" TargetMode="External" /><Relationship Id="rId13" Type="http://schemas.openxmlformats.org/officeDocument/2006/relationships/hyperlink" Target="https://podminky.urs.cz/item/CS_URS_2022_02/742210041" TargetMode="External" /><Relationship Id="rId14" Type="http://schemas.openxmlformats.org/officeDocument/2006/relationships/hyperlink" Target="https://podminky.urs.cz/item/CS_URS_2022_02/742210111" TargetMode="External" /><Relationship Id="rId15" Type="http://schemas.openxmlformats.org/officeDocument/2006/relationships/hyperlink" Target="https://podminky.urs.cz/item/CS_URS_2022_02/742210128" TargetMode="External" /><Relationship Id="rId16" Type="http://schemas.openxmlformats.org/officeDocument/2006/relationships/hyperlink" Target="https://podminky.urs.cz/item/CS_URS_2022_02/742210131" TargetMode="External" /><Relationship Id="rId17" Type="http://schemas.openxmlformats.org/officeDocument/2006/relationships/hyperlink" Target="https://podminky.urs.cz/item/CS_URS_2022_02/742210151" TargetMode="External" /><Relationship Id="rId18" Type="http://schemas.openxmlformats.org/officeDocument/2006/relationships/hyperlink" Target="https://podminky.urs.cz/item/CS_URS_2022_02/742210261" TargetMode="External" /><Relationship Id="rId19" Type="http://schemas.openxmlformats.org/officeDocument/2006/relationships/hyperlink" Target="https://podminky.urs.cz/item/CS_URS_2022_02/742210311" TargetMode="External" /><Relationship Id="rId20" Type="http://schemas.openxmlformats.org/officeDocument/2006/relationships/hyperlink" Target="https://podminky.urs.cz/item/CS_URS_2022_02/742210401" TargetMode="External" /><Relationship Id="rId21" Type="http://schemas.openxmlformats.org/officeDocument/2006/relationships/hyperlink" Target="https://podminky.urs.cz/item/CS_URS_2022_02/742210421" TargetMode="External" /><Relationship Id="rId22" Type="http://schemas.openxmlformats.org/officeDocument/2006/relationships/hyperlink" Target="https://podminky.urs.cz/item/CS_URS_2022_02/742210521" TargetMode="External" /><Relationship Id="rId23" Type="http://schemas.openxmlformats.org/officeDocument/2006/relationships/hyperlink" Target="https://podminky.urs.cz/item/CS_URS_2022_02/742210503" TargetMode="External" /><Relationship Id="rId24" Type="http://schemas.openxmlformats.org/officeDocument/2006/relationships/hyperlink" Target="https://podminky.urs.cz/item/CS_URS_2022_02/220330394" TargetMode="External" /><Relationship Id="rId25" Type="http://schemas.openxmlformats.org/officeDocument/2006/relationships/hyperlink" Target="https://podminky.urs.cz/item/CS_URS_2022_02/220331006" TargetMode="External" /><Relationship Id="rId26" Type="http://schemas.openxmlformats.org/officeDocument/2006/relationships/hyperlink" Target="https://podminky.urs.cz/item/CS_URS_2022_02/220331007" TargetMode="External" /><Relationship Id="rId27" Type="http://schemas.openxmlformats.org/officeDocument/2006/relationships/hyperlink" Target="https://podminky.urs.cz/item/CS_URS_2022_02/220061521" TargetMode="External" /><Relationship Id="rId28" Type="http://schemas.openxmlformats.org/officeDocument/2006/relationships/hyperlink" Target="https://podminky.urs.cz/item/CS_URS_2022_02/998742103" TargetMode="External" /><Relationship Id="rId29" Type="http://schemas.openxmlformats.org/officeDocument/2006/relationships/hyperlink" Target="https://podminky.urs.cz/item/CS_URS_2022_02/049103000" TargetMode="External" /><Relationship Id="rId30" Type="http://schemas.openxmlformats.org/officeDocument/2006/relationships/drawing" Target="../drawings/drawing11.x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2_02/310236261" TargetMode="External" /><Relationship Id="rId2" Type="http://schemas.openxmlformats.org/officeDocument/2006/relationships/hyperlink" Target="https://podminky.urs.cz/item/CS_URS_2022_02/310239211" TargetMode="External" /><Relationship Id="rId3" Type="http://schemas.openxmlformats.org/officeDocument/2006/relationships/hyperlink" Target="https://podminky.urs.cz/item/CS_URS_2022_02/317234410" TargetMode="External" /><Relationship Id="rId4" Type="http://schemas.openxmlformats.org/officeDocument/2006/relationships/hyperlink" Target="https://podminky.urs.cz/item/CS_URS_2022_02/317944323" TargetMode="External" /><Relationship Id="rId5" Type="http://schemas.openxmlformats.org/officeDocument/2006/relationships/hyperlink" Target="https://podminky.urs.cz/item/CS_URS_2022_02/342272245" TargetMode="External" /><Relationship Id="rId6" Type="http://schemas.openxmlformats.org/officeDocument/2006/relationships/hyperlink" Target="https://podminky.urs.cz/item/CS_URS_2022_02/612321141" TargetMode="External" /><Relationship Id="rId7" Type="http://schemas.openxmlformats.org/officeDocument/2006/relationships/hyperlink" Target="https://podminky.urs.cz/item/CS_URS_2022_02/612325215" TargetMode="External" /><Relationship Id="rId8" Type="http://schemas.openxmlformats.org/officeDocument/2006/relationships/hyperlink" Target="https://podminky.urs.cz/item/CS_URS_2022_02/622326259" TargetMode="External" /><Relationship Id="rId9" Type="http://schemas.openxmlformats.org/officeDocument/2006/relationships/hyperlink" Target="https://podminky.urs.cz/item/CS_URS_2022_02/961044111" TargetMode="External" /><Relationship Id="rId10" Type="http://schemas.openxmlformats.org/officeDocument/2006/relationships/hyperlink" Target="https://podminky.urs.cz/item/CS_URS_2022_02/962032230" TargetMode="External" /><Relationship Id="rId11" Type="http://schemas.openxmlformats.org/officeDocument/2006/relationships/hyperlink" Target="https://podminky.urs.cz/item/CS_URS_2022_02/962032231" TargetMode="External" /><Relationship Id="rId12" Type="http://schemas.openxmlformats.org/officeDocument/2006/relationships/hyperlink" Target="https://podminky.urs.cz/item/CS_URS_2022_02/968072246" TargetMode="External" /><Relationship Id="rId13" Type="http://schemas.openxmlformats.org/officeDocument/2006/relationships/hyperlink" Target="https://podminky.urs.cz/item/CS_URS_2022_02/968072456" TargetMode="External" /><Relationship Id="rId14" Type="http://schemas.openxmlformats.org/officeDocument/2006/relationships/hyperlink" Target="https://podminky.urs.cz/item/CS_URS_2022_02/971033361" TargetMode="External" /><Relationship Id="rId15" Type="http://schemas.openxmlformats.org/officeDocument/2006/relationships/hyperlink" Target="https://podminky.urs.cz/item/CS_URS_2022_02/997013111" TargetMode="External" /><Relationship Id="rId16" Type="http://schemas.openxmlformats.org/officeDocument/2006/relationships/hyperlink" Target="https://podminky.urs.cz/item/CS_URS_2022_02/997013501" TargetMode="External" /><Relationship Id="rId17" Type="http://schemas.openxmlformats.org/officeDocument/2006/relationships/hyperlink" Target="https://podminky.urs.cz/item/CS_URS_2022_02/997013509" TargetMode="External" /><Relationship Id="rId18" Type="http://schemas.openxmlformats.org/officeDocument/2006/relationships/hyperlink" Target="https://podminky.urs.cz/item/CS_URS_2022_02/997013871" TargetMode="External" /><Relationship Id="rId19" Type="http://schemas.openxmlformats.org/officeDocument/2006/relationships/hyperlink" Target="https://podminky.urs.cz/item/CS_URS_2022_02/998011001" TargetMode="External" /><Relationship Id="rId20" Type="http://schemas.openxmlformats.org/officeDocument/2006/relationships/hyperlink" Target="https://podminky.urs.cz/item/CS_URS_2022_02/741110511" TargetMode="External" /><Relationship Id="rId21" Type="http://schemas.openxmlformats.org/officeDocument/2006/relationships/hyperlink" Target="https://podminky.urs.cz/item/CS_URS_2022_02/741112051" TargetMode="External" /><Relationship Id="rId22" Type="http://schemas.openxmlformats.org/officeDocument/2006/relationships/hyperlink" Target="https://podminky.urs.cz/item/CS_URS_2022_02/741122211" TargetMode="External" /><Relationship Id="rId23" Type="http://schemas.openxmlformats.org/officeDocument/2006/relationships/hyperlink" Target="https://podminky.urs.cz/item/CS_URS_2022_02/741130001" TargetMode="External" /><Relationship Id="rId24" Type="http://schemas.openxmlformats.org/officeDocument/2006/relationships/hyperlink" Target="https://podminky.urs.cz/item/CS_URS_2022_02/741810001" TargetMode="External" /><Relationship Id="rId25" Type="http://schemas.openxmlformats.org/officeDocument/2006/relationships/hyperlink" Target="https://podminky.urs.cz/item/CS_URS_2022_02/998741101" TargetMode="External" /><Relationship Id="rId26" Type="http://schemas.openxmlformats.org/officeDocument/2006/relationships/hyperlink" Target="https://podminky.urs.cz/item/CS_URS_2022_02/751111013" TargetMode="External" /><Relationship Id="rId27" Type="http://schemas.openxmlformats.org/officeDocument/2006/relationships/hyperlink" Target="https://podminky.urs.cz/item/CS_URS_2022_02/751311803" TargetMode="External" /><Relationship Id="rId28" Type="http://schemas.openxmlformats.org/officeDocument/2006/relationships/hyperlink" Target="https://podminky.urs.cz/item/CS_URS_2022_02/751398013" TargetMode="External" /><Relationship Id="rId29" Type="http://schemas.openxmlformats.org/officeDocument/2006/relationships/hyperlink" Target="https://podminky.urs.cz/item/CS_URS_2022_02/751510043" TargetMode="External" /><Relationship Id="rId30" Type="http://schemas.openxmlformats.org/officeDocument/2006/relationships/hyperlink" Target="https://podminky.urs.cz/item/CS_URS_2022_02/751514680" TargetMode="External" /><Relationship Id="rId31" Type="http://schemas.openxmlformats.org/officeDocument/2006/relationships/hyperlink" Target="https://podminky.urs.cz/item/CS_URS_2022_02/998751101" TargetMode="External" /><Relationship Id="rId32" Type="http://schemas.openxmlformats.org/officeDocument/2006/relationships/hyperlink" Target="https://podminky.urs.cz/item/CS_URS_2022_02/767161821" TargetMode="External" /><Relationship Id="rId33" Type="http://schemas.openxmlformats.org/officeDocument/2006/relationships/hyperlink" Target="https://podminky.urs.cz/item/CS_URS_2022_02/767640221" TargetMode="External" /><Relationship Id="rId34" Type="http://schemas.openxmlformats.org/officeDocument/2006/relationships/hyperlink" Target="https://podminky.urs.cz/item/CS_URS_2022_02/767640322" TargetMode="External" /><Relationship Id="rId35" Type="http://schemas.openxmlformats.org/officeDocument/2006/relationships/hyperlink" Target="https://podminky.urs.cz/item/CS_URS_2022_02/998767101" TargetMode="External" /><Relationship Id="rId36" Type="http://schemas.openxmlformats.org/officeDocument/2006/relationships/hyperlink" Target="https://podminky.urs.cz/item/CS_URS_2022_02/784111001" TargetMode="External" /><Relationship Id="rId37" Type="http://schemas.openxmlformats.org/officeDocument/2006/relationships/hyperlink" Target="https://podminky.urs.cz/item/CS_URS_2022_02/784181101" TargetMode="External" /><Relationship Id="rId38" Type="http://schemas.openxmlformats.org/officeDocument/2006/relationships/hyperlink" Target="https://podminky.urs.cz/item/CS_URS_2022_02/784211001" TargetMode="External" /><Relationship Id="rId39" Type="http://schemas.openxmlformats.org/officeDocument/2006/relationships/hyperlink" Target="https://podminky.urs.cz/item/CS_URS_2022_02/HZS2232" TargetMode="External" /><Relationship Id="rId40" Type="http://schemas.openxmlformats.org/officeDocument/2006/relationships/drawing" Target="../drawings/drawing1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2_02/723212106" TargetMode="External" /><Relationship Id="rId2" Type="http://schemas.openxmlformats.org/officeDocument/2006/relationships/hyperlink" Target="https://podminky.urs.cz/item/CS_URS_2022_02/723214169" TargetMode="External" /><Relationship Id="rId3" Type="http://schemas.openxmlformats.org/officeDocument/2006/relationships/hyperlink" Target="https://podminky.urs.cz/item/CS_URS_2022_02/723213105" TargetMode="External" /><Relationship Id="rId4" Type="http://schemas.openxmlformats.org/officeDocument/2006/relationships/hyperlink" Target="https://podminky.urs.cz/item/CS_URS_2022_02/723219105" TargetMode="External" /><Relationship Id="rId5" Type="http://schemas.openxmlformats.org/officeDocument/2006/relationships/hyperlink" Target="https://podminky.urs.cz/item/CS_URS_2022_02/899721111" TargetMode="External" /><Relationship Id="rId6" Type="http://schemas.openxmlformats.org/officeDocument/2006/relationships/hyperlink" Target="https://podminky.urs.cz/item/CS_URS_2022_02/899722114" TargetMode="External" /><Relationship Id="rId7" Type="http://schemas.openxmlformats.org/officeDocument/2006/relationships/hyperlink" Target="https://podminky.urs.cz/item/CS_URS_2022_02/723170128" TargetMode="External" /><Relationship Id="rId8" Type="http://schemas.openxmlformats.org/officeDocument/2006/relationships/hyperlink" Target="https://podminky.urs.cz/item/CS_URS_2022_02/230205251" TargetMode="External" /><Relationship Id="rId9" Type="http://schemas.openxmlformats.org/officeDocument/2006/relationships/hyperlink" Target="https://podminky.urs.cz/item/CS_URS_2022_02/723150314" TargetMode="External" /><Relationship Id="rId10" Type="http://schemas.openxmlformats.org/officeDocument/2006/relationships/hyperlink" Target="https://podminky.urs.cz/item/CS_URS_2022_02/783301313" TargetMode="External" /><Relationship Id="rId11" Type="http://schemas.openxmlformats.org/officeDocument/2006/relationships/hyperlink" Target="https://podminky.urs.cz/item/CS_URS_2022_02/783314203" TargetMode="External" /><Relationship Id="rId12" Type="http://schemas.openxmlformats.org/officeDocument/2006/relationships/hyperlink" Target="https://podminky.urs.cz/item/CS_URS_2022_02/783315101" TargetMode="External" /><Relationship Id="rId13" Type="http://schemas.openxmlformats.org/officeDocument/2006/relationships/hyperlink" Target="https://podminky.urs.cz/item/CS_URS_2022_02/783317101" TargetMode="External" /><Relationship Id="rId14" Type="http://schemas.openxmlformats.org/officeDocument/2006/relationships/hyperlink" Target="https://podminky.urs.cz/item/CS_URS_2022_02/723150371" TargetMode="External" /><Relationship Id="rId15" Type="http://schemas.openxmlformats.org/officeDocument/2006/relationships/hyperlink" Target="https://podminky.urs.cz/item/CS_URS_2022_02/132312131" TargetMode="External" /><Relationship Id="rId16" Type="http://schemas.openxmlformats.org/officeDocument/2006/relationships/hyperlink" Target="https://podminky.urs.cz/item/CS_URS_2022_02/162751114" TargetMode="External" /><Relationship Id="rId17" Type="http://schemas.openxmlformats.org/officeDocument/2006/relationships/hyperlink" Target="https://podminky.urs.cz/item/CS_URS_2022_02/171201231" TargetMode="External" /><Relationship Id="rId18" Type="http://schemas.openxmlformats.org/officeDocument/2006/relationships/hyperlink" Target="https://podminky.urs.cz/item/CS_URS_2022_02/174111101" TargetMode="External" /><Relationship Id="rId19" Type="http://schemas.openxmlformats.org/officeDocument/2006/relationships/hyperlink" Target="https://podminky.urs.cz/item/CS_URS_2022_02/175111101" TargetMode="External" /><Relationship Id="rId20" Type="http://schemas.openxmlformats.org/officeDocument/2006/relationships/hyperlink" Target="https://podminky.urs.cz/item/CS_URS_2022_02/998272201" TargetMode="External" /><Relationship Id="rId21" Type="http://schemas.openxmlformats.org/officeDocument/2006/relationships/hyperlink" Target="https://podminky.urs.cz/item/CS_URS_2022_02/723212105" TargetMode="External" /><Relationship Id="rId22" Type="http://schemas.openxmlformats.org/officeDocument/2006/relationships/drawing" Target="../drawings/drawing13.xml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2_02/871211141" TargetMode="External" /><Relationship Id="rId2" Type="http://schemas.openxmlformats.org/officeDocument/2006/relationships/hyperlink" Target="https://podminky.urs.cz/item/CS_URS_2022_02/722262302" TargetMode="External" /><Relationship Id="rId3" Type="http://schemas.openxmlformats.org/officeDocument/2006/relationships/hyperlink" Target="https://podminky.urs.cz/item/CS_URS_2022_02/722270105" TargetMode="External" /><Relationship Id="rId4" Type="http://schemas.openxmlformats.org/officeDocument/2006/relationships/hyperlink" Target="https://podminky.urs.cz/item/CS_URS_2022_02/892233122" TargetMode="External" /><Relationship Id="rId5" Type="http://schemas.openxmlformats.org/officeDocument/2006/relationships/hyperlink" Target="https://podminky.urs.cz/item/CS_URS_2022_02/892241111" TargetMode="External" /><Relationship Id="rId6" Type="http://schemas.openxmlformats.org/officeDocument/2006/relationships/hyperlink" Target="https://podminky.urs.cz/item/CS_URS_2022_02/899722114" TargetMode="External" /><Relationship Id="rId7" Type="http://schemas.openxmlformats.org/officeDocument/2006/relationships/hyperlink" Target="https://podminky.urs.cz/item/CS_URS_2022_02/132312131" TargetMode="External" /><Relationship Id="rId8" Type="http://schemas.openxmlformats.org/officeDocument/2006/relationships/hyperlink" Target="https://podminky.urs.cz/item/CS_URS_2022_02/162751114" TargetMode="External" /><Relationship Id="rId9" Type="http://schemas.openxmlformats.org/officeDocument/2006/relationships/hyperlink" Target="https://podminky.urs.cz/item/CS_URS_2022_02/171201231" TargetMode="External" /><Relationship Id="rId10" Type="http://schemas.openxmlformats.org/officeDocument/2006/relationships/hyperlink" Target="https://podminky.urs.cz/item/CS_URS_2022_02/174111101" TargetMode="External" /><Relationship Id="rId11" Type="http://schemas.openxmlformats.org/officeDocument/2006/relationships/hyperlink" Target="https://podminky.urs.cz/item/CS_URS_2022_02/175111101" TargetMode="External" /><Relationship Id="rId12" Type="http://schemas.openxmlformats.org/officeDocument/2006/relationships/hyperlink" Target="https://podminky.urs.cz/item/CS_URS_2022_02/212755213" TargetMode="External" /><Relationship Id="rId13" Type="http://schemas.openxmlformats.org/officeDocument/2006/relationships/hyperlink" Target="https://podminky.urs.cz/item/CS_URS_2022_02/998272201" TargetMode="External" /><Relationship Id="rId14" Type="http://schemas.openxmlformats.org/officeDocument/2006/relationships/drawing" Target="../drawings/drawing14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2_02/831352121" TargetMode="External" /><Relationship Id="rId2" Type="http://schemas.openxmlformats.org/officeDocument/2006/relationships/hyperlink" Target="https://podminky.urs.cz/item/CS_URS_2022_02/837352221" TargetMode="External" /><Relationship Id="rId3" Type="http://schemas.openxmlformats.org/officeDocument/2006/relationships/hyperlink" Target="https://podminky.urs.cz/item/CS_URS_2022_02/895941301" TargetMode="External" /><Relationship Id="rId4" Type="http://schemas.openxmlformats.org/officeDocument/2006/relationships/hyperlink" Target="https://podminky.urs.cz/item/CS_URS_2022_02/895941313" TargetMode="External" /><Relationship Id="rId5" Type="http://schemas.openxmlformats.org/officeDocument/2006/relationships/hyperlink" Target="https://podminky.urs.cz/item/CS_URS_2022_02/895941323" TargetMode="External" /><Relationship Id="rId6" Type="http://schemas.openxmlformats.org/officeDocument/2006/relationships/hyperlink" Target="https://podminky.urs.cz/item/CS_URS_2022_02/899203112" TargetMode="External" /><Relationship Id="rId7" Type="http://schemas.openxmlformats.org/officeDocument/2006/relationships/hyperlink" Target="https://podminky.urs.cz/item/CS_URS_2022_02/113107012" TargetMode="External" /><Relationship Id="rId8" Type="http://schemas.openxmlformats.org/officeDocument/2006/relationships/hyperlink" Target="https://podminky.urs.cz/item/CS_URS_2022_02/113107043" TargetMode="External" /><Relationship Id="rId9" Type="http://schemas.openxmlformats.org/officeDocument/2006/relationships/hyperlink" Target="https://podminky.urs.cz/item/CS_URS_2022_02/131213701" TargetMode="External" /><Relationship Id="rId10" Type="http://schemas.openxmlformats.org/officeDocument/2006/relationships/hyperlink" Target="https://podminky.urs.cz/item/CS_URS_2022_02/132312131" TargetMode="External" /><Relationship Id="rId11" Type="http://schemas.openxmlformats.org/officeDocument/2006/relationships/hyperlink" Target="https://podminky.urs.cz/item/CS_URS_2022_02/162751114" TargetMode="External" /><Relationship Id="rId12" Type="http://schemas.openxmlformats.org/officeDocument/2006/relationships/hyperlink" Target="https://podminky.urs.cz/item/CS_URS_2022_02/171201231" TargetMode="External" /><Relationship Id="rId13" Type="http://schemas.openxmlformats.org/officeDocument/2006/relationships/hyperlink" Target="https://podminky.urs.cz/item/CS_URS_2022_02/174111101" TargetMode="External" /><Relationship Id="rId14" Type="http://schemas.openxmlformats.org/officeDocument/2006/relationships/hyperlink" Target="https://podminky.urs.cz/item/CS_URS_2022_02/175111101" TargetMode="External" /><Relationship Id="rId15" Type="http://schemas.openxmlformats.org/officeDocument/2006/relationships/hyperlink" Target="https://podminky.urs.cz/item/CS_URS_2022_02/567134111" TargetMode="External" /><Relationship Id="rId16" Type="http://schemas.openxmlformats.org/officeDocument/2006/relationships/hyperlink" Target="https://podminky.urs.cz/item/CS_URS_2022_02/573111111" TargetMode="External" /><Relationship Id="rId17" Type="http://schemas.openxmlformats.org/officeDocument/2006/relationships/hyperlink" Target="https://podminky.urs.cz/item/CS_URS_2022_02/577144141" TargetMode="External" /><Relationship Id="rId18" Type="http://schemas.openxmlformats.org/officeDocument/2006/relationships/hyperlink" Target="https://podminky.urs.cz/item/CS_URS_2022_02/577146111" TargetMode="External" /><Relationship Id="rId19" Type="http://schemas.openxmlformats.org/officeDocument/2006/relationships/hyperlink" Target="https://podminky.urs.cz/item/CS_URS_2022_02/899620121" TargetMode="External" /><Relationship Id="rId20" Type="http://schemas.openxmlformats.org/officeDocument/2006/relationships/hyperlink" Target="https://podminky.urs.cz/item/CS_URS_2022_02/997221551" TargetMode="External" /><Relationship Id="rId21" Type="http://schemas.openxmlformats.org/officeDocument/2006/relationships/hyperlink" Target="https://podminky.urs.cz/item/CS_URS_2022_02/997221559" TargetMode="External" /><Relationship Id="rId22" Type="http://schemas.openxmlformats.org/officeDocument/2006/relationships/hyperlink" Target="https://podminky.urs.cz/item/CS_URS_2022_02/997221611" TargetMode="External" /><Relationship Id="rId23" Type="http://schemas.openxmlformats.org/officeDocument/2006/relationships/hyperlink" Target="https://podminky.urs.cz/item/CS_URS_2022_02/997221645" TargetMode="External" /><Relationship Id="rId24" Type="http://schemas.openxmlformats.org/officeDocument/2006/relationships/hyperlink" Target="https://podminky.urs.cz/item/CS_URS_2022_02/998225111" TargetMode="External" /><Relationship Id="rId25" Type="http://schemas.openxmlformats.org/officeDocument/2006/relationships/drawing" Target="../drawings/drawing15.xml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2_02/111211201" TargetMode="External" /><Relationship Id="rId2" Type="http://schemas.openxmlformats.org/officeDocument/2006/relationships/hyperlink" Target="https://podminky.urs.cz/item/CS_URS_2022_02/112151111" TargetMode="External" /><Relationship Id="rId3" Type="http://schemas.openxmlformats.org/officeDocument/2006/relationships/hyperlink" Target="https://podminky.urs.cz/item/CS_URS_2022_02/112151112" TargetMode="External" /><Relationship Id="rId4" Type="http://schemas.openxmlformats.org/officeDocument/2006/relationships/hyperlink" Target="https://podminky.urs.cz/item/CS_URS_2022_02/112151113" TargetMode="External" /><Relationship Id="rId5" Type="http://schemas.openxmlformats.org/officeDocument/2006/relationships/hyperlink" Target="https://podminky.urs.cz/item/CS_URS_2022_02/112151115" TargetMode="External" /><Relationship Id="rId6" Type="http://schemas.openxmlformats.org/officeDocument/2006/relationships/hyperlink" Target="https://podminky.urs.cz/item/CS_URS_2022_02/112151117" TargetMode="External" /><Relationship Id="rId7" Type="http://schemas.openxmlformats.org/officeDocument/2006/relationships/hyperlink" Target="https://podminky.urs.cz/item/CS_URS_2022_02/112155215" TargetMode="External" /><Relationship Id="rId8" Type="http://schemas.openxmlformats.org/officeDocument/2006/relationships/hyperlink" Target="https://podminky.urs.cz/item/CS_URS_2022_02/112155221" TargetMode="External" /><Relationship Id="rId9" Type="http://schemas.openxmlformats.org/officeDocument/2006/relationships/hyperlink" Target="https://podminky.urs.cz/item/CS_URS_2022_02/112155225" TargetMode="External" /><Relationship Id="rId10" Type="http://schemas.openxmlformats.org/officeDocument/2006/relationships/hyperlink" Target="https://podminky.urs.cz/item/CS_URS_2022_02/112155311" TargetMode="External" /><Relationship Id="rId11" Type="http://schemas.openxmlformats.org/officeDocument/2006/relationships/hyperlink" Target="https://podminky.urs.cz/item/CS_URS_2022_02/112201131" TargetMode="External" /><Relationship Id="rId12" Type="http://schemas.openxmlformats.org/officeDocument/2006/relationships/hyperlink" Target="https://podminky.urs.cz/item/CS_URS_2022_02/112201132" TargetMode="External" /><Relationship Id="rId13" Type="http://schemas.openxmlformats.org/officeDocument/2006/relationships/hyperlink" Target="https://podminky.urs.cz/item/CS_URS_2022_02/112201133" TargetMode="External" /><Relationship Id="rId14" Type="http://schemas.openxmlformats.org/officeDocument/2006/relationships/hyperlink" Target="https://podminky.urs.cz/item/CS_URS_2022_02/112201135" TargetMode="External" /><Relationship Id="rId15" Type="http://schemas.openxmlformats.org/officeDocument/2006/relationships/hyperlink" Target="https://podminky.urs.cz/item/CS_URS_2022_02/112201137" TargetMode="External" /><Relationship Id="rId16" Type="http://schemas.openxmlformats.org/officeDocument/2006/relationships/hyperlink" Target="https://podminky.urs.cz/item/CS_URS_2022_02/184211386" TargetMode="External" /><Relationship Id="rId17" Type="http://schemas.openxmlformats.org/officeDocument/2006/relationships/hyperlink" Target="https://podminky.urs.cz/item/CS_URS_2022_02/184812112" TargetMode="External" /><Relationship Id="rId18" Type="http://schemas.openxmlformats.org/officeDocument/2006/relationships/hyperlink" Target="https://podminky.urs.cz/item/CS_URS_2022_02/998231311" TargetMode="External" /><Relationship Id="rId19" Type="http://schemas.openxmlformats.org/officeDocument/2006/relationships/drawing" Target="../drawings/drawing16.xml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2_02/113106123" TargetMode="External" /><Relationship Id="rId2" Type="http://schemas.openxmlformats.org/officeDocument/2006/relationships/hyperlink" Target="https://podminky.urs.cz/item/CS_URS_2022_02/113107223" TargetMode="External" /><Relationship Id="rId3" Type="http://schemas.openxmlformats.org/officeDocument/2006/relationships/hyperlink" Target="https://podminky.urs.cz/item/CS_URS_2022_02/113107224" TargetMode="External" /><Relationship Id="rId4" Type="http://schemas.openxmlformats.org/officeDocument/2006/relationships/hyperlink" Target="https://podminky.urs.cz/item/CS_URS_2022_02/113107231" TargetMode="External" /><Relationship Id="rId5" Type="http://schemas.openxmlformats.org/officeDocument/2006/relationships/hyperlink" Target="https://podminky.urs.cz/item/CS_URS_2022_02/113154124" TargetMode="External" /><Relationship Id="rId6" Type="http://schemas.openxmlformats.org/officeDocument/2006/relationships/hyperlink" Target="https://podminky.urs.cz/item/CS_URS_2022_02/113202111" TargetMode="External" /><Relationship Id="rId7" Type="http://schemas.openxmlformats.org/officeDocument/2006/relationships/hyperlink" Target="https://podminky.urs.cz/item/CS_URS_2022_02/113204111" TargetMode="External" /><Relationship Id="rId8" Type="http://schemas.openxmlformats.org/officeDocument/2006/relationships/hyperlink" Target="https://podminky.urs.cz/item/CS_URS_2022_02/121151113" TargetMode="External" /><Relationship Id="rId9" Type="http://schemas.openxmlformats.org/officeDocument/2006/relationships/hyperlink" Target="https://podminky.urs.cz/item/CS_URS_2022_02/122452516" TargetMode="External" /><Relationship Id="rId10" Type="http://schemas.openxmlformats.org/officeDocument/2006/relationships/hyperlink" Target="https://podminky.urs.cz/item/CS_URS_2022_02/162751117" TargetMode="External" /><Relationship Id="rId11" Type="http://schemas.openxmlformats.org/officeDocument/2006/relationships/hyperlink" Target="https://podminky.urs.cz/item/CS_URS_2022_02/162751137" TargetMode="External" /><Relationship Id="rId12" Type="http://schemas.openxmlformats.org/officeDocument/2006/relationships/hyperlink" Target="https://podminky.urs.cz/item/CS_URS_2022_02/171152111" TargetMode="External" /><Relationship Id="rId13" Type="http://schemas.openxmlformats.org/officeDocument/2006/relationships/hyperlink" Target="https://podminky.urs.cz/item/CS_URS_2022_02/171201231" TargetMode="External" /><Relationship Id="rId14" Type="http://schemas.openxmlformats.org/officeDocument/2006/relationships/hyperlink" Target="https://podminky.urs.cz/item/CS_URS_2022_02/171251201" TargetMode="External" /><Relationship Id="rId15" Type="http://schemas.openxmlformats.org/officeDocument/2006/relationships/hyperlink" Target="https://podminky.urs.cz/item/CS_URS_2022_02/181111111" TargetMode="External" /><Relationship Id="rId16" Type="http://schemas.openxmlformats.org/officeDocument/2006/relationships/hyperlink" Target="https://podminky.urs.cz/item/CS_URS_2022_02/181351104" TargetMode="External" /><Relationship Id="rId17" Type="http://schemas.openxmlformats.org/officeDocument/2006/relationships/hyperlink" Target="https://podminky.urs.cz/item/CS_URS_2022_02/212752412" TargetMode="External" /><Relationship Id="rId18" Type="http://schemas.openxmlformats.org/officeDocument/2006/relationships/hyperlink" Target="https://podminky.urs.cz/item/CS_URS_2022_02/564861011" TargetMode="External" /><Relationship Id="rId19" Type="http://schemas.openxmlformats.org/officeDocument/2006/relationships/hyperlink" Target="https://podminky.urs.cz/item/CS_URS_2022_02/565135111" TargetMode="External" /><Relationship Id="rId20" Type="http://schemas.openxmlformats.org/officeDocument/2006/relationships/hyperlink" Target="https://podminky.urs.cz/item/CS_URS_2022_02/567122114" TargetMode="External" /><Relationship Id="rId21" Type="http://schemas.openxmlformats.org/officeDocument/2006/relationships/hyperlink" Target="https://podminky.urs.cz/item/CS_URS_2022_02/567132115" TargetMode="External" /><Relationship Id="rId22" Type="http://schemas.openxmlformats.org/officeDocument/2006/relationships/hyperlink" Target="https://podminky.urs.cz/item/CS_URS_2022_02/573111112" TargetMode="External" /><Relationship Id="rId23" Type="http://schemas.openxmlformats.org/officeDocument/2006/relationships/hyperlink" Target="https://podminky.urs.cz/item/CS_URS_2022_02/573231107" TargetMode="External" /><Relationship Id="rId24" Type="http://schemas.openxmlformats.org/officeDocument/2006/relationships/hyperlink" Target="https://podminky.urs.cz/item/CS_URS_2022_02/577134111" TargetMode="External" /><Relationship Id="rId25" Type="http://schemas.openxmlformats.org/officeDocument/2006/relationships/hyperlink" Target="https://podminky.urs.cz/item/CS_URS_2022_02/577155112" TargetMode="External" /><Relationship Id="rId26" Type="http://schemas.openxmlformats.org/officeDocument/2006/relationships/hyperlink" Target="https://podminky.urs.cz/item/CS_URS_2022_02/591111111" TargetMode="External" /><Relationship Id="rId27" Type="http://schemas.openxmlformats.org/officeDocument/2006/relationships/hyperlink" Target="https://podminky.urs.cz/item/CS_URS_2022_02/591211111" TargetMode="External" /><Relationship Id="rId28" Type="http://schemas.openxmlformats.org/officeDocument/2006/relationships/hyperlink" Target="https://podminky.urs.cz/item/CS_URS_2022_02/711161115" TargetMode="External" /><Relationship Id="rId29" Type="http://schemas.openxmlformats.org/officeDocument/2006/relationships/hyperlink" Target="https://podminky.urs.cz/item/CS_URS_2022_02/895941301" TargetMode="External" /><Relationship Id="rId30" Type="http://schemas.openxmlformats.org/officeDocument/2006/relationships/hyperlink" Target="https://podminky.urs.cz/item/CS_URS_2022_02/895941312" TargetMode="External" /><Relationship Id="rId31" Type="http://schemas.openxmlformats.org/officeDocument/2006/relationships/hyperlink" Target="https://podminky.urs.cz/item/CS_URS_2022_02/895941332" TargetMode="External" /><Relationship Id="rId32" Type="http://schemas.openxmlformats.org/officeDocument/2006/relationships/hyperlink" Target="https://podminky.urs.cz/item/CS_URS_2022_02/899104112" TargetMode="External" /><Relationship Id="rId33" Type="http://schemas.openxmlformats.org/officeDocument/2006/relationships/hyperlink" Target="https://podminky.urs.cz/item/CS_URS_2022_02/912112111" TargetMode="External" /><Relationship Id="rId34" Type="http://schemas.openxmlformats.org/officeDocument/2006/relationships/hyperlink" Target="https://podminky.urs.cz/item/CS_URS_2022_02/915111111" TargetMode="External" /><Relationship Id="rId35" Type="http://schemas.openxmlformats.org/officeDocument/2006/relationships/hyperlink" Target="https://podminky.urs.cz/item/CS_URS_2022_02/915111121" TargetMode="External" /><Relationship Id="rId36" Type="http://schemas.openxmlformats.org/officeDocument/2006/relationships/hyperlink" Target="https://podminky.urs.cz/item/CS_URS_2022_02/915111125" TargetMode="External" /><Relationship Id="rId37" Type="http://schemas.openxmlformats.org/officeDocument/2006/relationships/hyperlink" Target="https://podminky.urs.cz/item/CS_URS_2022_02/915223111" TargetMode="External" /><Relationship Id="rId38" Type="http://schemas.openxmlformats.org/officeDocument/2006/relationships/hyperlink" Target="https://podminky.urs.cz/item/CS_URS_2022_02/916231213" TargetMode="External" /><Relationship Id="rId39" Type="http://schemas.openxmlformats.org/officeDocument/2006/relationships/hyperlink" Target="https://podminky.urs.cz/item/CS_URS_2022_02/916241213.b" TargetMode="External" /><Relationship Id="rId40" Type="http://schemas.openxmlformats.org/officeDocument/2006/relationships/hyperlink" Target="https://podminky.urs.cz/item/CS_URS_2022_02/916991121" TargetMode="External" /><Relationship Id="rId41" Type="http://schemas.openxmlformats.org/officeDocument/2006/relationships/hyperlink" Target="https://podminky.urs.cz/item/CS_URS_2022_02/919726121" TargetMode="External" /><Relationship Id="rId42" Type="http://schemas.openxmlformats.org/officeDocument/2006/relationships/hyperlink" Target="https://podminky.urs.cz/item/CS_URS_2022_02/935114111" TargetMode="External" /><Relationship Id="rId43" Type="http://schemas.openxmlformats.org/officeDocument/2006/relationships/hyperlink" Target="https://podminky.urs.cz/item/CS_URS_2022_02/935114112" TargetMode="External" /><Relationship Id="rId44" Type="http://schemas.openxmlformats.org/officeDocument/2006/relationships/hyperlink" Target="https://podminky.urs.cz/item/CS_URS_2022_02/997221551" TargetMode="External" /><Relationship Id="rId45" Type="http://schemas.openxmlformats.org/officeDocument/2006/relationships/hyperlink" Target="https://podminky.urs.cz/item/CS_URS_2022_02/997221559" TargetMode="External" /><Relationship Id="rId46" Type="http://schemas.openxmlformats.org/officeDocument/2006/relationships/hyperlink" Target="https://podminky.urs.cz/item/CS_URS_2022_02/997221571" TargetMode="External" /><Relationship Id="rId47" Type="http://schemas.openxmlformats.org/officeDocument/2006/relationships/hyperlink" Target="https://podminky.urs.cz/item/CS_URS_2022_02/997221579" TargetMode="External" /><Relationship Id="rId48" Type="http://schemas.openxmlformats.org/officeDocument/2006/relationships/hyperlink" Target="https://podminky.urs.cz/item/CS_URS_2022_02/997221861" TargetMode="External" /><Relationship Id="rId49" Type="http://schemas.openxmlformats.org/officeDocument/2006/relationships/hyperlink" Target="https://podminky.urs.cz/item/CS_URS_2022_02/997221873" TargetMode="External" /><Relationship Id="rId50" Type="http://schemas.openxmlformats.org/officeDocument/2006/relationships/hyperlink" Target="https://podminky.urs.cz/item/CS_URS_2022_02/997221875" TargetMode="External" /><Relationship Id="rId51" Type="http://schemas.openxmlformats.org/officeDocument/2006/relationships/hyperlink" Target="https://podminky.urs.cz/item/CS_URS_2022_02/998225111" TargetMode="External" /><Relationship Id="rId52" Type="http://schemas.openxmlformats.org/officeDocument/2006/relationships/drawing" Target="../drawings/drawing17.xml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2_02/210021351" TargetMode="External" /><Relationship Id="rId2" Type="http://schemas.openxmlformats.org/officeDocument/2006/relationships/hyperlink" Target="https://podminky.urs.cz/item/CS_URS_2022_02/210100101" TargetMode="External" /><Relationship Id="rId3" Type="http://schemas.openxmlformats.org/officeDocument/2006/relationships/hyperlink" Target="https://podminky.urs.cz/item/CS_URS_2022_02/210204011" TargetMode="External" /><Relationship Id="rId4" Type="http://schemas.openxmlformats.org/officeDocument/2006/relationships/hyperlink" Target="https://podminky.urs.cz/item/CS_URS_2022_02/210220022" TargetMode="External" /><Relationship Id="rId5" Type="http://schemas.openxmlformats.org/officeDocument/2006/relationships/hyperlink" Target="https://podminky.urs.cz/item/CS_URS_2022_02/210220300" TargetMode="External" /><Relationship Id="rId6" Type="http://schemas.openxmlformats.org/officeDocument/2006/relationships/hyperlink" Target="https://podminky.urs.cz/item/CS_URS_2022_02/210220401" TargetMode="External" /><Relationship Id="rId7" Type="http://schemas.openxmlformats.org/officeDocument/2006/relationships/hyperlink" Target="https://podminky.urs.cz/item/CS_URS_2022_02/210813035" TargetMode="External" /><Relationship Id="rId8" Type="http://schemas.openxmlformats.org/officeDocument/2006/relationships/hyperlink" Target="https://podminky.urs.cz/item/CS_URS_2022_02/218204011" TargetMode="External" /><Relationship Id="rId9" Type="http://schemas.openxmlformats.org/officeDocument/2006/relationships/hyperlink" Target="https://podminky.urs.cz/item/CS_URS_2022_02/460161143" TargetMode="External" /><Relationship Id="rId10" Type="http://schemas.openxmlformats.org/officeDocument/2006/relationships/hyperlink" Target="https://podminky.urs.cz/item/CS_URS_2022_02/460391124" TargetMode="External" /><Relationship Id="rId11" Type="http://schemas.openxmlformats.org/officeDocument/2006/relationships/hyperlink" Target="https://podminky.urs.cz/item/CS_URS_2022_02/460431153" TargetMode="External" /><Relationship Id="rId12" Type="http://schemas.openxmlformats.org/officeDocument/2006/relationships/hyperlink" Target="https://podminky.urs.cz/item/CS_URS_2022_02/460641124" TargetMode="External" /><Relationship Id="rId13" Type="http://schemas.openxmlformats.org/officeDocument/2006/relationships/hyperlink" Target="https://podminky.urs.cz/item/CS_URS_2022_02/460641411" TargetMode="External" /><Relationship Id="rId14" Type="http://schemas.openxmlformats.org/officeDocument/2006/relationships/hyperlink" Target="https://podminky.urs.cz/item/CS_URS_2022_02/460641412" TargetMode="External" /><Relationship Id="rId15" Type="http://schemas.openxmlformats.org/officeDocument/2006/relationships/hyperlink" Target="https://podminky.urs.cz/item/CS_URS_2022_02/460641431" TargetMode="External" /><Relationship Id="rId16" Type="http://schemas.openxmlformats.org/officeDocument/2006/relationships/hyperlink" Target="https://podminky.urs.cz/item/CS_URS_2022_02/460671113" TargetMode="External" /><Relationship Id="rId17" Type="http://schemas.openxmlformats.org/officeDocument/2006/relationships/hyperlink" Target="https://podminky.urs.cz/item/CS_URS_2022_02/460791214" TargetMode="External" /><Relationship Id="rId18" Type="http://schemas.openxmlformats.org/officeDocument/2006/relationships/hyperlink" Target="https://podminky.urs.cz/item/CS_URS_2022_02/460821111" TargetMode="External" /><Relationship Id="rId19" Type="http://schemas.openxmlformats.org/officeDocument/2006/relationships/hyperlink" Target="https://podminky.urs.cz/item/CS_URS_2022_02/460881612" TargetMode="External" /><Relationship Id="rId20" Type="http://schemas.openxmlformats.org/officeDocument/2006/relationships/hyperlink" Target="https://podminky.urs.cz/item/CS_URS_2022_02/460911122" TargetMode="External" /><Relationship Id="rId21" Type="http://schemas.openxmlformats.org/officeDocument/2006/relationships/hyperlink" Target="https://podminky.urs.cz/item/CS_URS_2022_02/460921222" TargetMode="External" /><Relationship Id="rId22" Type="http://schemas.openxmlformats.org/officeDocument/2006/relationships/hyperlink" Target="https://podminky.urs.cz/item/CS_URS_2022_02/468021212" TargetMode="External" /><Relationship Id="rId23" Type="http://schemas.openxmlformats.org/officeDocument/2006/relationships/hyperlink" Target="https://podminky.urs.cz/item/CS_URS_2022_02/468051121" TargetMode="External" /><Relationship Id="rId24" Type="http://schemas.openxmlformats.org/officeDocument/2006/relationships/hyperlink" Target="https://podminky.urs.cz/item/CS_URS_2022_02/469972111" TargetMode="External" /><Relationship Id="rId25" Type="http://schemas.openxmlformats.org/officeDocument/2006/relationships/hyperlink" Target="https://podminky.urs.cz/item/CS_URS_2022_02/469972121" TargetMode="External" /><Relationship Id="rId26" Type="http://schemas.openxmlformats.org/officeDocument/2006/relationships/hyperlink" Target="https://podminky.urs.cz/item/CS_URS_2022_02/469973120" TargetMode="External" /><Relationship Id="rId27" Type="http://schemas.openxmlformats.org/officeDocument/2006/relationships/drawing" Target="../drawings/drawing18.xml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2_02/132254205" TargetMode="External" /><Relationship Id="rId2" Type="http://schemas.openxmlformats.org/officeDocument/2006/relationships/hyperlink" Target="https://podminky.urs.cz/item/CS_URS_2022_02/133254102" TargetMode="External" /><Relationship Id="rId3" Type="http://schemas.openxmlformats.org/officeDocument/2006/relationships/hyperlink" Target="https://podminky.urs.cz/item/CS_URS_2022_02/151101101" TargetMode="External" /><Relationship Id="rId4" Type="http://schemas.openxmlformats.org/officeDocument/2006/relationships/hyperlink" Target="https://podminky.urs.cz/item/CS_URS_2022_02/151101103" TargetMode="External" /><Relationship Id="rId5" Type="http://schemas.openxmlformats.org/officeDocument/2006/relationships/hyperlink" Target="https://podminky.urs.cz/item/CS_URS_2022_02/151101111" TargetMode="External" /><Relationship Id="rId6" Type="http://schemas.openxmlformats.org/officeDocument/2006/relationships/hyperlink" Target="https://podminky.urs.cz/item/CS_URS_2022_02/151101113" TargetMode="External" /><Relationship Id="rId7" Type="http://schemas.openxmlformats.org/officeDocument/2006/relationships/hyperlink" Target="https://podminky.urs.cz/item/CS_URS_2022_02/162351103" TargetMode="External" /><Relationship Id="rId8" Type="http://schemas.openxmlformats.org/officeDocument/2006/relationships/hyperlink" Target="https://podminky.urs.cz/item/CS_URS_2022_02/162751117" TargetMode="External" /><Relationship Id="rId9" Type="http://schemas.openxmlformats.org/officeDocument/2006/relationships/hyperlink" Target="https://podminky.urs.cz/item/CS_URS_2022_02/162751119" TargetMode="External" /><Relationship Id="rId10" Type="http://schemas.openxmlformats.org/officeDocument/2006/relationships/hyperlink" Target="https://podminky.urs.cz/item/CS_URS_2022_02/171251201" TargetMode="External" /><Relationship Id="rId11" Type="http://schemas.openxmlformats.org/officeDocument/2006/relationships/hyperlink" Target="https://podminky.urs.cz/item/CS_URS_2022_02/171201221" TargetMode="External" /><Relationship Id="rId12" Type="http://schemas.openxmlformats.org/officeDocument/2006/relationships/hyperlink" Target="https://podminky.urs.cz/item/CS_URS_2022_02/167151101" TargetMode="External" /><Relationship Id="rId13" Type="http://schemas.openxmlformats.org/officeDocument/2006/relationships/hyperlink" Target="https://podminky.urs.cz/item/CS_URS_2022_02/174151101" TargetMode="External" /><Relationship Id="rId14" Type="http://schemas.openxmlformats.org/officeDocument/2006/relationships/hyperlink" Target="https://podminky.urs.cz/item/CS_URS_2022_02/175151101" TargetMode="External" /><Relationship Id="rId15" Type="http://schemas.openxmlformats.org/officeDocument/2006/relationships/hyperlink" Target="https://podminky.urs.cz/item/CS_URS_2022_02/452311131" TargetMode="External" /><Relationship Id="rId16" Type="http://schemas.openxmlformats.org/officeDocument/2006/relationships/hyperlink" Target="https://podminky.urs.cz/item/CS_URS_2022_02/831362121" TargetMode="External" /><Relationship Id="rId17" Type="http://schemas.openxmlformats.org/officeDocument/2006/relationships/hyperlink" Target="https://podminky.urs.cz/item/CS_URS_2022_02/837362221" TargetMode="External" /><Relationship Id="rId18" Type="http://schemas.openxmlformats.org/officeDocument/2006/relationships/hyperlink" Target="https://podminky.urs.cz/item/CS_URS_2022_02/871214201" TargetMode="External" /><Relationship Id="rId19" Type="http://schemas.openxmlformats.org/officeDocument/2006/relationships/hyperlink" Target="https://podminky.urs.cz/item/CS_URS_2022_02/871315241" TargetMode="External" /><Relationship Id="rId20" Type="http://schemas.openxmlformats.org/officeDocument/2006/relationships/hyperlink" Target="https://podminky.urs.cz/item/CS_URS_2022_02/871355241" TargetMode="External" /><Relationship Id="rId21" Type="http://schemas.openxmlformats.org/officeDocument/2006/relationships/hyperlink" Target="https://podminky.urs.cz/item/CS_URS_2022_02/871365241" TargetMode="External" /><Relationship Id="rId22" Type="http://schemas.openxmlformats.org/officeDocument/2006/relationships/hyperlink" Target="https://podminky.urs.cz/item/CS_URS_2022_02/877315211" TargetMode="External" /><Relationship Id="rId23" Type="http://schemas.openxmlformats.org/officeDocument/2006/relationships/hyperlink" Target="https://podminky.urs.cz/item/CS_URS_2022_02/877355211" TargetMode="External" /><Relationship Id="rId24" Type="http://schemas.openxmlformats.org/officeDocument/2006/relationships/hyperlink" Target="https://podminky.urs.cz/item/CS_URS_2022_02/899623141" TargetMode="External" /><Relationship Id="rId25" Type="http://schemas.openxmlformats.org/officeDocument/2006/relationships/hyperlink" Target="https://podminky.urs.cz/item/CS_URS_2022_02/899722113" TargetMode="External" /><Relationship Id="rId26" Type="http://schemas.openxmlformats.org/officeDocument/2006/relationships/hyperlink" Target="https://podminky.urs.cz/item/CS_URS_2022_02/892241111" TargetMode="External" /><Relationship Id="rId27" Type="http://schemas.openxmlformats.org/officeDocument/2006/relationships/hyperlink" Target="https://podminky.urs.cz/item/CS_URS_2022_02/892351111" TargetMode="External" /><Relationship Id="rId28" Type="http://schemas.openxmlformats.org/officeDocument/2006/relationships/hyperlink" Target="https://podminky.urs.cz/item/CS_URS_2022_02/892381111" TargetMode="External" /><Relationship Id="rId29" Type="http://schemas.openxmlformats.org/officeDocument/2006/relationships/hyperlink" Target="https://podminky.urs.cz/item/CS_URS_2022_02/359901211" TargetMode="External" /><Relationship Id="rId30" Type="http://schemas.openxmlformats.org/officeDocument/2006/relationships/hyperlink" Target="https://podminky.urs.cz/item/CS_URS_2022_02/998276101" TargetMode="External" /><Relationship Id="rId31" Type="http://schemas.openxmlformats.org/officeDocument/2006/relationships/drawing" Target="../drawings/drawing19.xml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2_02/121151103" TargetMode="External" /><Relationship Id="rId2" Type="http://schemas.openxmlformats.org/officeDocument/2006/relationships/hyperlink" Target="https://podminky.urs.cz/item/CS_URS_2022_02/131251103" TargetMode="External" /><Relationship Id="rId3" Type="http://schemas.openxmlformats.org/officeDocument/2006/relationships/hyperlink" Target="https://podminky.urs.cz/item/CS_URS_2022_02/162351103" TargetMode="External" /><Relationship Id="rId4" Type="http://schemas.openxmlformats.org/officeDocument/2006/relationships/hyperlink" Target="https://podminky.urs.cz/item/CS_URS_2022_02/162751117" TargetMode="External" /><Relationship Id="rId5" Type="http://schemas.openxmlformats.org/officeDocument/2006/relationships/hyperlink" Target="https://podminky.urs.cz/item/CS_URS_2022_02/162751119" TargetMode="External" /><Relationship Id="rId6" Type="http://schemas.openxmlformats.org/officeDocument/2006/relationships/hyperlink" Target="https://podminky.urs.cz/item/CS_URS_2022_02/167151101" TargetMode="External" /><Relationship Id="rId7" Type="http://schemas.openxmlformats.org/officeDocument/2006/relationships/hyperlink" Target="https://podminky.urs.cz/item/CS_URS_2022_02/171152121" TargetMode="External" /><Relationship Id="rId8" Type="http://schemas.openxmlformats.org/officeDocument/2006/relationships/hyperlink" Target="https://podminky.urs.cz/item/CS_URS_2022_02/171201221" TargetMode="External" /><Relationship Id="rId9" Type="http://schemas.openxmlformats.org/officeDocument/2006/relationships/hyperlink" Target="https://podminky.urs.cz/item/CS_URS_2022_02/171251201" TargetMode="External" /><Relationship Id="rId10" Type="http://schemas.openxmlformats.org/officeDocument/2006/relationships/hyperlink" Target="https://podminky.urs.cz/item/CS_URS_2022_02/174151101" TargetMode="External" /><Relationship Id="rId11" Type="http://schemas.openxmlformats.org/officeDocument/2006/relationships/hyperlink" Target="https://podminky.urs.cz/item/CS_URS_2022_02/181411132" TargetMode="External" /><Relationship Id="rId12" Type="http://schemas.openxmlformats.org/officeDocument/2006/relationships/hyperlink" Target="https://podminky.urs.cz/item/CS_URS_2022_02/182303112" TargetMode="External" /><Relationship Id="rId13" Type="http://schemas.openxmlformats.org/officeDocument/2006/relationships/hyperlink" Target="https://podminky.urs.cz/item/CS_URS_2022_02/181351003" TargetMode="External" /><Relationship Id="rId14" Type="http://schemas.openxmlformats.org/officeDocument/2006/relationships/hyperlink" Target="https://podminky.urs.cz/item/CS_URS_2022_02/181951111" TargetMode="External" /><Relationship Id="rId15" Type="http://schemas.openxmlformats.org/officeDocument/2006/relationships/hyperlink" Target="https://podminky.urs.cz/item/CS_URS_2022_02/273313511" TargetMode="External" /><Relationship Id="rId16" Type="http://schemas.openxmlformats.org/officeDocument/2006/relationships/hyperlink" Target="https://podminky.urs.cz/item/CS_URS_2022_02/348171112" TargetMode="External" /><Relationship Id="rId17" Type="http://schemas.openxmlformats.org/officeDocument/2006/relationships/hyperlink" Target="https://podminky.urs.cz/item/CS_URS_2022_02/380326332" TargetMode="External" /><Relationship Id="rId18" Type="http://schemas.openxmlformats.org/officeDocument/2006/relationships/hyperlink" Target="https://podminky.urs.cz/item/CS_URS_2022_02/380356231" TargetMode="External" /><Relationship Id="rId19" Type="http://schemas.openxmlformats.org/officeDocument/2006/relationships/hyperlink" Target="https://podminky.urs.cz/item/CS_URS_2022_02/380356232" TargetMode="External" /><Relationship Id="rId20" Type="http://schemas.openxmlformats.org/officeDocument/2006/relationships/hyperlink" Target="https://podminky.urs.cz/item/CS_URS_2022_02/380361006" TargetMode="External" /><Relationship Id="rId21" Type="http://schemas.openxmlformats.org/officeDocument/2006/relationships/hyperlink" Target="https://podminky.urs.cz/item/CS_URS_2022_02/852261122" TargetMode="External" /><Relationship Id="rId22" Type="http://schemas.openxmlformats.org/officeDocument/2006/relationships/hyperlink" Target="https://podminky.urs.cz/item/CS_URS_2022_02/857262122" TargetMode="External" /><Relationship Id="rId23" Type="http://schemas.openxmlformats.org/officeDocument/2006/relationships/hyperlink" Target="https://podminky.urs.cz/item/CS_URS_2022_02/871214201" TargetMode="External" /><Relationship Id="rId24" Type="http://schemas.openxmlformats.org/officeDocument/2006/relationships/hyperlink" Target="https://podminky.urs.cz/item/CS_URS_2022_02/871224201" TargetMode="External" /><Relationship Id="rId25" Type="http://schemas.openxmlformats.org/officeDocument/2006/relationships/hyperlink" Target="https://podminky.urs.cz/item/CS_URS_2022_02/871275211" TargetMode="External" /><Relationship Id="rId26" Type="http://schemas.openxmlformats.org/officeDocument/2006/relationships/hyperlink" Target="https://podminky.urs.cz/item/CS_URS_2022_02/871315241" TargetMode="External" /><Relationship Id="rId27" Type="http://schemas.openxmlformats.org/officeDocument/2006/relationships/hyperlink" Target="https://podminky.urs.cz/item/CS_URS_2022_02/871365241" TargetMode="External" /><Relationship Id="rId28" Type="http://schemas.openxmlformats.org/officeDocument/2006/relationships/hyperlink" Target="https://podminky.urs.cz/item/CS_URS_2022_02/877185201" TargetMode="External" /><Relationship Id="rId29" Type="http://schemas.openxmlformats.org/officeDocument/2006/relationships/hyperlink" Target="https://podminky.urs.cz/item/CS_URS_2022_02/877215201" TargetMode="External" /><Relationship Id="rId30" Type="http://schemas.openxmlformats.org/officeDocument/2006/relationships/hyperlink" Target="https://podminky.urs.cz/item/CS_URS_2022_02/877215210" TargetMode="External" /><Relationship Id="rId31" Type="http://schemas.openxmlformats.org/officeDocument/2006/relationships/hyperlink" Target="https://podminky.urs.cz/item/CS_URS_2022_02/899623181" TargetMode="External" /><Relationship Id="rId32" Type="http://schemas.openxmlformats.org/officeDocument/2006/relationships/hyperlink" Target="https://podminky.urs.cz/item/CS_URS_2022_02/935113111" TargetMode="External" /><Relationship Id="rId33" Type="http://schemas.openxmlformats.org/officeDocument/2006/relationships/hyperlink" Target="https://podminky.urs.cz/item/CS_URS_2022_02/998142251" TargetMode="External" /><Relationship Id="rId34" Type="http://schemas.openxmlformats.org/officeDocument/2006/relationships/hyperlink" Target="https://podminky.urs.cz/item/CS_URS_2022_02/711111001" TargetMode="External" /><Relationship Id="rId35" Type="http://schemas.openxmlformats.org/officeDocument/2006/relationships/hyperlink" Target="https://podminky.urs.cz/item/CS_URS_2022_02/998711102" TargetMode="External" /><Relationship Id="rId36" Type="http://schemas.openxmlformats.org/officeDocument/2006/relationships/hyperlink" Target="https://podminky.urs.cz/item/CS_URS_2022_02/781491511" TargetMode="External" /><Relationship Id="rId37" Type="http://schemas.openxmlformats.org/officeDocument/2006/relationships/hyperlink" Target="https://podminky.urs.cz/item/CS_URS_2022_02/781731112" TargetMode="External" /><Relationship Id="rId38" Type="http://schemas.openxmlformats.org/officeDocument/2006/relationships/hyperlink" Target="https://podminky.urs.cz/item/CS_URS_2022_02/998781102" TargetMode="External" /><Relationship Id="rId39" Type="http://schemas.openxmlformats.org/officeDocument/2006/relationships/drawing" Target="../drawings/drawing20.xml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2_02/131251103" TargetMode="External" /><Relationship Id="rId2" Type="http://schemas.openxmlformats.org/officeDocument/2006/relationships/hyperlink" Target="https://podminky.urs.cz/item/CS_URS_2022_02/162351103" TargetMode="External" /><Relationship Id="rId3" Type="http://schemas.openxmlformats.org/officeDocument/2006/relationships/hyperlink" Target="https://podminky.urs.cz/item/CS_URS_2022_02/162751117" TargetMode="External" /><Relationship Id="rId4" Type="http://schemas.openxmlformats.org/officeDocument/2006/relationships/hyperlink" Target="https://podminky.urs.cz/item/CS_URS_2022_02/162751119" TargetMode="External" /><Relationship Id="rId5" Type="http://schemas.openxmlformats.org/officeDocument/2006/relationships/hyperlink" Target="https://podminky.urs.cz/item/CS_URS_2022_02/167151101" TargetMode="External" /><Relationship Id="rId6" Type="http://schemas.openxmlformats.org/officeDocument/2006/relationships/hyperlink" Target="https://podminky.urs.cz/item/CS_URS_2022_02/171152121" TargetMode="External" /><Relationship Id="rId7" Type="http://schemas.openxmlformats.org/officeDocument/2006/relationships/hyperlink" Target="https://podminky.urs.cz/item/CS_URS_2022_02/171201221" TargetMode="External" /><Relationship Id="rId8" Type="http://schemas.openxmlformats.org/officeDocument/2006/relationships/hyperlink" Target="https://podminky.urs.cz/item/CS_URS_2022_02/171251201" TargetMode="External" /><Relationship Id="rId9" Type="http://schemas.openxmlformats.org/officeDocument/2006/relationships/hyperlink" Target="https://podminky.urs.cz/item/CS_URS_2022_02/174151101" TargetMode="External" /><Relationship Id="rId10" Type="http://schemas.openxmlformats.org/officeDocument/2006/relationships/hyperlink" Target="https://podminky.urs.cz/item/CS_URS_2022_02/175151201" TargetMode="External" /><Relationship Id="rId11" Type="http://schemas.openxmlformats.org/officeDocument/2006/relationships/hyperlink" Target="https://podminky.urs.cz/item/CS_URS_2022_02/211971122" TargetMode="External" /><Relationship Id="rId12" Type="http://schemas.openxmlformats.org/officeDocument/2006/relationships/hyperlink" Target="https://podminky.urs.cz/item/CS_URS_2022_02/212792211" TargetMode="External" /><Relationship Id="rId13" Type="http://schemas.openxmlformats.org/officeDocument/2006/relationships/hyperlink" Target="https://podminky.urs.cz/item/CS_URS_2022_02/212792311" TargetMode="External" /><Relationship Id="rId14" Type="http://schemas.openxmlformats.org/officeDocument/2006/relationships/hyperlink" Target="https://podminky.urs.cz/item/CS_URS_2022_02/273313511" TargetMode="External" /><Relationship Id="rId15" Type="http://schemas.openxmlformats.org/officeDocument/2006/relationships/hyperlink" Target="https://podminky.urs.cz/item/CS_URS_2022_02/273323611" TargetMode="External" /><Relationship Id="rId16" Type="http://schemas.openxmlformats.org/officeDocument/2006/relationships/hyperlink" Target="https://podminky.urs.cz/item/CS_URS_2022_02/273351121" TargetMode="External" /><Relationship Id="rId17" Type="http://schemas.openxmlformats.org/officeDocument/2006/relationships/hyperlink" Target="https://podminky.urs.cz/item/CS_URS_2022_02/273351122" TargetMode="External" /><Relationship Id="rId18" Type="http://schemas.openxmlformats.org/officeDocument/2006/relationships/hyperlink" Target="https://podminky.urs.cz/item/CS_URS_2022_02/273361821" TargetMode="External" /><Relationship Id="rId19" Type="http://schemas.openxmlformats.org/officeDocument/2006/relationships/hyperlink" Target="https://podminky.urs.cz/item/CS_URS_2022_02/279323112" TargetMode="External" /><Relationship Id="rId20" Type="http://schemas.openxmlformats.org/officeDocument/2006/relationships/hyperlink" Target="https://podminky.urs.cz/item/CS_URS_2022_02/279351121" TargetMode="External" /><Relationship Id="rId21" Type="http://schemas.openxmlformats.org/officeDocument/2006/relationships/hyperlink" Target="https://podminky.urs.cz/item/CS_URS_2022_02/279351122" TargetMode="External" /><Relationship Id="rId22" Type="http://schemas.openxmlformats.org/officeDocument/2006/relationships/hyperlink" Target="https://podminky.urs.cz/item/CS_URS_2022_02/279361821" TargetMode="External" /><Relationship Id="rId23" Type="http://schemas.openxmlformats.org/officeDocument/2006/relationships/hyperlink" Target="https://podminky.urs.cz/item/CS_URS_2022_02/348171112" TargetMode="External" /><Relationship Id="rId24" Type="http://schemas.openxmlformats.org/officeDocument/2006/relationships/hyperlink" Target="https://podminky.urs.cz/item/CS_URS_2022_02/899623141" TargetMode="External" /><Relationship Id="rId25" Type="http://schemas.openxmlformats.org/officeDocument/2006/relationships/hyperlink" Target="https://podminky.urs.cz/item/CS_URS_2022_02/935113111" TargetMode="External" /><Relationship Id="rId26" Type="http://schemas.openxmlformats.org/officeDocument/2006/relationships/hyperlink" Target="https://podminky.urs.cz/item/CS_URS_2022_02/998152111" TargetMode="External" /><Relationship Id="rId27" Type="http://schemas.openxmlformats.org/officeDocument/2006/relationships/hyperlink" Target="https://podminky.urs.cz/item/CS_URS_2022_02/711111001" TargetMode="External" /><Relationship Id="rId28" Type="http://schemas.openxmlformats.org/officeDocument/2006/relationships/hyperlink" Target="https://podminky.urs.cz/item/CS_URS_2022_02/998711102" TargetMode="External" /><Relationship Id="rId29" Type="http://schemas.openxmlformats.org/officeDocument/2006/relationships/hyperlink" Target="https://podminky.urs.cz/item/CS_URS_2022_02/781491511" TargetMode="External" /><Relationship Id="rId30" Type="http://schemas.openxmlformats.org/officeDocument/2006/relationships/hyperlink" Target="https://podminky.urs.cz/item/CS_URS_2022_02/781731112" TargetMode="External" /><Relationship Id="rId31" Type="http://schemas.openxmlformats.org/officeDocument/2006/relationships/hyperlink" Target="https://podminky.urs.cz/item/CS_URS_2022_02/998781102" TargetMode="External" /><Relationship Id="rId32" Type="http://schemas.openxmlformats.org/officeDocument/2006/relationships/drawing" Target="../drawings/drawing21.xml" /></Relationships>
</file>

<file path=xl/worksheets/_rels/sheet22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2_02/HZS4212" TargetMode="External" /><Relationship Id="rId2" Type="http://schemas.openxmlformats.org/officeDocument/2006/relationships/hyperlink" Target="https://podminky.urs.cz/item/CS_URS_2022_02/HZS4222" TargetMode="External" /><Relationship Id="rId3" Type="http://schemas.openxmlformats.org/officeDocument/2006/relationships/hyperlink" Target="https://podminky.urs.cz/item/CS_URS_2022_02/HZS4232" TargetMode="External" /><Relationship Id="rId4" Type="http://schemas.openxmlformats.org/officeDocument/2006/relationships/drawing" Target="../drawings/drawing22.xml" /></Relationships>
</file>

<file path=xl/worksheets/_rels/sheet23.xml.rels>&#65279;<?xml version="1.0" encoding="utf-8"?><Relationships xmlns="http://schemas.openxmlformats.org/package/2006/relationships"><Relationship Id="rId1" Type="http://schemas.openxmlformats.org/officeDocument/2006/relationships/drawing" Target="../drawings/drawing23.xml" /></Relationships>
</file>

<file path=xl/worksheets/_rels/sheet24.xml.rels>&#65279;<?xml version="1.0" encoding="utf-8"?><Relationships xmlns="http://schemas.openxmlformats.org/package/2006/relationships"><Relationship Id="rId1" Type="http://schemas.openxmlformats.org/officeDocument/2006/relationships/drawing" Target="../drawings/drawing24.xml" /></Relationships>
</file>

<file path=xl/worksheets/_rels/sheet25.xml.rels>&#65279;<?xml version="1.0" encoding="utf-8"?><Relationships xmlns="http://schemas.openxmlformats.org/package/2006/relationships"><Relationship Id="rId1" Type="http://schemas.openxmlformats.org/officeDocument/2006/relationships/drawing" Target="../drawings/drawing25.xml" /></Relationships>
</file>

<file path=xl/worksheets/_rels/sheet2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tabSelected="1" showGridLines="0" workbookViewId="0"/>
  </sheetViews>
  <cols>
    <col min="1" max="1" width="8.332031" style="1" customWidth="1"/>
    <col min="2" max="2" width="1.667969" style="1" customWidth="1"/>
    <col min="3" max="3" width="4.160156" style="1" customWidth="1"/>
    <col min="4" max="4" width="2.660156" style="1" customWidth="1"/>
    <col min="5" max="5" width="2.660156" style="1" customWidth="1"/>
    <col min="6" max="6" width="2.660156" style="1" customWidth="1"/>
    <col min="7" max="7" width="2.660156" style="1" customWidth="1"/>
    <col min="8" max="8" width="2.660156" style="1" customWidth="1"/>
    <col min="9" max="9" width="2.660156" style="1" customWidth="1"/>
    <col min="10" max="10" width="2.660156" style="1" customWidth="1"/>
    <col min="11" max="11" width="2.660156" style="1" customWidth="1"/>
    <col min="12" max="12" width="2.660156" style="1" customWidth="1"/>
    <col min="13" max="13" width="2.660156" style="1" customWidth="1"/>
    <col min="14" max="14" width="2.660156" style="1" customWidth="1"/>
    <col min="15" max="15" width="2.660156" style="1" customWidth="1"/>
    <col min="16" max="16" width="2.660156" style="1" customWidth="1"/>
    <col min="17" max="17" width="2.660156" style="1" customWidth="1"/>
    <col min="18" max="18" width="2.660156" style="1" customWidth="1"/>
    <col min="19" max="19" width="2.660156" style="1" customWidth="1"/>
    <col min="20" max="20" width="2.660156" style="1" customWidth="1"/>
    <col min="21" max="21" width="2.660156" style="1" customWidth="1"/>
    <col min="22" max="22" width="2.660156" style="1" customWidth="1"/>
    <col min="23" max="23" width="2.660156" style="1" customWidth="1"/>
    <col min="24" max="24" width="2.660156" style="1" customWidth="1"/>
    <col min="25" max="25" width="2.660156" style="1" customWidth="1"/>
    <col min="26" max="26" width="2.660156" style="1" customWidth="1"/>
    <col min="27" max="27" width="2.660156" style="1" customWidth="1"/>
    <col min="28" max="28" width="2.660156" style="1" customWidth="1"/>
    <col min="29" max="29" width="2.660156" style="1" customWidth="1"/>
    <col min="30" max="30" width="2.660156" style="1" customWidth="1"/>
    <col min="31" max="31" width="2.660156" style="1" customWidth="1"/>
    <col min="32" max="32" width="2.660156" style="1" customWidth="1"/>
    <col min="33" max="33" width="2.660156" style="1" customWidth="1"/>
    <col min="34" max="34" width="3.332031" style="1" customWidth="1"/>
    <col min="35" max="35" width="31.66016" style="1" customWidth="1"/>
    <col min="36" max="36" width="2.5" style="1" customWidth="1"/>
    <col min="37" max="37" width="2.5" style="1" customWidth="1"/>
    <col min="38" max="38" width="8.332031" style="1" customWidth="1"/>
    <col min="39" max="39" width="3.332031" style="1" customWidth="1"/>
    <col min="40" max="40" width="13.33203" style="1" customWidth="1"/>
    <col min="41" max="41" width="7.5" style="1" customWidth="1"/>
    <col min="42" max="42" width="4.160156" style="1" customWidth="1"/>
    <col min="43" max="43" width="15.66016" style="1" customWidth="1"/>
    <col min="44" max="44" width="13.66016" style="1" customWidth="1"/>
    <col min="45" max="45" width="25.83203" style="1" hidden="1" customWidth="1"/>
    <col min="46" max="46" width="25.83203" style="1" hidden="1" customWidth="1"/>
    <col min="47" max="47" width="25.83203" style="1" hidden="1" customWidth="1"/>
    <col min="48" max="48" width="21.66016" style="1" hidden="1" customWidth="1"/>
    <col min="49" max="49" width="21.66016" style="1" hidden="1" customWidth="1"/>
    <col min="50" max="50" width="25" style="1" hidden="1" customWidth="1"/>
    <col min="51" max="51" width="25" style="1" hidden="1" customWidth="1"/>
    <col min="52" max="52" width="21.66016" style="1" hidden="1" customWidth="1"/>
    <col min="53" max="53" width="19.16016" style="1" hidden="1" customWidth="1"/>
    <col min="54" max="54" width="25" style="1" hidden="1" customWidth="1"/>
    <col min="55" max="55" width="21.66016" style="1" hidden="1" customWidth="1"/>
    <col min="56" max="56" width="19.16016" style="1" hidden="1" customWidth="1"/>
    <col min="57" max="57" width="66.5" style="1" customWidth="1"/>
    <col min="71" max="71" width="9.332031" style="1" hidden="1"/>
    <col min="72" max="72" width="9.332031" style="1" hidden="1"/>
    <col min="73" max="73" width="9.332031" style="1" hidden="1"/>
    <col min="74" max="74" width="9.332031" style="1" hidden="1"/>
    <col min="75" max="75" width="9.332031" style="1" hidden="1"/>
    <col min="76" max="76" width="9.332031" style="1" hidden="1"/>
    <col min="77" max="77" width="9.332031" style="1" hidden="1"/>
    <col min="78" max="78" width="9.332031" style="1" hidden="1"/>
    <col min="79" max="79" width="9.332031" style="1" hidden="1"/>
    <col min="80" max="80" width="9.332031" style="1" hidden="1"/>
    <col min="81" max="81" width="9.332031" style="1" hidden="1"/>
    <col min="82" max="82" width="9.332031" style="1" hidden="1"/>
    <col min="83" max="83" width="9.332031" style="1" hidden="1"/>
    <col min="84" max="84" width="9.332031" style="1" hidden="1"/>
    <col min="85" max="85" width="9.332031" style="1" hidden="1"/>
    <col min="86" max="86" width="9.332031" style="1" hidden="1"/>
    <col min="87" max="87" width="9.332031" style="1" hidden="1"/>
    <col min="88" max="88" width="9.332031" style="1" hidden="1"/>
    <col min="89" max="89" width="9.332031" style="1" hidden="1"/>
    <col min="90" max="90" width="9.332031" style="1" hidden="1"/>
    <col min="91" max="91" width="9.332031" style="1" hidden="1"/>
  </cols>
  <sheetData>
    <row r="1">
      <c r="A1" s="18" t="s">
        <v>0</v>
      </c>
      <c r="AZ1" s="18" t="s">
        <v>1</v>
      </c>
      <c r="BA1" s="18" t="s">
        <v>2</v>
      </c>
      <c r="BB1" s="18" t="s">
        <v>3</v>
      </c>
      <c r="BT1" s="18" t="s">
        <v>4</v>
      </c>
      <c r="BU1" s="18" t="s">
        <v>4</v>
      </c>
      <c r="BV1" s="18" t="s">
        <v>5</v>
      </c>
    </row>
    <row r="2" s="1" customFormat="1" ht="36.96" customHeight="1"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S2" s="19" t="s">
        <v>6</v>
      </c>
      <c r="BT2" s="19" t="s">
        <v>7</v>
      </c>
    </row>
    <row r="3" s="1" customFormat="1" ht="6.96" customHeight="1"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2"/>
      <c r="BS3" s="19" t="s">
        <v>6</v>
      </c>
      <c r="BT3" s="19" t="s">
        <v>8</v>
      </c>
    </row>
    <row r="4" s="1" customFormat="1" ht="24.96" customHeight="1">
      <c r="B4" s="23"/>
      <c r="C4" s="24"/>
      <c r="D4" s="25" t="s">
        <v>9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2"/>
      <c r="AS4" s="26" t="s">
        <v>10</v>
      </c>
      <c r="BE4" s="27" t="s">
        <v>11</v>
      </c>
      <c r="BS4" s="19" t="s">
        <v>12</v>
      </c>
    </row>
    <row r="5" s="1" customFormat="1" ht="12" customHeight="1">
      <c r="B5" s="23"/>
      <c r="C5" s="24"/>
      <c r="D5" s="28" t="s">
        <v>13</v>
      </c>
      <c r="E5" s="24"/>
      <c r="F5" s="24"/>
      <c r="G5" s="24"/>
      <c r="H5" s="24"/>
      <c r="I5" s="24"/>
      <c r="J5" s="24"/>
      <c r="K5" s="29" t="s">
        <v>14</v>
      </c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2"/>
      <c r="BE5" s="30" t="s">
        <v>15</v>
      </c>
      <c r="BS5" s="19" t="s">
        <v>6</v>
      </c>
    </row>
    <row r="6" s="1" customFormat="1" ht="36.96" customHeight="1">
      <c r="B6" s="23"/>
      <c r="C6" s="24"/>
      <c r="D6" s="31" t="s">
        <v>16</v>
      </c>
      <c r="E6" s="24"/>
      <c r="F6" s="24"/>
      <c r="G6" s="24"/>
      <c r="H6" s="24"/>
      <c r="I6" s="24"/>
      <c r="J6" s="24"/>
      <c r="K6" s="32" t="s">
        <v>17</v>
      </c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2"/>
      <c r="BE6" s="33"/>
      <c r="BS6" s="19" t="s">
        <v>6</v>
      </c>
    </row>
    <row r="7" s="1" customFormat="1" ht="12" customHeight="1">
      <c r="B7" s="23"/>
      <c r="C7" s="24"/>
      <c r="D7" s="34" t="s">
        <v>18</v>
      </c>
      <c r="E7" s="24"/>
      <c r="F7" s="24"/>
      <c r="G7" s="24"/>
      <c r="H7" s="24"/>
      <c r="I7" s="24"/>
      <c r="J7" s="24"/>
      <c r="K7" s="29" t="s">
        <v>19</v>
      </c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34" t="s">
        <v>20</v>
      </c>
      <c r="AL7" s="24"/>
      <c r="AM7" s="24"/>
      <c r="AN7" s="29" t="s">
        <v>19</v>
      </c>
      <c r="AO7" s="24"/>
      <c r="AP7" s="24"/>
      <c r="AQ7" s="24"/>
      <c r="AR7" s="22"/>
      <c r="BE7" s="33"/>
      <c r="BS7" s="19" t="s">
        <v>6</v>
      </c>
    </row>
    <row r="8" s="1" customFormat="1" ht="12" customHeight="1">
      <c r="B8" s="23"/>
      <c r="C8" s="24"/>
      <c r="D8" s="34" t="s">
        <v>21</v>
      </c>
      <c r="E8" s="24"/>
      <c r="F8" s="24"/>
      <c r="G8" s="24"/>
      <c r="H8" s="24"/>
      <c r="I8" s="24"/>
      <c r="J8" s="24"/>
      <c r="K8" s="29" t="s">
        <v>22</v>
      </c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34" t="s">
        <v>23</v>
      </c>
      <c r="AL8" s="24"/>
      <c r="AM8" s="24"/>
      <c r="AN8" s="35" t="s">
        <v>24</v>
      </c>
      <c r="AO8" s="24"/>
      <c r="AP8" s="24"/>
      <c r="AQ8" s="24"/>
      <c r="AR8" s="22"/>
      <c r="BE8" s="33"/>
      <c r="BS8" s="19" t="s">
        <v>6</v>
      </c>
    </row>
    <row r="9" s="1" customFormat="1" ht="14.4" customHeight="1">
      <c r="B9" s="23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2"/>
      <c r="BE9" s="33"/>
      <c r="BS9" s="19" t="s">
        <v>6</v>
      </c>
    </row>
    <row r="10" s="1" customFormat="1" ht="12" customHeight="1">
      <c r="B10" s="23"/>
      <c r="C10" s="24"/>
      <c r="D10" s="34" t="s">
        <v>25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34" t="s">
        <v>26</v>
      </c>
      <c r="AL10" s="24"/>
      <c r="AM10" s="24"/>
      <c r="AN10" s="29" t="s">
        <v>27</v>
      </c>
      <c r="AO10" s="24"/>
      <c r="AP10" s="24"/>
      <c r="AQ10" s="24"/>
      <c r="AR10" s="22"/>
      <c r="BE10" s="33"/>
      <c r="BS10" s="19" t="s">
        <v>6</v>
      </c>
    </row>
    <row r="11" s="1" customFormat="1" ht="18.48" customHeight="1">
      <c r="B11" s="23"/>
      <c r="C11" s="24"/>
      <c r="D11" s="24"/>
      <c r="E11" s="29" t="s">
        <v>28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34" t="s">
        <v>29</v>
      </c>
      <c r="AL11" s="24"/>
      <c r="AM11" s="24"/>
      <c r="AN11" s="29" t="s">
        <v>30</v>
      </c>
      <c r="AO11" s="24"/>
      <c r="AP11" s="24"/>
      <c r="AQ11" s="24"/>
      <c r="AR11" s="22"/>
      <c r="BE11" s="33"/>
      <c r="BS11" s="19" t="s">
        <v>6</v>
      </c>
    </row>
    <row r="12" s="1" customFormat="1" ht="6.96" customHeight="1"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2"/>
      <c r="BE12" s="33"/>
      <c r="BS12" s="19" t="s">
        <v>6</v>
      </c>
    </row>
    <row r="13" s="1" customFormat="1" ht="12" customHeight="1">
      <c r="B13" s="23"/>
      <c r="C13" s="24"/>
      <c r="D13" s="34" t="s">
        <v>31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34" t="s">
        <v>26</v>
      </c>
      <c r="AL13" s="24"/>
      <c r="AM13" s="24"/>
      <c r="AN13" s="36" t="s">
        <v>32</v>
      </c>
      <c r="AO13" s="24"/>
      <c r="AP13" s="24"/>
      <c r="AQ13" s="24"/>
      <c r="AR13" s="22"/>
      <c r="BE13" s="33"/>
      <c r="BS13" s="19" t="s">
        <v>6</v>
      </c>
    </row>
    <row r="14">
      <c r="B14" s="23"/>
      <c r="C14" s="24"/>
      <c r="D14" s="24"/>
      <c r="E14" s="36" t="s">
        <v>32</v>
      </c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4" t="s">
        <v>29</v>
      </c>
      <c r="AL14" s="24"/>
      <c r="AM14" s="24"/>
      <c r="AN14" s="36" t="s">
        <v>32</v>
      </c>
      <c r="AO14" s="24"/>
      <c r="AP14" s="24"/>
      <c r="AQ14" s="24"/>
      <c r="AR14" s="22"/>
      <c r="BE14" s="33"/>
      <c r="BS14" s="19" t="s">
        <v>6</v>
      </c>
    </row>
    <row r="15" s="1" customFormat="1" ht="6.96" customHeight="1"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2"/>
      <c r="BE15" s="33"/>
      <c r="BS15" s="19" t="s">
        <v>4</v>
      </c>
    </row>
    <row r="16" s="1" customFormat="1" ht="12" customHeight="1">
      <c r="B16" s="23"/>
      <c r="C16" s="24"/>
      <c r="D16" s="34" t="s">
        <v>33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34" t="s">
        <v>26</v>
      </c>
      <c r="AL16" s="24"/>
      <c r="AM16" s="24"/>
      <c r="AN16" s="29" t="s">
        <v>34</v>
      </c>
      <c r="AO16" s="24"/>
      <c r="AP16" s="24"/>
      <c r="AQ16" s="24"/>
      <c r="AR16" s="22"/>
      <c r="BE16" s="33"/>
      <c r="BS16" s="19" t="s">
        <v>4</v>
      </c>
    </row>
    <row r="17" s="1" customFormat="1" ht="18.48" customHeight="1">
      <c r="B17" s="23"/>
      <c r="C17" s="24"/>
      <c r="D17" s="24"/>
      <c r="E17" s="29" t="s">
        <v>35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34" t="s">
        <v>29</v>
      </c>
      <c r="AL17" s="24"/>
      <c r="AM17" s="24"/>
      <c r="AN17" s="29" t="s">
        <v>36</v>
      </c>
      <c r="AO17" s="24"/>
      <c r="AP17" s="24"/>
      <c r="AQ17" s="24"/>
      <c r="AR17" s="22"/>
      <c r="BE17" s="33"/>
      <c r="BS17" s="19" t="s">
        <v>37</v>
      </c>
    </row>
    <row r="18" s="1" customFormat="1" ht="6.96" customHeight="1"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2"/>
      <c r="BE18" s="33"/>
      <c r="BS18" s="19" t="s">
        <v>6</v>
      </c>
    </row>
    <row r="19" s="1" customFormat="1" ht="12" customHeight="1">
      <c r="B19" s="23"/>
      <c r="C19" s="24"/>
      <c r="D19" s="34" t="s">
        <v>38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34" t="s">
        <v>26</v>
      </c>
      <c r="AL19" s="24"/>
      <c r="AM19" s="24"/>
      <c r="AN19" s="29" t="s">
        <v>19</v>
      </c>
      <c r="AO19" s="24"/>
      <c r="AP19" s="24"/>
      <c r="AQ19" s="24"/>
      <c r="AR19" s="22"/>
      <c r="BE19" s="33"/>
      <c r="BS19" s="19" t="s">
        <v>6</v>
      </c>
    </row>
    <row r="20" s="1" customFormat="1" ht="18.48" customHeight="1">
      <c r="B20" s="23"/>
      <c r="C20" s="24"/>
      <c r="D20" s="24"/>
      <c r="E20" s="29" t="s">
        <v>39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34" t="s">
        <v>29</v>
      </c>
      <c r="AL20" s="24"/>
      <c r="AM20" s="24"/>
      <c r="AN20" s="29" t="s">
        <v>19</v>
      </c>
      <c r="AO20" s="24"/>
      <c r="AP20" s="24"/>
      <c r="AQ20" s="24"/>
      <c r="AR20" s="22"/>
      <c r="BE20" s="33"/>
      <c r="BS20" s="19" t="s">
        <v>37</v>
      </c>
    </row>
    <row r="21" s="1" customFormat="1" ht="6.96" customHeight="1"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2"/>
      <c r="BE21" s="33"/>
    </row>
    <row r="22" s="1" customFormat="1" ht="12" customHeight="1">
      <c r="B22" s="23"/>
      <c r="C22" s="24"/>
      <c r="D22" s="34" t="s">
        <v>40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2"/>
      <c r="BE22" s="33"/>
    </row>
    <row r="23" s="1" customFormat="1" ht="47.25" customHeight="1">
      <c r="B23" s="23"/>
      <c r="C23" s="24"/>
      <c r="D23" s="24"/>
      <c r="E23" s="38" t="s">
        <v>41</v>
      </c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24"/>
      <c r="AP23" s="24"/>
      <c r="AQ23" s="24"/>
      <c r="AR23" s="22"/>
      <c r="BE23" s="33"/>
    </row>
    <row r="24" s="1" customFormat="1" ht="6.96" customHeight="1"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2"/>
      <c r="BE24" s="33"/>
    </row>
    <row r="25" s="1" customFormat="1" ht="6.96" customHeight="1">
      <c r="B25" s="23"/>
      <c r="C25" s="24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24"/>
      <c r="AQ25" s="24"/>
      <c r="AR25" s="22"/>
      <c r="BE25" s="33"/>
    </row>
    <row r="26" s="2" customFormat="1" ht="25.92" customHeight="1">
      <c r="A26" s="40"/>
      <c r="B26" s="41"/>
      <c r="C26" s="42"/>
      <c r="D26" s="43" t="s">
        <v>42</v>
      </c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5">
        <f>ROUND(AG54,2)</f>
        <v>0</v>
      </c>
      <c r="AL26" s="44"/>
      <c r="AM26" s="44"/>
      <c r="AN26" s="44"/>
      <c r="AO26" s="44"/>
      <c r="AP26" s="42"/>
      <c r="AQ26" s="42"/>
      <c r="AR26" s="46"/>
      <c r="BE26" s="33"/>
    </row>
    <row r="27" s="2" customFormat="1" ht="6.96" customHeight="1">
      <c r="A27" s="40"/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6"/>
      <c r="BE27" s="33"/>
    </row>
    <row r="28" s="2" customFormat="1">
      <c r="A28" s="40"/>
      <c r="B28" s="41"/>
      <c r="C28" s="42"/>
      <c r="D28" s="42"/>
      <c r="E28" s="42"/>
      <c r="F28" s="42"/>
      <c r="G28" s="42"/>
      <c r="H28" s="42"/>
      <c r="I28" s="42"/>
      <c r="J28" s="42"/>
      <c r="K28" s="42"/>
      <c r="L28" s="47" t="s">
        <v>43</v>
      </c>
      <c r="M28" s="47"/>
      <c r="N28" s="47"/>
      <c r="O28" s="47"/>
      <c r="P28" s="47"/>
      <c r="Q28" s="42"/>
      <c r="R28" s="42"/>
      <c r="S28" s="42"/>
      <c r="T28" s="42"/>
      <c r="U28" s="42"/>
      <c r="V28" s="42"/>
      <c r="W28" s="47" t="s">
        <v>44</v>
      </c>
      <c r="X28" s="47"/>
      <c r="Y28" s="47"/>
      <c r="Z28" s="47"/>
      <c r="AA28" s="47"/>
      <c r="AB28" s="47"/>
      <c r="AC28" s="47"/>
      <c r="AD28" s="47"/>
      <c r="AE28" s="47"/>
      <c r="AF28" s="42"/>
      <c r="AG28" s="42"/>
      <c r="AH28" s="42"/>
      <c r="AI28" s="42"/>
      <c r="AJ28" s="42"/>
      <c r="AK28" s="47" t="s">
        <v>45</v>
      </c>
      <c r="AL28" s="47"/>
      <c r="AM28" s="47"/>
      <c r="AN28" s="47"/>
      <c r="AO28" s="47"/>
      <c r="AP28" s="42"/>
      <c r="AQ28" s="42"/>
      <c r="AR28" s="46"/>
      <c r="BE28" s="33"/>
    </row>
    <row r="29" s="3" customFormat="1" ht="14.4" customHeight="1">
      <c r="A29" s="3"/>
      <c r="B29" s="48"/>
      <c r="C29" s="49"/>
      <c r="D29" s="34" t="s">
        <v>46</v>
      </c>
      <c r="E29" s="49"/>
      <c r="F29" s="34" t="s">
        <v>47</v>
      </c>
      <c r="G29" s="49"/>
      <c r="H29" s="49"/>
      <c r="I29" s="49"/>
      <c r="J29" s="49"/>
      <c r="K29" s="49"/>
      <c r="L29" s="50">
        <v>0.20999999999999999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51">
        <f>ROUND(AZ54, 2)</f>
        <v>0</v>
      </c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51">
        <f>ROUND(AV54, 2)</f>
        <v>0</v>
      </c>
      <c r="AL29" s="49"/>
      <c r="AM29" s="49"/>
      <c r="AN29" s="49"/>
      <c r="AO29" s="49"/>
      <c r="AP29" s="49"/>
      <c r="AQ29" s="49"/>
      <c r="AR29" s="52"/>
      <c r="BE29" s="53"/>
    </row>
    <row r="30" s="3" customFormat="1" ht="14.4" customHeight="1">
      <c r="A30" s="3"/>
      <c r="B30" s="48"/>
      <c r="C30" s="49"/>
      <c r="D30" s="49"/>
      <c r="E30" s="49"/>
      <c r="F30" s="34" t="s">
        <v>48</v>
      </c>
      <c r="G30" s="49"/>
      <c r="H30" s="49"/>
      <c r="I30" s="49"/>
      <c r="J30" s="49"/>
      <c r="K30" s="49"/>
      <c r="L30" s="50">
        <v>0.14999999999999999</v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51">
        <f>ROUND(BA54, 2)</f>
        <v>0</v>
      </c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51">
        <f>ROUND(AW54, 2)</f>
        <v>0</v>
      </c>
      <c r="AL30" s="49"/>
      <c r="AM30" s="49"/>
      <c r="AN30" s="49"/>
      <c r="AO30" s="49"/>
      <c r="AP30" s="49"/>
      <c r="AQ30" s="49"/>
      <c r="AR30" s="52"/>
      <c r="BE30" s="53"/>
    </row>
    <row r="31" hidden="1" s="3" customFormat="1" ht="14.4" customHeight="1">
      <c r="A31" s="3"/>
      <c r="B31" s="48"/>
      <c r="C31" s="49"/>
      <c r="D31" s="49"/>
      <c r="E31" s="49"/>
      <c r="F31" s="34" t="s">
        <v>49</v>
      </c>
      <c r="G31" s="49"/>
      <c r="H31" s="49"/>
      <c r="I31" s="49"/>
      <c r="J31" s="49"/>
      <c r="K31" s="49"/>
      <c r="L31" s="50">
        <v>0.20999999999999999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51">
        <f>ROUND(BB54, 2)</f>
        <v>0</v>
      </c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51">
        <v>0</v>
      </c>
      <c r="AL31" s="49"/>
      <c r="AM31" s="49"/>
      <c r="AN31" s="49"/>
      <c r="AO31" s="49"/>
      <c r="AP31" s="49"/>
      <c r="AQ31" s="49"/>
      <c r="AR31" s="52"/>
      <c r="BE31" s="53"/>
    </row>
    <row r="32" hidden="1" s="3" customFormat="1" ht="14.4" customHeight="1">
      <c r="A32" s="3"/>
      <c r="B32" s="48"/>
      <c r="C32" s="49"/>
      <c r="D32" s="49"/>
      <c r="E32" s="49"/>
      <c r="F32" s="34" t="s">
        <v>50</v>
      </c>
      <c r="G32" s="49"/>
      <c r="H32" s="49"/>
      <c r="I32" s="49"/>
      <c r="J32" s="49"/>
      <c r="K32" s="49"/>
      <c r="L32" s="50">
        <v>0.14999999999999999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51">
        <f>ROUND(BC54, 2)</f>
        <v>0</v>
      </c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51">
        <v>0</v>
      </c>
      <c r="AL32" s="49"/>
      <c r="AM32" s="49"/>
      <c r="AN32" s="49"/>
      <c r="AO32" s="49"/>
      <c r="AP32" s="49"/>
      <c r="AQ32" s="49"/>
      <c r="AR32" s="52"/>
      <c r="BE32" s="53"/>
    </row>
    <row r="33" hidden="1" s="3" customFormat="1" ht="14.4" customHeight="1">
      <c r="A33" s="3"/>
      <c r="B33" s="48"/>
      <c r="C33" s="49"/>
      <c r="D33" s="49"/>
      <c r="E33" s="49"/>
      <c r="F33" s="34" t="s">
        <v>51</v>
      </c>
      <c r="G33" s="49"/>
      <c r="H33" s="49"/>
      <c r="I33" s="49"/>
      <c r="J33" s="49"/>
      <c r="K33" s="49"/>
      <c r="L33" s="50">
        <v>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51">
        <f>ROUND(BD54, 2)</f>
        <v>0</v>
      </c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51">
        <v>0</v>
      </c>
      <c r="AL33" s="49"/>
      <c r="AM33" s="49"/>
      <c r="AN33" s="49"/>
      <c r="AO33" s="49"/>
      <c r="AP33" s="49"/>
      <c r="AQ33" s="49"/>
      <c r="AR33" s="52"/>
      <c r="BE33" s="3"/>
    </row>
    <row r="34" s="2" customFormat="1" ht="6.96" customHeight="1">
      <c r="A34" s="40"/>
      <c r="B34" s="41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6"/>
      <c r="BE34" s="40"/>
    </row>
    <row r="35" s="2" customFormat="1" ht="25.92" customHeight="1">
      <c r="A35" s="40"/>
      <c r="B35" s="41"/>
      <c r="C35" s="54"/>
      <c r="D35" s="55" t="s">
        <v>52</v>
      </c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7" t="s">
        <v>53</v>
      </c>
      <c r="U35" s="56"/>
      <c r="V35" s="56"/>
      <c r="W35" s="56"/>
      <c r="X35" s="58" t="s">
        <v>54</v>
      </c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9">
        <f>SUM(AK26:AK33)</f>
        <v>0</v>
      </c>
      <c r="AL35" s="56"/>
      <c r="AM35" s="56"/>
      <c r="AN35" s="56"/>
      <c r="AO35" s="60"/>
      <c r="AP35" s="54"/>
      <c r="AQ35" s="54"/>
      <c r="AR35" s="46"/>
      <c r="BE35" s="40"/>
    </row>
    <row r="36" s="2" customFormat="1" ht="6.96" customHeight="1">
      <c r="A36" s="40"/>
      <c r="B36" s="41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6"/>
      <c r="BE36" s="40"/>
    </row>
    <row r="37" s="2" customFormat="1" ht="6.96" customHeight="1">
      <c r="A37" s="40"/>
      <c r="B37" s="61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46"/>
      <c r="BE37" s="40"/>
    </row>
    <row r="41" s="2" customFormat="1" ht="6.96" customHeight="1">
      <c r="A41" s="40"/>
      <c r="B41" s="63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46"/>
      <c r="BE41" s="40"/>
    </row>
    <row r="42" s="2" customFormat="1" ht="24.96" customHeight="1">
      <c r="A42" s="40"/>
      <c r="B42" s="41"/>
      <c r="C42" s="25" t="s">
        <v>55</v>
      </c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6"/>
      <c r="BE42" s="40"/>
    </row>
    <row r="43" s="2" customFormat="1" ht="6.96" customHeight="1">
      <c r="A43" s="40"/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6"/>
      <c r="BE43" s="40"/>
    </row>
    <row r="44" s="4" customFormat="1" ht="12" customHeight="1">
      <c r="A44" s="4"/>
      <c r="B44" s="65"/>
      <c r="C44" s="34" t="s">
        <v>13</v>
      </c>
      <c r="D44" s="66"/>
      <c r="E44" s="66"/>
      <c r="F44" s="66"/>
      <c r="G44" s="66"/>
      <c r="H44" s="66"/>
      <c r="I44" s="66"/>
      <c r="J44" s="66"/>
      <c r="K44" s="66"/>
      <c r="L44" s="66" t="str">
        <f>K5</f>
        <v>120001</v>
      </c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7"/>
      <c r="BE44" s="4"/>
    </row>
    <row r="45" s="5" customFormat="1" ht="36.96" customHeight="1">
      <c r="A45" s="5"/>
      <c r="B45" s="68"/>
      <c r="C45" s="69" t="s">
        <v>16</v>
      </c>
      <c r="D45" s="70"/>
      <c r="E45" s="70"/>
      <c r="F45" s="70"/>
      <c r="G45" s="70"/>
      <c r="H45" s="70"/>
      <c r="I45" s="70"/>
      <c r="J45" s="70"/>
      <c r="K45" s="70"/>
      <c r="L45" s="71" t="str">
        <f>K6</f>
        <v>PROJEKT NA STAVBU HALY PRO DEPONACI SILNIČNÍCH VOZIDEL JHV VE VOZOVNĚ STŘEŠOVICE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2"/>
      <c r="BE45" s="5"/>
    </row>
    <row r="46" s="2" customFormat="1" ht="6.96" customHeight="1">
      <c r="A46" s="40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6"/>
      <c r="BE46" s="40"/>
    </row>
    <row r="47" s="2" customFormat="1" ht="12" customHeight="1">
      <c r="A47" s="40"/>
      <c r="B47" s="41"/>
      <c r="C47" s="34" t="s">
        <v>21</v>
      </c>
      <c r="D47" s="42"/>
      <c r="E47" s="42"/>
      <c r="F47" s="42"/>
      <c r="G47" s="42"/>
      <c r="H47" s="42"/>
      <c r="I47" s="42"/>
      <c r="J47" s="42"/>
      <c r="K47" s="42"/>
      <c r="L47" s="73" t="str">
        <f>IF(K8="","",K8)</f>
        <v xml:space="preserve">Patočkova č.p. 132 a 460, Na Ořechovce č.p. 1062 </v>
      </c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4" t="s">
        <v>23</v>
      </c>
      <c r="AJ47" s="42"/>
      <c r="AK47" s="42"/>
      <c r="AL47" s="42"/>
      <c r="AM47" s="74" t="str">
        <f>IF(AN8= "","",AN8)</f>
        <v>30. 1. 2023</v>
      </c>
      <c r="AN47" s="74"/>
      <c r="AO47" s="42"/>
      <c r="AP47" s="42"/>
      <c r="AQ47" s="42"/>
      <c r="AR47" s="46"/>
      <c r="BE47" s="40"/>
    </row>
    <row r="48" s="2" customFormat="1" ht="6.96" customHeight="1">
      <c r="A48" s="40"/>
      <c r="B48" s="41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6"/>
      <c r="BE48" s="40"/>
    </row>
    <row r="49" s="2" customFormat="1" ht="15.15" customHeight="1">
      <c r="A49" s="40"/>
      <c r="B49" s="41"/>
      <c r="C49" s="34" t="s">
        <v>25</v>
      </c>
      <c r="D49" s="42"/>
      <c r="E49" s="42"/>
      <c r="F49" s="42"/>
      <c r="G49" s="42"/>
      <c r="H49" s="42"/>
      <c r="I49" s="42"/>
      <c r="J49" s="42"/>
      <c r="K49" s="42"/>
      <c r="L49" s="66" t="str">
        <f>IF(E11= "","",E11)</f>
        <v>Dopravní podnik hl. m. Prahy, akciová společnost</v>
      </c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4" t="s">
        <v>33</v>
      </c>
      <c r="AJ49" s="42"/>
      <c r="AK49" s="42"/>
      <c r="AL49" s="42"/>
      <c r="AM49" s="75" t="str">
        <f>IF(E17="","",E17)</f>
        <v>SAGASTA, s.r.o.</v>
      </c>
      <c r="AN49" s="66"/>
      <c r="AO49" s="66"/>
      <c r="AP49" s="66"/>
      <c r="AQ49" s="42"/>
      <c r="AR49" s="46"/>
      <c r="AS49" s="76" t="s">
        <v>56</v>
      </c>
      <c r="AT49" s="77"/>
      <c r="AU49" s="78"/>
      <c r="AV49" s="78"/>
      <c r="AW49" s="78"/>
      <c r="AX49" s="78"/>
      <c r="AY49" s="78"/>
      <c r="AZ49" s="78"/>
      <c r="BA49" s="78"/>
      <c r="BB49" s="78"/>
      <c r="BC49" s="78"/>
      <c r="BD49" s="79"/>
      <c r="BE49" s="40"/>
    </row>
    <row r="50" s="2" customFormat="1" ht="15.15" customHeight="1">
      <c r="A50" s="40"/>
      <c r="B50" s="41"/>
      <c r="C50" s="34" t="s">
        <v>31</v>
      </c>
      <c r="D50" s="42"/>
      <c r="E50" s="42"/>
      <c r="F50" s="42"/>
      <c r="G50" s="42"/>
      <c r="H50" s="42"/>
      <c r="I50" s="42"/>
      <c r="J50" s="42"/>
      <c r="K50" s="42"/>
      <c r="L50" s="66" t="str">
        <f>IF(E14= "Vyplň údaj","",E14)</f>
        <v/>
      </c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4" t="s">
        <v>38</v>
      </c>
      <c r="AJ50" s="42"/>
      <c r="AK50" s="42"/>
      <c r="AL50" s="42"/>
      <c r="AM50" s="75" t="str">
        <f>IF(E20="","",E20)</f>
        <v>Tomáš Krhutek</v>
      </c>
      <c r="AN50" s="66"/>
      <c r="AO50" s="66"/>
      <c r="AP50" s="66"/>
      <c r="AQ50" s="42"/>
      <c r="AR50" s="46"/>
      <c r="AS50" s="80"/>
      <c r="AT50" s="81"/>
      <c r="AU50" s="82"/>
      <c r="AV50" s="82"/>
      <c r="AW50" s="82"/>
      <c r="AX50" s="82"/>
      <c r="AY50" s="82"/>
      <c r="AZ50" s="82"/>
      <c r="BA50" s="82"/>
      <c r="BB50" s="82"/>
      <c r="BC50" s="82"/>
      <c r="BD50" s="83"/>
      <c r="BE50" s="40"/>
    </row>
    <row r="51" s="2" customFormat="1" ht="10.8" customHeight="1">
      <c r="A51" s="40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6"/>
      <c r="AS51" s="84"/>
      <c r="AT51" s="85"/>
      <c r="AU51" s="86"/>
      <c r="AV51" s="86"/>
      <c r="AW51" s="86"/>
      <c r="AX51" s="86"/>
      <c r="AY51" s="86"/>
      <c r="AZ51" s="86"/>
      <c r="BA51" s="86"/>
      <c r="BB51" s="86"/>
      <c r="BC51" s="86"/>
      <c r="BD51" s="87"/>
      <c r="BE51" s="40"/>
    </row>
    <row r="52" s="2" customFormat="1" ht="29.28" customHeight="1">
      <c r="A52" s="40"/>
      <c r="B52" s="41"/>
      <c r="C52" s="88" t="s">
        <v>57</v>
      </c>
      <c r="D52" s="89"/>
      <c r="E52" s="89"/>
      <c r="F52" s="89"/>
      <c r="G52" s="89"/>
      <c r="H52" s="90"/>
      <c r="I52" s="91" t="s">
        <v>58</v>
      </c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92" t="s">
        <v>59</v>
      </c>
      <c r="AH52" s="89"/>
      <c r="AI52" s="89"/>
      <c r="AJ52" s="89"/>
      <c r="AK52" s="89"/>
      <c r="AL52" s="89"/>
      <c r="AM52" s="89"/>
      <c r="AN52" s="91" t="s">
        <v>60</v>
      </c>
      <c r="AO52" s="89"/>
      <c r="AP52" s="89"/>
      <c r="AQ52" s="93" t="s">
        <v>61</v>
      </c>
      <c r="AR52" s="46"/>
      <c r="AS52" s="94" t="s">
        <v>62</v>
      </c>
      <c r="AT52" s="95" t="s">
        <v>63</v>
      </c>
      <c r="AU52" s="95" t="s">
        <v>64</v>
      </c>
      <c r="AV52" s="95" t="s">
        <v>65</v>
      </c>
      <c r="AW52" s="95" t="s">
        <v>66</v>
      </c>
      <c r="AX52" s="95" t="s">
        <v>67</v>
      </c>
      <c r="AY52" s="95" t="s">
        <v>68</v>
      </c>
      <c r="AZ52" s="95" t="s">
        <v>69</v>
      </c>
      <c r="BA52" s="95" t="s">
        <v>70</v>
      </c>
      <c r="BB52" s="95" t="s">
        <v>71</v>
      </c>
      <c r="BC52" s="95" t="s">
        <v>72</v>
      </c>
      <c r="BD52" s="96" t="s">
        <v>73</v>
      </c>
      <c r="BE52" s="40"/>
    </row>
    <row r="53" s="2" customFormat="1" ht="10.8" customHeight="1">
      <c r="A53" s="40"/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6"/>
      <c r="AS53" s="97"/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9"/>
      <c r="BE53" s="40"/>
    </row>
    <row r="54" s="6" customFormat="1" ht="32.4" customHeight="1">
      <c r="A54" s="6"/>
      <c r="B54" s="100"/>
      <c r="C54" s="101" t="s">
        <v>74</v>
      </c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3">
        <f>ROUND(AG55+AG68+AG69+SUM(AG73:AG81),2)</f>
        <v>0</v>
      </c>
      <c r="AH54" s="103"/>
      <c r="AI54" s="103"/>
      <c r="AJ54" s="103"/>
      <c r="AK54" s="103"/>
      <c r="AL54" s="103"/>
      <c r="AM54" s="103"/>
      <c r="AN54" s="104">
        <f>SUM(AG54,AT54)</f>
        <v>0</v>
      </c>
      <c r="AO54" s="104"/>
      <c r="AP54" s="104"/>
      <c r="AQ54" s="105" t="s">
        <v>19</v>
      </c>
      <c r="AR54" s="106"/>
      <c r="AS54" s="107">
        <f>ROUND(AS55+AS68+AS69+SUM(AS73:AS81),2)</f>
        <v>0</v>
      </c>
      <c r="AT54" s="108">
        <f>ROUND(SUM(AV54:AW54),2)</f>
        <v>0</v>
      </c>
      <c r="AU54" s="109">
        <f>ROUND(AU55+AU68+AU69+SUM(AU73:AU81),5)</f>
        <v>0</v>
      </c>
      <c r="AV54" s="108">
        <f>ROUND(AZ54*L29,2)</f>
        <v>0</v>
      </c>
      <c r="AW54" s="108">
        <f>ROUND(BA54*L30,2)</f>
        <v>0</v>
      </c>
      <c r="AX54" s="108">
        <f>ROUND(BB54*L29,2)</f>
        <v>0</v>
      </c>
      <c r="AY54" s="108">
        <f>ROUND(BC54*L30,2)</f>
        <v>0</v>
      </c>
      <c r="AZ54" s="108">
        <f>ROUND(AZ55+AZ68+AZ69+SUM(AZ73:AZ81),2)</f>
        <v>0</v>
      </c>
      <c r="BA54" s="108">
        <f>ROUND(BA55+BA68+BA69+SUM(BA73:BA81),2)</f>
        <v>0</v>
      </c>
      <c r="BB54" s="108">
        <f>ROUND(BB55+BB68+BB69+SUM(BB73:BB81),2)</f>
        <v>0</v>
      </c>
      <c r="BC54" s="108">
        <f>ROUND(BC55+BC68+BC69+SUM(BC73:BC81),2)</f>
        <v>0</v>
      </c>
      <c r="BD54" s="110">
        <f>ROUND(BD55+BD68+BD69+SUM(BD73:BD81),2)</f>
        <v>0</v>
      </c>
      <c r="BE54" s="6"/>
      <c r="BS54" s="111" t="s">
        <v>75</v>
      </c>
      <c r="BT54" s="111" t="s">
        <v>76</v>
      </c>
      <c r="BU54" s="112" t="s">
        <v>77</v>
      </c>
      <c r="BV54" s="111" t="s">
        <v>78</v>
      </c>
      <c r="BW54" s="111" t="s">
        <v>5</v>
      </c>
      <c r="BX54" s="111" t="s">
        <v>79</v>
      </c>
      <c r="CL54" s="111" t="s">
        <v>19</v>
      </c>
    </row>
    <row r="55" s="7" customFormat="1" ht="24.75" customHeight="1">
      <c r="A55" s="7"/>
      <c r="B55" s="113"/>
      <c r="C55" s="114"/>
      <c r="D55" s="115" t="s">
        <v>80</v>
      </c>
      <c r="E55" s="115"/>
      <c r="F55" s="115"/>
      <c r="G55" s="115"/>
      <c r="H55" s="115"/>
      <c r="I55" s="116"/>
      <c r="J55" s="115" t="s">
        <v>81</v>
      </c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7">
        <f>ROUND(AG56+AG57+AG58,2)</f>
        <v>0</v>
      </c>
      <c r="AH55" s="116"/>
      <c r="AI55" s="116"/>
      <c r="AJ55" s="116"/>
      <c r="AK55" s="116"/>
      <c r="AL55" s="116"/>
      <c r="AM55" s="116"/>
      <c r="AN55" s="118">
        <f>SUM(AG55,AT55)</f>
        <v>0</v>
      </c>
      <c r="AO55" s="116"/>
      <c r="AP55" s="116"/>
      <c r="AQ55" s="119" t="s">
        <v>82</v>
      </c>
      <c r="AR55" s="120"/>
      <c r="AS55" s="121">
        <f>ROUND(AS56+AS57+AS58,2)</f>
        <v>0</v>
      </c>
      <c r="AT55" s="122">
        <f>ROUND(SUM(AV55:AW55),2)</f>
        <v>0</v>
      </c>
      <c r="AU55" s="123">
        <f>ROUND(AU56+AU57+AU58,5)</f>
        <v>0</v>
      </c>
      <c r="AV55" s="122">
        <f>ROUND(AZ55*L29,2)</f>
        <v>0</v>
      </c>
      <c r="AW55" s="122">
        <f>ROUND(BA55*L30,2)</f>
        <v>0</v>
      </c>
      <c r="AX55" s="122">
        <f>ROUND(BB55*L29,2)</f>
        <v>0</v>
      </c>
      <c r="AY55" s="122">
        <f>ROUND(BC55*L30,2)</f>
        <v>0</v>
      </c>
      <c r="AZ55" s="122">
        <f>ROUND(AZ56+AZ57+AZ58,2)</f>
        <v>0</v>
      </c>
      <c r="BA55" s="122">
        <f>ROUND(BA56+BA57+BA58,2)</f>
        <v>0</v>
      </c>
      <c r="BB55" s="122">
        <f>ROUND(BB56+BB57+BB58,2)</f>
        <v>0</v>
      </c>
      <c r="BC55" s="122">
        <f>ROUND(BC56+BC57+BC58,2)</f>
        <v>0</v>
      </c>
      <c r="BD55" s="124">
        <f>ROUND(BD56+BD57+BD58,2)</f>
        <v>0</v>
      </c>
      <c r="BE55" s="7"/>
      <c r="BS55" s="125" t="s">
        <v>75</v>
      </c>
      <c r="BT55" s="125" t="s">
        <v>83</v>
      </c>
      <c r="BU55" s="125" t="s">
        <v>77</v>
      </c>
      <c r="BV55" s="125" t="s">
        <v>78</v>
      </c>
      <c r="BW55" s="125" t="s">
        <v>84</v>
      </c>
      <c r="BX55" s="125" t="s">
        <v>5</v>
      </c>
      <c r="CL55" s="125" t="s">
        <v>19</v>
      </c>
      <c r="CM55" s="125" t="s">
        <v>85</v>
      </c>
    </row>
    <row r="56" s="4" customFormat="1" ht="16.5" customHeight="1">
      <c r="A56" s="126" t="s">
        <v>86</v>
      </c>
      <c r="B56" s="65"/>
      <c r="C56" s="127"/>
      <c r="D56" s="127"/>
      <c r="E56" s="128" t="s">
        <v>87</v>
      </c>
      <c r="F56" s="128"/>
      <c r="G56" s="128"/>
      <c r="H56" s="128"/>
      <c r="I56" s="128"/>
      <c r="J56" s="127"/>
      <c r="K56" s="128" t="s">
        <v>88</v>
      </c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9">
        <f>'SO-02-1 - ASŘ'!J32</f>
        <v>0</v>
      </c>
      <c r="AH56" s="127"/>
      <c r="AI56" s="127"/>
      <c r="AJ56" s="127"/>
      <c r="AK56" s="127"/>
      <c r="AL56" s="127"/>
      <c r="AM56" s="127"/>
      <c r="AN56" s="129">
        <f>SUM(AG56,AT56)</f>
        <v>0</v>
      </c>
      <c r="AO56" s="127"/>
      <c r="AP56" s="127"/>
      <c r="AQ56" s="130" t="s">
        <v>89</v>
      </c>
      <c r="AR56" s="67"/>
      <c r="AS56" s="131">
        <v>0</v>
      </c>
      <c r="AT56" s="132">
        <f>ROUND(SUM(AV56:AW56),2)</f>
        <v>0</v>
      </c>
      <c r="AU56" s="133">
        <f>'SO-02-1 - ASŘ'!P116</f>
        <v>0</v>
      </c>
      <c r="AV56" s="132">
        <f>'SO-02-1 - ASŘ'!J35</f>
        <v>0</v>
      </c>
      <c r="AW56" s="132">
        <f>'SO-02-1 - ASŘ'!J36</f>
        <v>0</v>
      </c>
      <c r="AX56" s="132">
        <f>'SO-02-1 - ASŘ'!J37</f>
        <v>0</v>
      </c>
      <c r="AY56" s="132">
        <f>'SO-02-1 - ASŘ'!J38</f>
        <v>0</v>
      </c>
      <c r="AZ56" s="132">
        <f>'SO-02-1 - ASŘ'!F35</f>
        <v>0</v>
      </c>
      <c r="BA56" s="132">
        <f>'SO-02-1 - ASŘ'!F36</f>
        <v>0</v>
      </c>
      <c r="BB56" s="132">
        <f>'SO-02-1 - ASŘ'!F37</f>
        <v>0</v>
      </c>
      <c r="BC56" s="132">
        <f>'SO-02-1 - ASŘ'!F38</f>
        <v>0</v>
      </c>
      <c r="BD56" s="134">
        <f>'SO-02-1 - ASŘ'!F39</f>
        <v>0</v>
      </c>
      <c r="BE56" s="4"/>
      <c r="BT56" s="135" t="s">
        <v>85</v>
      </c>
      <c r="BV56" s="135" t="s">
        <v>78</v>
      </c>
      <c r="BW56" s="135" t="s">
        <v>90</v>
      </c>
      <c r="BX56" s="135" t="s">
        <v>84</v>
      </c>
      <c r="CL56" s="135" t="s">
        <v>19</v>
      </c>
    </row>
    <row r="57" s="4" customFormat="1" ht="16.5" customHeight="1">
      <c r="A57" s="126" t="s">
        <v>86</v>
      </c>
      <c r="B57" s="65"/>
      <c r="C57" s="127"/>
      <c r="D57" s="127"/>
      <c r="E57" s="128" t="s">
        <v>91</v>
      </c>
      <c r="F57" s="128"/>
      <c r="G57" s="128"/>
      <c r="H57" s="128"/>
      <c r="I57" s="128"/>
      <c r="J57" s="127"/>
      <c r="K57" s="128" t="s">
        <v>92</v>
      </c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9">
        <f>'SO-02-2 - KSŘ'!J32</f>
        <v>0</v>
      </c>
      <c r="AH57" s="127"/>
      <c r="AI57" s="127"/>
      <c r="AJ57" s="127"/>
      <c r="AK57" s="127"/>
      <c r="AL57" s="127"/>
      <c r="AM57" s="127"/>
      <c r="AN57" s="129">
        <f>SUM(AG57,AT57)</f>
        <v>0</v>
      </c>
      <c r="AO57" s="127"/>
      <c r="AP57" s="127"/>
      <c r="AQ57" s="130" t="s">
        <v>89</v>
      </c>
      <c r="AR57" s="67"/>
      <c r="AS57" s="131">
        <v>0</v>
      </c>
      <c r="AT57" s="132">
        <f>ROUND(SUM(AV57:AW57),2)</f>
        <v>0</v>
      </c>
      <c r="AU57" s="133">
        <f>'SO-02-2 - KSŘ'!P99</f>
        <v>0</v>
      </c>
      <c r="AV57" s="132">
        <f>'SO-02-2 - KSŘ'!J35</f>
        <v>0</v>
      </c>
      <c r="AW57" s="132">
        <f>'SO-02-2 - KSŘ'!J36</f>
        <v>0</v>
      </c>
      <c r="AX57" s="132">
        <f>'SO-02-2 - KSŘ'!J37</f>
        <v>0</v>
      </c>
      <c r="AY57" s="132">
        <f>'SO-02-2 - KSŘ'!J38</f>
        <v>0</v>
      </c>
      <c r="AZ57" s="132">
        <f>'SO-02-2 - KSŘ'!F35</f>
        <v>0</v>
      </c>
      <c r="BA57" s="132">
        <f>'SO-02-2 - KSŘ'!F36</f>
        <v>0</v>
      </c>
      <c r="BB57" s="132">
        <f>'SO-02-2 - KSŘ'!F37</f>
        <v>0</v>
      </c>
      <c r="BC57" s="132">
        <f>'SO-02-2 - KSŘ'!F38</f>
        <v>0</v>
      </c>
      <c r="BD57" s="134">
        <f>'SO-02-2 - KSŘ'!F39</f>
        <v>0</v>
      </c>
      <c r="BE57" s="4"/>
      <c r="BT57" s="135" t="s">
        <v>85</v>
      </c>
      <c r="BV57" s="135" t="s">
        <v>78</v>
      </c>
      <c r="BW57" s="135" t="s">
        <v>93</v>
      </c>
      <c r="BX57" s="135" t="s">
        <v>84</v>
      </c>
      <c r="CL57" s="135" t="s">
        <v>19</v>
      </c>
    </row>
    <row r="58" s="4" customFormat="1" ht="16.5" customHeight="1">
      <c r="A58" s="4"/>
      <c r="B58" s="65"/>
      <c r="C58" s="127"/>
      <c r="D58" s="127"/>
      <c r="E58" s="128" t="s">
        <v>94</v>
      </c>
      <c r="F58" s="128"/>
      <c r="G58" s="128"/>
      <c r="H58" s="128"/>
      <c r="I58" s="128"/>
      <c r="J58" s="127"/>
      <c r="K58" s="128" t="s">
        <v>95</v>
      </c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36">
        <f>ROUND(AG59+SUM(AG63:AG67),2)</f>
        <v>0</v>
      </c>
      <c r="AH58" s="127"/>
      <c r="AI58" s="127"/>
      <c r="AJ58" s="127"/>
      <c r="AK58" s="127"/>
      <c r="AL58" s="127"/>
      <c r="AM58" s="127"/>
      <c r="AN58" s="129">
        <f>SUM(AG58,AT58)</f>
        <v>0</v>
      </c>
      <c r="AO58" s="127"/>
      <c r="AP58" s="127"/>
      <c r="AQ58" s="130" t="s">
        <v>89</v>
      </c>
      <c r="AR58" s="67"/>
      <c r="AS58" s="131">
        <f>ROUND(AS59+SUM(AS63:AS67),2)</f>
        <v>0</v>
      </c>
      <c r="AT58" s="132">
        <f>ROUND(SUM(AV58:AW58),2)</f>
        <v>0</v>
      </c>
      <c r="AU58" s="133">
        <f>ROUND(AU59+SUM(AU63:AU67),5)</f>
        <v>0</v>
      </c>
      <c r="AV58" s="132">
        <f>ROUND(AZ58*L29,2)</f>
        <v>0</v>
      </c>
      <c r="AW58" s="132">
        <f>ROUND(BA58*L30,2)</f>
        <v>0</v>
      </c>
      <c r="AX58" s="132">
        <f>ROUND(BB58*L29,2)</f>
        <v>0</v>
      </c>
      <c r="AY58" s="132">
        <f>ROUND(BC58*L30,2)</f>
        <v>0</v>
      </c>
      <c r="AZ58" s="132">
        <f>ROUND(AZ59+SUM(AZ63:AZ67),2)</f>
        <v>0</v>
      </c>
      <c r="BA58" s="132">
        <f>ROUND(BA59+SUM(BA63:BA67),2)</f>
        <v>0</v>
      </c>
      <c r="BB58" s="132">
        <f>ROUND(BB59+SUM(BB63:BB67),2)</f>
        <v>0</v>
      </c>
      <c r="BC58" s="132">
        <f>ROUND(BC59+SUM(BC63:BC67),2)</f>
        <v>0</v>
      </c>
      <c r="BD58" s="134">
        <f>ROUND(BD59+SUM(BD63:BD67),2)</f>
        <v>0</v>
      </c>
      <c r="BE58" s="4"/>
      <c r="BS58" s="135" t="s">
        <v>75</v>
      </c>
      <c r="BT58" s="135" t="s">
        <v>85</v>
      </c>
      <c r="BU58" s="135" t="s">
        <v>77</v>
      </c>
      <c r="BV58" s="135" t="s">
        <v>78</v>
      </c>
      <c r="BW58" s="135" t="s">
        <v>96</v>
      </c>
      <c r="BX58" s="135" t="s">
        <v>84</v>
      </c>
      <c r="CL58" s="135" t="s">
        <v>19</v>
      </c>
    </row>
    <row r="59" s="4" customFormat="1" ht="23.25" customHeight="1">
      <c r="A59" s="4"/>
      <c r="B59" s="65"/>
      <c r="C59" s="127"/>
      <c r="D59" s="127"/>
      <c r="E59" s="127"/>
      <c r="F59" s="128" t="s">
        <v>97</v>
      </c>
      <c r="G59" s="128"/>
      <c r="H59" s="128"/>
      <c r="I59" s="128"/>
      <c r="J59" s="128"/>
      <c r="K59" s="127"/>
      <c r="L59" s="128" t="s">
        <v>98</v>
      </c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36">
        <f>ROUND(SUM(AG60:AG62),2)</f>
        <v>0</v>
      </c>
      <c r="AH59" s="127"/>
      <c r="AI59" s="127"/>
      <c r="AJ59" s="127"/>
      <c r="AK59" s="127"/>
      <c r="AL59" s="127"/>
      <c r="AM59" s="127"/>
      <c r="AN59" s="129">
        <f>SUM(AG59,AT59)</f>
        <v>0</v>
      </c>
      <c r="AO59" s="127"/>
      <c r="AP59" s="127"/>
      <c r="AQ59" s="130" t="s">
        <v>89</v>
      </c>
      <c r="AR59" s="67"/>
      <c r="AS59" s="131">
        <f>ROUND(SUM(AS60:AS62),2)</f>
        <v>0</v>
      </c>
      <c r="AT59" s="132">
        <f>ROUND(SUM(AV59:AW59),2)</f>
        <v>0</v>
      </c>
      <c r="AU59" s="133">
        <f>ROUND(SUM(AU60:AU62),5)</f>
        <v>0</v>
      </c>
      <c r="AV59" s="132">
        <f>ROUND(AZ59*L29,2)</f>
        <v>0</v>
      </c>
      <c r="AW59" s="132">
        <f>ROUND(BA59*L30,2)</f>
        <v>0</v>
      </c>
      <c r="AX59" s="132">
        <f>ROUND(BB59*L29,2)</f>
        <v>0</v>
      </c>
      <c r="AY59" s="132">
        <f>ROUND(BC59*L30,2)</f>
        <v>0</v>
      </c>
      <c r="AZ59" s="132">
        <f>ROUND(SUM(AZ60:AZ62),2)</f>
        <v>0</v>
      </c>
      <c r="BA59" s="132">
        <f>ROUND(SUM(BA60:BA62),2)</f>
        <v>0</v>
      </c>
      <c r="BB59" s="132">
        <f>ROUND(SUM(BB60:BB62),2)</f>
        <v>0</v>
      </c>
      <c r="BC59" s="132">
        <f>ROUND(SUM(BC60:BC62),2)</f>
        <v>0</v>
      </c>
      <c r="BD59" s="134">
        <f>ROUND(SUM(BD60:BD62),2)</f>
        <v>0</v>
      </c>
      <c r="BE59" s="4"/>
      <c r="BS59" s="135" t="s">
        <v>75</v>
      </c>
      <c r="BT59" s="135" t="s">
        <v>99</v>
      </c>
      <c r="BU59" s="135" t="s">
        <v>77</v>
      </c>
      <c r="BV59" s="135" t="s">
        <v>78</v>
      </c>
      <c r="BW59" s="135" t="s">
        <v>100</v>
      </c>
      <c r="BX59" s="135" t="s">
        <v>96</v>
      </c>
      <c r="CL59" s="135" t="s">
        <v>19</v>
      </c>
    </row>
    <row r="60" s="4" customFormat="1" ht="23.25" customHeight="1">
      <c r="A60" s="126" t="s">
        <v>86</v>
      </c>
      <c r="B60" s="65"/>
      <c r="C60" s="127"/>
      <c r="D60" s="127"/>
      <c r="E60" s="127"/>
      <c r="F60" s="127"/>
      <c r="G60" s="128" t="s">
        <v>101</v>
      </c>
      <c r="H60" s="128"/>
      <c r="I60" s="128"/>
      <c r="J60" s="128"/>
      <c r="K60" s="128"/>
      <c r="L60" s="127"/>
      <c r="M60" s="128" t="s">
        <v>102</v>
      </c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9">
        <f>'SO-02-4.1-1 - VODA'!J34</f>
        <v>0</v>
      </c>
      <c r="AH60" s="127"/>
      <c r="AI60" s="127"/>
      <c r="AJ60" s="127"/>
      <c r="AK60" s="127"/>
      <c r="AL60" s="127"/>
      <c r="AM60" s="127"/>
      <c r="AN60" s="129">
        <f>SUM(AG60,AT60)</f>
        <v>0</v>
      </c>
      <c r="AO60" s="127"/>
      <c r="AP60" s="127"/>
      <c r="AQ60" s="130" t="s">
        <v>89</v>
      </c>
      <c r="AR60" s="67"/>
      <c r="AS60" s="131">
        <v>0</v>
      </c>
      <c r="AT60" s="132">
        <f>ROUND(SUM(AV60:AW60),2)</f>
        <v>0</v>
      </c>
      <c r="AU60" s="133">
        <f>'SO-02-4.1-1 - VODA'!P95</f>
        <v>0</v>
      </c>
      <c r="AV60" s="132">
        <f>'SO-02-4.1-1 - VODA'!J37</f>
        <v>0</v>
      </c>
      <c r="AW60" s="132">
        <f>'SO-02-4.1-1 - VODA'!J38</f>
        <v>0</v>
      </c>
      <c r="AX60" s="132">
        <f>'SO-02-4.1-1 - VODA'!J39</f>
        <v>0</v>
      </c>
      <c r="AY60" s="132">
        <f>'SO-02-4.1-1 - VODA'!J40</f>
        <v>0</v>
      </c>
      <c r="AZ60" s="132">
        <f>'SO-02-4.1-1 - VODA'!F37</f>
        <v>0</v>
      </c>
      <c r="BA60" s="132">
        <f>'SO-02-4.1-1 - VODA'!F38</f>
        <v>0</v>
      </c>
      <c r="BB60" s="132">
        <f>'SO-02-4.1-1 - VODA'!F39</f>
        <v>0</v>
      </c>
      <c r="BC60" s="132">
        <f>'SO-02-4.1-1 - VODA'!F40</f>
        <v>0</v>
      </c>
      <c r="BD60" s="134">
        <f>'SO-02-4.1-1 - VODA'!F41</f>
        <v>0</v>
      </c>
      <c r="BE60" s="4"/>
      <c r="BT60" s="135" t="s">
        <v>103</v>
      </c>
      <c r="BV60" s="135" t="s">
        <v>78</v>
      </c>
      <c r="BW60" s="135" t="s">
        <v>104</v>
      </c>
      <c r="BX60" s="135" t="s">
        <v>100</v>
      </c>
      <c r="CL60" s="135" t="s">
        <v>19</v>
      </c>
    </row>
    <row r="61" s="4" customFormat="1" ht="23.25" customHeight="1">
      <c r="A61" s="126" t="s">
        <v>86</v>
      </c>
      <c r="B61" s="65"/>
      <c r="C61" s="127"/>
      <c r="D61" s="127"/>
      <c r="E61" s="127"/>
      <c r="F61" s="127"/>
      <c r="G61" s="128" t="s">
        <v>105</v>
      </c>
      <c r="H61" s="128"/>
      <c r="I61" s="128"/>
      <c r="J61" s="128"/>
      <c r="K61" s="128"/>
      <c r="L61" s="127"/>
      <c r="M61" s="128" t="s">
        <v>106</v>
      </c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9">
        <f>'SO-02-4.1-2 - DEŠŤOVÁ KAN...'!J34</f>
        <v>0</v>
      </c>
      <c r="AH61" s="127"/>
      <c r="AI61" s="127"/>
      <c r="AJ61" s="127"/>
      <c r="AK61" s="127"/>
      <c r="AL61" s="127"/>
      <c r="AM61" s="127"/>
      <c r="AN61" s="129">
        <f>SUM(AG61,AT61)</f>
        <v>0</v>
      </c>
      <c r="AO61" s="127"/>
      <c r="AP61" s="127"/>
      <c r="AQ61" s="130" t="s">
        <v>89</v>
      </c>
      <c r="AR61" s="67"/>
      <c r="AS61" s="131">
        <v>0</v>
      </c>
      <c r="AT61" s="132">
        <f>ROUND(SUM(AV61:AW61),2)</f>
        <v>0</v>
      </c>
      <c r="AU61" s="133">
        <f>'SO-02-4.1-2 - DEŠŤOVÁ KAN...'!P97</f>
        <v>0</v>
      </c>
      <c r="AV61" s="132">
        <f>'SO-02-4.1-2 - DEŠŤOVÁ KAN...'!J37</f>
        <v>0</v>
      </c>
      <c r="AW61" s="132">
        <f>'SO-02-4.1-2 - DEŠŤOVÁ KAN...'!J38</f>
        <v>0</v>
      </c>
      <c r="AX61" s="132">
        <f>'SO-02-4.1-2 - DEŠŤOVÁ KAN...'!J39</f>
        <v>0</v>
      </c>
      <c r="AY61" s="132">
        <f>'SO-02-4.1-2 - DEŠŤOVÁ KAN...'!J40</f>
        <v>0</v>
      </c>
      <c r="AZ61" s="132">
        <f>'SO-02-4.1-2 - DEŠŤOVÁ KAN...'!F37</f>
        <v>0</v>
      </c>
      <c r="BA61" s="132">
        <f>'SO-02-4.1-2 - DEŠŤOVÁ KAN...'!F38</f>
        <v>0</v>
      </c>
      <c r="BB61" s="132">
        <f>'SO-02-4.1-2 - DEŠŤOVÁ KAN...'!F39</f>
        <v>0</v>
      </c>
      <c r="BC61" s="132">
        <f>'SO-02-4.1-2 - DEŠŤOVÁ KAN...'!F40</f>
        <v>0</v>
      </c>
      <c r="BD61" s="134">
        <f>'SO-02-4.1-2 - DEŠŤOVÁ KAN...'!F41</f>
        <v>0</v>
      </c>
      <c r="BE61" s="4"/>
      <c r="BT61" s="135" t="s">
        <v>103</v>
      </c>
      <c r="BV61" s="135" t="s">
        <v>78</v>
      </c>
      <c r="BW61" s="135" t="s">
        <v>107</v>
      </c>
      <c r="BX61" s="135" t="s">
        <v>100</v>
      </c>
      <c r="CL61" s="135" t="s">
        <v>19</v>
      </c>
    </row>
    <row r="62" s="4" customFormat="1" ht="23.25" customHeight="1">
      <c r="A62" s="126" t="s">
        <v>86</v>
      </c>
      <c r="B62" s="65"/>
      <c r="C62" s="127"/>
      <c r="D62" s="127"/>
      <c r="E62" s="127"/>
      <c r="F62" s="127"/>
      <c r="G62" s="128" t="s">
        <v>108</v>
      </c>
      <c r="H62" s="128"/>
      <c r="I62" s="128"/>
      <c r="J62" s="128"/>
      <c r="K62" s="128"/>
      <c r="L62" s="127"/>
      <c r="M62" s="128" t="s">
        <v>109</v>
      </c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9">
        <f>'SO-02-4.1-3 - KANALIZACE'!J34</f>
        <v>0</v>
      </c>
      <c r="AH62" s="127"/>
      <c r="AI62" s="127"/>
      <c r="AJ62" s="127"/>
      <c r="AK62" s="127"/>
      <c r="AL62" s="127"/>
      <c r="AM62" s="127"/>
      <c r="AN62" s="129">
        <f>SUM(AG62,AT62)</f>
        <v>0</v>
      </c>
      <c r="AO62" s="127"/>
      <c r="AP62" s="127"/>
      <c r="AQ62" s="130" t="s">
        <v>89</v>
      </c>
      <c r="AR62" s="67"/>
      <c r="AS62" s="131">
        <v>0</v>
      </c>
      <c r="AT62" s="132">
        <f>ROUND(SUM(AV62:AW62),2)</f>
        <v>0</v>
      </c>
      <c r="AU62" s="133">
        <f>'SO-02-4.1-3 - KANALIZACE'!P97</f>
        <v>0</v>
      </c>
      <c r="AV62" s="132">
        <f>'SO-02-4.1-3 - KANALIZACE'!J37</f>
        <v>0</v>
      </c>
      <c r="AW62" s="132">
        <f>'SO-02-4.1-3 - KANALIZACE'!J38</f>
        <v>0</v>
      </c>
      <c r="AX62" s="132">
        <f>'SO-02-4.1-3 - KANALIZACE'!J39</f>
        <v>0</v>
      </c>
      <c r="AY62" s="132">
        <f>'SO-02-4.1-3 - KANALIZACE'!J40</f>
        <v>0</v>
      </c>
      <c r="AZ62" s="132">
        <f>'SO-02-4.1-3 - KANALIZACE'!F37</f>
        <v>0</v>
      </c>
      <c r="BA62" s="132">
        <f>'SO-02-4.1-3 - KANALIZACE'!F38</f>
        <v>0</v>
      </c>
      <c r="BB62" s="132">
        <f>'SO-02-4.1-3 - KANALIZACE'!F39</f>
        <v>0</v>
      </c>
      <c r="BC62" s="132">
        <f>'SO-02-4.1-3 - KANALIZACE'!F40</f>
        <v>0</v>
      </c>
      <c r="BD62" s="134">
        <f>'SO-02-4.1-3 - KANALIZACE'!F41</f>
        <v>0</v>
      </c>
      <c r="BE62" s="4"/>
      <c r="BT62" s="135" t="s">
        <v>103</v>
      </c>
      <c r="BV62" s="135" t="s">
        <v>78</v>
      </c>
      <c r="BW62" s="135" t="s">
        <v>110</v>
      </c>
      <c r="BX62" s="135" t="s">
        <v>100</v>
      </c>
      <c r="CL62" s="135" t="s">
        <v>19</v>
      </c>
    </row>
    <row r="63" s="4" customFormat="1" ht="23.25" customHeight="1">
      <c r="A63" s="126" t="s">
        <v>86</v>
      </c>
      <c r="B63" s="65"/>
      <c r="C63" s="127"/>
      <c r="D63" s="127"/>
      <c r="E63" s="127"/>
      <c r="F63" s="128" t="s">
        <v>111</v>
      </c>
      <c r="G63" s="128"/>
      <c r="H63" s="128"/>
      <c r="I63" s="128"/>
      <c r="J63" s="128"/>
      <c r="K63" s="127"/>
      <c r="L63" s="128" t="s">
        <v>112</v>
      </c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9">
        <f>'SO-02-4.3 - VZDUCHOTECHNIKA'!J34</f>
        <v>0</v>
      </c>
      <c r="AH63" s="127"/>
      <c r="AI63" s="127"/>
      <c r="AJ63" s="127"/>
      <c r="AK63" s="127"/>
      <c r="AL63" s="127"/>
      <c r="AM63" s="127"/>
      <c r="AN63" s="129">
        <f>SUM(AG63,AT63)</f>
        <v>0</v>
      </c>
      <c r="AO63" s="127"/>
      <c r="AP63" s="127"/>
      <c r="AQ63" s="130" t="s">
        <v>89</v>
      </c>
      <c r="AR63" s="67"/>
      <c r="AS63" s="131">
        <v>0</v>
      </c>
      <c r="AT63" s="132">
        <f>ROUND(SUM(AV63:AW63),2)</f>
        <v>0</v>
      </c>
      <c r="AU63" s="133">
        <f>'SO-02-4.3 - VZDUCHOTECHNIKA'!P104</f>
        <v>0</v>
      </c>
      <c r="AV63" s="132">
        <f>'SO-02-4.3 - VZDUCHOTECHNIKA'!J37</f>
        <v>0</v>
      </c>
      <c r="AW63" s="132">
        <f>'SO-02-4.3 - VZDUCHOTECHNIKA'!J38</f>
        <v>0</v>
      </c>
      <c r="AX63" s="132">
        <f>'SO-02-4.3 - VZDUCHOTECHNIKA'!J39</f>
        <v>0</v>
      </c>
      <c r="AY63" s="132">
        <f>'SO-02-4.3 - VZDUCHOTECHNIKA'!J40</f>
        <v>0</v>
      </c>
      <c r="AZ63" s="132">
        <f>'SO-02-4.3 - VZDUCHOTECHNIKA'!F37</f>
        <v>0</v>
      </c>
      <c r="BA63" s="132">
        <f>'SO-02-4.3 - VZDUCHOTECHNIKA'!F38</f>
        <v>0</v>
      </c>
      <c r="BB63" s="132">
        <f>'SO-02-4.3 - VZDUCHOTECHNIKA'!F39</f>
        <v>0</v>
      </c>
      <c r="BC63" s="132">
        <f>'SO-02-4.3 - VZDUCHOTECHNIKA'!F40</f>
        <v>0</v>
      </c>
      <c r="BD63" s="134">
        <f>'SO-02-4.3 - VZDUCHOTECHNIKA'!F41</f>
        <v>0</v>
      </c>
      <c r="BE63" s="4"/>
      <c r="BT63" s="135" t="s">
        <v>99</v>
      </c>
      <c r="BV63" s="135" t="s">
        <v>78</v>
      </c>
      <c r="BW63" s="135" t="s">
        <v>113</v>
      </c>
      <c r="BX63" s="135" t="s">
        <v>96</v>
      </c>
      <c r="CL63" s="135" t="s">
        <v>19</v>
      </c>
    </row>
    <row r="64" s="4" customFormat="1" ht="23.25" customHeight="1">
      <c r="A64" s="126" t="s">
        <v>86</v>
      </c>
      <c r="B64" s="65"/>
      <c r="C64" s="127"/>
      <c r="D64" s="127"/>
      <c r="E64" s="127"/>
      <c r="F64" s="128" t="s">
        <v>114</v>
      </c>
      <c r="G64" s="128"/>
      <c r="H64" s="128"/>
      <c r="I64" s="128"/>
      <c r="J64" s="128"/>
      <c r="K64" s="127"/>
      <c r="L64" s="128" t="s">
        <v>115</v>
      </c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9">
        <f>'SO-02-4.4 - VYTÁPĚNÍ'!J34</f>
        <v>0</v>
      </c>
      <c r="AH64" s="127"/>
      <c r="AI64" s="127"/>
      <c r="AJ64" s="127"/>
      <c r="AK64" s="127"/>
      <c r="AL64" s="127"/>
      <c r="AM64" s="127"/>
      <c r="AN64" s="129">
        <f>SUM(AG64,AT64)</f>
        <v>0</v>
      </c>
      <c r="AO64" s="127"/>
      <c r="AP64" s="127"/>
      <c r="AQ64" s="130" t="s">
        <v>89</v>
      </c>
      <c r="AR64" s="67"/>
      <c r="AS64" s="131">
        <v>0</v>
      </c>
      <c r="AT64" s="132">
        <f>ROUND(SUM(AV64:AW64),2)</f>
        <v>0</v>
      </c>
      <c r="AU64" s="133">
        <f>'SO-02-4.4 - VYTÁPĚNÍ'!P98</f>
        <v>0</v>
      </c>
      <c r="AV64" s="132">
        <f>'SO-02-4.4 - VYTÁPĚNÍ'!J37</f>
        <v>0</v>
      </c>
      <c r="AW64" s="132">
        <f>'SO-02-4.4 - VYTÁPĚNÍ'!J38</f>
        <v>0</v>
      </c>
      <c r="AX64" s="132">
        <f>'SO-02-4.4 - VYTÁPĚNÍ'!J39</f>
        <v>0</v>
      </c>
      <c r="AY64" s="132">
        <f>'SO-02-4.4 - VYTÁPĚNÍ'!J40</f>
        <v>0</v>
      </c>
      <c r="AZ64" s="132">
        <f>'SO-02-4.4 - VYTÁPĚNÍ'!F37</f>
        <v>0</v>
      </c>
      <c r="BA64" s="132">
        <f>'SO-02-4.4 - VYTÁPĚNÍ'!F38</f>
        <v>0</v>
      </c>
      <c r="BB64" s="132">
        <f>'SO-02-4.4 - VYTÁPĚNÍ'!F39</f>
        <v>0</v>
      </c>
      <c r="BC64" s="132">
        <f>'SO-02-4.4 - VYTÁPĚNÍ'!F40</f>
        <v>0</v>
      </c>
      <c r="BD64" s="134">
        <f>'SO-02-4.4 - VYTÁPĚNÍ'!F41</f>
        <v>0</v>
      </c>
      <c r="BE64" s="4"/>
      <c r="BT64" s="135" t="s">
        <v>99</v>
      </c>
      <c r="BV64" s="135" t="s">
        <v>78</v>
      </c>
      <c r="BW64" s="135" t="s">
        <v>116</v>
      </c>
      <c r="BX64" s="135" t="s">
        <v>96</v>
      </c>
      <c r="CL64" s="135" t="s">
        <v>19</v>
      </c>
    </row>
    <row r="65" s="4" customFormat="1" ht="23.25" customHeight="1">
      <c r="A65" s="126" t="s">
        <v>86</v>
      </c>
      <c r="B65" s="65"/>
      <c r="C65" s="127"/>
      <c r="D65" s="127"/>
      <c r="E65" s="127"/>
      <c r="F65" s="128" t="s">
        <v>117</v>
      </c>
      <c r="G65" s="128"/>
      <c r="H65" s="128"/>
      <c r="I65" s="128"/>
      <c r="J65" s="128"/>
      <c r="K65" s="127"/>
      <c r="L65" s="128" t="s">
        <v>118</v>
      </c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9">
        <f>'SO-02-4.7 - SILNOPROUDÁ E...'!J34</f>
        <v>0</v>
      </c>
      <c r="AH65" s="127"/>
      <c r="AI65" s="127"/>
      <c r="AJ65" s="127"/>
      <c r="AK65" s="127"/>
      <c r="AL65" s="127"/>
      <c r="AM65" s="127"/>
      <c r="AN65" s="129">
        <f>SUM(AG65,AT65)</f>
        <v>0</v>
      </c>
      <c r="AO65" s="127"/>
      <c r="AP65" s="127"/>
      <c r="AQ65" s="130" t="s">
        <v>89</v>
      </c>
      <c r="AR65" s="67"/>
      <c r="AS65" s="131">
        <v>0</v>
      </c>
      <c r="AT65" s="132">
        <f>ROUND(SUM(AV65:AW65),2)</f>
        <v>0</v>
      </c>
      <c r="AU65" s="133">
        <f>'SO-02-4.7 - SILNOPROUDÁ E...'!P97</f>
        <v>0</v>
      </c>
      <c r="AV65" s="132">
        <f>'SO-02-4.7 - SILNOPROUDÁ E...'!J37</f>
        <v>0</v>
      </c>
      <c r="AW65" s="132">
        <f>'SO-02-4.7 - SILNOPROUDÁ E...'!J38</f>
        <v>0</v>
      </c>
      <c r="AX65" s="132">
        <f>'SO-02-4.7 - SILNOPROUDÁ E...'!J39</f>
        <v>0</v>
      </c>
      <c r="AY65" s="132">
        <f>'SO-02-4.7 - SILNOPROUDÁ E...'!J40</f>
        <v>0</v>
      </c>
      <c r="AZ65" s="132">
        <f>'SO-02-4.7 - SILNOPROUDÁ E...'!F37</f>
        <v>0</v>
      </c>
      <c r="BA65" s="132">
        <f>'SO-02-4.7 - SILNOPROUDÁ E...'!F38</f>
        <v>0</v>
      </c>
      <c r="BB65" s="132">
        <f>'SO-02-4.7 - SILNOPROUDÁ E...'!F39</f>
        <v>0</v>
      </c>
      <c r="BC65" s="132">
        <f>'SO-02-4.7 - SILNOPROUDÁ E...'!F40</f>
        <v>0</v>
      </c>
      <c r="BD65" s="134">
        <f>'SO-02-4.7 - SILNOPROUDÁ E...'!F41</f>
        <v>0</v>
      </c>
      <c r="BE65" s="4"/>
      <c r="BT65" s="135" t="s">
        <v>99</v>
      </c>
      <c r="BV65" s="135" t="s">
        <v>78</v>
      </c>
      <c r="BW65" s="135" t="s">
        <v>119</v>
      </c>
      <c r="BX65" s="135" t="s">
        <v>96</v>
      </c>
      <c r="CL65" s="135" t="s">
        <v>19</v>
      </c>
    </row>
    <row r="66" s="4" customFormat="1" ht="23.25" customHeight="1">
      <c r="A66" s="126" t="s">
        <v>86</v>
      </c>
      <c r="B66" s="65"/>
      <c r="C66" s="127"/>
      <c r="D66" s="127"/>
      <c r="E66" s="127"/>
      <c r="F66" s="128" t="s">
        <v>120</v>
      </c>
      <c r="G66" s="128"/>
      <c r="H66" s="128"/>
      <c r="I66" s="128"/>
      <c r="J66" s="128"/>
      <c r="K66" s="127"/>
      <c r="L66" s="128" t="s">
        <v>121</v>
      </c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9">
        <f>'SO-02-4.8 - SLABOPROUDÁ Z...'!J34</f>
        <v>0</v>
      </c>
      <c r="AH66" s="127"/>
      <c r="AI66" s="127"/>
      <c r="AJ66" s="127"/>
      <c r="AK66" s="127"/>
      <c r="AL66" s="127"/>
      <c r="AM66" s="127"/>
      <c r="AN66" s="129">
        <f>SUM(AG66,AT66)</f>
        <v>0</v>
      </c>
      <c r="AO66" s="127"/>
      <c r="AP66" s="127"/>
      <c r="AQ66" s="130" t="s">
        <v>89</v>
      </c>
      <c r="AR66" s="67"/>
      <c r="AS66" s="131">
        <v>0</v>
      </c>
      <c r="AT66" s="132">
        <f>ROUND(SUM(AV66:AW66),2)</f>
        <v>0</v>
      </c>
      <c r="AU66" s="133">
        <f>'SO-02-4.8 - SLABOPROUDÁ Z...'!P96</f>
        <v>0</v>
      </c>
      <c r="AV66" s="132">
        <f>'SO-02-4.8 - SLABOPROUDÁ Z...'!J37</f>
        <v>0</v>
      </c>
      <c r="AW66" s="132">
        <f>'SO-02-4.8 - SLABOPROUDÁ Z...'!J38</f>
        <v>0</v>
      </c>
      <c r="AX66" s="132">
        <f>'SO-02-4.8 - SLABOPROUDÁ Z...'!J39</f>
        <v>0</v>
      </c>
      <c r="AY66" s="132">
        <f>'SO-02-4.8 - SLABOPROUDÁ Z...'!J40</f>
        <v>0</v>
      </c>
      <c r="AZ66" s="132">
        <f>'SO-02-4.8 - SLABOPROUDÁ Z...'!F37</f>
        <v>0</v>
      </c>
      <c r="BA66" s="132">
        <f>'SO-02-4.8 - SLABOPROUDÁ Z...'!F38</f>
        <v>0</v>
      </c>
      <c r="BB66" s="132">
        <f>'SO-02-4.8 - SLABOPROUDÁ Z...'!F39</f>
        <v>0</v>
      </c>
      <c r="BC66" s="132">
        <f>'SO-02-4.8 - SLABOPROUDÁ Z...'!F40</f>
        <v>0</v>
      </c>
      <c r="BD66" s="134">
        <f>'SO-02-4.8 - SLABOPROUDÁ Z...'!F41</f>
        <v>0</v>
      </c>
      <c r="BE66" s="4"/>
      <c r="BT66" s="135" t="s">
        <v>99</v>
      </c>
      <c r="BV66" s="135" t="s">
        <v>78</v>
      </c>
      <c r="BW66" s="135" t="s">
        <v>122</v>
      </c>
      <c r="BX66" s="135" t="s">
        <v>96</v>
      </c>
      <c r="CL66" s="135" t="s">
        <v>19</v>
      </c>
    </row>
    <row r="67" s="4" customFormat="1" ht="23.25" customHeight="1">
      <c r="A67" s="126" t="s">
        <v>86</v>
      </c>
      <c r="B67" s="65"/>
      <c r="C67" s="127"/>
      <c r="D67" s="127"/>
      <c r="E67" s="127"/>
      <c r="F67" s="128" t="s">
        <v>123</v>
      </c>
      <c r="G67" s="128"/>
      <c r="H67" s="128"/>
      <c r="I67" s="128"/>
      <c r="J67" s="128"/>
      <c r="K67" s="127"/>
      <c r="L67" s="128" t="s">
        <v>124</v>
      </c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9">
        <f>'SO-02-4.9 - ELEKTRICKÁ PO...'!J34</f>
        <v>0</v>
      </c>
      <c r="AH67" s="127"/>
      <c r="AI67" s="127"/>
      <c r="AJ67" s="127"/>
      <c r="AK67" s="127"/>
      <c r="AL67" s="127"/>
      <c r="AM67" s="127"/>
      <c r="AN67" s="129">
        <f>SUM(AG67,AT67)</f>
        <v>0</v>
      </c>
      <c r="AO67" s="127"/>
      <c r="AP67" s="127"/>
      <c r="AQ67" s="130" t="s">
        <v>89</v>
      </c>
      <c r="AR67" s="67"/>
      <c r="AS67" s="131">
        <v>0</v>
      </c>
      <c r="AT67" s="132">
        <f>ROUND(SUM(AV67:AW67),2)</f>
        <v>0</v>
      </c>
      <c r="AU67" s="133">
        <f>'SO-02-4.9 - ELEKTRICKÁ PO...'!P96</f>
        <v>0</v>
      </c>
      <c r="AV67" s="132">
        <f>'SO-02-4.9 - ELEKTRICKÁ PO...'!J37</f>
        <v>0</v>
      </c>
      <c r="AW67" s="132">
        <f>'SO-02-4.9 - ELEKTRICKÁ PO...'!J38</f>
        <v>0</v>
      </c>
      <c r="AX67" s="132">
        <f>'SO-02-4.9 - ELEKTRICKÁ PO...'!J39</f>
        <v>0</v>
      </c>
      <c r="AY67" s="132">
        <f>'SO-02-4.9 - ELEKTRICKÁ PO...'!J40</f>
        <v>0</v>
      </c>
      <c r="AZ67" s="132">
        <f>'SO-02-4.9 - ELEKTRICKÁ PO...'!F37</f>
        <v>0</v>
      </c>
      <c r="BA67" s="132">
        <f>'SO-02-4.9 - ELEKTRICKÁ PO...'!F38</f>
        <v>0</v>
      </c>
      <c r="BB67" s="132">
        <f>'SO-02-4.9 - ELEKTRICKÁ PO...'!F39</f>
        <v>0</v>
      </c>
      <c r="BC67" s="132">
        <f>'SO-02-4.9 - ELEKTRICKÁ PO...'!F40</f>
        <v>0</v>
      </c>
      <c r="BD67" s="134">
        <f>'SO-02-4.9 - ELEKTRICKÁ PO...'!F41</f>
        <v>0</v>
      </c>
      <c r="BE67" s="4"/>
      <c r="BT67" s="135" t="s">
        <v>99</v>
      </c>
      <c r="BV67" s="135" t="s">
        <v>78</v>
      </c>
      <c r="BW67" s="135" t="s">
        <v>125</v>
      </c>
      <c r="BX67" s="135" t="s">
        <v>96</v>
      </c>
      <c r="CL67" s="135" t="s">
        <v>19</v>
      </c>
    </row>
    <row r="68" s="7" customFormat="1" ht="24.75" customHeight="1">
      <c r="A68" s="126" t="s">
        <v>86</v>
      </c>
      <c r="B68" s="113"/>
      <c r="C68" s="114"/>
      <c r="D68" s="115" t="s">
        <v>126</v>
      </c>
      <c r="E68" s="115"/>
      <c r="F68" s="115"/>
      <c r="G68" s="115"/>
      <c r="H68" s="115"/>
      <c r="I68" s="116"/>
      <c r="J68" s="115" t="s">
        <v>127</v>
      </c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  <c r="AG68" s="118">
        <f>'D.2.2 SO-03 - ÚPRAVA STÁV...'!J30</f>
        <v>0</v>
      </c>
      <c r="AH68" s="116"/>
      <c r="AI68" s="116"/>
      <c r="AJ68" s="116"/>
      <c r="AK68" s="116"/>
      <c r="AL68" s="116"/>
      <c r="AM68" s="116"/>
      <c r="AN68" s="118">
        <f>SUM(AG68,AT68)</f>
        <v>0</v>
      </c>
      <c r="AO68" s="116"/>
      <c r="AP68" s="116"/>
      <c r="AQ68" s="119" t="s">
        <v>82</v>
      </c>
      <c r="AR68" s="120"/>
      <c r="AS68" s="121">
        <v>0</v>
      </c>
      <c r="AT68" s="122">
        <f>ROUND(SUM(AV68:AW68),2)</f>
        <v>0</v>
      </c>
      <c r="AU68" s="123">
        <f>'D.2.2 SO-03 - ÚPRAVA STÁV...'!P91</f>
        <v>0</v>
      </c>
      <c r="AV68" s="122">
        <f>'D.2.2 SO-03 - ÚPRAVA STÁV...'!J33</f>
        <v>0</v>
      </c>
      <c r="AW68" s="122">
        <f>'D.2.2 SO-03 - ÚPRAVA STÁV...'!J34</f>
        <v>0</v>
      </c>
      <c r="AX68" s="122">
        <f>'D.2.2 SO-03 - ÚPRAVA STÁV...'!J35</f>
        <v>0</v>
      </c>
      <c r="AY68" s="122">
        <f>'D.2.2 SO-03 - ÚPRAVA STÁV...'!J36</f>
        <v>0</v>
      </c>
      <c r="AZ68" s="122">
        <f>'D.2.2 SO-03 - ÚPRAVA STÁV...'!F33</f>
        <v>0</v>
      </c>
      <c r="BA68" s="122">
        <f>'D.2.2 SO-03 - ÚPRAVA STÁV...'!F34</f>
        <v>0</v>
      </c>
      <c r="BB68" s="122">
        <f>'D.2.2 SO-03 - ÚPRAVA STÁV...'!F35</f>
        <v>0</v>
      </c>
      <c r="BC68" s="122">
        <f>'D.2.2 SO-03 - ÚPRAVA STÁV...'!F36</f>
        <v>0</v>
      </c>
      <c r="BD68" s="124">
        <f>'D.2.2 SO-03 - ÚPRAVA STÁV...'!F37</f>
        <v>0</v>
      </c>
      <c r="BE68" s="7"/>
      <c r="BT68" s="125" t="s">
        <v>83</v>
      </c>
      <c r="BV68" s="125" t="s">
        <v>78</v>
      </c>
      <c r="BW68" s="125" t="s">
        <v>128</v>
      </c>
      <c r="BX68" s="125" t="s">
        <v>5</v>
      </c>
      <c r="CL68" s="125" t="s">
        <v>19</v>
      </c>
      <c r="CM68" s="125" t="s">
        <v>85</v>
      </c>
    </row>
    <row r="69" s="7" customFormat="1" ht="24.75" customHeight="1">
      <c r="A69" s="7"/>
      <c r="B69" s="113"/>
      <c r="C69" s="114"/>
      <c r="D69" s="115" t="s">
        <v>129</v>
      </c>
      <c r="E69" s="115"/>
      <c r="F69" s="115"/>
      <c r="G69" s="115"/>
      <c r="H69" s="115"/>
      <c r="I69" s="116"/>
      <c r="J69" s="115" t="s">
        <v>130</v>
      </c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7">
        <f>ROUND(SUM(AG70:AG72),2)</f>
        <v>0</v>
      </c>
      <c r="AH69" s="116"/>
      <c r="AI69" s="116"/>
      <c r="AJ69" s="116"/>
      <c r="AK69" s="116"/>
      <c r="AL69" s="116"/>
      <c r="AM69" s="116"/>
      <c r="AN69" s="118">
        <f>SUM(AG69,AT69)</f>
        <v>0</v>
      </c>
      <c r="AO69" s="116"/>
      <c r="AP69" s="116"/>
      <c r="AQ69" s="119" t="s">
        <v>82</v>
      </c>
      <c r="AR69" s="120"/>
      <c r="AS69" s="121">
        <f>ROUND(SUM(AS70:AS72),2)</f>
        <v>0</v>
      </c>
      <c r="AT69" s="122">
        <f>ROUND(SUM(AV69:AW69),2)</f>
        <v>0</v>
      </c>
      <c r="AU69" s="123">
        <f>ROUND(SUM(AU70:AU72),5)</f>
        <v>0</v>
      </c>
      <c r="AV69" s="122">
        <f>ROUND(AZ69*L29,2)</f>
        <v>0</v>
      </c>
      <c r="AW69" s="122">
        <f>ROUND(BA69*L30,2)</f>
        <v>0</v>
      </c>
      <c r="AX69" s="122">
        <f>ROUND(BB69*L29,2)</f>
        <v>0</v>
      </c>
      <c r="AY69" s="122">
        <f>ROUND(BC69*L30,2)</f>
        <v>0</v>
      </c>
      <c r="AZ69" s="122">
        <f>ROUND(SUM(AZ70:AZ72),2)</f>
        <v>0</v>
      </c>
      <c r="BA69" s="122">
        <f>ROUND(SUM(BA70:BA72),2)</f>
        <v>0</v>
      </c>
      <c r="BB69" s="122">
        <f>ROUND(SUM(BB70:BB72),2)</f>
        <v>0</v>
      </c>
      <c r="BC69" s="122">
        <f>ROUND(SUM(BC70:BC72),2)</f>
        <v>0</v>
      </c>
      <c r="BD69" s="124">
        <f>ROUND(SUM(BD70:BD72),2)</f>
        <v>0</v>
      </c>
      <c r="BE69" s="7"/>
      <c r="BS69" s="125" t="s">
        <v>75</v>
      </c>
      <c r="BT69" s="125" t="s">
        <v>83</v>
      </c>
      <c r="BU69" s="125" t="s">
        <v>77</v>
      </c>
      <c r="BV69" s="125" t="s">
        <v>78</v>
      </c>
      <c r="BW69" s="125" t="s">
        <v>131</v>
      </c>
      <c r="BX69" s="125" t="s">
        <v>5</v>
      </c>
      <c r="CL69" s="125" t="s">
        <v>19</v>
      </c>
      <c r="CM69" s="125" t="s">
        <v>85</v>
      </c>
    </row>
    <row r="70" s="4" customFormat="1" ht="16.5" customHeight="1">
      <c r="A70" s="126" t="s">
        <v>86</v>
      </c>
      <c r="B70" s="65"/>
      <c r="C70" s="127"/>
      <c r="D70" s="127"/>
      <c r="E70" s="128" t="s">
        <v>132</v>
      </c>
      <c r="F70" s="128"/>
      <c r="G70" s="128"/>
      <c r="H70" s="128"/>
      <c r="I70" s="128"/>
      <c r="J70" s="127"/>
      <c r="K70" s="128" t="s">
        <v>133</v>
      </c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9">
        <f>'SO-04.1 - PŘÍPOJKA PLYNOVODU'!J32</f>
        <v>0</v>
      </c>
      <c r="AH70" s="127"/>
      <c r="AI70" s="127"/>
      <c r="AJ70" s="127"/>
      <c r="AK70" s="127"/>
      <c r="AL70" s="127"/>
      <c r="AM70" s="127"/>
      <c r="AN70" s="129">
        <f>SUM(AG70,AT70)</f>
        <v>0</v>
      </c>
      <c r="AO70" s="127"/>
      <c r="AP70" s="127"/>
      <c r="AQ70" s="130" t="s">
        <v>89</v>
      </c>
      <c r="AR70" s="67"/>
      <c r="AS70" s="131">
        <v>0</v>
      </c>
      <c r="AT70" s="132">
        <f>ROUND(SUM(AV70:AW70),2)</f>
        <v>0</v>
      </c>
      <c r="AU70" s="133">
        <f>'SO-04.1 - PŘÍPOJKA PLYNOVODU'!P92</f>
        <v>0</v>
      </c>
      <c r="AV70" s="132">
        <f>'SO-04.1 - PŘÍPOJKA PLYNOVODU'!J35</f>
        <v>0</v>
      </c>
      <c r="AW70" s="132">
        <f>'SO-04.1 - PŘÍPOJKA PLYNOVODU'!J36</f>
        <v>0</v>
      </c>
      <c r="AX70" s="132">
        <f>'SO-04.1 - PŘÍPOJKA PLYNOVODU'!J37</f>
        <v>0</v>
      </c>
      <c r="AY70" s="132">
        <f>'SO-04.1 - PŘÍPOJKA PLYNOVODU'!J38</f>
        <v>0</v>
      </c>
      <c r="AZ70" s="132">
        <f>'SO-04.1 - PŘÍPOJKA PLYNOVODU'!F35</f>
        <v>0</v>
      </c>
      <c r="BA70" s="132">
        <f>'SO-04.1 - PŘÍPOJKA PLYNOVODU'!F36</f>
        <v>0</v>
      </c>
      <c r="BB70" s="132">
        <f>'SO-04.1 - PŘÍPOJKA PLYNOVODU'!F37</f>
        <v>0</v>
      </c>
      <c r="BC70" s="132">
        <f>'SO-04.1 - PŘÍPOJKA PLYNOVODU'!F38</f>
        <v>0</v>
      </c>
      <c r="BD70" s="134">
        <f>'SO-04.1 - PŘÍPOJKA PLYNOVODU'!F39</f>
        <v>0</v>
      </c>
      <c r="BE70" s="4"/>
      <c r="BT70" s="135" t="s">
        <v>85</v>
      </c>
      <c r="BV70" s="135" t="s">
        <v>78</v>
      </c>
      <c r="BW70" s="135" t="s">
        <v>134</v>
      </c>
      <c r="BX70" s="135" t="s">
        <v>131</v>
      </c>
      <c r="CL70" s="135" t="s">
        <v>19</v>
      </c>
    </row>
    <row r="71" s="4" customFormat="1" ht="16.5" customHeight="1">
      <c r="A71" s="126" t="s">
        <v>86</v>
      </c>
      <c r="B71" s="65"/>
      <c r="C71" s="127"/>
      <c r="D71" s="127"/>
      <c r="E71" s="128" t="s">
        <v>135</v>
      </c>
      <c r="F71" s="128"/>
      <c r="G71" s="128"/>
      <c r="H71" s="128"/>
      <c r="I71" s="128"/>
      <c r="J71" s="127"/>
      <c r="K71" s="128" t="s">
        <v>136</v>
      </c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9">
        <f>'SO-04.2 - PŘÍPOJKA POŽÁRN...'!J32</f>
        <v>0</v>
      </c>
      <c r="AH71" s="127"/>
      <c r="AI71" s="127"/>
      <c r="AJ71" s="127"/>
      <c r="AK71" s="127"/>
      <c r="AL71" s="127"/>
      <c r="AM71" s="127"/>
      <c r="AN71" s="129">
        <f>SUM(AG71,AT71)</f>
        <v>0</v>
      </c>
      <c r="AO71" s="127"/>
      <c r="AP71" s="127"/>
      <c r="AQ71" s="130" t="s">
        <v>89</v>
      </c>
      <c r="AR71" s="67"/>
      <c r="AS71" s="131">
        <v>0</v>
      </c>
      <c r="AT71" s="132">
        <f>ROUND(SUM(AV71:AW71),2)</f>
        <v>0</v>
      </c>
      <c r="AU71" s="133">
        <f>'SO-04.2 - PŘÍPOJKA POŽÁRN...'!P91</f>
        <v>0</v>
      </c>
      <c r="AV71" s="132">
        <f>'SO-04.2 - PŘÍPOJKA POŽÁRN...'!J35</f>
        <v>0</v>
      </c>
      <c r="AW71" s="132">
        <f>'SO-04.2 - PŘÍPOJKA POŽÁRN...'!J36</f>
        <v>0</v>
      </c>
      <c r="AX71" s="132">
        <f>'SO-04.2 - PŘÍPOJKA POŽÁRN...'!J37</f>
        <v>0</v>
      </c>
      <c r="AY71" s="132">
        <f>'SO-04.2 - PŘÍPOJKA POŽÁRN...'!J38</f>
        <v>0</v>
      </c>
      <c r="AZ71" s="132">
        <f>'SO-04.2 - PŘÍPOJKA POŽÁRN...'!F35</f>
        <v>0</v>
      </c>
      <c r="BA71" s="132">
        <f>'SO-04.2 - PŘÍPOJKA POŽÁRN...'!F36</f>
        <v>0</v>
      </c>
      <c r="BB71" s="132">
        <f>'SO-04.2 - PŘÍPOJKA POŽÁRN...'!F37</f>
        <v>0</v>
      </c>
      <c r="BC71" s="132">
        <f>'SO-04.2 - PŘÍPOJKA POŽÁRN...'!F38</f>
        <v>0</v>
      </c>
      <c r="BD71" s="134">
        <f>'SO-04.2 - PŘÍPOJKA POŽÁRN...'!F39</f>
        <v>0</v>
      </c>
      <c r="BE71" s="4"/>
      <c r="BT71" s="135" t="s">
        <v>85</v>
      </c>
      <c r="BV71" s="135" t="s">
        <v>78</v>
      </c>
      <c r="BW71" s="135" t="s">
        <v>137</v>
      </c>
      <c r="BX71" s="135" t="s">
        <v>131</v>
      </c>
      <c r="CL71" s="135" t="s">
        <v>19</v>
      </c>
    </row>
    <row r="72" s="4" customFormat="1" ht="23.25" customHeight="1">
      <c r="A72" s="126" t="s">
        <v>86</v>
      </c>
      <c r="B72" s="65"/>
      <c r="C72" s="127"/>
      <c r="D72" s="127"/>
      <c r="E72" s="128" t="s">
        <v>138</v>
      </c>
      <c r="F72" s="128"/>
      <c r="G72" s="128"/>
      <c r="H72" s="128"/>
      <c r="I72" s="128"/>
      <c r="J72" s="127"/>
      <c r="K72" s="128" t="s">
        <v>139</v>
      </c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9">
        <f>'SO-04.A - NOVÁ KANALIZAČN...'!J32</f>
        <v>0</v>
      </c>
      <c r="AH72" s="127"/>
      <c r="AI72" s="127"/>
      <c r="AJ72" s="127"/>
      <c r="AK72" s="127"/>
      <c r="AL72" s="127"/>
      <c r="AM72" s="127"/>
      <c r="AN72" s="129">
        <f>SUM(AG72,AT72)</f>
        <v>0</v>
      </c>
      <c r="AO72" s="127"/>
      <c r="AP72" s="127"/>
      <c r="AQ72" s="130" t="s">
        <v>89</v>
      </c>
      <c r="AR72" s="67"/>
      <c r="AS72" s="131">
        <v>0</v>
      </c>
      <c r="AT72" s="132">
        <f>ROUND(SUM(AV72:AW72),2)</f>
        <v>0</v>
      </c>
      <c r="AU72" s="133">
        <f>'SO-04.A - NOVÁ KANALIZAČN...'!P93</f>
        <v>0</v>
      </c>
      <c r="AV72" s="132">
        <f>'SO-04.A - NOVÁ KANALIZAČN...'!J35</f>
        <v>0</v>
      </c>
      <c r="AW72" s="132">
        <f>'SO-04.A - NOVÁ KANALIZAČN...'!J36</f>
        <v>0</v>
      </c>
      <c r="AX72" s="132">
        <f>'SO-04.A - NOVÁ KANALIZAČN...'!J37</f>
        <v>0</v>
      </c>
      <c r="AY72" s="132">
        <f>'SO-04.A - NOVÁ KANALIZAČN...'!J38</f>
        <v>0</v>
      </c>
      <c r="AZ72" s="132">
        <f>'SO-04.A - NOVÁ KANALIZAČN...'!F35</f>
        <v>0</v>
      </c>
      <c r="BA72" s="132">
        <f>'SO-04.A - NOVÁ KANALIZAČN...'!F36</f>
        <v>0</v>
      </c>
      <c r="BB72" s="132">
        <f>'SO-04.A - NOVÁ KANALIZAČN...'!F37</f>
        <v>0</v>
      </c>
      <c r="BC72" s="132">
        <f>'SO-04.A - NOVÁ KANALIZAČN...'!F38</f>
        <v>0</v>
      </c>
      <c r="BD72" s="134">
        <f>'SO-04.A - NOVÁ KANALIZAČN...'!F39</f>
        <v>0</v>
      </c>
      <c r="BE72" s="4"/>
      <c r="BT72" s="135" t="s">
        <v>85</v>
      </c>
      <c r="BV72" s="135" t="s">
        <v>78</v>
      </c>
      <c r="BW72" s="135" t="s">
        <v>140</v>
      </c>
      <c r="BX72" s="135" t="s">
        <v>131</v>
      </c>
      <c r="CL72" s="135" t="s">
        <v>19</v>
      </c>
    </row>
    <row r="73" s="7" customFormat="1" ht="24.75" customHeight="1">
      <c r="A73" s="126" t="s">
        <v>86</v>
      </c>
      <c r="B73" s="113"/>
      <c r="C73" s="114"/>
      <c r="D73" s="115" t="s">
        <v>141</v>
      </c>
      <c r="E73" s="115"/>
      <c r="F73" s="115"/>
      <c r="G73" s="115"/>
      <c r="H73" s="115"/>
      <c r="I73" s="116"/>
      <c r="J73" s="115" t="s">
        <v>142</v>
      </c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  <c r="AF73" s="115"/>
      <c r="AG73" s="118">
        <f>'D.2.4 SO-05 - KÁCENÍ A NÁ...'!J30</f>
        <v>0</v>
      </c>
      <c r="AH73" s="116"/>
      <c r="AI73" s="116"/>
      <c r="AJ73" s="116"/>
      <c r="AK73" s="116"/>
      <c r="AL73" s="116"/>
      <c r="AM73" s="116"/>
      <c r="AN73" s="118">
        <f>SUM(AG73,AT73)</f>
        <v>0</v>
      </c>
      <c r="AO73" s="116"/>
      <c r="AP73" s="116"/>
      <c r="AQ73" s="119" t="s">
        <v>82</v>
      </c>
      <c r="AR73" s="120"/>
      <c r="AS73" s="121">
        <v>0</v>
      </c>
      <c r="AT73" s="122">
        <f>ROUND(SUM(AV73:AW73),2)</f>
        <v>0</v>
      </c>
      <c r="AU73" s="123">
        <f>'D.2.4 SO-05 - KÁCENÍ A NÁ...'!P82</f>
        <v>0</v>
      </c>
      <c r="AV73" s="122">
        <f>'D.2.4 SO-05 - KÁCENÍ A NÁ...'!J33</f>
        <v>0</v>
      </c>
      <c r="AW73" s="122">
        <f>'D.2.4 SO-05 - KÁCENÍ A NÁ...'!J34</f>
        <v>0</v>
      </c>
      <c r="AX73" s="122">
        <f>'D.2.4 SO-05 - KÁCENÍ A NÁ...'!J35</f>
        <v>0</v>
      </c>
      <c r="AY73" s="122">
        <f>'D.2.4 SO-05 - KÁCENÍ A NÁ...'!J36</f>
        <v>0</v>
      </c>
      <c r="AZ73" s="122">
        <f>'D.2.4 SO-05 - KÁCENÍ A NÁ...'!F33</f>
        <v>0</v>
      </c>
      <c r="BA73" s="122">
        <f>'D.2.4 SO-05 - KÁCENÍ A NÁ...'!F34</f>
        <v>0</v>
      </c>
      <c r="BB73" s="122">
        <f>'D.2.4 SO-05 - KÁCENÍ A NÁ...'!F35</f>
        <v>0</v>
      </c>
      <c r="BC73" s="122">
        <f>'D.2.4 SO-05 - KÁCENÍ A NÁ...'!F36</f>
        <v>0</v>
      </c>
      <c r="BD73" s="124">
        <f>'D.2.4 SO-05 - KÁCENÍ A NÁ...'!F37</f>
        <v>0</v>
      </c>
      <c r="BE73" s="7"/>
      <c r="BT73" s="125" t="s">
        <v>83</v>
      </c>
      <c r="BV73" s="125" t="s">
        <v>78</v>
      </c>
      <c r="BW73" s="125" t="s">
        <v>143</v>
      </c>
      <c r="BX73" s="125" t="s">
        <v>5</v>
      </c>
      <c r="CL73" s="125" t="s">
        <v>19</v>
      </c>
      <c r="CM73" s="125" t="s">
        <v>85</v>
      </c>
    </row>
    <row r="74" s="7" customFormat="1" ht="24.75" customHeight="1">
      <c r="A74" s="126" t="s">
        <v>86</v>
      </c>
      <c r="B74" s="113"/>
      <c r="C74" s="114"/>
      <c r="D74" s="115" t="s">
        <v>144</v>
      </c>
      <c r="E74" s="115"/>
      <c r="F74" s="115"/>
      <c r="G74" s="115"/>
      <c r="H74" s="115"/>
      <c r="I74" s="116"/>
      <c r="J74" s="115" t="s">
        <v>145</v>
      </c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  <c r="AG74" s="118">
        <f>'D.2.5 SO-06 - ÚPRAVA KOMU...'!J30</f>
        <v>0</v>
      </c>
      <c r="AH74" s="116"/>
      <c r="AI74" s="116"/>
      <c r="AJ74" s="116"/>
      <c r="AK74" s="116"/>
      <c r="AL74" s="116"/>
      <c r="AM74" s="116"/>
      <c r="AN74" s="118">
        <f>SUM(AG74,AT74)</f>
        <v>0</v>
      </c>
      <c r="AO74" s="116"/>
      <c r="AP74" s="116"/>
      <c r="AQ74" s="119" t="s">
        <v>82</v>
      </c>
      <c r="AR74" s="120"/>
      <c r="AS74" s="121">
        <v>0</v>
      </c>
      <c r="AT74" s="122">
        <f>ROUND(SUM(AV74:AW74),2)</f>
        <v>0</v>
      </c>
      <c r="AU74" s="123">
        <f>'D.2.5 SO-06 - ÚPRAVA KOMU...'!P87</f>
        <v>0</v>
      </c>
      <c r="AV74" s="122">
        <f>'D.2.5 SO-06 - ÚPRAVA KOMU...'!J33</f>
        <v>0</v>
      </c>
      <c r="AW74" s="122">
        <f>'D.2.5 SO-06 - ÚPRAVA KOMU...'!J34</f>
        <v>0</v>
      </c>
      <c r="AX74" s="122">
        <f>'D.2.5 SO-06 - ÚPRAVA KOMU...'!J35</f>
        <v>0</v>
      </c>
      <c r="AY74" s="122">
        <f>'D.2.5 SO-06 - ÚPRAVA KOMU...'!J36</f>
        <v>0</v>
      </c>
      <c r="AZ74" s="122">
        <f>'D.2.5 SO-06 - ÚPRAVA KOMU...'!F33</f>
        <v>0</v>
      </c>
      <c r="BA74" s="122">
        <f>'D.2.5 SO-06 - ÚPRAVA KOMU...'!F34</f>
        <v>0</v>
      </c>
      <c r="BB74" s="122">
        <f>'D.2.5 SO-06 - ÚPRAVA KOMU...'!F35</f>
        <v>0</v>
      </c>
      <c r="BC74" s="122">
        <f>'D.2.5 SO-06 - ÚPRAVA KOMU...'!F36</f>
        <v>0</v>
      </c>
      <c r="BD74" s="124">
        <f>'D.2.5 SO-06 - ÚPRAVA KOMU...'!F37</f>
        <v>0</v>
      </c>
      <c r="BE74" s="7"/>
      <c r="BT74" s="125" t="s">
        <v>83</v>
      </c>
      <c r="BV74" s="125" t="s">
        <v>78</v>
      </c>
      <c r="BW74" s="125" t="s">
        <v>146</v>
      </c>
      <c r="BX74" s="125" t="s">
        <v>5</v>
      </c>
      <c r="CL74" s="125" t="s">
        <v>19</v>
      </c>
      <c r="CM74" s="125" t="s">
        <v>85</v>
      </c>
    </row>
    <row r="75" s="7" customFormat="1" ht="24.75" customHeight="1">
      <c r="A75" s="126" t="s">
        <v>86</v>
      </c>
      <c r="B75" s="113"/>
      <c r="C75" s="114"/>
      <c r="D75" s="115" t="s">
        <v>147</v>
      </c>
      <c r="E75" s="115"/>
      <c r="F75" s="115"/>
      <c r="G75" s="115"/>
      <c r="H75" s="115"/>
      <c r="I75" s="116"/>
      <c r="J75" s="115" t="s">
        <v>148</v>
      </c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15"/>
      <c r="AE75" s="115"/>
      <c r="AF75" s="115"/>
      <c r="AG75" s="118">
        <f>'D.2.5 SO-07 - PŘEMÍSTĚNÍ ...'!J30</f>
        <v>0</v>
      </c>
      <c r="AH75" s="116"/>
      <c r="AI75" s="116"/>
      <c r="AJ75" s="116"/>
      <c r="AK75" s="116"/>
      <c r="AL75" s="116"/>
      <c r="AM75" s="116"/>
      <c r="AN75" s="118">
        <f>SUM(AG75,AT75)</f>
        <v>0</v>
      </c>
      <c r="AO75" s="116"/>
      <c r="AP75" s="116"/>
      <c r="AQ75" s="119" t="s">
        <v>82</v>
      </c>
      <c r="AR75" s="120"/>
      <c r="AS75" s="121">
        <v>0</v>
      </c>
      <c r="AT75" s="122">
        <f>ROUND(SUM(AV75:AW75),2)</f>
        <v>0</v>
      </c>
      <c r="AU75" s="123">
        <f>'D.2.5 SO-07 - PŘEMÍSTĚNÍ ...'!P82</f>
        <v>0</v>
      </c>
      <c r="AV75" s="122">
        <f>'D.2.5 SO-07 - PŘEMÍSTĚNÍ ...'!J33</f>
        <v>0</v>
      </c>
      <c r="AW75" s="122">
        <f>'D.2.5 SO-07 - PŘEMÍSTĚNÍ ...'!J34</f>
        <v>0</v>
      </c>
      <c r="AX75" s="122">
        <f>'D.2.5 SO-07 - PŘEMÍSTĚNÍ ...'!J35</f>
        <v>0</v>
      </c>
      <c r="AY75" s="122">
        <f>'D.2.5 SO-07 - PŘEMÍSTĚNÍ ...'!J36</f>
        <v>0</v>
      </c>
      <c r="AZ75" s="122">
        <f>'D.2.5 SO-07 - PŘEMÍSTĚNÍ ...'!F33</f>
        <v>0</v>
      </c>
      <c r="BA75" s="122">
        <f>'D.2.5 SO-07 - PŘEMÍSTĚNÍ ...'!F34</f>
        <v>0</v>
      </c>
      <c r="BB75" s="122">
        <f>'D.2.5 SO-07 - PŘEMÍSTĚNÍ ...'!F35</f>
        <v>0</v>
      </c>
      <c r="BC75" s="122">
        <f>'D.2.5 SO-07 - PŘEMÍSTĚNÍ ...'!F36</f>
        <v>0</v>
      </c>
      <c r="BD75" s="124">
        <f>'D.2.5 SO-07 - PŘEMÍSTĚNÍ ...'!F37</f>
        <v>0</v>
      </c>
      <c r="BE75" s="7"/>
      <c r="BT75" s="125" t="s">
        <v>83</v>
      </c>
      <c r="BV75" s="125" t="s">
        <v>78</v>
      </c>
      <c r="BW75" s="125" t="s">
        <v>149</v>
      </c>
      <c r="BX75" s="125" t="s">
        <v>5</v>
      </c>
      <c r="CL75" s="125" t="s">
        <v>19</v>
      </c>
      <c r="CM75" s="125" t="s">
        <v>85</v>
      </c>
    </row>
    <row r="76" s="7" customFormat="1" ht="16.5" customHeight="1">
      <c r="A76" s="126" t="s">
        <v>86</v>
      </c>
      <c r="B76" s="113"/>
      <c r="C76" s="114"/>
      <c r="D76" s="115" t="s">
        <v>150</v>
      </c>
      <c r="E76" s="115"/>
      <c r="F76" s="115"/>
      <c r="G76" s="115"/>
      <c r="H76" s="115"/>
      <c r="I76" s="116"/>
      <c r="J76" s="115" t="s">
        <v>151</v>
      </c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8">
        <f>'SO 12 - ODVODNĚNÍ TT - MTP'!J30</f>
        <v>0</v>
      </c>
      <c r="AH76" s="116"/>
      <c r="AI76" s="116"/>
      <c r="AJ76" s="116"/>
      <c r="AK76" s="116"/>
      <c r="AL76" s="116"/>
      <c r="AM76" s="116"/>
      <c r="AN76" s="118">
        <f>SUM(AG76,AT76)</f>
        <v>0</v>
      </c>
      <c r="AO76" s="116"/>
      <c r="AP76" s="116"/>
      <c r="AQ76" s="119" t="s">
        <v>82</v>
      </c>
      <c r="AR76" s="120"/>
      <c r="AS76" s="121">
        <v>0</v>
      </c>
      <c r="AT76" s="122">
        <f>ROUND(SUM(AV76:AW76),2)</f>
        <v>0</v>
      </c>
      <c r="AU76" s="123">
        <f>'SO 12 - ODVODNĚNÍ TT - MTP'!P85</f>
        <v>0</v>
      </c>
      <c r="AV76" s="122">
        <f>'SO 12 - ODVODNĚNÍ TT - MTP'!J33</f>
        <v>0</v>
      </c>
      <c r="AW76" s="122">
        <f>'SO 12 - ODVODNĚNÍ TT - MTP'!J34</f>
        <v>0</v>
      </c>
      <c r="AX76" s="122">
        <f>'SO 12 - ODVODNĚNÍ TT - MTP'!J35</f>
        <v>0</v>
      </c>
      <c r="AY76" s="122">
        <f>'SO 12 - ODVODNĚNÍ TT - MTP'!J36</f>
        <v>0</v>
      </c>
      <c r="AZ76" s="122">
        <f>'SO 12 - ODVODNĚNÍ TT - MTP'!F33</f>
        <v>0</v>
      </c>
      <c r="BA76" s="122">
        <f>'SO 12 - ODVODNĚNÍ TT - MTP'!F34</f>
        <v>0</v>
      </c>
      <c r="BB76" s="122">
        <f>'SO 12 - ODVODNĚNÍ TT - MTP'!F35</f>
        <v>0</v>
      </c>
      <c r="BC76" s="122">
        <f>'SO 12 - ODVODNĚNÍ TT - MTP'!F36</f>
        <v>0</v>
      </c>
      <c r="BD76" s="124">
        <f>'SO 12 - ODVODNĚNÍ TT - MTP'!F37</f>
        <v>0</v>
      </c>
      <c r="BE76" s="7"/>
      <c r="BT76" s="125" t="s">
        <v>83</v>
      </c>
      <c r="BV76" s="125" t="s">
        <v>78</v>
      </c>
      <c r="BW76" s="125" t="s">
        <v>152</v>
      </c>
      <c r="BX76" s="125" t="s">
        <v>5</v>
      </c>
      <c r="CL76" s="125" t="s">
        <v>19</v>
      </c>
      <c r="CM76" s="125" t="s">
        <v>85</v>
      </c>
    </row>
    <row r="77" s="7" customFormat="1" ht="16.5" customHeight="1">
      <c r="A77" s="126" t="s">
        <v>86</v>
      </c>
      <c r="B77" s="113"/>
      <c r="C77" s="114"/>
      <c r="D77" s="115" t="s">
        <v>153</v>
      </c>
      <c r="E77" s="115"/>
      <c r="F77" s="115"/>
      <c r="G77" s="115"/>
      <c r="H77" s="115"/>
      <c r="I77" s="116"/>
      <c r="J77" s="115" t="s">
        <v>154</v>
      </c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15"/>
      <c r="AE77" s="115"/>
      <c r="AF77" s="115"/>
      <c r="AG77" s="118">
        <f>'SO-13 - RETENČNÍ NÁDRŽ - MTP'!J30</f>
        <v>0</v>
      </c>
      <c r="AH77" s="116"/>
      <c r="AI77" s="116"/>
      <c r="AJ77" s="116"/>
      <c r="AK77" s="116"/>
      <c r="AL77" s="116"/>
      <c r="AM77" s="116"/>
      <c r="AN77" s="118">
        <f>SUM(AG77,AT77)</f>
        <v>0</v>
      </c>
      <c r="AO77" s="116"/>
      <c r="AP77" s="116"/>
      <c r="AQ77" s="119" t="s">
        <v>82</v>
      </c>
      <c r="AR77" s="120"/>
      <c r="AS77" s="121">
        <v>0</v>
      </c>
      <c r="AT77" s="122">
        <f>ROUND(SUM(AV77:AW77),2)</f>
        <v>0</v>
      </c>
      <c r="AU77" s="123">
        <f>'SO-13 - RETENČNÍ NÁDRŽ - MTP'!P90</f>
        <v>0</v>
      </c>
      <c r="AV77" s="122">
        <f>'SO-13 - RETENČNÍ NÁDRŽ - MTP'!J33</f>
        <v>0</v>
      </c>
      <c r="AW77" s="122">
        <f>'SO-13 - RETENČNÍ NÁDRŽ - MTP'!J34</f>
        <v>0</v>
      </c>
      <c r="AX77" s="122">
        <f>'SO-13 - RETENČNÍ NÁDRŽ - MTP'!J35</f>
        <v>0</v>
      </c>
      <c r="AY77" s="122">
        <f>'SO-13 - RETENČNÍ NÁDRŽ - MTP'!J36</f>
        <v>0</v>
      </c>
      <c r="AZ77" s="122">
        <f>'SO-13 - RETENČNÍ NÁDRŽ - MTP'!F33</f>
        <v>0</v>
      </c>
      <c r="BA77" s="122">
        <f>'SO-13 - RETENČNÍ NÁDRŽ - MTP'!F34</f>
        <v>0</v>
      </c>
      <c r="BB77" s="122">
        <f>'SO-13 - RETENČNÍ NÁDRŽ - MTP'!F35</f>
        <v>0</v>
      </c>
      <c r="BC77" s="122">
        <f>'SO-13 - RETENČNÍ NÁDRŽ - MTP'!F36</f>
        <v>0</v>
      </c>
      <c r="BD77" s="124">
        <f>'SO-13 - RETENČNÍ NÁDRŽ - MTP'!F37</f>
        <v>0</v>
      </c>
      <c r="BE77" s="7"/>
      <c r="BT77" s="125" t="s">
        <v>83</v>
      </c>
      <c r="BV77" s="125" t="s">
        <v>78</v>
      </c>
      <c r="BW77" s="125" t="s">
        <v>155</v>
      </c>
      <c r="BX77" s="125" t="s">
        <v>5</v>
      </c>
      <c r="CL77" s="125" t="s">
        <v>19</v>
      </c>
      <c r="CM77" s="125" t="s">
        <v>85</v>
      </c>
    </row>
    <row r="78" s="7" customFormat="1" ht="16.5" customHeight="1">
      <c r="A78" s="126" t="s">
        <v>86</v>
      </c>
      <c r="B78" s="113"/>
      <c r="C78" s="114"/>
      <c r="D78" s="115" t="s">
        <v>156</v>
      </c>
      <c r="E78" s="115"/>
      <c r="F78" s="115"/>
      <c r="G78" s="115"/>
      <c r="H78" s="115"/>
      <c r="I78" s="116"/>
      <c r="J78" s="115" t="s">
        <v>157</v>
      </c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118">
        <f>'SO-14 - OPĚRNÁ ZEĎ - MTP'!J30</f>
        <v>0</v>
      </c>
      <c r="AH78" s="116"/>
      <c r="AI78" s="116"/>
      <c r="AJ78" s="116"/>
      <c r="AK78" s="116"/>
      <c r="AL78" s="116"/>
      <c r="AM78" s="116"/>
      <c r="AN78" s="118">
        <f>SUM(AG78,AT78)</f>
        <v>0</v>
      </c>
      <c r="AO78" s="116"/>
      <c r="AP78" s="116"/>
      <c r="AQ78" s="119" t="s">
        <v>82</v>
      </c>
      <c r="AR78" s="120"/>
      <c r="AS78" s="121">
        <v>0</v>
      </c>
      <c r="AT78" s="122">
        <f>ROUND(SUM(AV78:AW78),2)</f>
        <v>0</v>
      </c>
      <c r="AU78" s="123">
        <f>'SO-14 - OPĚRNÁ ZEĎ - MTP'!P89</f>
        <v>0</v>
      </c>
      <c r="AV78" s="122">
        <f>'SO-14 - OPĚRNÁ ZEĎ - MTP'!J33</f>
        <v>0</v>
      </c>
      <c r="AW78" s="122">
        <f>'SO-14 - OPĚRNÁ ZEĎ - MTP'!J34</f>
        <v>0</v>
      </c>
      <c r="AX78" s="122">
        <f>'SO-14 - OPĚRNÁ ZEĎ - MTP'!J35</f>
        <v>0</v>
      </c>
      <c r="AY78" s="122">
        <f>'SO-14 - OPĚRNÁ ZEĎ - MTP'!J36</f>
        <v>0</v>
      </c>
      <c r="AZ78" s="122">
        <f>'SO-14 - OPĚRNÁ ZEĎ - MTP'!F33</f>
        <v>0</v>
      </c>
      <c r="BA78" s="122">
        <f>'SO-14 - OPĚRNÁ ZEĎ - MTP'!F34</f>
        <v>0</v>
      </c>
      <c r="BB78" s="122">
        <f>'SO-14 - OPĚRNÁ ZEĎ - MTP'!F35</f>
        <v>0</v>
      </c>
      <c r="BC78" s="122">
        <f>'SO-14 - OPĚRNÁ ZEĎ - MTP'!F36</f>
        <v>0</v>
      </c>
      <c r="BD78" s="124">
        <f>'SO-14 - OPĚRNÁ ZEĎ - MTP'!F37</f>
        <v>0</v>
      </c>
      <c r="BE78" s="7"/>
      <c r="BT78" s="125" t="s">
        <v>83</v>
      </c>
      <c r="BV78" s="125" t="s">
        <v>78</v>
      </c>
      <c r="BW78" s="125" t="s">
        <v>158</v>
      </c>
      <c r="BX78" s="125" t="s">
        <v>5</v>
      </c>
      <c r="CL78" s="125" t="s">
        <v>19</v>
      </c>
      <c r="CM78" s="125" t="s">
        <v>85</v>
      </c>
    </row>
    <row r="79" s="7" customFormat="1" ht="24.75" customHeight="1">
      <c r="A79" s="126" t="s">
        <v>86</v>
      </c>
      <c r="B79" s="113"/>
      <c r="C79" s="114"/>
      <c r="D79" s="115" t="s">
        <v>159</v>
      </c>
      <c r="E79" s="115"/>
      <c r="F79" s="115"/>
      <c r="G79" s="115"/>
      <c r="H79" s="115"/>
      <c r="I79" s="116"/>
      <c r="J79" s="115" t="s">
        <v>160</v>
      </c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15"/>
      <c r="AE79" s="115"/>
      <c r="AF79" s="115"/>
      <c r="AG79" s="118">
        <f>'SO 21 - TROLEJOVÉ VEDENÍ ...'!J30</f>
        <v>0</v>
      </c>
      <c r="AH79" s="116"/>
      <c r="AI79" s="116"/>
      <c r="AJ79" s="116"/>
      <c r="AK79" s="116"/>
      <c r="AL79" s="116"/>
      <c r="AM79" s="116"/>
      <c r="AN79" s="118">
        <f>SUM(AG79,AT79)</f>
        <v>0</v>
      </c>
      <c r="AO79" s="116"/>
      <c r="AP79" s="116"/>
      <c r="AQ79" s="119" t="s">
        <v>82</v>
      </c>
      <c r="AR79" s="120"/>
      <c r="AS79" s="121">
        <v>0</v>
      </c>
      <c r="AT79" s="122">
        <f>ROUND(SUM(AV79:AW79),2)</f>
        <v>0</v>
      </c>
      <c r="AU79" s="123">
        <f>'SO 21 - TROLEJOVÉ VEDENÍ ...'!P81</f>
        <v>0</v>
      </c>
      <c r="AV79" s="122">
        <f>'SO 21 - TROLEJOVÉ VEDENÍ ...'!J33</f>
        <v>0</v>
      </c>
      <c r="AW79" s="122">
        <f>'SO 21 - TROLEJOVÉ VEDENÍ ...'!J34</f>
        <v>0</v>
      </c>
      <c r="AX79" s="122">
        <f>'SO 21 - TROLEJOVÉ VEDENÍ ...'!J35</f>
        <v>0</v>
      </c>
      <c r="AY79" s="122">
        <f>'SO 21 - TROLEJOVÉ VEDENÍ ...'!J36</f>
        <v>0</v>
      </c>
      <c r="AZ79" s="122">
        <f>'SO 21 - TROLEJOVÉ VEDENÍ ...'!F33</f>
        <v>0</v>
      </c>
      <c r="BA79" s="122">
        <f>'SO 21 - TROLEJOVÉ VEDENÍ ...'!F34</f>
        <v>0</v>
      </c>
      <c r="BB79" s="122">
        <f>'SO 21 - TROLEJOVÉ VEDENÍ ...'!F35</f>
        <v>0</v>
      </c>
      <c r="BC79" s="122">
        <f>'SO 21 - TROLEJOVÉ VEDENÍ ...'!F36</f>
        <v>0</v>
      </c>
      <c r="BD79" s="124">
        <f>'SO 21 - TROLEJOVÉ VEDENÍ ...'!F37</f>
        <v>0</v>
      </c>
      <c r="BE79" s="7"/>
      <c r="BT79" s="125" t="s">
        <v>83</v>
      </c>
      <c r="BV79" s="125" t="s">
        <v>78</v>
      </c>
      <c r="BW79" s="125" t="s">
        <v>161</v>
      </c>
      <c r="BX79" s="125" t="s">
        <v>5</v>
      </c>
      <c r="CL79" s="125" t="s">
        <v>19</v>
      </c>
      <c r="CM79" s="125" t="s">
        <v>85</v>
      </c>
    </row>
    <row r="80" s="7" customFormat="1" ht="24.75" customHeight="1">
      <c r="A80" s="126" t="s">
        <v>86</v>
      </c>
      <c r="B80" s="113"/>
      <c r="C80" s="114"/>
      <c r="D80" s="115" t="s">
        <v>162</v>
      </c>
      <c r="E80" s="115"/>
      <c r="F80" s="115"/>
      <c r="G80" s="115"/>
      <c r="H80" s="115"/>
      <c r="I80" s="116"/>
      <c r="J80" s="115" t="s">
        <v>163</v>
      </c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  <c r="AG80" s="118">
        <f>'SO-23 - ELEKTOPŘÍPOJKA K ...'!J30</f>
        <v>0</v>
      </c>
      <c r="AH80" s="116"/>
      <c r="AI80" s="116"/>
      <c r="AJ80" s="116"/>
      <c r="AK80" s="116"/>
      <c r="AL80" s="116"/>
      <c r="AM80" s="116"/>
      <c r="AN80" s="118">
        <f>SUM(AG80,AT80)</f>
        <v>0</v>
      </c>
      <c r="AO80" s="116"/>
      <c r="AP80" s="116"/>
      <c r="AQ80" s="119" t="s">
        <v>82</v>
      </c>
      <c r="AR80" s="120"/>
      <c r="AS80" s="121">
        <v>0</v>
      </c>
      <c r="AT80" s="122">
        <f>ROUND(SUM(AV80:AW80),2)</f>
        <v>0</v>
      </c>
      <c r="AU80" s="123">
        <f>'SO-23 - ELEKTOPŘÍPOJKA K ...'!P80</f>
        <v>0</v>
      </c>
      <c r="AV80" s="122">
        <f>'SO-23 - ELEKTOPŘÍPOJKA K ...'!J33</f>
        <v>0</v>
      </c>
      <c r="AW80" s="122">
        <f>'SO-23 - ELEKTOPŘÍPOJKA K ...'!J34</f>
        <v>0</v>
      </c>
      <c r="AX80" s="122">
        <f>'SO-23 - ELEKTOPŘÍPOJKA K ...'!J35</f>
        <v>0</v>
      </c>
      <c r="AY80" s="122">
        <f>'SO-23 - ELEKTOPŘÍPOJKA K ...'!J36</f>
        <v>0</v>
      </c>
      <c r="AZ80" s="122">
        <f>'SO-23 - ELEKTOPŘÍPOJKA K ...'!F33</f>
        <v>0</v>
      </c>
      <c r="BA80" s="122">
        <f>'SO-23 - ELEKTOPŘÍPOJKA K ...'!F34</f>
        <v>0</v>
      </c>
      <c r="BB80" s="122">
        <f>'SO-23 - ELEKTOPŘÍPOJKA K ...'!F35</f>
        <v>0</v>
      </c>
      <c r="BC80" s="122">
        <f>'SO-23 - ELEKTOPŘÍPOJKA K ...'!F36</f>
        <v>0</v>
      </c>
      <c r="BD80" s="124">
        <f>'SO-23 - ELEKTOPŘÍPOJKA K ...'!F37</f>
        <v>0</v>
      </c>
      <c r="BE80" s="7"/>
      <c r="BT80" s="125" t="s">
        <v>83</v>
      </c>
      <c r="BV80" s="125" t="s">
        <v>78</v>
      </c>
      <c r="BW80" s="125" t="s">
        <v>164</v>
      </c>
      <c r="BX80" s="125" t="s">
        <v>5</v>
      </c>
      <c r="CL80" s="125" t="s">
        <v>19</v>
      </c>
      <c r="CM80" s="125" t="s">
        <v>85</v>
      </c>
    </row>
    <row r="81" s="7" customFormat="1" ht="24.75" customHeight="1">
      <c r="A81" s="126" t="s">
        <v>86</v>
      </c>
      <c r="B81" s="113"/>
      <c r="C81" s="114"/>
      <c r="D81" s="115" t="s">
        <v>165</v>
      </c>
      <c r="E81" s="115"/>
      <c r="F81" s="115"/>
      <c r="G81" s="115"/>
      <c r="H81" s="115"/>
      <c r="I81" s="116"/>
      <c r="J81" s="115" t="s">
        <v>166</v>
      </c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15"/>
      <c r="AE81" s="115"/>
      <c r="AF81" s="115"/>
      <c r="AG81" s="118">
        <f>'VON - VEDLEJŠÍ A OSTATNÍ ...'!J30</f>
        <v>0</v>
      </c>
      <c r="AH81" s="116"/>
      <c r="AI81" s="116"/>
      <c r="AJ81" s="116"/>
      <c r="AK81" s="116"/>
      <c r="AL81" s="116"/>
      <c r="AM81" s="116"/>
      <c r="AN81" s="118">
        <f>SUM(AG81,AT81)</f>
        <v>0</v>
      </c>
      <c r="AO81" s="116"/>
      <c r="AP81" s="116"/>
      <c r="AQ81" s="119" t="s">
        <v>82</v>
      </c>
      <c r="AR81" s="120"/>
      <c r="AS81" s="137">
        <v>0</v>
      </c>
      <c r="AT81" s="138">
        <f>ROUND(SUM(AV81:AW81),2)</f>
        <v>0</v>
      </c>
      <c r="AU81" s="139">
        <f>'VON - VEDLEJŠÍ A OSTATNÍ ...'!P80</f>
        <v>0</v>
      </c>
      <c r="AV81" s="138">
        <f>'VON - VEDLEJŠÍ A OSTATNÍ ...'!J33</f>
        <v>0</v>
      </c>
      <c r="AW81" s="138">
        <f>'VON - VEDLEJŠÍ A OSTATNÍ ...'!J34</f>
        <v>0</v>
      </c>
      <c r="AX81" s="138">
        <f>'VON - VEDLEJŠÍ A OSTATNÍ ...'!J35</f>
        <v>0</v>
      </c>
      <c r="AY81" s="138">
        <f>'VON - VEDLEJŠÍ A OSTATNÍ ...'!J36</f>
        <v>0</v>
      </c>
      <c r="AZ81" s="138">
        <f>'VON - VEDLEJŠÍ A OSTATNÍ ...'!F33</f>
        <v>0</v>
      </c>
      <c r="BA81" s="138">
        <f>'VON - VEDLEJŠÍ A OSTATNÍ ...'!F34</f>
        <v>0</v>
      </c>
      <c r="BB81" s="138">
        <f>'VON - VEDLEJŠÍ A OSTATNÍ ...'!F35</f>
        <v>0</v>
      </c>
      <c r="BC81" s="138">
        <f>'VON - VEDLEJŠÍ A OSTATNÍ ...'!F36</f>
        <v>0</v>
      </c>
      <c r="BD81" s="140">
        <f>'VON - VEDLEJŠÍ A OSTATNÍ ...'!F37</f>
        <v>0</v>
      </c>
      <c r="BE81" s="7"/>
      <c r="BT81" s="125" t="s">
        <v>83</v>
      </c>
      <c r="BV81" s="125" t="s">
        <v>78</v>
      </c>
      <c r="BW81" s="125" t="s">
        <v>167</v>
      </c>
      <c r="BX81" s="125" t="s">
        <v>5</v>
      </c>
      <c r="CL81" s="125" t="s">
        <v>19</v>
      </c>
      <c r="CM81" s="125" t="s">
        <v>85</v>
      </c>
    </row>
    <row r="82" s="2" customFormat="1" ht="30" customHeight="1">
      <c r="A82" s="40"/>
      <c r="B82" s="41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6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</row>
    <row r="83" s="2" customFormat="1" ht="6.96" customHeight="1">
      <c r="A83" s="40"/>
      <c r="B83" s="61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46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</row>
  </sheetData>
  <sheetProtection sheet="1" formatColumns="0" formatRows="0" objects="1" scenarios="1" spinCount="100000" saltValue="OCRpnhc3p/wXKa8i0xoYMSBNtmxN23buGiaexR1J0OOW4xBxO3s8ZSwH1iuJra7n9SHDZKvak2gUVC15hVdsKA==" hashValue="JYpB6Nmk4LrdZibfZOnTNkx7B7BysPgrKiZxfOc6vzWmyVG9aDQJQeO3YaxOvevaeYn9wBYF4f9BL+4XD4odbQ==" algorithmName="SHA-512" password="B0A8"/>
  <mergeCells count="146">
    <mergeCell ref="F64:J64"/>
    <mergeCell ref="L64:AF64"/>
    <mergeCell ref="F65:J65"/>
    <mergeCell ref="L65:AF65"/>
    <mergeCell ref="L66:AF66"/>
    <mergeCell ref="F66:J66"/>
    <mergeCell ref="F67:J67"/>
    <mergeCell ref="L67:AF67"/>
    <mergeCell ref="J68:AF68"/>
    <mergeCell ref="D68:H68"/>
    <mergeCell ref="D69:H69"/>
    <mergeCell ref="J69:AF69"/>
    <mergeCell ref="E70:I70"/>
    <mergeCell ref="K70:AF70"/>
    <mergeCell ref="K71:AF71"/>
    <mergeCell ref="E71:I71"/>
    <mergeCell ref="K72:AF72"/>
    <mergeCell ref="E72:I72"/>
    <mergeCell ref="D73:H73"/>
    <mergeCell ref="J73:AF73"/>
    <mergeCell ref="D74:H74"/>
    <mergeCell ref="J74:AF74"/>
    <mergeCell ref="J75:AF75"/>
    <mergeCell ref="D75:H75"/>
    <mergeCell ref="J76:AF76"/>
    <mergeCell ref="D76:H76"/>
    <mergeCell ref="J77:AF77"/>
    <mergeCell ref="D77:H77"/>
    <mergeCell ref="D78:H78"/>
    <mergeCell ref="J78:AF78"/>
    <mergeCell ref="D79:H79"/>
    <mergeCell ref="J79:AF79"/>
    <mergeCell ref="D80:H80"/>
    <mergeCell ref="J80:AF80"/>
    <mergeCell ref="D81:H81"/>
    <mergeCell ref="J81:AF81"/>
    <mergeCell ref="AN61:AP61"/>
    <mergeCell ref="AG61:AM61"/>
    <mergeCell ref="AG62:AM62"/>
    <mergeCell ref="AN62:AP62"/>
    <mergeCell ref="AG63:AM63"/>
    <mergeCell ref="AN63:AP63"/>
    <mergeCell ref="AG64:AM64"/>
    <mergeCell ref="AN64:AP64"/>
    <mergeCell ref="AN65:AP65"/>
    <mergeCell ref="AG65:AM65"/>
    <mergeCell ref="AN66:AP66"/>
    <mergeCell ref="AG66:AM66"/>
    <mergeCell ref="AG67:AM67"/>
    <mergeCell ref="AN67:AP67"/>
    <mergeCell ref="AN68:AP68"/>
    <mergeCell ref="AG68:AM68"/>
    <mergeCell ref="AN69:AP69"/>
    <mergeCell ref="AG69:AM69"/>
    <mergeCell ref="AG70:AM70"/>
    <mergeCell ref="AN70:AP70"/>
    <mergeCell ref="AG71:AM71"/>
    <mergeCell ref="AN71:AP71"/>
    <mergeCell ref="AG72:AM72"/>
    <mergeCell ref="AN72:AP72"/>
    <mergeCell ref="AG73:AM73"/>
    <mergeCell ref="AN73:AP73"/>
    <mergeCell ref="AN74:AP74"/>
    <mergeCell ref="AG74:AM74"/>
    <mergeCell ref="AG75:AM75"/>
    <mergeCell ref="AN75:AP75"/>
    <mergeCell ref="AN76:AP76"/>
    <mergeCell ref="AG76:AM76"/>
    <mergeCell ref="AN77:AP77"/>
    <mergeCell ref="AG77:AM77"/>
    <mergeCell ref="AN78:AP78"/>
    <mergeCell ref="AG78:AM78"/>
    <mergeCell ref="AN79:AP79"/>
    <mergeCell ref="AG79:AM79"/>
    <mergeCell ref="AN80:AP80"/>
    <mergeCell ref="AG80:AM80"/>
    <mergeCell ref="AN81:AP81"/>
    <mergeCell ref="AG81:AM81"/>
    <mergeCell ref="L45:AO45"/>
    <mergeCell ref="C52:G52"/>
    <mergeCell ref="I52:AF52"/>
    <mergeCell ref="J55:AF55"/>
    <mergeCell ref="D55:H55"/>
    <mergeCell ref="K56:AF56"/>
    <mergeCell ref="E56:I56"/>
    <mergeCell ref="K57:AF57"/>
    <mergeCell ref="E57:I57"/>
    <mergeCell ref="K58:AF58"/>
    <mergeCell ref="E58:I58"/>
    <mergeCell ref="L59:AF59"/>
    <mergeCell ref="F59:J59"/>
    <mergeCell ref="M60:AF60"/>
    <mergeCell ref="G60:K60"/>
    <mergeCell ref="G61:K61"/>
    <mergeCell ref="M61:AF61"/>
    <mergeCell ref="M62:AF62"/>
    <mergeCell ref="G62:K62"/>
    <mergeCell ref="F63:J63"/>
    <mergeCell ref="L63:AF63"/>
    <mergeCell ref="AM47:AN47"/>
    <mergeCell ref="AM49:AP49"/>
    <mergeCell ref="AS49:AT51"/>
    <mergeCell ref="AM50:AP50"/>
    <mergeCell ref="AG52:AM52"/>
    <mergeCell ref="AN52:AP52"/>
    <mergeCell ref="AN55:AP55"/>
    <mergeCell ref="AG55:AM55"/>
    <mergeCell ref="AN56:AP56"/>
    <mergeCell ref="AG56:AM56"/>
    <mergeCell ref="AG57:AM57"/>
    <mergeCell ref="AN57:AP57"/>
    <mergeCell ref="AN58:AP58"/>
    <mergeCell ref="AG58:AM58"/>
    <mergeCell ref="AG59:AM59"/>
    <mergeCell ref="AN59:AP59"/>
    <mergeCell ref="AG60:AM60"/>
    <mergeCell ref="AN60:AP60"/>
    <mergeCell ref="AG54:AM54"/>
    <mergeCell ref="AN54:AP54"/>
    <mergeCell ref="BE5:BE32"/>
    <mergeCell ref="K5:AO5"/>
    <mergeCell ref="K6:AO6"/>
    <mergeCell ref="E14:AJ14"/>
    <mergeCell ref="E23:AN23"/>
    <mergeCell ref="AK26:AO26"/>
    <mergeCell ref="L28:P28"/>
    <mergeCell ref="W28:AE28"/>
    <mergeCell ref="AK28:AO28"/>
    <mergeCell ref="AK29:AO29"/>
    <mergeCell ref="L29:P29"/>
    <mergeCell ref="W29:AE29"/>
    <mergeCell ref="W30:AE30"/>
    <mergeCell ref="AK30:AO30"/>
    <mergeCell ref="L30:P30"/>
    <mergeCell ref="AK31:AO31"/>
    <mergeCell ref="W31:AE31"/>
    <mergeCell ref="L31:P31"/>
    <mergeCell ref="L32:P32"/>
    <mergeCell ref="W32:AE32"/>
    <mergeCell ref="AK32:AO32"/>
    <mergeCell ref="L33:P33"/>
    <mergeCell ref="AK33:AO33"/>
    <mergeCell ref="W33:AE33"/>
    <mergeCell ref="AK35:AO35"/>
    <mergeCell ref="X35:AB35"/>
    <mergeCell ref="AR2:BE2"/>
  </mergeCells>
  <hyperlinks>
    <hyperlink ref="A56" location="'SO-02-1 - ASŘ'!C2" display="/"/>
    <hyperlink ref="A57" location="'SO-02-2 - KSŘ'!C2" display="/"/>
    <hyperlink ref="A60" location="'SO-02-4.1-1 - VODA'!C2" display="/"/>
    <hyperlink ref="A61" location="'SO-02-4.1-2 - DEŠŤOVÁ KAN...'!C2" display="/"/>
    <hyperlink ref="A62" location="'SO-02-4.1-3 - KANALIZACE'!C2" display="/"/>
    <hyperlink ref="A63" location="'SO-02-4.3 - VZDUCHOTECHNIKA'!C2" display="/"/>
    <hyperlink ref="A64" location="'SO-02-4.4 - VYTÁPĚNÍ'!C2" display="/"/>
    <hyperlink ref="A65" location="'SO-02-4.7 - SILNOPROUDÁ E...'!C2" display="/"/>
    <hyperlink ref="A66" location="'SO-02-4.8 - SLABOPROUDÁ Z...'!C2" display="/"/>
    <hyperlink ref="A67" location="'SO-02-4.9 - ELEKTRICKÁ PO...'!C2" display="/"/>
    <hyperlink ref="A68" location="'D.2.2 SO-03 - ÚPRAVA STÁV...'!C2" display="/"/>
    <hyperlink ref="A70" location="'SO-04.1 - PŘÍPOJKA PLYNOVODU'!C2" display="/"/>
    <hyperlink ref="A71" location="'SO-04.2 - PŘÍPOJKA POŽÁRN...'!C2" display="/"/>
    <hyperlink ref="A72" location="'SO-04.A - NOVÁ KANALIZAČN...'!C2" display="/"/>
    <hyperlink ref="A73" location="'D.2.4 SO-05 - KÁCENÍ A NÁ...'!C2" display="/"/>
    <hyperlink ref="A74" location="'D.2.5 SO-06 - ÚPRAVA KOMU...'!C2" display="/"/>
    <hyperlink ref="A75" location="'D.2.5 SO-07 - PŘEMÍSTĚNÍ ...'!C2" display="/"/>
    <hyperlink ref="A76" location="'SO 12 - ODVODNĚNÍ TT - MTP'!C2" display="/"/>
    <hyperlink ref="A77" location="'SO-13 - RETENČNÍ NÁDRŽ - MTP'!C2" display="/"/>
    <hyperlink ref="A78" location="'SO-14 - OPĚRNÁ ZEĎ - MTP'!C2" display="/"/>
    <hyperlink ref="A79" location="'SO 21 - TROLEJOVÉ VEDENÍ ...'!C2" display="/"/>
    <hyperlink ref="A80" location="'SO-23 - ELEKTOPŘÍPOJKA K ...'!C2" display="/"/>
    <hyperlink ref="A81" location="'VON - VEDLEJŠÍ A OSTATNÍ ...'!C2" display="/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4.16016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90</v>
      </c>
      <c r="AZ2" s="141" t="s">
        <v>168</v>
      </c>
      <c r="BA2" s="141" t="s">
        <v>169</v>
      </c>
      <c r="BB2" s="141" t="s">
        <v>19</v>
      </c>
      <c r="BC2" s="141" t="s">
        <v>170</v>
      </c>
      <c r="BD2" s="141" t="s">
        <v>85</v>
      </c>
    </row>
    <row r="3" s="1" customFormat="1" ht="6.96" customHeight="1"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22"/>
      <c r="AT3" s="19" t="s">
        <v>85</v>
      </c>
      <c r="AZ3" s="141" t="s">
        <v>171</v>
      </c>
      <c r="BA3" s="141" t="s">
        <v>172</v>
      </c>
      <c r="BB3" s="141" t="s">
        <v>19</v>
      </c>
      <c r="BC3" s="141" t="s">
        <v>173</v>
      </c>
      <c r="BD3" s="141" t="s">
        <v>85</v>
      </c>
    </row>
    <row r="4" s="1" customFormat="1" ht="24.96" customHeight="1">
      <c r="B4" s="22"/>
      <c r="D4" s="144" t="s">
        <v>174</v>
      </c>
      <c r="L4" s="22"/>
      <c r="M4" s="145" t="s">
        <v>10</v>
      </c>
      <c r="AT4" s="19" t="s">
        <v>4</v>
      </c>
      <c r="AZ4" s="141" t="s">
        <v>175</v>
      </c>
      <c r="BA4" s="141" t="s">
        <v>176</v>
      </c>
      <c r="BB4" s="141" t="s">
        <v>19</v>
      </c>
      <c r="BC4" s="141" t="s">
        <v>177</v>
      </c>
      <c r="BD4" s="141" t="s">
        <v>85</v>
      </c>
    </row>
    <row r="5" s="1" customFormat="1" ht="6.96" customHeight="1">
      <c r="B5" s="22"/>
      <c r="L5" s="22"/>
      <c r="AZ5" s="141" t="s">
        <v>178</v>
      </c>
      <c r="BA5" s="141" t="s">
        <v>179</v>
      </c>
      <c r="BB5" s="141" t="s">
        <v>19</v>
      </c>
      <c r="BC5" s="141" t="s">
        <v>180</v>
      </c>
      <c r="BD5" s="141" t="s">
        <v>85</v>
      </c>
    </row>
    <row r="6" s="1" customFormat="1" ht="12" customHeight="1">
      <c r="B6" s="22"/>
      <c r="D6" s="146" t="s">
        <v>16</v>
      </c>
      <c r="L6" s="22"/>
      <c r="AZ6" s="141" t="s">
        <v>181</v>
      </c>
      <c r="BA6" s="141" t="s">
        <v>182</v>
      </c>
      <c r="BB6" s="141" t="s">
        <v>19</v>
      </c>
      <c r="BC6" s="141" t="s">
        <v>183</v>
      </c>
      <c r="BD6" s="141" t="s">
        <v>85</v>
      </c>
    </row>
    <row r="7" s="1" customFormat="1" ht="26.25" customHeight="1">
      <c r="B7" s="22"/>
      <c r="E7" s="147" t="str">
        <f>'Rekapitulace stavby'!K6</f>
        <v>PROJEKT NA STAVBU HALY PRO DEPONACI SILNIČNÍCH VOZIDEL JHV VE VOZOVNĚ STŘEŠOVICE</v>
      </c>
      <c r="F7" s="146"/>
      <c r="G7" s="146"/>
      <c r="H7" s="146"/>
      <c r="L7" s="22"/>
      <c r="AZ7" s="141" t="s">
        <v>184</v>
      </c>
      <c r="BA7" s="141" t="s">
        <v>185</v>
      </c>
      <c r="BB7" s="141" t="s">
        <v>19</v>
      </c>
      <c r="BC7" s="141" t="s">
        <v>186</v>
      </c>
      <c r="BD7" s="141" t="s">
        <v>85</v>
      </c>
    </row>
    <row r="8" s="1" customFormat="1" ht="12" customHeight="1">
      <c r="B8" s="22"/>
      <c r="D8" s="146" t="s">
        <v>187</v>
      </c>
      <c r="L8" s="22"/>
      <c r="AZ8" s="141" t="s">
        <v>188</v>
      </c>
      <c r="BA8" s="141" t="s">
        <v>189</v>
      </c>
      <c r="BB8" s="141" t="s">
        <v>19</v>
      </c>
      <c r="BC8" s="141" t="s">
        <v>190</v>
      </c>
      <c r="BD8" s="141" t="s">
        <v>85</v>
      </c>
    </row>
    <row r="9" s="2" customFormat="1" ht="16.5" customHeight="1">
      <c r="A9" s="40"/>
      <c r="B9" s="46"/>
      <c r="C9" s="40"/>
      <c r="D9" s="40"/>
      <c r="E9" s="147" t="s">
        <v>191</v>
      </c>
      <c r="F9" s="40"/>
      <c r="G9" s="40"/>
      <c r="H9" s="40"/>
      <c r="I9" s="40"/>
      <c r="J9" s="40"/>
      <c r="K9" s="40"/>
      <c r="L9" s="148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Z9" s="141" t="s">
        <v>192</v>
      </c>
      <c r="BA9" s="141" t="s">
        <v>193</v>
      </c>
      <c r="BB9" s="141" t="s">
        <v>19</v>
      </c>
      <c r="BC9" s="141" t="s">
        <v>194</v>
      </c>
      <c r="BD9" s="141" t="s">
        <v>85</v>
      </c>
    </row>
    <row r="10" s="2" customFormat="1" ht="12" customHeight="1">
      <c r="A10" s="40"/>
      <c r="B10" s="46"/>
      <c r="C10" s="40"/>
      <c r="D10" s="146" t="s">
        <v>195</v>
      </c>
      <c r="E10" s="40"/>
      <c r="F10" s="40"/>
      <c r="G10" s="40"/>
      <c r="H10" s="40"/>
      <c r="I10" s="40"/>
      <c r="J10" s="40"/>
      <c r="K10" s="40"/>
      <c r="L10" s="148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Z10" s="141" t="s">
        <v>196</v>
      </c>
      <c r="BA10" s="141" t="s">
        <v>197</v>
      </c>
      <c r="BB10" s="141" t="s">
        <v>19</v>
      </c>
      <c r="BC10" s="141" t="s">
        <v>180</v>
      </c>
      <c r="BD10" s="141" t="s">
        <v>85</v>
      </c>
    </row>
    <row r="11" s="2" customFormat="1" ht="16.5" customHeight="1">
      <c r="A11" s="40"/>
      <c r="B11" s="46"/>
      <c r="C11" s="40"/>
      <c r="D11" s="40"/>
      <c r="E11" s="149" t="s">
        <v>198</v>
      </c>
      <c r="F11" s="40"/>
      <c r="G11" s="40"/>
      <c r="H11" s="40"/>
      <c r="I11" s="40"/>
      <c r="J11" s="40"/>
      <c r="K11" s="40"/>
      <c r="L11" s="148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Z11" s="141" t="s">
        <v>199</v>
      </c>
      <c r="BA11" s="141" t="s">
        <v>200</v>
      </c>
      <c r="BB11" s="141" t="s">
        <v>19</v>
      </c>
      <c r="BC11" s="141" t="s">
        <v>201</v>
      </c>
      <c r="BD11" s="141" t="s">
        <v>85</v>
      </c>
    </row>
    <row r="12" s="2" customFormat="1">
      <c r="A12" s="40"/>
      <c r="B12" s="46"/>
      <c r="C12" s="40"/>
      <c r="D12" s="40"/>
      <c r="E12" s="40"/>
      <c r="F12" s="40"/>
      <c r="G12" s="40"/>
      <c r="H12" s="40"/>
      <c r="I12" s="40"/>
      <c r="J12" s="40"/>
      <c r="K12" s="40"/>
      <c r="L12" s="148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Z12" s="141" t="s">
        <v>202</v>
      </c>
      <c r="BA12" s="141" t="s">
        <v>203</v>
      </c>
      <c r="BB12" s="141" t="s">
        <v>19</v>
      </c>
      <c r="BC12" s="141" t="s">
        <v>204</v>
      </c>
      <c r="BD12" s="141" t="s">
        <v>85</v>
      </c>
    </row>
    <row r="13" s="2" customFormat="1" ht="12" customHeight="1">
      <c r="A13" s="40"/>
      <c r="B13" s="46"/>
      <c r="C13" s="40"/>
      <c r="D13" s="146" t="s">
        <v>18</v>
      </c>
      <c r="E13" s="40"/>
      <c r="F13" s="135" t="s">
        <v>19</v>
      </c>
      <c r="G13" s="40"/>
      <c r="H13" s="40"/>
      <c r="I13" s="146" t="s">
        <v>20</v>
      </c>
      <c r="J13" s="135" t="s">
        <v>19</v>
      </c>
      <c r="K13" s="40"/>
      <c r="L13" s="148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Z13" s="141" t="s">
        <v>205</v>
      </c>
      <c r="BA13" s="141" t="s">
        <v>206</v>
      </c>
      <c r="BB13" s="141" t="s">
        <v>19</v>
      </c>
      <c r="BC13" s="141" t="s">
        <v>207</v>
      </c>
      <c r="BD13" s="141" t="s">
        <v>85</v>
      </c>
    </row>
    <row r="14" s="2" customFormat="1" ht="12" customHeight="1">
      <c r="A14" s="40"/>
      <c r="B14" s="46"/>
      <c r="C14" s="40"/>
      <c r="D14" s="146" t="s">
        <v>21</v>
      </c>
      <c r="E14" s="40"/>
      <c r="F14" s="135" t="s">
        <v>22</v>
      </c>
      <c r="G14" s="40"/>
      <c r="H14" s="40"/>
      <c r="I14" s="146" t="s">
        <v>23</v>
      </c>
      <c r="J14" s="150" t="str">
        <f>'Rekapitulace stavby'!AN8</f>
        <v>30. 1. 2023</v>
      </c>
      <c r="K14" s="40"/>
      <c r="L14" s="148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Z14" s="141" t="s">
        <v>208</v>
      </c>
      <c r="BA14" s="141" t="s">
        <v>209</v>
      </c>
      <c r="BB14" s="141" t="s">
        <v>19</v>
      </c>
      <c r="BC14" s="141" t="s">
        <v>210</v>
      </c>
      <c r="BD14" s="141" t="s">
        <v>85</v>
      </c>
    </row>
    <row r="15" s="2" customFormat="1" ht="10.8" customHeight="1">
      <c r="A15" s="40"/>
      <c r="B15" s="46"/>
      <c r="C15" s="40"/>
      <c r="D15" s="40"/>
      <c r="E15" s="40"/>
      <c r="F15" s="40"/>
      <c r="G15" s="40"/>
      <c r="H15" s="40"/>
      <c r="I15" s="40"/>
      <c r="J15" s="40"/>
      <c r="K15" s="40"/>
      <c r="L15" s="148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Z15" s="141" t="s">
        <v>211</v>
      </c>
      <c r="BA15" s="141" t="s">
        <v>212</v>
      </c>
      <c r="BB15" s="141" t="s">
        <v>19</v>
      </c>
      <c r="BC15" s="141" t="s">
        <v>213</v>
      </c>
      <c r="BD15" s="141" t="s">
        <v>99</v>
      </c>
    </row>
    <row r="16" s="2" customFormat="1" ht="12" customHeight="1">
      <c r="A16" s="40"/>
      <c r="B16" s="46"/>
      <c r="C16" s="40"/>
      <c r="D16" s="146" t="s">
        <v>25</v>
      </c>
      <c r="E16" s="40"/>
      <c r="F16" s="40"/>
      <c r="G16" s="40"/>
      <c r="H16" s="40"/>
      <c r="I16" s="146" t="s">
        <v>26</v>
      </c>
      <c r="J16" s="135" t="s">
        <v>27</v>
      </c>
      <c r="K16" s="40"/>
      <c r="L16" s="148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Z16" s="141" t="s">
        <v>214</v>
      </c>
      <c r="BA16" s="141" t="s">
        <v>215</v>
      </c>
      <c r="BB16" s="141" t="s">
        <v>19</v>
      </c>
      <c r="BC16" s="141" t="s">
        <v>216</v>
      </c>
      <c r="BD16" s="141" t="s">
        <v>99</v>
      </c>
    </row>
    <row r="17" s="2" customFormat="1" ht="18" customHeight="1">
      <c r="A17" s="40"/>
      <c r="B17" s="46"/>
      <c r="C17" s="40"/>
      <c r="D17" s="40"/>
      <c r="E17" s="135" t="s">
        <v>28</v>
      </c>
      <c r="F17" s="40"/>
      <c r="G17" s="40"/>
      <c r="H17" s="40"/>
      <c r="I17" s="146" t="s">
        <v>29</v>
      </c>
      <c r="J17" s="135" t="s">
        <v>30</v>
      </c>
      <c r="K17" s="40"/>
      <c r="L17" s="148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Z17" s="141" t="s">
        <v>217</v>
      </c>
      <c r="BA17" s="141" t="s">
        <v>218</v>
      </c>
      <c r="BB17" s="141" t="s">
        <v>19</v>
      </c>
      <c r="BC17" s="141" t="s">
        <v>219</v>
      </c>
      <c r="BD17" s="141" t="s">
        <v>99</v>
      </c>
    </row>
    <row r="18" s="2" customFormat="1" ht="6.96" customHeight="1">
      <c r="A18" s="40"/>
      <c r="B18" s="46"/>
      <c r="C18" s="40"/>
      <c r="D18" s="40"/>
      <c r="E18" s="40"/>
      <c r="F18" s="40"/>
      <c r="G18" s="40"/>
      <c r="H18" s="40"/>
      <c r="I18" s="40"/>
      <c r="J18" s="40"/>
      <c r="K18" s="40"/>
      <c r="L18" s="148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Z18" s="141" t="s">
        <v>220</v>
      </c>
      <c r="BA18" s="141" t="s">
        <v>221</v>
      </c>
      <c r="BB18" s="141" t="s">
        <v>19</v>
      </c>
      <c r="BC18" s="141" t="s">
        <v>222</v>
      </c>
      <c r="BD18" s="141" t="s">
        <v>99</v>
      </c>
    </row>
    <row r="19" s="2" customFormat="1" ht="12" customHeight="1">
      <c r="A19" s="40"/>
      <c r="B19" s="46"/>
      <c r="C19" s="40"/>
      <c r="D19" s="146" t="s">
        <v>31</v>
      </c>
      <c r="E19" s="40"/>
      <c r="F19" s="40"/>
      <c r="G19" s="40"/>
      <c r="H19" s="40"/>
      <c r="I19" s="146" t="s">
        <v>26</v>
      </c>
      <c r="J19" s="35" t="str">
        <f>'Rekapitulace stavby'!AN13</f>
        <v>Vyplň údaj</v>
      </c>
      <c r="K19" s="40"/>
      <c r="L19" s="148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Z19" s="141" t="s">
        <v>223</v>
      </c>
      <c r="BA19" s="141" t="s">
        <v>224</v>
      </c>
      <c r="BB19" s="141" t="s">
        <v>19</v>
      </c>
      <c r="BC19" s="141" t="s">
        <v>225</v>
      </c>
      <c r="BD19" s="141" t="s">
        <v>99</v>
      </c>
    </row>
    <row r="20" s="2" customFormat="1" ht="18" customHeight="1">
      <c r="A20" s="40"/>
      <c r="B20" s="46"/>
      <c r="C20" s="40"/>
      <c r="D20" s="40"/>
      <c r="E20" s="35" t="str">
        <f>'Rekapitulace stavby'!E14</f>
        <v>Vyplň údaj</v>
      </c>
      <c r="F20" s="135"/>
      <c r="G20" s="135"/>
      <c r="H20" s="135"/>
      <c r="I20" s="146" t="s">
        <v>29</v>
      </c>
      <c r="J20" s="35" t="str">
        <f>'Rekapitulace stavby'!AN14</f>
        <v>Vyplň údaj</v>
      </c>
      <c r="K20" s="40"/>
      <c r="L20" s="148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Z20" s="141" t="s">
        <v>226</v>
      </c>
      <c r="BA20" s="141" t="s">
        <v>227</v>
      </c>
      <c r="BB20" s="141" t="s">
        <v>19</v>
      </c>
      <c r="BC20" s="141" t="s">
        <v>228</v>
      </c>
      <c r="BD20" s="141" t="s">
        <v>85</v>
      </c>
    </row>
    <row r="21" s="2" customFormat="1" ht="6.96" customHeight="1">
      <c r="A21" s="40"/>
      <c r="B21" s="46"/>
      <c r="C21" s="40"/>
      <c r="D21" s="40"/>
      <c r="E21" s="40"/>
      <c r="F21" s="40"/>
      <c r="G21" s="40"/>
      <c r="H21" s="40"/>
      <c r="I21" s="40"/>
      <c r="J21" s="40"/>
      <c r="K21" s="40"/>
      <c r="L21" s="148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Z21" s="141" t="s">
        <v>229</v>
      </c>
      <c r="BA21" s="141" t="s">
        <v>230</v>
      </c>
      <c r="BB21" s="141" t="s">
        <v>19</v>
      </c>
      <c r="BC21" s="141" t="s">
        <v>231</v>
      </c>
      <c r="BD21" s="141" t="s">
        <v>85</v>
      </c>
    </row>
    <row r="22" s="2" customFormat="1" ht="12" customHeight="1">
      <c r="A22" s="40"/>
      <c r="B22" s="46"/>
      <c r="C22" s="40"/>
      <c r="D22" s="146" t="s">
        <v>33</v>
      </c>
      <c r="E22" s="40"/>
      <c r="F22" s="40"/>
      <c r="G22" s="40"/>
      <c r="H22" s="40"/>
      <c r="I22" s="146" t="s">
        <v>26</v>
      </c>
      <c r="J22" s="135" t="s">
        <v>34</v>
      </c>
      <c r="K22" s="40"/>
      <c r="L22" s="148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Z22" s="141" t="s">
        <v>232</v>
      </c>
      <c r="BA22" s="141" t="s">
        <v>233</v>
      </c>
      <c r="BB22" s="141" t="s">
        <v>19</v>
      </c>
      <c r="BC22" s="141" t="s">
        <v>234</v>
      </c>
      <c r="BD22" s="141" t="s">
        <v>85</v>
      </c>
    </row>
    <row r="23" s="2" customFormat="1" ht="18" customHeight="1">
      <c r="A23" s="40"/>
      <c r="B23" s="46"/>
      <c r="C23" s="40"/>
      <c r="D23" s="40"/>
      <c r="E23" s="135" t="s">
        <v>35</v>
      </c>
      <c r="F23" s="40"/>
      <c r="G23" s="40"/>
      <c r="H23" s="40"/>
      <c r="I23" s="146" t="s">
        <v>29</v>
      </c>
      <c r="J23" s="135" t="s">
        <v>36</v>
      </c>
      <c r="K23" s="40"/>
      <c r="L23" s="148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Z23" s="141" t="s">
        <v>235</v>
      </c>
      <c r="BA23" s="141" t="s">
        <v>236</v>
      </c>
      <c r="BB23" s="141" t="s">
        <v>19</v>
      </c>
      <c r="BC23" s="141" t="s">
        <v>237</v>
      </c>
      <c r="BD23" s="141" t="s">
        <v>99</v>
      </c>
    </row>
    <row r="24" s="2" customFormat="1" ht="6.96" customHeight="1">
      <c r="A24" s="40"/>
      <c r="B24" s="46"/>
      <c r="C24" s="40"/>
      <c r="D24" s="40"/>
      <c r="E24" s="40"/>
      <c r="F24" s="40"/>
      <c r="G24" s="40"/>
      <c r="H24" s="40"/>
      <c r="I24" s="40"/>
      <c r="J24" s="40"/>
      <c r="K24" s="40"/>
      <c r="L24" s="148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Z24" s="141" t="s">
        <v>238</v>
      </c>
      <c r="BA24" s="141" t="s">
        <v>239</v>
      </c>
      <c r="BB24" s="141" t="s">
        <v>19</v>
      </c>
      <c r="BC24" s="141" t="s">
        <v>240</v>
      </c>
      <c r="BD24" s="141" t="s">
        <v>99</v>
      </c>
    </row>
    <row r="25" s="2" customFormat="1" ht="12" customHeight="1">
      <c r="A25" s="40"/>
      <c r="B25" s="46"/>
      <c r="C25" s="40"/>
      <c r="D25" s="146" t="s">
        <v>38</v>
      </c>
      <c r="E25" s="40"/>
      <c r="F25" s="40"/>
      <c r="G25" s="40"/>
      <c r="H25" s="40"/>
      <c r="I25" s="146" t="s">
        <v>26</v>
      </c>
      <c r="J25" s="135" t="s">
        <v>19</v>
      </c>
      <c r="K25" s="40"/>
      <c r="L25" s="148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Z25" s="141" t="s">
        <v>241</v>
      </c>
      <c r="BA25" s="141" t="s">
        <v>242</v>
      </c>
      <c r="BB25" s="141" t="s">
        <v>19</v>
      </c>
      <c r="BC25" s="141" t="s">
        <v>243</v>
      </c>
      <c r="BD25" s="141" t="s">
        <v>99</v>
      </c>
    </row>
    <row r="26" s="2" customFormat="1" ht="18" customHeight="1">
      <c r="A26" s="40"/>
      <c r="B26" s="46"/>
      <c r="C26" s="40"/>
      <c r="D26" s="40"/>
      <c r="E26" s="135" t="s">
        <v>39</v>
      </c>
      <c r="F26" s="40"/>
      <c r="G26" s="40"/>
      <c r="H26" s="40"/>
      <c r="I26" s="146" t="s">
        <v>29</v>
      </c>
      <c r="J26" s="135" t="s">
        <v>19</v>
      </c>
      <c r="K26" s="40"/>
      <c r="L26" s="148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Z26" s="141" t="s">
        <v>244</v>
      </c>
      <c r="BA26" s="141" t="s">
        <v>245</v>
      </c>
      <c r="BB26" s="141" t="s">
        <v>19</v>
      </c>
      <c r="BC26" s="141" t="s">
        <v>246</v>
      </c>
      <c r="BD26" s="141" t="s">
        <v>99</v>
      </c>
    </row>
    <row r="27" s="2" customFormat="1" ht="6.96" customHeight="1">
      <c r="A27" s="40"/>
      <c r="B27" s="46"/>
      <c r="C27" s="40"/>
      <c r="D27" s="40"/>
      <c r="E27" s="40"/>
      <c r="F27" s="40"/>
      <c r="G27" s="40"/>
      <c r="H27" s="40"/>
      <c r="I27" s="40"/>
      <c r="J27" s="40"/>
      <c r="K27" s="40"/>
      <c r="L27" s="148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Z27" s="141" t="s">
        <v>247</v>
      </c>
      <c r="BA27" s="141" t="s">
        <v>248</v>
      </c>
      <c r="BB27" s="141" t="s">
        <v>19</v>
      </c>
      <c r="BC27" s="141" t="s">
        <v>249</v>
      </c>
      <c r="BD27" s="141" t="s">
        <v>99</v>
      </c>
    </row>
    <row r="28" s="2" customFormat="1" ht="12" customHeight="1">
      <c r="A28" s="40"/>
      <c r="B28" s="46"/>
      <c r="C28" s="40"/>
      <c r="D28" s="146" t="s">
        <v>40</v>
      </c>
      <c r="E28" s="40"/>
      <c r="F28" s="40"/>
      <c r="G28" s="40"/>
      <c r="H28" s="40"/>
      <c r="I28" s="40"/>
      <c r="J28" s="40"/>
      <c r="K28" s="40"/>
      <c r="L28" s="148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Z28" s="141" t="s">
        <v>250</v>
      </c>
      <c r="BA28" s="141" t="s">
        <v>251</v>
      </c>
      <c r="BB28" s="141" t="s">
        <v>19</v>
      </c>
      <c r="BC28" s="141" t="s">
        <v>252</v>
      </c>
      <c r="BD28" s="141" t="s">
        <v>99</v>
      </c>
    </row>
    <row r="29" s="8" customFormat="1" ht="16.5" customHeight="1">
      <c r="A29" s="151"/>
      <c r="B29" s="152"/>
      <c r="C29" s="151"/>
      <c r="D29" s="151"/>
      <c r="E29" s="153" t="s">
        <v>19</v>
      </c>
      <c r="F29" s="153"/>
      <c r="G29" s="153"/>
      <c r="H29" s="153"/>
      <c r="I29" s="151"/>
      <c r="J29" s="151"/>
      <c r="K29" s="151"/>
      <c r="L29" s="154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Z29" s="155" t="s">
        <v>253</v>
      </c>
      <c r="BA29" s="155" t="s">
        <v>254</v>
      </c>
      <c r="BB29" s="155" t="s">
        <v>19</v>
      </c>
      <c r="BC29" s="155" t="s">
        <v>255</v>
      </c>
      <c r="BD29" s="155" t="s">
        <v>99</v>
      </c>
    </row>
    <row r="30" s="2" customFormat="1" ht="6.96" customHeight="1">
      <c r="A30" s="40"/>
      <c r="B30" s="46"/>
      <c r="C30" s="40"/>
      <c r="D30" s="40"/>
      <c r="E30" s="40"/>
      <c r="F30" s="40"/>
      <c r="G30" s="40"/>
      <c r="H30" s="40"/>
      <c r="I30" s="40"/>
      <c r="J30" s="40"/>
      <c r="K30" s="40"/>
      <c r="L30" s="148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Z30" s="141" t="s">
        <v>256</v>
      </c>
      <c r="BA30" s="141" t="s">
        <v>257</v>
      </c>
      <c r="BB30" s="141" t="s">
        <v>19</v>
      </c>
      <c r="BC30" s="141" t="s">
        <v>258</v>
      </c>
      <c r="BD30" s="141" t="s">
        <v>85</v>
      </c>
    </row>
    <row r="31" s="2" customFormat="1" ht="6.96" customHeight="1">
      <c r="A31" s="40"/>
      <c r="B31" s="46"/>
      <c r="C31" s="40"/>
      <c r="D31" s="156"/>
      <c r="E31" s="156"/>
      <c r="F31" s="156"/>
      <c r="G31" s="156"/>
      <c r="H31" s="156"/>
      <c r="I31" s="156"/>
      <c r="J31" s="156"/>
      <c r="K31" s="156"/>
      <c r="L31" s="148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Z31" s="141" t="s">
        <v>259</v>
      </c>
      <c r="BA31" s="141" t="s">
        <v>260</v>
      </c>
      <c r="BB31" s="141" t="s">
        <v>19</v>
      </c>
      <c r="BC31" s="141" t="s">
        <v>261</v>
      </c>
      <c r="BD31" s="141" t="s">
        <v>85</v>
      </c>
    </row>
    <row r="32" s="2" customFormat="1" ht="25.44" customHeight="1">
      <c r="A32" s="40"/>
      <c r="B32" s="46"/>
      <c r="C32" s="40"/>
      <c r="D32" s="157" t="s">
        <v>42</v>
      </c>
      <c r="E32" s="40"/>
      <c r="F32" s="40"/>
      <c r="G32" s="40"/>
      <c r="H32" s="40"/>
      <c r="I32" s="40"/>
      <c r="J32" s="158">
        <f>ROUND(J116, 2)</f>
        <v>0</v>
      </c>
      <c r="K32" s="40"/>
      <c r="L32" s="148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Z32" s="141" t="s">
        <v>262</v>
      </c>
      <c r="BA32" s="141" t="s">
        <v>263</v>
      </c>
      <c r="BB32" s="141" t="s">
        <v>19</v>
      </c>
      <c r="BC32" s="141" t="s">
        <v>264</v>
      </c>
      <c r="BD32" s="141" t="s">
        <v>85</v>
      </c>
    </row>
    <row r="33" s="2" customFormat="1" ht="6.96" customHeight="1">
      <c r="A33" s="40"/>
      <c r="B33" s="46"/>
      <c r="C33" s="40"/>
      <c r="D33" s="156"/>
      <c r="E33" s="156"/>
      <c r="F33" s="156"/>
      <c r="G33" s="156"/>
      <c r="H33" s="156"/>
      <c r="I33" s="156"/>
      <c r="J33" s="156"/>
      <c r="K33" s="156"/>
      <c r="L33" s="148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Z33" s="141" t="s">
        <v>265</v>
      </c>
      <c r="BA33" s="141" t="s">
        <v>266</v>
      </c>
      <c r="BB33" s="141" t="s">
        <v>267</v>
      </c>
      <c r="BC33" s="141" t="s">
        <v>268</v>
      </c>
      <c r="BD33" s="141" t="s">
        <v>85</v>
      </c>
    </row>
    <row r="34" s="2" customFormat="1" ht="14.4" customHeight="1">
      <c r="A34" s="40"/>
      <c r="B34" s="46"/>
      <c r="C34" s="40"/>
      <c r="D34" s="40"/>
      <c r="E34" s="40"/>
      <c r="F34" s="159" t="s">
        <v>44</v>
      </c>
      <c r="G34" s="40"/>
      <c r="H34" s="40"/>
      <c r="I34" s="159" t="s">
        <v>43</v>
      </c>
      <c r="J34" s="159" t="s">
        <v>45</v>
      </c>
      <c r="K34" s="40"/>
      <c r="L34" s="148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Z34" s="141" t="s">
        <v>269</v>
      </c>
      <c r="BA34" s="141" t="s">
        <v>270</v>
      </c>
      <c r="BB34" s="141" t="s">
        <v>19</v>
      </c>
      <c r="BC34" s="141" t="s">
        <v>271</v>
      </c>
      <c r="BD34" s="141" t="s">
        <v>99</v>
      </c>
    </row>
    <row r="35" s="2" customFormat="1" ht="14.4" customHeight="1">
      <c r="A35" s="40"/>
      <c r="B35" s="46"/>
      <c r="C35" s="40"/>
      <c r="D35" s="160" t="s">
        <v>46</v>
      </c>
      <c r="E35" s="146" t="s">
        <v>47</v>
      </c>
      <c r="F35" s="161">
        <f>ROUND((SUM(BE116:BE1423)),  2)</f>
        <v>0</v>
      </c>
      <c r="G35" s="40"/>
      <c r="H35" s="40"/>
      <c r="I35" s="162">
        <v>0.20999999999999999</v>
      </c>
      <c r="J35" s="161">
        <f>ROUND(((SUM(BE116:BE1423))*I35),  2)</f>
        <v>0</v>
      </c>
      <c r="K35" s="40"/>
      <c r="L35" s="148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Z35" s="141" t="s">
        <v>272</v>
      </c>
      <c r="BA35" s="141" t="s">
        <v>273</v>
      </c>
      <c r="BB35" s="141" t="s">
        <v>19</v>
      </c>
      <c r="BC35" s="141" t="s">
        <v>274</v>
      </c>
      <c r="BD35" s="141" t="s">
        <v>99</v>
      </c>
    </row>
    <row r="36" s="2" customFormat="1" ht="14.4" customHeight="1">
      <c r="A36" s="40"/>
      <c r="B36" s="46"/>
      <c r="C36" s="40"/>
      <c r="D36" s="40"/>
      <c r="E36" s="146" t="s">
        <v>48</v>
      </c>
      <c r="F36" s="161">
        <f>ROUND((SUM(BF116:BF1423)),  2)</f>
        <v>0</v>
      </c>
      <c r="G36" s="40"/>
      <c r="H36" s="40"/>
      <c r="I36" s="162">
        <v>0.14999999999999999</v>
      </c>
      <c r="J36" s="161">
        <f>ROUND(((SUM(BF116:BF1423))*I36),  2)</f>
        <v>0</v>
      </c>
      <c r="K36" s="40"/>
      <c r="L36" s="148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Z36" s="141" t="s">
        <v>275</v>
      </c>
      <c r="BA36" s="141" t="s">
        <v>276</v>
      </c>
      <c r="BB36" s="141" t="s">
        <v>19</v>
      </c>
      <c r="BC36" s="141" t="s">
        <v>277</v>
      </c>
      <c r="BD36" s="141" t="s">
        <v>99</v>
      </c>
    </row>
    <row r="37" hidden="1" s="2" customFormat="1" ht="14.4" customHeight="1">
      <c r="A37" s="40"/>
      <c r="B37" s="46"/>
      <c r="C37" s="40"/>
      <c r="D37" s="40"/>
      <c r="E37" s="146" t="s">
        <v>49</v>
      </c>
      <c r="F37" s="161">
        <f>ROUND((SUM(BG116:BG1423)),  2)</f>
        <v>0</v>
      </c>
      <c r="G37" s="40"/>
      <c r="H37" s="40"/>
      <c r="I37" s="162">
        <v>0.20999999999999999</v>
      </c>
      <c r="J37" s="161">
        <f>0</f>
        <v>0</v>
      </c>
      <c r="K37" s="40"/>
      <c r="L37" s="148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Z37" s="141" t="s">
        <v>278</v>
      </c>
      <c r="BA37" s="141" t="s">
        <v>279</v>
      </c>
      <c r="BB37" s="141" t="s">
        <v>19</v>
      </c>
      <c r="BC37" s="141" t="s">
        <v>280</v>
      </c>
      <c r="BD37" s="141" t="s">
        <v>99</v>
      </c>
    </row>
    <row r="38" hidden="1" s="2" customFormat="1" ht="14.4" customHeight="1">
      <c r="A38" s="40"/>
      <c r="B38" s="46"/>
      <c r="C38" s="40"/>
      <c r="D38" s="40"/>
      <c r="E38" s="146" t="s">
        <v>50</v>
      </c>
      <c r="F38" s="161">
        <f>ROUND((SUM(BH116:BH1423)),  2)</f>
        <v>0</v>
      </c>
      <c r="G38" s="40"/>
      <c r="H38" s="40"/>
      <c r="I38" s="162">
        <v>0.14999999999999999</v>
      </c>
      <c r="J38" s="161">
        <f>0</f>
        <v>0</v>
      </c>
      <c r="K38" s="40"/>
      <c r="L38" s="148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Z38" s="141" t="s">
        <v>281</v>
      </c>
      <c r="BA38" s="141" t="s">
        <v>282</v>
      </c>
      <c r="BB38" s="141" t="s">
        <v>19</v>
      </c>
      <c r="BC38" s="141" t="s">
        <v>283</v>
      </c>
      <c r="BD38" s="141" t="s">
        <v>99</v>
      </c>
    </row>
    <row r="39" hidden="1" s="2" customFormat="1" ht="14.4" customHeight="1">
      <c r="A39" s="40"/>
      <c r="B39" s="46"/>
      <c r="C39" s="40"/>
      <c r="D39" s="40"/>
      <c r="E39" s="146" t="s">
        <v>51</v>
      </c>
      <c r="F39" s="161">
        <f>ROUND((SUM(BI116:BI1423)),  2)</f>
        <v>0</v>
      </c>
      <c r="G39" s="40"/>
      <c r="H39" s="40"/>
      <c r="I39" s="162">
        <v>0</v>
      </c>
      <c r="J39" s="161">
        <f>0</f>
        <v>0</v>
      </c>
      <c r="K39" s="40"/>
      <c r="L39" s="148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s="2" customFormat="1" ht="6.96" customHeight="1">
      <c r="A40" s="40"/>
      <c r="B40" s="46"/>
      <c r="C40" s="40"/>
      <c r="D40" s="40"/>
      <c r="E40" s="40"/>
      <c r="F40" s="40"/>
      <c r="G40" s="40"/>
      <c r="H40" s="40"/>
      <c r="I40" s="40"/>
      <c r="J40" s="40"/>
      <c r="K40" s="40"/>
      <c r="L40" s="148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s="2" customFormat="1" ht="25.44" customHeight="1">
      <c r="A41" s="40"/>
      <c r="B41" s="46"/>
      <c r="C41" s="163"/>
      <c r="D41" s="164" t="s">
        <v>52</v>
      </c>
      <c r="E41" s="165"/>
      <c r="F41" s="165"/>
      <c r="G41" s="166" t="s">
        <v>53</v>
      </c>
      <c r="H41" s="167" t="s">
        <v>54</v>
      </c>
      <c r="I41" s="165"/>
      <c r="J41" s="168">
        <f>SUM(J32:J39)</f>
        <v>0</v>
      </c>
      <c r="K41" s="169"/>
      <c r="L41" s="148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14.4" customHeight="1">
      <c r="A42" s="40"/>
      <c r="B42" s="170"/>
      <c r="C42" s="171"/>
      <c r="D42" s="171"/>
      <c r="E42" s="171"/>
      <c r="F42" s="171"/>
      <c r="G42" s="171"/>
      <c r="H42" s="171"/>
      <c r="I42" s="171"/>
      <c r="J42" s="171"/>
      <c r="K42" s="171"/>
      <c r="L42" s="148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6" s="2" customFormat="1" ht="6.96" customHeight="1">
      <c r="A46" s="40"/>
      <c r="B46" s="172"/>
      <c r="C46" s="173"/>
      <c r="D46" s="173"/>
      <c r="E46" s="173"/>
      <c r="F46" s="173"/>
      <c r="G46" s="173"/>
      <c r="H46" s="173"/>
      <c r="I46" s="173"/>
      <c r="J46" s="173"/>
      <c r="K46" s="173"/>
      <c r="L46" s="148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s="2" customFormat="1" ht="24.96" customHeight="1">
      <c r="A47" s="40"/>
      <c r="B47" s="41"/>
      <c r="C47" s="25" t="s">
        <v>284</v>
      </c>
      <c r="D47" s="42"/>
      <c r="E47" s="42"/>
      <c r="F47" s="42"/>
      <c r="G47" s="42"/>
      <c r="H47" s="42"/>
      <c r="I47" s="42"/>
      <c r="J47" s="42"/>
      <c r="K47" s="42"/>
      <c r="L47" s="148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s="2" customFormat="1" ht="6.96" customHeight="1">
      <c r="A48" s="40"/>
      <c r="B48" s="41"/>
      <c r="C48" s="42"/>
      <c r="D48" s="42"/>
      <c r="E48" s="42"/>
      <c r="F48" s="42"/>
      <c r="G48" s="42"/>
      <c r="H48" s="42"/>
      <c r="I48" s="42"/>
      <c r="J48" s="42"/>
      <c r="K48" s="42"/>
      <c r="L48" s="148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12" customHeight="1">
      <c r="A49" s="40"/>
      <c r="B49" s="41"/>
      <c r="C49" s="34" t="s">
        <v>16</v>
      </c>
      <c r="D49" s="42"/>
      <c r="E49" s="42"/>
      <c r="F49" s="42"/>
      <c r="G49" s="42"/>
      <c r="H49" s="42"/>
      <c r="I49" s="42"/>
      <c r="J49" s="42"/>
      <c r="K49" s="42"/>
      <c r="L49" s="148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26.25" customHeight="1">
      <c r="A50" s="40"/>
      <c r="B50" s="41"/>
      <c r="C50" s="42"/>
      <c r="D50" s="42"/>
      <c r="E50" s="174" t="str">
        <f>E7</f>
        <v>PROJEKT NA STAVBU HALY PRO DEPONACI SILNIČNÍCH VOZIDEL JHV VE VOZOVNĚ STŘEŠOVICE</v>
      </c>
      <c r="F50" s="34"/>
      <c r="G50" s="34"/>
      <c r="H50" s="34"/>
      <c r="I50" s="42"/>
      <c r="J50" s="42"/>
      <c r="K50" s="42"/>
      <c r="L50" s="148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1" customFormat="1" ht="12" customHeight="1">
      <c r="B51" s="23"/>
      <c r="C51" s="34" t="s">
        <v>187</v>
      </c>
      <c r="D51" s="24"/>
      <c r="E51" s="24"/>
      <c r="F51" s="24"/>
      <c r="G51" s="24"/>
      <c r="H51" s="24"/>
      <c r="I51" s="24"/>
      <c r="J51" s="24"/>
      <c r="K51" s="24"/>
      <c r="L51" s="22"/>
    </row>
    <row r="52" s="2" customFormat="1" ht="16.5" customHeight="1">
      <c r="A52" s="40"/>
      <c r="B52" s="41"/>
      <c r="C52" s="42"/>
      <c r="D52" s="42"/>
      <c r="E52" s="174" t="s">
        <v>191</v>
      </c>
      <c r="F52" s="42"/>
      <c r="G52" s="42"/>
      <c r="H52" s="42"/>
      <c r="I52" s="42"/>
      <c r="J52" s="42"/>
      <c r="K52" s="42"/>
      <c r="L52" s="148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2" customFormat="1" ht="12" customHeight="1">
      <c r="A53" s="40"/>
      <c r="B53" s="41"/>
      <c r="C53" s="34" t="s">
        <v>195</v>
      </c>
      <c r="D53" s="42"/>
      <c r="E53" s="42"/>
      <c r="F53" s="42"/>
      <c r="G53" s="42"/>
      <c r="H53" s="42"/>
      <c r="I53" s="42"/>
      <c r="J53" s="42"/>
      <c r="K53" s="42"/>
      <c r="L53" s="148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s="2" customFormat="1" ht="16.5" customHeight="1">
      <c r="A54" s="40"/>
      <c r="B54" s="41"/>
      <c r="C54" s="42"/>
      <c r="D54" s="42"/>
      <c r="E54" s="71" t="str">
        <f>E11</f>
        <v>SO-02-1 - ASŘ</v>
      </c>
      <c r="F54" s="42"/>
      <c r="G54" s="42"/>
      <c r="H54" s="42"/>
      <c r="I54" s="42"/>
      <c r="J54" s="42"/>
      <c r="K54" s="42"/>
      <c r="L54" s="148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s="2" customFormat="1" ht="6.96" customHeight="1">
      <c r="A55" s="40"/>
      <c r="B55" s="41"/>
      <c r="C55" s="42"/>
      <c r="D55" s="42"/>
      <c r="E55" s="42"/>
      <c r="F55" s="42"/>
      <c r="G55" s="42"/>
      <c r="H55" s="42"/>
      <c r="I55" s="42"/>
      <c r="J55" s="42"/>
      <c r="K55" s="42"/>
      <c r="L55" s="148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s="2" customFormat="1" ht="12" customHeight="1">
      <c r="A56" s="40"/>
      <c r="B56" s="41"/>
      <c r="C56" s="34" t="s">
        <v>21</v>
      </c>
      <c r="D56" s="42"/>
      <c r="E56" s="42"/>
      <c r="F56" s="29" t="str">
        <f>F14</f>
        <v xml:space="preserve">Patočkova č.p. 132 a 460, Na Ořechovce č.p. 1062 </v>
      </c>
      <c r="G56" s="42"/>
      <c r="H56" s="42"/>
      <c r="I56" s="34" t="s">
        <v>23</v>
      </c>
      <c r="J56" s="74" t="str">
        <f>IF(J14="","",J14)</f>
        <v>30. 1. 2023</v>
      </c>
      <c r="K56" s="42"/>
      <c r="L56" s="148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6.96" customHeight="1">
      <c r="A57" s="40"/>
      <c r="B57" s="41"/>
      <c r="C57" s="42"/>
      <c r="D57" s="42"/>
      <c r="E57" s="42"/>
      <c r="F57" s="42"/>
      <c r="G57" s="42"/>
      <c r="H57" s="42"/>
      <c r="I57" s="42"/>
      <c r="J57" s="42"/>
      <c r="K57" s="42"/>
      <c r="L57" s="148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5.15" customHeight="1">
      <c r="A58" s="40"/>
      <c r="B58" s="41"/>
      <c r="C58" s="34" t="s">
        <v>25</v>
      </c>
      <c r="D58" s="42"/>
      <c r="E58" s="42"/>
      <c r="F58" s="29" t="str">
        <f>E17</f>
        <v>Dopravní podnik hl. m. Prahy, akciová společnost</v>
      </c>
      <c r="G58" s="42"/>
      <c r="H58" s="42"/>
      <c r="I58" s="34" t="s">
        <v>33</v>
      </c>
      <c r="J58" s="38" t="str">
        <f>E23</f>
        <v>SAGASTA, s.r.o.</v>
      </c>
      <c r="K58" s="42"/>
      <c r="L58" s="148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15.15" customHeight="1">
      <c r="A59" s="40"/>
      <c r="B59" s="41"/>
      <c r="C59" s="34" t="s">
        <v>31</v>
      </c>
      <c r="D59" s="42"/>
      <c r="E59" s="42"/>
      <c r="F59" s="29" t="str">
        <f>IF(E20="","",E20)</f>
        <v>Vyplň údaj</v>
      </c>
      <c r="G59" s="42"/>
      <c r="H59" s="42"/>
      <c r="I59" s="34" t="s">
        <v>38</v>
      </c>
      <c r="J59" s="38" t="str">
        <f>E26</f>
        <v>Tomáš Krhutek</v>
      </c>
      <c r="K59" s="42"/>
      <c r="L59" s="148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0.32" customHeight="1">
      <c r="A60" s="40"/>
      <c r="B60" s="41"/>
      <c r="C60" s="42"/>
      <c r="D60" s="42"/>
      <c r="E60" s="42"/>
      <c r="F60" s="42"/>
      <c r="G60" s="42"/>
      <c r="H60" s="42"/>
      <c r="I60" s="42"/>
      <c r="J60" s="42"/>
      <c r="K60" s="42"/>
      <c r="L60" s="148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29.28" customHeight="1">
      <c r="A61" s="40"/>
      <c r="B61" s="41"/>
      <c r="C61" s="175" t="s">
        <v>285</v>
      </c>
      <c r="D61" s="176"/>
      <c r="E61" s="176"/>
      <c r="F61" s="176"/>
      <c r="G61" s="176"/>
      <c r="H61" s="176"/>
      <c r="I61" s="176"/>
      <c r="J61" s="177" t="s">
        <v>286</v>
      </c>
      <c r="K61" s="176"/>
      <c r="L61" s="148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10.32" customHeight="1">
      <c r="A62" s="40"/>
      <c r="B62" s="41"/>
      <c r="C62" s="42"/>
      <c r="D62" s="42"/>
      <c r="E62" s="42"/>
      <c r="F62" s="42"/>
      <c r="G62" s="42"/>
      <c r="H62" s="42"/>
      <c r="I62" s="42"/>
      <c r="J62" s="42"/>
      <c r="K62" s="42"/>
      <c r="L62" s="148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22.8" customHeight="1">
      <c r="A63" s="40"/>
      <c r="B63" s="41"/>
      <c r="C63" s="178" t="s">
        <v>74</v>
      </c>
      <c r="D63" s="42"/>
      <c r="E63" s="42"/>
      <c r="F63" s="42"/>
      <c r="G63" s="42"/>
      <c r="H63" s="42"/>
      <c r="I63" s="42"/>
      <c r="J63" s="104">
        <f>J116</f>
        <v>0</v>
      </c>
      <c r="K63" s="42"/>
      <c r="L63" s="148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U63" s="19" t="s">
        <v>287</v>
      </c>
    </row>
    <row r="64" s="9" customFormat="1" ht="24.96" customHeight="1">
      <c r="A64" s="9"/>
      <c r="B64" s="179"/>
      <c r="C64" s="180"/>
      <c r="D64" s="181" t="s">
        <v>288</v>
      </c>
      <c r="E64" s="182"/>
      <c r="F64" s="182"/>
      <c r="G64" s="182"/>
      <c r="H64" s="182"/>
      <c r="I64" s="182"/>
      <c r="J64" s="183">
        <f>J117</f>
        <v>0</v>
      </c>
      <c r="K64" s="180"/>
      <c r="L64" s="184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="10" customFormat="1" ht="19.92" customHeight="1">
      <c r="A65" s="10"/>
      <c r="B65" s="185"/>
      <c r="C65" s="127"/>
      <c r="D65" s="186" t="s">
        <v>289</v>
      </c>
      <c r="E65" s="187"/>
      <c r="F65" s="187"/>
      <c r="G65" s="187"/>
      <c r="H65" s="187"/>
      <c r="I65" s="187"/>
      <c r="J65" s="188">
        <f>J118</f>
        <v>0</v>
      </c>
      <c r="K65" s="127"/>
      <c r="L65" s="189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s="10" customFormat="1" ht="19.92" customHeight="1">
      <c r="A66" s="10"/>
      <c r="B66" s="185"/>
      <c r="C66" s="127"/>
      <c r="D66" s="186" t="s">
        <v>290</v>
      </c>
      <c r="E66" s="187"/>
      <c r="F66" s="187"/>
      <c r="G66" s="187"/>
      <c r="H66" s="187"/>
      <c r="I66" s="187"/>
      <c r="J66" s="188">
        <f>J145</f>
        <v>0</v>
      </c>
      <c r="K66" s="127"/>
      <c r="L66" s="189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s="10" customFormat="1" ht="19.92" customHeight="1">
      <c r="A67" s="10"/>
      <c r="B67" s="185"/>
      <c r="C67" s="127"/>
      <c r="D67" s="186" t="s">
        <v>291</v>
      </c>
      <c r="E67" s="187"/>
      <c r="F67" s="187"/>
      <c r="G67" s="187"/>
      <c r="H67" s="187"/>
      <c r="I67" s="187"/>
      <c r="J67" s="188">
        <f>J169</f>
        <v>0</v>
      </c>
      <c r="K67" s="127"/>
      <c r="L67" s="189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s="10" customFormat="1" ht="19.92" customHeight="1">
      <c r="A68" s="10"/>
      <c r="B68" s="185"/>
      <c r="C68" s="127"/>
      <c r="D68" s="186" t="s">
        <v>292</v>
      </c>
      <c r="E68" s="187"/>
      <c r="F68" s="187"/>
      <c r="G68" s="187"/>
      <c r="H68" s="187"/>
      <c r="I68" s="187"/>
      <c r="J68" s="188">
        <f>J203</f>
        <v>0</v>
      </c>
      <c r="K68" s="127"/>
      <c r="L68" s="189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 s="10" customFormat="1" ht="19.92" customHeight="1">
      <c r="A69" s="10"/>
      <c r="B69" s="185"/>
      <c r="C69" s="127"/>
      <c r="D69" s="186" t="s">
        <v>293</v>
      </c>
      <c r="E69" s="187"/>
      <c r="F69" s="187"/>
      <c r="G69" s="187"/>
      <c r="H69" s="187"/>
      <c r="I69" s="187"/>
      <c r="J69" s="188">
        <f>J225</f>
        <v>0</v>
      </c>
      <c r="K69" s="127"/>
      <c r="L69" s="189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="10" customFormat="1" ht="19.92" customHeight="1">
      <c r="A70" s="10"/>
      <c r="B70" s="185"/>
      <c r="C70" s="127"/>
      <c r="D70" s="186" t="s">
        <v>294</v>
      </c>
      <c r="E70" s="187"/>
      <c r="F70" s="187"/>
      <c r="G70" s="187"/>
      <c r="H70" s="187"/>
      <c r="I70" s="187"/>
      <c r="J70" s="188">
        <f>J367</f>
        <v>0</v>
      </c>
      <c r="K70" s="127"/>
      <c r="L70" s="189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="10" customFormat="1" ht="19.92" customHeight="1">
      <c r="A71" s="10"/>
      <c r="B71" s="185"/>
      <c r="C71" s="127"/>
      <c r="D71" s="186" t="s">
        <v>295</v>
      </c>
      <c r="E71" s="187"/>
      <c r="F71" s="187"/>
      <c r="G71" s="187"/>
      <c r="H71" s="187"/>
      <c r="I71" s="187"/>
      <c r="J71" s="188">
        <f>J373</f>
        <v>0</v>
      </c>
      <c r="K71" s="127"/>
      <c r="L71" s="189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s="10" customFormat="1" ht="19.92" customHeight="1">
      <c r="A72" s="10"/>
      <c r="B72" s="185"/>
      <c r="C72" s="127"/>
      <c r="D72" s="186" t="s">
        <v>296</v>
      </c>
      <c r="E72" s="187"/>
      <c r="F72" s="187"/>
      <c r="G72" s="187"/>
      <c r="H72" s="187"/>
      <c r="I72" s="187"/>
      <c r="J72" s="188">
        <f>J457</f>
        <v>0</v>
      </c>
      <c r="K72" s="127"/>
      <c r="L72" s="189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="10" customFormat="1" ht="19.92" customHeight="1">
      <c r="A73" s="10"/>
      <c r="B73" s="185"/>
      <c r="C73" s="127"/>
      <c r="D73" s="186" t="s">
        <v>297</v>
      </c>
      <c r="E73" s="187"/>
      <c r="F73" s="187"/>
      <c r="G73" s="187"/>
      <c r="H73" s="187"/>
      <c r="I73" s="187"/>
      <c r="J73" s="188">
        <f>J474</f>
        <v>0</v>
      </c>
      <c r="K73" s="127"/>
      <c r="L73" s="189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s="9" customFormat="1" ht="24.96" customHeight="1">
      <c r="A74" s="9"/>
      <c r="B74" s="179"/>
      <c r="C74" s="180"/>
      <c r="D74" s="181" t="s">
        <v>298</v>
      </c>
      <c r="E74" s="182"/>
      <c r="F74" s="182"/>
      <c r="G74" s="182"/>
      <c r="H74" s="182"/>
      <c r="I74" s="182"/>
      <c r="J74" s="183">
        <f>J478</f>
        <v>0</v>
      </c>
      <c r="K74" s="180"/>
      <c r="L74" s="184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s="10" customFormat="1" ht="19.92" customHeight="1">
      <c r="A75" s="10"/>
      <c r="B75" s="185"/>
      <c r="C75" s="127"/>
      <c r="D75" s="186" t="s">
        <v>299</v>
      </c>
      <c r="E75" s="187"/>
      <c r="F75" s="187"/>
      <c r="G75" s="187"/>
      <c r="H75" s="187"/>
      <c r="I75" s="187"/>
      <c r="J75" s="188">
        <f>J479</f>
        <v>0</v>
      </c>
      <c r="K75" s="127"/>
      <c r="L75" s="189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 s="10" customFormat="1" ht="19.92" customHeight="1">
      <c r="A76" s="10"/>
      <c r="B76" s="185"/>
      <c r="C76" s="127"/>
      <c r="D76" s="186" t="s">
        <v>300</v>
      </c>
      <c r="E76" s="187"/>
      <c r="F76" s="187"/>
      <c r="G76" s="187"/>
      <c r="H76" s="187"/>
      <c r="I76" s="187"/>
      <c r="J76" s="188">
        <f>J513</f>
        <v>0</v>
      </c>
      <c r="K76" s="127"/>
      <c r="L76" s="189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 s="10" customFormat="1" ht="19.92" customHeight="1">
      <c r="A77" s="10"/>
      <c r="B77" s="185"/>
      <c r="C77" s="127"/>
      <c r="D77" s="186" t="s">
        <v>301</v>
      </c>
      <c r="E77" s="187"/>
      <c r="F77" s="187"/>
      <c r="G77" s="187"/>
      <c r="H77" s="187"/>
      <c r="I77" s="187"/>
      <c r="J77" s="188">
        <f>J656</f>
        <v>0</v>
      </c>
      <c r="K77" s="127"/>
      <c r="L77" s="189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 s="10" customFormat="1" ht="19.92" customHeight="1">
      <c r="A78" s="10"/>
      <c r="B78" s="185"/>
      <c r="C78" s="127"/>
      <c r="D78" s="186" t="s">
        <v>302</v>
      </c>
      <c r="E78" s="187"/>
      <c r="F78" s="187"/>
      <c r="G78" s="187"/>
      <c r="H78" s="187"/>
      <c r="I78" s="187"/>
      <c r="J78" s="188">
        <f>J715</f>
        <v>0</v>
      </c>
      <c r="K78" s="127"/>
      <c r="L78" s="189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 s="10" customFormat="1" ht="19.92" customHeight="1">
      <c r="A79" s="10"/>
      <c r="B79" s="185"/>
      <c r="C79" s="127"/>
      <c r="D79" s="186" t="s">
        <v>303</v>
      </c>
      <c r="E79" s="187"/>
      <c r="F79" s="187"/>
      <c r="G79" s="187"/>
      <c r="H79" s="187"/>
      <c r="I79" s="187"/>
      <c r="J79" s="188">
        <f>J724</f>
        <v>0</v>
      </c>
      <c r="K79" s="127"/>
      <c r="L79" s="189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 s="10" customFormat="1" ht="19.92" customHeight="1">
      <c r="A80" s="10"/>
      <c r="B80" s="185"/>
      <c r="C80" s="127"/>
      <c r="D80" s="186" t="s">
        <v>304</v>
      </c>
      <c r="E80" s="187"/>
      <c r="F80" s="187"/>
      <c r="G80" s="187"/>
      <c r="H80" s="187"/>
      <c r="I80" s="187"/>
      <c r="J80" s="188">
        <f>J730</f>
        <v>0</v>
      </c>
      <c r="K80" s="127"/>
      <c r="L80" s="189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 s="10" customFormat="1" ht="19.92" customHeight="1">
      <c r="A81" s="10"/>
      <c r="B81" s="185"/>
      <c r="C81" s="127"/>
      <c r="D81" s="186" t="s">
        <v>305</v>
      </c>
      <c r="E81" s="187"/>
      <c r="F81" s="187"/>
      <c r="G81" s="187"/>
      <c r="H81" s="187"/>
      <c r="I81" s="187"/>
      <c r="J81" s="188">
        <f>J768</f>
        <v>0</v>
      </c>
      <c r="K81" s="127"/>
      <c r="L81" s="189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 s="10" customFormat="1" ht="19.92" customHeight="1">
      <c r="A82" s="10"/>
      <c r="B82" s="185"/>
      <c r="C82" s="127"/>
      <c r="D82" s="186" t="s">
        <v>306</v>
      </c>
      <c r="E82" s="187"/>
      <c r="F82" s="187"/>
      <c r="G82" s="187"/>
      <c r="H82" s="187"/>
      <c r="I82" s="187"/>
      <c r="J82" s="188">
        <f>J863</f>
        <v>0</v>
      </c>
      <c r="K82" s="127"/>
      <c r="L82" s="189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 s="10" customFormat="1" ht="19.92" customHeight="1">
      <c r="A83" s="10"/>
      <c r="B83" s="185"/>
      <c r="C83" s="127"/>
      <c r="D83" s="186" t="s">
        <v>307</v>
      </c>
      <c r="E83" s="187"/>
      <c r="F83" s="187"/>
      <c r="G83" s="187"/>
      <c r="H83" s="187"/>
      <c r="I83" s="187"/>
      <c r="J83" s="188">
        <f>J902</f>
        <v>0</v>
      </c>
      <c r="K83" s="127"/>
      <c r="L83" s="189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 s="10" customFormat="1" ht="19.92" customHeight="1">
      <c r="A84" s="10"/>
      <c r="B84" s="185"/>
      <c r="C84" s="127"/>
      <c r="D84" s="186" t="s">
        <v>308</v>
      </c>
      <c r="E84" s="187"/>
      <c r="F84" s="187"/>
      <c r="G84" s="187"/>
      <c r="H84" s="187"/>
      <c r="I84" s="187"/>
      <c r="J84" s="188">
        <f>J958</f>
        <v>0</v>
      </c>
      <c r="K84" s="127"/>
      <c r="L84" s="189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 s="10" customFormat="1" ht="19.92" customHeight="1">
      <c r="A85" s="10"/>
      <c r="B85" s="185"/>
      <c r="C85" s="127"/>
      <c r="D85" s="186" t="s">
        <v>309</v>
      </c>
      <c r="E85" s="187"/>
      <c r="F85" s="187"/>
      <c r="G85" s="187"/>
      <c r="H85" s="187"/>
      <c r="I85" s="187"/>
      <c r="J85" s="188">
        <f>J1218</f>
        <v>0</v>
      </c>
      <c r="K85" s="127"/>
      <c r="L85" s="189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 s="10" customFormat="1" ht="19.92" customHeight="1">
      <c r="A86" s="10"/>
      <c r="B86" s="185"/>
      <c r="C86" s="127"/>
      <c r="D86" s="186" t="s">
        <v>310</v>
      </c>
      <c r="E86" s="187"/>
      <c r="F86" s="187"/>
      <c r="G86" s="187"/>
      <c r="H86" s="187"/>
      <c r="I86" s="187"/>
      <c r="J86" s="188">
        <f>J1241</f>
        <v>0</v>
      </c>
      <c r="K86" s="127"/>
      <c r="L86" s="189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 s="10" customFormat="1" ht="19.92" customHeight="1">
      <c r="A87" s="10"/>
      <c r="B87" s="185"/>
      <c r="C87" s="127"/>
      <c r="D87" s="186" t="s">
        <v>311</v>
      </c>
      <c r="E87" s="187"/>
      <c r="F87" s="187"/>
      <c r="G87" s="187"/>
      <c r="H87" s="187"/>
      <c r="I87" s="187"/>
      <c r="J87" s="188">
        <f>J1315</f>
        <v>0</v>
      </c>
      <c r="K87" s="127"/>
      <c r="L87" s="189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 s="10" customFormat="1" ht="19.92" customHeight="1">
      <c r="A88" s="10"/>
      <c r="B88" s="185"/>
      <c r="C88" s="127"/>
      <c r="D88" s="186" t="s">
        <v>312</v>
      </c>
      <c r="E88" s="187"/>
      <c r="F88" s="187"/>
      <c r="G88" s="187"/>
      <c r="H88" s="187"/>
      <c r="I88" s="187"/>
      <c r="J88" s="188">
        <f>J1365</f>
        <v>0</v>
      </c>
      <c r="K88" s="127"/>
      <c r="L88" s="189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 s="10" customFormat="1" ht="19.92" customHeight="1">
      <c r="A89" s="10"/>
      <c r="B89" s="185"/>
      <c r="C89" s="127"/>
      <c r="D89" s="186" t="s">
        <v>313</v>
      </c>
      <c r="E89" s="187"/>
      <c r="F89" s="187"/>
      <c r="G89" s="187"/>
      <c r="H89" s="187"/>
      <c r="I89" s="187"/>
      <c r="J89" s="188">
        <f>J1389</f>
        <v>0</v>
      </c>
      <c r="K89" s="127"/>
      <c r="L89" s="189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 s="10" customFormat="1" ht="19.92" customHeight="1">
      <c r="A90" s="10"/>
      <c r="B90" s="185"/>
      <c r="C90" s="127"/>
      <c r="D90" s="186" t="s">
        <v>314</v>
      </c>
      <c r="E90" s="187"/>
      <c r="F90" s="187"/>
      <c r="G90" s="187"/>
      <c r="H90" s="187"/>
      <c r="I90" s="187"/>
      <c r="J90" s="188">
        <f>J1398</f>
        <v>0</v>
      </c>
      <c r="K90" s="127"/>
      <c r="L90" s="189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 s="9" customFormat="1" ht="24.96" customHeight="1">
      <c r="A91" s="9"/>
      <c r="B91" s="179"/>
      <c r="C91" s="180"/>
      <c r="D91" s="181" t="s">
        <v>315</v>
      </c>
      <c r="E91" s="182"/>
      <c r="F91" s="182"/>
      <c r="G91" s="182"/>
      <c r="H91" s="182"/>
      <c r="I91" s="182"/>
      <c r="J91" s="183">
        <f>J1411</f>
        <v>0</v>
      </c>
      <c r="K91" s="180"/>
      <c r="L91" s="184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s="10" customFormat="1" ht="19.92" customHeight="1">
      <c r="A92" s="10"/>
      <c r="B92" s="185"/>
      <c r="C92" s="127"/>
      <c r="D92" s="186" t="s">
        <v>316</v>
      </c>
      <c r="E92" s="187"/>
      <c r="F92" s="187"/>
      <c r="G92" s="187"/>
      <c r="H92" s="187"/>
      <c r="I92" s="187"/>
      <c r="J92" s="188">
        <f>J1412</f>
        <v>0</v>
      </c>
      <c r="K92" s="127"/>
      <c r="L92" s="189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 s="10" customFormat="1" ht="19.92" customHeight="1">
      <c r="A93" s="10"/>
      <c r="B93" s="185"/>
      <c r="C93" s="127"/>
      <c r="D93" s="186" t="s">
        <v>317</v>
      </c>
      <c r="E93" s="187"/>
      <c r="F93" s="187"/>
      <c r="G93" s="187"/>
      <c r="H93" s="187"/>
      <c r="I93" s="187"/>
      <c r="J93" s="188">
        <f>J1415</f>
        <v>0</v>
      </c>
      <c r="K93" s="127"/>
      <c r="L93" s="189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 s="9" customFormat="1" ht="24.96" customHeight="1">
      <c r="A94" s="9"/>
      <c r="B94" s="179"/>
      <c r="C94" s="180"/>
      <c r="D94" s="181" t="s">
        <v>318</v>
      </c>
      <c r="E94" s="182"/>
      <c r="F94" s="182"/>
      <c r="G94" s="182"/>
      <c r="H94" s="182"/>
      <c r="I94" s="182"/>
      <c r="J94" s="183">
        <f>J1420</f>
        <v>0</v>
      </c>
      <c r="K94" s="180"/>
      <c r="L94" s="184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s="2" customFormat="1" ht="21.84" customHeight="1">
      <c r="A95" s="40"/>
      <c r="B95" s="41"/>
      <c r="C95" s="42"/>
      <c r="D95" s="42"/>
      <c r="E95" s="42"/>
      <c r="F95" s="42"/>
      <c r="G95" s="42"/>
      <c r="H95" s="42"/>
      <c r="I95" s="42"/>
      <c r="J95" s="42"/>
      <c r="K95" s="42"/>
      <c r="L95" s="148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</row>
    <row r="96" s="2" customFormat="1" ht="6.96" customHeight="1">
      <c r="A96" s="40"/>
      <c r="B96" s="61"/>
      <c r="C96" s="62"/>
      <c r="D96" s="62"/>
      <c r="E96" s="62"/>
      <c r="F96" s="62"/>
      <c r="G96" s="62"/>
      <c r="H96" s="62"/>
      <c r="I96" s="62"/>
      <c r="J96" s="62"/>
      <c r="K96" s="62"/>
      <c r="L96" s="148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</row>
    <row r="100" s="2" customFormat="1" ht="6.96" customHeight="1">
      <c r="A100" s="40"/>
      <c r="B100" s="63"/>
      <c r="C100" s="64"/>
      <c r="D100" s="64"/>
      <c r="E100" s="64"/>
      <c r="F100" s="64"/>
      <c r="G100" s="64"/>
      <c r="H100" s="64"/>
      <c r="I100" s="64"/>
      <c r="J100" s="64"/>
      <c r="K100" s="64"/>
      <c r="L100" s="148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</row>
    <row r="101" s="2" customFormat="1" ht="24.96" customHeight="1">
      <c r="A101" s="40"/>
      <c r="B101" s="41"/>
      <c r="C101" s="25" t="s">
        <v>319</v>
      </c>
      <c r="D101" s="42"/>
      <c r="E101" s="42"/>
      <c r="F101" s="42"/>
      <c r="G101" s="42"/>
      <c r="H101" s="42"/>
      <c r="I101" s="42"/>
      <c r="J101" s="42"/>
      <c r="K101" s="42"/>
      <c r="L101" s="148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</row>
    <row r="102" s="2" customFormat="1" ht="6.96" customHeight="1">
      <c r="A102" s="40"/>
      <c r="B102" s="41"/>
      <c r="C102" s="42"/>
      <c r="D102" s="42"/>
      <c r="E102" s="42"/>
      <c r="F102" s="42"/>
      <c r="G102" s="42"/>
      <c r="H102" s="42"/>
      <c r="I102" s="42"/>
      <c r="J102" s="42"/>
      <c r="K102" s="42"/>
      <c r="L102" s="148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</row>
    <row r="103" s="2" customFormat="1" ht="12" customHeight="1">
      <c r="A103" s="40"/>
      <c r="B103" s="41"/>
      <c r="C103" s="34" t="s">
        <v>16</v>
      </c>
      <c r="D103" s="42"/>
      <c r="E103" s="42"/>
      <c r="F103" s="42"/>
      <c r="G103" s="42"/>
      <c r="H103" s="42"/>
      <c r="I103" s="42"/>
      <c r="J103" s="42"/>
      <c r="K103" s="42"/>
      <c r="L103" s="148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</row>
    <row r="104" s="2" customFormat="1" ht="26.25" customHeight="1">
      <c r="A104" s="40"/>
      <c r="B104" s="41"/>
      <c r="C104" s="42"/>
      <c r="D104" s="42"/>
      <c r="E104" s="174" t="str">
        <f>E7</f>
        <v>PROJEKT NA STAVBU HALY PRO DEPONACI SILNIČNÍCH VOZIDEL JHV VE VOZOVNĚ STŘEŠOVICE</v>
      </c>
      <c r="F104" s="34"/>
      <c r="G104" s="34"/>
      <c r="H104" s="34"/>
      <c r="I104" s="42"/>
      <c r="J104" s="42"/>
      <c r="K104" s="42"/>
      <c r="L104" s="148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</row>
    <row r="105" s="1" customFormat="1" ht="12" customHeight="1">
      <c r="B105" s="23"/>
      <c r="C105" s="34" t="s">
        <v>187</v>
      </c>
      <c r="D105" s="24"/>
      <c r="E105" s="24"/>
      <c r="F105" s="24"/>
      <c r="G105" s="24"/>
      <c r="H105" s="24"/>
      <c r="I105" s="24"/>
      <c r="J105" s="24"/>
      <c r="K105" s="24"/>
      <c r="L105" s="22"/>
    </row>
    <row r="106" s="2" customFormat="1" ht="16.5" customHeight="1">
      <c r="A106" s="40"/>
      <c r="B106" s="41"/>
      <c r="C106" s="42"/>
      <c r="D106" s="42"/>
      <c r="E106" s="174" t="s">
        <v>191</v>
      </c>
      <c r="F106" s="42"/>
      <c r="G106" s="42"/>
      <c r="H106" s="42"/>
      <c r="I106" s="42"/>
      <c r="J106" s="42"/>
      <c r="K106" s="42"/>
      <c r="L106" s="148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</row>
    <row r="107" s="2" customFormat="1" ht="12" customHeight="1">
      <c r="A107" s="40"/>
      <c r="B107" s="41"/>
      <c r="C107" s="34" t="s">
        <v>195</v>
      </c>
      <c r="D107" s="42"/>
      <c r="E107" s="42"/>
      <c r="F107" s="42"/>
      <c r="G107" s="42"/>
      <c r="H107" s="42"/>
      <c r="I107" s="42"/>
      <c r="J107" s="42"/>
      <c r="K107" s="42"/>
      <c r="L107" s="148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</row>
    <row r="108" s="2" customFormat="1" ht="16.5" customHeight="1">
      <c r="A108" s="40"/>
      <c r="B108" s="41"/>
      <c r="C108" s="42"/>
      <c r="D108" s="42"/>
      <c r="E108" s="71" t="str">
        <f>E11</f>
        <v>SO-02-1 - ASŘ</v>
      </c>
      <c r="F108" s="42"/>
      <c r="G108" s="42"/>
      <c r="H108" s="42"/>
      <c r="I108" s="42"/>
      <c r="J108" s="42"/>
      <c r="K108" s="42"/>
      <c r="L108" s="148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</row>
    <row r="109" s="2" customFormat="1" ht="6.96" customHeight="1">
      <c r="A109" s="40"/>
      <c r="B109" s="41"/>
      <c r="C109" s="42"/>
      <c r="D109" s="42"/>
      <c r="E109" s="42"/>
      <c r="F109" s="42"/>
      <c r="G109" s="42"/>
      <c r="H109" s="42"/>
      <c r="I109" s="42"/>
      <c r="J109" s="42"/>
      <c r="K109" s="42"/>
      <c r="L109" s="148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</row>
    <row r="110" s="2" customFormat="1" ht="12" customHeight="1">
      <c r="A110" s="40"/>
      <c r="B110" s="41"/>
      <c r="C110" s="34" t="s">
        <v>21</v>
      </c>
      <c r="D110" s="42"/>
      <c r="E110" s="42"/>
      <c r="F110" s="29" t="str">
        <f>F14</f>
        <v xml:space="preserve">Patočkova č.p. 132 a 460, Na Ořechovce č.p. 1062 </v>
      </c>
      <c r="G110" s="42"/>
      <c r="H110" s="42"/>
      <c r="I110" s="34" t="s">
        <v>23</v>
      </c>
      <c r="J110" s="74" t="str">
        <f>IF(J14="","",J14)</f>
        <v>30. 1. 2023</v>
      </c>
      <c r="K110" s="42"/>
      <c r="L110" s="148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</row>
    <row r="111" s="2" customFormat="1" ht="6.96" customHeight="1">
      <c r="A111" s="40"/>
      <c r="B111" s="41"/>
      <c r="C111" s="42"/>
      <c r="D111" s="42"/>
      <c r="E111" s="42"/>
      <c r="F111" s="42"/>
      <c r="G111" s="42"/>
      <c r="H111" s="42"/>
      <c r="I111" s="42"/>
      <c r="J111" s="42"/>
      <c r="K111" s="42"/>
      <c r="L111" s="148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</row>
    <row r="112" s="2" customFormat="1" ht="15.15" customHeight="1">
      <c r="A112" s="40"/>
      <c r="B112" s="41"/>
      <c r="C112" s="34" t="s">
        <v>25</v>
      </c>
      <c r="D112" s="42"/>
      <c r="E112" s="42"/>
      <c r="F112" s="29" t="str">
        <f>E17</f>
        <v>Dopravní podnik hl. m. Prahy, akciová společnost</v>
      </c>
      <c r="G112" s="42"/>
      <c r="H112" s="42"/>
      <c r="I112" s="34" t="s">
        <v>33</v>
      </c>
      <c r="J112" s="38" t="str">
        <f>E23</f>
        <v>SAGASTA, s.r.o.</v>
      </c>
      <c r="K112" s="42"/>
      <c r="L112" s="148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</row>
    <row r="113" s="2" customFormat="1" ht="15.15" customHeight="1">
      <c r="A113" s="40"/>
      <c r="B113" s="41"/>
      <c r="C113" s="34" t="s">
        <v>31</v>
      </c>
      <c r="D113" s="42"/>
      <c r="E113" s="42"/>
      <c r="F113" s="29" t="str">
        <f>IF(E20="","",E20)</f>
        <v>Vyplň údaj</v>
      </c>
      <c r="G113" s="42"/>
      <c r="H113" s="42"/>
      <c r="I113" s="34" t="s">
        <v>38</v>
      </c>
      <c r="J113" s="38" t="str">
        <f>E26</f>
        <v>Tomáš Krhutek</v>
      </c>
      <c r="K113" s="42"/>
      <c r="L113" s="148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</row>
    <row r="114" s="2" customFormat="1" ht="10.32" customHeight="1">
      <c r="A114" s="40"/>
      <c r="B114" s="41"/>
      <c r="C114" s="42"/>
      <c r="D114" s="42"/>
      <c r="E114" s="42"/>
      <c r="F114" s="42"/>
      <c r="G114" s="42"/>
      <c r="H114" s="42"/>
      <c r="I114" s="42"/>
      <c r="J114" s="42"/>
      <c r="K114" s="42"/>
      <c r="L114" s="148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</row>
    <row r="115" s="11" customFormat="1" ht="29.28" customHeight="1">
      <c r="A115" s="190"/>
      <c r="B115" s="191"/>
      <c r="C115" s="192" t="s">
        <v>320</v>
      </c>
      <c r="D115" s="193" t="s">
        <v>61</v>
      </c>
      <c r="E115" s="193" t="s">
        <v>57</v>
      </c>
      <c r="F115" s="193" t="s">
        <v>58</v>
      </c>
      <c r="G115" s="193" t="s">
        <v>321</v>
      </c>
      <c r="H115" s="193" t="s">
        <v>322</v>
      </c>
      <c r="I115" s="193" t="s">
        <v>323</v>
      </c>
      <c r="J115" s="193" t="s">
        <v>286</v>
      </c>
      <c r="K115" s="194" t="s">
        <v>324</v>
      </c>
      <c r="L115" s="195"/>
      <c r="M115" s="94" t="s">
        <v>19</v>
      </c>
      <c r="N115" s="95" t="s">
        <v>46</v>
      </c>
      <c r="O115" s="95" t="s">
        <v>325</v>
      </c>
      <c r="P115" s="95" t="s">
        <v>326</v>
      </c>
      <c r="Q115" s="95" t="s">
        <v>327</v>
      </c>
      <c r="R115" s="95" t="s">
        <v>328</v>
      </c>
      <c r="S115" s="95" t="s">
        <v>329</v>
      </c>
      <c r="T115" s="95" t="s">
        <v>330</v>
      </c>
      <c r="U115" s="96" t="s">
        <v>331</v>
      </c>
      <c r="V115" s="190"/>
      <c r="W115" s="190"/>
      <c r="X115" s="190"/>
      <c r="Y115" s="190"/>
      <c r="Z115" s="190"/>
      <c r="AA115" s="190"/>
      <c r="AB115" s="190"/>
      <c r="AC115" s="190"/>
      <c r="AD115" s="190"/>
      <c r="AE115" s="190"/>
    </row>
    <row r="116" s="2" customFormat="1" ht="22.8" customHeight="1">
      <c r="A116" s="40"/>
      <c r="B116" s="41"/>
      <c r="C116" s="101" t="s">
        <v>332</v>
      </c>
      <c r="D116" s="42"/>
      <c r="E116" s="42"/>
      <c r="F116" s="42"/>
      <c r="G116" s="42"/>
      <c r="H116" s="42"/>
      <c r="I116" s="42"/>
      <c r="J116" s="196">
        <f>BK116</f>
        <v>0</v>
      </c>
      <c r="K116" s="42"/>
      <c r="L116" s="46"/>
      <c r="M116" s="97"/>
      <c r="N116" s="197"/>
      <c r="O116" s="98"/>
      <c r="P116" s="198">
        <f>P117+P478+P1411+P1420</f>
        <v>0</v>
      </c>
      <c r="Q116" s="98"/>
      <c r="R116" s="198">
        <f>R117+R478+R1411+R1420</f>
        <v>730.65163013000006</v>
      </c>
      <c r="S116" s="98"/>
      <c r="T116" s="198">
        <f>T117+T478+T1411+T1420</f>
        <v>300.05075799999997</v>
      </c>
      <c r="U116" s="99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T116" s="19" t="s">
        <v>75</v>
      </c>
      <c r="AU116" s="19" t="s">
        <v>287</v>
      </c>
      <c r="BK116" s="199">
        <f>BK117+BK478+BK1411+BK1420</f>
        <v>0</v>
      </c>
    </row>
    <row r="117" s="12" customFormat="1" ht="25.92" customHeight="1">
      <c r="A117" s="12"/>
      <c r="B117" s="200"/>
      <c r="C117" s="201"/>
      <c r="D117" s="202" t="s">
        <v>75</v>
      </c>
      <c r="E117" s="203" t="s">
        <v>333</v>
      </c>
      <c r="F117" s="203" t="s">
        <v>334</v>
      </c>
      <c r="G117" s="201"/>
      <c r="H117" s="201"/>
      <c r="I117" s="204"/>
      <c r="J117" s="205">
        <f>BK117</f>
        <v>0</v>
      </c>
      <c r="K117" s="201"/>
      <c r="L117" s="206"/>
      <c r="M117" s="207"/>
      <c r="N117" s="208"/>
      <c r="O117" s="208"/>
      <c r="P117" s="209">
        <f>P118+P145+P169+P203+P225+P367+P373+P457+P474</f>
        <v>0</v>
      </c>
      <c r="Q117" s="208"/>
      <c r="R117" s="209">
        <f>R118+R145+R169+R203+R225+R367+R373+R457+R474</f>
        <v>614.28488464000009</v>
      </c>
      <c r="S117" s="208"/>
      <c r="T117" s="209">
        <f>T118+T145+T169+T203+T225+T367+T373+T457+T474</f>
        <v>277.66399999999999</v>
      </c>
      <c r="U117" s="210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R117" s="211" t="s">
        <v>83</v>
      </c>
      <c r="AT117" s="212" t="s">
        <v>75</v>
      </c>
      <c r="AU117" s="212" t="s">
        <v>76</v>
      </c>
      <c r="AY117" s="211" t="s">
        <v>335</v>
      </c>
      <c r="BK117" s="213">
        <f>BK118+BK145+BK169+BK203+BK225+BK367+BK373+BK457+BK474</f>
        <v>0</v>
      </c>
    </row>
    <row r="118" s="12" customFormat="1" ht="22.8" customHeight="1">
      <c r="A118" s="12"/>
      <c r="B118" s="200"/>
      <c r="C118" s="201"/>
      <c r="D118" s="202" t="s">
        <v>75</v>
      </c>
      <c r="E118" s="214" t="s">
        <v>83</v>
      </c>
      <c r="F118" s="214" t="s">
        <v>336</v>
      </c>
      <c r="G118" s="201"/>
      <c r="H118" s="201"/>
      <c r="I118" s="204"/>
      <c r="J118" s="215">
        <f>BK118</f>
        <v>0</v>
      </c>
      <c r="K118" s="201"/>
      <c r="L118" s="206"/>
      <c r="M118" s="207"/>
      <c r="N118" s="208"/>
      <c r="O118" s="208"/>
      <c r="P118" s="209">
        <f>SUM(P119:P144)</f>
        <v>0</v>
      </c>
      <c r="Q118" s="208"/>
      <c r="R118" s="209">
        <f>SUM(R119:R144)</f>
        <v>0.01</v>
      </c>
      <c r="S118" s="208"/>
      <c r="T118" s="209">
        <f>SUM(T119:T144)</f>
        <v>0</v>
      </c>
      <c r="U118" s="210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R118" s="211" t="s">
        <v>83</v>
      </c>
      <c r="AT118" s="212" t="s">
        <v>75</v>
      </c>
      <c r="AU118" s="212" t="s">
        <v>83</v>
      </c>
      <c r="AY118" s="211" t="s">
        <v>335</v>
      </c>
      <c r="BK118" s="213">
        <f>SUM(BK119:BK144)</f>
        <v>0</v>
      </c>
    </row>
    <row r="119" s="2" customFormat="1" ht="16.5" customHeight="1">
      <c r="A119" s="40"/>
      <c r="B119" s="41"/>
      <c r="C119" s="216" t="s">
        <v>83</v>
      </c>
      <c r="D119" s="216" t="s">
        <v>337</v>
      </c>
      <c r="E119" s="217" t="s">
        <v>338</v>
      </c>
      <c r="F119" s="218" t="s">
        <v>339</v>
      </c>
      <c r="G119" s="219" t="s">
        <v>340</v>
      </c>
      <c r="H119" s="220">
        <v>200</v>
      </c>
      <c r="I119" s="221"/>
      <c r="J119" s="222">
        <f>ROUND(I119*H119,2)</f>
        <v>0</v>
      </c>
      <c r="K119" s="218" t="s">
        <v>341</v>
      </c>
      <c r="L119" s="46"/>
      <c r="M119" s="223" t="s">
        <v>19</v>
      </c>
      <c r="N119" s="224" t="s">
        <v>47</v>
      </c>
      <c r="O119" s="86"/>
      <c r="P119" s="225">
        <f>O119*H119</f>
        <v>0</v>
      </c>
      <c r="Q119" s="225">
        <v>5.0000000000000002E-05</v>
      </c>
      <c r="R119" s="225">
        <f>Q119*H119</f>
        <v>0.01</v>
      </c>
      <c r="S119" s="225">
        <v>0</v>
      </c>
      <c r="T119" s="225">
        <f>S119*H119</f>
        <v>0</v>
      </c>
      <c r="U119" s="226" t="s">
        <v>19</v>
      </c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R119" s="227" t="s">
        <v>103</v>
      </c>
      <c r="AT119" s="227" t="s">
        <v>337</v>
      </c>
      <c r="AU119" s="227" t="s">
        <v>85</v>
      </c>
      <c r="AY119" s="19" t="s">
        <v>335</v>
      </c>
      <c r="BE119" s="228">
        <f>IF(N119="základní",J119,0)</f>
        <v>0</v>
      </c>
      <c r="BF119" s="228">
        <f>IF(N119="snížená",J119,0)</f>
        <v>0</v>
      </c>
      <c r="BG119" s="228">
        <f>IF(N119="zákl. přenesená",J119,0)</f>
        <v>0</v>
      </c>
      <c r="BH119" s="228">
        <f>IF(N119="sníž. přenesená",J119,0)</f>
        <v>0</v>
      </c>
      <c r="BI119" s="228">
        <f>IF(N119="nulová",J119,0)</f>
        <v>0</v>
      </c>
      <c r="BJ119" s="19" t="s">
        <v>83</v>
      </c>
      <c r="BK119" s="228">
        <f>ROUND(I119*H119,2)</f>
        <v>0</v>
      </c>
      <c r="BL119" s="19" t="s">
        <v>103</v>
      </c>
      <c r="BM119" s="227" t="s">
        <v>342</v>
      </c>
    </row>
    <row r="120" s="2" customFormat="1">
      <c r="A120" s="40"/>
      <c r="B120" s="41"/>
      <c r="C120" s="42"/>
      <c r="D120" s="229" t="s">
        <v>343</v>
      </c>
      <c r="E120" s="42"/>
      <c r="F120" s="230" t="s">
        <v>344</v>
      </c>
      <c r="G120" s="42"/>
      <c r="H120" s="42"/>
      <c r="I120" s="231"/>
      <c r="J120" s="42"/>
      <c r="K120" s="42"/>
      <c r="L120" s="46"/>
      <c r="M120" s="232"/>
      <c r="N120" s="233"/>
      <c r="O120" s="86"/>
      <c r="P120" s="86"/>
      <c r="Q120" s="86"/>
      <c r="R120" s="86"/>
      <c r="S120" s="86"/>
      <c r="T120" s="86"/>
      <c r="U120" s="87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T120" s="19" t="s">
        <v>343</v>
      </c>
      <c r="AU120" s="19" t="s">
        <v>85</v>
      </c>
    </row>
    <row r="121" s="2" customFormat="1">
      <c r="A121" s="40"/>
      <c r="B121" s="41"/>
      <c r="C121" s="42"/>
      <c r="D121" s="234" t="s">
        <v>345</v>
      </c>
      <c r="E121" s="42"/>
      <c r="F121" s="235" t="s">
        <v>346</v>
      </c>
      <c r="G121" s="42"/>
      <c r="H121" s="42"/>
      <c r="I121" s="231"/>
      <c r="J121" s="42"/>
      <c r="K121" s="42"/>
      <c r="L121" s="46"/>
      <c r="M121" s="232"/>
      <c r="N121" s="233"/>
      <c r="O121" s="86"/>
      <c r="P121" s="86"/>
      <c r="Q121" s="86"/>
      <c r="R121" s="86"/>
      <c r="S121" s="86"/>
      <c r="T121" s="86"/>
      <c r="U121" s="87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T121" s="19" t="s">
        <v>345</v>
      </c>
      <c r="AU121" s="19" t="s">
        <v>85</v>
      </c>
    </row>
    <row r="122" s="13" customFormat="1">
      <c r="A122" s="13"/>
      <c r="B122" s="236"/>
      <c r="C122" s="237"/>
      <c r="D122" s="229" t="s">
        <v>347</v>
      </c>
      <c r="E122" s="238" t="s">
        <v>19</v>
      </c>
      <c r="F122" s="239" t="s">
        <v>348</v>
      </c>
      <c r="G122" s="237"/>
      <c r="H122" s="240">
        <v>200</v>
      </c>
      <c r="I122" s="241"/>
      <c r="J122" s="237"/>
      <c r="K122" s="237"/>
      <c r="L122" s="242"/>
      <c r="M122" s="243"/>
      <c r="N122" s="244"/>
      <c r="O122" s="244"/>
      <c r="P122" s="244"/>
      <c r="Q122" s="244"/>
      <c r="R122" s="244"/>
      <c r="S122" s="244"/>
      <c r="T122" s="244"/>
      <c r="U122" s="245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T122" s="246" t="s">
        <v>347</v>
      </c>
      <c r="AU122" s="246" t="s">
        <v>85</v>
      </c>
      <c r="AV122" s="13" t="s">
        <v>85</v>
      </c>
      <c r="AW122" s="13" t="s">
        <v>37</v>
      </c>
      <c r="AX122" s="13" t="s">
        <v>83</v>
      </c>
      <c r="AY122" s="246" t="s">
        <v>335</v>
      </c>
    </row>
    <row r="123" s="2" customFormat="1" ht="16.5" customHeight="1">
      <c r="A123" s="40"/>
      <c r="B123" s="41"/>
      <c r="C123" s="216" t="s">
        <v>85</v>
      </c>
      <c r="D123" s="216" t="s">
        <v>337</v>
      </c>
      <c r="E123" s="217" t="s">
        <v>349</v>
      </c>
      <c r="F123" s="218" t="s">
        <v>350</v>
      </c>
      <c r="G123" s="219" t="s">
        <v>351</v>
      </c>
      <c r="H123" s="220">
        <v>4573.6800000000003</v>
      </c>
      <c r="I123" s="221"/>
      <c r="J123" s="222">
        <f>ROUND(I123*H123,2)</f>
        <v>0</v>
      </c>
      <c r="K123" s="218" t="s">
        <v>341</v>
      </c>
      <c r="L123" s="46"/>
      <c r="M123" s="223" t="s">
        <v>19</v>
      </c>
      <c r="N123" s="224" t="s">
        <v>47</v>
      </c>
      <c r="O123" s="86"/>
      <c r="P123" s="225">
        <f>O123*H123</f>
        <v>0</v>
      </c>
      <c r="Q123" s="225">
        <v>0</v>
      </c>
      <c r="R123" s="225">
        <f>Q123*H123</f>
        <v>0</v>
      </c>
      <c r="S123" s="225">
        <v>0</v>
      </c>
      <c r="T123" s="225">
        <f>S123*H123</f>
        <v>0</v>
      </c>
      <c r="U123" s="226" t="s">
        <v>19</v>
      </c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R123" s="227" t="s">
        <v>103</v>
      </c>
      <c r="AT123" s="227" t="s">
        <v>337</v>
      </c>
      <c r="AU123" s="227" t="s">
        <v>85</v>
      </c>
      <c r="AY123" s="19" t="s">
        <v>335</v>
      </c>
      <c r="BE123" s="228">
        <f>IF(N123="základní",J123,0)</f>
        <v>0</v>
      </c>
      <c r="BF123" s="228">
        <f>IF(N123="snížená",J123,0)</f>
        <v>0</v>
      </c>
      <c r="BG123" s="228">
        <f>IF(N123="zákl. přenesená",J123,0)</f>
        <v>0</v>
      </c>
      <c r="BH123" s="228">
        <f>IF(N123="sníž. přenesená",J123,0)</f>
        <v>0</v>
      </c>
      <c r="BI123" s="228">
        <f>IF(N123="nulová",J123,0)</f>
        <v>0</v>
      </c>
      <c r="BJ123" s="19" t="s">
        <v>83</v>
      </c>
      <c r="BK123" s="228">
        <f>ROUND(I123*H123,2)</f>
        <v>0</v>
      </c>
      <c r="BL123" s="19" t="s">
        <v>103</v>
      </c>
      <c r="BM123" s="227" t="s">
        <v>352</v>
      </c>
    </row>
    <row r="124" s="2" customFormat="1">
      <c r="A124" s="40"/>
      <c r="B124" s="41"/>
      <c r="C124" s="42"/>
      <c r="D124" s="229" t="s">
        <v>343</v>
      </c>
      <c r="E124" s="42"/>
      <c r="F124" s="230" t="s">
        <v>353</v>
      </c>
      <c r="G124" s="42"/>
      <c r="H124" s="42"/>
      <c r="I124" s="231"/>
      <c r="J124" s="42"/>
      <c r="K124" s="42"/>
      <c r="L124" s="46"/>
      <c r="M124" s="232"/>
      <c r="N124" s="233"/>
      <c r="O124" s="86"/>
      <c r="P124" s="86"/>
      <c r="Q124" s="86"/>
      <c r="R124" s="86"/>
      <c r="S124" s="86"/>
      <c r="T124" s="86"/>
      <c r="U124" s="87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T124" s="19" t="s">
        <v>343</v>
      </c>
      <c r="AU124" s="19" t="s">
        <v>85</v>
      </c>
    </row>
    <row r="125" s="2" customFormat="1">
      <c r="A125" s="40"/>
      <c r="B125" s="41"/>
      <c r="C125" s="42"/>
      <c r="D125" s="234" t="s">
        <v>345</v>
      </c>
      <c r="E125" s="42"/>
      <c r="F125" s="235" t="s">
        <v>354</v>
      </c>
      <c r="G125" s="42"/>
      <c r="H125" s="42"/>
      <c r="I125" s="231"/>
      <c r="J125" s="42"/>
      <c r="K125" s="42"/>
      <c r="L125" s="46"/>
      <c r="M125" s="232"/>
      <c r="N125" s="233"/>
      <c r="O125" s="86"/>
      <c r="P125" s="86"/>
      <c r="Q125" s="86"/>
      <c r="R125" s="86"/>
      <c r="S125" s="86"/>
      <c r="T125" s="86"/>
      <c r="U125" s="87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T125" s="19" t="s">
        <v>345</v>
      </c>
      <c r="AU125" s="19" t="s">
        <v>85</v>
      </c>
    </row>
    <row r="126" s="13" customFormat="1">
      <c r="A126" s="13"/>
      <c r="B126" s="236"/>
      <c r="C126" s="237"/>
      <c r="D126" s="229" t="s">
        <v>347</v>
      </c>
      <c r="E126" s="238" t="s">
        <v>19</v>
      </c>
      <c r="F126" s="239" t="s">
        <v>355</v>
      </c>
      <c r="G126" s="237"/>
      <c r="H126" s="240">
        <v>4573.6800000000003</v>
      </c>
      <c r="I126" s="241"/>
      <c r="J126" s="237"/>
      <c r="K126" s="237"/>
      <c r="L126" s="242"/>
      <c r="M126" s="243"/>
      <c r="N126" s="244"/>
      <c r="O126" s="244"/>
      <c r="P126" s="244"/>
      <c r="Q126" s="244"/>
      <c r="R126" s="244"/>
      <c r="S126" s="244"/>
      <c r="T126" s="244"/>
      <c r="U126" s="245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T126" s="246" t="s">
        <v>347</v>
      </c>
      <c r="AU126" s="246" t="s">
        <v>85</v>
      </c>
      <c r="AV126" s="13" t="s">
        <v>85</v>
      </c>
      <c r="AW126" s="13" t="s">
        <v>37</v>
      </c>
      <c r="AX126" s="13" t="s">
        <v>83</v>
      </c>
      <c r="AY126" s="246" t="s">
        <v>335</v>
      </c>
    </row>
    <row r="127" s="2" customFormat="1" ht="21.75" customHeight="1">
      <c r="A127" s="40"/>
      <c r="B127" s="41"/>
      <c r="C127" s="216" t="s">
        <v>99</v>
      </c>
      <c r="D127" s="216" t="s">
        <v>337</v>
      </c>
      <c r="E127" s="217" t="s">
        <v>356</v>
      </c>
      <c r="F127" s="218" t="s">
        <v>357</v>
      </c>
      <c r="G127" s="219" t="s">
        <v>351</v>
      </c>
      <c r="H127" s="220">
        <v>4220.0799999999999</v>
      </c>
      <c r="I127" s="221"/>
      <c r="J127" s="222">
        <f>ROUND(I127*H127,2)</f>
        <v>0</v>
      </c>
      <c r="K127" s="218" t="s">
        <v>341</v>
      </c>
      <c r="L127" s="46"/>
      <c r="M127" s="223" t="s">
        <v>19</v>
      </c>
      <c r="N127" s="224" t="s">
        <v>47</v>
      </c>
      <c r="O127" s="86"/>
      <c r="P127" s="225">
        <f>O127*H127</f>
        <v>0</v>
      </c>
      <c r="Q127" s="225">
        <v>0</v>
      </c>
      <c r="R127" s="225">
        <f>Q127*H127</f>
        <v>0</v>
      </c>
      <c r="S127" s="225">
        <v>0</v>
      </c>
      <c r="T127" s="225">
        <f>S127*H127</f>
        <v>0</v>
      </c>
      <c r="U127" s="226" t="s">
        <v>19</v>
      </c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R127" s="227" t="s">
        <v>103</v>
      </c>
      <c r="AT127" s="227" t="s">
        <v>337</v>
      </c>
      <c r="AU127" s="227" t="s">
        <v>85</v>
      </c>
      <c r="AY127" s="19" t="s">
        <v>335</v>
      </c>
      <c r="BE127" s="228">
        <f>IF(N127="základní",J127,0)</f>
        <v>0</v>
      </c>
      <c r="BF127" s="228">
        <f>IF(N127="snížená",J127,0)</f>
        <v>0</v>
      </c>
      <c r="BG127" s="228">
        <f>IF(N127="zákl. přenesená",J127,0)</f>
        <v>0</v>
      </c>
      <c r="BH127" s="228">
        <f>IF(N127="sníž. přenesená",J127,0)</f>
        <v>0</v>
      </c>
      <c r="BI127" s="228">
        <f>IF(N127="nulová",J127,0)</f>
        <v>0</v>
      </c>
      <c r="BJ127" s="19" t="s">
        <v>83</v>
      </c>
      <c r="BK127" s="228">
        <f>ROUND(I127*H127,2)</f>
        <v>0</v>
      </c>
      <c r="BL127" s="19" t="s">
        <v>103</v>
      </c>
      <c r="BM127" s="227" t="s">
        <v>358</v>
      </c>
    </row>
    <row r="128" s="2" customFormat="1">
      <c r="A128" s="40"/>
      <c r="B128" s="41"/>
      <c r="C128" s="42"/>
      <c r="D128" s="229" t="s">
        <v>343</v>
      </c>
      <c r="E128" s="42"/>
      <c r="F128" s="230" t="s">
        <v>359</v>
      </c>
      <c r="G128" s="42"/>
      <c r="H128" s="42"/>
      <c r="I128" s="231"/>
      <c r="J128" s="42"/>
      <c r="K128" s="42"/>
      <c r="L128" s="46"/>
      <c r="M128" s="232"/>
      <c r="N128" s="233"/>
      <c r="O128" s="86"/>
      <c r="P128" s="86"/>
      <c r="Q128" s="86"/>
      <c r="R128" s="86"/>
      <c r="S128" s="86"/>
      <c r="T128" s="86"/>
      <c r="U128" s="87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T128" s="19" t="s">
        <v>343</v>
      </c>
      <c r="AU128" s="19" t="s">
        <v>85</v>
      </c>
    </row>
    <row r="129" s="2" customFormat="1">
      <c r="A129" s="40"/>
      <c r="B129" s="41"/>
      <c r="C129" s="42"/>
      <c r="D129" s="234" t="s">
        <v>345</v>
      </c>
      <c r="E129" s="42"/>
      <c r="F129" s="235" t="s">
        <v>360</v>
      </c>
      <c r="G129" s="42"/>
      <c r="H129" s="42"/>
      <c r="I129" s="231"/>
      <c r="J129" s="42"/>
      <c r="K129" s="42"/>
      <c r="L129" s="46"/>
      <c r="M129" s="232"/>
      <c r="N129" s="233"/>
      <c r="O129" s="86"/>
      <c r="P129" s="86"/>
      <c r="Q129" s="86"/>
      <c r="R129" s="86"/>
      <c r="S129" s="86"/>
      <c r="T129" s="86"/>
      <c r="U129" s="87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T129" s="19" t="s">
        <v>345</v>
      </c>
      <c r="AU129" s="19" t="s">
        <v>85</v>
      </c>
    </row>
    <row r="130" s="13" customFormat="1">
      <c r="A130" s="13"/>
      <c r="B130" s="236"/>
      <c r="C130" s="237"/>
      <c r="D130" s="229" t="s">
        <v>347</v>
      </c>
      <c r="E130" s="238" t="s">
        <v>19</v>
      </c>
      <c r="F130" s="239" t="s">
        <v>361</v>
      </c>
      <c r="G130" s="237"/>
      <c r="H130" s="240">
        <v>4220.0799999999999</v>
      </c>
      <c r="I130" s="241"/>
      <c r="J130" s="237"/>
      <c r="K130" s="237"/>
      <c r="L130" s="242"/>
      <c r="M130" s="243"/>
      <c r="N130" s="244"/>
      <c r="O130" s="244"/>
      <c r="P130" s="244"/>
      <c r="Q130" s="244"/>
      <c r="R130" s="244"/>
      <c r="S130" s="244"/>
      <c r="T130" s="244"/>
      <c r="U130" s="245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T130" s="246" t="s">
        <v>347</v>
      </c>
      <c r="AU130" s="246" t="s">
        <v>85</v>
      </c>
      <c r="AV130" s="13" t="s">
        <v>85</v>
      </c>
      <c r="AW130" s="13" t="s">
        <v>37</v>
      </c>
      <c r="AX130" s="13" t="s">
        <v>83</v>
      </c>
      <c r="AY130" s="246" t="s">
        <v>335</v>
      </c>
    </row>
    <row r="131" s="2" customFormat="1" ht="16.5" customHeight="1">
      <c r="A131" s="40"/>
      <c r="B131" s="41"/>
      <c r="C131" s="216" t="s">
        <v>103</v>
      </c>
      <c r="D131" s="216" t="s">
        <v>337</v>
      </c>
      <c r="E131" s="217" t="s">
        <v>362</v>
      </c>
      <c r="F131" s="218" t="s">
        <v>363</v>
      </c>
      <c r="G131" s="219" t="s">
        <v>364</v>
      </c>
      <c r="H131" s="220">
        <v>7596.1440000000002</v>
      </c>
      <c r="I131" s="221"/>
      <c r="J131" s="222">
        <f>ROUND(I131*H131,2)</f>
        <v>0</v>
      </c>
      <c r="K131" s="218" t="s">
        <v>341</v>
      </c>
      <c r="L131" s="46"/>
      <c r="M131" s="223" t="s">
        <v>19</v>
      </c>
      <c r="N131" s="224" t="s">
        <v>47</v>
      </c>
      <c r="O131" s="86"/>
      <c r="P131" s="225">
        <f>O131*H131</f>
        <v>0</v>
      </c>
      <c r="Q131" s="225">
        <v>0</v>
      </c>
      <c r="R131" s="225">
        <f>Q131*H131</f>
        <v>0</v>
      </c>
      <c r="S131" s="225">
        <v>0</v>
      </c>
      <c r="T131" s="225">
        <f>S131*H131</f>
        <v>0</v>
      </c>
      <c r="U131" s="226" t="s">
        <v>19</v>
      </c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R131" s="227" t="s">
        <v>103</v>
      </c>
      <c r="AT131" s="227" t="s">
        <v>337</v>
      </c>
      <c r="AU131" s="227" t="s">
        <v>85</v>
      </c>
      <c r="AY131" s="19" t="s">
        <v>335</v>
      </c>
      <c r="BE131" s="228">
        <f>IF(N131="základní",J131,0)</f>
        <v>0</v>
      </c>
      <c r="BF131" s="228">
        <f>IF(N131="snížená",J131,0)</f>
        <v>0</v>
      </c>
      <c r="BG131" s="228">
        <f>IF(N131="zákl. přenesená",J131,0)</f>
        <v>0</v>
      </c>
      <c r="BH131" s="228">
        <f>IF(N131="sníž. přenesená",J131,0)</f>
        <v>0</v>
      </c>
      <c r="BI131" s="228">
        <f>IF(N131="nulová",J131,0)</f>
        <v>0</v>
      </c>
      <c r="BJ131" s="19" t="s">
        <v>83</v>
      </c>
      <c r="BK131" s="228">
        <f>ROUND(I131*H131,2)</f>
        <v>0</v>
      </c>
      <c r="BL131" s="19" t="s">
        <v>103</v>
      </c>
      <c r="BM131" s="227" t="s">
        <v>365</v>
      </c>
    </row>
    <row r="132" s="2" customFormat="1">
      <c r="A132" s="40"/>
      <c r="B132" s="41"/>
      <c r="C132" s="42"/>
      <c r="D132" s="229" t="s">
        <v>343</v>
      </c>
      <c r="E132" s="42"/>
      <c r="F132" s="230" t="s">
        <v>366</v>
      </c>
      <c r="G132" s="42"/>
      <c r="H132" s="42"/>
      <c r="I132" s="231"/>
      <c r="J132" s="42"/>
      <c r="K132" s="42"/>
      <c r="L132" s="46"/>
      <c r="M132" s="232"/>
      <c r="N132" s="233"/>
      <c r="O132" s="86"/>
      <c r="P132" s="86"/>
      <c r="Q132" s="86"/>
      <c r="R132" s="86"/>
      <c r="S132" s="86"/>
      <c r="T132" s="86"/>
      <c r="U132" s="87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T132" s="19" t="s">
        <v>343</v>
      </c>
      <c r="AU132" s="19" t="s">
        <v>85</v>
      </c>
    </row>
    <row r="133" s="2" customFormat="1">
      <c r="A133" s="40"/>
      <c r="B133" s="41"/>
      <c r="C133" s="42"/>
      <c r="D133" s="234" t="s">
        <v>345</v>
      </c>
      <c r="E133" s="42"/>
      <c r="F133" s="235" t="s">
        <v>367</v>
      </c>
      <c r="G133" s="42"/>
      <c r="H133" s="42"/>
      <c r="I133" s="231"/>
      <c r="J133" s="42"/>
      <c r="K133" s="42"/>
      <c r="L133" s="46"/>
      <c r="M133" s="232"/>
      <c r="N133" s="233"/>
      <c r="O133" s="86"/>
      <c r="P133" s="86"/>
      <c r="Q133" s="86"/>
      <c r="R133" s="86"/>
      <c r="S133" s="86"/>
      <c r="T133" s="86"/>
      <c r="U133" s="87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T133" s="19" t="s">
        <v>345</v>
      </c>
      <c r="AU133" s="19" t="s">
        <v>85</v>
      </c>
    </row>
    <row r="134" s="13" customFormat="1">
      <c r="A134" s="13"/>
      <c r="B134" s="236"/>
      <c r="C134" s="237"/>
      <c r="D134" s="229" t="s">
        <v>347</v>
      </c>
      <c r="E134" s="238" t="s">
        <v>19</v>
      </c>
      <c r="F134" s="239" t="s">
        <v>361</v>
      </c>
      <c r="G134" s="237"/>
      <c r="H134" s="240">
        <v>4220.0799999999999</v>
      </c>
      <c r="I134" s="241"/>
      <c r="J134" s="237"/>
      <c r="K134" s="237"/>
      <c r="L134" s="242"/>
      <c r="M134" s="243"/>
      <c r="N134" s="244"/>
      <c r="O134" s="244"/>
      <c r="P134" s="244"/>
      <c r="Q134" s="244"/>
      <c r="R134" s="244"/>
      <c r="S134" s="244"/>
      <c r="T134" s="244"/>
      <c r="U134" s="245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T134" s="246" t="s">
        <v>347</v>
      </c>
      <c r="AU134" s="246" t="s">
        <v>85</v>
      </c>
      <c r="AV134" s="13" t="s">
        <v>85</v>
      </c>
      <c r="AW134" s="13" t="s">
        <v>37</v>
      </c>
      <c r="AX134" s="13" t="s">
        <v>83</v>
      </c>
      <c r="AY134" s="246" t="s">
        <v>335</v>
      </c>
    </row>
    <row r="135" s="13" customFormat="1">
      <c r="A135" s="13"/>
      <c r="B135" s="236"/>
      <c r="C135" s="237"/>
      <c r="D135" s="229" t="s">
        <v>347</v>
      </c>
      <c r="E135" s="237"/>
      <c r="F135" s="239" t="s">
        <v>368</v>
      </c>
      <c r="G135" s="237"/>
      <c r="H135" s="240">
        <v>7596.1440000000002</v>
      </c>
      <c r="I135" s="241"/>
      <c r="J135" s="237"/>
      <c r="K135" s="237"/>
      <c r="L135" s="242"/>
      <c r="M135" s="243"/>
      <c r="N135" s="244"/>
      <c r="O135" s="244"/>
      <c r="P135" s="244"/>
      <c r="Q135" s="244"/>
      <c r="R135" s="244"/>
      <c r="S135" s="244"/>
      <c r="T135" s="244"/>
      <c r="U135" s="245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T135" s="246" t="s">
        <v>347</v>
      </c>
      <c r="AU135" s="246" t="s">
        <v>85</v>
      </c>
      <c r="AV135" s="13" t="s">
        <v>85</v>
      </c>
      <c r="AW135" s="13" t="s">
        <v>4</v>
      </c>
      <c r="AX135" s="13" t="s">
        <v>83</v>
      </c>
      <c r="AY135" s="246" t="s">
        <v>335</v>
      </c>
    </row>
    <row r="136" s="2" customFormat="1" ht="16.5" customHeight="1">
      <c r="A136" s="40"/>
      <c r="B136" s="41"/>
      <c r="C136" s="216" t="s">
        <v>369</v>
      </c>
      <c r="D136" s="216" t="s">
        <v>337</v>
      </c>
      <c r="E136" s="217" t="s">
        <v>370</v>
      </c>
      <c r="F136" s="218" t="s">
        <v>371</v>
      </c>
      <c r="G136" s="219" t="s">
        <v>351</v>
      </c>
      <c r="H136" s="220">
        <v>353.60000000000002</v>
      </c>
      <c r="I136" s="221"/>
      <c r="J136" s="222">
        <f>ROUND(I136*H136,2)</f>
        <v>0</v>
      </c>
      <c r="K136" s="218" t="s">
        <v>341</v>
      </c>
      <c r="L136" s="46"/>
      <c r="M136" s="223" t="s">
        <v>19</v>
      </c>
      <c r="N136" s="224" t="s">
        <v>47</v>
      </c>
      <c r="O136" s="86"/>
      <c r="P136" s="225">
        <f>O136*H136</f>
        <v>0</v>
      </c>
      <c r="Q136" s="225">
        <v>0</v>
      </c>
      <c r="R136" s="225">
        <f>Q136*H136</f>
        <v>0</v>
      </c>
      <c r="S136" s="225">
        <v>0</v>
      </c>
      <c r="T136" s="225">
        <f>S136*H136</f>
        <v>0</v>
      </c>
      <c r="U136" s="226" t="s">
        <v>19</v>
      </c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R136" s="227" t="s">
        <v>103</v>
      </c>
      <c r="AT136" s="227" t="s">
        <v>337</v>
      </c>
      <c r="AU136" s="227" t="s">
        <v>85</v>
      </c>
      <c r="AY136" s="19" t="s">
        <v>335</v>
      </c>
      <c r="BE136" s="228">
        <f>IF(N136="základní",J136,0)</f>
        <v>0</v>
      </c>
      <c r="BF136" s="228">
        <f>IF(N136="snížená",J136,0)</f>
        <v>0</v>
      </c>
      <c r="BG136" s="228">
        <f>IF(N136="zákl. přenesená",J136,0)</f>
        <v>0</v>
      </c>
      <c r="BH136" s="228">
        <f>IF(N136="sníž. přenesená",J136,0)</f>
        <v>0</v>
      </c>
      <c r="BI136" s="228">
        <f>IF(N136="nulová",J136,0)</f>
        <v>0</v>
      </c>
      <c r="BJ136" s="19" t="s">
        <v>83</v>
      </c>
      <c r="BK136" s="228">
        <f>ROUND(I136*H136,2)</f>
        <v>0</v>
      </c>
      <c r="BL136" s="19" t="s">
        <v>103</v>
      </c>
      <c r="BM136" s="227" t="s">
        <v>372</v>
      </c>
    </row>
    <row r="137" s="2" customFormat="1">
      <c r="A137" s="40"/>
      <c r="B137" s="41"/>
      <c r="C137" s="42"/>
      <c r="D137" s="229" t="s">
        <v>343</v>
      </c>
      <c r="E137" s="42"/>
      <c r="F137" s="230" t="s">
        <v>373</v>
      </c>
      <c r="G137" s="42"/>
      <c r="H137" s="42"/>
      <c r="I137" s="231"/>
      <c r="J137" s="42"/>
      <c r="K137" s="42"/>
      <c r="L137" s="46"/>
      <c r="M137" s="232"/>
      <c r="N137" s="233"/>
      <c r="O137" s="86"/>
      <c r="P137" s="86"/>
      <c r="Q137" s="86"/>
      <c r="R137" s="86"/>
      <c r="S137" s="86"/>
      <c r="T137" s="86"/>
      <c r="U137" s="87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T137" s="19" t="s">
        <v>343</v>
      </c>
      <c r="AU137" s="19" t="s">
        <v>85</v>
      </c>
    </row>
    <row r="138" s="2" customFormat="1">
      <c r="A138" s="40"/>
      <c r="B138" s="41"/>
      <c r="C138" s="42"/>
      <c r="D138" s="234" t="s">
        <v>345</v>
      </c>
      <c r="E138" s="42"/>
      <c r="F138" s="235" t="s">
        <v>374</v>
      </c>
      <c r="G138" s="42"/>
      <c r="H138" s="42"/>
      <c r="I138" s="231"/>
      <c r="J138" s="42"/>
      <c r="K138" s="42"/>
      <c r="L138" s="46"/>
      <c r="M138" s="232"/>
      <c r="N138" s="233"/>
      <c r="O138" s="86"/>
      <c r="P138" s="86"/>
      <c r="Q138" s="86"/>
      <c r="R138" s="86"/>
      <c r="S138" s="86"/>
      <c r="T138" s="86"/>
      <c r="U138" s="87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T138" s="19" t="s">
        <v>345</v>
      </c>
      <c r="AU138" s="19" t="s">
        <v>85</v>
      </c>
    </row>
    <row r="139" s="14" customFormat="1">
      <c r="A139" s="14"/>
      <c r="B139" s="247"/>
      <c r="C139" s="248"/>
      <c r="D139" s="229" t="s">
        <v>347</v>
      </c>
      <c r="E139" s="249" t="s">
        <v>19</v>
      </c>
      <c r="F139" s="250" t="s">
        <v>375</v>
      </c>
      <c r="G139" s="248"/>
      <c r="H139" s="249" t="s">
        <v>19</v>
      </c>
      <c r="I139" s="251"/>
      <c r="J139" s="248"/>
      <c r="K139" s="248"/>
      <c r="L139" s="252"/>
      <c r="M139" s="253"/>
      <c r="N139" s="254"/>
      <c r="O139" s="254"/>
      <c r="P139" s="254"/>
      <c r="Q139" s="254"/>
      <c r="R139" s="254"/>
      <c r="S139" s="254"/>
      <c r="T139" s="254"/>
      <c r="U139" s="255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T139" s="256" t="s">
        <v>347</v>
      </c>
      <c r="AU139" s="256" t="s">
        <v>85</v>
      </c>
      <c r="AV139" s="14" t="s">
        <v>83</v>
      </c>
      <c r="AW139" s="14" t="s">
        <v>37</v>
      </c>
      <c r="AX139" s="14" t="s">
        <v>76</v>
      </c>
      <c r="AY139" s="256" t="s">
        <v>335</v>
      </c>
    </row>
    <row r="140" s="13" customFormat="1">
      <c r="A140" s="13"/>
      <c r="B140" s="236"/>
      <c r="C140" s="237"/>
      <c r="D140" s="229" t="s">
        <v>347</v>
      </c>
      <c r="E140" s="238" t="s">
        <v>19</v>
      </c>
      <c r="F140" s="239" t="s">
        <v>376</v>
      </c>
      <c r="G140" s="237"/>
      <c r="H140" s="240">
        <v>353.60000000000002</v>
      </c>
      <c r="I140" s="241"/>
      <c r="J140" s="237"/>
      <c r="K140" s="237"/>
      <c r="L140" s="242"/>
      <c r="M140" s="243"/>
      <c r="N140" s="244"/>
      <c r="O140" s="244"/>
      <c r="P140" s="244"/>
      <c r="Q140" s="244"/>
      <c r="R140" s="244"/>
      <c r="S140" s="244"/>
      <c r="T140" s="244"/>
      <c r="U140" s="245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T140" s="246" t="s">
        <v>347</v>
      </c>
      <c r="AU140" s="246" t="s">
        <v>85</v>
      </c>
      <c r="AV140" s="13" t="s">
        <v>85</v>
      </c>
      <c r="AW140" s="13" t="s">
        <v>37</v>
      </c>
      <c r="AX140" s="13" t="s">
        <v>83</v>
      </c>
      <c r="AY140" s="246" t="s">
        <v>335</v>
      </c>
    </row>
    <row r="141" s="2" customFormat="1" ht="16.5" customHeight="1">
      <c r="A141" s="40"/>
      <c r="B141" s="41"/>
      <c r="C141" s="216" t="s">
        <v>377</v>
      </c>
      <c r="D141" s="216" t="s">
        <v>337</v>
      </c>
      <c r="E141" s="217" t="s">
        <v>378</v>
      </c>
      <c r="F141" s="218" t="s">
        <v>379</v>
      </c>
      <c r="G141" s="219" t="s">
        <v>351</v>
      </c>
      <c r="H141" s="220">
        <v>353.60000000000002</v>
      </c>
      <c r="I141" s="221"/>
      <c r="J141" s="222">
        <f>ROUND(I141*H141,2)</f>
        <v>0</v>
      </c>
      <c r="K141" s="218" t="s">
        <v>341</v>
      </c>
      <c r="L141" s="46"/>
      <c r="M141" s="223" t="s">
        <v>19</v>
      </c>
      <c r="N141" s="224" t="s">
        <v>47</v>
      </c>
      <c r="O141" s="86"/>
      <c r="P141" s="225">
        <f>O141*H141</f>
        <v>0</v>
      </c>
      <c r="Q141" s="225">
        <v>0</v>
      </c>
      <c r="R141" s="225">
        <f>Q141*H141</f>
        <v>0</v>
      </c>
      <c r="S141" s="225">
        <v>0</v>
      </c>
      <c r="T141" s="225">
        <f>S141*H141</f>
        <v>0</v>
      </c>
      <c r="U141" s="226" t="s">
        <v>19</v>
      </c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R141" s="227" t="s">
        <v>103</v>
      </c>
      <c r="AT141" s="227" t="s">
        <v>337</v>
      </c>
      <c r="AU141" s="227" t="s">
        <v>85</v>
      </c>
      <c r="AY141" s="19" t="s">
        <v>335</v>
      </c>
      <c r="BE141" s="228">
        <f>IF(N141="základní",J141,0)</f>
        <v>0</v>
      </c>
      <c r="BF141" s="228">
        <f>IF(N141="snížená",J141,0)</f>
        <v>0</v>
      </c>
      <c r="BG141" s="228">
        <f>IF(N141="zákl. přenesená",J141,0)</f>
        <v>0</v>
      </c>
      <c r="BH141" s="228">
        <f>IF(N141="sníž. přenesená",J141,0)</f>
        <v>0</v>
      </c>
      <c r="BI141" s="228">
        <f>IF(N141="nulová",J141,0)</f>
        <v>0</v>
      </c>
      <c r="BJ141" s="19" t="s">
        <v>83</v>
      </c>
      <c r="BK141" s="228">
        <f>ROUND(I141*H141,2)</f>
        <v>0</v>
      </c>
      <c r="BL141" s="19" t="s">
        <v>103</v>
      </c>
      <c r="BM141" s="227" t="s">
        <v>380</v>
      </c>
    </row>
    <row r="142" s="2" customFormat="1">
      <c r="A142" s="40"/>
      <c r="B142" s="41"/>
      <c r="C142" s="42"/>
      <c r="D142" s="229" t="s">
        <v>343</v>
      </c>
      <c r="E142" s="42"/>
      <c r="F142" s="230" t="s">
        <v>381</v>
      </c>
      <c r="G142" s="42"/>
      <c r="H142" s="42"/>
      <c r="I142" s="231"/>
      <c r="J142" s="42"/>
      <c r="K142" s="42"/>
      <c r="L142" s="46"/>
      <c r="M142" s="232"/>
      <c r="N142" s="233"/>
      <c r="O142" s="86"/>
      <c r="P142" s="86"/>
      <c r="Q142" s="86"/>
      <c r="R142" s="86"/>
      <c r="S142" s="86"/>
      <c r="T142" s="86"/>
      <c r="U142" s="87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T142" s="19" t="s">
        <v>343</v>
      </c>
      <c r="AU142" s="19" t="s">
        <v>85</v>
      </c>
    </row>
    <row r="143" s="2" customFormat="1">
      <c r="A143" s="40"/>
      <c r="B143" s="41"/>
      <c r="C143" s="42"/>
      <c r="D143" s="234" t="s">
        <v>345</v>
      </c>
      <c r="E143" s="42"/>
      <c r="F143" s="235" t="s">
        <v>382</v>
      </c>
      <c r="G143" s="42"/>
      <c r="H143" s="42"/>
      <c r="I143" s="231"/>
      <c r="J143" s="42"/>
      <c r="K143" s="42"/>
      <c r="L143" s="46"/>
      <c r="M143" s="232"/>
      <c r="N143" s="233"/>
      <c r="O143" s="86"/>
      <c r="P143" s="86"/>
      <c r="Q143" s="86"/>
      <c r="R143" s="86"/>
      <c r="S143" s="86"/>
      <c r="T143" s="86"/>
      <c r="U143" s="87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T143" s="19" t="s">
        <v>345</v>
      </c>
      <c r="AU143" s="19" t="s">
        <v>85</v>
      </c>
    </row>
    <row r="144" s="13" customFormat="1">
      <c r="A144" s="13"/>
      <c r="B144" s="236"/>
      <c r="C144" s="237"/>
      <c r="D144" s="229" t="s">
        <v>347</v>
      </c>
      <c r="E144" s="238" t="s">
        <v>19</v>
      </c>
      <c r="F144" s="239" t="s">
        <v>383</v>
      </c>
      <c r="G144" s="237"/>
      <c r="H144" s="240">
        <v>353.60000000000002</v>
      </c>
      <c r="I144" s="241"/>
      <c r="J144" s="237"/>
      <c r="K144" s="237"/>
      <c r="L144" s="242"/>
      <c r="M144" s="243"/>
      <c r="N144" s="244"/>
      <c r="O144" s="244"/>
      <c r="P144" s="244"/>
      <c r="Q144" s="244"/>
      <c r="R144" s="244"/>
      <c r="S144" s="244"/>
      <c r="T144" s="244"/>
      <c r="U144" s="245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T144" s="246" t="s">
        <v>347</v>
      </c>
      <c r="AU144" s="246" t="s">
        <v>85</v>
      </c>
      <c r="AV144" s="13" t="s">
        <v>85</v>
      </c>
      <c r="AW144" s="13" t="s">
        <v>37</v>
      </c>
      <c r="AX144" s="13" t="s">
        <v>83</v>
      </c>
      <c r="AY144" s="246" t="s">
        <v>335</v>
      </c>
    </row>
    <row r="145" s="12" customFormat="1" ht="22.8" customHeight="1">
      <c r="A145" s="12"/>
      <c r="B145" s="200"/>
      <c r="C145" s="201"/>
      <c r="D145" s="202" t="s">
        <v>75</v>
      </c>
      <c r="E145" s="214" t="s">
        <v>85</v>
      </c>
      <c r="F145" s="214" t="s">
        <v>384</v>
      </c>
      <c r="G145" s="201"/>
      <c r="H145" s="201"/>
      <c r="I145" s="204"/>
      <c r="J145" s="215">
        <f>BK145</f>
        <v>0</v>
      </c>
      <c r="K145" s="201"/>
      <c r="L145" s="206"/>
      <c r="M145" s="207"/>
      <c r="N145" s="208"/>
      <c r="O145" s="208"/>
      <c r="P145" s="209">
        <f>SUM(P146:P168)</f>
        <v>0</v>
      </c>
      <c r="Q145" s="208"/>
      <c r="R145" s="209">
        <f>SUM(R146:R168)</f>
        <v>251.80737600000003</v>
      </c>
      <c r="S145" s="208"/>
      <c r="T145" s="209">
        <f>SUM(T146:T168)</f>
        <v>0</v>
      </c>
      <c r="U145" s="210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R145" s="211" t="s">
        <v>83</v>
      </c>
      <c r="AT145" s="212" t="s">
        <v>75</v>
      </c>
      <c r="AU145" s="212" t="s">
        <v>83</v>
      </c>
      <c r="AY145" s="211" t="s">
        <v>335</v>
      </c>
      <c r="BK145" s="213">
        <f>SUM(BK146:BK168)</f>
        <v>0</v>
      </c>
    </row>
    <row r="146" s="2" customFormat="1" ht="16.5" customHeight="1">
      <c r="A146" s="40"/>
      <c r="B146" s="41"/>
      <c r="C146" s="216" t="s">
        <v>385</v>
      </c>
      <c r="D146" s="216" t="s">
        <v>337</v>
      </c>
      <c r="E146" s="217" t="s">
        <v>386</v>
      </c>
      <c r="F146" s="218" t="s">
        <v>387</v>
      </c>
      <c r="G146" s="219" t="s">
        <v>388</v>
      </c>
      <c r="H146" s="220">
        <v>1565.8</v>
      </c>
      <c r="I146" s="221"/>
      <c r="J146" s="222">
        <f>ROUND(I146*H146,2)</f>
        <v>0</v>
      </c>
      <c r="K146" s="218" t="s">
        <v>341</v>
      </c>
      <c r="L146" s="46"/>
      <c r="M146" s="223" t="s">
        <v>19</v>
      </c>
      <c r="N146" s="224" t="s">
        <v>47</v>
      </c>
      <c r="O146" s="86"/>
      <c r="P146" s="225">
        <f>O146*H146</f>
        <v>0</v>
      </c>
      <c r="Q146" s="225">
        <v>0.00013999999999999999</v>
      </c>
      <c r="R146" s="225">
        <f>Q146*H146</f>
        <v>0.21921199999999996</v>
      </c>
      <c r="S146" s="225">
        <v>0</v>
      </c>
      <c r="T146" s="225">
        <f>S146*H146</f>
        <v>0</v>
      </c>
      <c r="U146" s="226" t="s">
        <v>19</v>
      </c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R146" s="227" t="s">
        <v>103</v>
      </c>
      <c r="AT146" s="227" t="s">
        <v>337</v>
      </c>
      <c r="AU146" s="227" t="s">
        <v>85</v>
      </c>
      <c r="AY146" s="19" t="s">
        <v>335</v>
      </c>
      <c r="BE146" s="228">
        <f>IF(N146="základní",J146,0)</f>
        <v>0</v>
      </c>
      <c r="BF146" s="228">
        <f>IF(N146="snížená",J146,0)</f>
        <v>0</v>
      </c>
      <c r="BG146" s="228">
        <f>IF(N146="zákl. přenesená",J146,0)</f>
        <v>0</v>
      </c>
      <c r="BH146" s="228">
        <f>IF(N146="sníž. přenesená",J146,0)</f>
        <v>0</v>
      </c>
      <c r="BI146" s="228">
        <f>IF(N146="nulová",J146,0)</f>
        <v>0</v>
      </c>
      <c r="BJ146" s="19" t="s">
        <v>83</v>
      </c>
      <c r="BK146" s="228">
        <f>ROUND(I146*H146,2)</f>
        <v>0</v>
      </c>
      <c r="BL146" s="19" t="s">
        <v>103</v>
      </c>
      <c r="BM146" s="227" t="s">
        <v>389</v>
      </c>
    </row>
    <row r="147" s="2" customFormat="1">
      <c r="A147" s="40"/>
      <c r="B147" s="41"/>
      <c r="C147" s="42"/>
      <c r="D147" s="229" t="s">
        <v>343</v>
      </c>
      <c r="E147" s="42"/>
      <c r="F147" s="230" t="s">
        <v>390</v>
      </c>
      <c r="G147" s="42"/>
      <c r="H147" s="42"/>
      <c r="I147" s="231"/>
      <c r="J147" s="42"/>
      <c r="K147" s="42"/>
      <c r="L147" s="46"/>
      <c r="M147" s="232"/>
      <c r="N147" s="233"/>
      <c r="O147" s="86"/>
      <c r="P147" s="86"/>
      <c r="Q147" s="86"/>
      <c r="R147" s="86"/>
      <c r="S147" s="86"/>
      <c r="T147" s="86"/>
      <c r="U147" s="87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T147" s="19" t="s">
        <v>343</v>
      </c>
      <c r="AU147" s="19" t="s">
        <v>85</v>
      </c>
    </row>
    <row r="148" s="2" customFormat="1">
      <c r="A148" s="40"/>
      <c r="B148" s="41"/>
      <c r="C148" s="42"/>
      <c r="D148" s="234" t="s">
        <v>345</v>
      </c>
      <c r="E148" s="42"/>
      <c r="F148" s="235" t="s">
        <v>391</v>
      </c>
      <c r="G148" s="42"/>
      <c r="H148" s="42"/>
      <c r="I148" s="231"/>
      <c r="J148" s="42"/>
      <c r="K148" s="42"/>
      <c r="L148" s="46"/>
      <c r="M148" s="232"/>
      <c r="N148" s="233"/>
      <c r="O148" s="86"/>
      <c r="P148" s="86"/>
      <c r="Q148" s="86"/>
      <c r="R148" s="86"/>
      <c r="S148" s="86"/>
      <c r="T148" s="86"/>
      <c r="U148" s="87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T148" s="19" t="s">
        <v>345</v>
      </c>
      <c r="AU148" s="19" t="s">
        <v>85</v>
      </c>
    </row>
    <row r="149" s="14" customFormat="1">
      <c r="A149" s="14"/>
      <c r="B149" s="247"/>
      <c r="C149" s="248"/>
      <c r="D149" s="229" t="s">
        <v>347</v>
      </c>
      <c r="E149" s="249" t="s">
        <v>19</v>
      </c>
      <c r="F149" s="250" t="s">
        <v>392</v>
      </c>
      <c r="G149" s="248"/>
      <c r="H149" s="249" t="s">
        <v>19</v>
      </c>
      <c r="I149" s="251"/>
      <c r="J149" s="248"/>
      <c r="K149" s="248"/>
      <c r="L149" s="252"/>
      <c r="M149" s="253"/>
      <c r="N149" s="254"/>
      <c r="O149" s="254"/>
      <c r="P149" s="254"/>
      <c r="Q149" s="254"/>
      <c r="R149" s="254"/>
      <c r="S149" s="254"/>
      <c r="T149" s="254"/>
      <c r="U149" s="255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T149" s="256" t="s">
        <v>347</v>
      </c>
      <c r="AU149" s="256" t="s">
        <v>85</v>
      </c>
      <c r="AV149" s="14" t="s">
        <v>83</v>
      </c>
      <c r="AW149" s="14" t="s">
        <v>37</v>
      </c>
      <c r="AX149" s="14" t="s">
        <v>76</v>
      </c>
      <c r="AY149" s="256" t="s">
        <v>335</v>
      </c>
    </row>
    <row r="150" s="13" customFormat="1">
      <c r="A150" s="13"/>
      <c r="B150" s="236"/>
      <c r="C150" s="237"/>
      <c r="D150" s="229" t="s">
        <v>347</v>
      </c>
      <c r="E150" s="238" t="s">
        <v>19</v>
      </c>
      <c r="F150" s="239" t="s">
        <v>393</v>
      </c>
      <c r="G150" s="237"/>
      <c r="H150" s="240">
        <v>1565.8</v>
      </c>
      <c r="I150" s="241"/>
      <c r="J150" s="237"/>
      <c r="K150" s="237"/>
      <c r="L150" s="242"/>
      <c r="M150" s="243"/>
      <c r="N150" s="244"/>
      <c r="O150" s="244"/>
      <c r="P150" s="244"/>
      <c r="Q150" s="244"/>
      <c r="R150" s="244"/>
      <c r="S150" s="244"/>
      <c r="T150" s="244"/>
      <c r="U150" s="245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T150" s="246" t="s">
        <v>347</v>
      </c>
      <c r="AU150" s="246" t="s">
        <v>85</v>
      </c>
      <c r="AV150" s="13" t="s">
        <v>85</v>
      </c>
      <c r="AW150" s="13" t="s">
        <v>37</v>
      </c>
      <c r="AX150" s="13" t="s">
        <v>83</v>
      </c>
      <c r="AY150" s="246" t="s">
        <v>335</v>
      </c>
    </row>
    <row r="151" s="2" customFormat="1" ht="16.5" customHeight="1">
      <c r="A151" s="40"/>
      <c r="B151" s="41"/>
      <c r="C151" s="257" t="s">
        <v>394</v>
      </c>
      <c r="D151" s="257" t="s">
        <v>395</v>
      </c>
      <c r="E151" s="258" t="s">
        <v>396</v>
      </c>
      <c r="F151" s="259" t="s">
        <v>397</v>
      </c>
      <c r="G151" s="260" t="s">
        <v>388</v>
      </c>
      <c r="H151" s="261">
        <v>927.34500000000003</v>
      </c>
      <c r="I151" s="262"/>
      <c r="J151" s="263">
        <f>ROUND(I151*H151,2)</f>
        <v>0</v>
      </c>
      <c r="K151" s="259" t="s">
        <v>341</v>
      </c>
      <c r="L151" s="264"/>
      <c r="M151" s="265" t="s">
        <v>19</v>
      </c>
      <c r="N151" s="266" t="s">
        <v>47</v>
      </c>
      <c r="O151" s="86"/>
      <c r="P151" s="225">
        <f>O151*H151</f>
        <v>0</v>
      </c>
      <c r="Q151" s="225">
        <v>0.00020000000000000001</v>
      </c>
      <c r="R151" s="225">
        <f>Q151*H151</f>
        <v>0.18546900000000002</v>
      </c>
      <c r="S151" s="225">
        <v>0</v>
      </c>
      <c r="T151" s="225">
        <f>S151*H151</f>
        <v>0</v>
      </c>
      <c r="U151" s="226" t="s">
        <v>19</v>
      </c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R151" s="227" t="s">
        <v>394</v>
      </c>
      <c r="AT151" s="227" t="s">
        <v>395</v>
      </c>
      <c r="AU151" s="227" t="s">
        <v>85</v>
      </c>
      <c r="AY151" s="19" t="s">
        <v>335</v>
      </c>
      <c r="BE151" s="228">
        <f>IF(N151="základní",J151,0)</f>
        <v>0</v>
      </c>
      <c r="BF151" s="228">
        <f>IF(N151="snížená",J151,0)</f>
        <v>0</v>
      </c>
      <c r="BG151" s="228">
        <f>IF(N151="zákl. přenesená",J151,0)</f>
        <v>0</v>
      </c>
      <c r="BH151" s="228">
        <f>IF(N151="sníž. přenesená",J151,0)</f>
        <v>0</v>
      </c>
      <c r="BI151" s="228">
        <f>IF(N151="nulová",J151,0)</f>
        <v>0</v>
      </c>
      <c r="BJ151" s="19" t="s">
        <v>83</v>
      </c>
      <c r="BK151" s="228">
        <f>ROUND(I151*H151,2)</f>
        <v>0</v>
      </c>
      <c r="BL151" s="19" t="s">
        <v>103</v>
      </c>
      <c r="BM151" s="227" t="s">
        <v>398</v>
      </c>
    </row>
    <row r="152" s="2" customFormat="1">
      <c r="A152" s="40"/>
      <c r="B152" s="41"/>
      <c r="C152" s="42"/>
      <c r="D152" s="229" t="s">
        <v>343</v>
      </c>
      <c r="E152" s="42"/>
      <c r="F152" s="230" t="s">
        <v>397</v>
      </c>
      <c r="G152" s="42"/>
      <c r="H152" s="42"/>
      <c r="I152" s="231"/>
      <c r="J152" s="42"/>
      <c r="K152" s="42"/>
      <c r="L152" s="46"/>
      <c r="M152" s="232"/>
      <c r="N152" s="233"/>
      <c r="O152" s="86"/>
      <c r="P152" s="86"/>
      <c r="Q152" s="86"/>
      <c r="R152" s="86"/>
      <c r="S152" s="86"/>
      <c r="T152" s="86"/>
      <c r="U152" s="87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T152" s="19" t="s">
        <v>343</v>
      </c>
      <c r="AU152" s="19" t="s">
        <v>85</v>
      </c>
    </row>
    <row r="153" s="13" customFormat="1">
      <c r="A153" s="13"/>
      <c r="B153" s="236"/>
      <c r="C153" s="237"/>
      <c r="D153" s="229" t="s">
        <v>347</v>
      </c>
      <c r="E153" s="238" t="s">
        <v>19</v>
      </c>
      <c r="F153" s="239" t="s">
        <v>399</v>
      </c>
      <c r="G153" s="237"/>
      <c r="H153" s="240">
        <v>782.89999999999998</v>
      </c>
      <c r="I153" s="241"/>
      <c r="J153" s="237"/>
      <c r="K153" s="237"/>
      <c r="L153" s="242"/>
      <c r="M153" s="243"/>
      <c r="N153" s="244"/>
      <c r="O153" s="244"/>
      <c r="P153" s="244"/>
      <c r="Q153" s="244"/>
      <c r="R153" s="244"/>
      <c r="S153" s="244"/>
      <c r="T153" s="244"/>
      <c r="U153" s="245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T153" s="246" t="s">
        <v>347</v>
      </c>
      <c r="AU153" s="246" t="s">
        <v>85</v>
      </c>
      <c r="AV153" s="13" t="s">
        <v>85</v>
      </c>
      <c r="AW153" s="13" t="s">
        <v>37</v>
      </c>
      <c r="AX153" s="13" t="s">
        <v>83</v>
      </c>
      <c r="AY153" s="246" t="s">
        <v>335</v>
      </c>
    </row>
    <row r="154" s="13" customFormat="1">
      <c r="A154" s="13"/>
      <c r="B154" s="236"/>
      <c r="C154" s="237"/>
      <c r="D154" s="229" t="s">
        <v>347</v>
      </c>
      <c r="E154" s="237"/>
      <c r="F154" s="239" t="s">
        <v>400</v>
      </c>
      <c r="G154" s="237"/>
      <c r="H154" s="240">
        <v>927.34500000000003</v>
      </c>
      <c r="I154" s="241"/>
      <c r="J154" s="237"/>
      <c r="K154" s="237"/>
      <c r="L154" s="242"/>
      <c r="M154" s="243"/>
      <c r="N154" s="244"/>
      <c r="O154" s="244"/>
      <c r="P154" s="244"/>
      <c r="Q154" s="244"/>
      <c r="R154" s="244"/>
      <c r="S154" s="244"/>
      <c r="T154" s="244"/>
      <c r="U154" s="245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T154" s="246" t="s">
        <v>347</v>
      </c>
      <c r="AU154" s="246" t="s">
        <v>85</v>
      </c>
      <c r="AV154" s="13" t="s">
        <v>85</v>
      </c>
      <c r="AW154" s="13" t="s">
        <v>4</v>
      </c>
      <c r="AX154" s="13" t="s">
        <v>83</v>
      </c>
      <c r="AY154" s="246" t="s">
        <v>335</v>
      </c>
    </row>
    <row r="155" s="2" customFormat="1" ht="16.5" customHeight="1">
      <c r="A155" s="40"/>
      <c r="B155" s="41"/>
      <c r="C155" s="257" t="s">
        <v>401</v>
      </c>
      <c r="D155" s="257" t="s">
        <v>395</v>
      </c>
      <c r="E155" s="258" t="s">
        <v>402</v>
      </c>
      <c r="F155" s="259" t="s">
        <v>403</v>
      </c>
      <c r="G155" s="260" t="s">
        <v>388</v>
      </c>
      <c r="H155" s="261">
        <v>927.34500000000003</v>
      </c>
      <c r="I155" s="262"/>
      <c r="J155" s="263">
        <f>ROUND(I155*H155,2)</f>
        <v>0</v>
      </c>
      <c r="K155" s="259" t="s">
        <v>341</v>
      </c>
      <c r="L155" s="264"/>
      <c r="M155" s="265" t="s">
        <v>19</v>
      </c>
      <c r="N155" s="266" t="s">
        <v>47</v>
      </c>
      <c r="O155" s="86"/>
      <c r="P155" s="225">
        <f>O155*H155</f>
        <v>0</v>
      </c>
      <c r="Q155" s="225">
        <v>0.00050000000000000001</v>
      </c>
      <c r="R155" s="225">
        <f>Q155*H155</f>
        <v>0.46367250000000004</v>
      </c>
      <c r="S155" s="225">
        <v>0</v>
      </c>
      <c r="T155" s="225">
        <f>S155*H155</f>
        <v>0</v>
      </c>
      <c r="U155" s="226" t="s">
        <v>19</v>
      </c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R155" s="227" t="s">
        <v>394</v>
      </c>
      <c r="AT155" s="227" t="s">
        <v>395</v>
      </c>
      <c r="AU155" s="227" t="s">
        <v>85</v>
      </c>
      <c r="AY155" s="19" t="s">
        <v>335</v>
      </c>
      <c r="BE155" s="228">
        <f>IF(N155="základní",J155,0)</f>
        <v>0</v>
      </c>
      <c r="BF155" s="228">
        <f>IF(N155="snížená",J155,0)</f>
        <v>0</v>
      </c>
      <c r="BG155" s="228">
        <f>IF(N155="zákl. přenesená",J155,0)</f>
        <v>0</v>
      </c>
      <c r="BH155" s="228">
        <f>IF(N155="sníž. přenesená",J155,0)</f>
        <v>0</v>
      </c>
      <c r="BI155" s="228">
        <f>IF(N155="nulová",J155,0)</f>
        <v>0</v>
      </c>
      <c r="BJ155" s="19" t="s">
        <v>83</v>
      </c>
      <c r="BK155" s="228">
        <f>ROUND(I155*H155,2)</f>
        <v>0</v>
      </c>
      <c r="BL155" s="19" t="s">
        <v>103</v>
      </c>
      <c r="BM155" s="227" t="s">
        <v>404</v>
      </c>
    </row>
    <row r="156" s="2" customFormat="1">
      <c r="A156" s="40"/>
      <c r="B156" s="41"/>
      <c r="C156" s="42"/>
      <c r="D156" s="229" t="s">
        <v>343</v>
      </c>
      <c r="E156" s="42"/>
      <c r="F156" s="230" t="s">
        <v>403</v>
      </c>
      <c r="G156" s="42"/>
      <c r="H156" s="42"/>
      <c r="I156" s="231"/>
      <c r="J156" s="42"/>
      <c r="K156" s="42"/>
      <c r="L156" s="46"/>
      <c r="M156" s="232"/>
      <c r="N156" s="233"/>
      <c r="O156" s="86"/>
      <c r="P156" s="86"/>
      <c r="Q156" s="86"/>
      <c r="R156" s="86"/>
      <c r="S156" s="86"/>
      <c r="T156" s="86"/>
      <c r="U156" s="87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T156" s="19" t="s">
        <v>343</v>
      </c>
      <c r="AU156" s="19" t="s">
        <v>85</v>
      </c>
    </row>
    <row r="157" s="13" customFormat="1">
      <c r="A157" s="13"/>
      <c r="B157" s="236"/>
      <c r="C157" s="237"/>
      <c r="D157" s="229" t="s">
        <v>347</v>
      </c>
      <c r="E157" s="238" t="s">
        <v>19</v>
      </c>
      <c r="F157" s="239" t="s">
        <v>399</v>
      </c>
      <c r="G157" s="237"/>
      <c r="H157" s="240">
        <v>782.89999999999998</v>
      </c>
      <c r="I157" s="241"/>
      <c r="J157" s="237"/>
      <c r="K157" s="237"/>
      <c r="L157" s="242"/>
      <c r="M157" s="243"/>
      <c r="N157" s="244"/>
      <c r="O157" s="244"/>
      <c r="P157" s="244"/>
      <c r="Q157" s="244"/>
      <c r="R157" s="244"/>
      <c r="S157" s="244"/>
      <c r="T157" s="244"/>
      <c r="U157" s="245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T157" s="246" t="s">
        <v>347</v>
      </c>
      <c r="AU157" s="246" t="s">
        <v>85</v>
      </c>
      <c r="AV157" s="13" t="s">
        <v>85</v>
      </c>
      <c r="AW157" s="13" t="s">
        <v>37</v>
      </c>
      <c r="AX157" s="13" t="s">
        <v>83</v>
      </c>
      <c r="AY157" s="246" t="s">
        <v>335</v>
      </c>
    </row>
    <row r="158" s="13" customFormat="1">
      <c r="A158" s="13"/>
      <c r="B158" s="236"/>
      <c r="C158" s="237"/>
      <c r="D158" s="229" t="s">
        <v>347</v>
      </c>
      <c r="E158" s="237"/>
      <c r="F158" s="239" t="s">
        <v>400</v>
      </c>
      <c r="G158" s="237"/>
      <c r="H158" s="240">
        <v>927.34500000000003</v>
      </c>
      <c r="I158" s="241"/>
      <c r="J158" s="237"/>
      <c r="K158" s="237"/>
      <c r="L158" s="242"/>
      <c r="M158" s="243"/>
      <c r="N158" s="244"/>
      <c r="O158" s="244"/>
      <c r="P158" s="244"/>
      <c r="Q158" s="244"/>
      <c r="R158" s="244"/>
      <c r="S158" s="244"/>
      <c r="T158" s="244"/>
      <c r="U158" s="245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T158" s="246" t="s">
        <v>347</v>
      </c>
      <c r="AU158" s="246" t="s">
        <v>85</v>
      </c>
      <c r="AV158" s="13" t="s">
        <v>85</v>
      </c>
      <c r="AW158" s="13" t="s">
        <v>4</v>
      </c>
      <c r="AX158" s="13" t="s">
        <v>83</v>
      </c>
      <c r="AY158" s="246" t="s">
        <v>335</v>
      </c>
    </row>
    <row r="159" s="2" customFormat="1" ht="16.5" customHeight="1">
      <c r="A159" s="40"/>
      <c r="B159" s="41"/>
      <c r="C159" s="216" t="s">
        <v>405</v>
      </c>
      <c r="D159" s="216" t="s">
        <v>337</v>
      </c>
      <c r="E159" s="217" t="s">
        <v>406</v>
      </c>
      <c r="F159" s="218" t="s">
        <v>407</v>
      </c>
      <c r="G159" s="219" t="s">
        <v>351</v>
      </c>
      <c r="H159" s="220">
        <v>78.290000000000006</v>
      </c>
      <c r="I159" s="221"/>
      <c r="J159" s="222">
        <f>ROUND(I159*H159,2)</f>
        <v>0</v>
      </c>
      <c r="K159" s="218" t="s">
        <v>341</v>
      </c>
      <c r="L159" s="46"/>
      <c r="M159" s="223" t="s">
        <v>19</v>
      </c>
      <c r="N159" s="224" t="s">
        <v>47</v>
      </c>
      <c r="O159" s="86"/>
      <c r="P159" s="225">
        <f>O159*H159</f>
        <v>0</v>
      </c>
      <c r="Q159" s="225">
        <v>1.98</v>
      </c>
      <c r="R159" s="225">
        <f>Q159*H159</f>
        <v>155.01420000000002</v>
      </c>
      <c r="S159" s="225">
        <v>0</v>
      </c>
      <c r="T159" s="225">
        <f>S159*H159</f>
        <v>0</v>
      </c>
      <c r="U159" s="226" t="s">
        <v>19</v>
      </c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R159" s="227" t="s">
        <v>103</v>
      </c>
      <c r="AT159" s="227" t="s">
        <v>337</v>
      </c>
      <c r="AU159" s="227" t="s">
        <v>85</v>
      </c>
      <c r="AY159" s="19" t="s">
        <v>335</v>
      </c>
      <c r="BE159" s="228">
        <f>IF(N159="základní",J159,0)</f>
        <v>0</v>
      </c>
      <c r="BF159" s="228">
        <f>IF(N159="snížená",J159,0)</f>
        <v>0</v>
      </c>
      <c r="BG159" s="228">
        <f>IF(N159="zákl. přenesená",J159,0)</f>
        <v>0</v>
      </c>
      <c r="BH159" s="228">
        <f>IF(N159="sníž. přenesená",J159,0)</f>
        <v>0</v>
      </c>
      <c r="BI159" s="228">
        <f>IF(N159="nulová",J159,0)</f>
        <v>0</v>
      </c>
      <c r="BJ159" s="19" t="s">
        <v>83</v>
      </c>
      <c r="BK159" s="228">
        <f>ROUND(I159*H159,2)</f>
        <v>0</v>
      </c>
      <c r="BL159" s="19" t="s">
        <v>103</v>
      </c>
      <c r="BM159" s="227" t="s">
        <v>408</v>
      </c>
    </row>
    <row r="160" s="2" customFormat="1">
      <c r="A160" s="40"/>
      <c r="B160" s="41"/>
      <c r="C160" s="42"/>
      <c r="D160" s="229" t="s">
        <v>343</v>
      </c>
      <c r="E160" s="42"/>
      <c r="F160" s="230" t="s">
        <v>409</v>
      </c>
      <c r="G160" s="42"/>
      <c r="H160" s="42"/>
      <c r="I160" s="231"/>
      <c r="J160" s="42"/>
      <c r="K160" s="42"/>
      <c r="L160" s="46"/>
      <c r="M160" s="232"/>
      <c r="N160" s="233"/>
      <c r="O160" s="86"/>
      <c r="P160" s="86"/>
      <c r="Q160" s="86"/>
      <c r="R160" s="86"/>
      <c r="S160" s="86"/>
      <c r="T160" s="86"/>
      <c r="U160" s="87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T160" s="19" t="s">
        <v>343</v>
      </c>
      <c r="AU160" s="19" t="s">
        <v>85</v>
      </c>
    </row>
    <row r="161" s="2" customFormat="1">
      <c r="A161" s="40"/>
      <c r="B161" s="41"/>
      <c r="C161" s="42"/>
      <c r="D161" s="234" t="s">
        <v>345</v>
      </c>
      <c r="E161" s="42"/>
      <c r="F161" s="235" t="s">
        <v>410</v>
      </c>
      <c r="G161" s="42"/>
      <c r="H161" s="42"/>
      <c r="I161" s="231"/>
      <c r="J161" s="42"/>
      <c r="K161" s="42"/>
      <c r="L161" s="46"/>
      <c r="M161" s="232"/>
      <c r="N161" s="233"/>
      <c r="O161" s="86"/>
      <c r="P161" s="86"/>
      <c r="Q161" s="86"/>
      <c r="R161" s="86"/>
      <c r="S161" s="86"/>
      <c r="T161" s="86"/>
      <c r="U161" s="87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T161" s="19" t="s">
        <v>345</v>
      </c>
      <c r="AU161" s="19" t="s">
        <v>85</v>
      </c>
    </row>
    <row r="162" s="14" customFormat="1">
      <c r="A162" s="14"/>
      <c r="B162" s="247"/>
      <c r="C162" s="248"/>
      <c r="D162" s="229" t="s">
        <v>347</v>
      </c>
      <c r="E162" s="249" t="s">
        <v>19</v>
      </c>
      <c r="F162" s="250" t="s">
        <v>392</v>
      </c>
      <c r="G162" s="248"/>
      <c r="H162" s="249" t="s">
        <v>19</v>
      </c>
      <c r="I162" s="251"/>
      <c r="J162" s="248"/>
      <c r="K162" s="248"/>
      <c r="L162" s="252"/>
      <c r="M162" s="253"/>
      <c r="N162" s="254"/>
      <c r="O162" s="254"/>
      <c r="P162" s="254"/>
      <c r="Q162" s="254"/>
      <c r="R162" s="254"/>
      <c r="S162" s="254"/>
      <c r="T162" s="254"/>
      <c r="U162" s="255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T162" s="256" t="s">
        <v>347</v>
      </c>
      <c r="AU162" s="256" t="s">
        <v>85</v>
      </c>
      <c r="AV162" s="14" t="s">
        <v>83</v>
      </c>
      <c r="AW162" s="14" t="s">
        <v>37</v>
      </c>
      <c r="AX162" s="14" t="s">
        <v>76</v>
      </c>
      <c r="AY162" s="256" t="s">
        <v>335</v>
      </c>
    </row>
    <row r="163" s="13" customFormat="1">
      <c r="A163" s="13"/>
      <c r="B163" s="236"/>
      <c r="C163" s="237"/>
      <c r="D163" s="229" t="s">
        <v>347</v>
      </c>
      <c r="E163" s="238" t="s">
        <v>19</v>
      </c>
      <c r="F163" s="239" t="s">
        <v>411</v>
      </c>
      <c r="G163" s="237"/>
      <c r="H163" s="240">
        <v>78.290000000000006</v>
      </c>
      <c r="I163" s="241"/>
      <c r="J163" s="237"/>
      <c r="K163" s="237"/>
      <c r="L163" s="242"/>
      <c r="M163" s="243"/>
      <c r="N163" s="244"/>
      <c r="O163" s="244"/>
      <c r="P163" s="244"/>
      <c r="Q163" s="244"/>
      <c r="R163" s="244"/>
      <c r="S163" s="244"/>
      <c r="T163" s="244"/>
      <c r="U163" s="245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T163" s="246" t="s">
        <v>347</v>
      </c>
      <c r="AU163" s="246" t="s">
        <v>85</v>
      </c>
      <c r="AV163" s="13" t="s">
        <v>85</v>
      </c>
      <c r="AW163" s="13" t="s">
        <v>37</v>
      </c>
      <c r="AX163" s="13" t="s">
        <v>83</v>
      </c>
      <c r="AY163" s="246" t="s">
        <v>335</v>
      </c>
    </row>
    <row r="164" s="2" customFormat="1" ht="21.75" customHeight="1">
      <c r="A164" s="40"/>
      <c r="B164" s="41"/>
      <c r="C164" s="216" t="s">
        <v>412</v>
      </c>
      <c r="D164" s="216" t="s">
        <v>337</v>
      </c>
      <c r="E164" s="217" t="s">
        <v>413</v>
      </c>
      <c r="F164" s="218" t="s">
        <v>414</v>
      </c>
      <c r="G164" s="219" t="s">
        <v>351</v>
      </c>
      <c r="H164" s="220">
        <v>508.88499999999999</v>
      </c>
      <c r="I164" s="221"/>
      <c r="J164" s="222">
        <f>ROUND(I164*H164,2)</f>
        <v>0</v>
      </c>
      <c r="K164" s="218" t="s">
        <v>341</v>
      </c>
      <c r="L164" s="46"/>
      <c r="M164" s="223" t="s">
        <v>19</v>
      </c>
      <c r="N164" s="224" t="s">
        <v>47</v>
      </c>
      <c r="O164" s="86"/>
      <c r="P164" s="225">
        <f>O164*H164</f>
        <v>0</v>
      </c>
      <c r="Q164" s="225">
        <v>0.1885</v>
      </c>
      <c r="R164" s="225">
        <f>Q164*H164</f>
        <v>95.924822500000005</v>
      </c>
      <c r="S164" s="225">
        <v>0</v>
      </c>
      <c r="T164" s="225">
        <f>S164*H164</f>
        <v>0</v>
      </c>
      <c r="U164" s="226" t="s">
        <v>19</v>
      </c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R164" s="227" t="s">
        <v>103</v>
      </c>
      <c r="AT164" s="227" t="s">
        <v>337</v>
      </c>
      <c r="AU164" s="227" t="s">
        <v>85</v>
      </c>
      <c r="AY164" s="19" t="s">
        <v>335</v>
      </c>
      <c r="BE164" s="228">
        <f>IF(N164="základní",J164,0)</f>
        <v>0</v>
      </c>
      <c r="BF164" s="228">
        <f>IF(N164="snížená",J164,0)</f>
        <v>0</v>
      </c>
      <c r="BG164" s="228">
        <f>IF(N164="zákl. přenesená",J164,0)</f>
        <v>0</v>
      </c>
      <c r="BH164" s="228">
        <f>IF(N164="sníž. přenesená",J164,0)</f>
        <v>0</v>
      </c>
      <c r="BI164" s="228">
        <f>IF(N164="nulová",J164,0)</f>
        <v>0</v>
      </c>
      <c r="BJ164" s="19" t="s">
        <v>83</v>
      </c>
      <c r="BK164" s="228">
        <f>ROUND(I164*H164,2)</f>
        <v>0</v>
      </c>
      <c r="BL164" s="19" t="s">
        <v>103</v>
      </c>
      <c r="BM164" s="227" t="s">
        <v>415</v>
      </c>
    </row>
    <row r="165" s="2" customFormat="1">
      <c r="A165" s="40"/>
      <c r="B165" s="41"/>
      <c r="C165" s="42"/>
      <c r="D165" s="229" t="s">
        <v>343</v>
      </c>
      <c r="E165" s="42"/>
      <c r="F165" s="230" t="s">
        <v>416</v>
      </c>
      <c r="G165" s="42"/>
      <c r="H165" s="42"/>
      <c r="I165" s="231"/>
      <c r="J165" s="42"/>
      <c r="K165" s="42"/>
      <c r="L165" s="46"/>
      <c r="M165" s="232"/>
      <c r="N165" s="233"/>
      <c r="O165" s="86"/>
      <c r="P165" s="86"/>
      <c r="Q165" s="86"/>
      <c r="R165" s="86"/>
      <c r="S165" s="86"/>
      <c r="T165" s="86"/>
      <c r="U165" s="87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T165" s="19" t="s">
        <v>343</v>
      </c>
      <c r="AU165" s="19" t="s">
        <v>85</v>
      </c>
    </row>
    <row r="166" s="2" customFormat="1">
      <c r="A166" s="40"/>
      <c r="B166" s="41"/>
      <c r="C166" s="42"/>
      <c r="D166" s="234" t="s">
        <v>345</v>
      </c>
      <c r="E166" s="42"/>
      <c r="F166" s="235" t="s">
        <v>417</v>
      </c>
      <c r="G166" s="42"/>
      <c r="H166" s="42"/>
      <c r="I166" s="231"/>
      <c r="J166" s="42"/>
      <c r="K166" s="42"/>
      <c r="L166" s="46"/>
      <c r="M166" s="232"/>
      <c r="N166" s="233"/>
      <c r="O166" s="86"/>
      <c r="P166" s="86"/>
      <c r="Q166" s="86"/>
      <c r="R166" s="86"/>
      <c r="S166" s="86"/>
      <c r="T166" s="86"/>
      <c r="U166" s="87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T166" s="19" t="s">
        <v>345</v>
      </c>
      <c r="AU166" s="19" t="s">
        <v>85</v>
      </c>
    </row>
    <row r="167" s="14" customFormat="1">
      <c r="A167" s="14"/>
      <c r="B167" s="247"/>
      <c r="C167" s="248"/>
      <c r="D167" s="229" t="s">
        <v>347</v>
      </c>
      <c r="E167" s="249" t="s">
        <v>19</v>
      </c>
      <c r="F167" s="250" t="s">
        <v>392</v>
      </c>
      <c r="G167" s="248"/>
      <c r="H167" s="249" t="s">
        <v>19</v>
      </c>
      <c r="I167" s="251"/>
      <c r="J167" s="248"/>
      <c r="K167" s="248"/>
      <c r="L167" s="252"/>
      <c r="M167" s="253"/>
      <c r="N167" s="254"/>
      <c r="O167" s="254"/>
      <c r="P167" s="254"/>
      <c r="Q167" s="254"/>
      <c r="R167" s="254"/>
      <c r="S167" s="254"/>
      <c r="T167" s="254"/>
      <c r="U167" s="255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T167" s="256" t="s">
        <v>347</v>
      </c>
      <c r="AU167" s="256" t="s">
        <v>85</v>
      </c>
      <c r="AV167" s="14" t="s">
        <v>83</v>
      </c>
      <c r="AW167" s="14" t="s">
        <v>37</v>
      </c>
      <c r="AX167" s="14" t="s">
        <v>76</v>
      </c>
      <c r="AY167" s="256" t="s">
        <v>335</v>
      </c>
    </row>
    <row r="168" s="13" customFormat="1">
      <c r="A168" s="13"/>
      <c r="B168" s="236"/>
      <c r="C168" s="237"/>
      <c r="D168" s="229" t="s">
        <v>347</v>
      </c>
      <c r="E168" s="238" t="s">
        <v>19</v>
      </c>
      <c r="F168" s="239" t="s">
        <v>418</v>
      </c>
      <c r="G168" s="237"/>
      <c r="H168" s="240">
        <v>508.88499999999999</v>
      </c>
      <c r="I168" s="241"/>
      <c r="J168" s="237"/>
      <c r="K168" s="237"/>
      <c r="L168" s="242"/>
      <c r="M168" s="243"/>
      <c r="N168" s="244"/>
      <c r="O168" s="244"/>
      <c r="P168" s="244"/>
      <c r="Q168" s="244"/>
      <c r="R168" s="244"/>
      <c r="S168" s="244"/>
      <c r="T168" s="244"/>
      <c r="U168" s="245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T168" s="246" t="s">
        <v>347</v>
      </c>
      <c r="AU168" s="246" t="s">
        <v>85</v>
      </c>
      <c r="AV168" s="13" t="s">
        <v>85</v>
      </c>
      <c r="AW168" s="13" t="s">
        <v>37</v>
      </c>
      <c r="AX168" s="13" t="s">
        <v>83</v>
      </c>
      <c r="AY168" s="246" t="s">
        <v>335</v>
      </c>
    </row>
    <row r="169" s="12" customFormat="1" ht="22.8" customHeight="1">
      <c r="A169" s="12"/>
      <c r="B169" s="200"/>
      <c r="C169" s="201"/>
      <c r="D169" s="202" t="s">
        <v>75</v>
      </c>
      <c r="E169" s="214" t="s">
        <v>99</v>
      </c>
      <c r="F169" s="214" t="s">
        <v>419</v>
      </c>
      <c r="G169" s="201"/>
      <c r="H169" s="201"/>
      <c r="I169" s="204"/>
      <c r="J169" s="215">
        <f>BK169</f>
        <v>0</v>
      </c>
      <c r="K169" s="201"/>
      <c r="L169" s="206"/>
      <c r="M169" s="207"/>
      <c r="N169" s="208"/>
      <c r="O169" s="208"/>
      <c r="P169" s="209">
        <f>SUM(P170:P202)</f>
        <v>0</v>
      </c>
      <c r="Q169" s="208"/>
      <c r="R169" s="209">
        <f>SUM(R170:R202)</f>
        <v>52.922618159999999</v>
      </c>
      <c r="S169" s="208"/>
      <c r="T169" s="209">
        <f>SUM(T170:T202)</f>
        <v>0</v>
      </c>
      <c r="U169" s="210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R169" s="211" t="s">
        <v>83</v>
      </c>
      <c r="AT169" s="212" t="s">
        <v>75</v>
      </c>
      <c r="AU169" s="212" t="s">
        <v>83</v>
      </c>
      <c r="AY169" s="211" t="s">
        <v>335</v>
      </c>
      <c r="BK169" s="213">
        <f>SUM(BK170:BK202)</f>
        <v>0</v>
      </c>
    </row>
    <row r="170" s="2" customFormat="1" ht="16.5" customHeight="1">
      <c r="A170" s="40"/>
      <c r="B170" s="41"/>
      <c r="C170" s="216" t="s">
        <v>420</v>
      </c>
      <c r="D170" s="216" t="s">
        <v>337</v>
      </c>
      <c r="E170" s="217" t="s">
        <v>421</v>
      </c>
      <c r="F170" s="218" t="s">
        <v>422</v>
      </c>
      <c r="G170" s="219" t="s">
        <v>388</v>
      </c>
      <c r="H170" s="220">
        <v>4.3520000000000003</v>
      </c>
      <c r="I170" s="221"/>
      <c r="J170" s="222">
        <f>ROUND(I170*H170,2)</f>
        <v>0</v>
      </c>
      <c r="K170" s="218" t="s">
        <v>341</v>
      </c>
      <c r="L170" s="46"/>
      <c r="M170" s="223" t="s">
        <v>19</v>
      </c>
      <c r="N170" s="224" t="s">
        <v>47</v>
      </c>
      <c r="O170" s="86"/>
      <c r="P170" s="225">
        <f>O170*H170</f>
        <v>0</v>
      </c>
      <c r="Q170" s="225">
        <v>0.0040800000000000003</v>
      </c>
      <c r="R170" s="225">
        <f>Q170*H170</f>
        <v>0.017756160000000003</v>
      </c>
      <c r="S170" s="225">
        <v>0</v>
      </c>
      <c r="T170" s="225">
        <f>S170*H170</f>
        <v>0</v>
      </c>
      <c r="U170" s="226" t="s">
        <v>19</v>
      </c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R170" s="227" t="s">
        <v>103</v>
      </c>
      <c r="AT170" s="227" t="s">
        <v>337</v>
      </c>
      <c r="AU170" s="227" t="s">
        <v>85</v>
      </c>
      <c r="AY170" s="19" t="s">
        <v>335</v>
      </c>
      <c r="BE170" s="228">
        <f>IF(N170="základní",J170,0)</f>
        <v>0</v>
      </c>
      <c r="BF170" s="228">
        <f>IF(N170="snížená",J170,0)</f>
        <v>0</v>
      </c>
      <c r="BG170" s="228">
        <f>IF(N170="zákl. přenesená",J170,0)</f>
        <v>0</v>
      </c>
      <c r="BH170" s="228">
        <f>IF(N170="sníž. přenesená",J170,0)</f>
        <v>0</v>
      </c>
      <c r="BI170" s="228">
        <f>IF(N170="nulová",J170,0)</f>
        <v>0</v>
      </c>
      <c r="BJ170" s="19" t="s">
        <v>83</v>
      </c>
      <c r="BK170" s="228">
        <f>ROUND(I170*H170,2)</f>
        <v>0</v>
      </c>
      <c r="BL170" s="19" t="s">
        <v>103</v>
      </c>
      <c r="BM170" s="227" t="s">
        <v>423</v>
      </c>
    </row>
    <row r="171" s="2" customFormat="1">
      <c r="A171" s="40"/>
      <c r="B171" s="41"/>
      <c r="C171" s="42"/>
      <c r="D171" s="229" t="s">
        <v>343</v>
      </c>
      <c r="E171" s="42"/>
      <c r="F171" s="230" t="s">
        <v>424</v>
      </c>
      <c r="G171" s="42"/>
      <c r="H171" s="42"/>
      <c r="I171" s="231"/>
      <c r="J171" s="42"/>
      <c r="K171" s="42"/>
      <c r="L171" s="46"/>
      <c r="M171" s="232"/>
      <c r="N171" s="233"/>
      <c r="O171" s="86"/>
      <c r="P171" s="86"/>
      <c r="Q171" s="86"/>
      <c r="R171" s="86"/>
      <c r="S171" s="86"/>
      <c r="T171" s="86"/>
      <c r="U171" s="87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T171" s="19" t="s">
        <v>343</v>
      </c>
      <c r="AU171" s="19" t="s">
        <v>85</v>
      </c>
    </row>
    <row r="172" s="2" customFormat="1">
      <c r="A172" s="40"/>
      <c r="B172" s="41"/>
      <c r="C172" s="42"/>
      <c r="D172" s="234" t="s">
        <v>345</v>
      </c>
      <c r="E172" s="42"/>
      <c r="F172" s="235" t="s">
        <v>425</v>
      </c>
      <c r="G172" s="42"/>
      <c r="H172" s="42"/>
      <c r="I172" s="231"/>
      <c r="J172" s="42"/>
      <c r="K172" s="42"/>
      <c r="L172" s="46"/>
      <c r="M172" s="232"/>
      <c r="N172" s="233"/>
      <c r="O172" s="86"/>
      <c r="P172" s="86"/>
      <c r="Q172" s="86"/>
      <c r="R172" s="86"/>
      <c r="S172" s="86"/>
      <c r="T172" s="86"/>
      <c r="U172" s="87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T172" s="19" t="s">
        <v>345</v>
      </c>
      <c r="AU172" s="19" t="s">
        <v>85</v>
      </c>
    </row>
    <row r="173" s="14" customFormat="1">
      <c r="A173" s="14"/>
      <c r="B173" s="247"/>
      <c r="C173" s="248"/>
      <c r="D173" s="229" t="s">
        <v>347</v>
      </c>
      <c r="E173" s="249" t="s">
        <v>19</v>
      </c>
      <c r="F173" s="250" t="s">
        <v>426</v>
      </c>
      <c r="G173" s="248"/>
      <c r="H173" s="249" t="s">
        <v>19</v>
      </c>
      <c r="I173" s="251"/>
      <c r="J173" s="248"/>
      <c r="K173" s="248"/>
      <c r="L173" s="252"/>
      <c r="M173" s="253"/>
      <c r="N173" s="254"/>
      <c r="O173" s="254"/>
      <c r="P173" s="254"/>
      <c r="Q173" s="254"/>
      <c r="R173" s="254"/>
      <c r="S173" s="254"/>
      <c r="T173" s="254"/>
      <c r="U173" s="255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T173" s="256" t="s">
        <v>347</v>
      </c>
      <c r="AU173" s="256" t="s">
        <v>85</v>
      </c>
      <c r="AV173" s="14" t="s">
        <v>83</v>
      </c>
      <c r="AW173" s="14" t="s">
        <v>37</v>
      </c>
      <c r="AX173" s="14" t="s">
        <v>76</v>
      </c>
      <c r="AY173" s="256" t="s">
        <v>335</v>
      </c>
    </row>
    <row r="174" s="13" customFormat="1">
      <c r="A174" s="13"/>
      <c r="B174" s="236"/>
      <c r="C174" s="237"/>
      <c r="D174" s="229" t="s">
        <v>347</v>
      </c>
      <c r="E174" s="238" t="s">
        <v>19</v>
      </c>
      <c r="F174" s="239" t="s">
        <v>427</v>
      </c>
      <c r="G174" s="237"/>
      <c r="H174" s="240">
        <v>4.3520000000000003</v>
      </c>
      <c r="I174" s="241"/>
      <c r="J174" s="237"/>
      <c r="K174" s="237"/>
      <c r="L174" s="242"/>
      <c r="M174" s="243"/>
      <c r="N174" s="244"/>
      <c r="O174" s="244"/>
      <c r="P174" s="244"/>
      <c r="Q174" s="244"/>
      <c r="R174" s="244"/>
      <c r="S174" s="244"/>
      <c r="T174" s="244"/>
      <c r="U174" s="245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T174" s="246" t="s">
        <v>347</v>
      </c>
      <c r="AU174" s="246" t="s">
        <v>85</v>
      </c>
      <c r="AV174" s="13" t="s">
        <v>85</v>
      </c>
      <c r="AW174" s="13" t="s">
        <v>37</v>
      </c>
      <c r="AX174" s="13" t="s">
        <v>83</v>
      </c>
      <c r="AY174" s="246" t="s">
        <v>335</v>
      </c>
    </row>
    <row r="175" s="2" customFormat="1" ht="16.5" customHeight="1">
      <c r="A175" s="40"/>
      <c r="B175" s="41"/>
      <c r="C175" s="216" t="s">
        <v>428</v>
      </c>
      <c r="D175" s="216" t="s">
        <v>337</v>
      </c>
      <c r="E175" s="217" t="s">
        <v>429</v>
      </c>
      <c r="F175" s="218" t="s">
        <v>430</v>
      </c>
      <c r="G175" s="219" t="s">
        <v>388</v>
      </c>
      <c r="H175" s="220">
        <v>4.3520000000000003</v>
      </c>
      <c r="I175" s="221"/>
      <c r="J175" s="222">
        <f>ROUND(I175*H175,2)</f>
        <v>0</v>
      </c>
      <c r="K175" s="218" t="s">
        <v>341</v>
      </c>
      <c r="L175" s="46"/>
      <c r="M175" s="223" t="s">
        <v>19</v>
      </c>
      <c r="N175" s="224" t="s">
        <v>47</v>
      </c>
      <c r="O175" s="86"/>
      <c r="P175" s="225">
        <f>O175*H175</f>
        <v>0</v>
      </c>
      <c r="Q175" s="225">
        <v>0</v>
      </c>
      <c r="R175" s="225">
        <f>Q175*H175</f>
        <v>0</v>
      </c>
      <c r="S175" s="225">
        <v>0</v>
      </c>
      <c r="T175" s="225">
        <f>S175*H175</f>
        <v>0</v>
      </c>
      <c r="U175" s="226" t="s">
        <v>19</v>
      </c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R175" s="227" t="s">
        <v>103</v>
      </c>
      <c r="AT175" s="227" t="s">
        <v>337</v>
      </c>
      <c r="AU175" s="227" t="s">
        <v>85</v>
      </c>
      <c r="AY175" s="19" t="s">
        <v>335</v>
      </c>
      <c r="BE175" s="228">
        <f>IF(N175="základní",J175,0)</f>
        <v>0</v>
      </c>
      <c r="BF175" s="228">
        <f>IF(N175="snížená",J175,0)</f>
        <v>0</v>
      </c>
      <c r="BG175" s="228">
        <f>IF(N175="zákl. přenesená",J175,0)</f>
        <v>0</v>
      </c>
      <c r="BH175" s="228">
        <f>IF(N175="sníž. přenesená",J175,0)</f>
        <v>0</v>
      </c>
      <c r="BI175" s="228">
        <f>IF(N175="nulová",J175,0)</f>
        <v>0</v>
      </c>
      <c r="BJ175" s="19" t="s">
        <v>83</v>
      </c>
      <c r="BK175" s="228">
        <f>ROUND(I175*H175,2)</f>
        <v>0</v>
      </c>
      <c r="BL175" s="19" t="s">
        <v>103</v>
      </c>
      <c r="BM175" s="227" t="s">
        <v>431</v>
      </c>
    </row>
    <row r="176" s="2" customFormat="1">
      <c r="A176" s="40"/>
      <c r="B176" s="41"/>
      <c r="C176" s="42"/>
      <c r="D176" s="229" t="s">
        <v>343</v>
      </c>
      <c r="E176" s="42"/>
      <c r="F176" s="230" t="s">
        <v>432</v>
      </c>
      <c r="G176" s="42"/>
      <c r="H176" s="42"/>
      <c r="I176" s="231"/>
      <c r="J176" s="42"/>
      <c r="K176" s="42"/>
      <c r="L176" s="46"/>
      <c r="M176" s="232"/>
      <c r="N176" s="233"/>
      <c r="O176" s="86"/>
      <c r="P176" s="86"/>
      <c r="Q176" s="86"/>
      <c r="R176" s="86"/>
      <c r="S176" s="86"/>
      <c r="T176" s="86"/>
      <c r="U176" s="87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T176" s="19" t="s">
        <v>343</v>
      </c>
      <c r="AU176" s="19" t="s">
        <v>85</v>
      </c>
    </row>
    <row r="177" s="2" customFormat="1">
      <c r="A177" s="40"/>
      <c r="B177" s="41"/>
      <c r="C177" s="42"/>
      <c r="D177" s="234" t="s">
        <v>345</v>
      </c>
      <c r="E177" s="42"/>
      <c r="F177" s="235" t="s">
        <v>433</v>
      </c>
      <c r="G177" s="42"/>
      <c r="H177" s="42"/>
      <c r="I177" s="231"/>
      <c r="J177" s="42"/>
      <c r="K177" s="42"/>
      <c r="L177" s="46"/>
      <c r="M177" s="232"/>
      <c r="N177" s="233"/>
      <c r="O177" s="86"/>
      <c r="P177" s="86"/>
      <c r="Q177" s="86"/>
      <c r="R177" s="86"/>
      <c r="S177" s="86"/>
      <c r="T177" s="86"/>
      <c r="U177" s="87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T177" s="19" t="s">
        <v>345</v>
      </c>
      <c r="AU177" s="19" t="s">
        <v>85</v>
      </c>
    </row>
    <row r="178" s="2" customFormat="1" ht="16.5" customHeight="1">
      <c r="A178" s="40"/>
      <c r="B178" s="41"/>
      <c r="C178" s="216" t="s">
        <v>434</v>
      </c>
      <c r="D178" s="216" t="s">
        <v>337</v>
      </c>
      <c r="E178" s="217" t="s">
        <v>435</v>
      </c>
      <c r="F178" s="218" t="s">
        <v>436</v>
      </c>
      <c r="G178" s="219" t="s">
        <v>388</v>
      </c>
      <c r="H178" s="220">
        <v>2.3519999999999999</v>
      </c>
      <c r="I178" s="221"/>
      <c r="J178" s="222">
        <f>ROUND(I178*H178,2)</f>
        <v>0</v>
      </c>
      <c r="K178" s="218" t="s">
        <v>341</v>
      </c>
      <c r="L178" s="46"/>
      <c r="M178" s="223" t="s">
        <v>19</v>
      </c>
      <c r="N178" s="224" t="s">
        <v>47</v>
      </c>
      <c r="O178" s="86"/>
      <c r="P178" s="225">
        <f>O178*H178</f>
        <v>0</v>
      </c>
      <c r="Q178" s="225">
        <v>0.0025000000000000001</v>
      </c>
      <c r="R178" s="225">
        <f>Q178*H178</f>
        <v>0.0058799999999999998</v>
      </c>
      <c r="S178" s="225">
        <v>0</v>
      </c>
      <c r="T178" s="225">
        <f>S178*H178</f>
        <v>0</v>
      </c>
      <c r="U178" s="226" t="s">
        <v>19</v>
      </c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R178" s="227" t="s">
        <v>103</v>
      </c>
      <c r="AT178" s="227" t="s">
        <v>337</v>
      </c>
      <c r="AU178" s="227" t="s">
        <v>85</v>
      </c>
      <c r="AY178" s="19" t="s">
        <v>335</v>
      </c>
      <c r="BE178" s="228">
        <f>IF(N178="základní",J178,0)</f>
        <v>0</v>
      </c>
      <c r="BF178" s="228">
        <f>IF(N178="snížená",J178,0)</f>
        <v>0</v>
      </c>
      <c r="BG178" s="228">
        <f>IF(N178="zákl. přenesená",J178,0)</f>
        <v>0</v>
      </c>
      <c r="BH178" s="228">
        <f>IF(N178="sníž. přenesená",J178,0)</f>
        <v>0</v>
      </c>
      <c r="BI178" s="228">
        <f>IF(N178="nulová",J178,0)</f>
        <v>0</v>
      </c>
      <c r="BJ178" s="19" t="s">
        <v>83</v>
      </c>
      <c r="BK178" s="228">
        <f>ROUND(I178*H178,2)</f>
        <v>0</v>
      </c>
      <c r="BL178" s="19" t="s">
        <v>103</v>
      </c>
      <c r="BM178" s="227" t="s">
        <v>437</v>
      </c>
    </row>
    <row r="179" s="2" customFormat="1">
      <c r="A179" s="40"/>
      <c r="B179" s="41"/>
      <c r="C179" s="42"/>
      <c r="D179" s="229" t="s">
        <v>343</v>
      </c>
      <c r="E179" s="42"/>
      <c r="F179" s="230" t="s">
        <v>438</v>
      </c>
      <c r="G179" s="42"/>
      <c r="H179" s="42"/>
      <c r="I179" s="231"/>
      <c r="J179" s="42"/>
      <c r="K179" s="42"/>
      <c r="L179" s="46"/>
      <c r="M179" s="232"/>
      <c r="N179" s="233"/>
      <c r="O179" s="86"/>
      <c r="P179" s="86"/>
      <c r="Q179" s="86"/>
      <c r="R179" s="86"/>
      <c r="S179" s="86"/>
      <c r="T179" s="86"/>
      <c r="U179" s="87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T179" s="19" t="s">
        <v>343</v>
      </c>
      <c r="AU179" s="19" t="s">
        <v>85</v>
      </c>
    </row>
    <row r="180" s="2" customFormat="1">
      <c r="A180" s="40"/>
      <c r="B180" s="41"/>
      <c r="C180" s="42"/>
      <c r="D180" s="234" t="s">
        <v>345</v>
      </c>
      <c r="E180" s="42"/>
      <c r="F180" s="235" t="s">
        <v>439</v>
      </c>
      <c r="G180" s="42"/>
      <c r="H180" s="42"/>
      <c r="I180" s="231"/>
      <c r="J180" s="42"/>
      <c r="K180" s="42"/>
      <c r="L180" s="46"/>
      <c r="M180" s="232"/>
      <c r="N180" s="233"/>
      <c r="O180" s="86"/>
      <c r="P180" s="86"/>
      <c r="Q180" s="86"/>
      <c r="R180" s="86"/>
      <c r="S180" s="86"/>
      <c r="T180" s="86"/>
      <c r="U180" s="87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T180" s="19" t="s">
        <v>345</v>
      </c>
      <c r="AU180" s="19" t="s">
        <v>85</v>
      </c>
    </row>
    <row r="181" s="14" customFormat="1">
      <c r="A181" s="14"/>
      <c r="B181" s="247"/>
      <c r="C181" s="248"/>
      <c r="D181" s="229" t="s">
        <v>347</v>
      </c>
      <c r="E181" s="249" t="s">
        <v>19</v>
      </c>
      <c r="F181" s="250" t="s">
        <v>426</v>
      </c>
      <c r="G181" s="248"/>
      <c r="H181" s="249" t="s">
        <v>19</v>
      </c>
      <c r="I181" s="251"/>
      <c r="J181" s="248"/>
      <c r="K181" s="248"/>
      <c r="L181" s="252"/>
      <c r="M181" s="253"/>
      <c r="N181" s="254"/>
      <c r="O181" s="254"/>
      <c r="P181" s="254"/>
      <c r="Q181" s="254"/>
      <c r="R181" s="254"/>
      <c r="S181" s="254"/>
      <c r="T181" s="254"/>
      <c r="U181" s="255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T181" s="256" t="s">
        <v>347</v>
      </c>
      <c r="AU181" s="256" t="s">
        <v>85</v>
      </c>
      <c r="AV181" s="14" t="s">
        <v>83</v>
      </c>
      <c r="AW181" s="14" t="s">
        <v>37</v>
      </c>
      <c r="AX181" s="14" t="s">
        <v>76</v>
      </c>
      <c r="AY181" s="256" t="s">
        <v>335</v>
      </c>
    </row>
    <row r="182" s="13" customFormat="1">
      <c r="A182" s="13"/>
      <c r="B182" s="236"/>
      <c r="C182" s="237"/>
      <c r="D182" s="229" t="s">
        <v>347</v>
      </c>
      <c r="E182" s="238" t="s">
        <v>19</v>
      </c>
      <c r="F182" s="239" t="s">
        <v>440</v>
      </c>
      <c r="G182" s="237"/>
      <c r="H182" s="240">
        <v>2.3519999999999999</v>
      </c>
      <c r="I182" s="241"/>
      <c r="J182" s="237"/>
      <c r="K182" s="237"/>
      <c r="L182" s="242"/>
      <c r="M182" s="243"/>
      <c r="N182" s="244"/>
      <c r="O182" s="244"/>
      <c r="P182" s="244"/>
      <c r="Q182" s="244"/>
      <c r="R182" s="244"/>
      <c r="S182" s="244"/>
      <c r="T182" s="244"/>
      <c r="U182" s="245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T182" s="246" t="s">
        <v>347</v>
      </c>
      <c r="AU182" s="246" t="s">
        <v>85</v>
      </c>
      <c r="AV182" s="13" t="s">
        <v>85</v>
      </c>
      <c r="AW182" s="13" t="s">
        <v>37</v>
      </c>
      <c r="AX182" s="13" t="s">
        <v>83</v>
      </c>
      <c r="AY182" s="246" t="s">
        <v>335</v>
      </c>
    </row>
    <row r="183" s="2" customFormat="1" ht="16.5" customHeight="1">
      <c r="A183" s="40"/>
      <c r="B183" s="41"/>
      <c r="C183" s="216" t="s">
        <v>8</v>
      </c>
      <c r="D183" s="216" t="s">
        <v>337</v>
      </c>
      <c r="E183" s="217" t="s">
        <v>441</v>
      </c>
      <c r="F183" s="218" t="s">
        <v>442</v>
      </c>
      <c r="G183" s="219" t="s">
        <v>364</v>
      </c>
      <c r="H183" s="220">
        <v>0.023</v>
      </c>
      <c r="I183" s="221"/>
      <c r="J183" s="222">
        <f>ROUND(I183*H183,2)</f>
        <v>0</v>
      </c>
      <c r="K183" s="218" t="s">
        <v>341</v>
      </c>
      <c r="L183" s="46"/>
      <c r="M183" s="223" t="s">
        <v>19</v>
      </c>
      <c r="N183" s="224" t="s">
        <v>47</v>
      </c>
      <c r="O183" s="86"/>
      <c r="P183" s="225">
        <f>O183*H183</f>
        <v>0</v>
      </c>
      <c r="Q183" s="225">
        <v>1.04922</v>
      </c>
      <c r="R183" s="225">
        <f>Q183*H183</f>
        <v>0.02413206</v>
      </c>
      <c r="S183" s="225">
        <v>0</v>
      </c>
      <c r="T183" s="225">
        <f>S183*H183</f>
        <v>0</v>
      </c>
      <c r="U183" s="226" t="s">
        <v>19</v>
      </c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R183" s="227" t="s">
        <v>103</v>
      </c>
      <c r="AT183" s="227" t="s">
        <v>337</v>
      </c>
      <c r="AU183" s="227" t="s">
        <v>85</v>
      </c>
      <c r="AY183" s="19" t="s">
        <v>335</v>
      </c>
      <c r="BE183" s="228">
        <f>IF(N183="základní",J183,0)</f>
        <v>0</v>
      </c>
      <c r="BF183" s="228">
        <f>IF(N183="snížená",J183,0)</f>
        <v>0</v>
      </c>
      <c r="BG183" s="228">
        <f>IF(N183="zákl. přenesená",J183,0)</f>
        <v>0</v>
      </c>
      <c r="BH183" s="228">
        <f>IF(N183="sníž. přenesená",J183,0)</f>
        <v>0</v>
      </c>
      <c r="BI183" s="228">
        <f>IF(N183="nulová",J183,0)</f>
        <v>0</v>
      </c>
      <c r="BJ183" s="19" t="s">
        <v>83</v>
      </c>
      <c r="BK183" s="228">
        <f>ROUND(I183*H183,2)</f>
        <v>0</v>
      </c>
      <c r="BL183" s="19" t="s">
        <v>103</v>
      </c>
      <c r="BM183" s="227" t="s">
        <v>443</v>
      </c>
    </row>
    <row r="184" s="2" customFormat="1">
      <c r="A184" s="40"/>
      <c r="B184" s="41"/>
      <c r="C184" s="42"/>
      <c r="D184" s="229" t="s">
        <v>343</v>
      </c>
      <c r="E184" s="42"/>
      <c r="F184" s="230" t="s">
        <v>444</v>
      </c>
      <c r="G184" s="42"/>
      <c r="H184" s="42"/>
      <c r="I184" s="231"/>
      <c r="J184" s="42"/>
      <c r="K184" s="42"/>
      <c r="L184" s="46"/>
      <c r="M184" s="232"/>
      <c r="N184" s="233"/>
      <c r="O184" s="86"/>
      <c r="P184" s="86"/>
      <c r="Q184" s="86"/>
      <c r="R184" s="86"/>
      <c r="S184" s="86"/>
      <c r="T184" s="86"/>
      <c r="U184" s="87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T184" s="19" t="s">
        <v>343</v>
      </c>
      <c r="AU184" s="19" t="s">
        <v>85</v>
      </c>
    </row>
    <row r="185" s="2" customFormat="1">
      <c r="A185" s="40"/>
      <c r="B185" s="41"/>
      <c r="C185" s="42"/>
      <c r="D185" s="234" t="s">
        <v>345</v>
      </c>
      <c r="E185" s="42"/>
      <c r="F185" s="235" t="s">
        <v>445</v>
      </c>
      <c r="G185" s="42"/>
      <c r="H185" s="42"/>
      <c r="I185" s="231"/>
      <c r="J185" s="42"/>
      <c r="K185" s="42"/>
      <c r="L185" s="46"/>
      <c r="M185" s="232"/>
      <c r="N185" s="233"/>
      <c r="O185" s="86"/>
      <c r="P185" s="86"/>
      <c r="Q185" s="86"/>
      <c r="R185" s="86"/>
      <c r="S185" s="86"/>
      <c r="T185" s="86"/>
      <c r="U185" s="87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T185" s="19" t="s">
        <v>345</v>
      </c>
      <c r="AU185" s="19" t="s">
        <v>85</v>
      </c>
    </row>
    <row r="186" s="14" customFormat="1">
      <c r="A186" s="14"/>
      <c r="B186" s="247"/>
      <c r="C186" s="248"/>
      <c r="D186" s="229" t="s">
        <v>347</v>
      </c>
      <c r="E186" s="249" t="s">
        <v>19</v>
      </c>
      <c r="F186" s="250" t="s">
        <v>426</v>
      </c>
      <c r="G186" s="248"/>
      <c r="H186" s="249" t="s">
        <v>19</v>
      </c>
      <c r="I186" s="251"/>
      <c r="J186" s="248"/>
      <c r="K186" s="248"/>
      <c r="L186" s="252"/>
      <c r="M186" s="253"/>
      <c r="N186" s="254"/>
      <c r="O186" s="254"/>
      <c r="P186" s="254"/>
      <c r="Q186" s="254"/>
      <c r="R186" s="254"/>
      <c r="S186" s="254"/>
      <c r="T186" s="254"/>
      <c r="U186" s="255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T186" s="256" t="s">
        <v>347</v>
      </c>
      <c r="AU186" s="256" t="s">
        <v>85</v>
      </c>
      <c r="AV186" s="14" t="s">
        <v>83</v>
      </c>
      <c r="AW186" s="14" t="s">
        <v>37</v>
      </c>
      <c r="AX186" s="14" t="s">
        <v>76</v>
      </c>
      <c r="AY186" s="256" t="s">
        <v>335</v>
      </c>
    </row>
    <row r="187" s="13" customFormat="1">
      <c r="A187" s="13"/>
      <c r="B187" s="236"/>
      <c r="C187" s="237"/>
      <c r="D187" s="229" t="s">
        <v>347</v>
      </c>
      <c r="E187" s="238" t="s">
        <v>19</v>
      </c>
      <c r="F187" s="239" t="s">
        <v>446</v>
      </c>
      <c r="G187" s="237"/>
      <c r="H187" s="240">
        <v>0.023</v>
      </c>
      <c r="I187" s="241"/>
      <c r="J187" s="237"/>
      <c r="K187" s="237"/>
      <c r="L187" s="242"/>
      <c r="M187" s="243"/>
      <c r="N187" s="244"/>
      <c r="O187" s="244"/>
      <c r="P187" s="244"/>
      <c r="Q187" s="244"/>
      <c r="R187" s="244"/>
      <c r="S187" s="244"/>
      <c r="T187" s="244"/>
      <c r="U187" s="245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T187" s="246" t="s">
        <v>347</v>
      </c>
      <c r="AU187" s="246" t="s">
        <v>85</v>
      </c>
      <c r="AV187" s="13" t="s">
        <v>85</v>
      </c>
      <c r="AW187" s="13" t="s">
        <v>37</v>
      </c>
      <c r="AX187" s="13" t="s">
        <v>83</v>
      </c>
      <c r="AY187" s="246" t="s">
        <v>335</v>
      </c>
    </row>
    <row r="188" s="2" customFormat="1" ht="16.5" customHeight="1">
      <c r="A188" s="40"/>
      <c r="B188" s="41"/>
      <c r="C188" s="216" t="s">
        <v>447</v>
      </c>
      <c r="D188" s="216" t="s">
        <v>337</v>
      </c>
      <c r="E188" s="217" t="s">
        <v>448</v>
      </c>
      <c r="F188" s="218" t="s">
        <v>449</v>
      </c>
      <c r="G188" s="219" t="s">
        <v>351</v>
      </c>
      <c r="H188" s="220">
        <v>0.28199999999999997</v>
      </c>
      <c r="I188" s="221"/>
      <c r="J188" s="222">
        <f>ROUND(I188*H188,2)</f>
        <v>0</v>
      </c>
      <c r="K188" s="218" t="s">
        <v>341</v>
      </c>
      <c r="L188" s="46"/>
      <c r="M188" s="223" t="s">
        <v>19</v>
      </c>
      <c r="N188" s="224" t="s">
        <v>47</v>
      </c>
      <c r="O188" s="86"/>
      <c r="P188" s="225">
        <f>O188*H188</f>
        <v>0</v>
      </c>
      <c r="Q188" s="225">
        <v>2.5018699999999998</v>
      </c>
      <c r="R188" s="225">
        <f>Q188*H188</f>
        <v>0.70552733999999984</v>
      </c>
      <c r="S188" s="225">
        <v>0</v>
      </c>
      <c r="T188" s="225">
        <f>S188*H188</f>
        <v>0</v>
      </c>
      <c r="U188" s="226" t="s">
        <v>19</v>
      </c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R188" s="227" t="s">
        <v>103</v>
      </c>
      <c r="AT188" s="227" t="s">
        <v>337</v>
      </c>
      <c r="AU188" s="227" t="s">
        <v>85</v>
      </c>
      <c r="AY188" s="19" t="s">
        <v>335</v>
      </c>
      <c r="BE188" s="228">
        <f>IF(N188="základní",J188,0)</f>
        <v>0</v>
      </c>
      <c r="BF188" s="228">
        <f>IF(N188="snížená",J188,0)</f>
        <v>0</v>
      </c>
      <c r="BG188" s="228">
        <f>IF(N188="zákl. přenesená",J188,0)</f>
        <v>0</v>
      </c>
      <c r="BH188" s="228">
        <f>IF(N188="sníž. přenesená",J188,0)</f>
        <v>0</v>
      </c>
      <c r="BI188" s="228">
        <f>IF(N188="nulová",J188,0)</f>
        <v>0</v>
      </c>
      <c r="BJ188" s="19" t="s">
        <v>83</v>
      </c>
      <c r="BK188" s="228">
        <f>ROUND(I188*H188,2)</f>
        <v>0</v>
      </c>
      <c r="BL188" s="19" t="s">
        <v>103</v>
      </c>
      <c r="BM188" s="227" t="s">
        <v>450</v>
      </c>
    </row>
    <row r="189" s="2" customFormat="1">
      <c r="A189" s="40"/>
      <c r="B189" s="41"/>
      <c r="C189" s="42"/>
      <c r="D189" s="229" t="s">
        <v>343</v>
      </c>
      <c r="E189" s="42"/>
      <c r="F189" s="230" t="s">
        <v>451</v>
      </c>
      <c r="G189" s="42"/>
      <c r="H189" s="42"/>
      <c r="I189" s="231"/>
      <c r="J189" s="42"/>
      <c r="K189" s="42"/>
      <c r="L189" s="46"/>
      <c r="M189" s="232"/>
      <c r="N189" s="233"/>
      <c r="O189" s="86"/>
      <c r="P189" s="86"/>
      <c r="Q189" s="86"/>
      <c r="R189" s="86"/>
      <c r="S189" s="86"/>
      <c r="T189" s="86"/>
      <c r="U189" s="87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T189" s="19" t="s">
        <v>343</v>
      </c>
      <c r="AU189" s="19" t="s">
        <v>85</v>
      </c>
    </row>
    <row r="190" s="2" customFormat="1">
      <c r="A190" s="40"/>
      <c r="B190" s="41"/>
      <c r="C190" s="42"/>
      <c r="D190" s="234" t="s">
        <v>345</v>
      </c>
      <c r="E190" s="42"/>
      <c r="F190" s="235" t="s">
        <v>452</v>
      </c>
      <c r="G190" s="42"/>
      <c r="H190" s="42"/>
      <c r="I190" s="231"/>
      <c r="J190" s="42"/>
      <c r="K190" s="42"/>
      <c r="L190" s="46"/>
      <c r="M190" s="232"/>
      <c r="N190" s="233"/>
      <c r="O190" s="86"/>
      <c r="P190" s="86"/>
      <c r="Q190" s="86"/>
      <c r="R190" s="86"/>
      <c r="S190" s="86"/>
      <c r="T190" s="86"/>
      <c r="U190" s="87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T190" s="19" t="s">
        <v>345</v>
      </c>
      <c r="AU190" s="19" t="s">
        <v>85</v>
      </c>
    </row>
    <row r="191" s="14" customFormat="1">
      <c r="A191" s="14"/>
      <c r="B191" s="247"/>
      <c r="C191" s="248"/>
      <c r="D191" s="229" t="s">
        <v>347</v>
      </c>
      <c r="E191" s="249" t="s">
        <v>19</v>
      </c>
      <c r="F191" s="250" t="s">
        <v>426</v>
      </c>
      <c r="G191" s="248"/>
      <c r="H191" s="249" t="s">
        <v>19</v>
      </c>
      <c r="I191" s="251"/>
      <c r="J191" s="248"/>
      <c r="K191" s="248"/>
      <c r="L191" s="252"/>
      <c r="M191" s="253"/>
      <c r="N191" s="254"/>
      <c r="O191" s="254"/>
      <c r="P191" s="254"/>
      <c r="Q191" s="254"/>
      <c r="R191" s="254"/>
      <c r="S191" s="254"/>
      <c r="T191" s="254"/>
      <c r="U191" s="255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T191" s="256" t="s">
        <v>347</v>
      </c>
      <c r="AU191" s="256" t="s">
        <v>85</v>
      </c>
      <c r="AV191" s="14" t="s">
        <v>83</v>
      </c>
      <c r="AW191" s="14" t="s">
        <v>37</v>
      </c>
      <c r="AX191" s="14" t="s">
        <v>76</v>
      </c>
      <c r="AY191" s="256" t="s">
        <v>335</v>
      </c>
    </row>
    <row r="192" s="13" customFormat="1">
      <c r="A192" s="13"/>
      <c r="B192" s="236"/>
      <c r="C192" s="237"/>
      <c r="D192" s="229" t="s">
        <v>347</v>
      </c>
      <c r="E192" s="238" t="s">
        <v>19</v>
      </c>
      <c r="F192" s="239" t="s">
        <v>453</v>
      </c>
      <c r="G192" s="237"/>
      <c r="H192" s="240">
        <v>0.28199999999999997</v>
      </c>
      <c r="I192" s="241"/>
      <c r="J192" s="237"/>
      <c r="K192" s="237"/>
      <c r="L192" s="242"/>
      <c r="M192" s="243"/>
      <c r="N192" s="244"/>
      <c r="O192" s="244"/>
      <c r="P192" s="244"/>
      <c r="Q192" s="244"/>
      <c r="R192" s="244"/>
      <c r="S192" s="244"/>
      <c r="T192" s="244"/>
      <c r="U192" s="245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T192" s="246" t="s">
        <v>347</v>
      </c>
      <c r="AU192" s="246" t="s">
        <v>85</v>
      </c>
      <c r="AV192" s="13" t="s">
        <v>85</v>
      </c>
      <c r="AW192" s="13" t="s">
        <v>37</v>
      </c>
      <c r="AX192" s="13" t="s">
        <v>83</v>
      </c>
      <c r="AY192" s="246" t="s">
        <v>335</v>
      </c>
    </row>
    <row r="193" s="2" customFormat="1" ht="24.15" customHeight="1">
      <c r="A193" s="40"/>
      <c r="B193" s="41"/>
      <c r="C193" s="216" t="s">
        <v>454</v>
      </c>
      <c r="D193" s="216" t="s">
        <v>337</v>
      </c>
      <c r="E193" s="217" t="s">
        <v>455</v>
      </c>
      <c r="F193" s="218" t="s">
        <v>456</v>
      </c>
      <c r="G193" s="219" t="s">
        <v>388</v>
      </c>
      <c r="H193" s="220">
        <v>157.822</v>
      </c>
      <c r="I193" s="221"/>
      <c r="J193" s="222">
        <f>ROUND(I193*H193,2)</f>
        <v>0</v>
      </c>
      <c r="K193" s="218" t="s">
        <v>19</v>
      </c>
      <c r="L193" s="46"/>
      <c r="M193" s="223" t="s">
        <v>19</v>
      </c>
      <c r="N193" s="224" t="s">
        <v>47</v>
      </c>
      <c r="O193" s="86"/>
      <c r="P193" s="225">
        <f>O193*H193</f>
        <v>0</v>
      </c>
      <c r="Q193" s="225">
        <v>0.3216</v>
      </c>
      <c r="R193" s="225">
        <f>Q193*H193</f>
        <v>50.755555200000003</v>
      </c>
      <c r="S193" s="225">
        <v>0</v>
      </c>
      <c r="T193" s="225">
        <f>S193*H193</f>
        <v>0</v>
      </c>
      <c r="U193" s="226" t="s">
        <v>19</v>
      </c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R193" s="227" t="s">
        <v>103</v>
      </c>
      <c r="AT193" s="227" t="s">
        <v>337</v>
      </c>
      <c r="AU193" s="227" t="s">
        <v>85</v>
      </c>
      <c r="AY193" s="19" t="s">
        <v>335</v>
      </c>
      <c r="BE193" s="228">
        <f>IF(N193="základní",J193,0)</f>
        <v>0</v>
      </c>
      <c r="BF193" s="228">
        <f>IF(N193="snížená",J193,0)</f>
        <v>0</v>
      </c>
      <c r="BG193" s="228">
        <f>IF(N193="zákl. přenesená",J193,0)</f>
        <v>0</v>
      </c>
      <c r="BH193" s="228">
        <f>IF(N193="sníž. přenesená",J193,0)</f>
        <v>0</v>
      </c>
      <c r="BI193" s="228">
        <f>IF(N193="nulová",J193,0)</f>
        <v>0</v>
      </c>
      <c r="BJ193" s="19" t="s">
        <v>83</v>
      </c>
      <c r="BK193" s="228">
        <f>ROUND(I193*H193,2)</f>
        <v>0</v>
      </c>
      <c r="BL193" s="19" t="s">
        <v>103</v>
      </c>
      <c r="BM193" s="227" t="s">
        <v>457</v>
      </c>
    </row>
    <row r="194" s="2" customFormat="1">
      <c r="A194" s="40"/>
      <c r="B194" s="41"/>
      <c r="C194" s="42"/>
      <c r="D194" s="229" t="s">
        <v>343</v>
      </c>
      <c r="E194" s="42"/>
      <c r="F194" s="230" t="s">
        <v>458</v>
      </c>
      <c r="G194" s="42"/>
      <c r="H194" s="42"/>
      <c r="I194" s="231"/>
      <c r="J194" s="42"/>
      <c r="K194" s="42"/>
      <c r="L194" s="46"/>
      <c r="M194" s="232"/>
      <c r="N194" s="233"/>
      <c r="O194" s="86"/>
      <c r="P194" s="86"/>
      <c r="Q194" s="86"/>
      <c r="R194" s="86"/>
      <c r="S194" s="86"/>
      <c r="T194" s="86"/>
      <c r="U194" s="87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T194" s="19" t="s">
        <v>343</v>
      </c>
      <c r="AU194" s="19" t="s">
        <v>85</v>
      </c>
    </row>
    <row r="195" s="14" customFormat="1">
      <c r="A195" s="14"/>
      <c r="B195" s="247"/>
      <c r="C195" s="248"/>
      <c r="D195" s="229" t="s">
        <v>347</v>
      </c>
      <c r="E195" s="249" t="s">
        <v>19</v>
      </c>
      <c r="F195" s="250" t="s">
        <v>459</v>
      </c>
      <c r="G195" s="248"/>
      <c r="H195" s="249" t="s">
        <v>19</v>
      </c>
      <c r="I195" s="251"/>
      <c r="J195" s="248"/>
      <c r="K195" s="248"/>
      <c r="L195" s="252"/>
      <c r="M195" s="253"/>
      <c r="N195" s="254"/>
      <c r="O195" s="254"/>
      <c r="P195" s="254"/>
      <c r="Q195" s="254"/>
      <c r="R195" s="254"/>
      <c r="S195" s="254"/>
      <c r="T195" s="254"/>
      <c r="U195" s="255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T195" s="256" t="s">
        <v>347</v>
      </c>
      <c r="AU195" s="256" t="s">
        <v>85</v>
      </c>
      <c r="AV195" s="14" t="s">
        <v>83</v>
      </c>
      <c r="AW195" s="14" t="s">
        <v>37</v>
      </c>
      <c r="AX195" s="14" t="s">
        <v>76</v>
      </c>
      <c r="AY195" s="256" t="s">
        <v>335</v>
      </c>
    </row>
    <row r="196" s="13" customFormat="1">
      <c r="A196" s="13"/>
      <c r="B196" s="236"/>
      <c r="C196" s="237"/>
      <c r="D196" s="229" t="s">
        <v>347</v>
      </c>
      <c r="E196" s="238" t="s">
        <v>19</v>
      </c>
      <c r="F196" s="239" t="s">
        <v>460</v>
      </c>
      <c r="G196" s="237"/>
      <c r="H196" s="240">
        <v>104.693</v>
      </c>
      <c r="I196" s="241"/>
      <c r="J196" s="237"/>
      <c r="K196" s="237"/>
      <c r="L196" s="242"/>
      <c r="M196" s="243"/>
      <c r="N196" s="244"/>
      <c r="O196" s="244"/>
      <c r="P196" s="244"/>
      <c r="Q196" s="244"/>
      <c r="R196" s="244"/>
      <c r="S196" s="244"/>
      <c r="T196" s="244"/>
      <c r="U196" s="245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T196" s="246" t="s">
        <v>347</v>
      </c>
      <c r="AU196" s="246" t="s">
        <v>85</v>
      </c>
      <c r="AV196" s="13" t="s">
        <v>85</v>
      </c>
      <c r="AW196" s="13" t="s">
        <v>37</v>
      </c>
      <c r="AX196" s="13" t="s">
        <v>76</v>
      </c>
      <c r="AY196" s="246" t="s">
        <v>335</v>
      </c>
    </row>
    <row r="197" s="13" customFormat="1">
      <c r="A197" s="13"/>
      <c r="B197" s="236"/>
      <c r="C197" s="237"/>
      <c r="D197" s="229" t="s">
        <v>347</v>
      </c>
      <c r="E197" s="238" t="s">
        <v>19</v>
      </c>
      <c r="F197" s="239" t="s">
        <v>461</v>
      </c>
      <c r="G197" s="237"/>
      <c r="H197" s="240">
        <v>53.128999999999998</v>
      </c>
      <c r="I197" s="241"/>
      <c r="J197" s="237"/>
      <c r="K197" s="237"/>
      <c r="L197" s="242"/>
      <c r="M197" s="243"/>
      <c r="N197" s="244"/>
      <c r="O197" s="244"/>
      <c r="P197" s="244"/>
      <c r="Q197" s="244"/>
      <c r="R197" s="244"/>
      <c r="S197" s="244"/>
      <c r="T197" s="244"/>
      <c r="U197" s="245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T197" s="246" t="s">
        <v>347</v>
      </c>
      <c r="AU197" s="246" t="s">
        <v>85</v>
      </c>
      <c r="AV197" s="13" t="s">
        <v>85</v>
      </c>
      <c r="AW197" s="13" t="s">
        <v>37</v>
      </c>
      <c r="AX197" s="13" t="s">
        <v>76</v>
      </c>
      <c r="AY197" s="246" t="s">
        <v>335</v>
      </c>
    </row>
    <row r="198" s="15" customFormat="1">
      <c r="A198" s="15"/>
      <c r="B198" s="267"/>
      <c r="C198" s="268"/>
      <c r="D198" s="229" t="s">
        <v>347</v>
      </c>
      <c r="E198" s="269" t="s">
        <v>19</v>
      </c>
      <c r="F198" s="270" t="s">
        <v>462</v>
      </c>
      <c r="G198" s="268"/>
      <c r="H198" s="271">
        <v>157.822</v>
      </c>
      <c r="I198" s="272"/>
      <c r="J198" s="268"/>
      <c r="K198" s="268"/>
      <c r="L198" s="273"/>
      <c r="M198" s="274"/>
      <c r="N198" s="275"/>
      <c r="O198" s="275"/>
      <c r="P198" s="275"/>
      <c r="Q198" s="275"/>
      <c r="R198" s="275"/>
      <c r="S198" s="275"/>
      <c r="T198" s="275"/>
      <c r="U198" s="276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T198" s="277" t="s">
        <v>347</v>
      </c>
      <c r="AU198" s="277" t="s">
        <v>85</v>
      </c>
      <c r="AV198" s="15" t="s">
        <v>103</v>
      </c>
      <c r="AW198" s="15" t="s">
        <v>37</v>
      </c>
      <c r="AX198" s="15" t="s">
        <v>83</v>
      </c>
      <c r="AY198" s="277" t="s">
        <v>335</v>
      </c>
    </row>
    <row r="199" s="2" customFormat="1" ht="16.5" customHeight="1">
      <c r="A199" s="40"/>
      <c r="B199" s="41"/>
      <c r="C199" s="216" t="s">
        <v>463</v>
      </c>
      <c r="D199" s="216" t="s">
        <v>337</v>
      </c>
      <c r="E199" s="217" t="s">
        <v>464</v>
      </c>
      <c r="F199" s="218" t="s">
        <v>465</v>
      </c>
      <c r="G199" s="219" t="s">
        <v>388</v>
      </c>
      <c r="H199" s="220">
        <v>5.3940000000000001</v>
      </c>
      <c r="I199" s="221"/>
      <c r="J199" s="222">
        <f>ROUND(I199*H199,2)</f>
        <v>0</v>
      </c>
      <c r="K199" s="218" t="s">
        <v>19</v>
      </c>
      <c r="L199" s="46"/>
      <c r="M199" s="223" t="s">
        <v>19</v>
      </c>
      <c r="N199" s="224" t="s">
        <v>47</v>
      </c>
      <c r="O199" s="86"/>
      <c r="P199" s="225">
        <f>O199*H199</f>
        <v>0</v>
      </c>
      <c r="Q199" s="225">
        <v>0.2621</v>
      </c>
      <c r="R199" s="225">
        <f>Q199*H199</f>
        <v>1.4137674</v>
      </c>
      <c r="S199" s="225">
        <v>0</v>
      </c>
      <c r="T199" s="225">
        <f>S199*H199</f>
        <v>0</v>
      </c>
      <c r="U199" s="226" t="s">
        <v>19</v>
      </c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R199" s="227" t="s">
        <v>103</v>
      </c>
      <c r="AT199" s="227" t="s">
        <v>337</v>
      </c>
      <c r="AU199" s="227" t="s">
        <v>85</v>
      </c>
      <c r="AY199" s="19" t="s">
        <v>335</v>
      </c>
      <c r="BE199" s="228">
        <f>IF(N199="základní",J199,0)</f>
        <v>0</v>
      </c>
      <c r="BF199" s="228">
        <f>IF(N199="snížená",J199,0)</f>
        <v>0</v>
      </c>
      <c r="BG199" s="228">
        <f>IF(N199="zákl. přenesená",J199,0)</f>
        <v>0</v>
      </c>
      <c r="BH199" s="228">
        <f>IF(N199="sníž. přenesená",J199,0)</f>
        <v>0</v>
      </c>
      <c r="BI199" s="228">
        <f>IF(N199="nulová",J199,0)</f>
        <v>0</v>
      </c>
      <c r="BJ199" s="19" t="s">
        <v>83</v>
      </c>
      <c r="BK199" s="228">
        <f>ROUND(I199*H199,2)</f>
        <v>0</v>
      </c>
      <c r="BL199" s="19" t="s">
        <v>103</v>
      </c>
      <c r="BM199" s="227" t="s">
        <v>466</v>
      </c>
    </row>
    <row r="200" s="2" customFormat="1">
      <c r="A200" s="40"/>
      <c r="B200" s="41"/>
      <c r="C200" s="42"/>
      <c r="D200" s="229" t="s">
        <v>343</v>
      </c>
      <c r="E200" s="42"/>
      <c r="F200" s="230" t="s">
        <v>467</v>
      </c>
      <c r="G200" s="42"/>
      <c r="H200" s="42"/>
      <c r="I200" s="231"/>
      <c r="J200" s="42"/>
      <c r="K200" s="42"/>
      <c r="L200" s="46"/>
      <c r="M200" s="232"/>
      <c r="N200" s="233"/>
      <c r="O200" s="86"/>
      <c r="P200" s="86"/>
      <c r="Q200" s="86"/>
      <c r="R200" s="86"/>
      <c r="S200" s="86"/>
      <c r="T200" s="86"/>
      <c r="U200" s="87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T200" s="19" t="s">
        <v>343</v>
      </c>
      <c r="AU200" s="19" t="s">
        <v>85</v>
      </c>
    </row>
    <row r="201" s="14" customFormat="1">
      <c r="A201" s="14"/>
      <c r="B201" s="247"/>
      <c r="C201" s="248"/>
      <c r="D201" s="229" t="s">
        <v>347</v>
      </c>
      <c r="E201" s="249" t="s">
        <v>19</v>
      </c>
      <c r="F201" s="250" t="s">
        <v>468</v>
      </c>
      <c r="G201" s="248"/>
      <c r="H201" s="249" t="s">
        <v>19</v>
      </c>
      <c r="I201" s="251"/>
      <c r="J201" s="248"/>
      <c r="K201" s="248"/>
      <c r="L201" s="252"/>
      <c r="M201" s="253"/>
      <c r="N201" s="254"/>
      <c r="O201" s="254"/>
      <c r="P201" s="254"/>
      <c r="Q201" s="254"/>
      <c r="R201" s="254"/>
      <c r="S201" s="254"/>
      <c r="T201" s="254"/>
      <c r="U201" s="255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T201" s="256" t="s">
        <v>347</v>
      </c>
      <c r="AU201" s="256" t="s">
        <v>85</v>
      </c>
      <c r="AV201" s="14" t="s">
        <v>83</v>
      </c>
      <c r="AW201" s="14" t="s">
        <v>37</v>
      </c>
      <c r="AX201" s="14" t="s">
        <v>76</v>
      </c>
      <c r="AY201" s="256" t="s">
        <v>335</v>
      </c>
    </row>
    <row r="202" s="13" customFormat="1">
      <c r="A202" s="13"/>
      <c r="B202" s="236"/>
      <c r="C202" s="237"/>
      <c r="D202" s="229" t="s">
        <v>347</v>
      </c>
      <c r="E202" s="238" t="s">
        <v>19</v>
      </c>
      <c r="F202" s="239" t="s">
        <v>469</v>
      </c>
      <c r="G202" s="237"/>
      <c r="H202" s="240">
        <v>5.3940000000000001</v>
      </c>
      <c r="I202" s="241"/>
      <c r="J202" s="237"/>
      <c r="K202" s="237"/>
      <c r="L202" s="242"/>
      <c r="M202" s="243"/>
      <c r="N202" s="244"/>
      <c r="O202" s="244"/>
      <c r="P202" s="244"/>
      <c r="Q202" s="244"/>
      <c r="R202" s="244"/>
      <c r="S202" s="244"/>
      <c r="T202" s="244"/>
      <c r="U202" s="245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T202" s="246" t="s">
        <v>347</v>
      </c>
      <c r="AU202" s="246" t="s">
        <v>85</v>
      </c>
      <c r="AV202" s="13" t="s">
        <v>85</v>
      </c>
      <c r="AW202" s="13" t="s">
        <v>37</v>
      </c>
      <c r="AX202" s="13" t="s">
        <v>83</v>
      </c>
      <c r="AY202" s="246" t="s">
        <v>335</v>
      </c>
    </row>
    <row r="203" s="12" customFormat="1" ht="22.8" customHeight="1">
      <c r="A203" s="12"/>
      <c r="B203" s="200"/>
      <c r="C203" s="201"/>
      <c r="D203" s="202" t="s">
        <v>75</v>
      </c>
      <c r="E203" s="214" t="s">
        <v>103</v>
      </c>
      <c r="F203" s="214" t="s">
        <v>470</v>
      </c>
      <c r="G203" s="201"/>
      <c r="H203" s="201"/>
      <c r="I203" s="204"/>
      <c r="J203" s="215">
        <f>BK203</f>
        <v>0</v>
      </c>
      <c r="K203" s="201"/>
      <c r="L203" s="206"/>
      <c r="M203" s="207"/>
      <c r="N203" s="208"/>
      <c r="O203" s="208"/>
      <c r="P203" s="209">
        <f>SUM(P204:P224)</f>
        <v>0</v>
      </c>
      <c r="Q203" s="208"/>
      <c r="R203" s="209">
        <f>SUM(R204:R224)</f>
        <v>0.42590489000000004</v>
      </c>
      <c r="S203" s="208"/>
      <c r="T203" s="209">
        <f>SUM(T204:T224)</f>
        <v>0</v>
      </c>
      <c r="U203" s="210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R203" s="211" t="s">
        <v>83</v>
      </c>
      <c r="AT203" s="212" t="s">
        <v>75</v>
      </c>
      <c r="AU203" s="212" t="s">
        <v>83</v>
      </c>
      <c r="AY203" s="211" t="s">
        <v>335</v>
      </c>
      <c r="BK203" s="213">
        <f>SUM(BK204:BK224)</f>
        <v>0</v>
      </c>
    </row>
    <row r="204" s="2" customFormat="1" ht="16.5" customHeight="1">
      <c r="A204" s="40"/>
      <c r="B204" s="41"/>
      <c r="C204" s="216" t="s">
        <v>471</v>
      </c>
      <c r="D204" s="216" t="s">
        <v>337</v>
      </c>
      <c r="E204" s="217" t="s">
        <v>472</v>
      </c>
      <c r="F204" s="218" t="s">
        <v>473</v>
      </c>
      <c r="G204" s="219" t="s">
        <v>351</v>
      </c>
      <c r="H204" s="220">
        <v>0.158</v>
      </c>
      <c r="I204" s="221"/>
      <c r="J204" s="222">
        <f>ROUND(I204*H204,2)</f>
        <v>0</v>
      </c>
      <c r="K204" s="218" t="s">
        <v>341</v>
      </c>
      <c r="L204" s="46"/>
      <c r="M204" s="223" t="s">
        <v>19</v>
      </c>
      <c r="N204" s="224" t="s">
        <v>47</v>
      </c>
      <c r="O204" s="86"/>
      <c r="P204" s="225">
        <f>O204*H204</f>
        <v>0</v>
      </c>
      <c r="Q204" s="225">
        <v>2.5020099999999998</v>
      </c>
      <c r="R204" s="225">
        <f>Q204*H204</f>
        <v>0.39531758</v>
      </c>
      <c r="S204" s="225">
        <v>0</v>
      </c>
      <c r="T204" s="225">
        <f>S204*H204</f>
        <v>0</v>
      </c>
      <c r="U204" s="226" t="s">
        <v>19</v>
      </c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R204" s="227" t="s">
        <v>103</v>
      </c>
      <c r="AT204" s="227" t="s">
        <v>337</v>
      </c>
      <c r="AU204" s="227" t="s">
        <v>85</v>
      </c>
      <c r="AY204" s="19" t="s">
        <v>335</v>
      </c>
      <c r="BE204" s="228">
        <f>IF(N204="základní",J204,0)</f>
        <v>0</v>
      </c>
      <c r="BF204" s="228">
        <f>IF(N204="snížená",J204,0)</f>
        <v>0</v>
      </c>
      <c r="BG204" s="228">
        <f>IF(N204="zákl. přenesená",J204,0)</f>
        <v>0</v>
      </c>
      <c r="BH204" s="228">
        <f>IF(N204="sníž. přenesená",J204,0)</f>
        <v>0</v>
      </c>
      <c r="BI204" s="228">
        <f>IF(N204="nulová",J204,0)</f>
        <v>0</v>
      </c>
      <c r="BJ204" s="19" t="s">
        <v>83</v>
      </c>
      <c r="BK204" s="228">
        <f>ROUND(I204*H204,2)</f>
        <v>0</v>
      </c>
      <c r="BL204" s="19" t="s">
        <v>103</v>
      </c>
      <c r="BM204" s="227" t="s">
        <v>474</v>
      </c>
    </row>
    <row r="205" s="2" customFormat="1">
      <c r="A205" s="40"/>
      <c r="B205" s="41"/>
      <c r="C205" s="42"/>
      <c r="D205" s="229" t="s">
        <v>343</v>
      </c>
      <c r="E205" s="42"/>
      <c r="F205" s="230" t="s">
        <v>475</v>
      </c>
      <c r="G205" s="42"/>
      <c r="H205" s="42"/>
      <c r="I205" s="231"/>
      <c r="J205" s="42"/>
      <c r="K205" s="42"/>
      <c r="L205" s="46"/>
      <c r="M205" s="232"/>
      <c r="N205" s="233"/>
      <c r="O205" s="86"/>
      <c r="P205" s="86"/>
      <c r="Q205" s="86"/>
      <c r="R205" s="86"/>
      <c r="S205" s="86"/>
      <c r="T205" s="86"/>
      <c r="U205" s="87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T205" s="19" t="s">
        <v>343</v>
      </c>
      <c r="AU205" s="19" t="s">
        <v>85</v>
      </c>
    </row>
    <row r="206" s="2" customFormat="1">
      <c r="A206" s="40"/>
      <c r="B206" s="41"/>
      <c r="C206" s="42"/>
      <c r="D206" s="234" t="s">
        <v>345</v>
      </c>
      <c r="E206" s="42"/>
      <c r="F206" s="235" t="s">
        <v>476</v>
      </c>
      <c r="G206" s="42"/>
      <c r="H206" s="42"/>
      <c r="I206" s="231"/>
      <c r="J206" s="42"/>
      <c r="K206" s="42"/>
      <c r="L206" s="46"/>
      <c r="M206" s="232"/>
      <c r="N206" s="233"/>
      <c r="O206" s="86"/>
      <c r="P206" s="86"/>
      <c r="Q206" s="86"/>
      <c r="R206" s="86"/>
      <c r="S206" s="86"/>
      <c r="T206" s="86"/>
      <c r="U206" s="87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T206" s="19" t="s">
        <v>345</v>
      </c>
      <c r="AU206" s="19" t="s">
        <v>85</v>
      </c>
    </row>
    <row r="207" s="13" customFormat="1">
      <c r="A207" s="13"/>
      <c r="B207" s="236"/>
      <c r="C207" s="237"/>
      <c r="D207" s="229" t="s">
        <v>347</v>
      </c>
      <c r="E207" s="238" t="s">
        <v>19</v>
      </c>
      <c r="F207" s="239" t="s">
        <v>477</v>
      </c>
      <c r="G207" s="237"/>
      <c r="H207" s="240">
        <v>0.158</v>
      </c>
      <c r="I207" s="241"/>
      <c r="J207" s="237"/>
      <c r="K207" s="237"/>
      <c r="L207" s="242"/>
      <c r="M207" s="243"/>
      <c r="N207" s="244"/>
      <c r="O207" s="244"/>
      <c r="P207" s="244"/>
      <c r="Q207" s="244"/>
      <c r="R207" s="244"/>
      <c r="S207" s="244"/>
      <c r="T207" s="244"/>
      <c r="U207" s="245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T207" s="246" t="s">
        <v>347</v>
      </c>
      <c r="AU207" s="246" t="s">
        <v>85</v>
      </c>
      <c r="AV207" s="13" t="s">
        <v>85</v>
      </c>
      <c r="AW207" s="13" t="s">
        <v>37</v>
      </c>
      <c r="AX207" s="13" t="s">
        <v>83</v>
      </c>
      <c r="AY207" s="246" t="s">
        <v>335</v>
      </c>
    </row>
    <row r="208" s="2" customFormat="1" ht="16.5" customHeight="1">
      <c r="A208" s="40"/>
      <c r="B208" s="41"/>
      <c r="C208" s="216" t="s">
        <v>478</v>
      </c>
      <c r="D208" s="216" t="s">
        <v>337</v>
      </c>
      <c r="E208" s="217" t="s">
        <v>479</v>
      </c>
      <c r="F208" s="218" t="s">
        <v>480</v>
      </c>
      <c r="G208" s="219" t="s">
        <v>388</v>
      </c>
      <c r="H208" s="220">
        <v>1.3560000000000001</v>
      </c>
      <c r="I208" s="221"/>
      <c r="J208" s="222">
        <f>ROUND(I208*H208,2)</f>
        <v>0</v>
      </c>
      <c r="K208" s="218" t="s">
        <v>341</v>
      </c>
      <c r="L208" s="46"/>
      <c r="M208" s="223" t="s">
        <v>19</v>
      </c>
      <c r="N208" s="224" t="s">
        <v>47</v>
      </c>
      <c r="O208" s="86"/>
      <c r="P208" s="225">
        <f>O208*H208</f>
        <v>0</v>
      </c>
      <c r="Q208" s="225">
        <v>0.0053299999999999997</v>
      </c>
      <c r="R208" s="225">
        <f>Q208*H208</f>
        <v>0.0072274799999999997</v>
      </c>
      <c r="S208" s="225">
        <v>0</v>
      </c>
      <c r="T208" s="225">
        <f>S208*H208</f>
        <v>0</v>
      </c>
      <c r="U208" s="226" t="s">
        <v>19</v>
      </c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R208" s="227" t="s">
        <v>103</v>
      </c>
      <c r="AT208" s="227" t="s">
        <v>337</v>
      </c>
      <c r="AU208" s="227" t="s">
        <v>85</v>
      </c>
      <c r="AY208" s="19" t="s">
        <v>335</v>
      </c>
      <c r="BE208" s="228">
        <f>IF(N208="základní",J208,0)</f>
        <v>0</v>
      </c>
      <c r="BF208" s="228">
        <f>IF(N208="snížená",J208,0)</f>
        <v>0</v>
      </c>
      <c r="BG208" s="228">
        <f>IF(N208="zákl. přenesená",J208,0)</f>
        <v>0</v>
      </c>
      <c r="BH208" s="228">
        <f>IF(N208="sníž. přenesená",J208,0)</f>
        <v>0</v>
      </c>
      <c r="BI208" s="228">
        <f>IF(N208="nulová",J208,0)</f>
        <v>0</v>
      </c>
      <c r="BJ208" s="19" t="s">
        <v>83</v>
      </c>
      <c r="BK208" s="228">
        <f>ROUND(I208*H208,2)</f>
        <v>0</v>
      </c>
      <c r="BL208" s="19" t="s">
        <v>103</v>
      </c>
      <c r="BM208" s="227" t="s">
        <v>481</v>
      </c>
    </row>
    <row r="209" s="2" customFormat="1">
      <c r="A209" s="40"/>
      <c r="B209" s="41"/>
      <c r="C209" s="42"/>
      <c r="D209" s="229" t="s">
        <v>343</v>
      </c>
      <c r="E209" s="42"/>
      <c r="F209" s="230" t="s">
        <v>482</v>
      </c>
      <c r="G209" s="42"/>
      <c r="H209" s="42"/>
      <c r="I209" s="231"/>
      <c r="J209" s="42"/>
      <c r="K209" s="42"/>
      <c r="L209" s="46"/>
      <c r="M209" s="232"/>
      <c r="N209" s="233"/>
      <c r="O209" s="86"/>
      <c r="P209" s="86"/>
      <c r="Q209" s="86"/>
      <c r="R209" s="86"/>
      <c r="S209" s="86"/>
      <c r="T209" s="86"/>
      <c r="U209" s="87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T209" s="19" t="s">
        <v>343</v>
      </c>
      <c r="AU209" s="19" t="s">
        <v>85</v>
      </c>
    </row>
    <row r="210" s="2" customFormat="1">
      <c r="A210" s="40"/>
      <c r="B210" s="41"/>
      <c r="C210" s="42"/>
      <c r="D210" s="234" t="s">
        <v>345</v>
      </c>
      <c r="E210" s="42"/>
      <c r="F210" s="235" t="s">
        <v>483</v>
      </c>
      <c r="G210" s="42"/>
      <c r="H210" s="42"/>
      <c r="I210" s="231"/>
      <c r="J210" s="42"/>
      <c r="K210" s="42"/>
      <c r="L210" s="46"/>
      <c r="M210" s="232"/>
      <c r="N210" s="233"/>
      <c r="O210" s="86"/>
      <c r="P210" s="86"/>
      <c r="Q210" s="86"/>
      <c r="R210" s="86"/>
      <c r="S210" s="86"/>
      <c r="T210" s="86"/>
      <c r="U210" s="87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T210" s="19" t="s">
        <v>345</v>
      </c>
      <c r="AU210" s="19" t="s">
        <v>85</v>
      </c>
    </row>
    <row r="211" s="13" customFormat="1">
      <c r="A211" s="13"/>
      <c r="B211" s="236"/>
      <c r="C211" s="237"/>
      <c r="D211" s="229" t="s">
        <v>347</v>
      </c>
      <c r="E211" s="238" t="s">
        <v>19</v>
      </c>
      <c r="F211" s="239" t="s">
        <v>484</v>
      </c>
      <c r="G211" s="237"/>
      <c r="H211" s="240">
        <v>1.3560000000000001</v>
      </c>
      <c r="I211" s="241"/>
      <c r="J211" s="237"/>
      <c r="K211" s="237"/>
      <c r="L211" s="242"/>
      <c r="M211" s="243"/>
      <c r="N211" s="244"/>
      <c r="O211" s="244"/>
      <c r="P211" s="244"/>
      <c r="Q211" s="244"/>
      <c r="R211" s="244"/>
      <c r="S211" s="244"/>
      <c r="T211" s="244"/>
      <c r="U211" s="245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T211" s="246" t="s">
        <v>347</v>
      </c>
      <c r="AU211" s="246" t="s">
        <v>85</v>
      </c>
      <c r="AV211" s="13" t="s">
        <v>85</v>
      </c>
      <c r="AW211" s="13" t="s">
        <v>37</v>
      </c>
      <c r="AX211" s="13" t="s">
        <v>83</v>
      </c>
      <c r="AY211" s="246" t="s">
        <v>335</v>
      </c>
    </row>
    <row r="212" s="2" customFormat="1" ht="16.5" customHeight="1">
      <c r="A212" s="40"/>
      <c r="B212" s="41"/>
      <c r="C212" s="216" t="s">
        <v>7</v>
      </c>
      <c r="D212" s="216" t="s">
        <v>337</v>
      </c>
      <c r="E212" s="217" t="s">
        <v>485</v>
      </c>
      <c r="F212" s="218" t="s">
        <v>486</v>
      </c>
      <c r="G212" s="219" t="s">
        <v>388</v>
      </c>
      <c r="H212" s="220">
        <v>1.3560000000000001</v>
      </c>
      <c r="I212" s="221"/>
      <c r="J212" s="222">
        <f>ROUND(I212*H212,2)</f>
        <v>0</v>
      </c>
      <c r="K212" s="218" t="s">
        <v>341</v>
      </c>
      <c r="L212" s="46"/>
      <c r="M212" s="223" t="s">
        <v>19</v>
      </c>
      <c r="N212" s="224" t="s">
        <v>47</v>
      </c>
      <c r="O212" s="86"/>
      <c r="P212" s="225">
        <f>O212*H212</f>
        <v>0</v>
      </c>
      <c r="Q212" s="225">
        <v>0</v>
      </c>
      <c r="R212" s="225">
        <f>Q212*H212</f>
        <v>0</v>
      </c>
      <c r="S212" s="225">
        <v>0</v>
      </c>
      <c r="T212" s="225">
        <f>S212*H212</f>
        <v>0</v>
      </c>
      <c r="U212" s="226" t="s">
        <v>19</v>
      </c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R212" s="227" t="s">
        <v>103</v>
      </c>
      <c r="AT212" s="227" t="s">
        <v>337</v>
      </c>
      <c r="AU212" s="227" t="s">
        <v>85</v>
      </c>
      <c r="AY212" s="19" t="s">
        <v>335</v>
      </c>
      <c r="BE212" s="228">
        <f>IF(N212="základní",J212,0)</f>
        <v>0</v>
      </c>
      <c r="BF212" s="228">
        <f>IF(N212="snížená",J212,0)</f>
        <v>0</v>
      </c>
      <c r="BG212" s="228">
        <f>IF(N212="zákl. přenesená",J212,0)</f>
        <v>0</v>
      </c>
      <c r="BH212" s="228">
        <f>IF(N212="sníž. přenesená",J212,0)</f>
        <v>0</v>
      </c>
      <c r="BI212" s="228">
        <f>IF(N212="nulová",J212,0)</f>
        <v>0</v>
      </c>
      <c r="BJ212" s="19" t="s">
        <v>83</v>
      </c>
      <c r="BK212" s="228">
        <f>ROUND(I212*H212,2)</f>
        <v>0</v>
      </c>
      <c r="BL212" s="19" t="s">
        <v>103</v>
      </c>
      <c r="BM212" s="227" t="s">
        <v>487</v>
      </c>
    </row>
    <row r="213" s="2" customFormat="1">
      <c r="A213" s="40"/>
      <c r="B213" s="41"/>
      <c r="C213" s="42"/>
      <c r="D213" s="229" t="s">
        <v>343</v>
      </c>
      <c r="E213" s="42"/>
      <c r="F213" s="230" t="s">
        <v>488</v>
      </c>
      <c r="G213" s="42"/>
      <c r="H213" s="42"/>
      <c r="I213" s="231"/>
      <c r="J213" s="42"/>
      <c r="K213" s="42"/>
      <c r="L213" s="46"/>
      <c r="M213" s="232"/>
      <c r="N213" s="233"/>
      <c r="O213" s="86"/>
      <c r="P213" s="86"/>
      <c r="Q213" s="86"/>
      <c r="R213" s="86"/>
      <c r="S213" s="86"/>
      <c r="T213" s="86"/>
      <c r="U213" s="87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T213" s="19" t="s">
        <v>343</v>
      </c>
      <c r="AU213" s="19" t="s">
        <v>85</v>
      </c>
    </row>
    <row r="214" s="2" customFormat="1">
      <c r="A214" s="40"/>
      <c r="B214" s="41"/>
      <c r="C214" s="42"/>
      <c r="D214" s="234" t="s">
        <v>345</v>
      </c>
      <c r="E214" s="42"/>
      <c r="F214" s="235" t="s">
        <v>489</v>
      </c>
      <c r="G214" s="42"/>
      <c r="H214" s="42"/>
      <c r="I214" s="231"/>
      <c r="J214" s="42"/>
      <c r="K214" s="42"/>
      <c r="L214" s="46"/>
      <c r="M214" s="232"/>
      <c r="N214" s="233"/>
      <c r="O214" s="86"/>
      <c r="P214" s="86"/>
      <c r="Q214" s="86"/>
      <c r="R214" s="86"/>
      <c r="S214" s="86"/>
      <c r="T214" s="86"/>
      <c r="U214" s="87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T214" s="19" t="s">
        <v>345</v>
      </c>
      <c r="AU214" s="19" t="s">
        <v>85</v>
      </c>
    </row>
    <row r="215" s="2" customFormat="1" ht="16.5" customHeight="1">
      <c r="A215" s="40"/>
      <c r="B215" s="41"/>
      <c r="C215" s="216" t="s">
        <v>490</v>
      </c>
      <c r="D215" s="216" t="s">
        <v>337</v>
      </c>
      <c r="E215" s="217" t="s">
        <v>491</v>
      </c>
      <c r="F215" s="218" t="s">
        <v>492</v>
      </c>
      <c r="G215" s="219" t="s">
        <v>388</v>
      </c>
      <c r="H215" s="220">
        <v>1.3560000000000001</v>
      </c>
      <c r="I215" s="221"/>
      <c r="J215" s="222">
        <f>ROUND(I215*H215,2)</f>
        <v>0</v>
      </c>
      <c r="K215" s="218" t="s">
        <v>341</v>
      </c>
      <c r="L215" s="46"/>
      <c r="M215" s="223" t="s">
        <v>19</v>
      </c>
      <c r="N215" s="224" t="s">
        <v>47</v>
      </c>
      <c r="O215" s="86"/>
      <c r="P215" s="225">
        <f>O215*H215</f>
        <v>0</v>
      </c>
      <c r="Q215" s="225">
        <v>0.00088000000000000003</v>
      </c>
      <c r="R215" s="225">
        <f>Q215*H215</f>
        <v>0.0011932800000000001</v>
      </c>
      <c r="S215" s="225">
        <v>0</v>
      </c>
      <c r="T215" s="225">
        <f>S215*H215</f>
        <v>0</v>
      </c>
      <c r="U215" s="226" t="s">
        <v>19</v>
      </c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R215" s="227" t="s">
        <v>103</v>
      </c>
      <c r="AT215" s="227" t="s">
        <v>337</v>
      </c>
      <c r="AU215" s="227" t="s">
        <v>85</v>
      </c>
      <c r="AY215" s="19" t="s">
        <v>335</v>
      </c>
      <c r="BE215" s="228">
        <f>IF(N215="základní",J215,0)</f>
        <v>0</v>
      </c>
      <c r="BF215" s="228">
        <f>IF(N215="snížená",J215,0)</f>
        <v>0</v>
      </c>
      <c r="BG215" s="228">
        <f>IF(N215="zákl. přenesená",J215,0)</f>
        <v>0</v>
      </c>
      <c r="BH215" s="228">
        <f>IF(N215="sníž. přenesená",J215,0)</f>
        <v>0</v>
      </c>
      <c r="BI215" s="228">
        <f>IF(N215="nulová",J215,0)</f>
        <v>0</v>
      </c>
      <c r="BJ215" s="19" t="s">
        <v>83</v>
      </c>
      <c r="BK215" s="228">
        <f>ROUND(I215*H215,2)</f>
        <v>0</v>
      </c>
      <c r="BL215" s="19" t="s">
        <v>103</v>
      </c>
      <c r="BM215" s="227" t="s">
        <v>493</v>
      </c>
    </row>
    <row r="216" s="2" customFormat="1">
      <c r="A216" s="40"/>
      <c r="B216" s="41"/>
      <c r="C216" s="42"/>
      <c r="D216" s="229" t="s">
        <v>343</v>
      </c>
      <c r="E216" s="42"/>
      <c r="F216" s="230" t="s">
        <v>494</v>
      </c>
      <c r="G216" s="42"/>
      <c r="H216" s="42"/>
      <c r="I216" s="231"/>
      <c r="J216" s="42"/>
      <c r="K216" s="42"/>
      <c r="L216" s="46"/>
      <c r="M216" s="232"/>
      <c r="N216" s="233"/>
      <c r="O216" s="86"/>
      <c r="P216" s="86"/>
      <c r="Q216" s="86"/>
      <c r="R216" s="86"/>
      <c r="S216" s="86"/>
      <c r="T216" s="86"/>
      <c r="U216" s="87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T216" s="19" t="s">
        <v>343</v>
      </c>
      <c r="AU216" s="19" t="s">
        <v>85</v>
      </c>
    </row>
    <row r="217" s="2" customFormat="1">
      <c r="A217" s="40"/>
      <c r="B217" s="41"/>
      <c r="C217" s="42"/>
      <c r="D217" s="234" t="s">
        <v>345</v>
      </c>
      <c r="E217" s="42"/>
      <c r="F217" s="235" t="s">
        <v>495</v>
      </c>
      <c r="G217" s="42"/>
      <c r="H217" s="42"/>
      <c r="I217" s="231"/>
      <c r="J217" s="42"/>
      <c r="K217" s="42"/>
      <c r="L217" s="46"/>
      <c r="M217" s="232"/>
      <c r="N217" s="233"/>
      <c r="O217" s="86"/>
      <c r="P217" s="86"/>
      <c r="Q217" s="86"/>
      <c r="R217" s="86"/>
      <c r="S217" s="86"/>
      <c r="T217" s="86"/>
      <c r="U217" s="87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T217" s="19" t="s">
        <v>345</v>
      </c>
      <c r="AU217" s="19" t="s">
        <v>85</v>
      </c>
    </row>
    <row r="218" s="2" customFormat="1" ht="16.5" customHeight="1">
      <c r="A218" s="40"/>
      <c r="B218" s="41"/>
      <c r="C218" s="216" t="s">
        <v>496</v>
      </c>
      <c r="D218" s="216" t="s">
        <v>337</v>
      </c>
      <c r="E218" s="217" t="s">
        <v>497</v>
      </c>
      <c r="F218" s="218" t="s">
        <v>498</v>
      </c>
      <c r="G218" s="219" t="s">
        <v>388</v>
      </c>
      <c r="H218" s="220">
        <v>1.3560000000000001</v>
      </c>
      <c r="I218" s="221"/>
      <c r="J218" s="222">
        <f>ROUND(I218*H218,2)</f>
        <v>0</v>
      </c>
      <c r="K218" s="218" t="s">
        <v>341</v>
      </c>
      <c r="L218" s="46"/>
      <c r="M218" s="223" t="s">
        <v>19</v>
      </c>
      <c r="N218" s="224" t="s">
        <v>47</v>
      </c>
      <c r="O218" s="86"/>
      <c r="P218" s="225">
        <f>O218*H218</f>
        <v>0</v>
      </c>
      <c r="Q218" s="225">
        <v>0</v>
      </c>
      <c r="R218" s="225">
        <f>Q218*H218</f>
        <v>0</v>
      </c>
      <c r="S218" s="225">
        <v>0</v>
      </c>
      <c r="T218" s="225">
        <f>S218*H218</f>
        <v>0</v>
      </c>
      <c r="U218" s="226" t="s">
        <v>19</v>
      </c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R218" s="227" t="s">
        <v>103</v>
      </c>
      <c r="AT218" s="227" t="s">
        <v>337</v>
      </c>
      <c r="AU218" s="227" t="s">
        <v>85</v>
      </c>
      <c r="AY218" s="19" t="s">
        <v>335</v>
      </c>
      <c r="BE218" s="228">
        <f>IF(N218="základní",J218,0)</f>
        <v>0</v>
      </c>
      <c r="BF218" s="228">
        <f>IF(N218="snížená",J218,0)</f>
        <v>0</v>
      </c>
      <c r="BG218" s="228">
        <f>IF(N218="zákl. přenesená",J218,0)</f>
        <v>0</v>
      </c>
      <c r="BH218" s="228">
        <f>IF(N218="sníž. přenesená",J218,0)</f>
        <v>0</v>
      </c>
      <c r="BI218" s="228">
        <f>IF(N218="nulová",J218,0)</f>
        <v>0</v>
      </c>
      <c r="BJ218" s="19" t="s">
        <v>83</v>
      </c>
      <c r="BK218" s="228">
        <f>ROUND(I218*H218,2)</f>
        <v>0</v>
      </c>
      <c r="BL218" s="19" t="s">
        <v>103</v>
      </c>
      <c r="BM218" s="227" t="s">
        <v>499</v>
      </c>
    </row>
    <row r="219" s="2" customFormat="1">
      <c r="A219" s="40"/>
      <c r="B219" s="41"/>
      <c r="C219" s="42"/>
      <c r="D219" s="229" t="s">
        <v>343</v>
      </c>
      <c r="E219" s="42"/>
      <c r="F219" s="230" t="s">
        <v>500</v>
      </c>
      <c r="G219" s="42"/>
      <c r="H219" s="42"/>
      <c r="I219" s="231"/>
      <c r="J219" s="42"/>
      <c r="K219" s="42"/>
      <c r="L219" s="46"/>
      <c r="M219" s="232"/>
      <c r="N219" s="233"/>
      <c r="O219" s="86"/>
      <c r="P219" s="86"/>
      <c r="Q219" s="86"/>
      <c r="R219" s="86"/>
      <c r="S219" s="86"/>
      <c r="T219" s="86"/>
      <c r="U219" s="87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T219" s="19" t="s">
        <v>343</v>
      </c>
      <c r="AU219" s="19" t="s">
        <v>85</v>
      </c>
    </row>
    <row r="220" s="2" customFormat="1">
      <c r="A220" s="40"/>
      <c r="B220" s="41"/>
      <c r="C220" s="42"/>
      <c r="D220" s="234" t="s">
        <v>345</v>
      </c>
      <c r="E220" s="42"/>
      <c r="F220" s="235" t="s">
        <v>501</v>
      </c>
      <c r="G220" s="42"/>
      <c r="H220" s="42"/>
      <c r="I220" s="231"/>
      <c r="J220" s="42"/>
      <c r="K220" s="42"/>
      <c r="L220" s="46"/>
      <c r="M220" s="232"/>
      <c r="N220" s="233"/>
      <c r="O220" s="86"/>
      <c r="P220" s="86"/>
      <c r="Q220" s="86"/>
      <c r="R220" s="86"/>
      <c r="S220" s="86"/>
      <c r="T220" s="86"/>
      <c r="U220" s="87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T220" s="19" t="s">
        <v>345</v>
      </c>
      <c r="AU220" s="19" t="s">
        <v>85</v>
      </c>
    </row>
    <row r="221" s="2" customFormat="1" ht="16.5" customHeight="1">
      <c r="A221" s="40"/>
      <c r="B221" s="41"/>
      <c r="C221" s="216" t="s">
        <v>502</v>
      </c>
      <c r="D221" s="216" t="s">
        <v>337</v>
      </c>
      <c r="E221" s="217" t="s">
        <v>503</v>
      </c>
      <c r="F221" s="218" t="s">
        <v>504</v>
      </c>
      <c r="G221" s="219" t="s">
        <v>364</v>
      </c>
      <c r="H221" s="220">
        <v>0.021000000000000001</v>
      </c>
      <c r="I221" s="221"/>
      <c r="J221" s="222">
        <f>ROUND(I221*H221,2)</f>
        <v>0</v>
      </c>
      <c r="K221" s="218" t="s">
        <v>341</v>
      </c>
      <c r="L221" s="46"/>
      <c r="M221" s="223" t="s">
        <v>19</v>
      </c>
      <c r="N221" s="224" t="s">
        <v>47</v>
      </c>
      <c r="O221" s="86"/>
      <c r="P221" s="225">
        <f>O221*H221</f>
        <v>0</v>
      </c>
      <c r="Q221" s="225">
        <v>1.05555</v>
      </c>
      <c r="R221" s="225">
        <f>Q221*H221</f>
        <v>0.02216655</v>
      </c>
      <c r="S221" s="225">
        <v>0</v>
      </c>
      <c r="T221" s="225">
        <f>S221*H221</f>
        <v>0</v>
      </c>
      <c r="U221" s="226" t="s">
        <v>19</v>
      </c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R221" s="227" t="s">
        <v>103</v>
      </c>
      <c r="AT221" s="227" t="s">
        <v>337</v>
      </c>
      <c r="AU221" s="227" t="s">
        <v>85</v>
      </c>
      <c r="AY221" s="19" t="s">
        <v>335</v>
      </c>
      <c r="BE221" s="228">
        <f>IF(N221="základní",J221,0)</f>
        <v>0</v>
      </c>
      <c r="BF221" s="228">
        <f>IF(N221="snížená",J221,0)</f>
        <v>0</v>
      </c>
      <c r="BG221" s="228">
        <f>IF(N221="zákl. přenesená",J221,0)</f>
        <v>0</v>
      </c>
      <c r="BH221" s="228">
        <f>IF(N221="sníž. přenesená",J221,0)</f>
        <v>0</v>
      </c>
      <c r="BI221" s="228">
        <f>IF(N221="nulová",J221,0)</f>
        <v>0</v>
      </c>
      <c r="BJ221" s="19" t="s">
        <v>83</v>
      </c>
      <c r="BK221" s="228">
        <f>ROUND(I221*H221,2)</f>
        <v>0</v>
      </c>
      <c r="BL221" s="19" t="s">
        <v>103</v>
      </c>
      <c r="BM221" s="227" t="s">
        <v>505</v>
      </c>
    </row>
    <row r="222" s="2" customFormat="1">
      <c r="A222" s="40"/>
      <c r="B222" s="41"/>
      <c r="C222" s="42"/>
      <c r="D222" s="229" t="s">
        <v>343</v>
      </c>
      <c r="E222" s="42"/>
      <c r="F222" s="230" t="s">
        <v>506</v>
      </c>
      <c r="G222" s="42"/>
      <c r="H222" s="42"/>
      <c r="I222" s="231"/>
      <c r="J222" s="42"/>
      <c r="K222" s="42"/>
      <c r="L222" s="46"/>
      <c r="M222" s="232"/>
      <c r="N222" s="233"/>
      <c r="O222" s="86"/>
      <c r="P222" s="86"/>
      <c r="Q222" s="86"/>
      <c r="R222" s="86"/>
      <c r="S222" s="86"/>
      <c r="T222" s="86"/>
      <c r="U222" s="87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T222" s="19" t="s">
        <v>343</v>
      </c>
      <c r="AU222" s="19" t="s">
        <v>85</v>
      </c>
    </row>
    <row r="223" s="2" customFormat="1">
      <c r="A223" s="40"/>
      <c r="B223" s="41"/>
      <c r="C223" s="42"/>
      <c r="D223" s="234" t="s">
        <v>345</v>
      </c>
      <c r="E223" s="42"/>
      <c r="F223" s="235" t="s">
        <v>507</v>
      </c>
      <c r="G223" s="42"/>
      <c r="H223" s="42"/>
      <c r="I223" s="231"/>
      <c r="J223" s="42"/>
      <c r="K223" s="42"/>
      <c r="L223" s="46"/>
      <c r="M223" s="232"/>
      <c r="N223" s="233"/>
      <c r="O223" s="86"/>
      <c r="P223" s="86"/>
      <c r="Q223" s="86"/>
      <c r="R223" s="86"/>
      <c r="S223" s="86"/>
      <c r="T223" s="86"/>
      <c r="U223" s="87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T223" s="19" t="s">
        <v>345</v>
      </c>
      <c r="AU223" s="19" t="s">
        <v>85</v>
      </c>
    </row>
    <row r="224" s="13" customFormat="1">
      <c r="A224" s="13"/>
      <c r="B224" s="236"/>
      <c r="C224" s="237"/>
      <c r="D224" s="229" t="s">
        <v>347</v>
      </c>
      <c r="E224" s="237"/>
      <c r="F224" s="239" t="s">
        <v>508</v>
      </c>
      <c r="G224" s="237"/>
      <c r="H224" s="240">
        <v>0.021000000000000001</v>
      </c>
      <c r="I224" s="241"/>
      <c r="J224" s="237"/>
      <c r="K224" s="237"/>
      <c r="L224" s="242"/>
      <c r="M224" s="243"/>
      <c r="N224" s="244"/>
      <c r="O224" s="244"/>
      <c r="P224" s="244"/>
      <c r="Q224" s="244"/>
      <c r="R224" s="244"/>
      <c r="S224" s="244"/>
      <c r="T224" s="244"/>
      <c r="U224" s="245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T224" s="246" t="s">
        <v>347</v>
      </c>
      <c r="AU224" s="246" t="s">
        <v>85</v>
      </c>
      <c r="AV224" s="13" t="s">
        <v>85</v>
      </c>
      <c r="AW224" s="13" t="s">
        <v>4</v>
      </c>
      <c r="AX224" s="13" t="s">
        <v>83</v>
      </c>
      <c r="AY224" s="246" t="s">
        <v>335</v>
      </c>
    </row>
    <row r="225" s="12" customFormat="1" ht="22.8" customHeight="1">
      <c r="A225" s="12"/>
      <c r="B225" s="200"/>
      <c r="C225" s="201"/>
      <c r="D225" s="202" t="s">
        <v>75</v>
      </c>
      <c r="E225" s="214" t="s">
        <v>377</v>
      </c>
      <c r="F225" s="214" t="s">
        <v>509</v>
      </c>
      <c r="G225" s="201"/>
      <c r="H225" s="201"/>
      <c r="I225" s="204"/>
      <c r="J225" s="215">
        <f>BK225</f>
        <v>0</v>
      </c>
      <c r="K225" s="201"/>
      <c r="L225" s="206"/>
      <c r="M225" s="207"/>
      <c r="N225" s="208"/>
      <c r="O225" s="208"/>
      <c r="P225" s="209">
        <f>SUM(P226:P366)</f>
        <v>0</v>
      </c>
      <c r="Q225" s="208"/>
      <c r="R225" s="209">
        <f>SUM(R226:R366)</f>
        <v>308.75696059000001</v>
      </c>
      <c r="S225" s="208"/>
      <c r="T225" s="209">
        <f>SUM(T226:T366)</f>
        <v>0</v>
      </c>
      <c r="U225" s="210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R225" s="211" t="s">
        <v>83</v>
      </c>
      <c r="AT225" s="212" t="s">
        <v>75</v>
      </c>
      <c r="AU225" s="212" t="s">
        <v>83</v>
      </c>
      <c r="AY225" s="211" t="s">
        <v>335</v>
      </c>
      <c r="BK225" s="213">
        <f>SUM(BK226:BK366)</f>
        <v>0</v>
      </c>
    </row>
    <row r="226" s="2" customFormat="1" ht="16.5" customHeight="1">
      <c r="A226" s="40"/>
      <c r="B226" s="41"/>
      <c r="C226" s="216" t="s">
        <v>510</v>
      </c>
      <c r="D226" s="216" t="s">
        <v>337</v>
      </c>
      <c r="E226" s="217" t="s">
        <v>511</v>
      </c>
      <c r="F226" s="218" t="s">
        <v>512</v>
      </c>
      <c r="G226" s="219" t="s">
        <v>388</v>
      </c>
      <c r="H226" s="220">
        <v>111.15000000000001</v>
      </c>
      <c r="I226" s="221"/>
      <c r="J226" s="222">
        <f>ROUND(I226*H226,2)</f>
        <v>0</v>
      </c>
      <c r="K226" s="218" t="s">
        <v>341</v>
      </c>
      <c r="L226" s="46"/>
      <c r="M226" s="223" t="s">
        <v>19</v>
      </c>
      <c r="N226" s="224" t="s">
        <v>47</v>
      </c>
      <c r="O226" s="86"/>
      <c r="P226" s="225">
        <f>O226*H226</f>
        <v>0</v>
      </c>
      <c r="Q226" s="225">
        <v>0.0147</v>
      </c>
      <c r="R226" s="225">
        <f>Q226*H226</f>
        <v>1.6339049999999999</v>
      </c>
      <c r="S226" s="225">
        <v>0</v>
      </c>
      <c r="T226" s="225">
        <f>S226*H226</f>
        <v>0</v>
      </c>
      <c r="U226" s="226" t="s">
        <v>19</v>
      </c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R226" s="227" t="s">
        <v>103</v>
      </c>
      <c r="AT226" s="227" t="s">
        <v>337</v>
      </c>
      <c r="AU226" s="227" t="s">
        <v>85</v>
      </c>
      <c r="AY226" s="19" t="s">
        <v>335</v>
      </c>
      <c r="BE226" s="228">
        <f>IF(N226="základní",J226,0)</f>
        <v>0</v>
      </c>
      <c r="BF226" s="228">
        <f>IF(N226="snížená",J226,0)</f>
        <v>0</v>
      </c>
      <c r="BG226" s="228">
        <f>IF(N226="zákl. přenesená",J226,0)</f>
        <v>0</v>
      </c>
      <c r="BH226" s="228">
        <f>IF(N226="sníž. přenesená",J226,0)</f>
        <v>0</v>
      </c>
      <c r="BI226" s="228">
        <f>IF(N226="nulová",J226,0)</f>
        <v>0</v>
      </c>
      <c r="BJ226" s="19" t="s">
        <v>83</v>
      </c>
      <c r="BK226" s="228">
        <f>ROUND(I226*H226,2)</f>
        <v>0</v>
      </c>
      <c r="BL226" s="19" t="s">
        <v>103</v>
      </c>
      <c r="BM226" s="227" t="s">
        <v>513</v>
      </c>
    </row>
    <row r="227" s="2" customFormat="1">
      <c r="A227" s="40"/>
      <c r="B227" s="41"/>
      <c r="C227" s="42"/>
      <c r="D227" s="229" t="s">
        <v>343</v>
      </c>
      <c r="E227" s="42"/>
      <c r="F227" s="230" t="s">
        <v>514</v>
      </c>
      <c r="G227" s="42"/>
      <c r="H227" s="42"/>
      <c r="I227" s="231"/>
      <c r="J227" s="42"/>
      <c r="K227" s="42"/>
      <c r="L227" s="46"/>
      <c r="M227" s="232"/>
      <c r="N227" s="233"/>
      <c r="O227" s="86"/>
      <c r="P227" s="86"/>
      <c r="Q227" s="86"/>
      <c r="R227" s="86"/>
      <c r="S227" s="86"/>
      <c r="T227" s="86"/>
      <c r="U227" s="87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T227" s="19" t="s">
        <v>343</v>
      </c>
      <c r="AU227" s="19" t="s">
        <v>85</v>
      </c>
    </row>
    <row r="228" s="2" customFormat="1">
      <c r="A228" s="40"/>
      <c r="B228" s="41"/>
      <c r="C228" s="42"/>
      <c r="D228" s="234" t="s">
        <v>345</v>
      </c>
      <c r="E228" s="42"/>
      <c r="F228" s="235" t="s">
        <v>515</v>
      </c>
      <c r="G228" s="42"/>
      <c r="H228" s="42"/>
      <c r="I228" s="231"/>
      <c r="J228" s="42"/>
      <c r="K228" s="42"/>
      <c r="L228" s="46"/>
      <c r="M228" s="232"/>
      <c r="N228" s="233"/>
      <c r="O228" s="86"/>
      <c r="P228" s="86"/>
      <c r="Q228" s="86"/>
      <c r="R228" s="86"/>
      <c r="S228" s="86"/>
      <c r="T228" s="86"/>
      <c r="U228" s="87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T228" s="19" t="s">
        <v>345</v>
      </c>
      <c r="AU228" s="19" t="s">
        <v>85</v>
      </c>
    </row>
    <row r="229" s="13" customFormat="1">
      <c r="A229" s="13"/>
      <c r="B229" s="236"/>
      <c r="C229" s="237"/>
      <c r="D229" s="229" t="s">
        <v>347</v>
      </c>
      <c r="E229" s="238" t="s">
        <v>19</v>
      </c>
      <c r="F229" s="239" t="s">
        <v>205</v>
      </c>
      <c r="G229" s="237"/>
      <c r="H229" s="240">
        <v>111.15000000000001</v>
      </c>
      <c r="I229" s="241"/>
      <c r="J229" s="237"/>
      <c r="K229" s="237"/>
      <c r="L229" s="242"/>
      <c r="M229" s="243"/>
      <c r="N229" s="244"/>
      <c r="O229" s="244"/>
      <c r="P229" s="244"/>
      <c r="Q229" s="244"/>
      <c r="R229" s="244"/>
      <c r="S229" s="244"/>
      <c r="T229" s="244"/>
      <c r="U229" s="245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T229" s="246" t="s">
        <v>347</v>
      </c>
      <c r="AU229" s="246" t="s">
        <v>85</v>
      </c>
      <c r="AV229" s="13" t="s">
        <v>85</v>
      </c>
      <c r="AW229" s="13" t="s">
        <v>37</v>
      </c>
      <c r="AX229" s="13" t="s">
        <v>83</v>
      </c>
      <c r="AY229" s="246" t="s">
        <v>335</v>
      </c>
    </row>
    <row r="230" s="2" customFormat="1" ht="16.5" customHeight="1">
      <c r="A230" s="40"/>
      <c r="B230" s="41"/>
      <c r="C230" s="216" t="s">
        <v>516</v>
      </c>
      <c r="D230" s="216" t="s">
        <v>337</v>
      </c>
      <c r="E230" s="217" t="s">
        <v>517</v>
      </c>
      <c r="F230" s="218" t="s">
        <v>518</v>
      </c>
      <c r="G230" s="219" t="s">
        <v>388</v>
      </c>
      <c r="H230" s="220">
        <v>129.60499999999999</v>
      </c>
      <c r="I230" s="221"/>
      <c r="J230" s="222">
        <f>ROUND(I230*H230,2)</f>
        <v>0</v>
      </c>
      <c r="K230" s="218" t="s">
        <v>341</v>
      </c>
      <c r="L230" s="46"/>
      <c r="M230" s="223" t="s">
        <v>19</v>
      </c>
      <c r="N230" s="224" t="s">
        <v>47</v>
      </c>
      <c r="O230" s="86"/>
      <c r="P230" s="225">
        <f>O230*H230</f>
        <v>0</v>
      </c>
      <c r="Q230" s="225">
        <v>0.017330000000000002</v>
      </c>
      <c r="R230" s="225">
        <f>Q230*H230</f>
        <v>2.24605465</v>
      </c>
      <c r="S230" s="225">
        <v>0</v>
      </c>
      <c r="T230" s="225">
        <f>S230*H230</f>
        <v>0</v>
      </c>
      <c r="U230" s="226" t="s">
        <v>19</v>
      </c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R230" s="227" t="s">
        <v>103</v>
      </c>
      <c r="AT230" s="227" t="s">
        <v>337</v>
      </c>
      <c r="AU230" s="227" t="s">
        <v>85</v>
      </c>
      <c r="AY230" s="19" t="s">
        <v>335</v>
      </c>
      <c r="BE230" s="228">
        <f>IF(N230="základní",J230,0)</f>
        <v>0</v>
      </c>
      <c r="BF230" s="228">
        <f>IF(N230="snížená",J230,0)</f>
        <v>0</v>
      </c>
      <c r="BG230" s="228">
        <f>IF(N230="zákl. přenesená",J230,0)</f>
        <v>0</v>
      </c>
      <c r="BH230" s="228">
        <f>IF(N230="sníž. přenesená",J230,0)</f>
        <v>0</v>
      </c>
      <c r="BI230" s="228">
        <f>IF(N230="nulová",J230,0)</f>
        <v>0</v>
      </c>
      <c r="BJ230" s="19" t="s">
        <v>83</v>
      </c>
      <c r="BK230" s="228">
        <f>ROUND(I230*H230,2)</f>
        <v>0</v>
      </c>
      <c r="BL230" s="19" t="s">
        <v>103</v>
      </c>
      <c r="BM230" s="227" t="s">
        <v>519</v>
      </c>
    </row>
    <row r="231" s="2" customFormat="1">
      <c r="A231" s="40"/>
      <c r="B231" s="41"/>
      <c r="C231" s="42"/>
      <c r="D231" s="229" t="s">
        <v>343</v>
      </c>
      <c r="E231" s="42"/>
      <c r="F231" s="230" t="s">
        <v>520</v>
      </c>
      <c r="G231" s="42"/>
      <c r="H231" s="42"/>
      <c r="I231" s="231"/>
      <c r="J231" s="42"/>
      <c r="K231" s="42"/>
      <c r="L231" s="46"/>
      <c r="M231" s="232"/>
      <c r="N231" s="233"/>
      <c r="O231" s="86"/>
      <c r="P231" s="86"/>
      <c r="Q231" s="86"/>
      <c r="R231" s="86"/>
      <c r="S231" s="86"/>
      <c r="T231" s="86"/>
      <c r="U231" s="87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T231" s="19" t="s">
        <v>343</v>
      </c>
      <c r="AU231" s="19" t="s">
        <v>85</v>
      </c>
    </row>
    <row r="232" s="2" customFormat="1">
      <c r="A232" s="40"/>
      <c r="B232" s="41"/>
      <c r="C232" s="42"/>
      <c r="D232" s="234" t="s">
        <v>345</v>
      </c>
      <c r="E232" s="42"/>
      <c r="F232" s="235" t="s">
        <v>521</v>
      </c>
      <c r="G232" s="42"/>
      <c r="H232" s="42"/>
      <c r="I232" s="231"/>
      <c r="J232" s="42"/>
      <c r="K232" s="42"/>
      <c r="L232" s="46"/>
      <c r="M232" s="232"/>
      <c r="N232" s="233"/>
      <c r="O232" s="86"/>
      <c r="P232" s="86"/>
      <c r="Q232" s="86"/>
      <c r="R232" s="86"/>
      <c r="S232" s="86"/>
      <c r="T232" s="86"/>
      <c r="U232" s="87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T232" s="19" t="s">
        <v>345</v>
      </c>
      <c r="AU232" s="19" t="s">
        <v>85</v>
      </c>
    </row>
    <row r="233" s="13" customFormat="1">
      <c r="A233" s="13"/>
      <c r="B233" s="236"/>
      <c r="C233" s="237"/>
      <c r="D233" s="229" t="s">
        <v>347</v>
      </c>
      <c r="E233" s="238" t="s">
        <v>19</v>
      </c>
      <c r="F233" s="239" t="s">
        <v>522</v>
      </c>
      <c r="G233" s="237"/>
      <c r="H233" s="240">
        <v>40.584000000000003</v>
      </c>
      <c r="I233" s="241"/>
      <c r="J233" s="237"/>
      <c r="K233" s="237"/>
      <c r="L233" s="242"/>
      <c r="M233" s="243"/>
      <c r="N233" s="244"/>
      <c r="O233" s="244"/>
      <c r="P233" s="244"/>
      <c r="Q233" s="244"/>
      <c r="R233" s="244"/>
      <c r="S233" s="244"/>
      <c r="T233" s="244"/>
      <c r="U233" s="245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T233" s="246" t="s">
        <v>347</v>
      </c>
      <c r="AU233" s="246" t="s">
        <v>85</v>
      </c>
      <c r="AV233" s="13" t="s">
        <v>85</v>
      </c>
      <c r="AW233" s="13" t="s">
        <v>37</v>
      </c>
      <c r="AX233" s="13" t="s">
        <v>76</v>
      </c>
      <c r="AY233" s="246" t="s">
        <v>335</v>
      </c>
    </row>
    <row r="234" s="13" customFormat="1">
      <c r="A234" s="13"/>
      <c r="B234" s="236"/>
      <c r="C234" s="237"/>
      <c r="D234" s="229" t="s">
        <v>347</v>
      </c>
      <c r="E234" s="238" t="s">
        <v>19</v>
      </c>
      <c r="F234" s="239" t="s">
        <v>523</v>
      </c>
      <c r="G234" s="237"/>
      <c r="H234" s="240">
        <v>200.17099999999999</v>
      </c>
      <c r="I234" s="241"/>
      <c r="J234" s="237"/>
      <c r="K234" s="237"/>
      <c r="L234" s="242"/>
      <c r="M234" s="243"/>
      <c r="N234" s="244"/>
      <c r="O234" s="244"/>
      <c r="P234" s="244"/>
      <c r="Q234" s="244"/>
      <c r="R234" s="244"/>
      <c r="S234" s="244"/>
      <c r="T234" s="244"/>
      <c r="U234" s="245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T234" s="246" t="s">
        <v>347</v>
      </c>
      <c r="AU234" s="246" t="s">
        <v>85</v>
      </c>
      <c r="AV234" s="13" t="s">
        <v>85</v>
      </c>
      <c r="AW234" s="13" t="s">
        <v>37</v>
      </c>
      <c r="AX234" s="13" t="s">
        <v>76</v>
      </c>
      <c r="AY234" s="246" t="s">
        <v>335</v>
      </c>
    </row>
    <row r="235" s="13" customFormat="1">
      <c r="A235" s="13"/>
      <c r="B235" s="236"/>
      <c r="C235" s="237"/>
      <c r="D235" s="229" t="s">
        <v>347</v>
      </c>
      <c r="E235" s="238" t="s">
        <v>19</v>
      </c>
      <c r="F235" s="239" t="s">
        <v>524</v>
      </c>
      <c r="G235" s="237"/>
      <c r="H235" s="240">
        <v>-111.15000000000001</v>
      </c>
      <c r="I235" s="241"/>
      <c r="J235" s="237"/>
      <c r="K235" s="237"/>
      <c r="L235" s="242"/>
      <c r="M235" s="243"/>
      <c r="N235" s="244"/>
      <c r="O235" s="244"/>
      <c r="P235" s="244"/>
      <c r="Q235" s="244"/>
      <c r="R235" s="244"/>
      <c r="S235" s="244"/>
      <c r="T235" s="244"/>
      <c r="U235" s="245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T235" s="246" t="s">
        <v>347</v>
      </c>
      <c r="AU235" s="246" t="s">
        <v>85</v>
      </c>
      <c r="AV235" s="13" t="s">
        <v>85</v>
      </c>
      <c r="AW235" s="13" t="s">
        <v>37</v>
      </c>
      <c r="AX235" s="13" t="s">
        <v>76</v>
      </c>
      <c r="AY235" s="246" t="s">
        <v>335</v>
      </c>
    </row>
    <row r="236" s="15" customFormat="1">
      <c r="A236" s="15"/>
      <c r="B236" s="267"/>
      <c r="C236" s="268"/>
      <c r="D236" s="229" t="s">
        <v>347</v>
      </c>
      <c r="E236" s="269" t="s">
        <v>208</v>
      </c>
      <c r="F236" s="270" t="s">
        <v>462</v>
      </c>
      <c r="G236" s="268"/>
      <c r="H236" s="271">
        <v>129.60499999999999</v>
      </c>
      <c r="I236" s="272"/>
      <c r="J236" s="268"/>
      <c r="K236" s="268"/>
      <c r="L236" s="273"/>
      <c r="M236" s="274"/>
      <c r="N236" s="275"/>
      <c r="O236" s="275"/>
      <c r="P236" s="275"/>
      <c r="Q236" s="275"/>
      <c r="R236" s="275"/>
      <c r="S236" s="275"/>
      <c r="T236" s="275"/>
      <c r="U236" s="276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T236" s="277" t="s">
        <v>347</v>
      </c>
      <c r="AU236" s="277" t="s">
        <v>85</v>
      </c>
      <c r="AV236" s="15" t="s">
        <v>103</v>
      </c>
      <c r="AW236" s="15" t="s">
        <v>37</v>
      </c>
      <c r="AX236" s="15" t="s">
        <v>83</v>
      </c>
      <c r="AY236" s="277" t="s">
        <v>335</v>
      </c>
    </row>
    <row r="237" s="2" customFormat="1" ht="24.15" customHeight="1">
      <c r="A237" s="40"/>
      <c r="B237" s="41"/>
      <c r="C237" s="216" t="s">
        <v>525</v>
      </c>
      <c r="D237" s="216" t="s">
        <v>337</v>
      </c>
      <c r="E237" s="217" t="s">
        <v>526</v>
      </c>
      <c r="F237" s="218" t="s">
        <v>527</v>
      </c>
      <c r="G237" s="219" t="s">
        <v>388</v>
      </c>
      <c r="H237" s="220">
        <v>55.390000000000001</v>
      </c>
      <c r="I237" s="221"/>
      <c r="J237" s="222">
        <f>ROUND(I237*H237,2)</f>
        <v>0</v>
      </c>
      <c r="K237" s="218" t="s">
        <v>341</v>
      </c>
      <c r="L237" s="46"/>
      <c r="M237" s="223" t="s">
        <v>19</v>
      </c>
      <c r="N237" s="224" t="s">
        <v>47</v>
      </c>
      <c r="O237" s="86"/>
      <c r="P237" s="225">
        <f>O237*H237</f>
        <v>0</v>
      </c>
      <c r="Q237" s="225">
        <v>0.011690000000000001</v>
      </c>
      <c r="R237" s="225">
        <f>Q237*H237</f>
        <v>0.64750910000000006</v>
      </c>
      <c r="S237" s="225">
        <v>0</v>
      </c>
      <c r="T237" s="225">
        <f>S237*H237</f>
        <v>0</v>
      </c>
      <c r="U237" s="226" t="s">
        <v>19</v>
      </c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R237" s="227" t="s">
        <v>103</v>
      </c>
      <c r="AT237" s="227" t="s">
        <v>337</v>
      </c>
      <c r="AU237" s="227" t="s">
        <v>85</v>
      </c>
      <c r="AY237" s="19" t="s">
        <v>335</v>
      </c>
      <c r="BE237" s="228">
        <f>IF(N237="základní",J237,0)</f>
        <v>0</v>
      </c>
      <c r="BF237" s="228">
        <f>IF(N237="snížená",J237,0)</f>
        <v>0</v>
      </c>
      <c r="BG237" s="228">
        <f>IF(N237="zákl. přenesená",J237,0)</f>
        <v>0</v>
      </c>
      <c r="BH237" s="228">
        <f>IF(N237="sníž. přenesená",J237,0)</f>
        <v>0</v>
      </c>
      <c r="BI237" s="228">
        <f>IF(N237="nulová",J237,0)</f>
        <v>0</v>
      </c>
      <c r="BJ237" s="19" t="s">
        <v>83</v>
      </c>
      <c r="BK237" s="228">
        <f>ROUND(I237*H237,2)</f>
        <v>0</v>
      </c>
      <c r="BL237" s="19" t="s">
        <v>103</v>
      </c>
      <c r="BM237" s="227" t="s">
        <v>528</v>
      </c>
    </row>
    <row r="238" s="2" customFormat="1">
      <c r="A238" s="40"/>
      <c r="B238" s="41"/>
      <c r="C238" s="42"/>
      <c r="D238" s="229" t="s">
        <v>343</v>
      </c>
      <c r="E238" s="42"/>
      <c r="F238" s="230" t="s">
        <v>529</v>
      </c>
      <c r="G238" s="42"/>
      <c r="H238" s="42"/>
      <c r="I238" s="231"/>
      <c r="J238" s="42"/>
      <c r="K238" s="42"/>
      <c r="L238" s="46"/>
      <c r="M238" s="232"/>
      <c r="N238" s="233"/>
      <c r="O238" s="86"/>
      <c r="P238" s="86"/>
      <c r="Q238" s="86"/>
      <c r="R238" s="86"/>
      <c r="S238" s="86"/>
      <c r="T238" s="86"/>
      <c r="U238" s="87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T238" s="19" t="s">
        <v>343</v>
      </c>
      <c r="AU238" s="19" t="s">
        <v>85</v>
      </c>
    </row>
    <row r="239" s="2" customFormat="1">
      <c r="A239" s="40"/>
      <c r="B239" s="41"/>
      <c r="C239" s="42"/>
      <c r="D239" s="234" t="s">
        <v>345</v>
      </c>
      <c r="E239" s="42"/>
      <c r="F239" s="235" t="s">
        <v>530</v>
      </c>
      <c r="G239" s="42"/>
      <c r="H239" s="42"/>
      <c r="I239" s="231"/>
      <c r="J239" s="42"/>
      <c r="K239" s="42"/>
      <c r="L239" s="46"/>
      <c r="M239" s="232"/>
      <c r="N239" s="233"/>
      <c r="O239" s="86"/>
      <c r="P239" s="86"/>
      <c r="Q239" s="86"/>
      <c r="R239" s="86"/>
      <c r="S239" s="86"/>
      <c r="T239" s="86"/>
      <c r="U239" s="87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T239" s="19" t="s">
        <v>345</v>
      </c>
      <c r="AU239" s="19" t="s">
        <v>85</v>
      </c>
    </row>
    <row r="240" s="14" customFormat="1">
      <c r="A240" s="14"/>
      <c r="B240" s="247"/>
      <c r="C240" s="248"/>
      <c r="D240" s="229" t="s">
        <v>347</v>
      </c>
      <c r="E240" s="249" t="s">
        <v>19</v>
      </c>
      <c r="F240" s="250" t="s">
        <v>531</v>
      </c>
      <c r="G240" s="248"/>
      <c r="H240" s="249" t="s">
        <v>19</v>
      </c>
      <c r="I240" s="251"/>
      <c r="J240" s="248"/>
      <c r="K240" s="248"/>
      <c r="L240" s="252"/>
      <c r="M240" s="253"/>
      <c r="N240" s="254"/>
      <c r="O240" s="254"/>
      <c r="P240" s="254"/>
      <c r="Q240" s="254"/>
      <c r="R240" s="254"/>
      <c r="S240" s="254"/>
      <c r="T240" s="254"/>
      <c r="U240" s="255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T240" s="256" t="s">
        <v>347</v>
      </c>
      <c r="AU240" s="256" t="s">
        <v>85</v>
      </c>
      <c r="AV240" s="14" t="s">
        <v>83</v>
      </c>
      <c r="AW240" s="14" t="s">
        <v>37</v>
      </c>
      <c r="AX240" s="14" t="s">
        <v>76</v>
      </c>
      <c r="AY240" s="256" t="s">
        <v>335</v>
      </c>
    </row>
    <row r="241" s="13" customFormat="1">
      <c r="A241" s="13"/>
      <c r="B241" s="236"/>
      <c r="C241" s="237"/>
      <c r="D241" s="229" t="s">
        <v>347</v>
      </c>
      <c r="E241" s="238" t="s">
        <v>19</v>
      </c>
      <c r="F241" s="239" t="s">
        <v>532</v>
      </c>
      <c r="G241" s="237"/>
      <c r="H241" s="240">
        <v>55.390000000000001</v>
      </c>
      <c r="I241" s="241"/>
      <c r="J241" s="237"/>
      <c r="K241" s="237"/>
      <c r="L241" s="242"/>
      <c r="M241" s="243"/>
      <c r="N241" s="244"/>
      <c r="O241" s="244"/>
      <c r="P241" s="244"/>
      <c r="Q241" s="244"/>
      <c r="R241" s="244"/>
      <c r="S241" s="244"/>
      <c r="T241" s="244"/>
      <c r="U241" s="245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T241" s="246" t="s">
        <v>347</v>
      </c>
      <c r="AU241" s="246" t="s">
        <v>85</v>
      </c>
      <c r="AV241" s="13" t="s">
        <v>85</v>
      </c>
      <c r="AW241" s="13" t="s">
        <v>37</v>
      </c>
      <c r="AX241" s="13" t="s">
        <v>83</v>
      </c>
      <c r="AY241" s="246" t="s">
        <v>335</v>
      </c>
    </row>
    <row r="242" s="2" customFormat="1" ht="16.5" customHeight="1">
      <c r="A242" s="40"/>
      <c r="B242" s="41"/>
      <c r="C242" s="257" t="s">
        <v>533</v>
      </c>
      <c r="D242" s="257" t="s">
        <v>395</v>
      </c>
      <c r="E242" s="258" t="s">
        <v>534</v>
      </c>
      <c r="F242" s="259" t="s">
        <v>535</v>
      </c>
      <c r="G242" s="260" t="s">
        <v>388</v>
      </c>
      <c r="H242" s="261">
        <v>58.159999999999997</v>
      </c>
      <c r="I242" s="262"/>
      <c r="J242" s="263">
        <f>ROUND(I242*H242,2)</f>
        <v>0</v>
      </c>
      <c r="K242" s="259" t="s">
        <v>341</v>
      </c>
      <c r="L242" s="264"/>
      <c r="M242" s="265" t="s">
        <v>19</v>
      </c>
      <c r="N242" s="266" t="s">
        <v>47</v>
      </c>
      <c r="O242" s="86"/>
      <c r="P242" s="225">
        <f>O242*H242</f>
        <v>0</v>
      </c>
      <c r="Q242" s="225">
        <v>0.0195</v>
      </c>
      <c r="R242" s="225">
        <f>Q242*H242</f>
        <v>1.13412</v>
      </c>
      <c r="S242" s="225">
        <v>0</v>
      </c>
      <c r="T242" s="225">
        <f>S242*H242</f>
        <v>0</v>
      </c>
      <c r="U242" s="226" t="s">
        <v>19</v>
      </c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R242" s="227" t="s">
        <v>394</v>
      </c>
      <c r="AT242" s="227" t="s">
        <v>395</v>
      </c>
      <c r="AU242" s="227" t="s">
        <v>85</v>
      </c>
      <c r="AY242" s="19" t="s">
        <v>335</v>
      </c>
      <c r="BE242" s="228">
        <f>IF(N242="základní",J242,0)</f>
        <v>0</v>
      </c>
      <c r="BF242" s="228">
        <f>IF(N242="snížená",J242,0)</f>
        <v>0</v>
      </c>
      <c r="BG242" s="228">
        <f>IF(N242="zákl. přenesená",J242,0)</f>
        <v>0</v>
      </c>
      <c r="BH242" s="228">
        <f>IF(N242="sníž. přenesená",J242,0)</f>
        <v>0</v>
      </c>
      <c r="BI242" s="228">
        <f>IF(N242="nulová",J242,0)</f>
        <v>0</v>
      </c>
      <c r="BJ242" s="19" t="s">
        <v>83</v>
      </c>
      <c r="BK242" s="228">
        <f>ROUND(I242*H242,2)</f>
        <v>0</v>
      </c>
      <c r="BL242" s="19" t="s">
        <v>103</v>
      </c>
      <c r="BM242" s="227" t="s">
        <v>536</v>
      </c>
    </row>
    <row r="243" s="2" customFormat="1">
      <c r="A243" s="40"/>
      <c r="B243" s="41"/>
      <c r="C243" s="42"/>
      <c r="D243" s="229" t="s">
        <v>343</v>
      </c>
      <c r="E243" s="42"/>
      <c r="F243" s="230" t="s">
        <v>535</v>
      </c>
      <c r="G243" s="42"/>
      <c r="H243" s="42"/>
      <c r="I243" s="231"/>
      <c r="J243" s="42"/>
      <c r="K243" s="42"/>
      <c r="L243" s="46"/>
      <c r="M243" s="232"/>
      <c r="N243" s="233"/>
      <c r="O243" s="86"/>
      <c r="P243" s="86"/>
      <c r="Q243" s="86"/>
      <c r="R243" s="86"/>
      <c r="S243" s="86"/>
      <c r="T243" s="86"/>
      <c r="U243" s="87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T243" s="19" t="s">
        <v>343</v>
      </c>
      <c r="AU243" s="19" t="s">
        <v>85</v>
      </c>
    </row>
    <row r="244" s="13" customFormat="1">
      <c r="A244" s="13"/>
      <c r="B244" s="236"/>
      <c r="C244" s="237"/>
      <c r="D244" s="229" t="s">
        <v>347</v>
      </c>
      <c r="E244" s="237"/>
      <c r="F244" s="239" t="s">
        <v>537</v>
      </c>
      <c r="G244" s="237"/>
      <c r="H244" s="240">
        <v>58.159999999999997</v>
      </c>
      <c r="I244" s="241"/>
      <c r="J244" s="237"/>
      <c r="K244" s="237"/>
      <c r="L244" s="242"/>
      <c r="M244" s="243"/>
      <c r="N244" s="244"/>
      <c r="O244" s="244"/>
      <c r="P244" s="244"/>
      <c r="Q244" s="244"/>
      <c r="R244" s="244"/>
      <c r="S244" s="244"/>
      <c r="T244" s="244"/>
      <c r="U244" s="245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T244" s="246" t="s">
        <v>347</v>
      </c>
      <c r="AU244" s="246" t="s">
        <v>85</v>
      </c>
      <c r="AV244" s="13" t="s">
        <v>85</v>
      </c>
      <c r="AW244" s="13" t="s">
        <v>4</v>
      </c>
      <c r="AX244" s="13" t="s">
        <v>83</v>
      </c>
      <c r="AY244" s="246" t="s">
        <v>335</v>
      </c>
    </row>
    <row r="245" s="2" customFormat="1" ht="24.15" customHeight="1">
      <c r="A245" s="40"/>
      <c r="B245" s="41"/>
      <c r="C245" s="216" t="s">
        <v>538</v>
      </c>
      <c r="D245" s="216" t="s">
        <v>337</v>
      </c>
      <c r="E245" s="217" t="s">
        <v>539</v>
      </c>
      <c r="F245" s="218" t="s">
        <v>540</v>
      </c>
      <c r="G245" s="219" t="s">
        <v>388</v>
      </c>
      <c r="H245" s="220">
        <v>113.45699999999999</v>
      </c>
      <c r="I245" s="221"/>
      <c r="J245" s="222">
        <f>ROUND(I245*H245,2)</f>
        <v>0</v>
      </c>
      <c r="K245" s="218" t="s">
        <v>341</v>
      </c>
      <c r="L245" s="46"/>
      <c r="M245" s="223" t="s">
        <v>19</v>
      </c>
      <c r="N245" s="224" t="s">
        <v>47</v>
      </c>
      <c r="O245" s="86"/>
      <c r="P245" s="225">
        <f>O245*H245</f>
        <v>0</v>
      </c>
      <c r="Q245" s="225">
        <v>0.0083499999999999998</v>
      </c>
      <c r="R245" s="225">
        <f>Q245*H245</f>
        <v>0.9473659499999999</v>
      </c>
      <c r="S245" s="225">
        <v>0</v>
      </c>
      <c r="T245" s="225">
        <f>S245*H245</f>
        <v>0</v>
      </c>
      <c r="U245" s="226" t="s">
        <v>19</v>
      </c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R245" s="227" t="s">
        <v>103</v>
      </c>
      <c r="AT245" s="227" t="s">
        <v>337</v>
      </c>
      <c r="AU245" s="227" t="s">
        <v>85</v>
      </c>
      <c r="AY245" s="19" t="s">
        <v>335</v>
      </c>
      <c r="BE245" s="228">
        <f>IF(N245="základní",J245,0)</f>
        <v>0</v>
      </c>
      <c r="BF245" s="228">
        <f>IF(N245="snížená",J245,0)</f>
        <v>0</v>
      </c>
      <c r="BG245" s="228">
        <f>IF(N245="zákl. přenesená",J245,0)</f>
        <v>0</v>
      </c>
      <c r="BH245" s="228">
        <f>IF(N245="sníž. přenesená",J245,0)</f>
        <v>0</v>
      </c>
      <c r="BI245" s="228">
        <f>IF(N245="nulová",J245,0)</f>
        <v>0</v>
      </c>
      <c r="BJ245" s="19" t="s">
        <v>83</v>
      </c>
      <c r="BK245" s="228">
        <f>ROUND(I245*H245,2)</f>
        <v>0</v>
      </c>
      <c r="BL245" s="19" t="s">
        <v>103</v>
      </c>
      <c r="BM245" s="227" t="s">
        <v>541</v>
      </c>
    </row>
    <row r="246" s="2" customFormat="1">
      <c r="A246" s="40"/>
      <c r="B246" s="41"/>
      <c r="C246" s="42"/>
      <c r="D246" s="229" t="s">
        <v>343</v>
      </c>
      <c r="E246" s="42"/>
      <c r="F246" s="230" t="s">
        <v>542</v>
      </c>
      <c r="G246" s="42"/>
      <c r="H246" s="42"/>
      <c r="I246" s="231"/>
      <c r="J246" s="42"/>
      <c r="K246" s="42"/>
      <c r="L246" s="46"/>
      <c r="M246" s="232"/>
      <c r="N246" s="233"/>
      <c r="O246" s="86"/>
      <c r="P246" s="86"/>
      <c r="Q246" s="86"/>
      <c r="R246" s="86"/>
      <c r="S246" s="86"/>
      <c r="T246" s="86"/>
      <c r="U246" s="87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T246" s="19" t="s">
        <v>343</v>
      </c>
      <c r="AU246" s="19" t="s">
        <v>85</v>
      </c>
    </row>
    <row r="247" s="2" customFormat="1">
      <c r="A247" s="40"/>
      <c r="B247" s="41"/>
      <c r="C247" s="42"/>
      <c r="D247" s="234" t="s">
        <v>345</v>
      </c>
      <c r="E247" s="42"/>
      <c r="F247" s="235" t="s">
        <v>543</v>
      </c>
      <c r="G247" s="42"/>
      <c r="H247" s="42"/>
      <c r="I247" s="231"/>
      <c r="J247" s="42"/>
      <c r="K247" s="42"/>
      <c r="L247" s="46"/>
      <c r="M247" s="232"/>
      <c r="N247" s="233"/>
      <c r="O247" s="86"/>
      <c r="P247" s="86"/>
      <c r="Q247" s="86"/>
      <c r="R247" s="86"/>
      <c r="S247" s="86"/>
      <c r="T247" s="86"/>
      <c r="U247" s="87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T247" s="19" t="s">
        <v>345</v>
      </c>
      <c r="AU247" s="19" t="s">
        <v>85</v>
      </c>
    </row>
    <row r="248" s="13" customFormat="1">
      <c r="A248" s="13"/>
      <c r="B248" s="236"/>
      <c r="C248" s="237"/>
      <c r="D248" s="229" t="s">
        <v>347</v>
      </c>
      <c r="E248" s="238" t="s">
        <v>19</v>
      </c>
      <c r="F248" s="239" t="s">
        <v>544</v>
      </c>
      <c r="G248" s="237"/>
      <c r="H248" s="240">
        <v>113.45699999999999</v>
      </c>
      <c r="I248" s="241"/>
      <c r="J248" s="237"/>
      <c r="K248" s="237"/>
      <c r="L248" s="242"/>
      <c r="M248" s="243"/>
      <c r="N248" s="244"/>
      <c r="O248" s="244"/>
      <c r="P248" s="244"/>
      <c r="Q248" s="244"/>
      <c r="R248" s="244"/>
      <c r="S248" s="244"/>
      <c r="T248" s="244"/>
      <c r="U248" s="245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T248" s="246" t="s">
        <v>347</v>
      </c>
      <c r="AU248" s="246" t="s">
        <v>85</v>
      </c>
      <c r="AV248" s="13" t="s">
        <v>85</v>
      </c>
      <c r="AW248" s="13" t="s">
        <v>37</v>
      </c>
      <c r="AX248" s="13" t="s">
        <v>83</v>
      </c>
      <c r="AY248" s="246" t="s">
        <v>335</v>
      </c>
    </row>
    <row r="249" s="2" customFormat="1" ht="16.5" customHeight="1">
      <c r="A249" s="40"/>
      <c r="B249" s="41"/>
      <c r="C249" s="257" t="s">
        <v>545</v>
      </c>
      <c r="D249" s="257" t="s">
        <v>395</v>
      </c>
      <c r="E249" s="258" t="s">
        <v>546</v>
      </c>
      <c r="F249" s="259" t="s">
        <v>547</v>
      </c>
      <c r="G249" s="260" t="s">
        <v>388</v>
      </c>
      <c r="H249" s="261">
        <v>119.13</v>
      </c>
      <c r="I249" s="262"/>
      <c r="J249" s="263">
        <f>ROUND(I249*H249,2)</f>
        <v>0</v>
      </c>
      <c r="K249" s="259" t="s">
        <v>341</v>
      </c>
      <c r="L249" s="264"/>
      <c r="M249" s="265" t="s">
        <v>19</v>
      </c>
      <c r="N249" s="266" t="s">
        <v>47</v>
      </c>
      <c r="O249" s="86"/>
      <c r="P249" s="225">
        <f>O249*H249</f>
        <v>0</v>
      </c>
      <c r="Q249" s="225">
        <v>0.0018</v>
      </c>
      <c r="R249" s="225">
        <f>Q249*H249</f>
        <v>0.21443399999999999</v>
      </c>
      <c r="S249" s="225">
        <v>0</v>
      </c>
      <c r="T249" s="225">
        <f>S249*H249</f>
        <v>0</v>
      </c>
      <c r="U249" s="226" t="s">
        <v>19</v>
      </c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R249" s="227" t="s">
        <v>394</v>
      </c>
      <c r="AT249" s="227" t="s">
        <v>395</v>
      </c>
      <c r="AU249" s="227" t="s">
        <v>85</v>
      </c>
      <c r="AY249" s="19" t="s">
        <v>335</v>
      </c>
      <c r="BE249" s="228">
        <f>IF(N249="základní",J249,0)</f>
        <v>0</v>
      </c>
      <c r="BF249" s="228">
        <f>IF(N249="snížená",J249,0)</f>
        <v>0</v>
      </c>
      <c r="BG249" s="228">
        <f>IF(N249="zákl. přenesená",J249,0)</f>
        <v>0</v>
      </c>
      <c r="BH249" s="228">
        <f>IF(N249="sníž. přenesená",J249,0)</f>
        <v>0</v>
      </c>
      <c r="BI249" s="228">
        <f>IF(N249="nulová",J249,0)</f>
        <v>0</v>
      </c>
      <c r="BJ249" s="19" t="s">
        <v>83</v>
      </c>
      <c r="BK249" s="228">
        <f>ROUND(I249*H249,2)</f>
        <v>0</v>
      </c>
      <c r="BL249" s="19" t="s">
        <v>103</v>
      </c>
      <c r="BM249" s="227" t="s">
        <v>548</v>
      </c>
    </row>
    <row r="250" s="2" customFormat="1">
      <c r="A250" s="40"/>
      <c r="B250" s="41"/>
      <c r="C250" s="42"/>
      <c r="D250" s="229" t="s">
        <v>343</v>
      </c>
      <c r="E250" s="42"/>
      <c r="F250" s="230" t="s">
        <v>547</v>
      </c>
      <c r="G250" s="42"/>
      <c r="H250" s="42"/>
      <c r="I250" s="231"/>
      <c r="J250" s="42"/>
      <c r="K250" s="42"/>
      <c r="L250" s="46"/>
      <c r="M250" s="232"/>
      <c r="N250" s="233"/>
      <c r="O250" s="86"/>
      <c r="P250" s="86"/>
      <c r="Q250" s="86"/>
      <c r="R250" s="86"/>
      <c r="S250" s="86"/>
      <c r="T250" s="86"/>
      <c r="U250" s="87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T250" s="19" t="s">
        <v>343</v>
      </c>
      <c r="AU250" s="19" t="s">
        <v>85</v>
      </c>
    </row>
    <row r="251" s="13" customFormat="1">
      <c r="A251" s="13"/>
      <c r="B251" s="236"/>
      <c r="C251" s="237"/>
      <c r="D251" s="229" t="s">
        <v>347</v>
      </c>
      <c r="E251" s="237"/>
      <c r="F251" s="239" t="s">
        <v>549</v>
      </c>
      <c r="G251" s="237"/>
      <c r="H251" s="240">
        <v>119.13</v>
      </c>
      <c r="I251" s="241"/>
      <c r="J251" s="237"/>
      <c r="K251" s="237"/>
      <c r="L251" s="242"/>
      <c r="M251" s="243"/>
      <c r="N251" s="244"/>
      <c r="O251" s="244"/>
      <c r="P251" s="244"/>
      <c r="Q251" s="244"/>
      <c r="R251" s="244"/>
      <c r="S251" s="244"/>
      <c r="T251" s="244"/>
      <c r="U251" s="245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T251" s="246" t="s">
        <v>347</v>
      </c>
      <c r="AU251" s="246" t="s">
        <v>85</v>
      </c>
      <c r="AV251" s="13" t="s">
        <v>85</v>
      </c>
      <c r="AW251" s="13" t="s">
        <v>4</v>
      </c>
      <c r="AX251" s="13" t="s">
        <v>83</v>
      </c>
      <c r="AY251" s="246" t="s">
        <v>335</v>
      </c>
    </row>
    <row r="252" s="2" customFormat="1" ht="24.15" customHeight="1">
      <c r="A252" s="40"/>
      <c r="B252" s="41"/>
      <c r="C252" s="216" t="s">
        <v>550</v>
      </c>
      <c r="D252" s="216" t="s">
        <v>337</v>
      </c>
      <c r="E252" s="217" t="s">
        <v>551</v>
      </c>
      <c r="F252" s="218" t="s">
        <v>552</v>
      </c>
      <c r="G252" s="219" t="s">
        <v>388</v>
      </c>
      <c r="H252" s="220">
        <v>701.81600000000003</v>
      </c>
      <c r="I252" s="221"/>
      <c r="J252" s="222">
        <f>ROUND(I252*H252,2)</f>
        <v>0</v>
      </c>
      <c r="K252" s="218" t="s">
        <v>341</v>
      </c>
      <c r="L252" s="46"/>
      <c r="M252" s="223" t="s">
        <v>19</v>
      </c>
      <c r="N252" s="224" t="s">
        <v>47</v>
      </c>
      <c r="O252" s="86"/>
      <c r="P252" s="225">
        <f>O252*H252</f>
        <v>0</v>
      </c>
      <c r="Q252" s="225">
        <v>0.0086800000000000002</v>
      </c>
      <c r="R252" s="225">
        <f>Q252*H252</f>
        <v>6.0917628800000001</v>
      </c>
      <c r="S252" s="225">
        <v>0</v>
      </c>
      <c r="T252" s="225">
        <f>S252*H252</f>
        <v>0</v>
      </c>
      <c r="U252" s="226" t="s">
        <v>19</v>
      </c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R252" s="227" t="s">
        <v>103</v>
      </c>
      <c r="AT252" s="227" t="s">
        <v>337</v>
      </c>
      <c r="AU252" s="227" t="s">
        <v>85</v>
      </c>
      <c r="AY252" s="19" t="s">
        <v>335</v>
      </c>
      <c r="BE252" s="228">
        <f>IF(N252="základní",J252,0)</f>
        <v>0</v>
      </c>
      <c r="BF252" s="228">
        <f>IF(N252="snížená",J252,0)</f>
        <v>0</v>
      </c>
      <c r="BG252" s="228">
        <f>IF(N252="zákl. přenesená",J252,0)</f>
        <v>0</v>
      </c>
      <c r="BH252" s="228">
        <f>IF(N252="sníž. přenesená",J252,0)</f>
        <v>0</v>
      </c>
      <c r="BI252" s="228">
        <f>IF(N252="nulová",J252,0)</f>
        <v>0</v>
      </c>
      <c r="BJ252" s="19" t="s">
        <v>83</v>
      </c>
      <c r="BK252" s="228">
        <f>ROUND(I252*H252,2)</f>
        <v>0</v>
      </c>
      <c r="BL252" s="19" t="s">
        <v>103</v>
      </c>
      <c r="BM252" s="227" t="s">
        <v>553</v>
      </c>
    </row>
    <row r="253" s="2" customFormat="1">
      <c r="A253" s="40"/>
      <c r="B253" s="41"/>
      <c r="C253" s="42"/>
      <c r="D253" s="229" t="s">
        <v>343</v>
      </c>
      <c r="E253" s="42"/>
      <c r="F253" s="230" t="s">
        <v>554</v>
      </c>
      <c r="G253" s="42"/>
      <c r="H253" s="42"/>
      <c r="I253" s="231"/>
      <c r="J253" s="42"/>
      <c r="K253" s="42"/>
      <c r="L253" s="46"/>
      <c r="M253" s="232"/>
      <c r="N253" s="233"/>
      <c r="O253" s="86"/>
      <c r="P253" s="86"/>
      <c r="Q253" s="86"/>
      <c r="R253" s="86"/>
      <c r="S253" s="86"/>
      <c r="T253" s="86"/>
      <c r="U253" s="87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T253" s="19" t="s">
        <v>343</v>
      </c>
      <c r="AU253" s="19" t="s">
        <v>85</v>
      </c>
    </row>
    <row r="254" s="2" customFormat="1">
      <c r="A254" s="40"/>
      <c r="B254" s="41"/>
      <c r="C254" s="42"/>
      <c r="D254" s="234" t="s">
        <v>345</v>
      </c>
      <c r="E254" s="42"/>
      <c r="F254" s="235" t="s">
        <v>555</v>
      </c>
      <c r="G254" s="42"/>
      <c r="H254" s="42"/>
      <c r="I254" s="231"/>
      <c r="J254" s="42"/>
      <c r="K254" s="42"/>
      <c r="L254" s="46"/>
      <c r="M254" s="232"/>
      <c r="N254" s="233"/>
      <c r="O254" s="86"/>
      <c r="P254" s="86"/>
      <c r="Q254" s="86"/>
      <c r="R254" s="86"/>
      <c r="S254" s="86"/>
      <c r="T254" s="86"/>
      <c r="U254" s="87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T254" s="19" t="s">
        <v>345</v>
      </c>
      <c r="AU254" s="19" t="s">
        <v>85</v>
      </c>
    </row>
    <row r="255" s="14" customFormat="1">
      <c r="A255" s="14"/>
      <c r="B255" s="247"/>
      <c r="C255" s="248"/>
      <c r="D255" s="229" t="s">
        <v>347</v>
      </c>
      <c r="E255" s="249" t="s">
        <v>19</v>
      </c>
      <c r="F255" s="250" t="s">
        <v>556</v>
      </c>
      <c r="G255" s="248"/>
      <c r="H255" s="249" t="s">
        <v>19</v>
      </c>
      <c r="I255" s="251"/>
      <c r="J255" s="248"/>
      <c r="K255" s="248"/>
      <c r="L255" s="252"/>
      <c r="M255" s="253"/>
      <c r="N255" s="254"/>
      <c r="O255" s="254"/>
      <c r="P255" s="254"/>
      <c r="Q255" s="254"/>
      <c r="R255" s="254"/>
      <c r="S255" s="254"/>
      <c r="T255" s="254"/>
      <c r="U255" s="255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T255" s="256" t="s">
        <v>347</v>
      </c>
      <c r="AU255" s="256" t="s">
        <v>85</v>
      </c>
      <c r="AV255" s="14" t="s">
        <v>83</v>
      </c>
      <c r="AW255" s="14" t="s">
        <v>37</v>
      </c>
      <c r="AX255" s="14" t="s">
        <v>76</v>
      </c>
      <c r="AY255" s="256" t="s">
        <v>335</v>
      </c>
    </row>
    <row r="256" s="14" customFormat="1">
      <c r="A256" s="14"/>
      <c r="B256" s="247"/>
      <c r="C256" s="248"/>
      <c r="D256" s="229" t="s">
        <v>347</v>
      </c>
      <c r="E256" s="249" t="s">
        <v>19</v>
      </c>
      <c r="F256" s="250" t="s">
        <v>557</v>
      </c>
      <c r="G256" s="248"/>
      <c r="H256" s="249" t="s">
        <v>19</v>
      </c>
      <c r="I256" s="251"/>
      <c r="J256" s="248"/>
      <c r="K256" s="248"/>
      <c r="L256" s="252"/>
      <c r="M256" s="253"/>
      <c r="N256" s="254"/>
      <c r="O256" s="254"/>
      <c r="P256" s="254"/>
      <c r="Q256" s="254"/>
      <c r="R256" s="254"/>
      <c r="S256" s="254"/>
      <c r="T256" s="254"/>
      <c r="U256" s="255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T256" s="256" t="s">
        <v>347</v>
      </c>
      <c r="AU256" s="256" t="s">
        <v>85</v>
      </c>
      <c r="AV256" s="14" t="s">
        <v>83</v>
      </c>
      <c r="AW256" s="14" t="s">
        <v>37</v>
      </c>
      <c r="AX256" s="14" t="s">
        <v>76</v>
      </c>
      <c r="AY256" s="256" t="s">
        <v>335</v>
      </c>
    </row>
    <row r="257" s="13" customFormat="1">
      <c r="A257" s="13"/>
      <c r="B257" s="236"/>
      <c r="C257" s="237"/>
      <c r="D257" s="229" t="s">
        <v>347</v>
      </c>
      <c r="E257" s="238" t="s">
        <v>19</v>
      </c>
      <c r="F257" s="239" t="s">
        <v>558</v>
      </c>
      <c r="G257" s="237"/>
      <c r="H257" s="240">
        <v>486.40499999999997</v>
      </c>
      <c r="I257" s="241"/>
      <c r="J257" s="237"/>
      <c r="K257" s="237"/>
      <c r="L257" s="242"/>
      <c r="M257" s="243"/>
      <c r="N257" s="244"/>
      <c r="O257" s="244"/>
      <c r="P257" s="244"/>
      <c r="Q257" s="244"/>
      <c r="R257" s="244"/>
      <c r="S257" s="244"/>
      <c r="T257" s="244"/>
      <c r="U257" s="245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T257" s="246" t="s">
        <v>347</v>
      </c>
      <c r="AU257" s="246" t="s">
        <v>85</v>
      </c>
      <c r="AV257" s="13" t="s">
        <v>85</v>
      </c>
      <c r="AW257" s="13" t="s">
        <v>37</v>
      </c>
      <c r="AX257" s="13" t="s">
        <v>76</v>
      </c>
      <c r="AY257" s="246" t="s">
        <v>335</v>
      </c>
    </row>
    <row r="258" s="14" customFormat="1">
      <c r="A258" s="14"/>
      <c r="B258" s="247"/>
      <c r="C258" s="248"/>
      <c r="D258" s="229" t="s">
        <v>347</v>
      </c>
      <c r="E258" s="249" t="s">
        <v>19</v>
      </c>
      <c r="F258" s="250" t="s">
        <v>559</v>
      </c>
      <c r="G258" s="248"/>
      <c r="H258" s="249" t="s">
        <v>19</v>
      </c>
      <c r="I258" s="251"/>
      <c r="J258" s="248"/>
      <c r="K258" s="248"/>
      <c r="L258" s="252"/>
      <c r="M258" s="253"/>
      <c r="N258" s="254"/>
      <c r="O258" s="254"/>
      <c r="P258" s="254"/>
      <c r="Q258" s="254"/>
      <c r="R258" s="254"/>
      <c r="S258" s="254"/>
      <c r="T258" s="254"/>
      <c r="U258" s="255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T258" s="256" t="s">
        <v>347</v>
      </c>
      <c r="AU258" s="256" t="s">
        <v>85</v>
      </c>
      <c r="AV258" s="14" t="s">
        <v>83</v>
      </c>
      <c r="AW258" s="14" t="s">
        <v>37</v>
      </c>
      <c r="AX258" s="14" t="s">
        <v>76</v>
      </c>
      <c r="AY258" s="256" t="s">
        <v>335</v>
      </c>
    </row>
    <row r="259" s="13" customFormat="1">
      <c r="A259" s="13"/>
      <c r="B259" s="236"/>
      <c r="C259" s="237"/>
      <c r="D259" s="229" t="s">
        <v>347</v>
      </c>
      <c r="E259" s="238" t="s">
        <v>19</v>
      </c>
      <c r="F259" s="239" t="s">
        <v>560</v>
      </c>
      <c r="G259" s="237"/>
      <c r="H259" s="240">
        <v>112.38200000000001</v>
      </c>
      <c r="I259" s="241"/>
      <c r="J259" s="237"/>
      <c r="K259" s="237"/>
      <c r="L259" s="242"/>
      <c r="M259" s="243"/>
      <c r="N259" s="244"/>
      <c r="O259" s="244"/>
      <c r="P259" s="244"/>
      <c r="Q259" s="244"/>
      <c r="R259" s="244"/>
      <c r="S259" s="244"/>
      <c r="T259" s="244"/>
      <c r="U259" s="245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T259" s="246" t="s">
        <v>347</v>
      </c>
      <c r="AU259" s="246" t="s">
        <v>85</v>
      </c>
      <c r="AV259" s="13" t="s">
        <v>85</v>
      </c>
      <c r="AW259" s="13" t="s">
        <v>37</v>
      </c>
      <c r="AX259" s="13" t="s">
        <v>76</v>
      </c>
      <c r="AY259" s="246" t="s">
        <v>335</v>
      </c>
    </row>
    <row r="260" s="14" customFormat="1">
      <c r="A260" s="14"/>
      <c r="B260" s="247"/>
      <c r="C260" s="248"/>
      <c r="D260" s="229" t="s">
        <v>347</v>
      </c>
      <c r="E260" s="249" t="s">
        <v>19</v>
      </c>
      <c r="F260" s="250" t="s">
        <v>561</v>
      </c>
      <c r="G260" s="248"/>
      <c r="H260" s="249" t="s">
        <v>19</v>
      </c>
      <c r="I260" s="251"/>
      <c r="J260" s="248"/>
      <c r="K260" s="248"/>
      <c r="L260" s="252"/>
      <c r="M260" s="253"/>
      <c r="N260" s="254"/>
      <c r="O260" s="254"/>
      <c r="P260" s="254"/>
      <c r="Q260" s="254"/>
      <c r="R260" s="254"/>
      <c r="S260" s="254"/>
      <c r="T260" s="254"/>
      <c r="U260" s="255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T260" s="256" t="s">
        <v>347</v>
      </c>
      <c r="AU260" s="256" t="s">
        <v>85</v>
      </c>
      <c r="AV260" s="14" t="s">
        <v>83</v>
      </c>
      <c r="AW260" s="14" t="s">
        <v>37</v>
      </c>
      <c r="AX260" s="14" t="s">
        <v>76</v>
      </c>
      <c r="AY260" s="256" t="s">
        <v>335</v>
      </c>
    </row>
    <row r="261" s="13" customFormat="1">
      <c r="A261" s="13"/>
      <c r="B261" s="236"/>
      <c r="C261" s="237"/>
      <c r="D261" s="229" t="s">
        <v>347</v>
      </c>
      <c r="E261" s="238" t="s">
        <v>19</v>
      </c>
      <c r="F261" s="239" t="s">
        <v>562</v>
      </c>
      <c r="G261" s="237"/>
      <c r="H261" s="240">
        <v>73.114000000000004</v>
      </c>
      <c r="I261" s="241"/>
      <c r="J261" s="237"/>
      <c r="K261" s="237"/>
      <c r="L261" s="242"/>
      <c r="M261" s="243"/>
      <c r="N261" s="244"/>
      <c r="O261" s="244"/>
      <c r="P261" s="244"/>
      <c r="Q261" s="244"/>
      <c r="R261" s="244"/>
      <c r="S261" s="244"/>
      <c r="T261" s="244"/>
      <c r="U261" s="245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T261" s="246" t="s">
        <v>347</v>
      </c>
      <c r="AU261" s="246" t="s">
        <v>85</v>
      </c>
      <c r="AV261" s="13" t="s">
        <v>85</v>
      </c>
      <c r="AW261" s="13" t="s">
        <v>37</v>
      </c>
      <c r="AX261" s="13" t="s">
        <v>76</v>
      </c>
      <c r="AY261" s="246" t="s">
        <v>335</v>
      </c>
    </row>
    <row r="262" s="14" customFormat="1">
      <c r="A262" s="14"/>
      <c r="B262" s="247"/>
      <c r="C262" s="248"/>
      <c r="D262" s="229" t="s">
        <v>347</v>
      </c>
      <c r="E262" s="249" t="s">
        <v>19</v>
      </c>
      <c r="F262" s="250" t="s">
        <v>563</v>
      </c>
      <c r="G262" s="248"/>
      <c r="H262" s="249" t="s">
        <v>19</v>
      </c>
      <c r="I262" s="251"/>
      <c r="J262" s="248"/>
      <c r="K262" s="248"/>
      <c r="L262" s="252"/>
      <c r="M262" s="253"/>
      <c r="N262" s="254"/>
      <c r="O262" s="254"/>
      <c r="P262" s="254"/>
      <c r="Q262" s="254"/>
      <c r="R262" s="254"/>
      <c r="S262" s="254"/>
      <c r="T262" s="254"/>
      <c r="U262" s="255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T262" s="256" t="s">
        <v>347</v>
      </c>
      <c r="AU262" s="256" t="s">
        <v>85</v>
      </c>
      <c r="AV262" s="14" t="s">
        <v>83</v>
      </c>
      <c r="AW262" s="14" t="s">
        <v>37</v>
      </c>
      <c r="AX262" s="14" t="s">
        <v>76</v>
      </c>
      <c r="AY262" s="256" t="s">
        <v>335</v>
      </c>
    </row>
    <row r="263" s="13" customFormat="1">
      <c r="A263" s="13"/>
      <c r="B263" s="236"/>
      <c r="C263" s="237"/>
      <c r="D263" s="229" t="s">
        <v>347</v>
      </c>
      <c r="E263" s="238" t="s">
        <v>19</v>
      </c>
      <c r="F263" s="239" t="s">
        <v>564</v>
      </c>
      <c r="G263" s="237"/>
      <c r="H263" s="240">
        <v>29.914999999999999</v>
      </c>
      <c r="I263" s="241"/>
      <c r="J263" s="237"/>
      <c r="K263" s="237"/>
      <c r="L263" s="242"/>
      <c r="M263" s="243"/>
      <c r="N263" s="244"/>
      <c r="O263" s="244"/>
      <c r="P263" s="244"/>
      <c r="Q263" s="244"/>
      <c r="R263" s="244"/>
      <c r="S263" s="244"/>
      <c r="T263" s="244"/>
      <c r="U263" s="245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T263" s="246" t="s">
        <v>347</v>
      </c>
      <c r="AU263" s="246" t="s">
        <v>85</v>
      </c>
      <c r="AV263" s="13" t="s">
        <v>85</v>
      </c>
      <c r="AW263" s="13" t="s">
        <v>37</v>
      </c>
      <c r="AX263" s="13" t="s">
        <v>76</v>
      </c>
      <c r="AY263" s="246" t="s">
        <v>335</v>
      </c>
    </row>
    <row r="264" s="15" customFormat="1">
      <c r="A264" s="15"/>
      <c r="B264" s="267"/>
      <c r="C264" s="268"/>
      <c r="D264" s="229" t="s">
        <v>347</v>
      </c>
      <c r="E264" s="269" t="s">
        <v>19</v>
      </c>
      <c r="F264" s="270" t="s">
        <v>462</v>
      </c>
      <c r="G264" s="268"/>
      <c r="H264" s="271">
        <v>701.81600000000003</v>
      </c>
      <c r="I264" s="272"/>
      <c r="J264" s="268"/>
      <c r="K264" s="268"/>
      <c r="L264" s="273"/>
      <c r="M264" s="274"/>
      <c r="N264" s="275"/>
      <c r="O264" s="275"/>
      <c r="P264" s="275"/>
      <c r="Q264" s="275"/>
      <c r="R264" s="275"/>
      <c r="S264" s="275"/>
      <c r="T264" s="275"/>
      <c r="U264" s="276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T264" s="277" t="s">
        <v>347</v>
      </c>
      <c r="AU264" s="277" t="s">
        <v>85</v>
      </c>
      <c r="AV264" s="15" t="s">
        <v>103</v>
      </c>
      <c r="AW264" s="15" t="s">
        <v>37</v>
      </c>
      <c r="AX264" s="15" t="s">
        <v>83</v>
      </c>
      <c r="AY264" s="277" t="s">
        <v>335</v>
      </c>
    </row>
    <row r="265" s="2" customFormat="1" ht="16.5" customHeight="1">
      <c r="A265" s="40"/>
      <c r="B265" s="41"/>
      <c r="C265" s="257" t="s">
        <v>565</v>
      </c>
      <c r="D265" s="257" t="s">
        <v>395</v>
      </c>
      <c r="E265" s="258" t="s">
        <v>566</v>
      </c>
      <c r="F265" s="259" t="s">
        <v>567</v>
      </c>
      <c r="G265" s="260" t="s">
        <v>388</v>
      </c>
      <c r="H265" s="261">
        <v>736.90700000000004</v>
      </c>
      <c r="I265" s="262"/>
      <c r="J265" s="263">
        <f>ROUND(I265*H265,2)</f>
        <v>0</v>
      </c>
      <c r="K265" s="259" t="s">
        <v>341</v>
      </c>
      <c r="L265" s="264"/>
      <c r="M265" s="265" t="s">
        <v>19</v>
      </c>
      <c r="N265" s="266" t="s">
        <v>47</v>
      </c>
      <c r="O265" s="86"/>
      <c r="P265" s="225">
        <f>O265*H265</f>
        <v>0</v>
      </c>
      <c r="Q265" s="225">
        <v>0.0054000000000000003</v>
      </c>
      <c r="R265" s="225">
        <f>Q265*H265</f>
        <v>3.9792978000000003</v>
      </c>
      <c r="S265" s="225">
        <v>0</v>
      </c>
      <c r="T265" s="225">
        <f>S265*H265</f>
        <v>0</v>
      </c>
      <c r="U265" s="226" t="s">
        <v>19</v>
      </c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R265" s="227" t="s">
        <v>394</v>
      </c>
      <c r="AT265" s="227" t="s">
        <v>395</v>
      </c>
      <c r="AU265" s="227" t="s">
        <v>85</v>
      </c>
      <c r="AY265" s="19" t="s">
        <v>335</v>
      </c>
      <c r="BE265" s="228">
        <f>IF(N265="základní",J265,0)</f>
        <v>0</v>
      </c>
      <c r="BF265" s="228">
        <f>IF(N265="snížená",J265,0)</f>
        <v>0</v>
      </c>
      <c r="BG265" s="228">
        <f>IF(N265="zákl. přenesená",J265,0)</f>
        <v>0</v>
      </c>
      <c r="BH265" s="228">
        <f>IF(N265="sníž. přenesená",J265,0)</f>
        <v>0</v>
      </c>
      <c r="BI265" s="228">
        <f>IF(N265="nulová",J265,0)</f>
        <v>0</v>
      </c>
      <c r="BJ265" s="19" t="s">
        <v>83</v>
      </c>
      <c r="BK265" s="228">
        <f>ROUND(I265*H265,2)</f>
        <v>0</v>
      </c>
      <c r="BL265" s="19" t="s">
        <v>103</v>
      </c>
      <c r="BM265" s="227" t="s">
        <v>568</v>
      </c>
    </row>
    <row r="266" s="2" customFormat="1">
      <c r="A266" s="40"/>
      <c r="B266" s="41"/>
      <c r="C266" s="42"/>
      <c r="D266" s="229" t="s">
        <v>343</v>
      </c>
      <c r="E266" s="42"/>
      <c r="F266" s="230" t="s">
        <v>567</v>
      </c>
      <c r="G266" s="42"/>
      <c r="H266" s="42"/>
      <c r="I266" s="231"/>
      <c r="J266" s="42"/>
      <c r="K266" s="42"/>
      <c r="L266" s="46"/>
      <c r="M266" s="232"/>
      <c r="N266" s="233"/>
      <c r="O266" s="86"/>
      <c r="P266" s="86"/>
      <c r="Q266" s="86"/>
      <c r="R266" s="86"/>
      <c r="S266" s="86"/>
      <c r="T266" s="86"/>
      <c r="U266" s="87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T266" s="19" t="s">
        <v>343</v>
      </c>
      <c r="AU266" s="19" t="s">
        <v>85</v>
      </c>
    </row>
    <row r="267" s="13" customFormat="1">
      <c r="A267" s="13"/>
      <c r="B267" s="236"/>
      <c r="C267" s="237"/>
      <c r="D267" s="229" t="s">
        <v>347</v>
      </c>
      <c r="E267" s="237"/>
      <c r="F267" s="239" t="s">
        <v>569</v>
      </c>
      <c r="G267" s="237"/>
      <c r="H267" s="240">
        <v>736.90700000000004</v>
      </c>
      <c r="I267" s="241"/>
      <c r="J267" s="237"/>
      <c r="K267" s="237"/>
      <c r="L267" s="242"/>
      <c r="M267" s="243"/>
      <c r="N267" s="244"/>
      <c r="O267" s="244"/>
      <c r="P267" s="244"/>
      <c r="Q267" s="244"/>
      <c r="R267" s="244"/>
      <c r="S267" s="244"/>
      <c r="T267" s="244"/>
      <c r="U267" s="245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T267" s="246" t="s">
        <v>347</v>
      </c>
      <c r="AU267" s="246" t="s">
        <v>85</v>
      </c>
      <c r="AV267" s="13" t="s">
        <v>85</v>
      </c>
      <c r="AW267" s="13" t="s">
        <v>4</v>
      </c>
      <c r="AX267" s="13" t="s">
        <v>83</v>
      </c>
      <c r="AY267" s="246" t="s">
        <v>335</v>
      </c>
    </row>
    <row r="268" s="2" customFormat="1" ht="24.15" customHeight="1">
      <c r="A268" s="40"/>
      <c r="B268" s="41"/>
      <c r="C268" s="216" t="s">
        <v>570</v>
      </c>
      <c r="D268" s="216" t="s">
        <v>337</v>
      </c>
      <c r="E268" s="217" t="s">
        <v>571</v>
      </c>
      <c r="F268" s="218" t="s">
        <v>572</v>
      </c>
      <c r="G268" s="219" t="s">
        <v>388</v>
      </c>
      <c r="H268" s="220">
        <v>751.37099999999998</v>
      </c>
      <c r="I268" s="221"/>
      <c r="J268" s="222">
        <f>ROUND(I268*H268,2)</f>
        <v>0</v>
      </c>
      <c r="K268" s="218" t="s">
        <v>341</v>
      </c>
      <c r="L268" s="46"/>
      <c r="M268" s="223" t="s">
        <v>19</v>
      </c>
      <c r="N268" s="224" t="s">
        <v>47</v>
      </c>
      <c r="O268" s="86"/>
      <c r="P268" s="225">
        <f>O268*H268</f>
        <v>0</v>
      </c>
      <c r="Q268" s="225">
        <v>0.011679999999999999</v>
      </c>
      <c r="R268" s="225">
        <f>Q268*H268</f>
        <v>8.776013279999999</v>
      </c>
      <c r="S268" s="225">
        <v>0</v>
      </c>
      <c r="T268" s="225">
        <f>S268*H268</f>
        <v>0</v>
      </c>
      <c r="U268" s="226" t="s">
        <v>19</v>
      </c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R268" s="227" t="s">
        <v>103</v>
      </c>
      <c r="AT268" s="227" t="s">
        <v>337</v>
      </c>
      <c r="AU268" s="227" t="s">
        <v>85</v>
      </c>
      <c r="AY268" s="19" t="s">
        <v>335</v>
      </c>
      <c r="BE268" s="228">
        <f>IF(N268="základní",J268,0)</f>
        <v>0</v>
      </c>
      <c r="BF268" s="228">
        <f>IF(N268="snížená",J268,0)</f>
        <v>0</v>
      </c>
      <c r="BG268" s="228">
        <f>IF(N268="zákl. přenesená",J268,0)</f>
        <v>0</v>
      </c>
      <c r="BH268" s="228">
        <f>IF(N268="sníž. přenesená",J268,0)</f>
        <v>0</v>
      </c>
      <c r="BI268" s="228">
        <f>IF(N268="nulová",J268,0)</f>
        <v>0</v>
      </c>
      <c r="BJ268" s="19" t="s">
        <v>83</v>
      </c>
      <c r="BK268" s="228">
        <f>ROUND(I268*H268,2)</f>
        <v>0</v>
      </c>
      <c r="BL268" s="19" t="s">
        <v>103</v>
      </c>
      <c r="BM268" s="227" t="s">
        <v>573</v>
      </c>
    </row>
    <row r="269" s="2" customFormat="1">
      <c r="A269" s="40"/>
      <c r="B269" s="41"/>
      <c r="C269" s="42"/>
      <c r="D269" s="229" t="s">
        <v>343</v>
      </c>
      <c r="E269" s="42"/>
      <c r="F269" s="230" t="s">
        <v>574</v>
      </c>
      <c r="G269" s="42"/>
      <c r="H269" s="42"/>
      <c r="I269" s="231"/>
      <c r="J269" s="42"/>
      <c r="K269" s="42"/>
      <c r="L269" s="46"/>
      <c r="M269" s="232"/>
      <c r="N269" s="233"/>
      <c r="O269" s="86"/>
      <c r="P269" s="86"/>
      <c r="Q269" s="86"/>
      <c r="R269" s="86"/>
      <c r="S269" s="86"/>
      <c r="T269" s="86"/>
      <c r="U269" s="87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T269" s="19" t="s">
        <v>343</v>
      </c>
      <c r="AU269" s="19" t="s">
        <v>85</v>
      </c>
    </row>
    <row r="270" s="2" customFormat="1">
      <c r="A270" s="40"/>
      <c r="B270" s="41"/>
      <c r="C270" s="42"/>
      <c r="D270" s="234" t="s">
        <v>345</v>
      </c>
      <c r="E270" s="42"/>
      <c r="F270" s="235" t="s">
        <v>575</v>
      </c>
      <c r="G270" s="42"/>
      <c r="H270" s="42"/>
      <c r="I270" s="231"/>
      <c r="J270" s="42"/>
      <c r="K270" s="42"/>
      <c r="L270" s="46"/>
      <c r="M270" s="232"/>
      <c r="N270" s="233"/>
      <c r="O270" s="86"/>
      <c r="P270" s="86"/>
      <c r="Q270" s="86"/>
      <c r="R270" s="86"/>
      <c r="S270" s="86"/>
      <c r="T270" s="86"/>
      <c r="U270" s="87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T270" s="19" t="s">
        <v>345</v>
      </c>
      <c r="AU270" s="19" t="s">
        <v>85</v>
      </c>
    </row>
    <row r="271" s="14" customFormat="1">
      <c r="A271" s="14"/>
      <c r="B271" s="247"/>
      <c r="C271" s="248"/>
      <c r="D271" s="229" t="s">
        <v>347</v>
      </c>
      <c r="E271" s="249" t="s">
        <v>19</v>
      </c>
      <c r="F271" s="250" t="s">
        <v>556</v>
      </c>
      <c r="G271" s="248"/>
      <c r="H271" s="249" t="s">
        <v>19</v>
      </c>
      <c r="I271" s="251"/>
      <c r="J271" s="248"/>
      <c r="K271" s="248"/>
      <c r="L271" s="252"/>
      <c r="M271" s="253"/>
      <c r="N271" s="254"/>
      <c r="O271" s="254"/>
      <c r="P271" s="254"/>
      <c r="Q271" s="254"/>
      <c r="R271" s="254"/>
      <c r="S271" s="254"/>
      <c r="T271" s="254"/>
      <c r="U271" s="255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T271" s="256" t="s">
        <v>347</v>
      </c>
      <c r="AU271" s="256" t="s">
        <v>85</v>
      </c>
      <c r="AV271" s="14" t="s">
        <v>83</v>
      </c>
      <c r="AW271" s="14" t="s">
        <v>37</v>
      </c>
      <c r="AX271" s="14" t="s">
        <v>76</v>
      </c>
      <c r="AY271" s="256" t="s">
        <v>335</v>
      </c>
    </row>
    <row r="272" s="14" customFormat="1">
      <c r="A272" s="14"/>
      <c r="B272" s="247"/>
      <c r="C272" s="248"/>
      <c r="D272" s="229" t="s">
        <v>347</v>
      </c>
      <c r="E272" s="249" t="s">
        <v>19</v>
      </c>
      <c r="F272" s="250" t="s">
        <v>557</v>
      </c>
      <c r="G272" s="248"/>
      <c r="H272" s="249" t="s">
        <v>19</v>
      </c>
      <c r="I272" s="251"/>
      <c r="J272" s="248"/>
      <c r="K272" s="248"/>
      <c r="L272" s="252"/>
      <c r="M272" s="253"/>
      <c r="N272" s="254"/>
      <c r="O272" s="254"/>
      <c r="P272" s="254"/>
      <c r="Q272" s="254"/>
      <c r="R272" s="254"/>
      <c r="S272" s="254"/>
      <c r="T272" s="254"/>
      <c r="U272" s="255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T272" s="256" t="s">
        <v>347</v>
      </c>
      <c r="AU272" s="256" t="s">
        <v>85</v>
      </c>
      <c r="AV272" s="14" t="s">
        <v>83</v>
      </c>
      <c r="AW272" s="14" t="s">
        <v>37</v>
      </c>
      <c r="AX272" s="14" t="s">
        <v>76</v>
      </c>
      <c r="AY272" s="256" t="s">
        <v>335</v>
      </c>
    </row>
    <row r="273" s="13" customFormat="1">
      <c r="A273" s="13"/>
      <c r="B273" s="236"/>
      <c r="C273" s="237"/>
      <c r="D273" s="229" t="s">
        <v>347</v>
      </c>
      <c r="E273" s="238" t="s">
        <v>19</v>
      </c>
      <c r="F273" s="239" t="s">
        <v>576</v>
      </c>
      <c r="G273" s="237"/>
      <c r="H273" s="240">
        <v>124.917</v>
      </c>
      <c r="I273" s="241"/>
      <c r="J273" s="237"/>
      <c r="K273" s="237"/>
      <c r="L273" s="242"/>
      <c r="M273" s="243"/>
      <c r="N273" s="244"/>
      <c r="O273" s="244"/>
      <c r="P273" s="244"/>
      <c r="Q273" s="244"/>
      <c r="R273" s="244"/>
      <c r="S273" s="244"/>
      <c r="T273" s="244"/>
      <c r="U273" s="245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T273" s="246" t="s">
        <v>347</v>
      </c>
      <c r="AU273" s="246" t="s">
        <v>85</v>
      </c>
      <c r="AV273" s="13" t="s">
        <v>85</v>
      </c>
      <c r="AW273" s="13" t="s">
        <v>37</v>
      </c>
      <c r="AX273" s="13" t="s">
        <v>76</v>
      </c>
      <c r="AY273" s="246" t="s">
        <v>335</v>
      </c>
    </row>
    <row r="274" s="14" customFormat="1">
      <c r="A274" s="14"/>
      <c r="B274" s="247"/>
      <c r="C274" s="248"/>
      <c r="D274" s="229" t="s">
        <v>347</v>
      </c>
      <c r="E274" s="249" t="s">
        <v>19</v>
      </c>
      <c r="F274" s="250" t="s">
        <v>577</v>
      </c>
      <c r="G274" s="248"/>
      <c r="H274" s="249" t="s">
        <v>19</v>
      </c>
      <c r="I274" s="251"/>
      <c r="J274" s="248"/>
      <c r="K274" s="248"/>
      <c r="L274" s="252"/>
      <c r="M274" s="253"/>
      <c r="N274" s="254"/>
      <c r="O274" s="254"/>
      <c r="P274" s="254"/>
      <c r="Q274" s="254"/>
      <c r="R274" s="254"/>
      <c r="S274" s="254"/>
      <c r="T274" s="254"/>
      <c r="U274" s="255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T274" s="256" t="s">
        <v>347</v>
      </c>
      <c r="AU274" s="256" t="s">
        <v>85</v>
      </c>
      <c r="AV274" s="14" t="s">
        <v>83</v>
      </c>
      <c r="AW274" s="14" t="s">
        <v>37</v>
      </c>
      <c r="AX274" s="14" t="s">
        <v>76</v>
      </c>
      <c r="AY274" s="256" t="s">
        <v>335</v>
      </c>
    </row>
    <row r="275" s="13" customFormat="1">
      <c r="A275" s="13"/>
      <c r="B275" s="236"/>
      <c r="C275" s="237"/>
      <c r="D275" s="229" t="s">
        <v>347</v>
      </c>
      <c r="E275" s="238" t="s">
        <v>19</v>
      </c>
      <c r="F275" s="239" t="s">
        <v>578</v>
      </c>
      <c r="G275" s="237"/>
      <c r="H275" s="240">
        <v>381.01799999999997</v>
      </c>
      <c r="I275" s="241"/>
      <c r="J275" s="237"/>
      <c r="K275" s="237"/>
      <c r="L275" s="242"/>
      <c r="M275" s="243"/>
      <c r="N275" s="244"/>
      <c r="O275" s="244"/>
      <c r="P275" s="244"/>
      <c r="Q275" s="244"/>
      <c r="R275" s="244"/>
      <c r="S275" s="244"/>
      <c r="T275" s="244"/>
      <c r="U275" s="245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T275" s="246" t="s">
        <v>347</v>
      </c>
      <c r="AU275" s="246" t="s">
        <v>85</v>
      </c>
      <c r="AV275" s="13" t="s">
        <v>85</v>
      </c>
      <c r="AW275" s="13" t="s">
        <v>37</v>
      </c>
      <c r="AX275" s="13" t="s">
        <v>76</v>
      </c>
      <c r="AY275" s="246" t="s">
        <v>335</v>
      </c>
    </row>
    <row r="276" s="14" customFormat="1">
      <c r="A276" s="14"/>
      <c r="B276" s="247"/>
      <c r="C276" s="248"/>
      <c r="D276" s="229" t="s">
        <v>347</v>
      </c>
      <c r="E276" s="249" t="s">
        <v>19</v>
      </c>
      <c r="F276" s="250" t="s">
        <v>559</v>
      </c>
      <c r="G276" s="248"/>
      <c r="H276" s="249" t="s">
        <v>19</v>
      </c>
      <c r="I276" s="251"/>
      <c r="J276" s="248"/>
      <c r="K276" s="248"/>
      <c r="L276" s="252"/>
      <c r="M276" s="253"/>
      <c r="N276" s="254"/>
      <c r="O276" s="254"/>
      <c r="P276" s="254"/>
      <c r="Q276" s="254"/>
      <c r="R276" s="254"/>
      <c r="S276" s="254"/>
      <c r="T276" s="254"/>
      <c r="U276" s="255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T276" s="256" t="s">
        <v>347</v>
      </c>
      <c r="AU276" s="256" t="s">
        <v>85</v>
      </c>
      <c r="AV276" s="14" t="s">
        <v>83</v>
      </c>
      <c r="AW276" s="14" t="s">
        <v>37</v>
      </c>
      <c r="AX276" s="14" t="s">
        <v>76</v>
      </c>
      <c r="AY276" s="256" t="s">
        <v>335</v>
      </c>
    </row>
    <row r="277" s="13" customFormat="1">
      <c r="A277" s="13"/>
      <c r="B277" s="236"/>
      <c r="C277" s="237"/>
      <c r="D277" s="229" t="s">
        <v>347</v>
      </c>
      <c r="E277" s="238" t="s">
        <v>19</v>
      </c>
      <c r="F277" s="239" t="s">
        <v>579</v>
      </c>
      <c r="G277" s="237"/>
      <c r="H277" s="240">
        <v>105.83199999999999</v>
      </c>
      <c r="I277" s="241"/>
      <c r="J277" s="237"/>
      <c r="K277" s="237"/>
      <c r="L277" s="242"/>
      <c r="M277" s="243"/>
      <c r="N277" s="244"/>
      <c r="O277" s="244"/>
      <c r="P277" s="244"/>
      <c r="Q277" s="244"/>
      <c r="R277" s="244"/>
      <c r="S277" s="244"/>
      <c r="T277" s="244"/>
      <c r="U277" s="245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T277" s="246" t="s">
        <v>347</v>
      </c>
      <c r="AU277" s="246" t="s">
        <v>85</v>
      </c>
      <c r="AV277" s="13" t="s">
        <v>85</v>
      </c>
      <c r="AW277" s="13" t="s">
        <v>37</v>
      </c>
      <c r="AX277" s="13" t="s">
        <v>76</v>
      </c>
      <c r="AY277" s="246" t="s">
        <v>335</v>
      </c>
    </row>
    <row r="278" s="14" customFormat="1">
      <c r="A278" s="14"/>
      <c r="B278" s="247"/>
      <c r="C278" s="248"/>
      <c r="D278" s="229" t="s">
        <v>347</v>
      </c>
      <c r="E278" s="249" t="s">
        <v>19</v>
      </c>
      <c r="F278" s="250" t="s">
        <v>561</v>
      </c>
      <c r="G278" s="248"/>
      <c r="H278" s="249" t="s">
        <v>19</v>
      </c>
      <c r="I278" s="251"/>
      <c r="J278" s="248"/>
      <c r="K278" s="248"/>
      <c r="L278" s="252"/>
      <c r="M278" s="253"/>
      <c r="N278" s="254"/>
      <c r="O278" s="254"/>
      <c r="P278" s="254"/>
      <c r="Q278" s="254"/>
      <c r="R278" s="254"/>
      <c r="S278" s="254"/>
      <c r="T278" s="254"/>
      <c r="U278" s="255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T278" s="256" t="s">
        <v>347</v>
      </c>
      <c r="AU278" s="256" t="s">
        <v>85</v>
      </c>
      <c r="AV278" s="14" t="s">
        <v>83</v>
      </c>
      <c r="AW278" s="14" t="s">
        <v>37</v>
      </c>
      <c r="AX278" s="14" t="s">
        <v>76</v>
      </c>
      <c r="AY278" s="256" t="s">
        <v>335</v>
      </c>
    </row>
    <row r="279" s="13" customFormat="1">
      <c r="A279" s="13"/>
      <c r="B279" s="236"/>
      <c r="C279" s="237"/>
      <c r="D279" s="229" t="s">
        <v>347</v>
      </c>
      <c r="E279" s="238" t="s">
        <v>19</v>
      </c>
      <c r="F279" s="239" t="s">
        <v>580</v>
      </c>
      <c r="G279" s="237"/>
      <c r="H279" s="240">
        <v>139.60400000000001</v>
      </c>
      <c r="I279" s="241"/>
      <c r="J279" s="237"/>
      <c r="K279" s="237"/>
      <c r="L279" s="242"/>
      <c r="M279" s="243"/>
      <c r="N279" s="244"/>
      <c r="O279" s="244"/>
      <c r="P279" s="244"/>
      <c r="Q279" s="244"/>
      <c r="R279" s="244"/>
      <c r="S279" s="244"/>
      <c r="T279" s="244"/>
      <c r="U279" s="245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T279" s="246" t="s">
        <v>347</v>
      </c>
      <c r="AU279" s="246" t="s">
        <v>85</v>
      </c>
      <c r="AV279" s="13" t="s">
        <v>85</v>
      </c>
      <c r="AW279" s="13" t="s">
        <v>37</v>
      </c>
      <c r="AX279" s="13" t="s">
        <v>76</v>
      </c>
      <c r="AY279" s="246" t="s">
        <v>335</v>
      </c>
    </row>
    <row r="280" s="15" customFormat="1">
      <c r="A280" s="15"/>
      <c r="B280" s="267"/>
      <c r="C280" s="268"/>
      <c r="D280" s="229" t="s">
        <v>347</v>
      </c>
      <c r="E280" s="269" t="s">
        <v>19</v>
      </c>
      <c r="F280" s="270" t="s">
        <v>462</v>
      </c>
      <c r="G280" s="268"/>
      <c r="H280" s="271">
        <v>751.37099999999998</v>
      </c>
      <c r="I280" s="272"/>
      <c r="J280" s="268"/>
      <c r="K280" s="268"/>
      <c r="L280" s="273"/>
      <c r="M280" s="274"/>
      <c r="N280" s="275"/>
      <c r="O280" s="275"/>
      <c r="P280" s="275"/>
      <c r="Q280" s="275"/>
      <c r="R280" s="275"/>
      <c r="S280" s="275"/>
      <c r="T280" s="275"/>
      <c r="U280" s="276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T280" s="277" t="s">
        <v>347</v>
      </c>
      <c r="AU280" s="277" t="s">
        <v>85</v>
      </c>
      <c r="AV280" s="15" t="s">
        <v>103</v>
      </c>
      <c r="AW280" s="15" t="s">
        <v>37</v>
      </c>
      <c r="AX280" s="15" t="s">
        <v>83</v>
      </c>
      <c r="AY280" s="277" t="s">
        <v>335</v>
      </c>
    </row>
    <row r="281" s="2" customFormat="1" ht="16.5" customHeight="1">
      <c r="A281" s="40"/>
      <c r="B281" s="41"/>
      <c r="C281" s="257" t="s">
        <v>581</v>
      </c>
      <c r="D281" s="257" t="s">
        <v>395</v>
      </c>
      <c r="E281" s="258" t="s">
        <v>582</v>
      </c>
      <c r="F281" s="259" t="s">
        <v>583</v>
      </c>
      <c r="G281" s="260" t="s">
        <v>388</v>
      </c>
      <c r="H281" s="261">
        <v>788.94000000000005</v>
      </c>
      <c r="I281" s="262"/>
      <c r="J281" s="263">
        <f>ROUND(I281*H281,2)</f>
        <v>0</v>
      </c>
      <c r="K281" s="259" t="s">
        <v>341</v>
      </c>
      <c r="L281" s="264"/>
      <c r="M281" s="265" t="s">
        <v>19</v>
      </c>
      <c r="N281" s="266" t="s">
        <v>47</v>
      </c>
      <c r="O281" s="86"/>
      <c r="P281" s="225">
        <f>O281*H281</f>
        <v>0</v>
      </c>
      <c r="Q281" s="225">
        <v>0.017999999999999999</v>
      </c>
      <c r="R281" s="225">
        <f>Q281*H281</f>
        <v>14.20092</v>
      </c>
      <c r="S281" s="225">
        <v>0</v>
      </c>
      <c r="T281" s="225">
        <f>S281*H281</f>
        <v>0</v>
      </c>
      <c r="U281" s="226" t="s">
        <v>19</v>
      </c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R281" s="227" t="s">
        <v>394</v>
      </c>
      <c r="AT281" s="227" t="s">
        <v>395</v>
      </c>
      <c r="AU281" s="227" t="s">
        <v>85</v>
      </c>
      <c r="AY281" s="19" t="s">
        <v>335</v>
      </c>
      <c r="BE281" s="228">
        <f>IF(N281="základní",J281,0)</f>
        <v>0</v>
      </c>
      <c r="BF281" s="228">
        <f>IF(N281="snížená",J281,0)</f>
        <v>0</v>
      </c>
      <c r="BG281" s="228">
        <f>IF(N281="zákl. přenesená",J281,0)</f>
        <v>0</v>
      </c>
      <c r="BH281" s="228">
        <f>IF(N281="sníž. přenesená",J281,0)</f>
        <v>0</v>
      </c>
      <c r="BI281" s="228">
        <f>IF(N281="nulová",J281,0)</f>
        <v>0</v>
      </c>
      <c r="BJ281" s="19" t="s">
        <v>83</v>
      </c>
      <c r="BK281" s="228">
        <f>ROUND(I281*H281,2)</f>
        <v>0</v>
      </c>
      <c r="BL281" s="19" t="s">
        <v>103</v>
      </c>
      <c r="BM281" s="227" t="s">
        <v>584</v>
      </c>
    </row>
    <row r="282" s="2" customFormat="1">
      <c r="A282" s="40"/>
      <c r="B282" s="41"/>
      <c r="C282" s="42"/>
      <c r="D282" s="229" t="s">
        <v>343</v>
      </c>
      <c r="E282" s="42"/>
      <c r="F282" s="230" t="s">
        <v>583</v>
      </c>
      <c r="G282" s="42"/>
      <c r="H282" s="42"/>
      <c r="I282" s="231"/>
      <c r="J282" s="42"/>
      <c r="K282" s="42"/>
      <c r="L282" s="46"/>
      <c r="M282" s="232"/>
      <c r="N282" s="233"/>
      <c r="O282" s="86"/>
      <c r="P282" s="86"/>
      <c r="Q282" s="86"/>
      <c r="R282" s="86"/>
      <c r="S282" s="86"/>
      <c r="T282" s="86"/>
      <c r="U282" s="87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T282" s="19" t="s">
        <v>343</v>
      </c>
      <c r="AU282" s="19" t="s">
        <v>85</v>
      </c>
    </row>
    <row r="283" s="13" customFormat="1">
      <c r="A283" s="13"/>
      <c r="B283" s="236"/>
      <c r="C283" s="237"/>
      <c r="D283" s="229" t="s">
        <v>347</v>
      </c>
      <c r="E283" s="237"/>
      <c r="F283" s="239" t="s">
        <v>585</v>
      </c>
      <c r="G283" s="237"/>
      <c r="H283" s="240">
        <v>788.94000000000005</v>
      </c>
      <c r="I283" s="241"/>
      <c r="J283" s="237"/>
      <c r="K283" s="237"/>
      <c r="L283" s="242"/>
      <c r="M283" s="243"/>
      <c r="N283" s="244"/>
      <c r="O283" s="244"/>
      <c r="P283" s="244"/>
      <c r="Q283" s="244"/>
      <c r="R283" s="244"/>
      <c r="S283" s="244"/>
      <c r="T283" s="244"/>
      <c r="U283" s="245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T283" s="246" t="s">
        <v>347</v>
      </c>
      <c r="AU283" s="246" t="s">
        <v>85</v>
      </c>
      <c r="AV283" s="13" t="s">
        <v>85</v>
      </c>
      <c r="AW283" s="13" t="s">
        <v>4</v>
      </c>
      <c r="AX283" s="13" t="s">
        <v>83</v>
      </c>
      <c r="AY283" s="246" t="s">
        <v>335</v>
      </c>
    </row>
    <row r="284" s="2" customFormat="1" ht="24.15" customHeight="1">
      <c r="A284" s="40"/>
      <c r="B284" s="41"/>
      <c r="C284" s="216" t="s">
        <v>586</v>
      </c>
      <c r="D284" s="216" t="s">
        <v>337</v>
      </c>
      <c r="E284" s="217" t="s">
        <v>587</v>
      </c>
      <c r="F284" s="218" t="s">
        <v>588</v>
      </c>
      <c r="G284" s="219" t="s">
        <v>388</v>
      </c>
      <c r="H284" s="220">
        <v>50.020000000000003</v>
      </c>
      <c r="I284" s="221"/>
      <c r="J284" s="222">
        <f>ROUND(I284*H284,2)</f>
        <v>0</v>
      </c>
      <c r="K284" s="218" t="s">
        <v>341</v>
      </c>
      <c r="L284" s="46"/>
      <c r="M284" s="223" t="s">
        <v>19</v>
      </c>
      <c r="N284" s="224" t="s">
        <v>47</v>
      </c>
      <c r="O284" s="86"/>
      <c r="P284" s="225">
        <f>O284*H284</f>
        <v>0</v>
      </c>
      <c r="Q284" s="225">
        <v>0.013440000000000001</v>
      </c>
      <c r="R284" s="225">
        <f>Q284*H284</f>
        <v>0.67226880000000011</v>
      </c>
      <c r="S284" s="225">
        <v>0</v>
      </c>
      <c r="T284" s="225">
        <f>S284*H284</f>
        <v>0</v>
      </c>
      <c r="U284" s="226" t="s">
        <v>19</v>
      </c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R284" s="227" t="s">
        <v>103</v>
      </c>
      <c r="AT284" s="227" t="s">
        <v>337</v>
      </c>
      <c r="AU284" s="227" t="s">
        <v>85</v>
      </c>
      <c r="AY284" s="19" t="s">
        <v>335</v>
      </c>
      <c r="BE284" s="228">
        <f>IF(N284="základní",J284,0)</f>
        <v>0</v>
      </c>
      <c r="BF284" s="228">
        <f>IF(N284="snížená",J284,0)</f>
        <v>0</v>
      </c>
      <c r="BG284" s="228">
        <f>IF(N284="zákl. přenesená",J284,0)</f>
        <v>0</v>
      </c>
      <c r="BH284" s="228">
        <f>IF(N284="sníž. přenesená",J284,0)</f>
        <v>0</v>
      </c>
      <c r="BI284" s="228">
        <f>IF(N284="nulová",J284,0)</f>
        <v>0</v>
      </c>
      <c r="BJ284" s="19" t="s">
        <v>83</v>
      </c>
      <c r="BK284" s="228">
        <f>ROUND(I284*H284,2)</f>
        <v>0</v>
      </c>
      <c r="BL284" s="19" t="s">
        <v>103</v>
      </c>
      <c r="BM284" s="227" t="s">
        <v>589</v>
      </c>
    </row>
    <row r="285" s="2" customFormat="1">
      <c r="A285" s="40"/>
      <c r="B285" s="41"/>
      <c r="C285" s="42"/>
      <c r="D285" s="229" t="s">
        <v>343</v>
      </c>
      <c r="E285" s="42"/>
      <c r="F285" s="230" t="s">
        <v>590</v>
      </c>
      <c r="G285" s="42"/>
      <c r="H285" s="42"/>
      <c r="I285" s="231"/>
      <c r="J285" s="42"/>
      <c r="K285" s="42"/>
      <c r="L285" s="46"/>
      <c r="M285" s="232"/>
      <c r="N285" s="233"/>
      <c r="O285" s="86"/>
      <c r="P285" s="86"/>
      <c r="Q285" s="86"/>
      <c r="R285" s="86"/>
      <c r="S285" s="86"/>
      <c r="T285" s="86"/>
      <c r="U285" s="87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T285" s="19" t="s">
        <v>343</v>
      </c>
      <c r="AU285" s="19" t="s">
        <v>85</v>
      </c>
    </row>
    <row r="286" s="2" customFormat="1">
      <c r="A286" s="40"/>
      <c r="B286" s="41"/>
      <c r="C286" s="42"/>
      <c r="D286" s="234" t="s">
        <v>345</v>
      </c>
      <c r="E286" s="42"/>
      <c r="F286" s="235" t="s">
        <v>591</v>
      </c>
      <c r="G286" s="42"/>
      <c r="H286" s="42"/>
      <c r="I286" s="231"/>
      <c r="J286" s="42"/>
      <c r="K286" s="42"/>
      <c r="L286" s="46"/>
      <c r="M286" s="232"/>
      <c r="N286" s="233"/>
      <c r="O286" s="86"/>
      <c r="P286" s="86"/>
      <c r="Q286" s="86"/>
      <c r="R286" s="86"/>
      <c r="S286" s="86"/>
      <c r="T286" s="86"/>
      <c r="U286" s="87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T286" s="19" t="s">
        <v>345</v>
      </c>
      <c r="AU286" s="19" t="s">
        <v>85</v>
      </c>
    </row>
    <row r="287" s="14" customFormat="1">
      <c r="A287" s="14"/>
      <c r="B287" s="247"/>
      <c r="C287" s="248"/>
      <c r="D287" s="229" t="s">
        <v>347</v>
      </c>
      <c r="E287" s="249" t="s">
        <v>19</v>
      </c>
      <c r="F287" s="250" t="s">
        <v>592</v>
      </c>
      <c r="G287" s="248"/>
      <c r="H287" s="249" t="s">
        <v>19</v>
      </c>
      <c r="I287" s="251"/>
      <c r="J287" s="248"/>
      <c r="K287" s="248"/>
      <c r="L287" s="252"/>
      <c r="M287" s="253"/>
      <c r="N287" s="254"/>
      <c r="O287" s="254"/>
      <c r="P287" s="254"/>
      <c r="Q287" s="254"/>
      <c r="R287" s="254"/>
      <c r="S287" s="254"/>
      <c r="T287" s="254"/>
      <c r="U287" s="255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T287" s="256" t="s">
        <v>347</v>
      </c>
      <c r="AU287" s="256" t="s">
        <v>85</v>
      </c>
      <c r="AV287" s="14" t="s">
        <v>83</v>
      </c>
      <c r="AW287" s="14" t="s">
        <v>37</v>
      </c>
      <c r="AX287" s="14" t="s">
        <v>76</v>
      </c>
      <c r="AY287" s="256" t="s">
        <v>335</v>
      </c>
    </row>
    <row r="288" s="13" customFormat="1">
      <c r="A288" s="13"/>
      <c r="B288" s="236"/>
      <c r="C288" s="237"/>
      <c r="D288" s="229" t="s">
        <v>347</v>
      </c>
      <c r="E288" s="238" t="s">
        <v>19</v>
      </c>
      <c r="F288" s="239" t="s">
        <v>593</v>
      </c>
      <c r="G288" s="237"/>
      <c r="H288" s="240">
        <v>50.020000000000003</v>
      </c>
      <c r="I288" s="241"/>
      <c r="J288" s="237"/>
      <c r="K288" s="237"/>
      <c r="L288" s="242"/>
      <c r="M288" s="243"/>
      <c r="N288" s="244"/>
      <c r="O288" s="244"/>
      <c r="P288" s="244"/>
      <c r="Q288" s="244"/>
      <c r="R288" s="244"/>
      <c r="S288" s="244"/>
      <c r="T288" s="244"/>
      <c r="U288" s="245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T288" s="246" t="s">
        <v>347</v>
      </c>
      <c r="AU288" s="246" t="s">
        <v>85</v>
      </c>
      <c r="AV288" s="13" t="s">
        <v>85</v>
      </c>
      <c r="AW288" s="13" t="s">
        <v>37</v>
      </c>
      <c r="AX288" s="13" t="s">
        <v>76</v>
      </c>
      <c r="AY288" s="246" t="s">
        <v>335</v>
      </c>
    </row>
    <row r="289" s="15" customFormat="1">
      <c r="A289" s="15"/>
      <c r="B289" s="267"/>
      <c r="C289" s="268"/>
      <c r="D289" s="229" t="s">
        <v>347</v>
      </c>
      <c r="E289" s="269" t="s">
        <v>19</v>
      </c>
      <c r="F289" s="270" t="s">
        <v>462</v>
      </c>
      <c r="G289" s="268"/>
      <c r="H289" s="271">
        <v>50.020000000000003</v>
      </c>
      <c r="I289" s="272"/>
      <c r="J289" s="268"/>
      <c r="K289" s="268"/>
      <c r="L289" s="273"/>
      <c r="M289" s="274"/>
      <c r="N289" s="275"/>
      <c r="O289" s="275"/>
      <c r="P289" s="275"/>
      <c r="Q289" s="275"/>
      <c r="R289" s="275"/>
      <c r="S289" s="275"/>
      <c r="T289" s="275"/>
      <c r="U289" s="276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T289" s="277" t="s">
        <v>347</v>
      </c>
      <c r="AU289" s="277" t="s">
        <v>85</v>
      </c>
      <c r="AV289" s="15" t="s">
        <v>103</v>
      </c>
      <c r="AW289" s="15" t="s">
        <v>37</v>
      </c>
      <c r="AX289" s="15" t="s">
        <v>83</v>
      </c>
      <c r="AY289" s="277" t="s">
        <v>335</v>
      </c>
    </row>
    <row r="290" s="2" customFormat="1" ht="16.5" customHeight="1">
      <c r="A290" s="40"/>
      <c r="B290" s="41"/>
      <c r="C290" s="257" t="s">
        <v>594</v>
      </c>
      <c r="D290" s="257" t="s">
        <v>395</v>
      </c>
      <c r="E290" s="258" t="s">
        <v>595</v>
      </c>
      <c r="F290" s="259" t="s">
        <v>596</v>
      </c>
      <c r="G290" s="260" t="s">
        <v>388</v>
      </c>
      <c r="H290" s="261">
        <v>119.13</v>
      </c>
      <c r="I290" s="262"/>
      <c r="J290" s="263">
        <f>ROUND(I290*H290,2)</f>
        <v>0</v>
      </c>
      <c r="K290" s="259" t="s">
        <v>341</v>
      </c>
      <c r="L290" s="264"/>
      <c r="M290" s="265" t="s">
        <v>19</v>
      </c>
      <c r="N290" s="266" t="s">
        <v>47</v>
      </c>
      <c r="O290" s="86"/>
      <c r="P290" s="225">
        <f>O290*H290</f>
        <v>0</v>
      </c>
      <c r="Q290" s="225">
        <v>0.0030000000000000001</v>
      </c>
      <c r="R290" s="225">
        <f>Q290*H290</f>
        <v>0.35738999999999999</v>
      </c>
      <c r="S290" s="225">
        <v>0</v>
      </c>
      <c r="T290" s="225">
        <f>S290*H290</f>
        <v>0</v>
      </c>
      <c r="U290" s="226" t="s">
        <v>19</v>
      </c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R290" s="227" t="s">
        <v>394</v>
      </c>
      <c r="AT290" s="227" t="s">
        <v>395</v>
      </c>
      <c r="AU290" s="227" t="s">
        <v>85</v>
      </c>
      <c r="AY290" s="19" t="s">
        <v>335</v>
      </c>
      <c r="BE290" s="228">
        <f>IF(N290="základní",J290,0)</f>
        <v>0</v>
      </c>
      <c r="BF290" s="228">
        <f>IF(N290="snížená",J290,0)</f>
        <v>0</v>
      </c>
      <c r="BG290" s="228">
        <f>IF(N290="zákl. přenesená",J290,0)</f>
        <v>0</v>
      </c>
      <c r="BH290" s="228">
        <f>IF(N290="sníž. přenesená",J290,0)</f>
        <v>0</v>
      </c>
      <c r="BI290" s="228">
        <f>IF(N290="nulová",J290,0)</f>
        <v>0</v>
      </c>
      <c r="BJ290" s="19" t="s">
        <v>83</v>
      </c>
      <c r="BK290" s="228">
        <f>ROUND(I290*H290,2)</f>
        <v>0</v>
      </c>
      <c r="BL290" s="19" t="s">
        <v>103</v>
      </c>
      <c r="BM290" s="227" t="s">
        <v>597</v>
      </c>
    </row>
    <row r="291" s="2" customFormat="1">
      <c r="A291" s="40"/>
      <c r="B291" s="41"/>
      <c r="C291" s="42"/>
      <c r="D291" s="229" t="s">
        <v>343</v>
      </c>
      <c r="E291" s="42"/>
      <c r="F291" s="230" t="s">
        <v>596</v>
      </c>
      <c r="G291" s="42"/>
      <c r="H291" s="42"/>
      <c r="I291" s="231"/>
      <c r="J291" s="42"/>
      <c r="K291" s="42"/>
      <c r="L291" s="46"/>
      <c r="M291" s="232"/>
      <c r="N291" s="233"/>
      <c r="O291" s="86"/>
      <c r="P291" s="86"/>
      <c r="Q291" s="86"/>
      <c r="R291" s="86"/>
      <c r="S291" s="86"/>
      <c r="T291" s="86"/>
      <c r="U291" s="87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T291" s="19" t="s">
        <v>343</v>
      </c>
      <c r="AU291" s="19" t="s">
        <v>85</v>
      </c>
    </row>
    <row r="292" s="13" customFormat="1">
      <c r="A292" s="13"/>
      <c r="B292" s="236"/>
      <c r="C292" s="237"/>
      <c r="D292" s="229" t="s">
        <v>347</v>
      </c>
      <c r="E292" s="237"/>
      <c r="F292" s="239" t="s">
        <v>549</v>
      </c>
      <c r="G292" s="237"/>
      <c r="H292" s="240">
        <v>119.13</v>
      </c>
      <c r="I292" s="241"/>
      <c r="J292" s="237"/>
      <c r="K292" s="237"/>
      <c r="L292" s="242"/>
      <c r="M292" s="243"/>
      <c r="N292" s="244"/>
      <c r="O292" s="244"/>
      <c r="P292" s="244"/>
      <c r="Q292" s="244"/>
      <c r="R292" s="244"/>
      <c r="S292" s="244"/>
      <c r="T292" s="244"/>
      <c r="U292" s="245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T292" s="246" t="s">
        <v>347</v>
      </c>
      <c r="AU292" s="246" t="s">
        <v>85</v>
      </c>
      <c r="AV292" s="13" t="s">
        <v>85</v>
      </c>
      <c r="AW292" s="13" t="s">
        <v>4</v>
      </c>
      <c r="AX292" s="13" t="s">
        <v>83</v>
      </c>
      <c r="AY292" s="246" t="s">
        <v>335</v>
      </c>
    </row>
    <row r="293" s="2" customFormat="1" ht="16.5" customHeight="1">
      <c r="A293" s="40"/>
      <c r="B293" s="41"/>
      <c r="C293" s="216" t="s">
        <v>598</v>
      </c>
      <c r="D293" s="216" t="s">
        <v>337</v>
      </c>
      <c r="E293" s="217" t="s">
        <v>599</v>
      </c>
      <c r="F293" s="218" t="s">
        <v>600</v>
      </c>
      <c r="G293" s="219" t="s">
        <v>388</v>
      </c>
      <c r="H293" s="220">
        <v>55.390000000000001</v>
      </c>
      <c r="I293" s="221"/>
      <c r="J293" s="222">
        <f>ROUND(I293*H293,2)</f>
        <v>0</v>
      </c>
      <c r="K293" s="218" t="s">
        <v>341</v>
      </c>
      <c r="L293" s="46"/>
      <c r="M293" s="223" t="s">
        <v>19</v>
      </c>
      <c r="N293" s="224" t="s">
        <v>47</v>
      </c>
      <c r="O293" s="86"/>
      <c r="P293" s="225">
        <f>O293*H293</f>
        <v>0</v>
      </c>
      <c r="Q293" s="225">
        <v>0.00025000000000000001</v>
      </c>
      <c r="R293" s="225">
        <f>Q293*H293</f>
        <v>0.0138475</v>
      </c>
      <c r="S293" s="225">
        <v>0</v>
      </c>
      <c r="T293" s="225">
        <f>S293*H293</f>
        <v>0</v>
      </c>
      <c r="U293" s="226" t="s">
        <v>19</v>
      </c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R293" s="227" t="s">
        <v>103</v>
      </c>
      <c r="AT293" s="227" t="s">
        <v>337</v>
      </c>
      <c r="AU293" s="227" t="s">
        <v>85</v>
      </c>
      <c r="AY293" s="19" t="s">
        <v>335</v>
      </c>
      <c r="BE293" s="228">
        <f>IF(N293="základní",J293,0)</f>
        <v>0</v>
      </c>
      <c r="BF293" s="228">
        <f>IF(N293="snížená",J293,0)</f>
        <v>0</v>
      </c>
      <c r="BG293" s="228">
        <f>IF(N293="zákl. přenesená",J293,0)</f>
        <v>0</v>
      </c>
      <c r="BH293" s="228">
        <f>IF(N293="sníž. přenesená",J293,0)</f>
        <v>0</v>
      </c>
      <c r="BI293" s="228">
        <f>IF(N293="nulová",J293,0)</f>
        <v>0</v>
      </c>
      <c r="BJ293" s="19" t="s">
        <v>83</v>
      </c>
      <c r="BK293" s="228">
        <f>ROUND(I293*H293,2)</f>
        <v>0</v>
      </c>
      <c r="BL293" s="19" t="s">
        <v>103</v>
      </c>
      <c r="BM293" s="227" t="s">
        <v>601</v>
      </c>
    </row>
    <row r="294" s="2" customFormat="1">
      <c r="A294" s="40"/>
      <c r="B294" s="41"/>
      <c r="C294" s="42"/>
      <c r="D294" s="229" t="s">
        <v>343</v>
      </c>
      <c r="E294" s="42"/>
      <c r="F294" s="230" t="s">
        <v>602</v>
      </c>
      <c r="G294" s="42"/>
      <c r="H294" s="42"/>
      <c r="I294" s="231"/>
      <c r="J294" s="42"/>
      <c r="K294" s="42"/>
      <c r="L294" s="46"/>
      <c r="M294" s="232"/>
      <c r="N294" s="233"/>
      <c r="O294" s="86"/>
      <c r="P294" s="86"/>
      <c r="Q294" s="86"/>
      <c r="R294" s="86"/>
      <c r="S294" s="86"/>
      <c r="T294" s="86"/>
      <c r="U294" s="87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T294" s="19" t="s">
        <v>343</v>
      </c>
      <c r="AU294" s="19" t="s">
        <v>85</v>
      </c>
    </row>
    <row r="295" s="2" customFormat="1">
      <c r="A295" s="40"/>
      <c r="B295" s="41"/>
      <c r="C295" s="42"/>
      <c r="D295" s="234" t="s">
        <v>345</v>
      </c>
      <c r="E295" s="42"/>
      <c r="F295" s="235" t="s">
        <v>603</v>
      </c>
      <c r="G295" s="42"/>
      <c r="H295" s="42"/>
      <c r="I295" s="231"/>
      <c r="J295" s="42"/>
      <c r="K295" s="42"/>
      <c r="L295" s="46"/>
      <c r="M295" s="232"/>
      <c r="N295" s="233"/>
      <c r="O295" s="86"/>
      <c r="P295" s="86"/>
      <c r="Q295" s="86"/>
      <c r="R295" s="86"/>
      <c r="S295" s="86"/>
      <c r="T295" s="86"/>
      <c r="U295" s="87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T295" s="19" t="s">
        <v>345</v>
      </c>
      <c r="AU295" s="19" t="s">
        <v>85</v>
      </c>
    </row>
    <row r="296" s="14" customFormat="1">
      <c r="A296" s="14"/>
      <c r="B296" s="247"/>
      <c r="C296" s="248"/>
      <c r="D296" s="229" t="s">
        <v>347</v>
      </c>
      <c r="E296" s="249" t="s">
        <v>19</v>
      </c>
      <c r="F296" s="250" t="s">
        <v>531</v>
      </c>
      <c r="G296" s="248"/>
      <c r="H296" s="249" t="s">
        <v>19</v>
      </c>
      <c r="I296" s="251"/>
      <c r="J296" s="248"/>
      <c r="K296" s="248"/>
      <c r="L296" s="252"/>
      <c r="M296" s="253"/>
      <c r="N296" s="254"/>
      <c r="O296" s="254"/>
      <c r="P296" s="254"/>
      <c r="Q296" s="254"/>
      <c r="R296" s="254"/>
      <c r="S296" s="254"/>
      <c r="T296" s="254"/>
      <c r="U296" s="255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T296" s="256" t="s">
        <v>347</v>
      </c>
      <c r="AU296" s="256" t="s">
        <v>85</v>
      </c>
      <c r="AV296" s="14" t="s">
        <v>83</v>
      </c>
      <c r="AW296" s="14" t="s">
        <v>37</v>
      </c>
      <c r="AX296" s="14" t="s">
        <v>76</v>
      </c>
      <c r="AY296" s="256" t="s">
        <v>335</v>
      </c>
    </row>
    <row r="297" s="13" customFormat="1">
      <c r="A297" s="13"/>
      <c r="B297" s="236"/>
      <c r="C297" s="237"/>
      <c r="D297" s="229" t="s">
        <v>347</v>
      </c>
      <c r="E297" s="238" t="s">
        <v>19</v>
      </c>
      <c r="F297" s="239" t="s">
        <v>532</v>
      </c>
      <c r="G297" s="237"/>
      <c r="H297" s="240">
        <v>55.390000000000001</v>
      </c>
      <c r="I297" s="241"/>
      <c r="J297" s="237"/>
      <c r="K297" s="237"/>
      <c r="L297" s="242"/>
      <c r="M297" s="243"/>
      <c r="N297" s="244"/>
      <c r="O297" s="244"/>
      <c r="P297" s="244"/>
      <c r="Q297" s="244"/>
      <c r="R297" s="244"/>
      <c r="S297" s="244"/>
      <c r="T297" s="244"/>
      <c r="U297" s="245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T297" s="246" t="s">
        <v>347</v>
      </c>
      <c r="AU297" s="246" t="s">
        <v>85</v>
      </c>
      <c r="AV297" s="13" t="s">
        <v>85</v>
      </c>
      <c r="AW297" s="13" t="s">
        <v>37</v>
      </c>
      <c r="AX297" s="13" t="s">
        <v>83</v>
      </c>
      <c r="AY297" s="246" t="s">
        <v>335</v>
      </c>
    </row>
    <row r="298" s="2" customFormat="1" ht="16.5" customHeight="1">
      <c r="A298" s="40"/>
      <c r="B298" s="41"/>
      <c r="C298" s="216" t="s">
        <v>604</v>
      </c>
      <c r="D298" s="216" t="s">
        <v>337</v>
      </c>
      <c r="E298" s="217" t="s">
        <v>605</v>
      </c>
      <c r="F298" s="218" t="s">
        <v>606</v>
      </c>
      <c r="G298" s="219" t="s">
        <v>388</v>
      </c>
      <c r="H298" s="220">
        <v>313.66899999999998</v>
      </c>
      <c r="I298" s="221"/>
      <c r="J298" s="222">
        <f>ROUND(I298*H298,2)</f>
        <v>0</v>
      </c>
      <c r="K298" s="218" t="s">
        <v>341</v>
      </c>
      <c r="L298" s="46"/>
      <c r="M298" s="223" t="s">
        <v>19</v>
      </c>
      <c r="N298" s="224" t="s">
        <v>47</v>
      </c>
      <c r="O298" s="86"/>
      <c r="P298" s="225">
        <f>O298*H298</f>
        <v>0</v>
      </c>
      <c r="Q298" s="225">
        <v>0.00025000000000000001</v>
      </c>
      <c r="R298" s="225">
        <f>Q298*H298</f>
        <v>0.078417249999999994</v>
      </c>
      <c r="S298" s="225">
        <v>0</v>
      </c>
      <c r="T298" s="225">
        <f>S298*H298</f>
        <v>0</v>
      </c>
      <c r="U298" s="226" t="s">
        <v>19</v>
      </c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R298" s="227" t="s">
        <v>103</v>
      </c>
      <c r="AT298" s="227" t="s">
        <v>337</v>
      </c>
      <c r="AU298" s="227" t="s">
        <v>85</v>
      </c>
      <c r="AY298" s="19" t="s">
        <v>335</v>
      </c>
      <c r="BE298" s="228">
        <f>IF(N298="základní",J298,0)</f>
        <v>0</v>
      </c>
      <c r="BF298" s="228">
        <f>IF(N298="snížená",J298,0)</f>
        <v>0</v>
      </c>
      <c r="BG298" s="228">
        <f>IF(N298="zákl. přenesená",J298,0)</f>
        <v>0</v>
      </c>
      <c r="BH298" s="228">
        <f>IF(N298="sníž. přenesená",J298,0)</f>
        <v>0</v>
      </c>
      <c r="BI298" s="228">
        <f>IF(N298="nulová",J298,0)</f>
        <v>0</v>
      </c>
      <c r="BJ298" s="19" t="s">
        <v>83</v>
      </c>
      <c r="BK298" s="228">
        <f>ROUND(I298*H298,2)</f>
        <v>0</v>
      </c>
      <c r="BL298" s="19" t="s">
        <v>103</v>
      </c>
      <c r="BM298" s="227" t="s">
        <v>607</v>
      </c>
    </row>
    <row r="299" s="2" customFormat="1">
      <c r="A299" s="40"/>
      <c r="B299" s="41"/>
      <c r="C299" s="42"/>
      <c r="D299" s="229" t="s">
        <v>343</v>
      </c>
      <c r="E299" s="42"/>
      <c r="F299" s="230" t="s">
        <v>608</v>
      </c>
      <c r="G299" s="42"/>
      <c r="H299" s="42"/>
      <c r="I299" s="231"/>
      <c r="J299" s="42"/>
      <c r="K299" s="42"/>
      <c r="L299" s="46"/>
      <c r="M299" s="232"/>
      <c r="N299" s="233"/>
      <c r="O299" s="86"/>
      <c r="P299" s="86"/>
      <c r="Q299" s="86"/>
      <c r="R299" s="86"/>
      <c r="S299" s="86"/>
      <c r="T299" s="86"/>
      <c r="U299" s="87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T299" s="19" t="s">
        <v>343</v>
      </c>
      <c r="AU299" s="19" t="s">
        <v>85</v>
      </c>
    </row>
    <row r="300" s="2" customFormat="1">
      <c r="A300" s="40"/>
      <c r="B300" s="41"/>
      <c r="C300" s="42"/>
      <c r="D300" s="234" t="s">
        <v>345</v>
      </c>
      <c r="E300" s="42"/>
      <c r="F300" s="235" t="s">
        <v>609</v>
      </c>
      <c r="G300" s="42"/>
      <c r="H300" s="42"/>
      <c r="I300" s="231"/>
      <c r="J300" s="42"/>
      <c r="K300" s="42"/>
      <c r="L300" s="46"/>
      <c r="M300" s="232"/>
      <c r="N300" s="233"/>
      <c r="O300" s="86"/>
      <c r="P300" s="86"/>
      <c r="Q300" s="86"/>
      <c r="R300" s="86"/>
      <c r="S300" s="86"/>
      <c r="T300" s="86"/>
      <c r="U300" s="87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T300" s="19" t="s">
        <v>345</v>
      </c>
      <c r="AU300" s="19" t="s">
        <v>85</v>
      </c>
    </row>
    <row r="301" s="14" customFormat="1">
      <c r="A301" s="14"/>
      <c r="B301" s="247"/>
      <c r="C301" s="248"/>
      <c r="D301" s="229" t="s">
        <v>347</v>
      </c>
      <c r="E301" s="249" t="s">
        <v>19</v>
      </c>
      <c r="F301" s="250" t="s">
        <v>375</v>
      </c>
      <c r="G301" s="248"/>
      <c r="H301" s="249" t="s">
        <v>19</v>
      </c>
      <c r="I301" s="251"/>
      <c r="J301" s="248"/>
      <c r="K301" s="248"/>
      <c r="L301" s="252"/>
      <c r="M301" s="253"/>
      <c r="N301" s="254"/>
      <c r="O301" s="254"/>
      <c r="P301" s="254"/>
      <c r="Q301" s="254"/>
      <c r="R301" s="254"/>
      <c r="S301" s="254"/>
      <c r="T301" s="254"/>
      <c r="U301" s="255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T301" s="256" t="s">
        <v>347</v>
      </c>
      <c r="AU301" s="256" t="s">
        <v>85</v>
      </c>
      <c r="AV301" s="14" t="s">
        <v>83</v>
      </c>
      <c r="AW301" s="14" t="s">
        <v>37</v>
      </c>
      <c r="AX301" s="14" t="s">
        <v>76</v>
      </c>
      <c r="AY301" s="256" t="s">
        <v>335</v>
      </c>
    </row>
    <row r="302" s="13" customFormat="1">
      <c r="A302" s="13"/>
      <c r="B302" s="236"/>
      <c r="C302" s="237"/>
      <c r="D302" s="229" t="s">
        <v>347</v>
      </c>
      <c r="E302" s="238" t="s">
        <v>19</v>
      </c>
      <c r="F302" s="239" t="s">
        <v>610</v>
      </c>
      <c r="G302" s="237"/>
      <c r="H302" s="240">
        <v>75.872</v>
      </c>
      <c r="I302" s="241"/>
      <c r="J302" s="237"/>
      <c r="K302" s="237"/>
      <c r="L302" s="242"/>
      <c r="M302" s="243"/>
      <c r="N302" s="244"/>
      <c r="O302" s="244"/>
      <c r="P302" s="244"/>
      <c r="Q302" s="244"/>
      <c r="R302" s="244"/>
      <c r="S302" s="244"/>
      <c r="T302" s="244"/>
      <c r="U302" s="245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T302" s="246" t="s">
        <v>347</v>
      </c>
      <c r="AU302" s="246" t="s">
        <v>85</v>
      </c>
      <c r="AV302" s="13" t="s">
        <v>85</v>
      </c>
      <c r="AW302" s="13" t="s">
        <v>37</v>
      </c>
      <c r="AX302" s="13" t="s">
        <v>76</v>
      </c>
      <c r="AY302" s="246" t="s">
        <v>335</v>
      </c>
    </row>
    <row r="303" s="13" customFormat="1">
      <c r="A303" s="13"/>
      <c r="B303" s="236"/>
      <c r="C303" s="237"/>
      <c r="D303" s="229" t="s">
        <v>347</v>
      </c>
      <c r="E303" s="238" t="s">
        <v>19</v>
      </c>
      <c r="F303" s="239" t="s">
        <v>611</v>
      </c>
      <c r="G303" s="237"/>
      <c r="H303" s="240">
        <v>10.5</v>
      </c>
      <c r="I303" s="241"/>
      <c r="J303" s="237"/>
      <c r="K303" s="237"/>
      <c r="L303" s="242"/>
      <c r="M303" s="243"/>
      <c r="N303" s="244"/>
      <c r="O303" s="244"/>
      <c r="P303" s="244"/>
      <c r="Q303" s="244"/>
      <c r="R303" s="244"/>
      <c r="S303" s="244"/>
      <c r="T303" s="244"/>
      <c r="U303" s="245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T303" s="246" t="s">
        <v>347</v>
      </c>
      <c r="AU303" s="246" t="s">
        <v>85</v>
      </c>
      <c r="AV303" s="13" t="s">
        <v>85</v>
      </c>
      <c r="AW303" s="13" t="s">
        <v>37</v>
      </c>
      <c r="AX303" s="13" t="s">
        <v>76</v>
      </c>
      <c r="AY303" s="246" t="s">
        <v>335</v>
      </c>
    </row>
    <row r="304" s="13" customFormat="1">
      <c r="A304" s="13"/>
      <c r="B304" s="236"/>
      <c r="C304" s="237"/>
      <c r="D304" s="229" t="s">
        <v>347</v>
      </c>
      <c r="E304" s="238" t="s">
        <v>19</v>
      </c>
      <c r="F304" s="239" t="s">
        <v>612</v>
      </c>
      <c r="G304" s="237"/>
      <c r="H304" s="240">
        <v>32.75</v>
      </c>
      <c r="I304" s="241"/>
      <c r="J304" s="237"/>
      <c r="K304" s="237"/>
      <c r="L304" s="242"/>
      <c r="M304" s="243"/>
      <c r="N304" s="244"/>
      <c r="O304" s="244"/>
      <c r="P304" s="244"/>
      <c r="Q304" s="244"/>
      <c r="R304" s="244"/>
      <c r="S304" s="244"/>
      <c r="T304" s="244"/>
      <c r="U304" s="245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T304" s="246" t="s">
        <v>347</v>
      </c>
      <c r="AU304" s="246" t="s">
        <v>85</v>
      </c>
      <c r="AV304" s="13" t="s">
        <v>85</v>
      </c>
      <c r="AW304" s="13" t="s">
        <v>37</v>
      </c>
      <c r="AX304" s="13" t="s">
        <v>76</v>
      </c>
      <c r="AY304" s="246" t="s">
        <v>335</v>
      </c>
    </row>
    <row r="305" s="14" customFormat="1">
      <c r="A305" s="14"/>
      <c r="B305" s="247"/>
      <c r="C305" s="248"/>
      <c r="D305" s="229" t="s">
        <v>347</v>
      </c>
      <c r="E305" s="249" t="s">
        <v>19</v>
      </c>
      <c r="F305" s="250" t="s">
        <v>613</v>
      </c>
      <c r="G305" s="248"/>
      <c r="H305" s="249" t="s">
        <v>19</v>
      </c>
      <c r="I305" s="251"/>
      <c r="J305" s="248"/>
      <c r="K305" s="248"/>
      <c r="L305" s="252"/>
      <c r="M305" s="253"/>
      <c r="N305" s="254"/>
      <c r="O305" s="254"/>
      <c r="P305" s="254"/>
      <c r="Q305" s="254"/>
      <c r="R305" s="254"/>
      <c r="S305" s="254"/>
      <c r="T305" s="254"/>
      <c r="U305" s="255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T305" s="256" t="s">
        <v>347</v>
      </c>
      <c r="AU305" s="256" t="s">
        <v>85</v>
      </c>
      <c r="AV305" s="14" t="s">
        <v>83</v>
      </c>
      <c r="AW305" s="14" t="s">
        <v>37</v>
      </c>
      <c r="AX305" s="14" t="s">
        <v>76</v>
      </c>
      <c r="AY305" s="256" t="s">
        <v>335</v>
      </c>
    </row>
    <row r="306" s="13" customFormat="1">
      <c r="A306" s="13"/>
      <c r="B306" s="236"/>
      <c r="C306" s="237"/>
      <c r="D306" s="229" t="s">
        <v>347</v>
      </c>
      <c r="E306" s="238" t="s">
        <v>19</v>
      </c>
      <c r="F306" s="239" t="s">
        <v>614</v>
      </c>
      <c r="G306" s="237"/>
      <c r="H306" s="240">
        <v>81.090000000000003</v>
      </c>
      <c r="I306" s="241"/>
      <c r="J306" s="237"/>
      <c r="K306" s="237"/>
      <c r="L306" s="242"/>
      <c r="M306" s="243"/>
      <c r="N306" s="244"/>
      <c r="O306" s="244"/>
      <c r="P306" s="244"/>
      <c r="Q306" s="244"/>
      <c r="R306" s="244"/>
      <c r="S306" s="244"/>
      <c r="T306" s="244"/>
      <c r="U306" s="245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T306" s="246" t="s">
        <v>347</v>
      </c>
      <c r="AU306" s="246" t="s">
        <v>85</v>
      </c>
      <c r="AV306" s="13" t="s">
        <v>85</v>
      </c>
      <c r="AW306" s="13" t="s">
        <v>37</v>
      </c>
      <c r="AX306" s="13" t="s">
        <v>76</v>
      </c>
      <c r="AY306" s="246" t="s">
        <v>335</v>
      </c>
    </row>
    <row r="307" s="13" customFormat="1">
      <c r="A307" s="13"/>
      <c r="B307" s="236"/>
      <c r="C307" s="237"/>
      <c r="D307" s="229" t="s">
        <v>347</v>
      </c>
      <c r="E307" s="238" t="s">
        <v>19</v>
      </c>
      <c r="F307" s="239" t="s">
        <v>544</v>
      </c>
      <c r="G307" s="237"/>
      <c r="H307" s="240">
        <v>113.45699999999999</v>
      </c>
      <c r="I307" s="241"/>
      <c r="J307" s="237"/>
      <c r="K307" s="237"/>
      <c r="L307" s="242"/>
      <c r="M307" s="243"/>
      <c r="N307" s="244"/>
      <c r="O307" s="244"/>
      <c r="P307" s="244"/>
      <c r="Q307" s="244"/>
      <c r="R307" s="244"/>
      <c r="S307" s="244"/>
      <c r="T307" s="244"/>
      <c r="U307" s="245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T307" s="246" t="s">
        <v>347</v>
      </c>
      <c r="AU307" s="246" t="s">
        <v>85</v>
      </c>
      <c r="AV307" s="13" t="s">
        <v>85</v>
      </c>
      <c r="AW307" s="13" t="s">
        <v>37</v>
      </c>
      <c r="AX307" s="13" t="s">
        <v>76</v>
      </c>
      <c r="AY307" s="246" t="s">
        <v>335</v>
      </c>
    </row>
    <row r="308" s="15" customFormat="1">
      <c r="A308" s="15"/>
      <c r="B308" s="267"/>
      <c r="C308" s="268"/>
      <c r="D308" s="229" t="s">
        <v>347</v>
      </c>
      <c r="E308" s="269" t="s">
        <v>19</v>
      </c>
      <c r="F308" s="270" t="s">
        <v>462</v>
      </c>
      <c r="G308" s="268"/>
      <c r="H308" s="271">
        <v>313.66899999999998</v>
      </c>
      <c r="I308" s="272"/>
      <c r="J308" s="268"/>
      <c r="K308" s="268"/>
      <c r="L308" s="273"/>
      <c r="M308" s="274"/>
      <c r="N308" s="275"/>
      <c r="O308" s="275"/>
      <c r="P308" s="275"/>
      <c r="Q308" s="275"/>
      <c r="R308" s="275"/>
      <c r="S308" s="275"/>
      <c r="T308" s="275"/>
      <c r="U308" s="276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T308" s="277" t="s">
        <v>347</v>
      </c>
      <c r="AU308" s="277" t="s">
        <v>85</v>
      </c>
      <c r="AV308" s="15" t="s">
        <v>103</v>
      </c>
      <c r="AW308" s="15" t="s">
        <v>37</v>
      </c>
      <c r="AX308" s="15" t="s">
        <v>83</v>
      </c>
      <c r="AY308" s="277" t="s">
        <v>335</v>
      </c>
    </row>
    <row r="309" s="2" customFormat="1" ht="16.5" customHeight="1">
      <c r="A309" s="40"/>
      <c r="B309" s="41"/>
      <c r="C309" s="216" t="s">
        <v>615</v>
      </c>
      <c r="D309" s="216" t="s">
        <v>337</v>
      </c>
      <c r="E309" s="217" t="s">
        <v>616</v>
      </c>
      <c r="F309" s="218" t="s">
        <v>617</v>
      </c>
      <c r="G309" s="219" t="s">
        <v>618</v>
      </c>
      <c r="H309" s="220">
        <v>40.844999999999999</v>
      </c>
      <c r="I309" s="221"/>
      <c r="J309" s="222">
        <f>ROUND(I309*H309,2)</f>
        <v>0</v>
      </c>
      <c r="K309" s="218" t="s">
        <v>341</v>
      </c>
      <c r="L309" s="46"/>
      <c r="M309" s="223" t="s">
        <v>19</v>
      </c>
      <c r="N309" s="224" t="s">
        <v>47</v>
      </c>
      <c r="O309" s="86"/>
      <c r="P309" s="225">
        <f>O309*H309</f>
        <v>0</v>
      </c>
      <c r="Q309" s="225">
        <v>3.0000000000000001E-05</v>
      </c>
      <c r="R309" s="225">
        <f>Q309*H309</f>
        <v>0.0012253500000000001</v>
      </c>
      <c r="S309" s="225">
        <v>0</v>
      </c>
      <c r="T309" s="225">
        <f>S309*H309</f>
        <v>0</v>
      </c>
      <c r="U309" s="226" t="s">
        <v>19</v>
      </c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R309" s="227" t="s">
        <v>103</v>
      </c>
      <c r="AT309" s="227" t="s">
        <v>337</v>
      </c>
      <c r="AU309" s="227" t="s">
        <v>85</v>
      </c>
      <c r="AY309" s="19" t="s">
        <v>335</v>
      </c>
      <c r="BE309" s="228">
        <f>IF(N309="základní",J309,0)</f>
        <v>0</v>
      </c>
      <c r="BF309" s="228">
        <f>IF(N309="snížená",J309,0)</f>
        <v>0</v>
      </c>
      <c r="BG309" s="228">
        <f>IF(N309="zákl. přenesená",J309,0)</f>
        <v>0</v>
      </c>
      <c r="BH309" s="228">
        <f>IF(N309="sníž. přenesená",J309,0)</f>
        <v>0</v>
      </c>
      <c r="BI309" s="228">
        <f>IF(N309="nulová",J309,0)</f>
        <v>0</v>
      </c>
      <c r="BJ309" s="19" t="s">
        <v>83</v>
      </c>
      <c r="BK309" s="228">
        <f>ROUND(I309*H309,2)</f>
        <v>0</v>
      </c>
      <c r="BL309" s="19" t="s">
        <v>103</v>
      </c>
      <c r="BM309" s="227" t="s">
        <v>619</v>
      </c>
    </row>
    <row r="310" s="2" customFormat="1">
      <c r="A310" s="40"/>
      <c r="B310" s="41"/>
      <c r="C310" s="42"/>
      <c r="D310" s="229" t="s">
        <v>343</v>
      </c>
      <c r="E310" s="42"/>
      <c r="F310" s="230" t="s">
        <v>620</v>
      </c>
      <c r="G310" s="42"/>
      <c r="H310" s="42"/>
      <c r="I310" s="231"/>
      <c r="J310" s="42"/>
      <c r="K310" s="42"/>
      <c r="L310" s="46"/>
      <c r="M310" s="232"/>
      <c r="N310" s="233"/>
      <c r="O310" s="86"/>
      <c r="P310" s="86"/>
      <c r="Q310" s="86"/>
      <c r="R310" s="86"/>
      <c r="S310" s="86"/>
      <c r="T310" s="86"/>
      <c r="U310" s="87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T310" s="19" t="s">
        <v>343</v>
      </c>
      <c r="AU310" s="19" t="s">
        <v>85</v>
      </c>
    </row>
    <row r="311" s="2" customFormat="1">
      <c r="A311" s="40"/>
      <c r="B311" s="41"/>
      <c r="C311" s="42"/>
      <c r="D311" s="234" t="s">
        <v>345</v>
      </c>
      <c r="E311" s="42"/>
      <c r="F311" s="235" t="s">
        <v>621</v>
      </c>
      <c r="G311" s="42"/>
      <c r="H311" s="42"/>
      <c r="I311" s="231"/>
      <c r="J311" s="42"/>
      <c r="K311" s="42"/>
      <c r="L311" s="46"/>
      <c r="M311" s="232"/>
      <c r="N311" s="233"/>
      <c r="O311" s="86"/>
      <c r="P311" s="86"/>
      <c r="Q311" s="86"/>
      <c r="R311" s="86"/>
      <c r="S311" s="86"/>
      <c r="T311" s="86"/>
      <c r="U311" s="87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T311" s="19" t="s">
        <v>345</v>
      </c>
      <c r="AU311" s="19" t="s">
        <v>85</v>
      </c>
    </row>
    <row r="312" s="14" customFormat="1">
      <c r="A312" s="14"/>
      <c r="B312" s="247"/>
      <c r="C312" s="248"/>
      <c r="D312" s="229" t="s">
        <v>347</v>
      </c>
      <c r="E312" s="249" t="s">
        <v>19</v>
      </c>
      <c r="F312" s="250" t="s">
        <v>375</v>
      </c>
      <c r="G312" s="248"/>
      <c r="H312" s="249" t="s">
        <v>19</v>
      </c>
      <c r="I312" s="251"/>
      <c r="J312" s="248"/>
      <c r="K312" s="248"/>
      <c r="L312" s="252"/>
      <c r="M312" s="253"/>
      <c r="N312" s="254"/>
      <c r="O312" s="254"/>
      <c r="P312" s="254"/>
      <c r="Q312" s="254"/>
      <c r="R312" s="254"/>
      <c r="S312" s="254"/>
      <c r="T312" s="254"/>
      <c r="U312" s="255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T312" s="256" t="s">
        <v>347</v>
      </c>
      <c r="AU312" s="256" t="s">
        <v>85</v>
      </c>
      <c r="AV312" s="14" t="s">
        <v>83</v>
      </c>
      <c r="AW312" s="14" t="s">
        <v>37</v>
      </c>
      <c r="AX312" s="14" t="s">
        <v>76</v>
      </c>
      <c r="AY312" s="256" t="s">
        <v>335</v>
      </c>
    </row>
    <row r="313" s="13" customFormat="1">
      <c r="A313" s="13"/>
      <c r="B313" s="236"/>
      <c r="C313" s="237"/>
      <c r="D313" s="229" t="s">
        <v>347</v>
      </c>
      <c r="E313" s="238" t="s">
        <v>19</v>
      </c>
      <c r="F313" s="239" t="s">
        <v>622</v>
      </c>
      <c r="G313" s="237"/>
      <c r="H313" s="240">
        <v>40.844999999999999</v>
      </c>
      <c r="I313" s="241"/>
      <c r="J313" s="237"/>
      <c r="K313" s="237"/>
      <c r="L313" s="242"/>
      <c r="M313" s="243"/>
      <c r="N313" s="244"/>
      <c r="O313" s="244"/>
      <c r="P313" s="244"/>
      <c r="Q313" s="244"/>
      <c r="R313" s="244"/>
      <c r="S313" s="244"/>
      <c r="T313" s="244"/>
      <c r="U313" s="245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T313" s="246" t="s">
        <v>347</v>
      </c>
      <c r="AU313" s="246" t="s">
        <v>85</v>
      </c>
      <c r="AV313" s="13" t="s">
        <v>85</v>
      </c>
      <c r="AW313" s="13" t="s">
        <v>37</v>
      </c>
      <c r="AX313" s="13" t="s">
        <v>83</v>
      </c>
      <c r="AY313" s="246" t="s">
        <v>335</v>
      </c>
    </row>
    <row r="314" s="2" customFormat="1" ht="16.5" customHeight="1">
      <c r="A314" s="40"/>
      <c r="B314" s="41"/>
      <c r="C314" s="257" t="s">
        <v>623</v>
      </c>
      <c r="D314" s="257" t="s">
        <v>395</v>
      </c>
      <c r="E314" s="258" t="s">
        <v>624</v>
      </c>
      <c r="F314" s="259" t="s">
        <v>625</v>
      </c>
      <c r="G314" s="260" t="s">
        <v>618</v>
      </c>
      <c r="H314" s="261">
        <v>42.887</v>
      </c>
      <c r="I314" s="262"/>
      <c r="J314" s="263">
        <f>ROUND(I314*H314,2)</f>
        <v>0</v>
      </c>
      <c r="K314" s="259" t="s">
        <v>341</v>
      </c>
      <c r="L314" s="264"/>
      <c r="M314" s="265" t="s">
        <v>19</v>
      </c>
      <c r="N314" s="266" t="s">
        <v>47</v>
      </c>
      <c r="O314" s="86"/>
      <c r="P314" s="225">
        <f>O314*H314</f>
        <v>0</v>
      </c>
      <c r="Q314" s="225">
        <v>0.00050000000000000001</v>
      </c>
      <c r="R314" s="225">
        <f>Q314*H314</f>
        <v>0.021443500000000001</v>
      </c>
      <c r="S314" s="225">
        <v>0</v>
      </c>
      <c r="T314" s="225">
        <f>S314*H314</f>
        <v>0</v>
      </c>
      <c r="U314" s="226" t="s">
        <v>19</v>
      </c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R314" s="227" t="s">
        <v>394</v>
      </c>
      <c r="AT314" s="227" t="s">
        <v>395</v>
      </c>
      <c r="AU314" s="227" t="s">
        <v>85</v>
      </c>
      <c r="AY314" s="19" t="s">
        <v>335</v>
      </c>
      <c r="BE314" s="228">
        <f>IF(N314="základní",J314,0)</f>
        <v>0</v>
      </c>
      <c r="BF314" s="228">
        <f>IF(N314="snížená",J314,0)</f>
        <v>0</v>
      </c>
      <c r="BG314" s="228">
        <f>IF(N314="zákl. přenesená",J314,0)</f>
        <v>0</v>
      </c>
      <c r="BH314" s="228">
        <f>IF(N314="sníž. přenesená",J314,0)</f>
        <v>0</v>
      </c>
      <c r="BI314" s="228">
        <f>IF(N314="nulová",J314,0)</f>
        <v>0</v>
      </c>
      <c r="BJ314" s="19" t="s">
        <v>83</v>
      </c>
      <c r="BK314" s="228">
        <f>ROUND(I314*H314,2)</f>
        <v>0</v>
      </c>
      <c r="BL314" s="19" t="s">
        <v>103</v>
      </c>
      <c r="BM314" s="227" t="s">
        <v>626</v>
      </c>
    </row>
    <row r="315" s="2" customFormat="1">
      <c r="A315" s="40"/>
      <c r="B315" s="41"/>
      <c r="C315" s="42"/>
      <c r="D315" s="229" t="s">
        <v>343</v>
      </c>
      <c r="E315" s="42"/>
      <c r="F315" s="230" t="s">
        <v>625</v>
      </c>
      <c r="G315" s="42"/>
      <c r="H315" s="42"/>
      <c r="I315" s="231"/>
      <c r="J315" s="42"/>
      <c r="K315" s="42"/>
      <c r="L315" s="46"/>
      <c r="M315" s="232"/>
      <c r="N315" s="233"/>
      <c r="O315" s="86"/>
      <c r="P315" s="86"/>
      <c r="Q315" s="86"/>
      <c r="R315" s="86"/>
      <c r="S315" s="86"/>
      <c r="T315" s="86"/>
      <c r="U315" s="87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T315" s="19" t="s">
        <v>343</v>
      </c>
      <c r="AU315" s="19" t="s">
        <v>85</v>
      </c>
    </row>
    <row r="316" s="13" customFormat="1">
      <c r="A316" s="13"/>
      <c r="B316" s="236"/>
      <c r="C316" s="237"/>
      <c r="D316" s="229" t="s">
        <v>347</v>
      </c>
      <c r="E316" s="237"/>
      <c r="F316" s="239" t="s">
        <v>627</v>
      </c>
      <c r="G316" s="237"/>
      <c r="H316" s="240">
        <v>42.887</v>
      </c>
      <c r="I316" s="241"/>
      <c r="J316" s="237"/>
      <c r="K316" s="237"/>
      <c r="L316" s="242"/>
      <c r="M316" s="243"/>
      <c r="N316" s="244"/>
      <c r="O316" s="244"/>
      <c r="P316" s="244"/>
      <c r="Q316" s="244"/>
      <c r="R316" s="244"/>
      <c r="S316" s="244"/>
      <c r="T316" s="244"/>
      <c r="U316" s="245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T316" s="246" t="s">
        <v>347</v>
      </c>
      <c r="AU316" s="246" t="s">
        <v>85</v>
      </c>
      <c r="AV316" s="13" t="s">
        <v>85</v>
      </c>
      <c r="AW316" s="13" t="s">
        <v>4</v>
      </c>
      <c r="AX316" s="13" t="s">
        <v>83</v>
      </c>
      <c r="AY316" s="246" t="s">
        <v>335</v>
      </c>
    </row>
    <row r="317" s="2" customFormat="1" ht="16.5" customHeight="1">
      <c r="A317" s="40"/>
      <c r="B317" s="41"/>
      <c r="C317" s="216" t="s">
        <v>628</v>
      </c>
      <c r="D317" s="216" t="s">
        <v>337</v>
      </c>
      <c r="E317" s="217" t="s">
        <v>629</v>
      </c>
      <c r="F317" s="218" t="s">
        <v>630</v>
      </c>
      <c r="G317" s="219" t="s">
        <v>388</v>
      </c>
      <c r="H317" s="220">
        <v>55.390000000000001</v>
      </c>
      <c r="I317" s="221"/>
      <c r="J317" s="222">
        <f>ROUND(I317*H317,2)</f>
        <v>0</v>
      </c>
      <c r="K317" s="218" t="s">
        <v>341</v>
      </c>
      <c r="L317" s="46"/>
      <c r="M317" s="223" t="s">
        <v>19</v>
      </c>
      <c r="N317" s="224" t="s">
        <v>47</v>
      </c>
      <c r="O317" s="86"/>
      <c r="P317" s="225">
        <f>O317*H317</f>
        <v>0</v>
      </c>
      <c r="Q317" s="225">
        <v>0.0033600000000000001</v>
      </c>
      <c r="R317" s="225">
        <f>Q317*H317</f>
        <v>0.18611040000000001</v>
      </c>
      <c r="S317" s="225">
        <v>0</v>
      </c>
      <c r="T317" s="225">
        <f>S317*H317</f>
        <v>0</v>
      </c>
      <c r="U317" s="226" t="s">
        <v>19</v>
      </c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R317" s="227" t="s">
        <v>103</v>
      </c>
      <c r="AT317" s="227" t="s">
        <v>337</v>
      </c>
      <c r="AU317" s="227" t="s">
        <v>85</v>
      </c>
      <c r="AY317" s="19" t="s">
        <v>335</v>
      </c>
      <c r="BE317" s="228">
        <f>IF(N317="základní",J317,0)</f>
        <v>0</v>
      </c>
      <c r="BF317" s="228">
        <f>IF(N317="snížená",J317,0)</f>
        <v>0</v>
      </c>
      <c r="BG317" s="228">
        <f>IF(N317="zákl. přenesená",J317,0)</f>
        <v>0</v>
      </c>
      <c r="BH317" s="228">
        <f>IF(N317="sníž. přenesená",J317,0)</f>
        <v>0</v>
      </c>
      <c r="BI317" s="228">
        <f>IF(N317="nulová",J317,0)</f>
        <v>0</v>
      </c>
      <c r="BJ317" s="19" t="s">
        <v>83</v>
      </c>
      <c r="BK317" s="228">
        <f>ROUND(I317*H317,2)</f>
        <v>0</v>
      </c>
      <c r="BL317" s="19" t="s">
        <v>103</v>
      </c>
      <c r="BM317" s="227" t="s">
        <v>631</v>
      </c>
    </row>
    <row r="318" s="2" customFormat="1">
      <c r="A318" s="40"/>
      <c r="B318" s="41"/>
      <c r="C318" s="42"/>
      <c r="D318" s="229" t="s">
        <v>343</v>
      </c>
      <c r="E318" s="42"/>
      <c r="F318" s="230" t="s">
        <v>632</v>
      </c>
      <c r="G318" s="42"/>
      <c r="H318" s="42"/>
      <c r="I318" s="231"/>
      <c r="J318" s="42"/>
      <c r="K318" s="42"/>
      <c r="L318" s="46"/>
      <c r="M318" s="232"/>
      <c r="N318" s="233"/>
      <c r="O318" s="86"/>
      <c r="P318" s="86"/>
      <c r="Q318" s="86"/>
      <c r="R318" s="86"/>
      <c r="S318" s="86"/>
      <c r="T318" s="86"/>
      <c r="U318" s="87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T318" s="19" t="s">
        <v>343</v>
      </c>
      <c r="AU318" s="19" t="s">
        <v>85</v>
      </c>
    </row>
    <row r="319" s="2" customFormat="1">
      <c r="A319" s="40"/>
      <c r="B319" s="41"/>
      <c r="C319" s="42"/>
      <c r="D319" s="234" t="s">
        <v>345</v>
      </c>
      <c r="E319" s="42"/>
      <c r="F319" s="235" t="s">
        <v>633</v>
      </c>
      <c r="G319" s="42"/>
      <c r="H319" s="42"/>
      <c r="I319" s="231"/>
      <c r="J319" s="42"/>
      <c r="K319" s="42"/>
      <c r="L319" s="46"/>
      <c r="M319" s="232"/>
      <c r="N319" s="233"/>
      <c r="O319" s="86"/>
      <c r="P319" s="86"/>
      <c r="Q319" s="86"/>
      <c r="R319" s="86"/>
      <c r="S319" s="86"/>
      <c r="T319" s="86"/>
      <c r="U319" s="87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T319" s="19" t="s">
        <v>345</v>
      </c>
      <c r="AU319" s="19" t="s">
        <v>85</v>
      </c>
    </row>
    <row r="320" s="14" customFormat="1">
      <c r="A320" s="14"/>
      <c r="B320" s="247"/>
      <c r="C320" s="248"/>
      <c r="D320" s="229" t="s">
        <v>347</v>
      </c>
      <c r="E320" s="249" t="s">
        <v>19</v>
      </c>
      <c r="F320" s="250" t="s">
        <v>531</v>
      </c>
      <c r="G320" s="248"/>
      <c r="H320" s="249" t="s">
        <v>19</v>
      </c>
      <c r="I320" s="251"/>
      <c r="J320" s="248"/>
      <c r="K320" s="248"/>
      <c r="L320" s="252"/>
      <c r="M320" s="253"/>
      <c r="N320" s="254"/>
      <c r="O320" s="254"/>
      <c r="P320" s="254"/>
      <c r="Q320" s="254"/>
      <c r="R320" s="254"/>
      <c r="S320" s="254"/>
      <c r="T320" s="254"/>
      <c r="U320" s="255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T320" s="256" t="s">
        <v>347</v>
      </c>
      <c r="AU320" s="256" t="s">
        <v>85</v>
      </c>
      <c r="AV320" s="14" t="s">
        <v>83</v>
      </c>
      <c r="AW320" s="14" t="s">
        <v>37</v>
      </c>
      <c r="AX320" s="14" t="s">
        <v>76</v>
      </c>
      <c r="AY320" s="256" t="s">
        <v>335</v>
      </c>
    </row>
    <row r="321" s="13" customFormat="1">
      <c r="A321" s="13"/>
      <c r="B321" s="236"/>
      <c r="C321" s="237"/>
      <c r="D321" s="229" t="s">
        <v>347</v>
      </c>
      <c r="E321" s="238" t="s">
        <v>19</v>
      </c>
      <c r="F321" s="239" t="s">
        <v>532</v>
      </c>
      <c r="G321" s="237"/>
      <c r="H321" s="240">
        <v>55.390000000000001</v>
      </c>
      <c r="I321" s="241"/>
      <c r="J321" s="237"/>
      <c r="K321" s="237"/>
      <c r="L321" s="242"/>
      <c r="M321" s="243"/>
      <c r="N321" s="244"/>
      <c r="O321" s="244"/>
      <c r="P321" s="244"/>
      <c r="Q321" s="244"/>
      <c r="R321" s="244"/>
      <c r="S321" s="244"/>
      <c r="T321" s="244"/>
      <c r="U321" s="245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T321" s="246" t="s">
        <v>347</v>
      </c>
      <c r="AU321" s="246" t="s">
        <v>85</v>
      </c>
      <c r="AV321" s="13" t="s">
        <v>85</v>
      </c>
      <c r="AW321" s="13" t="s">
        <v>37</v>
      </c>
      <c r="AX321" s="13" t="s">
        <v>83</v>
      </c>
      <c r="AY321" s="246" t="s">
        <v>335</v>
      </c>
    </row>
    <row r="322" s="2" customFormat="1" ht="16.5" customHeight="1">
      <c r="A322" s="40"/>
      <c r="B322" s="41"/>
      <c r="C322" s="216" t="s">
        <v>634</v>
      </c>
      <c r="D322" s="216" t="s">
        <v>337</v>
      </c>
      <c r="E322" s="217" t="s">
        <v>635</v>
      </c>
      <c r="F322" s="218" t="s">
        <v>636</v>
      </c>
      <c r="G322" s="219" t="s">
        <v>388</v>
      </c>
      <c r="H322" s="220">
        <v>313.66899999999998</v>
      </c>
      <c r="I322" s="221"/>
      <c r="J322" s="222">
        <f>ROUND(I322*H322,2)</f>
        <v>0</v>
      </c>
      <c r="K322" s="218" t="s">
        <v>341</v>
      </c>
      <c r="L322" s="46"/>
      <c r="M322" s="223" t="s">
        <v>19</v>
      </c>
      <c r="N322" s="224" t="s">
        <v>47</v>
      </c>
      <c r="O322" s="86"/>
      <c r="P322" s="225">
        <f>O322*H322</f>
        <v>0</v>
      </c>
      <c r="Q322" s="225">
        <v>0.0033</v>
      </c>
      <c r="R322" s="225">
        <f>Q322*H322</f>
        <v>1.0351077</v>
      </c>
      <c r="S322" s="225">
        <v>0</v>
      </c>
      <c r="T322" s="225">
        <f>S322*H322</f>
        <v>0</v>
      </c>
      <c r="U322" s="226" t="s">
        <v>19</v>
      </c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R322" s="227" t="s">
        <v>103</v>
      </c>
      <c r="AT322" s="227" t="s">
        <v>337</v>
      </c>
      <c r="AU322" s="227" t="s">
        <v>85</v>
      </c>
      <c r="AY322" s="19" t="s">
        <v>335</v>
      </c>
      <c r="BE322" s="228">
        <f>IF(N322="základní",J322,0)</f>
        <v>0</v>
      </c>
      <c r="BF322" s="228">
        <f>IF(N322="snížená",J322,0)</f>
        <v>0</v>
      </c>
      <c r="BG322" s="228">
        <f>IF(N322="zákl. přenesená",J322,0)</f>
        <v>0</v>
      </c>
      <c r="BH322" s="228">
        <f>IF(N322="sníž. přenesená",J322,0)</f>
        <v>0</v>
      </c>
      <c r="BI322" s="228">
        <f>IF(N322="nulová",J322,0)</f>
        <v>0</v>
      </c>
      <c r="BJ322" s="19" t="s">
        <v>83</v>
      </c>
      <c r="BK322" s="228">
        <f>ROUND(I322*H322,2)</f>
        <v>0</v>
      </c>
      <c r="BL322" s="19" t="s">
        <v>103</v>
      </c>
      <c r="BM322" s="227" t="s">
        <v>637</v>
      </c>
    </row>
    <row r="323" s="2" customFormat="1">
      <c r="A323" s="40"/>
      <c r="B323" s="41"/>
      <c r="C323" s="42"/>
      <c r="D323" s="229" t="s">
        <v>343</v>
      </c>
      <c r="E323" s="42"/>
      <c r="F323" s="230" t="s">
        <v>638</v>
      </c>
      <c r="G323" s="42"/>
      <c r="H323" s="42"/>
      <c r="I323" s="231"/>
      <c r="J323" s="42"/>
      <c r="K323" s="42"/>
      <c r="L323" s="46"/>
      <c r="M323" s="232"/>
      <c r="N323" s="233"/>
      <c r="O323" s="86"/>
      <c r="P323" s="86"/>
      <c r="Q323" s="86"/>
      <c r="R323" s="86"/>
      <c r="S323" s="86"/>
      <c r="T323" s="86"/>
      <c r="U323" s="87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T323" s="19" t="s">
        <v>343</v>
      </c>
      <c r="AU323" s="19" t="s">
        <v>85</v>
      </c>
    </row>
    <row r="324" s="2" customFormat="1">
      <c r="A324" s="40"/>
      <c r="B324" s="41"/>
      <c r="C324" s="42"/>
      <c r="D324" s="234" t="s">
        <v>345</v>
      </c>
      <c r="E324" s="42"/>
      <c r="F324" s="235" t="s">
        <v>639</v>
      </c>
      <c r="G324" s="42"/>
      <c r="H324" s="42"/>
      <c r="I324" s="231"/>
      <c r="J324" s="42"/>
      <c r="K324" s="42"/>
      <c r="L324" s="46"/>
      <c r="M324" s="232"/>
      <c r="N324" s="233"/>
      <c r="O324" s="86"/>
      <c r="P324" s="86"/>
      <c r="Q324" s="86"/>
      <c r="R324" s="86"/>
      <c r="S324" s="86"/>
      <c r="T324" s="86"/>
      <c r="U324" s="87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T324" s="19" t="s">
        <v>345</v>
      </c>
      <c r="AU324" s="19" t="s">
        <v>85</v>
      </c>
    </row>
    <row r="325" s="14" customFormat="1">
      <c r="A325" s="14"/>
      <c r="B325" s="247"/>
      <c r="C325" s="248"/>
      <c r="D325" s="229" t="s">
        <v>347</v>
      </c>
      <c r="E325" s="249" t="s">
        <v>19</v>
      </c>
      <c r="F325" s="250" t="s">
        <v>375</v>
      </c>
      <c r="G325" s="248"/>
      <c r="H325" s="249" t="s">
        <v>19</v>
      </c>
      <c r="I325" s="251"/>
      <c r="J325" s="248"/>
      <c r="K325" s="248"/>
      <c r="L325" s="252"/>
      <c r="M325" s="253"/>
      <c r="N325" s="254"/>
      <c r="O325" s="254"/>
      <c r="P325" s="254"/>
      <c r="Q325" s="254"/>
      <c r="R325" s="254"/>
      <c r="S325" s="254"/>
      <c r="T325" s="254"/>
      <c r="U325" s="255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T325" s="256" t="s">
        <v>347</v>
      </c>
      <c r="AU325" s="256" t="s">
        <v>85</v>
      </c>
      <c r="AV325" s="14" t="s">
        <v>83</v>
      </c>
      <c r="AW325" s="14" t="s">
        <v>37</v>
      </c>
      <c r="AX325" s="14" t="s">
        <v>76</v>
      </c>
      <c r="AY325" s="256" t="s">
        <v>335</v>
      </c>
    </row>
    <row r="326" s="13" customFormat="1">
      <c r="A326" s="13"/>
      <c r="B326" s="236"/>
      <c r="C326" s="237"/>
      <c r="D326" s="229" t="s">
        <v>347</v>
      </c>
      <c r="E326" s="238" t="s">
        <v>19</v>
      </c>
      <c r="F326" s="239" t="s">
        <v>610</v>
      </c>
      <c r="G326" s="237"/>
      <c r="H326" s="240">
        <v>75.872</v>
      </c>
      <c r="I326" s="241"/>
      <c r="J326" s="237"/>
      <c r="K326" s="237"/>
      <c r="L326" s="242"/>
      <c r="M326" s="243"/>
      <c r="N326" s="244"/>
      <c r="O326" s="244"/>
      <c r="P326" s="244"/>
      <c r="Q326" s="244"/>
      <c r="R326" s="244"/>
      <c r="S326" s="244"/>
      <c r="T326" s="244"/>
      <c r="U326" s="245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T326" s="246" t="s">
        <v>347</v>
      </c>
      <c r="AU326" s="246" t="s">
        <v>85</v>
      </c>
      <c r="AV326" s="13" t="s">
        <v>85</v>
      </c>
      <c r="AW326" s="13" t="s">
        <v>37</v>
      </c>
      <c r="AX326" s="13" t="s">
        <v>76</v>
      </c>
      <c r="AY326" s="246" t="s">
        <v>335</v>
      </c>
    </row>
    <row r="327" s="13" customFormat="1">
      <c r="A327" s="13"/>
      <c r="B327" s="236"/>
      <c r="C327" s="237"/>
      <c r="D327" s="229" t="s">
        <v>347</v>
      </c>
      <c r="E327" s="238" t="s">
        <v>19</v>
      </c>
      <c r="F327" s="239" t="s">
        <v>611</v>
      </c>
      <c r="G327" s="237"/>
      <c r="H327" s="240">
        <v>10.5</v>
      </c>
      <c r="I327" s="241"/>
      <c r="J327" s="237"/>
      <c r="K327" s="237"/>
      <c r="L327" s="242"/>
      <c r="M327" s="243"/>
      <c r="N327" s="244"/>
      <c r="O327" s="244"/>
      <c r="P327" s="244"/>
      <c r="Q327" s="244"/>
      <c r="R327" s="244"/>
      <c r="S327" s="244"/>
      <c r="T327" s="244"/>
      <c r="U327" s="245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T327" s="246" t="s">
        <v>347</v>
      </c>
      <c r="AU327" s="246" t="s">
        <v>85</v>
      </c>
      <c r="AV327" s="13" t="s">
        <v>85</v>
      </c>
      <c r="AW327" s="13" t="s">
        <v>37</v>
      </c>
      <c r="AX327" s="13" t="s">
        <v>76</v>
      </c>
      <c r="AY327" s="246" t="s">
        <v>335</v>
      </c>
    </row>
    <row r="328" s="13" customFormat="1">
      <c r="A328" s="13"/>
      <c r="B328" s="236"/>
      <c r="C328" s="237"/>
      <c r="D328" s="229" t="s">
        <v>347</v>
      </c>
      <c r="E328" s="238" t="s">
        <v>19</v>
      </c>
      <c r="F328" s="239" t="s">
        <v>612</v>
      </c>
      <c r="G328" s="237"/>
      <c r="H328" s="240">
        <v>32.75</v>
      </c>
      <c r="I328" s="241"/>
      <c r="J328" s="237"/>
      <c r="K328" s="237"/>
      <c r="L328" s="242"/>
      <c r="M328" s="243"/>
      <c r="N328" s="244"/>
      <c r="O328" s="244"/>
      <c r="P328" s="244"/>
      <c r="Q328" s="244"/>
      <c r="R328" s="244"/>
      <c r="S328" s="244"/>
      <c r="T328" s="244"/>
      <c r="U328" s="245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T328" s="246" t="s">
        <v>347</v>
      </c>
      <c r="AU328" s="246" t="s">
        <v>85</v>
      </c>
      <c r="AV328" s="13" t="s">
        <v>85</v>
      </c>
      <c r="AW328" s="13" t="s">
        <v>37</v>
      </c>
      <c r="AX328" s="13" t="s">
        <v>76</v>
      </c>
      <c r="AY328" s="246" t="s">
        <v>335</v>
      </c>
    </row>
    <row r="329" s="14" customFormat="1">
      <c r="A329" s="14"/>
      <c r="B329" s="247"/>
      <c r="C329" s="248"/>
      <c r="D329" s="229" t="s">
        <v>347</v>
      </c>
      <c r="E329" s="249" t="s">
        <v>19</v>
      </c>
      <c r="F329" s="250" t="s">
        <v>613</v>
      </c>
      <c r="G329" s="248"/>
      <c r="H329" s="249" t="s">
        <v>19</v>
      </c>
      <c r="I329" s="251"/>
      <c r="J329" s="248"/>
      <c r="K329" s="248"/>
      <c r="L329" s="252"/>
      <c r="M329" s="253"/>
      <c r="N329" s="254"/>
      <c r="O329" s="254"/>
      <c r="P329" s="254"/>
      <c r="Q329" s="254"/>
      <c r="R329" s="254"/>
      <c r="S329" s="254"/>
      <c r="T329" s="254"/>
      <c r="U329" s="255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T329" s="256" t="s">
        <v>347</v>
      </c>
      <c r="AU329" s="256" t="s">
        <v>85</v>
      </c>
      <c r="AV329" s="14" t="s">
        <v>83</v>
      </c>
      <c r="AW329" s="14" t="s">
        <v>37</v>
      </c>
      <c r="AX329" s="14" t="s">
        <v>76</v>
      </c>
      <c r="AY329" s="256" t="s">
        <v>335</v>
      </c>
    </row>
    <row r="330" s="13" customFormat="1">
      <c r="A330" s="13"/>
      <c r="B330" s="236"/>
      <c r="C330" s="237"/>
      <c r="D330" s="229" t="s">
        <v>347</v>
      </c>
      <c r="E330" s="238" t="s">
        <v>19</v>
      </c>
      <c r="F330" s="239" t="s">
        <v>614</v>
      </c>
      <c r="G330" s="237"/>
      <c r="H330" s="240">
        <v>81.090000000000003</v>
      </c>
      <c r="I330" s="241"/>
      <c r="J330" s="237"/>
      <c r="K330" s="237"/>
      <c r="L330" s="242"/>
      <c r="M330" s="243"/>
      <c r="N330" s="244"/>
      <c r="O330" s="244"/>
      <c r="P330" s="244"/>
      <c r="Q330" s="244"/>
      <c r="R330" s="244"/>
      <c r="S330" s="244"/>
      <c r="T330" s="244"/>
      <c r="U330" s="245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T330" s="246" t="s">
        <v>347</v>
      </c>
      <c r="AU330" s="246" t="s">
        <v>85</v>
      </c>
      <c r="AV330" s="13" t="s">
        <v>85</v>
      </c>
      <c r="AW330" s="13" t="s">
        <v>37</v>
      </c>
      <c r="AX330" s="13" t="s">
        <v>76</v>
      </c>
      <c r="AY330" s="246" t="s">
        <v>335</v>
      </c>
    </row>
    <row r="331" s="13" customFormat="1">
      <c r="A331" s="13"/>
      <c r="B331" s="236"/>
      <c r="C331" s="237"/>
      <c r="D331" s="229" t="s">
        <v>347</v>
      </c>
      <c r="E331" s="238" t="s">
        <v>19</v>
      </c>
      <c r="F331" s="239" t="s">
        <v>544</v>
      </c>
      <c r="G331" s="237"/>
      <c r="H331" s="240">
        <v>113.45699999999999</v>
      </c>
      <c r="I331" s="241"/>
      <c r="J331" s="237"/>
      <c r="K331" s="237"/>
      <c r="L331" s="242"/>
      <c r="M331" s="243"/>
      <c r="N331" s="244"/>
      <c r="O331" s="244"/>
      <c r="P331" s="244"/>
      <c r="Q331" s="244"/>
      <c r="R331" s="244"/>
      <c r="S331" s="244"/>
      <c r="T331" s="244"/>
      <c r="U331" s="245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T331" s="246" t="s">
        <v>347</v>
      </c>
      <c r="AU331" s="246" t="s">
        <v>85</v>
      </c>
      <c r="AV331" s="13" t="s">
        <v>85</v>
      </c>
      <c r="AW331" s="13" t="s">
        <v>37</v>
      </c>
      <c r="AX331" s="13" t="s">
        <v>76</v>
      </c>
      <c r="AY331" s="246" t="s">
        <v>335</v>
      </c>
    </row>
    <row r="332" s="15" customFormat="1">
      <c r="A332" s="15"/>
      <c r="B332" s="267"/>
      <c r="C332" s="268"/>
      <c r="D332" s="229" t="s">
        <v>347</v>
      </c>
      <c r="E332" s="269" t="s">
        <v>19</v>
      </c>
      <c r="F332" s="270" t="s">
        <v>462</v>
      </c>
      <c r="G332" s="268"/>
      <c r="H332" s="271">
        <v>313.66899999999998</v>
      </c>
      <c r="I332" s="272"/>
      <c r="J332" s="268"/>
      <c r="K332" s="268"/>
      <c r="L332" s="273"/>
      <c r="M332" s="274"/>
      <c r="N332" s="275"/>
      <c r="O332" s="275"/>
      <c r="P332" s="275"/>
      <c r="Q332" s="275"/>
      <c r="R332" s="275"/>
      <c r="S332" s="275"/>
      <c r="T332" s="275"/>
      <c r="U332" s="276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T332" s="277" t="s">
        <v>347</v>
      </c>
      <c r="AU332" s="277" t="s">
        <v>85</v>
      </c>
      <c r="AV332" s="15" t="s">
        <v>103</v>
      </c>
      <c r="AW332" s="15" t="s">
        <v>37</v>
      </c>
      <c r="AX332" s="15" t="s">
        <v>83</v>
      </c>
      <c r="AY332" s="277" t="s">
        <v>335</v>
      </c>
    </row>
    <row r="333" s="2" customFormat="1" ht="16.5" customHeight="1">
      <c r="A333" s="40"/>
      <c r="B333" s="41"/>
      <c r="C333" s="216" t="s">
        <v>640</v>
      </c>
      <c r="D333" s="216" t="s">
        <v>337</v>
      </c>
      <c r="E333" s="217" t="s">
        <v>641</v>
      </c>
      <c r="F333" s="218" t="s">
        <v>642</v>
      </c>
      <c r="G333" s="219" t="s">
        <v>388</v>
      </c>
      <c r="H333" s="220">
        <v>21.27</v>
      </c>
      <c r="I333" s="221"/>
      <c r="J333" s="222">
        <f>ROUND(I333*H333,2)</f>
        <v>0</v>
      </c>
      <c r="K333" s="218" t="s">
        <v>19</v>
      </c>
      <c r="L333" s="46"/>
      <c r="M333" s="223" t="s">
        <v>19</v>
      </c>
      <c r="N333" s="224" t="s">
        <v>47</v>
      </c>
      <c r="O333" s="86"/>
      <c r="P333" s="225">
        <f>O333*H333</f>
        <v>0</v>
      </c>
      <c r="Q333" s="225">
        <v>0.00036000000000000002</v>
      </c>
      <c r="R333" s="225">
        <f>Q333*H333</f>
        <v>0.0076572000000000003</v>
      </c>
      <c r="S333" s="225">
        <v>0</v>
      </c>
      <c r="T333" s="225">
        <f>S333*H333</f>
        <v>0</v>
      </c>
      <c r="U333" s="226" t="s">
        <v>19</v>
      </c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R333" s="227" t="s">
        <v>103</v>
      </c>
      <c r="AT333" s="227" t="s">
        <v>337</v>
      </c>
      <c r="AU333" s="227" t="s">
        <v>85</v>
      </c>
      <c r="AY333" s="19" t="s">
        <v>335</v>
      </c>
      <c r="BE333" s="228">
        <f>IF(N333="základní",J333,0)</f>
        <v>0</v>
      </c>
      <c r="BF333" s="228">
        <f>IF(N333="snížená",J333,0)</f>
        <v>0</v>
      </c>
      <c r="BG333" s="228">
        <f>IF(N333="zákl. přenesená",J333,0)</f>
        <v>0</v>
      </c>
      <c r="BH333" s="228">
        <f>IF(N333="sníž. přenesená",J333,0)</f>
        <v>0</v>
      </c>
      <c r="BI333" s="228">
        <f>IF(N333="nulová",J333,0)</f>
        <v>0</v>
      </c>
      <c r="BJ333" s="19" t="s">
        <v>83</v>
      </c>
      <c r="BK333" s="228">
        <f>ROUND(I333*H333,2)</f>
        <v>0</v>
      </c>
      <c r="BL333" s="19" t="s">
        <v>103</v>
      </c>
      <c r="BM333" s="227" t="s">
        <v>643</v>
      </c>
    </row>
    <row r="334" s="2" customFormat="1">
      <c r="A334" s="40"/>
      <c r="B334" s="41"/>
      <c r="C334" s="42"/>
      <c r="D334" s="229" t="s">
        <v>343</v>
      </c>
      <c r="E334" s="42"/>
      <c r="F334" s="230" t="s">
        <v>644</v>
      </c>
      <c r="G334" s="42"/>
      <c r="H334" s="42"/>
      <c r="I334" s="231"/>
      <c r="J334" s="42"/>
      <c r="K334" s="42"/>
      <c r="L334" s="46"/>
      <c r="M334" s="232"/>
      <c r="N334" s="233"/>
      <c r="O334" s="86"/>
      <c r="P334" s="86"/>
      <c r="Q334" s="86"/>
      <c r="R334" s="86"/>
      <c r="S334" s="86"/>
      <c r="T334" s="86"/>
      <c r="U334" s="87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T334" s="19" t="s">
        <v>343</v>
      </c>
      <c r="AU334" s="19" t="s">
        <v>85</v>
      </c>
    </row>
    <row r="335" s="14" customFormat="1">
      <c r="A335" s="14"/>
      <c r="B335" s="247"/>
      <c r="C335" s="248"/>
      <c r="D335" s="229" t="s">
        <v>347</v>
      </c>
      <c r="E335" s="249" t="s">
        <v>19</v>
      </c>
      <c r="F335" s="250" t="s">
        <v>645</v>
      </c>
      <c r="G335" s="248"/>
      <c r="H335" s="249" t="s">
        <v>19</v>
      </c>
      <c r="I335" s="251"/>
      <c r="J335" s="248"/>
      <c r="K335" s="248"/>
      <c r="L335" s="252"/>
      <c r="M335" s="253"/>
      <c r="N335" s="254"/>
      <c r="O335" s="254"/>
      <c r="P335" s="254"/>
      <c r="Q335" s="254"/>
      <c r="R335" s="254"/>
      <c r="S335" s="254"/>
      <c r="T335" s="254"/>
      <c r="U335" s="255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T335" s="256" t="s">
        <v>347</v>
      </c>
      <c r="AU335" s="256" t="s">
        <v>85</v>
      </c>
      <c r="AV335" s="14" t="s">
        <v>83</v>
      </c>
      <c r="AW335" s="14" t="s">
        <v>37</v>
      </c>
      <c r="AX335" s="14" t="s">
        <v>76</v>
      </c>
      <c r="AY335" s="256" t="s">
        <v>335</v>
      </c>
    </row>
    <row r="336" s="13" customFormat="1">
      <c r="A336" s="13"/>
      <c r="B336" s="236"/>
      <c r="C336" s="237"/>
      <c r="D336" s="229" t="s">
        <v>347</v>
      </c>
      <c r="E336" s="238" t="s">
        <v>19</v>
      </c>
      <c r="F336" s="239" t="s">
        <v>646</v>
      </c>
      <c r="G336" s="237"/>
      <c r="H336" s="240">
        <v>4.5599999999999996</v>
      </c>
      <c r="I336" s="241"/>
      <c r="J336" s="237"/>
      <c r="K336" s="237"/>
      <c r="L336" s="242"/>
      <c r="M336" s="243"/>
      <c r="N336" s="244"/>
      <c r="O336" s="244"/>
      <c r="P336" s="244"/>
      <c r="Q336" s="244"/>
      <c r="R336" s="244"/>
      <c r="S336" s="244"/>
      <c r="T336" s="244"/>
      <c r="U336" s="245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T336" s="246" t="s">
        <v>347</v>
      </c>
      <c r="AU336" s="246" t="s">
        <v>85</v>
      </c>
      <c r="AV336" s="13" t="s">
        <v>85</v>
      </c>
      <c r="AW336" s="13" t="s">
        <v>37</v>
      </c>
      <c r="AX336" s="13" t="s">
        <v>76</v>
      </c>
      <c r="AY336" s="246" t="s">
        <v>335</v>
      </c>
    </row>
    <row r="337" s="13" customFormat="1">
      <c r="A337" s="13"/>
      <c r="B337" s="236"/>
      <c r="C337" s="237"/>
      <c r="D337" s="229" t="s">
        <v>347</v>
      </c>
      <c r="E337" s="238" t="s">
        <v>19</v>
      </c>
      <c r="F337" s="239" t="s">
        <v>647</v>
      </c>
      <c r="G337" s="237"/>
      <c r="H337" s="240">
        <v>16.710000000000001</v>
      </c>
      <c r="I337" s="241"/>
      <c r="J337" s="237"/>
      <c r="K337" s="237"/>
      <c r="L337" s="242"/>
      <c r="M337" s="243"/>
      <c r="N337" s="244"/>
      <c r="O337" s="244"/>
      <c r="P337" s="244"/>
      <c r="Q337" s="244"/>
      <c r="R337" s="244"/>
      <c r="S337" s="244"/>
      <c r="T337" s="244"/>
      <c r="U337" s="245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T337" s="246" t="s">
        <v>347</v>
      </c>
      <c r="AU337" s="246" t="s">
        <v>85</v>
      </c>
      <c r="AV337" s="13" t="s">
        <v>85</v>
      </c>
      <c r="AW337" s="13" t="s">
        <v>37</v>
      </c>
      <c r="AX337" s="13" t="s">
        <v>76</v>
      </c>
      <c r="AY337" s="246" t="s">
        <v>335</v>
      </c>
    </row>
    <row r="338" s="15" customFormat="1">
      <c r="A338" s="15"/>
      <c r="B338" s="267"/>
      <c r="C338" s="268"/>
      <c r="D338" s="229" t="s">
        <v>347</v>
      </c>
      <c r="E338" s="269" t="s">
        <v>19</v>
      </c>
      <c r="F338" s="270" t="s">
        <v>462</v>
      </c>
      <c r="G338" s="268"/>
      <c r="H338" s="271">
        <v>21.27</v>
      </c>
      <c r="I338" s="272"/>
      <c r="J338" s="268"/>
      <c r="K338" s="268"/>
      <c r="L338" s="273"/>
      <c r="M338" s="274"/>
      <c r="N338" s="275"/>
      <c r="O338" s="275"/>
      <c r="P338" s="275"/>
      <c r="Q338" s="275"/>
      <c r="R338" s="275"/>
      <c r="S338" s="275"/>
      <c r="T338" s="275"/>
      <c r="U338" s="276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T338" s="277" t="s">
        <v>347</v>
      </c>
      <c r="AU338" s="277" t="s">
        <v>85</v>
      </c>
      <c r="AV338" s="15" t="s">
        <v>103</v>
      </c>
      <c r="AW338" s="15" t="s">
        <v>37</v>
      </c>
      <c r="AX338" s="15" t="s">
        <v>83</v>
      </c>
      <c r="AY338" s="277" t="s">
        <v>335</v>
      </c>
    </row>
    <row r="339" s="2" customFormat="1" ht="21.75" customHeight="1">
      <c r="A339" s="40"/>
      <c r="B339" s="41"/>
      <c r="C339" s="216" t="s">
        <v>648</v>
      </c>
      <c r="D339" s="216" t="s">
        <v>337</v>
      </c>
      <c r="E339" s="217" t="s">
        <v>649</v>
      </c>
      <c r="F339" s="218" t="s">
        <v>650</v>
      </c>
      <c r="G339" s="219" t="s">
        <v>351</v>
      </c>
      <c r="H339" s="220">
        <v>103.34999999999999</v>
      </c>
      <c r="I339" s="221"/>
      <c r="J339" s="222">
        <f>ROUND(I339*H339,2)</f>
        <v>0</v>
      </c>
      <c r="K339" s="218" t="s">
        <v>341</v>
      </c>
      <c r="L339" s="46"/>
      <c r="M339" s="223" t="s">
        <v>19</v>
      </c>
      <c r="N339" s="224" t="s">
        <v>47</v>
      </c>
      <c r="O339" s="86"/>
      <c r="P339" s="225">
        <f>O339*H339</f>
        <v>0</v>
      </c>
      <c r="Q339" s="225">
        <v>2.5018699999999998</v>
      </c>
      <c r="R339" s="225">
        <f>Q339*H339</f>
        <v>258.56826449999994</v>
      </c>
      <c r="S339" s="225">
        <v>0</v>
      </c>
      <c r="T339" s="225">
        <f>S339*H339</f>
        <v>0</v>
      </c>
      <c r="U339" s="226" t="s">
        <v>19</v>
      </c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R339" s="227" t="s">
        <v>103</v>
      </c>
      <c r="AT339" s="227" t="s">
        <v>337</v>
      </c>
      <c r="AU339" s="227" t="s">
        <v>85</v>
      </c>
      <c r="AY339" s="19" t="s">
        <v>335</v>
      </c>
      <c r="BE339" s="228">
        <f>IF(N339="základní",J339,0)</f>
        <v>0</v>
      </c>
      <c r="BF339" s="228">
        <f>IF(N339="snížená",J339,0)</f>
        <v>0</v>
      </c>
      <c r="BG339" s="228">
        <f>IF(N339="zákl. přenesená",J339,0)</f>
        <v>0</v>
      </c>
      <c r="BH339" s="228">
        <f>IF(N339="sníž. přenesená",J339,0)</f>
        <v>0</v>
      </c>
      <c r="BI339" s="228">
        <f>IF(N339="nulová",J339,0)</f>
        <v>0</v>
      </c>
      <c r="BJ339" s="19" t="s">
        <v>83</v>
      </c>
      <c r="BK339" s="228">
        <f>ROUND(I339*H339,2)</f>
        <v>0</v>
      </c>
      <c r="BL339" s="19" t="s">
        <v>103</v>
      </c>
      <c r="BM339" s="227" t="s">
        <v>651</v>
      </c>
    </row>
    <row r="340" s="2" customFormat="1">
      <c r="A340" s="40"/>
      <c r="B340" s="41"/>
      <c r="C340" s="42"/>
      <c r="D340" s="229" t="s">
        <v>343</v>
      </c>
      <c r="E340" s="42"/>
      <c r="F340" s="230" t="s">
        <v>652</v>
      </c>
      <c r="G340" s="42"/>
      <c r="H340" s="42"/>
      <c r="I340" s="231"/>
      <c r="J340" s="42"/>
      <c r="K340" s="42"/>
      <c r="L340" s="46"/>
      <c r="M340" s="232"/>
      <c r="N340" s="233"/>
      <c r="O340" s="86"/>
      <c r="P340" s="86"/>
      <c r="Q340" s="86"/>
      <c r="R340" s="86"/>
      <c r="S340" s="86"/>
      <c r="T340" s="86"/>
      <c r="U340" s="87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T340" s="19" t="s">
        <v>343</v>
      </c>
      <c r="AU340" s="19" t="s">
        <v>85</v>
      </c>
    </row>
    <row r="341" s="2" customFormat="1">
      <c r="A341" s="40"/>
      <c r="B341" s="41"/>
      <c r="C341" s="42"/>
      <c r="D341" s="234" t="s">
        <v>345</v>
      </c>
      <c r="E341" s="42"/>
      <c r="F341" s="235" t="s">
        <v>653</v>
      </c>
      <c r="G341" s="42"/>
      <c r="H341" s="42"/>
      <c r="I341" s="231"/>
      <c r="J341" s="42"/>
      <c r="K341" s="42"/>
      <c r="L341" s="46"/>
      <c r="M341" s="232"/>
      <c r="N341" s="233"/>
      <c r="O341" s="86"/>
      <c r="P341" s="86"/>
      <c r="Q341" s="86"/>
      <c r="R341" s="86"/>
      <c r="S341" s="86"/>
      <c r="T341" s="86"/>
      <c r="U341" s="87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T341" s="19" t="s">
        <v>345</v>
      </c>
      <c r="AU341" s="19" t="s">
        <v>85</v>
      </c>
    </row>
    <row r="342" s="13" customFormat="1">
      <c r="A342" s="13"/>
      <c r="B342" s="236"/>
      <c r="C342" s="237"/>
      <c r="D342" s="229" t="s">
        <v>347</v>
      </c>
      <c r="E342" s="238" t="s">
        <v>19</v>
      </c>
      <c r="F342" s="239" t="s">
        <v>654</v>
      </c>
      <c r="G342" s="237"/>
      <c r="H342" s="240">
        <v>103.34999999999999</v>
      </c>
      <c r="I342" s="241"/>
      <c r="J342" s="237"/>
      <c r="K342" s="237"/>
      <c r="L342" s="242"/>
      <c r="M342" s="243"/>
      <c r="N342" s="244"/>
      <c r="O342" s="244"/>
      <c r="P342" s="244"/>
      <c r="Q342" s="244"/>
      <c r="R342" s="244"/>
      <c r="S342" s="244"/>
      <c r="T342" s="244"/>
      <c r="U342" s="245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T342" s="246" t="s">
        <v>347</v>
      </c>
      <c r="AU342" s="246" t="s">
        <v>85</v>
      </c>
      <c r="AV342" s="13" t="s">
        <v>85</v>
      </c>
      <c r="AW342" s="13" t="s">
        <v>37</v>
      </c>
      <c r="AX342" s="13" t="s">
        <v>83</v>
      </c>
      <c r="AY342" s="246" t="s">
        <v>335</v>
      </c>
    </row>
    <row r="343" s="2" customFormat="1" ht="16.5" customHeight="1">
      <c r="A343" s="40"/>
      <c r="B343" s="41"/>
      <c r="C343" s="216" t="s">
        <v>655</v>
      </c>
      <c r="D343" s="216" t="s">
        <v>337</v>
      </c>
      <c r="E343" s="217" t="s">
        <v>656</v>
      </c>
      <c r="F343" s="218" t="s">
        <v>657</v>
      </c>
      <c r="G343" s="219" t="s">
        <v>364</v>
      </c>
      <c r="H343" s="220">
        <v>7.0490000000000004</v>
      </c>
      <c r="I343" s="221"/>
      <c r="J343" s="222">
        <f>ROUND(I343*H343,2)</f>
        <v>0</v>
      </c>
      <c r="K343" s="218" t="s">
        <v>341</v>
      </c>
      <c r="L343" s="46"/>
      <c r="M343" s="223" t="s">
        <v>19</v>
      </c>
      <c r="N343" s="224" t="s">
        <v>47</v>
      </c>
      <c r="O343" s="86"/>
      <c r="P343" s="225">
        <f>O343*H343</f>
        <v>0</v>
      </c>
      <c r="Q343" s="225">
        <v>1.06277</v>
      </c>
      <c r="R343" s="225">
        <f>Q343*H343</f>
        <v>7.4914657300000007</v>
      </c>
      <c r="S343" s="225">
        <v>0</v>
      </c>
      <c r="T343" s="225">
        <f>S343*H343</f>
        <v>0</v>
      </c>
      <c r="U343" s="226" t="s">
        <v>19</v>
      </c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R343" s="227" t="s">
        <v>103</v>
      </c>
      <c r="AT343" s="227" t="s">
        <v>337</v>
      </c>
      <c r="AU343" s="227" t="s">
        <v>85</v>
      </c>
      <c r="AY343" s="19" t="s">
        <v>335</v>
      </c>
      <c r="BE343" s="228">
        <f>IF(N343="základní",J343,0)</f>
        <v>0</v>
      </c>
      <c r="BF343" s="228">
        <f>IF(N343="snížená",J343,0)</f>
        <v>0</v>
      </c>
      <c r="BG343" s="228">
        <f>IF(N343="zákl. přenesená",J343,0)</f>
        <v>0</v>
      </c>
      <c r="BH343" s="228">
        <f>IF(N343="sníž. přenesená",J343,0)</f>
        <v>0</v>
      </c>
      <c r="BI343" s="228">
        <f>IF(N343="nulová",J343,0)</f>
        <v>0</v>
      </c>
      <c r="BJ343" s="19" t="s">
        <v>83</v>
      </c>
      <c r="BK343" s="228">
        <f>ROUND(I343*H343,2)</f>
        <v>0</v>
      </c>
      <c r="BL343" s="19" t="s">
        <v>103</v>
      </c>
      <c r="BM343" s="227" t="s">
        <v>658</v>
      </c>
    </row>
    <row r="344" s="2" customFormat="1">
      <c r="A344" s="40"/>
      <c r="B344" s="41"/>
      <c r="C344" s="42"/>
      <c r="D344" s="229" t="s">
        <v>343</v>
      </c>
      <c r="E344" s="42"/>
      <c r="F344" s="230" t="s">
        <v>659</v>
      </c>
      <c r="G344" s="42"/>
      <c r="H344" s="42"/>
      <c r="I344" s="231"/>
      <c r="J344" s="42"/>
      <c r="K344" s="42"/>
      <c r="L344" s="46"/>
      <c r="M344" s="232"/>
      <c r="N344" s="233"/>
      <c r="O344" s="86"/>
      <c r="P344" s="86"/>
      <c r="Q344" s="86"/>
      <c r="R344" s="86"/>
      <c r="S344" s="86"/>
      <c r="T344" s="86"/>
      <c r="U344" s="87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T344" s="19" t="s">
        <v>343</v>
      </c>
      <c r="AU344" s="19" t="s">
        <v>85</v>
      </c>
    </row>
    <row r="345" s="2" customFormat="1">
      <c r="A345" s="40"/>
      <c r="B345" s="41"/>
      <c r="C345" s="42"/>
      <c r="D345" s="234" t="s">
        <v>345</v>
      </c>
      <c r="E345" s="42"/>
      <c r="F345" s="235" t="s">
        <v>660</v>
      </c>
      <c r="G345" s="42"/>
      <c r="H345" s="42"/>
      <c r="I345" s="231"/>
      <c r="J345" s="42"/>
      <c r="K345" s="42"/>
      <c r="L345" s="46"/>
      <c r="M345" s="232"/>
      <c r="N345" s="233"/>
      <c r="O345" s="86"/>
      <c r="P345" s="86"/>
      <c r="Q345" s="86"/>
      <c r="R345" s="86"/>
      <c r="S345" s="86"/>
      <c r="T345" s="86"/>
      <c r="U345" s="87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T345" s="19" t="s">
        <v>345</v>
      </c>
      <c r="AU345" s="19" t="s">
        <v>85</v>
      </c>
    </row>
    <row r="346" s="13" customFormat="1">
      <c r="A346" s="13"/>
      <c r="B346" s="236"/>
      <c r="C346" s="237"/>
      <c r="D346" s="229" t="s">
        <v>347</v>
      </c>
      <c r="E346" s="238" t="s">
        <v>19</v>
      </c>
      <c r="F346" s="239" t="s">
        <v>661</v>
      </c>
      <c r="G346" s="237"/>
      <c r="H346" s="240">
        <v>6.4080000000000004</v>
      </c>
      <c r="I346" s="241"/>
      <c r="J346" s="237"/>
      <c r="K346" s="237"/>
      <c r="L346" s="242"/>
      <c r="M346" s="243"/>
      <c r="N346" s="244"/>
      <c r="O346" s="244"/>
      <c r="P346" s="244"/>
      <c r="Q346" s="244"/>
      <c r="R346" s="244"/>
      <c r="S346" s="244"/>
      <c r="T346" s="244"/>
      <c r="U346" s="245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T346" s="246" t="s">
        <v>347</v>
      </c>
      <c r="AU346" s="246" t="s">
        <v>85</v>
      </c>
      <c r="AV346" s="13" t="s">
        <v>85</v>
      </c>
      <c r="AW346" s="13" t="s">
        <v>37</v>
      </c>
      <c r="AX346" s="13" t="s">
        <v>83</v>
      </c>
      <c r="AY346" s="246" t="s">
        <v>335</v>
      </c>
    </row>
    <row r="347" s="13" customFormat="1">
      <c r="A347" s="13"/>
      <c r="B347" s="236"/>
      <c r="C347" s="237"/>
      <c r="D347" s="229" t="s">
        <v>347</v>
      </c>
      <c r="E347" s="237"/>
      <c r="F347" s="239" t="s">
        <v>662</v>
      </c>
      <c r="G347" s="237"/>
      <c r="H347" s="240">
        <v>7.0490000000000004</v>
      </c>
      <c r="I347" s="241"/>
      <c r="J347" s="237"/>
      <c r="K347" s="237"/>
      <c r="L347" s="242"/>
      <c r="M347" s="243"/>
      <c r="N347" s="244"/>
      <c r="O347" s="244"/>
      <c r="P347" s="244"/>
      <c r="Q347" s="244"/>
      <c r="R347" s="244"/>
      <c r="S347" s="244"/>
      <c r="T347" s="244"/>
      <c r="U347" s="245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T347" s="246" t="s">
        <v>347</v>
      </c>
      <c r="AU347" s="246" t="s">
        <v>85</v>
      </c>
      <c r="AV347" s="13" t="s">
        <v>85</v>
      </c>
      <c r="AW347" s="13" t="s">
        <v>4</v>
      </c>
      <c r="AX347" s="13" t="s">
        <v>83</v>
      </c>
      <c r="AY347" s="246" t="s">
        <v>335</v>
      </c>
    </row>
    <row r="348" s="2" customFormat="1" ht="16.5" customHeight="1">
      <c r="A348" s="40"/>
      <c r="B348" s="41"/>
      <c r="C348" s="216" t="s">
        <v>663</v>
      </c>
      <c r="D348" s="216" t="s">
        <v>337</v>
      </c>
      <c r="E348" s="217" t="s">
        <v>664</v>
      </c>
      <c r="F348" s="218" t="s">
        <v>665</v>
      </c>
      <c r="G348" s="219" t="s">
        <v>666</v>
      </c>
      <c r="H348" s="220">
        <v>6</v>
      </c>
      <c r="I348" s="221"/>
      <c r="J348" s="222">
        <f>ROUND(I348*H348,2)</f>
        <v>0</v>
      </c>
      <c r="K348" s="218" t="s">
        <v>341</v>
      </c>
      <c r="L348" s="46"/>
      <c r="M348" s="223" t="s">
        <v>19</v>
      </c>
      <c r="N348" s="224" t="s">
        <v>47</v>
      </c>
      <c r="O348" s="86"/>
      <c r="P348" s="225">
        <f>O348*H348</f>
        <v>0</v>
      </c>
      <c r="Q348" s="225">
        <v>0.00048000000000000001</v>
      </c>
      <c r="R348" s="225">
        <f>Q348*H348</f>
        <v>0.0028800000000000002</v>
      </c>
      <c r="S348" s="225">
        <v>0</v>
      </c>
      <c r="T348" s="225">
        <f>S348*H348</f>
        <v>0</v>
      </c>
      <c r="U348" s="226" t="s">
        <v>19</v>
      </c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R348" s="227" t="s">
        <v>103</v>
      </c>
      <c r="AT348" s="227" t="s">
        <v>337</v>
      </c>
      <c r="AU348" s="227" t="s">
        <v>85</v>
      </c>
      <c r="AY348" s="19" t="s">
        <v>335</v>
      </c>
      <c r="BE348" s="228">
        <f>IF(N348="základní",J348,0)</f>
        <v>0</v>
      </c>
      <c r="BF348" s="228">
        <f>IF(N348="snížená",J348,0)</f>
        <v>0</v>
      </c>
      <c r="BG348" s="228">
        <f>IF(N348="zákl. přenesená",J348,0)</f>
        <v>0</v>
      </c>
      <c r="BH348" s="228">
        <f>IF(N348="sníž. přenesená",J348,0)</f>
        <v>0</v>
      </c>
      <c r="BI348" s="228">
        <f>IF(N348="nulová",J348,0)</f>
        <v>0</v>
      </c>
      <c r="BJ348" s="19" t="s">
        <v>83</v>
      </c>
      <c r="BK348" s="228">
        <f>ROUND(I348*H348,2)</f>
        <v>0</v>
      </c>
      <c r="BL348" s="19" t="s">
        <v>103</v>
      </c>
      <c r="BM348" s="227" t="s">
        <v>667</v>
      </c>
    </row>
    <row r="349" s="2" customFormat="1">
      <c r="A349" s="40"/>
      <c r="B349" s="41"/>
      <c r="C349" s="42"/>
      <c r="D349" s="229" t="s">
        <v>343</v>
      </c>
      <c r="E349" s="42"/>
      <c r="F349" s="230" t="s">
        <v>668</v>
      </c>
      <c r="G349" s="42"/>
      <c r="H349" s="42"/>
      <c r="I349" s="231"/>
      <c r="J349" s="42"/>
      <c r="K349" s="42"/>
      <c r="L349" s="46"/>
      <c r="M349" s="232"/>
      <c r="N349" s="233"/>
      <c r="O349" s="86"/>
      <c r="P349" s="86"/>
      <c r="Q349" s="86"/>
      <c r="R349" s="86"/>
      <c r="S349" s="86"/>
      <c r="T349" s="86"/>
      <c r="U349" s="87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T349" s="19" t="s">
        <v>343</v>
      </c>
      <c r="AU349" s="19" t="s">
        <v>85</v>
      </c>
    </row>
    <row r="350" s="2" customFormat="1">
      <c r="A350" s="40"/>
      <c r="B350" s="41"/>
      <c r="C350" s="42"/>
      <c r="D350" s="234" t="s">
        <v>345</v>
      </c>
      <c r="E350" s="42"/>
      <c r="F350" s="235" t="s">
        <v>669</v>
      </c>
      <c r="G350" s="42"/>
      <c r="H350" s="42"/>
      <c r="I350" s="231"/>
      <c r="J350" s="42"/>
      <c r="K350" s="42"/>
      <c r="L350" s="46"/>
      <c r="M350" s="232"/>
      <c r="N350" s="233"/>
      <c r="O350" s="86"/>
      <c r="P350" s="86"/>
      <c r="Q350" s="86"/>
      <c r="R350" s="86"/>
      <c r="S350" s="86"/>
      <c r="T350" s="86"/>
      <c r="U350" s="87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T350" s="19" t="s">
        <v>345</v>
      </c>
      <c r="AU350" s="19" t="s">
        <v>85</v>
      </c>
    </row>
    <row r="351" s="14" customFormat="1">
      <c r="A351" s="14"/>
      <c r="B351" s="247"/>
      <c r="C351" s="248"/>
      <c r="D351" s="229" t="s">
        <v>347</v>
      </c>
      <c r="E351" s="249" t="s">
        <v>19</v>
      </c>
      <c r="F351" s="250" t="s">
        <v>670</v>
      </c>
      <c r="G351" s="248"/>
      <c r="H351" s="249" t="s">
        <v>19</v>
      </c>
      <c r="I351" s="251"/>
      <c r="J351" s="248"/>
      <c r="K351" s="248"/>
      <c r="L351" s="252"/>
      <c r="M351" s="253"/>
      <c r="N351" s="254"/>
      <c r="O351" s="254"/>
      <c r="P351" s="254"/>
      <c r="Q351" s="254"/>
      <c r="R351" s="254"/>
      <c r="S351" s="254"/>
      <c r="T351" s="254"/>
      <c r="U351" s="255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T351" s="256" t="s">
        <v>347</v>
      </c>
      <c r="AU351" s="256" t="s">
        <v>85</v>
      </c>
      <c r="AV351" s="14" t="s">
        <v>83</v>
      </c>
      <c r="AW351" s="14" t="s">
        <v>37</v>
      </c>
      <c r="AX351" s="14" t="s">
        <v>76</v>
      </c>
      <c r="AY351" s="256" t="s">
        <v>335</v>
      </c>
    </row>
    <row r="352" s="13" customFormat="1">
      <c r="A352" s="13"/>
      <c r="B352" s="236"/>
      <c r="C352" s="237"/>
      <c r="D352" s="229" t="s">
        <v>347</v>
      </c>
      <c r="E352" s="238" t="s">
        <v>19</v>
      </c>
      <c r="F352" s="239" t="s">
        <v>671</v>
      </c>
      <c r="G352" s="237"/>
      <c r="H352" s="240">
        <v>2</v>
      </c>
      <c r="I352" s="241"/>
      <c r="J352" s="237"/>
      <c r="K352" s="237"/>
      <c r="L352" s="242"/>
      <c r="M352" s="243"/>
      <c r="N352" s="244"/>
      <c r="O352" s="244"/>
      <c r="P352" s="244"/>
      <c r="Q352" s="244"/>
      <c r="R352" s="244"/>
      <c r="S352" s="244"/>
      <c r="T352" s="244"/>
      <c r="U352" s="245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T352" s="246" t="s">
        <v>347</v>
      </c>
      <c r="AU352" s="246" t="s">
        <v>85</v>
      </c>
      <c r="AV352" s="13" t="s">
        <v>85</v>
      </c>
      <c r="AW352" s="13" t="s">
        <v>37</v>
      </c>
      <c r="AX352" s="13" t="s">
        <v>76</v>
      </c>
      <c r="AY352" s="246" t="s">
        <v>335</v>
      </c>
    </row>
    <row r="353" s="13" customFormat="1">
      <c r="A353" s="13"/>
      <c r="B353" s="236"/>
      <c r="C353" s="237"/>
      <c r="D353" s="229" t="s">
        <v>347</v>
      </c>
      <c r="E353" s="238" t="s">
        <v>19</v>
      </c>
      <c r="F353" s="239" t="s">
        <v>672</v>
      </c>
      <c r="G353" s="237"/>
      <c r="H353" s="240">
        <v>1</v>
      </c>
      <c r="I353" s="241"/>
      <c r="J353" s="237"/>
      <c r="K353" s="237"/>
      <c r="L353" s="242"/>
      <c r="M353" s="243"/>
      <c r="N353" s="244"/>
      <c r="O353" s="244"/>
      <c r="P353" s="244"/>
      <c r="Q353" s="244"/>
      <c r="R353" s="244"/>
      <c r="S353" s="244"/>
      <c r="T353" s="244"/>
      <c r="U353" s="245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T353" s="246" t="s">
        <v>347</v>
      </c>
      <c r="AU353" s="246" t="s">
        <v>85</v>
      </c>
      <c r="AV353" s="13" t="s">
        <v>85</v>
      </c>
      <c r="AW353" s="13" t="s">
        <v>37</v>
      </c>
      <c r="AX353" s="13" t="s">
        <v>76</v>
      </c>
      <c r="AY353" s="246" t="s">
        <v>335</v>
      </c>
    </row>
    <row r="354" s="13" customFormat="1">
      <c r="A354" s="13"/>
      <c r="B354" s="236"/>
      <c r="C354" s="237"/>
      <c r="D354" s="229" t="s">
        <v>347</v>
      </c>
      <c r="E354" s="238" t="s">
        <v>19</v>
      </c>
      <c r="F354" s="239" t="s">
        <v>673</v>
      </c>
      <c r="G354" s="237"/>
      <c r="H354" s="240">
        <v>1</v>
      </c>
      <c r="I354" s="241"/>
      <c r="J354" s="237"/>
      <c r="K354" s="237"/>
      <c r="L354" s="242"/>
      <c r="M354" s="243"/>
      <c r="N354" s="244"/>
      <c r="O354" s="244"/>
      <c r="P354" s="244"/>
      <c r="Q354" s="244"/>
      <c r="R354" s="244"/>
      <c r="S354" s="244"/>
      <c r="T354" s="244"/>
      <c r="U354" s="245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T354" s="246" t="s">
        <v>347</v>
      </c>
      <c r="AU354" s="246" t="s">
        <v>85</v>
      </c>
      <c r="AV354" s="13" t="s">
        <v>85</v>
      </c>
      <c r="AW354" s="13" t="s">
        <v>37</v>
      </c>
      <c r="AX354" s="13" t="s">
        <v>76</v>
      </c>
      <c r="AY354" s="246" t="s">
        <v>335</v>
      </c>
    </row>
    <row r="355" s="13" customFormat="1">
      <c r="A355" s="13"/>
      <c r="B355" s="236"/>
      <c r="C355" s="237"/>
      <c r="D355" s="229" t="s">
        <v>347</v>
      </c>
      <c r="E355" s="238" t="s">
        <v>19</v>
      </c>
      <c r="F355" s="239" t="s">
        <v>674</v>
      </c>
      <c r="G355" s="237"/>
      <c r="H355" s="240">
        <v>2</v>
      </c>
      <c r="I355" s="241"/>
      <c r="J355" s="237"/>
      <c r="K355" s="237"/>
      <c r="L355" s="242"/>
      <c r="M355" s="243"/>
      <c r="N355" s="244"/>
      <c r="O355" s="244"/>
      <c r="P355" s="244"/>
      <c r="Q355" s="244"/>
      <c r="R355" s="244"/>
      <c r="S355" s="244"/>
      <c r="T355" s="244"/>
      <c r="U355" s="245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T355" s="246" t="s">
        <v>347</v>
      </c>
      <c r="AU355" s="246" t="s">
        <v>85</v>
      </c>
      <c r="AV355" s="13" t="s">
        <v>85</v>
      </c>
      <c r="AW355" s="13" t="s">
        <v>37</v>
      </c>
      <c r="AX355" s="13" t="s">
        <v>76</v>
      </c>
      <c r="AY355" s="246" t="s">
        <v>335</v>
      </c>
    </row>
    <row r="356" s="15" customFormat="1">
      <c r="A356" s="15"/>
      <c r="B356" s="267"/>
      <c r="C356" s="268"/>
      <c r="D356" s="229" t="s">
        <v>347</v>
      </c>
      <c r="E356" s="269" t="s">
        <v>19</v>
      </c>
      <c r="F356" s="270" t="s">
        <v>462</v>
      </c>
      <c r="G356" s="268"/>
      <c r="H356" s="271">
        <v>6</v>
      </c>
      <c r="I356" s="272"/>
      <c r="J356" s="268"/>
      <c r="K356" s="268"/>
      <c r="L356" s="273"/>
      <c r="M356" s="274"/>
      <c r="N356" s="275"/>
      <c r="O356" s="275"/>
      <c r="P356" s="275"/>
      <c r="Q356" s="275"/>
      <c r="R356" s="275"/>
      <c r="S356" s="275"/>
      <c r="T356" s="275"/>
      <c r="U356" s="276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T356" s="277" t="s">
        <v>347</v>
      </c>
      <c r="AU356" s="277" t="s">
        <v>85</v>
      </c>
      <c r="AV356" s="15" t="s">
        <v>103</v>
      </c>
      <c r="AW356" s="15" t="s">
        <v>37</v>
      </c>
      <c r="AX356" s="15" t="s">
        <v>83</v>
      </c>
      <c r="AY356" s="277" t="s">
        <v>335</v>
      </c>
    </row>
    <row r="357" s="2" customFormat="1" ht="24.15" customHeight="1">
      <c r="A357" s="40"/>
      <c r="B357" s="41"/>
      <c r="C357" s="257" t="s">
        <v>675</v>
      </c>
      <c r="D357" s="257" t="s">
        <v>395</v>
      </c>
      <c r="E357" s="258" t="s">
        <v>676</v>
      </c>
      <c r="F357" s="259" t="s">
        <v>677</v>
      </c>
      <c r="G357" s="260" t="s">
        <v>666</v>
      </c>
      <c r="H357" s="261">
        <v>6</v>
      </c>
      <c r="I357" s="262"/>
      <c r="J357" s="263">
        <f>ROUND(I357*H357,2)</f>
        <v>0</v>
      </c>
      <c r="K357" s="259" t="s">
        <v>19</v>
      </c>
      <c r="L357" s="264"/>
      <c r="M357" s="265" t="s">
        <v>19</v>
      </c>
      <c r="N357" s="266" t="s">
        <v>47</v>
      </c>
      <c r="O357" s="86"/>
      <c r="P357" s="225">
        <f>O357*H357</f>
        <v>0</v>
      </c>
      <c r="Q357" s="225">
        <v>0.0012999999999999999</v>
      </c>
      <c r="R357" s="225">
        <f>Q357*H357</f>
        <v>0.0077999999999999996</v>
      </c>
      <c r="S357" s="225">
        <v>0</v>
      </c>
      <c r="T357" s="225">
        <f>S357*H357</f>
        <v>0</v>
      </c>
      <c r="U357" s="226" t="s">
        <v>19</v>
      </c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R357" s="227" t="s">
        <v>394</v>
      </c>
      <c r="AT357" s="227" t="s">
        <v>395</v>
      </c>
      <c r="AU357" s="227" t="s">
        <v>85</v>
      </c>
      <c r="AY357" s="19" t="s">
        <v>335</v>
      </c>
      <c r="BE357" s="228">
        <f>IF(N357="základní",J357,0)</f>
        <v>0</v>
      </c>
      <c r="BF357" s="228">
        <f>IF(N357="snížená",J357,0)</f>
        <v>0</v>
      </c>
      <c r="BG357" s="228">
        <f>IF(N357="zákl. přenesená",J357,0)</f>
        <v>0</v>
      </c>
      <c r="BH357" s="228">
        <f>IF(N357="sníž. přenesená",J357,0)</f>
        <v>0</v>
      </c>
      <c r="BI357" s="228">
        <f>IF(N357="nulová",J357,0)</f>
        <v>0</v>
      </c>
      <c r="BJ357" s="19" t="s">
        <v>83</v>
      </c>
      <c r="BK357" s="228">
        <f>ROUND(I357*H357,2)</f>
        <v>0</v>
      </c>
      <c r="BL357" s="19" t="s">
        <v>103</v>
      </c>
      <c r="BM357" s="227" t="s">
        <v>678</v>
      </c>
    </row>
    <row r="358" s="2" customFormat="1">
      <c r="A358" s="40"/>
      <c r="B358" s="41"/>
      <c r="C358" s="42"/>
      <c r="D358" s="229" t="s">
        <v>343</v>
      </c>
      <c r="E358" s="42"/>
      <c r="F358" s="230" t="s">
        <v>677</v>
      </c>
      <c r="G358" s="42"/>
      <c r="H358" s="42"/>
      <c r="I358" s="231"/>
      <c r="J358" s="42"/>
      <c r="K358" s="42"/>
      <c r="L358" s="46"/>
      <c r="M358" s="232"/>
      <c r="N358" s="233"/>
      <c r="O358" s="86"/>
      <c r="P358" s="86"/>
      <c r="Q358" s="86"/>
      <c r="R358" s="86"/>
      <c r="S358" s="86"/>
      <c r="T358" s="86"/>
      <c r="U358" s="87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T358" s="19" t="s">
        <v>343</v>
      </c>
      <c r="AU358" s="19" t="s">
        <v>85</v>
      </c>
    </row>
    <row r="359" s="2" customFormat="1" ht="16.5" customHeight="1">
      <c r="A359" s="40"/>
      <c r="B359" s="41"/>
      <c r="C359" s="216" t="s">
        <v>679</v>
      </c>
      <c r="D359" s="216" t="s">
        <v>337</v>
      </c>
      <c r="E359" s="217" t="s">
        <v>680</v>
      </c>
      <c r="F359" s="218" t="s">
        <v>681</v>
      </c>
      <c r="G359" s="219" t="s">
        <v>666</v>
      </c>
      <c r="H359" s="220">
        <v>1</v>
      </c>
      <c r="I359" s="221"/>
      <c r="J359" s="222">
        <f>ROUND(I359*H359,2)</f>
        <v>0</v>
      </c>
      <c r="K359" s="218" t="s">
        <v>341</v>
      </c>
      <c r="L359" s="46"/>
      <c r="M359" s="223" t="s">
        <v>19</v>
      </c>
      <c r="N359" s="224" t="s">
        <v>47</v>
      </c>
      <c r="O359" s="86"/>
      <c r="P359" s="225">
        <f>O359*H359</f>
        <v>0</v>
      </c>
      <c r="Q359" s="225">
        <v>0.44169999999999998</v>
      </c>
      <c r="R359" s="225">
        <f>Q359*H359</f>
        <v>0.44169999999999998</v>
      </c>
      <c r="S359" s="225">
        <v>0</v>
      </c>
      <c r="T359" s="225">
        <f>S359*H359</f>
        <v>0</v>
      </c>
      <c r="U359" s="226" t="s">
        <v>19</v>
      </c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R359" s="227" t="s">
        <v>103</v>
      </c>
      <c r="AT359" s="227" t="s">
        <v>337</v>
      </c>
      <c r="AU359" s="227" t="s">
        <v>85</v>
      </c>
      <c r="AY359" s="19" t="s">
        <v>335</v>
      </c>
      <c r="BE359" s="228">
        <f>IF(N359="základní",J359,0)</f>
        <v>0</v>
      </c>
      <c r="BF359" s="228">
        <f>IF(N359="snížená",J359,0)</f>
        <v>0</v>
      </c>
      <c r="BG359" s="228">
        <f>IF(N359="zákl. přenesená",J359,0)</f>
        <v>0</v>
      </c>
      <c r="BH359" s="228">
        <f>IF(N359="sníž. přenesená",J359,0)</f>
        <v>0</v>
      </c>
      <c r="BI359" s="228">
        <f>IF(N359="nulová",J359,0)</f>
        <v>0</v>
      </c>
      <c r="BJ359" s="19" t="s">
        <v>83</v>
      </c>
      <c r="BK359" s="228">
        <f>ROUND(I359*H359,2)</f>
        <v>0</v>
      </c>
      <c r="BL359" s="19" t="s">
        <v>103</v>
      </c>
      <c r="BM359" s="227" t="s">
        <v>682</v>
      </c>
    </row>
    <row r="360" s="2" customFormat="1">
      <c r="A360" s="40"/>
      <c r="B360" s="41"/>
      <c r="C360" s="42"/>
      <c r="D360" s="229" t="s">
        <v>343</v>
      </c>
      <c r="E360" s="42"/>
      <c r="F360" s="230" t="s">
        <v>683</v>
      </c>
      <c r="G360" s="42"/>
      <c r="H360" s="42"/>
      <c r="I360" s="231"/>
      <c r="J360" s="42"/>
      <c r="K360" s="42"/>
      <c r="L360" s="46"/>
      <c r="M360" s="232"/>
      <c r="N360" s="233"/>
      <c r="O360" s="86"/>
      <c r="P360" s="86"/>
      <c r="Q360" s="86"/>
      <c r="R360" s="86"/>
      <c r="S360" s="86"/>
      <c r="T360" s="86"/>
      <c r="U360" s="87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T360" s="19" t="s">
        <v>343</v>
      </c>
      <c r="AU360" s="19" t="s">
        <v>85</v>
      </c>
    </row>
    <row r="361" s="2" customFormat="1">
      <c r="A361" s="40"/>
      <c r="B361" s="41"/>
      <c r="C361" s="42"/>
      <c r="D361" s="234" t="s">
        <v>345</v>
      </c>
      <c r="E361" s="42"/>
      <c r="F361" s="235" t="s">
        <v>684</v>
      </c>
      <c r="G361" s="42"/>
      <c r="H361" s="42"/>
      <c r="I361" s="231"/>
      <c r="J361" s="42"/>
      <c r="K361" s="42"/>
      <c r="L361" s="46"/>
      <c r="M361" s="232"/>
      <c r="N361" s="233"/>
      <c r="O361" s="86"/>
      <c r="P361" s="86"/>
      <c r="Q361" s="86"/>
      <c r="R361" s="86"/>
      <c r="S361" s="86"/>
      <c r="T361" s="86"/>
      <c r="U361" s="87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T361" s="19" t="s">
        <v>345</v>
      </c>
      <c r="AU361" s="19" t="s">
        <v>85</v>
      </c>
    </row>
    <row r="362" s="14" customFormat="1">
      <c r="A362" s="14"/>
      <c r="B362" s="247"/>
      <c r="C362" s="248"/>
      <c r="D362" s="229" t="s">
        <v>347</v>
      </c>
      <c r="E362" s="249" t="s">
        <v>19</v>
      </c>
      <c r="F362" s="250" t="s">
        <v>670</v>
      </c>
      <c r="G362" s="248"/>
      <c r="H362" s="249" t="s">
        <v>19</v>
      </c>
      <c r="I362" s="251"/>
      <c r="J362" s="248"/>
      <c r="K362" s="248"/>
      <c r="L362" s="252"/>
      <c r="M362" s="253"/>
      <c r="N362" s="254"/>
      <c r="O362" s="254"/>
      <c r="P362" s="254"/>
      <c r="Q362" s="254"/>
      <c r="R362" s="254"/>
      <c r="S362" s="254"/>
      <c r="T362" s="254"/>
      <c r="U362" s="255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T362" s="256" t="s">
        <v>347</v>
      </c>
      <c r="AU362" s="256" t="s">
        <v>85</v>
      </c>
      <c r="AV362" s="14" t="s">
        <v>83</v>
      </c>
      <c r="AW362" s="14" t="s">
        <v>37</v>
      </c>
      <c r="AX362" s="14" t="s">
        <v>76</v>
      </c>
      <c r="AY362" s="256" t="s">
        <v>335</v>
      </c>
    </row>
    <row r="363" s="13" customFormat="1">
      <c r="A363" s="13"/>
      <c r="B363" s="236"/>
      <c r="C363" s="237"/>
      <c r="D363" s="229" t="s">
        <v>347</v>
      </c>
      <c r="E363" s="238" t="s">
        <v>19</v>
      </c>
      <c r="F363" s="239" t="s">
        <v>685</v>
      </c>
      <c r="G363" s="237"/>
      <c r="H363" s="240">
        <v>1</v>
      </c>
      <c r="I363" s="241"/>
      <c r="J363" s="237"/>
      <c r="K363" s="237"/>
      <c r="L363" s="242"/>
      <c r="M363" s="243"/>
      <c r="N363" s="244"/>
      <c r="O363" s="244"/>
      <c r="P363" s="244"/>
      <c r="Q363" s="244"/>
      <c r="R363" s="244"/>
      <c r="S363" s="244"/>
      <c r="T363" s="244"/>
      <c r="U363" s="245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T363" s="246" t="s">
        <v>347</v>
      </c>
      <c r="AU363" s="246" t="s">
        <v>85</v>
      </c>
      <c r="AV363" s="13" t="s">
        <v>85</v>
      </c>
      <c r="AW363" s="13" t="s">
        <v>37</v>
      </c>
      <c r="AX363" s="13" t="s">
        <v>76</v>
      </c>
      <c r="AY363" s="246" t="s">
        <v>335</v>
      </c>
    </row>
    <row r="364" s="15" customFormat="1">
      <c r="A364" s="15"/>
      <c r="B364" s="267"/>
      <c r="C364" s="268"/>
      <c r="D364" s="229" t="s">
        <v>347</v>
      </c>
      <c r="E364" s="269" t="s">
        <v>19</v>
      </c>
      <c r="F364" s="270" t="s">
        <v>462</v>
      </c>
      <c r="G364" s="268"/>
      <c r="H364" s="271">
        <v>1</v>
      </c>
      <c r="I364" s="272"/>
      <c r="J364" s="268"/>
      <c r="K364" s="268"/>
      <c r="L364" s="273"/>
      <c r="M364" s="274"/>
      <c r="N364" s="275"/>
      <c r="O364" s="275"/>
      <c r="P364" s="275"/>
      <c r="Q364" s="275"/>
      <c r="R364" s="275"/>
      <c r="S364" s="275"/>
      <c r="T364" s="275"/>
      <c r="U364" s="276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T364" s="277" t="s">
        <v>347</v>
      </c>
      <c r="AU364" s="277" t="s">
        <v>85</v>
      </c>
      <c r="AV364" s="15" t="s">
        <v>103</v>
      </c>
      <c r="AW364" s="15" t="s">
        <v>37</v>
      </c>
      <c r="AX364" s="15" t="s">
        <v>83</v>
      </c>
      <c r="AY364" s="277" t="s">
        <v>335</v>
      </c>
    </row>
    <row r="365" s="2" customFormat="1" ht="24.15" customHeight="1">
      <c r="A365" s="40"/>
      <c r="B365" s="41"/>
      <c r="C365" s="257" t="s">
        <v>686</v>
      </c>
      <c r="D365" s="257" t="s">
        <v>395</v>
      </c>
      <c r="E365" s="258" t="s">
        <v>687</v>
      </c>
      <c r="F365" s="259" t="s">
        <v>688</v>
      </c>
      <c r="G365" s="260" t="s">
        <v>666</v>
      </c>
      <c r="H365" s="261">
        <v>1</v>
      </c>
      <c r="I365" s="262"/>
      <c r="J365" s="263">
        <f>ROUND(I365*H365,2)</f>
        <v>0</v>
      </c>
      <c r="K365" s="259" t="s">
        <v>19</v>
      </c>
      <c r="L365" s="264"/>
      <c r="M365" s="265" t="s">
        <v>19</v>
      </c>
      <c r="N365" s="266" t="s">
        <v>47</v>
      </c>
      <c r="O365" s="86"/>
      <c r="P365" s="225">
        <f>O365*H365</f>
        <v>0</v>
      </c>
      <c r="Q365" s="225">
        <v>0</v>
      </c>
      <c r="R365" s="225">
        <f>Q365*H365</f>
        <v>0</v>
      </c>
      <c r="S365" s="225">
        <v>0</v>
      </c>
      <c r="T365" s="225">
        <f>S365*H365</f>
        <v>0</v>
      </c>
      <c r="U365" s="226" t="s">
        <v>19</v>
      </c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R365" s="227" t="s">
        <v>394</v>
      </c>
      <c r="AT365" s="227" t="s">
        <v>395</v>
      </c>
      <c r="AU365" s="227" t="s">
        <v>85</v>
      </c>
      <c r="AY365" s="19" t="s">
        <v>335</v>
      </c>
      <c r="BE365" s="228">
        <f>IF(N365="základní",J365,0)</f>
        <v>0</v>
      </c>
      <c r="BF365" s="228">
        <f>IF(N365="snížená",J365,0)</f>
        <v>0</v>
      </c>
      <c r="BG365" s="228">
        <f>IF(N365="zákl. přenesená",J365,0)</f>
        <v>0</v>
      </c>
      <c r="BH365" s="228">
        <f>IF(N365="sníž. přenesená",J365,0)</f>
        <v>0</v>
      </c>
      <c r="BI365" s="228">
        <f>IF(N365="nulová",J365,0)</f>
        <v>0</v>
      </c>
      <c r="BJ365" s="19" t="s">
        <v>83</v>
      </c>
      <c r="BK365" s="228">
        <f>ROUND(I365*H365,2)</f>
        <v>0</v>
      </c>
      <c r="BL365" s="19" t="s">
        <v>103</v>
      </c>
      <c r="BM365" s="227" t="s">
        <v>689</v>
      </c>
    </row>
    <row r="366" s="2" customFormat="1">
      <c r="A366" s="40"/>
      <c r="B366" s="41"/>
      <c r="C366" s="42"/>
      <c r="D366" s="229" t="s">
        <v>343</v>
      </c>
      <c r="E366" s="42"/>
      <c r="F366" s="230" t="s">
        <v>688</v>
      </c>
      <c r="G366" s="42"/>
      <c r="H366" s="42"/>
      <c r="I366" s="231"/>
      <c r="J366" s="42"/>
      <c r="K366" s="42"/>
      <c r="L366" s="46"/>
      <c r="M366" s="232"/>
      <c r="N366" s="233"/>
      <c r="O366" s="86"/>
      <c r="P366" s="86"/>
      <c r="Q366" s="86"/>
      <c r="R366" s="86"/>
      <c r="S366" s="86"/>
      <c r="T366" s="86"/>
      <c r="U366" s="87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T366" s="19" t="s">
        <v>343</v>
      </c>
      <c r="AU366" s="19" t="s">
        <v>85</v>
      </c>
    </row>
    <row r="367" s="12" customFormat="1" ht="22.8" customHeight="1">
      <c r="A367" s="12"/>
      <c r="B367" s="200"/>
      <c r="C367" s="201"/>
      <c r="D367" s="202" t="s">
        <v>75</v>
      </c>
      <c r="E367" s="214" t="s">
        <v>394</v>
      </c>
      <c r="F367" s="214" t="s">
        <v>690</v>
      </c>
      <c r="G367" s="201"/>
      <c r="H367" s="201"/>
      <c r="I367" s="204"/>
      <c r="J367" s="215">
        <f>BK367</f>
        <v>0</v>
      </c>
      <c r="K367" s="201"/>
      <c r="L367" s="206"/>
      <c r="M367" s="207"/>
      <c r="N367" s="208"/>
      <c r="O367" s="208"/>
      <c r="P367" s="209">
        <f>SUM(P368:P372)</f>
        <v>0</v>
      </c>
      <c r="Q367" s="208"/>
      <c r="R367" s="209">
        <f>SUM(R368:R372)</f>
        <v>0</v>
      </c>
      <c r="S367" s="208"/>
      <c r="T367" s="209">
        <f>SUM(T368:T372)</f>
        <v>4.96</v>
      </c>
      <c r="U367" s="210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R367" s="211" t="s">
        <v>83</v>
      </c>
      <c r="AT367" s="212" t="s">
        <v>75</v>
      </c>
      <c r="AU367" s="212" t="s">
        <v>83</v>
      </c>
      <c r="AY367" s="211" t="s">
        <v>335</v>
      </c>
      <c r="BK367" s="213">
        <f>SUM(BK368:BK372)</f>
        <v>0</v>
      </c>
    </row>
    <row r="368" s="2" customFormat="1" ht="16.5" customHeight="1">
      <c r="A368" s="40"/>
      <c r="B368" s="41"/>
      <c r="C368" s="216" t="s">
        <v>691</v>
      </c>
      <c r="D368" s="216" t="s">
        <v>337</v>
      </c>
      <c r="E368" s="217" t="s">
        <v>692</v>
      </c>
      <c r="F368" s="218" t="s">
        <v>693</v>
      </c>
      <c r="G368" s="219" t="s">
        <v>618</v>
      </c>
      <c r="H368" s="220">
        <v>32</v>
      </c>
      <c r="I368" s="221"/>
      <c r="J368" s="222">
        <f>ROUND(I368*H368,2)</f>
        <v>0</v>
      </c>
      <c r="K368" s="218" t="s">
        <v>341</v>
      </c>
      <c r="L368" s="46"/>
      <c r="M368" s="223" t="s">
        <v>19</v>
      </c>
      <c r="N368" s="224" t="s">
        <v>47</v>
      </c>
      <c r="O368" s="86"/>
      <c r="P368" s="225">
        <f>O368*H368</f>
        <v>0</v>
      </c>
      <c r="Q368" s="225">
        <v>0</v>
      </c>
      <c r="R368" s="225">
        <f>Q368*H368</f>
        <v>0</v>
      </c>
      <c r="S368" s="225">
        <v>0.155</v>
      </c>
      <c r="T368" s="225">
        <f>S368*H368</f>
        <v>4.96</v>
      </c>
      <c r="U368" s="226" t="s">
        <v>19</v>
      </c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R368" s="227" t="s">
        <v>103</v>
      </c>
      <c r="AT368" s="227" t="s">
        <v>337</v>
      </c>
      <c r="AU368" s="227" t="s">
        <v>85</v>
      </c>
      <c r="AY368" s="19" t="s">
        <v>335</v>
      </c>
      <c r="BE368" s="228">
        <f>IF(N368="základní",J368,0)</f>
        <v>0</v>
      </c>
      <c r="BF368" s="228">
        <f>IF(N368="snížená",J368,0)</f>
        <v>0</v>
      </c>
      <c r="BG368" s="228">
        <f>IF(N368="zákl. přenesená",J368,0)</f>
        <v>0</v>
      </c>
      <c r="BH368" s="228">
        <f>IF(N368="sníž. přenesená",J368,0)</f>
        <v>0</v>
      </c>
      <c r="BI368" s="228">
        <f>IF(N368="nulová",J368,0)</f>
        <v>0</v>
      </c>
      <c r="BJ368" s="19" t="s">
        <v>83</v>
      </c>
      <c r="BK368" s="228">
        <f>ROUND(I368*H368,2)</f>
        <v>0</v>
      </c>
      <c r="BL368" s="19" t="s">
        <v>103</v>
      </c>
      <c r="BM368" s="227" t="s">
        <v>694</v>
      </c>
    </row>
    <row r="369" s="2" customFormat="1">
      <c r="A369" s="40"/>
      <c r="B369" s="41"/>
      <c r="C369" s="42"/>
      <c r="D369" s="229" t="s">
        <v>343</v>
      </c>
      <c r="E369" s="42"/>
      <c r="F369" s="230" t="s">
        <v>695</v>
      </c>
      <c r="G369" s="42"/>
      <c r="H369" s="42"/>
      <c r="I369" s="231"/>
      <c r="J369" s="42"/>
      <c r="K369" s="42"/>
      <c r="L369" s="46"/>
      <c r="M369" s="232"/>
      <c r="N369" s="233"/>
      <c r="O369" s="86"/>
      <c r="P369" s="86"/>
      <c r="Q369" s="86"/>
      <c r="R369" s="86"/>
      <c r="S369" s="86"/>
      <c r="T369" s="86"/>
      <c r="U369" s="87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T369" s="19" t="s">
        <v>343</v>
      </c>
      <c r="AU369" s="19" t="s">
        <v>85</v>
      </c>
    </row>
    <row r="370" s="2" customFormat="1">
      <c r="A370" s="40"/>
      <c r="B370" s="41"/>
      <c r="C370" s="42"/>
      <c r="D370" s="234" t="s">
        <v>345</v>
      </c>
      <c r="E370" s="42"/>
      <c r="F370" s="235" t="s">
        <v>696</v>
      </c>
      <c r="G370" s="42"/>
      <c r="H370" s="42"/>
      <c r="I370" s="231"/>
      <c r="J370" s="42"/>
      <c r="K370" s="42"/>
      <c r="L370" s="46"/>
      <c r="M370" s="232"/>
      <c r="N370" s="233"/>
      <c r="O370" s="86"/>
      <c r="P370" s="86"/>
      <c r="Q370" s="86"/>
      <c r="R370" s="86"/>
      <c r="S370" s="86"/>
      <c r="T370" s="86"/>
      <c r="U370" s="87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T370" s="19" t="s">
        <v>345</v>
      </c>
      <c r="AU370" s="19" t="s">
        <v>85</v>
      </c>
    </row>
    <row r="371" s="14" customFormat="1">
      <c r="A371" s="14"/>
      <c r="B371" s="247"/>
      <c r="C371" s="248"/>
      <c r="D371" s="229" t="s">
        <v>347</v>
      </c>
      <c r="E371" s="249" t="s">
        <v>19</v>
      </c>
      <c r="F371" s="250" t="s">
        <v>697</v>
      </c>
      <c r="G371" s="248"/>
      <c r="H371" s="249" t="s">
        <v>19</v>
      </c>
      <c r="I371" s="251"/>
      <c r="J371" s="248"/>
      <c r="K371" s="248"/>
      <c r="L371" s="252"/>
      <c r="M371" s="253"/>
      <c r="N371" s="254"/>
      <c r="O371" s="254"/>
      <c r="P371" s="254"/>
      <c r="Q371" s="254"/>
      <c r="R371" s="254"/>
      <c r="S371" s="254"/>
      <c r="T371" s="254"/>
      <c r="U371" s="255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T371" s="256" t="s">
        <v>347</v>
      </c>
      <c r="AU371" s="256" t="s">
        <v>85</v>
      </c>
      <c r="AV371" s="14" t="s">
        <v>83</v>
      </c>
      <c r="AW371" s="14" t="s">
        <v>37</v>
      </c>
      <c r="AX371" s="14" t="s">
        <v>76</v>
      </c>
      <c r="AY371" s="256" t="s">
        <v>335</v>
      </c>
    </row>
    <row r="372" s="13" customFormat="1">
      <c r="A372" s="13"/>
      <c r="B372" s="236"/>
      <c r="C372" s="237"/>
      <c r="D372" s="229" t="s">
        <v>347</v>
      </c>
      <c r="E372" s="238" t="s">
        <v>19</v>
      </c>
      <c r="F372" s="239" t="s">
        <v>565</v>
      </c>
      <c r="G372" s="237"/>
      <c r="H372" s="240">
        <v>32</v>
      </c>
      <c r="I372" s="241"/>
      <c r="J372" s="237"/>
      <c r="K372" s="237"/>
      <c r="L372" s="242"/>
      <c r="M372" s="243"/>
      <c r="N372" s="244"/>
      <c r="O372" s="244"/>
      <c r="P372" s="244"/>
      <c r="Q372" s="244"/>
      <c r="R372" s="244"/>
      <c r="S372" s="244"/>
      <c r="T372" s="244"/>
      <c r="U372" s="245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T372" s="246" t="s">
        <v>347</v>
      </c>
      <c r="AU372" s="246" t="s">
        <v>85</v>
      </c>
      <c r="AV372" s="13" t="s">
        <v>85</v>
      </c>
      <c r="AW372" s="13" t="s">
        <v>37</v>
      </c>
      <c r="AX372" s="13" t="s">
        <v>83</v>
      </c>
      <c r="AY372" s="246" t="s">
        <v>335</v>
      </c>
    </row>
    <row r="373" s="12" customFormat="1" ht="22.8" customHeight="1">
      <c r="A373" s="12"/>
      <c r="B373" s="200"/>
      <c r="C373" s="201"/>
      <c r="D373" s="202" t="s">
        <v>75</v>
      </c>
      <c r="E373" s="214" t="s">
        <v>401</v>
      </c>
      <c r="F373" s="214" t="s">
        <v>698</v>
      </c>
      <c r="G373" s="201"/>
      <c r="H373" s="201"/>
      <c r="I373" s="204"/>
      <c r="J373" s="215">
        <f>BK373</f>
        <v>0</v>
      </c>
      <c r="K373" s="201"/>
      <c r="L373" s="206"/>
      <c r="M373" s="207"/>
      <c r="N373" s="208"/>
      <c r="O373" s="208"/>
      <c r="P373" s="209">
        <f>SUM(P374:P456)</f>
        <v>0</v>
      </c>
      <c r="Q373" s="208"/>
      <c r="R373" s="209">
        <f>SUM(R374:R456)</f>
        <v>0.36202500000000004</v>
      </c>
      <c r="S373" s="208"/>
      <c r="T373" s="209">
        <f>SUM(T374:T456)</f>
        <v>272.70400000000001</v>
      </c>
      <c r="U373" s="210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R373" s="211" t="s">
        <v>83</v>
      </c>
      <c r="AT373" s="212" t="s">
        <v>75</v>
      </c>
      <c r="AU373" s="212" t="s">
        <v>83</v>
      </c>
      <c r="AY373" s="211" t="s">
        <v>335</v>
      </c>
      <c r="BK373" s="213">
        <f>SUM(BK374:BK456)</f>
        <v>0</v>
      </c>
    </row>
    <row r="374" s="2" customFormat="1" ht="21.75" customHeight="1">
      <c r="A374" s="40"/>
      <c r="B374" s="41"/>
      <c r="C374" s="216" t="s">
        <v>699</v>
      </c>
      <c r="D374" s="216" t="s">
        <v>337</v>
      </c>
      <c r="E374" s="217" t="s">
        <v>700</v>
      </c>
      <c r="F374" s="218" t="s">
        <v>701</v>
      </c>
      <c r="G374" s="219" t="s">
        <v>388</v>
      </c>
      <c r="H374" s="220">
        <v>1495.55</v>
      </c>
      <c r="I374" s="221"/>
      <c r="J374" s="222">
        <f>ROUND(I374*H374,2)</f>
        <v>0</v>
      </c>
      <c r="K374" s="218" t="s">
        <v>341</v>
      </c>
      <c r="L374" s="46"/>
      <c r="M374" s="223" t="s">
        <v>19</v>
      </c>
      <c r="N374" s="224" t="s">
        <v>47</v>
      </c>
      <c r="O374" s="86"/>
      <c r="P374" s="225">
        <f>O374*H374</f>
        <v>0</v>
      </c>
      <c r="Q374" s="225">
        <v>0</v>
      </c>
      <c r="R374" s="225">
        <f>Q374*H374</f>
        <v>0</v>
      </c>
      <c r="S374" s="225">
        <v>0</v>
      </c>
      <c r="T374" s="225">
        <f>S374*H374</f>
        <v>0</v>
      </c>
      <c r="U374" s="226" t="s">
        <v>19</v>
      </c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R374" s="227" t="s">
        <v>103</v>
      </c>
      <c r="AT374" s="227" t="s">
        <v>337</v>
      </c>
      <c r="AU374" s="227" t="s">
        <v>85</v>
      </c>
      <c r="AY374" s="19" t="s">
        <v>335</v>
      </c>
      <c r="BE374" s="228">
        <f>IF(N374="základní",J374,0)</f>
        <v>0</v>
      </c>
      <c r="BF374" s="228">
        <f>IF(N374="snížená",J374,0)</f>
        <v>0</v>
      </c>
      <c r="BG374" s="228">
        <f>IF(N374="zákl. přenesená",J374,0)</f>
        <v>0</v>
      </c>
      <c r="BH374" s="228">
        <f>IF(N374="sníž. přenesená",J374,0)</f>
        <v>0</v>
      </c>
      <c r="BI374" s="228">
        <f>IF(N374="nulová",J374,0)</f>
        <v>0</v>
      </c>
      <c r="BJ374" s="19" t="s">
        <v>83</v>
      </c>
      <c r="BK374" s="228">
        <f>ROUND(I374*H374,2)</f>
        <v>0</v>
      </c>
      <c r="BL374" s="19" t="s">
        <v>103</v>
      </c>
      <c r="BM374" s="227" t="s">
        <v>702</v>
      </c>
    </row>
    <row r="375" s="2" customFormat="1">
      <c r="A375" s="40"/>
      <c r="B375" s="41"/>
      <c r="C375" s="42"/>
      <c r="D375" s="229" t="s">
        <v>343</v>
      </c>
      <c r="E375" s="42"/>
      <c r="F375" s="230" t="s">
        <v>703</v>
      </c>
      <c r="G375" s="42"/>
      <c r="H375" s="42"/>
      <c r="I375" s="231"/>
      <c r="J375" s="42"/>
      <c r="K375" s="42"/>
      <c r="L375" s="46"/>
      <c r="M375" s="232"/>
      <c r="N375" s="233"/>
      <c r="O375" s="86"/>
      <c r="P375" s="86"/>
      <c r="Q375" s="86"/>
      <c r="R375" s="86"/>
      <c r="S375" s="86"/>
      <c r="T375" s="86"/>
      <c r="U375" s="87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T375" s="19" t="s">
        <v>343</v>
      </c>
      <c r="AU375" s="19" t="s">
        <v>85</v>
      </c>
    </row>
    <row r="376" s="2" customFormat="1">
      <c r="A376" s="40"/>
      <c r="B376" s="41"/>
      <c r="C376" s="42"/>
      <c r="D376" s="234" t="s">
        <v>345</v>
      </c>
      <c r="E376" s="42"/>
      <c r="F376" s="235" t="s">
        <v>704</v>
      </c>
      <c r="G376" s="42"/>
      <c r="H376" s="42"/>
      <c r="I376" s="231"/>
      <c r="J376" s="42"/>
      <c r="K376" s="42"/>
      <c r="L376" s="46"/>
      <c r="M376" s="232"/>
      <c r="N376" s="233"/>
      <c r="O376" s="86"/>
      <c r="P376" s="86"/>
      <c r="Q376" s="86"/>
      <c r="R376" s="86"/>
      <c r="S376" s="86"/>
      <c r="T376" s="86"/>
      <c r="U376" s="87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T376" s="19" t="s">
        <v>345</v>
      </c>
      <c r="AU376" s="19" t="s">
        <v>85</v>
      </c>
    </row>
    <row r="377" s="13" customFormat="1">
      <c r="A377" s="13"/>
      <c r="B377" s="236"/>
      <c r="C377" s="237"/>
      <c r="D377" s="229" t="s">
        <v>347</v>
      </c>
      <c r="E377" s="238" t="s">
        <v>19</v>
      </c>
      <c r="F377" s="239" t="s">
        <v>705</v>
      </c>
      <c r="G377" s="237"/>
      <c r="H377" s="240">
        <v>1495.55</v>
      </c>
      <c r="I377" s="241"/>
      <c r="J377" s="237"/>
      <c r="K377" s="237"/>
      <c r="L377" s="242"/>
      <c r="M377" s="243"/>
      <c r="N377" s="244"/>
      <c r="O377" s="244"/>
      <c r="P377" s="244"/>
      <c r="Q377" s="244"/>
      <c r="R377" s="244"/>
      <c r="S377" s="244"/>
      <c r="T377" s="244"/>
      <c r="U377" s="245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T377" s="246" t="s">
        <v>347</v>
      </c>
      <c r="AU377" s="246" t="s">
        <v>85</v>
      </c>
      <c r="AV377" s="13" t="s">
        <v>85</v>
      </c>
      <c r="AW377" s="13" t="s">
        <v>37</v>
      </c>
      <c r="AX377" s="13" t="s">
        <v>83</v>
      </c>
      <c r="AY377" s="246" t="s">
        <v>335</v>
      </c>
    </row>
    <row r="378" s="2" customFormat="1" ht="21.75" customHeight="1">
      <c r="A378" s="40"/>
      <c r="B378" s="41"/>
      <c r="C378" s="216" t="s">
        <v>706</v>
      </c>
      <c r="D378" s="216" t="s">
        <v>337</v>
      </c>
      <c r="E378" s="217" t="s">
        <v>707</v>
      </c>
      <c r="F378" s="218" t="s">
        <v>708</v>
      </c>
      <c r="G378" s="219" t="s">
        <v>388</v>
      </c>
      <c r="H378" s="220">
        <v>134599.5</v>
      </c>
      <c r="I378" s="221"/>
      <c r="J378" s="222">
        <f>ROUND(I378*H378,2)</f>
        <v>0</v>
      </c>
      <c r="K378" s="218" t="s">
        <v>341</v>
      </c>
      <c r="L378" s="46"/>
      <c r="M378" s="223" t="s">
        <v>19</v>
      </c>
      <c r="N378" s="224" t="s">
        <v>47</v>
      </c>
      <c r="O378" s="86"/>
      <c r="P378" s="225">
        <f>O378*H378</f>
        <v>0</v>
      </c>
      <c r="Q378" s="225">
        <v>0</v>
      </c>
      <c r="R378" s="225">
        <f>Q378*H378</f>
        <v>0</v>
      </c>
      <c r="S378" s="225">
        <v>0</v>
      </c>
      <c r="T378" s="225">
        <f>S378*H378</f>
        <v>0</v>
      </c>
      <c r="U378" s="226" t="s">
        <v>19</v>
      </c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R378" s="227" t="s">
        <v>103</v>
      </c>
      <c r="AT378" s="227" t="s">
        <v>337</v>
      </c>
      <c r="AU378" s="227" t="s">
        <v>85</v>
      </c>
      <c r="AY378" s="19" t="s">
        <v>335</v>
      </c>
      <c r="BE378" s="228">
        <f>IF(N378="základní",J378,0)</f>
        <v>0</v>
      </c>
      <c r="BF378" s="228">
        <f>IF(N378="snížená",J378,0)</f>
        <v>0</v>
      </c>
      <c r="BG378" s="228">
        <f>IF(N378="zákl. přenesená",J378,0)</f>
        <v>0</v>
      </c>
      <c r="BH378" s="228">
        <f>IF(N378="sníž. přenesená",J378,0)</f>
        <v>0</v>
      </c>
      <c r="BI378" s="228">
        <f>IF(N378="nulová",J378,0)</f>
        <v>0</v>
      </c>
      <c r="BJ378" s="19" t="s">
        <v>83</v>
      </c>
      <c r="BK378" s="228">
        <f>ROUND(I378*H378,2)</f>
        <v>0</v>
      </c>
      <c r="BL378" s="19" t="s">
        <v>103</v>
      </c>
      <c r="BM378" s="227" t="s">
        <v>709</v>
      </c>
    </row>
    <row r="379" s="2" customFormat="1">
      <c r="A379" s="40"/>
      <c r="B379" s="41"/>
      <c r="C379" s="42"/>
      <c r="D379" s="229" t="s">
        <v>343</v>
      </c>
      <c r="E379" s="42"/>
      <c r="F379" s="230" t="s">
        <v>710</v>
      </c>
      <c r="G379" s="42"/>
      <c r="H379" s="42"/>
      <c r="I379" s="231"/>
      <c r="J379" s="42"/>
      <c r="K379" s="42"/>
      <c r="L379" s="46"/>
      <c r="M379" s="232"/>
      <c r="N379" s="233"/>
      <c r="O379" s="86"/>
      <c r="P379" s="86"/>
      <c r="Q379" s="86"/>
      <c r="R379" s="86"/>
      <c r="S379" s="86"/>
      <c r="T379" s="86"/>
      <c r="U379" s="87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T379" s="19" t="s">
        <v>343</v>
      </c>
      <c r="AU379" s="19" t="s">
        <v>85</v>
      </c>
    </row>
    <row r="380" s="2" customFormat="1">
      <c r="A380" s="40"/>
      <c r="B380" s="41"/>
      <c r="C380" s="42"/>
      <c r="D380" s="234" t="s">
        <v>345</v>
      </c>
      <c r="E380" s="42"/>
      <c r="F380" s="235" t="s">
        <v>711</v>
      </c>
      <c r="G380" s="42"/>
      <c r="H380" s="42"/>
      <c r="I380" s="231"/>
      <c r="J380" s="42"/>
      <c r="K380" s="42"/>
      <c r="L380" s="46"/>
      <c r="M380" s="232"/>
      <c r="N380" s="233"/>
      <c r="O380" s="86"/>
      <c r="P380" s="86"/>
      <c r="Q380" s="86"/>
      <c r="R380" s="86"/>
      <c r="S380" s="86"/>
      <c r="T380" s="86"/>
      <c r="U380" s="87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T380" s="19" t="s">
        <v>345</v>
      </c>
      <c r="AU380" s="19" t="s">
        <v>85</v>
      </c>
    </row>
    <row r="381" s="13" customFormat="1">
      <c r="A381" s="13"/>
      <c r="B381" s="236"/>
      <c r="C381" s="237"/>
      <c r="D381" s="229" t="s">
        <v>347</v>
      </c>
      <c r="E381" s="238" t="s">
        <v>19</v>
      </c>
      <c r="F381" s="239" t="s">
        <v>712</v>
      </c>
      <c r="G381" s="237"/>
      <c r="H381" s="240">
        <v>134599.5</v>
      </c>
      <c r="I381" s="241"/>
      <c r="J381" s="237"/>
      <c r="K381" s="237"/>
      <c r="L381" s="242"/>
      <c r="M381" s="243"/>
      <c r="N381" s="244"/>
      <c r="O381" s="244"/>
      <c r="P381" s="244"/>
      <c r="Q381" s="244"/>
      <c r="R381" s="244"/>
      <c r="S381" s="244"/>
      <c r="T381" s="244"/>
      <c r="U381" s="245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T381" s="246" t="s">
        <v>347</v>
      </c>
      <c r="AU381" s="246" t="s">
        <v>85</v>
      </c>
      <c r="AV381" s="13" t="s">
        <v>85</v>
      </c>
      <c r="AW381" s="13" t="s">
        <v>37</v>
      </c>
      <c r="AX381" s="13" t="s">
        <v>83</v>
      </c>
      <c r="AY381" s="246" t="s">
        <v>335</v>
      </c>
    </row>
    <row r="382" s="2" customFormat="1" ht="21.75" customHeight="1">
      <c r="A382" s="40"/>
      <c r="B382" s="41"/>
      <c r="C382" s="216" t="s">
        <v>713</v>
      </c>
      <c r="D382" s="216" t="s">
        <v>337</v>
      </c>
      <c r="E382" s="217" t="s">
        <v>714</v>
      </c>
      <c r="F382" s="218" t="s">
        <v>715</v>
      </c>
      <c r="G382" s="219" t="s">
        <v>388</v>
      </c>
      <c r="H382" s="220">
        <v>1495.55</v>
      </c>
      <c r="I382" s="221"/>
      <c r="J382" s="222">
        <f>ROUND(I382*H382,2)</f>
        <v>0</v>
      </c>
      <c r="K382" s="218" t="s">
        <v>341</v>
      </c>
      <c r="L382" s="46"/>
      <c r="M382" s="223" t="s">
        <v>19</v>
      </c>
      <c r="N382" s="224" t="s">
        <v>47</v>
      </c>
      <c r="O382" s="86"/>
      <c r="P382" s="225">
        <f>O382*H382</f>
        <v>0</v>
      </c>
      <c r="Q382" s="225">
        <v>0</v>
      </c>
      <c r="R382" s="225">
        <f>Q382*H382</f>
        <v>0</v>
      </c>
      <c r="S382" s="225">
        <v>0</v>
      </c>
      <c r="T382" s="225">
        <f>S382*H382</f>
        <v>0</v>
      </c>
      <c r="U382" s="226" t="s">
        <v>19</v>
      </c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R382" s="227" t="s">
        <v>103</v>
      </c>
      <c r="AT382" s="227" t="s">
        <v>337</v>
      </c>
      <c r="AU382" s="227" t="s">
        <v>85</v>
      </c>
      <c r="AY382" s="19" t="s">
        <v>335</v>
      </c>
      <c r="BE382" s="228">
        <f>IF(N382="základní",J382,0)</f>
        <v>0</v>
      </c>
      <c r="BF382" s="228">
        <f>IF(N382="snížená",J382,0)</f>
        <v>0</v>
      </c>
      <c r="BG382" s="228">
        <f>IF(N382="zákl. přenesená",J382,0)</f>
        <v>0</v>
      </c>
      <c r="BH382" s="228">
        <f>IF(N382="sníž. přenesená",J382,0)</f>
        <v>0</v>
      </c>
      <c r="BI382" s="228">
        <f>IF(N382="nulová",J382,0)</f>
        <v>0</v>
      </c>
      <c r="BJ382" s="19" t="s">
        <v>83</v>
      </c>
      <c r="BK382" s="228">
        <f>ROUND(I382*H382,2)</f>
        <v>0</v>
      </c>
      <c r="BL382" s="19" t="s">
        <v>103</v>
      </c>
      <c r="BM382" s="227" t="s">
        <v>716</v>
      </c>
    </row>
    <row r="383" s="2" customFormat="1">
      <c r="A383" s="40"/>
      <c r="B383" s="41"/>
      <c r="C383" s="42"/>
      <c r="D383" s="229" t="s">
        <v>343</v>
      </c>
      <c r="E383" s="42"/>
      <c r="F383" s="230" t="s">
        <v>717</v>
      </c>
      <c r="G383" s="42"/>
      <c r="H383" s="42"/>
      <c r="I383" s="231"/>
      <c r="J383" s="42"/>
      <c r="K383" s="42"/>
      <c r="L383" s="46"/>
      <c r="M383" s="232"/>
      <c r="N383" s="233"/>
      <c r="O383" s="86"/>
      <c r="P383" s="86"/>
      <c r="Q383" s="86"/>
      <c r="R383" s="86"/>
      <c r="S383" s="86"/>
      <c r="T383" s="86"/>
      <c r="U383" s="87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T383" s="19" t="s">
        <v>343</v>
      </c>
      <c r="AU383" s="19" t="s">
        <v>85</v>
      </c>
    </row>
    <row r="384" s="2" customFormat="1">
      <c r="A384" s="40"/>
      <c r="B384" s="41"/>
      <c r="C384" s="42"/>
      <c r="D384" s="234" t="s">
        <v>345</v>
      </c>
      <c r="E384" s="42"/>
      <c r="F384" s="235" t="s">
        <v>718</v>
      </c>
      <c r="G384" s="42"/>
      <c r="H384" s="42"/>
      <c r="I384" s="231"/>
      <c r="J384" s="42"/>
      <c r="K384" s="42"/>
      <c r="L384" s="46"/>
      <c r="M384" s="232"/>
      <c r="N384" s="233"/>
      <c r="O384" s="86"/>
      <c r="P384" s="86"/>
      <c r="Q384" s="86"/>
      <c r="R384" s="86"/>
      <c r="S384" s="86"/>
      <c r="T384" s="86"/>
      <c r="U384" s="87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T384" s="19" t="s">
        <v>345</v>
      </c>
      <c r="AU384" s="19" t="s">
        <v>85</v>
      </c>
    </row>
    <row r="385" s="13" customFormat="1">
      <c r="A385" s="13"/>
      <c r="B385" s="236"/>
      <c r="C385" s="237"/>
      <c r="D385" s="229" t="s">
        <v>347</v>
      </c>
      <c r="E385" s="238" t="s">
        <v>19</v>
      </c>
      <c r="F385" s="239" t="s">
        <v>705</v>
      </c>
      <c r="G385" s="237"/>
      <c r="H385" s="240">
        <v>1495.55</v>
      </c>
      <c r="I385" s="241"/>
      <c r="J385" s="237"/>
      <c r="K385" s="237"/>
      <c r="L385" s="242"/>
      <c r="M385" s="243"/>
      <c r="N385" s="244"/>
      <c r="O385" s="244"/>
      <c r="P385" s="244"/>
      <c r="Q385" s="244"/>
      <c r="R385" s="244"/>
      <c r="S385" s="244"/>
      <c r="T385" s="244"/>
      <c r="U385" s="245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T385" s="246" t="s">
        <v>347</v>
      </c>
      <c r="AU385" s="246" t="s">
        <v>85</v>
      </c>
      <c r="AV385" s="13" t="s">
        <v>85</v>
      </c>
      <c r="AW385" s="13" t="s">
        <v>37</v>
      </c>
      <c r="AX385" s="13" t="s">
        <v>83</v>
      </c>
      <c r="AY385" s="246" t="s">
        <v>335</v>
      </c>
    </row>
    <row r="386" s="2" customFormat="1" ht="16.5" customHeight="1">
      <c r="A386" s="40"/>
      <c r="B386" s="41"/>
      <c r="C386" s="216" t="s">
        <v>719</v>
      </c>
      <c r="D386" s="216" t="s">
        <v>337</v>
      </c>
      <c r="E386" s="217" t="s">
        <v>720</v>
      </c>
      <c r="F386" s="218" t="s">
        <v>721</v>
      </c>
      <c r="G386" s="219" t="s">
        <v>388</v>
      </c>
      <c r="H386" s="220">
        <v>1495.55</v>
      </c>
      <c r="I386" s="221"/>
      <c r="J386" s="222">
        <f>ROUND(I386*H386,2)</f>
        <v>0</v>
      </c>
      <c r="K386" s="218" t="s">
        <v>341</v>
      </c>
      <c r="L386" s="46"/>
      <c r="M386" s="223" t="s">
        <v>19</v>
      </c>
      <c r="N386" s="224" t="s">
        <v>47</v>
      </c>
      <c r="O386" s="86"/>
      <c r="P386" s="225">
        <f>O386*H386</f>
        <v>0</v>
      </c>
      <c r="Q386" s="225">
        <v>0</v>
      </c>
      <c r="R386" s="225">
        <f>Q386*H386</f>
        <v>0</v>
      </c>
      <c r="S386" s="225">
        <v>0</v>
      </c>
      <c r="T386" s="225">
        <f>S386*H386</f>
        <v>0</v>
      </c>
      <c r="U386" s="226" t="s">
        <v>19</v>
      </c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R386" s="227" t="s">
        <v>103</v>
      </c>
      <c r="AT386" s="227" t="s">
        <v>337</v>
      </c>
      <c r="AU386" s="227" t="s">
        <v>85</v>
      </c>
      <c r="AY386" s="19" t="s">
        <v>335</v>
      </c>
      <c r="BE386" s="228">
        <f>IF(N386="základní",J386,0)</f>
        <v>0</v>
      </c>
      <c r="BF386" s="228">
        <f>IF(N386="snížená",J386,0)</f>
        <v>0</v>
      </c>
      <c r="BG386" s="228">
        <f>IF(N386="zákl. přenesená",J386,0)</f>
        <v>0</v>
      </c>
      <c r="BH386" s="228">
        <f>IF(N386="sníž. přenesená",J386,0)</f>
        <v>0</v>
      </c>
      <c r="BI386" s="228">
        <f>IF(N386="nulová",J386,0)</f>
        <v>0</v>
      </c>
      <c r="BJ386" s="19" t="s">
        <v>83</v>
      </c>
      <c r="BK386" s="228">
        <f>ROUND(I386*H386,2)</f>
        <v>0</v>
      </c>
      <c r="BL386" s="19" t="s">
        <v>103</v>
      </c>
      <c r="BM386" s="227" t="s">
        <v>722</v>
      </c>
    </row>
    <row r="387" s="2" customFormat="1">
      <c r="A387" s="40"/>
      <c r="B387" s="41"/>
      <c r="C387" s="42"/>
      <c r="D387" s="229" t="s">
        <v>343</v>
      </c>
      <c r="E387" s="42"/>
      <c r="F387" s="230" t="s">
        <v>723</v>
      </c>
      <c r="G387" s="42"/>
      <c r="H387" s="42"/>
      <c r="I387" s="231"/>
      <c r="J387" s="42"/>
      <c r="K387" s="42"/>
      <c r="L387" s="46"/>
      <c r="M387" s="232"/>
      <c r="N387" s="233"/>
      <c r="O387" s="86"/>
      <c r="P387" s="86"/>
      <c r="Q387" s="86"/>
      <c r="R387" s="86"/>
      <c r="S387" s="86"/>
      <c r="T387" s="86"/>
      <c r="U387" s="87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T387" s="19" t="s">
        <v>343</v>
      </c>
      <c r="AU387" s="19" t="s">
        <v>85</v>
      </c>
    </row>
    <row r="388" s="2" customFormat="1">
      <c r="A388" s="40"/>
      <c r="B388" s="41"/>
      <c r="C388" s="42"/>
      <c r="D388" s="234" t="s">
        <v>345</v>
      </c>
      <c r="E388" s="42"/>
      <c r="F388" s="235" t="s">
        <v>724</v>
      </c>
      <c r="G388" s="42"/>
      <c r="H388" s="42"/>
      <c r="I388" s="231"/>
      <c r="J388" s="42"/>
      <c r="K388" s="42"/>
      <c r="L388" s="46"/>
      <c r="M388" s="232"/>
      <c r="N388" s="233"/>
      <c r="O388" s="86"/>
      <c r="P388" s="86"/>
      <c r="Q388" s="86"/>
      <c r="R388" s="86"/>
      <c r="S388" s="86"/>
      <c r="T388" s="86"/>
      <c r="U388" s="87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T388" s="19" t="s">
        <v>345</v>
      </c>
      <c r="AU388" s="19" t="s">
        <v>85</v>
      </c>
    </row>
    <row r="389" s="13" customFormat="1">
      <c r="A389" s="13"/>
      <c r="B389" s="236"/>
      <c r="C389" s="237"/>
      <c r="D389" s="229" t="s">
        <v>347</v>
      </c>
      <c r="E389" s="238" t="s">
        <v>19</v>
      </c>
      <c r="F389" s="239" t="s">
        <v>705</v>
      </c>
      <c r="G389" s="237"/>
      <c r="H389" s="240">
        <v>1495.55</v>
      </c>
      <c r="I389" s="241"/>
      <c r="J389" s="237"/>
      <c r="K389" s="237"/>
      <c r="L389" s="242"/>
      <c r="M389" s="243"/>
      <c r="N389" s="244"/>
      <c r="O389" s="244"/>
      <c r="P389" s="244"/>
      <c r="Q389" s="244"/>
      <c r="R389" s="244"/>
      <c r="S389" s="244"/>
      <c r="T389" s="244"/>
      <c r="U389" s="245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T389" s="246" t="s">
        <v>347</v>
      </c>
      <c r="AU389" s="246" t="s">
        <v>85</v>
      </c>
      <c r="AV389" s="13" t="s">
        <v>85</v>
      </c>
      <c r="AW389" s="13" t="s">
        <v>37</v>
      </c>
      <c r="AX389" s="13" t="s">
        <v>83</v>
      </c>
      <c r="AY389" s="246" t="s">
        <v>335</v>
      </c>
    </row>
    <row r="390" s="2" customFormat="1" ht="16.5" customHeight="1">
      <c r="A390" s="40"/>
      <c r="B390" s="41"/>
      <c r="C390" s="216" t="s">
        <v>725</v>
      </c>
      <c r="D390" s="216" t="s">
        <v>337</v>
      </c>
      <c r="E390" s="217" t="s">
        <v>726</v>
      </c>
      <c r="F390" s="218" t="s">
        <v>727</v>
      </c>
      <c r="G390" s="219" t="s">
        <v>388</v>
      </c>
      <c r="H390" s="220">
        <v>134599.5</v>
      </c>
      <c r="I390" s="221"/>
      <c r="J390" s="222">
        <f>ROUND(I390*H390,2)</f>
        <v>0</v>
      </c>
      <c r="K390" s="218" t="s">
        <v>341</v>
      </c>
      <c r="L390" s="46"/>
      <c r="M390" s="223" t="s">
        <v>19</v>
      </c>
      <c r="N390" s="224" t="s">
        <v>47</v>
      </c>
      <c r="O390" s="86"/>
      <c r="P390" s="225">
        <f>O390*H390</f>
        <v>0</v>
      </c>
      <c r="Q390" s="225">
        <v>0</v>
      </c>
      <c r="R390" s="225">
        <f>Q390*H390</f>
        <v>0</v>
      </c>
      <c r="S390" s="225">
        <v>0</v>
      </c>
      <c r="T390" s="225">
        <f>S390*H390</f>
        <v>0</v>
      </c>
      <c r="U390" s="226" t="s">
        <v>19</v>
      </c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R390" s="227" t="s">
        <v>103</v>
      </c>
      <c r="AT390" s="227" t="s">
        <v>337</v>
      </c>
      <c r="AU390" s="227" t="s">
        <v>85</v>
      </c>
      <c r="AY390" s="19" t="s">
        <v>335</v>
      </c>
      <c r="BE390" s="228">
        <f>IF(N390="základní",J390,0)</f>
        <v>0</v>
      </c>
      <c r="BF390" s="228">
        <f>IF(N390="snížená",J390,0)</f>
        <v>0</v>
      </c>
      <c r="BG390" s="228">
        <f>IF(N390="zákl. přenesená",J390,0)</f>
        <v>0</v>
      </c>
      <c r="BH390" s="228">
        <f>IF(N390="sníž. přenesená",J390,0)</f>
        <v>0</v>
      </c>
      <c r="BI390" s="228">
        <f>IF(N390="nulová",J390,0)</f>
        <v>0</v>
      </c>
      <c r="BJ390" s="19" t="s">
        <v>83</v>
      </c>
      <c r="BK390" s="228">
        <f>ROUND(I390*H390,2)</f>
        <v>0</v>
      </c>
      <c r="BL390" s="19" t="s">
        <v>103</v>
      </c>
      <c r="BM390" s="227" t="s">
        <v>728</v>
      </c>
    </row>
    <row r="391" s="2" customFormat="1">
      <c r="A391" s="40"/>
      <c r="B391" s="41"/>
      <c r="C391" s="42"/>
      <c r="D391" s="229" t="s">
        <v>343</v>
      </c>
      <c r="E391" s="42"/>
      <c r="F391" s="230" t="s">
        <v>729</v>
      </c>
      <c r="G391" s="42"/>
      <c r="H391" s="42"/>
      <c r="I391" s="231"/>
      <c r="J391" s="42"/>
      <c r="K391" s="42"/>
      <c r="L391" s="46"/>
      <c r="M391" s="232"/>
      <c r="N391" s="233"/>
      <c r="O391" s="86"/>
      <c r="P391" s="86"/>
      <c r="Q391" s="86"/>
      <c r="R391" s="86"/>
      <c r="S391" s="86"/>
      <c r="T391" s="86"/>
      <c r="U391" s="87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T391" s="19" t="s">
        <v>343</v>
      </c>
      <c r="AU391" s="19" t="s">
        <v>85</v>
      </c>
    </row>
    <row r="392" s="2" customFormat="1">
      <c r="A392" s="40"/>
      <c r="B392" s="41"/>
      <c r="C392" s="42"/>
      <c r="D392" s="234" t="s">
        <v>345</v>
      </c>
      <c r="E392" s="42"/>
      <c r="F392" s="235" t="s">
        <v>730</v>
      </c>
      <c r="G392" s="42"/>
      <c r="H392" s="42"/>
      <c r="I392" s="231"/>
      <c r="J392" s="42"/>
      <c r="K392" s="42"/>
      <c r="L392" s="46"/>
      <c r="M392" s="232"/>
      <c r="N392" s="233"/>
      <c r="O392" s="86"/>
      <c r="P392" s="86"/>
      <c r="Q392" s="86"/>
      <c r="R392" s="86"/>
      <c r="S392" s="86"/>
      <c r="T392" s="86"/>
      <c r="U392" s="87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T392" s="19" t="s">
        <v>345</v>
      </c>
      <c r="AU392" s="19" t="s">
        <v>85</v>
      </c>
    </row>
    <row r="393" s="13" customFormat="1">
      <c r="A393" s="13"/>
      <c r="B393" s="236"/>
      <c r="C393" s="237"/>
      <c r="D393" s="229" t="s">
        <v>347</v>
      </c>
      <c r="E393" s="238" t="s">
        <v>19</v>
      </c>
      <c r="F393" s="239" t="s">
        <v>712</v>
      </c>
      <c r="G393" s="237"/>
      <c r="H393" s="240">
        <v>134599.5</v>
      </c>
      <c r="I393" s="241"/>
      <c r="J393" s="237"/>
      <c r="K393" s="237"/>
      <c r="L393" s="242"/>
      <c r="M393" s="243"/>
      <c r="N393" s="244"/>
      <c r="O393" s="244"/>
      <c r="P393" s="244"/>
      <c r="Q393" s="244"/>
      <c r="R393" s="244"/>
      <c r="S393" s="244"/>
      <c r="T393" s="244"/>
      <c r="U393" s="245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T393" s="246" t="s">
        <v>347</v>
      </c>
      <c r="AU393" s="246" t="s">
        <v>85</v>
      </c>
      <c r="AV393" s="13" t="s">
        <v>85</v>
      </c>
      <c r="AW393" s="13" t="s">
        <v>37</v>
      </c>
      <c r="AX393" s="13" t="s">
        <v>83</v>
      </c>
      <c r="AY393" s="246" t="s">
        <v>335</v>
      </c>
    </row>
    <row r="394" s="2" customFormat="1" ht="16.5" customHeight="1">
      <c r="A394" s="40"/>
      <c r="B394" s="41"/>
      <c r="C394" s="216" t="s">
        <v>731</v>
      </c>
      <c r="D394" s="216" t="s">
        <v>337</v>
      </c>
      <c r="E394" s="217" t="s">
        <v>732</v>
      </c>
      <c r="F394" s="218" t="s">
        <v>733</v>
      </c>
      <c r="G394" s="219" t="s">
        <v>388</v>
      </c>
      <c r="H394" s="220">
        <v>1495.55</v>
      </c>
      <c r="I394" s="221"/>
      <c r="J394" s="222">
        <f>ROUND(I394*H394,2)</f>
        <v>0</v>
      </c>
      <c r="K394" s="218" t="s">
        <v>341</v>
      </c>
      <c r="L394" s="46"/>
      <c r="M394" s="223" t="s">
        <v>19</v>
      </c>
      <c r="N394" s="224" t="s">
        <v>47</v>
      </c>
      <c r="O394" s="86"/>
      <c r="P394" s="225">
        <f>O394*H394</f>
        <v>0</v>
      </c>
      <c r="Q394" s="225">
        <v>0</v>
      </c>
      <c r="R394" s="225">
        <f>Q394*H394</f>
        <v>0</v>
      </c>
      <c r="S394" s="225">
        <v>0</v>
      </c>
      <c r="T394" s="225">
        <f>S394*H394</f>
        <v>0</v>
      </c>
      <c r="U394" s="226" t="s">
        <v>19</v>
      </c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R394" s="227" t="s">
        <v>103</v>
      </c>
      <c r="AT394" s="227" t="s">
        <v>337</v>
      </c>
      <c r="AU394" s="227" t="s">
        <v>85</v>
      </c>
      <c r="AY394" s="19" t="s">
        <v>335</v>
      </c>
      <c r="BE394" s="228">
        <f>IF(N394="základní",J394,0)</f>
        <v>0</v>
      </c>
      <c r="BF394" s="228">
        <f>IF(N394="snížená",J394,0)</f>
        <v>0</v>
      </c>
      <c r="BG394" s="228">
        <f>IF(N394="zákl. přenesená",J394,0)</f>
        <v>0</v>
      </c>
      <c r="BH394" s="228">
        <f>IF(N394="sníž. přenesená",J394,0)</f>
        <v>0</v>
      </c>
      <c r="BI394" s="228">
        <f>IF(N394="nulová",J394,0)</f>
        <v>0</v>
      </c>
      <c r="BJ394" s="19" t="s">
        <v>83</v>
      </c>
      <c r="BK394" s="228">
        <f>ROUND(I394*H394,2)</f>
        <v>0</v>
      </c>
      <c r="BL394" s="19" t="s">
        <v>103</v>
      </c>
      <c r="BM394" s="227" t="s">
        <v>734</v>
      </c>
    </row>
    <row r="395" s="2" customFormat="1">
      <c r="A395" s="40"/>
      <c r="B395" s="41"/>
      <c r="C395" s="42"/>
      <c r="D395" s="229" t="s">
        <v>343</v>
      </c>
      <c r="E395" s="42"/>
      <c r="F395" s="230" t="s">
        <v>735</v>
      </c>
      <c r="G395" s="42"/>
      <c r="H395" s="42"/>
      <c r="I395" s="231"/>
      <c r="J395" s="42"/>
      <c r="K395" s="42"/>
      <c r="L395" s="46"/>
      <c r="M395" s="232"/>
      <c r="N395" s="233"/>
      <c r="O395" s="86"/>
      <c r="P395" s="86"/>
      <c r="Q395" s="86"/>
      <c r="R395" s="86"/>
      <c r="S395" s="86"/>
      <c r="T395" s="86"/>
      <c r="U395" s="87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T395" s="19" t="s">
        <v>343</v>
      </c>
      <c r="AU395" s="19" t="s">
        <v>85</v>
      </c>
    </row>
    <row r="396" s="2" customFormat="1">
      <c r="A396" s="40"/>
      <c r="B396" s="41"/>
      <c r="C396" s="42"/>
      <c r="D396" s="234" t="s">
        <v>345</v>
      </c>
      <c r="E396" s="42"/>
      <c r="F396" s="235" t="s">
        <v>736</v>
      </c>
      <c r="G396" s="42"/>
      <c r="H396" s="42"/>
      <c r="I396" s="231"/>
      <c r="J396" s="42"/>
      <c r="K396" s="42"/>
      <c r="L396" s="46"/>
      <c r="M396" s="232"/>
      <c r="N396" s="233"/>
      <c r="O396" s="86"/>
      <c r="P396" s="86"/>
      <c r="Q396" s="86"/>
      <c r="R396" s="86"/>
      <c r="S396" s="86"/>
      <c r="T396" s="86"/>
      <c r="U396" s="87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T396" s="19" t="s">
        <v>345</v>
      </c>
      <c r="AU396" s="19" t="s">
        <v>85</v>
      </c>
    </row>
    <row r="397" s="13" customFormat="1">
      <c r="A397" s="13"/>
      <c r="B397" s="236"/>
      <c r="C397" s="237"/>
      <c r="D397" s="229" t="s">
        <v>347</v>
      </c>
      <c r="E397" s="238" t="s">
        <v>19</v>
      </c>
      <c r="F397" s="239" t="s">
        <v>705</v>
      </c>
      <c r="G397" s="237"/>
      <c r="H397" s="240">
        <v>1495.55</v>
      </c>
      <c r="I397" s="241"/>
      <c r="J397" s="237"/>
      <c r="K397" s="237"/>
      <c r="L397" s="242"/>
      <c r="M397" s="243"/>
      <c r="N397" s="244"/>
      <c r="O397" s="244"/>
      <c r="P397" s="244"/>
      <c r="Q397" s="244"/>
      <c r="R397" s="244"/>
      <c r="S397" s="244"/>
      <c r="T397" s="244"/>
      <c r="U397" s="245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T397" s="246" t="s">
        <v>347</v>
      </c>
      <c r="AU397" s="246" t="s">
        <v>85</v>
      </c>
      <c r="AV397" s="13" t="s">
        <v>85</v>
      </c>
      <c r="AW397" s="13" t="s">
        <v>37</v>
      </c>
      <c r="AX397" s="13" t="s">
        <v>83</v>
      </c>
      <c r="AY397" s="246" t="s">
        <v>335</v>
      </c>
    </row>
    <row r="398" s="2" customFormat="1" ht="16.5" customHeight="1">
      <c r="A398" s="40"/>
      <c r="B398" s="41"/>
      <c r="C398" s="216" t="s">
        <v>737</v>
      </c>
      <c r="D398" s="216" t="s">
        <v>337</v>
      </c>
      <c r="E398" s="217" t="s">
        <v>738</v>
      </c>
      <c r="F398" s="218" t="s">
        <v>739</v>
      </c>
      <c r="G398" s="219" t="s">
        <v>740</v>
      </c>
      <c r="H398" s="220">
        <v>180</v>
      </c>
      <c r="I398" s="221"/>
      <c r="J398" s="222">
        <f>ROUND(I398*H398,2)</f>
        <v>0</v>
      </c>
      <c r="K398" s="218" t="s">
        <v>341</v>
      </c>
      <c r="L398" s="46"/>
      <c r="M398" s="223" t="s">
        <v>19</v>
      </c>
      <c r="N398" s="224" t="s">
        <v>47</v>
      </c>
      <c r="O398" s="86"/>
      <c r="P398" s="225">
        <f>O398*H398</f>
        <v>0</v>
      </c>
      <c r="Q398" s="225">
        <v>0</v>
      </c>
      <c r="R398" s="225">
        <f>Q398*H398</f>
        <v>0</v>
      </c>
      <c r="S398" s="225">
        <v>0</v>
      </c>
      <c r="T398" s="225">
        <f>S398*H398</f>
        <v>0</v>
      </c>
      <c r="U398" s="226" t="s">
        <v>19</v>
      </c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R398" s="227" t="s">
        <v>103</v>
      </c>
      <c r="AT398" s="227" t="s">
        <v>337</v>
      </c>
      <c r="AU398" s="227" t="s">
        <v>85</v>
      </c>
      <c r="AY398" s="19" t="s">
        <v>335</v>
      </c>
      <c r="BE398" s="228">
        <f>IF(N398="základní",J398,0)</f>
        <v>0</v>
      </c>
      <c r="BF398" s="228">
        <f>IF(N398="snížená",J398,0)</f>
        <v>0</v>
      </c>
      <c r="BG398" s="228">
        <f>IF(N398="zákl. přenesená",J398,0)</f>
        <v>0</v>
      </c>
      <c r="BH398" s="228">
        <f>IF(N398="sníž. přenesená",J398,0)</f>
        <v>0</v>
      </c>
      <c r="BI398" s="228">
        <f>IF(N398="nulová",J398,0)</f>
        <v>0</v>
      </c>
      <c r="BJ398" s="19" t="s">
        <v>83</v>
      </c>
      <c r="BK398" s="228">
        <f>ROUND(I398*H398,2)</f>
        <v>0</v>
      </c>
      <c r="BL398" s="19" t="s">
        <v>103</v>
      </c>
      <c r="BM398" s="227" t="s">
        <v>741</v>
      </c>
    </row>
    <row r="399" s="2" customFormat="1">
      <c r="A399" s="40"/>
      <c r="B399" s="41"/>
      <c r="C399" s="42"/>
      <c r="D399" s="229" t="s">
        <v>343</v>
      </c>
      <c r="E399" s="42"/>
      <c r="F399" s="230" t="s">
        <v>742</v>
      </c>
      <c r="G399" s="42"/>
      <c r="H399" s="42"/>
      <c r="I399" s="231"/>
      <c r="J399" s="42"/>
      <c r="K399" s="42"/>
      <c r="L399" s="46"/>
      <c r="M399" s="232"/>
      <c r="N399" s="233"/>
      <c r="O399" s="86"/>
      <c r="P399" s="86"/>
      <c r="Q399" s="86"/>
      <c r="R399" s="86"/>
      <c r="S399" s="86"/>
      <c r="T399" s="86"/>
      <c r="U399" s="87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T399" s="19" t="s">
        <v>343</v>
      </c>
      <c r="AU399" s="19" t="s">
        <v>85</v>
      </c>
    </row>
    <row r="400" s="2" customFormat="1">
      <c r="A400" s="40"/>
      <c r="B400" s="41"/>
      <c r="C400" s="42"/>
      <c r="D400" s="234" t="s">
        <v>345</v>
      </c>
      <c r="E400" s="42"/>
      <c r="F400" s="235" t="s">
        <v>743</v>
      </c>
      <c r="G400" s="42"/>
      <c r="H400" s="42"/>
      <c r="I400" s="231"/>
      <c r="J400" s="42"/>
      <c r="K400" s="42"/>
      <c r="L400" s="46"/>
      <c r="M400" s="232"/>
      <c r="N400" s="233"/>
      <c r="O400" s="86"/>
      <c r="P400" s="86"/>
      <c r="Q400" s="86"/>
      <c r="R400" s="86"/>
      <c r="S400" s="86"/>
      <c r="T400" s="86"/>
      <c r="U400" s="87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T400" s="19" t="s">
        <v>345</v>
      </c>
      <c r="AU400" s="19" t="s">
        <v>85</v>
      </c>
    </row>
    <row r="401" s="2" customFormat="1" ht="24.15" customHeight="1">
      <c r="A401" s="40"/>
      <c r="B401" s="41"/>
      <c r="C401" s="216" t="s">
        <v>744</v>
      </c>
      <c r="D401" s="216" t="s">
        <v>337</v>
      </c>
      <c r="E401" s="217" t="s">
        <v>745</v>
      </c>
      <c r="F401" s="218" t="s">
        <v>746</v>
      </c>
      <c r="G401" s="219" t="s">
        <v>388</v>
      </c>
      <c r="H401" s="220">
        <v>1448.0999999999999</v>
      </c>
      <c r="I401" s="221"/>
      <c r="J401" s="222">
        <f>ROUND(I401*H401,2)</f>
        <v>0</v>
      </c>
      <c r="K401" s="218" t="s">
        <v>341</v>
      </c>
      <c r="L401" s="46"/>
      <c r="M401" s="223" t="s">
        <v>19</v>
      </c>
      <c r="N401" s="224" t="s">
        <v>47</v>
      </c>
      <c r="O401" s="86"/>
      <c r="P401" s="225">
        <f>O401*H401</f>
        <v>0</v>
      </c>
      <c r="Q401" s="225">
        <v>0.00021000000000000001</v>
      </c>
      <c r="R401" s="225">
        <f>Q401*H401</f>
        <v>0.30410100000000001</v>
      </c>
      <c r="S401" s="225">
        <v>0</v>
      </c>
      <c r="T401" s="225">
        <f>S401*H401</f>
        <v>0</v>
      </c>
      <c r="U401" s="226" t="s">
        <v>19</v>
      </c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R401" s="227" t="s">
        <v>103</v>
      </c>
      <c r="AT401" s="227" t="s">
        <v>337</v>
      </c>
      <c r="AU401" s="227" t="s">
        <v>85</v>
      </c>
      <c r="AY401" s="19" t="s">
        <v>335</v>
      </c>
      <c r="BE401" s="228">
        <f>IF(N401="základní",J401,0)</f>
        <v>0</v>
      </c>
      <c r="BF401" s="228">
        <f>IF(N401="snížená",J401,0)</f>
        <v>0</v>
      </c>
      <c r="BG401" s="228">
        <f>IF(N401="zákl. přenesená",J401,0)</f>
        <v>0</v>
      </c>
      <c r="BH401" s="228">
        <f>IF(N401="sníž. přenesená",J401,0)</f>
        <v>0</v>
      </c>
      <c r="BI401" s="228">
        <f>IF(N401="nulová",J401,0)</f>
        <v>0</v>
      </c>
      <c r="BJ401" s="19" t="s">
        <v>83</v>
      </c>
      <c r="BK401" s="228">
        <f>ROUND(I401*H401,2)</f>
        <v>0</v>
      </c>
      <c r="BL401" s="19" t="s">
        <v>103</v>
      </c>
      <c r="BM401" s="227" t="s">
        <v>747</v>
      </c>
    </row>
    <row r="402" s="2" customFormat="1">
      <c r="A402" s="40"/>
      <c r="B402" s="41"/>
      <c r="C402" s="42"/>
      <c r="D402" s="229" t="s">
        <v>343</v>
      </c>
      <c r="E402" s="42"/>
      <c r="F402" s="230" t="s">
        <v>748</v>
      </c>
      <c r="G402" s="42"/>
      <c r="H402" s="42"/>
      <c r="I402" s="231"/>
      <c r="J402" s="42"/>
      <c r="K402" s="42"/>
      <c r="L402" s="46"/>
      <c r="M402" s="232"/>
      <c r="N402" s="233"/>
      <c r="O402" s="86"/>
      <c r="P402" s="86"/>
      <c r="Q402" s="86"/>
      <c r="R402" s="86"/>
      <c r="S402" s="86"/>
      <c r="T402" s="86"/>
      <c r="U402" s="87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T402" s="19" t="s">
        <v>343</v>
      </c>
      <c r="AU402" s="19" t="s">
        <v>85</v>
      </c>
    </row>
    <row r="403" s="2" customFormat="1">
      <c r="A403" s="40"/>
      <c r="B403" s="41"/>
      <c r="C403" s="42"/>
      <c r="D403" s="234" t="s">
        <v>345</v>
      </c>
      <c r="E403" s="42"/>
      <c r="F403" s="235" t="s">
        <v>749</v>
      </c>
      <c r="G403" s="42"/>
      <c r="H403" s="42"/>
      <c r="I403" s="231"/>
      <c r="J403" s="42"/>
      <c r="K403" s="42"/>
      <c r="L403" s="46"/>
      <c r="M403" s="232"/>
      <c r="N403" s="233"/>
      <c r="O403" s="86"/>
      <c r="P403" s="86"/>
      <c r="Q403" s="86"/>
      <c r="R403" s="86"/>
      <c r="S403" s="86"/>
      <c r="T403" s="86"/>
      <c r="U403" s="87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T403" s="19" t="s">
        <v>345</v>
      </c>
      <c r="AU403" s="19" t="s">
        <v>85</v>
      </c>
    </row>
    <row r="404" s="14" customFormat="1">
      <c r="A404" s="14"/>
      <c r="B404" s="247"/>
      <c r="C404" s="248"/>
      <c r="D404" s="229" t="s">
        <v>347</v>
      </c>
      <c r="E404" s="249" t="s">
        <v>19</v>
      </c>
      <c r="F404" s="250" t="s">
        <v>750</v>
      </c>
      <c r="G404" s="248"/>
      <c r="H404" s="249" t="s">
        <v>19</v>
      </c>
      <c r="I404" s="251"/>
      <c r="J404" s="248"/>
      <c r="K404" s="248"/>
      <c r="L404" s="252"/>
      <c r="M404" s="253"/>
      <c r="N404" s="254"/>
      <c r="O404" s="254"/>
      <c r="P404" s="254"/>
      <c r="Q404" s="254"/>
      <c r="R404" s="254"/>
      <c r="S404" s="254"/>
      <c r="T404" s="254"/>
      <c r="U404" s="255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T404" s="256" t="s">
        <v>347</v>
      </c>
      <c r="AU404" s="256" t="s">
        <v>85</v>
      </c>
      <c r="AV404" s="14" t="s">
        <v>83</v>
      </c>
      <c r="AW404" s="14" t="s">
        <v>37</v>
      </c>
      <c r="AX404" s="14" t="s">
        <v>76</v>
      </c>
      <c r="AY404" s="256" t="s">
        <v>335</v>
      </c>
    </row>
    <row r="405" s="13" customFormat="1">
      <c r="A405" s="13"/>
      <c r="B405" s="236"/>
      <c r="C405" s="237"/>
      <c r="D405" s="229" t="s">
        <v>347</v>
      </c>
      <c r="E405" s="238" t="s">
        <v>19</v>
      </c>
      <c r="F405" s="239" t="s">
        <v>751</v>
      </c>
      <c r="G405" s="237"/>
      <c r="H405" s="240">
        <v>38.5</v>
      </c>
      <c r="I405" s="241"/>
      <c r="J405" s="237"/>
      <c r="K405" s="237"/>
      <c r="L405" s="242"/>
      <c r="M405" s="243"/>
      <c r="N405" s="244"/>
      <c r="O405" s="244"/>
      <c r="P405" s="244"/>
      <c r="Q405" s="244"/>
      <c r="R405" s="244"/>
      <c r="S405" s="244"/>
      <c r="T405" s="244"/>
      <c r="U405" s="245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T405" s="246" t="s">
        <v>347</v>
      </c>
      <c r="AU405" s="246" t="s">
        <v>85</v>
      </c>
      <c r="AV405" s="13" t="s">
        <v>85</v>
      </c>
      <c r="AW405" s="13" t="s">
        <v>37</v>
      </c>
      <c r="AX405" s="13" t="s">
        <v>76</v>
      </c>
      <c r="AY405" s="246" t="s">
        <v>335</v>
      </c>
    </row>
    <row r="406" s="13" customFormat="1">
      <c r="A406" s="13"/>
      <c r="B406" s="236"/>
      <c r="C406" s="237"/>
      <c r="D406" s="229" t="s">
        <v>347</v>
      </c>
      <c r="E406" s="238" t="s">
        <v>19</v>
      </c>
      <c r="F406" s="239" t="s">
        <v>752</v>
      </c>
      <c r="G406" s="237"/>
      <c r="H406" s="240">
        <v>663.39999999999998</v>
      </c>
      <c r="I406" s="241"/>
      <c r="J406" s="237"/>
      <c r="K406" s="237"/>
      <c r="L406" s="242"/>
      <c r="M406" s="243"/>
      <c r="N406" s="244"/>
      <c r="O406" s="244"/>
      <c r="P406" s="244"/>
      <c r="Q406" s="244"/>
      <c r="R406" s="244"/>
      <c r="S406" s="244"/>
      <c r="T406" s="244"/>
      <c r="U406" s="245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T406" s="246" t="s">
        <v>347</v>
      </c>
      <c r="AU406" s="246" t="s">
        <v>85</v>
      </c>
      <c r="AV406" s="13" t="s">
        <v>85</v>
      </c>
      <c r="AW406" s="13" t="s">
        <v>37</v>
      </c>
      <c r="AX406" s="13" t="s">
        <v>76</v>
      </c>
      <c r="AY406" s="246" t="s">
        <v>335</v>
      </c>
    </row>
    <row r="407" s="13" customFormat="1">
      <c r="A407" s="13"/>
      <c r="B407" s="236"/>
      <c r="C407" s="237"/>
      <c r="D407" s="229" t="s">
        <v>347</v>
      </c>
      <c r="E407" s="238" t="s">
        <v>19</v>
      </c>
      <c r="F407" s="239" t="s">
        <v>753</v>
      </c>
      <c r="G407" s="237"/>
      <c r="H407" s="240">
        <v>15.300000000000001</v>
      </c>
      <c r="I407" s="241"/>
      <c r="J407" s="237"/>
      <c r="K407" s="237"/>
      <c r="L407" s="242"/>
      <c r="M407" s="243"/>
      <c r="N407" s="244"/>
      <c r="O407" s="244"/>
      <c r="P407" s="244"/>
      <c r="Q407" s="244"/>
      <c r="R407" s="244"/>
      <c r="S407" s="244"/>
      <c r="T407" s="244"/>
      <c r="U407" s="245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T407" s="246" t="s">
        <v>347</v>
      </c>
      <c r="AU407" s="246" t="s">
        <v>85</v>
      </c>
      <c r="AV407" s="13" t="s">
        <v>85</v>
      </c>
      <c r="AW407" s="13" t="s">
        <v>37</v>
      </c>
      <c r="AX407" s="13" t="s">
        <v>76</v>
      </c>
      <c r="AY407" s="246" t="s">
        <v>335</v>
      </c>
    </row>
    <row r="408" s="13" customFormat="1">
      <c r="A408" s="13"/>
      <c r="B408" s="236"/>
      <c r="C408" s="237"/>
      <c r="D408" s="229" t="s">
        <v>347</v>
      </c>
      <c r="E408" s="238" t="s">
        <v>19</v>
      </c>
      <c r="F408" s="239" t="s">
        <v>754</v>
      </c>
      <c r="G408" s="237"/>
      <c r="H408" s="240">
        <v>4.4000000000000004</v>
      </c>
      <c r="I408" s="241"/>
      <c r="J408" s="237"/>
      <c r="K408" s="237"/>
      <c r="L408" s="242"/>
      <c r="M408" s="243"/>
      <c r="N408" s="244"/>
      <c r="O408" s="244"/>
      <c r="P408" s="244"/>
      <c r="Q408" s="244"/>
      <c r="R408" s="244"/>
      <c r="S408" s="244"/>
      <c r="T408" s="244"/>
      <c r="U408" s="245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T408" s="246" t="s">
        <v>347</v>
      </c>
      <c r="AU408" s="246" t="s">
        <v>85</v>
      </c>
      <c r="AV408" s="13" t="s">
        <v>85</v>
      </c>
      <c r="AW408" s="13" t="s">
        <v>37</v>
      </c>
      <c r="AX408" s="13" t="s">
        <v>76</v>
      </c>
      <c r="AY408" s="246" t="s">
        <v>335</v>
      </c>
    </row>
    <row r="409" s="13" customFormat="1">
      <c r="A409" s="13"/>
      <c r="B409" s="236"/>
      <c r="C409" s="237"/>
      <c r="D409" s="229" t="s">
        <v>347</v>
      </c>
      <c r="E409" s="238" t="s">
        <v>19</v>
      </c>
      <c r="F409" s="239" t="s">
        <v>755</v>
      </c>
      <c r="G409" s="237"/>
      <c r="H409" s="240">
        <v>4</v>
      </c>
      <c r="I409" s="241"/>
      <c r="J409" s="237"/>
      <c r="K409" s="237"/>
      <c r="L409" s="242"/>
      <c r="M409" s="243"/>
      <c r="N409" s="244"/>
      <c r="O409" s="244"/>
      <c r="P409" s="244"/>
      <c r="Q409" s="244"/>
      <c r="R409" s="244"/>
      <c r="S409" s="244"/>
      <c r="T409" s="244"/>
      <c r="U409" s="245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T409" s="246" t="s">
        <v>347</v>
      </c>
      <c r="AU409" s="246" t="s">
        <v>85</v>
      </c>
      <c r="AV409" s="13" t="s">
        <v>85</v>
      </c>
      <c r="AW409" s="13" t="s">
        <v>37</v>
      </c>
      <c r="AX409" s="13" t="s">
        <v>76</v>
      </c>
      <c r="AY409" s="246" t="s">
        <v>335</v>
      </c>
    </row>
    <row r="410" s="13" customFormat="1">
      <c r="A410" s="13"/>
      <c r="B410" s="236"/>
      <c r="C410" s="237"/>
      <c r="D410" s="229" t="s">
        <v>347</v>
      </c>
      <c r="E410" s="238" t="s">
        <v>19</v>
      </c>
      <c r="F410" s="239" t="s">
        <v>756</v>
      </c>
      <c r="G410" s="237"/>
      <c r="H410" s="240">
        <v>7.4000000000000004</v>
      </c>
      <c r="I410" s="241"/>
      <c r="J410" s="237"/>
      <c r="K410" s="237"/>
      <c r="L410" s="242"/>
      <c r="M410" s="243"/>
      <c r="N410" s="244"/>
      <c r="O410" s="244"/>
      <c r="P410" s="244"/>
      <c r="Q410" s="244"/>
      <c r="R410" s="244"/>
      <c r="S410" s="244"/>
      <c r="T410" s="244"/>
      <c r="U410" s="245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T410" s="246" t="s">
        <v>347</v>
      </c>
      <c r="AU410" s="246" t="s">
        <v>85</v>
      </c>
      <c r="AV410" s="13" t="s">
        <v>85</v>
      </c>
      <c r="AW410" s="13" t="s">
        <v>37</v>
      </c>
      <c r="AX410" s="13" t="s">
        <v>76</v>
      </c>
      <c r="AY410" s="246" t="s">
        <v>335</v>
      </c>
    </row>
    <row r="411" s="16" customFormat="1">
      <c r="A411" s="16"/>
      <c r="B411" s="278"/>
      <c r="C411" s="279"/>
      <c r="D411" s="229" t="s">
        <v>347</v>
      </c>
      <c r="E411" s="280" t="s">
        <v>19</v>
      </c>
      <c r="F411" s="281" t="s">
        <v>757</v>
      </c>
      <c r="G411" s="279"/>
      <c r="H411" s="282">
        <v>733</v>
      </c>
      <c r="I411" s="283"/>
      <c r="J411" s="279"/>
      <c r="K411" s="279"/>
      <c r="L411" s="284"/>
      <c r="M411" s="285"/>
      <c r="N411" s="286"/>
      <c r="O411" s="286"/>
      <c r="P411" s="286"/>
      <c r="Q411" s="286"/>
      <c r="R411" s="286"/>
      <c r="S411" s="286"/>
      <c r="T411" s="286"/>
      <c r="U411" s="287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T411" s="288" t="s">
        <v>347</v>
      </c>
      <c r="AU411" s="288" t="s">
        <v>85</v>
      </c>
      <c r="AV411" s="16" t="s">
        <v>99</v>
      </c>
      <c r="AW411" s="16" t="s">
        <v>37</v>
      </c>
      <c r="AX411" s="16" t="s">
        <v>76</v>
      </c>
      <c r="AY411" s="288" t="s">
        <v>335</v>
      </c>
    </row>
    <row r="412" s="14" customFormat="1">
      <c r="A412" s="14"/>
      <c r="B412" s="247"/>
      <c r="C412" s="248"/>
      <c r="D412" s="229" t="s">
        <v>347</v>
      </c>
      <c r="E412" s="249" t="s">
        <v>19</v>
      </c>
      <c r="F412" s="250" t="s">
        <v>758</v>
      </c>
      <c r="G412" s="248"/>
      <c r="H412" s="249" t="s">
        <v>19</v>
      </c>
      <c r="I412" s="251"/>
      <c r="J412" s="248"/>
      <c r="K412" s="248"/>
      <c r="L412" s="252"/>
      <c r="M412" s="253"/>
      <c r="N412" s="254"/>
      <c r="O412" s="254"/>
      <c r="P412" s="254"/>
      <c r="Q412" s="254"/>
      <c r="R412" s="254"/>
      <c r="S412" s="254"/>
      <c r="T412" s="254"/>
      <c r="U412" s="255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T412" s="256" t="s">
        <v>347</v>
      </c>
      <c r="AU412" s="256" t="s">
        <v>85</v>
      </c>
      <c r="AV412" s="14" t="s">
        <v>83</v>
      </c>
      <c r="AW412" s="14" t="s">
        <v>37</v>
      </c>
      <c r="AX412" s="14" t="s">
        <v>76</v>
      </c>
      <c r="AY412" s="256" t="s">
        <v>335</v>
      </c>
    </row>
    <row r="413" s="13" customFormat="1">
      <c r="A413" s="13"/>
      <c r="B413" s="236"/>
      <c r="C413" s="237"/>
      <c r="D413" s="229" t="s">
        <v>347</v>
      </c>
      <c r="E413" s="238" t="s">
        <v>19</v>
      </c>
      <c r="F413" s="239" t="s">
        <v>759</v>
      </c>
      <c r="G413" s="237"/>
      <c r="H413" s="240">
        <v>35.700000000000003</v>
      </c>
      <c r="I413" s="241"/>
      <c r="J413" s="237"/>
      <c r="K413" s="237"/>
      <c r="L413" s="242"/>
      <c r="M413" s="243"/>
      <c r="N413" s="244"/>
      <c r="O413" s="244"/>
      <c r="P413" s="244"/>
      <c r="Q413" s="244"/>
      <c r="R413" s="244"/>
      <c r="S413" s="244"/>
      <c r="T413" s="244"/>
      <c r="U413" s="245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T413" s="246" t="s">
        <v>347</v>
      </c>
      <c r="AU413" s="246" t="s">
        <v>85</v>
      </c>
      <c r="AV413" s="13" t="s">
        <v>85</v>
      </c>
      <c r="AW413" s="13" t="s">
        <v>37</v>
      </c>
      <c r="AX413" s="13" t="s">
        <v>76</v>
      </c>
      <c r="AY413" s="246" t="s">
        <v>335</v>
      </c>
    </row>
    <row r="414" s="13" customFormat="1">
      <c r="A414" s="13"/>
      <c r="B414" s="236"/>
      <c r="C414" s="237"/>
      <c r="D414" s="229" t="s">
        <v>347</v>
      </c>
      <c r="E414" s="238" t="s">
        <v>19</v>
      </c>
      <c r="F414" s="239" t="s">
        <v>760</v>
      </c>
      <c r="G414" s="237"/>
      <c r="H414" s="240">
        <v>538.60000000000002</v>
      </c>
      <c r="I414" s="241"/>
      <c r="J414" s="237"/>
      <c r="K414" s="237"/>
      <c r="L414" s="242"/>
      <c r="M414" s="243"/>
      <c r="N414" s="244"/>
      <c r="O414" s="244"/>
      <c r="P414" s="244"/>
      <c r="Q414" s="244"/>
      <c r="R414" s="244"/>
      <c r="S414" s="244"/>
      <c r="T414" s="244"/>
      <c r="U414" s="245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T414" s="246" t="s">
        <v>347</v>
      </c>
      <c r="AU414" s="246" t="s">
        <v>85</v>
      </c>
      <c r="AV414" s="13" t="s">
        <v>85</v>
      </c>
      <c r="AW414" s="13" t="s">
        <v>37</v>
      </c>
      <c r="AX414" s="13" t="s">
        <v>76</v>
      </c>
      <c r="AY414" s="246" t="s">
        <v>335</v>
      </c>
    </row>
    <row r="415" s="13" customFormat="1">
      <c r="A415" s="13"/>
      <c r="B415" s="236"/>
      <c r="C415" s="237"/>
      <c r="D415" s="229" t="s">
        <v>347</v>
      </c>
      <c r="E415" s="238" t="s">
        <v>19</v>
      </c>
      <c r="F415" s="239" t="s">
        <v>761</v>
      </c>
      <c r="G415" s="237"/>
      <c r="H415" s="240">
        <v>85.400000000000006</v>
      </c>
      <c r="I415" s="241"/>
      <c r="J415" s="237"/>
      <c r="K415" s="237"/>
      <c r="L415" s="242"/>
      <c r="M415" s="243"/>
      <c r="N415" s="244"/>
      <c r="O415" s="244"/>
      <c r="P415" s="244"/>
      <c r="Q415" s="244"/>
      <c r="R415" s="244"/>
      <c r="S415" s="244"/>
      <c r="T415" s="244"/>
      <c r="U415" s="245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T415" s="246" t="s">
        <v>347</v>
      </c>
      <c r="AU415" s="246" t="s">
        <v>85</v>
      </c>
      <c r="AV415" s="13" t="s">
        <v>85</v>
      </c>
      <c r="AW415" s="13" t="s">
        <v>37</v>
      </c>
      <c r="AX415" s="13" t="s">
        <v>76</v>
      </c>
      <c r="AY415" s="246" t="s">
        <v>335</v>
      </c>
    </row>
    <row r="416" s="13" customFormat="1">
      <c r="A416" s="13"/>
      <c r="B416" s="236"/>
      <c r="C416" s="237"/>
      <c r="D416" s="229" t="s">
        <v>347</v>
      </c>
      <c r="E416" s="238" t="s">
        <v>19</v>
      </c>
      <c r="F416" s="239" t="s">
        <v>762</v>
      </c>
      <c r="G416" s="237"/>
      <c r="H416" s="240">
        <v>4.4000000000000004</v>
      </c>
      <c r="I416" s="241"/>
      <c r="J416" s="237"/>
      <c r="K416" s="237"/>
      <c r="L416" s="242"/>
      <c r="M416" s="243"/>
      <c r="N416" s="244"/>
      <c r="O416" s="244"/>
      <c r="P416" s="244"/>
      <c r="Q416" s="244"/>
      <c r="R416" s="244"/>
      <c r="S416" s="244"/>
      <c r="T416" s="244"/>
      <c r="U416" s="245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T416" s="246" t="s">
        <v>347</v>
      </c>
      <c r="AU416" s="246" t="s">
        <v>85</v>
      </c>
      <c r="AV416" s="13" t="s">
        <v>85</v>
      </c>
      <c r="AW416" s="13" t="s">
        <v>37</v>
      </c>
      <c r="AX416" s="13" t="s">
        <v>76</v>
      </c>
      <c r="AY416" s="246" t="s">
        <v>335</v>
      </c>
    </row>
    <row r="417" s="13" customFormat="1">
      <c r="A417" s="13"/>
      <c r="B417" s="236"/>
      <c r="C417" s="237"/>
      <c r="D417" s="229" t="s">
        <v>347</v>
      </c>
      <c r="E417" s="238" t="s">
        <v>19</v>
      </c>
      <c r="F417" s="239" t="s">
        <v>763</v>
      </c>
      <c r="G417" s="237"/>
      <c r="H417" s="240">
        <v>16.800000000000001</v>
      </c>
      <c r="I417" s="241"/>
      <c r="J417" s="237"/>
      <c r="K417" s="237"/>
      <c r="L417" s="242"/>
      <c r="M417" s="243"/>
      <c r="N417" s="244"/>
      <c r="O417" s="244"/>
      <c r="P417" s="244"/>
      <c r="Q417" s="244"/>
      <c r="R417" s="244"/>
      <c r="S417" s="244"/>
      <c r="T417" s="244"/>
      <c r="U417" s="245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T417" s="246" t="s">
        <v>347</v>
      </c>
      <c r="AU417" s="246" t="s">
        <v>85</v>
      </c>
      <c r="AV417" s="13" t="s">
        <v>85</v>
      </c>
      <c r="AW417" s="13" t="s">
        <v>37</v>
      </c>
      <c r="AX417" s="13" t="s">
        <v>76</v>
      </c>
      <c r="AY417" s="246" t="s">
        <v>335</v>
      </c>
    </row>
    <row r="418" s="13" customFormat="1">
      <c r="A418" s="13"/>
      <c r="B418" s="236"/>
      <c r="C418" s="237"/>
      <c r="D418" s="229" t="s">
        <v>347</v>
      </c>
      <c r="E418" s="238" t="s">
        <v>19</v>
      </c>
      <c r="F418" s="239" t="s">
        <v>764</v>
      </c>
      <c r="G418" s="237"/>
      <c r="H418" s="240">
        <v>5.2999999999999998</v>
      </c>
      <c r="I418" s="241"/>
      <c r="J418" s="237"/>
      <c r="K418" s="237"/>
      <c r="L418" s="242"/>
      <c r="M418" s="243"/>
      <c r="N418" s="244"/>
      <c r="O418" s="244"/>
      <c r="P418" s="244"/>
      <c r="Q418" s="244"/>
      <c r="R418" s="244"/>
      <c r="S418" s="244"/>
      <c r="T418" s="244"/>
      <c r="U418" s="245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T418" s="246" t="s">
        <v>347</v>
      </c>
      <c r="AU418" s="246" t="s">
        <v>85</v>
      </c>
      <c r="AV418" s="13" t="s">
        <v>85</v>
      </c>
      <c r="AW418" s="13" t="s">
        <v>37</v>
      </c>
      <c r="AX418" s="13" t="s">
        <v>76</v>
      </c>
      <c r="AY418" s="246" t="s">
        <v>335</v>
      </c>
    </row>
    <row r="419" s="13" customFormat="1">
      <c r="A419" s="13"/>
      <c r="B419" s="236"/>
      <c r="C419" s="237"/>
      <c r="D419" s="229" t="s">
        <v>347</v>
      </c>
      <c r="E419" s="238" t="s">
        <v>19</v>
      </c>
      <c r="F419" s="239" t="s">
        <v>765</v>
      </c>
      <c r="G419" s="237"/>
      <c r="H419" s="240">
        <v>12.1</v>
      </c>
      <c r="I419" s="241"/>
      <c r="J419" s="237"/>
      <c r="K419" s="237"/>
      <c r="L419" s="242"/>
      <c r="M419" s="243"/>
      <c r="N419" s="244"/>
      <c r="O419" s="244"/>
      <c r="P419" s="244"/>
      <c r="Q419" s="244"/>
      <c r="R419" s="244"/>
      <c r="S419" s="244"/>
      <c r="T419" s="244"/>
      <c r="U419" s="245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T419" s="246" t="s">
        <v>347</v>
      </c>
      <c r="AU419" s="246" t="s">
        <v>85</v>
      </c>
      <c r="AV419" s="13" t="s">
        <v>85</v>
      </c>
      <c r="AW419" s="13" t="s">
        <v>37</v>
      </c>
      <c r="AX419" s="13" t="s">
        <v>76</v>
      </c>
      <c r="AY419" s="246" t="s">
        <v>335</v>
      </c>
    </row>
    <row r="420" s="13" customFormat="1">
      <c r="A420" s="13"/>
      <c r="B420" s="236"/>
      <c r="C420" s="237"/>
      <c r="D420" s="229" t="s">
        <v>347</v>
      </c>
      <c r="E420" s="238" t="s">
        <v>19</v>
      </c>
      <c r="F420" s="239" t="s">
        <v>766</v>
      </c>
      <c r="G420" s="237"/>
      <c r="H420" s="240">
        <v>9.6999999999999993</v>
      </c>
      <c r="I420" s="241"/>
      <c r="J420" s="237"/>
      <c r="K420" s="237"/>
      <c r="L420" s="242"/>
      <c r="M420" s="243"/>
      <c r="N420" s="244"/>
      <c r="O420" s="244"/>
      <c r="P420" s="244"/>
      <c r="Q420" s="244"/>
      <c r="R420" s="244"/>
      <c r="S420" s="244"/>
      <c r="T420" s="244"/>
      <c r="U420" s="245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T420" s="246" t="s">
        <v>347</v>
      </c>
      <c r="AU420" s="246" t="s">
        <v>85</v>
      </c>
      <c r="AV420" s="13" t="s">
        <v>85</v>
      </c>
      <c r="AW420" s="13" t="s">
        <v>37</v>
      </c>
      <c r="AX420" s="13" t="s">
        <v>76</v>
      </c>
      <c r="AY420" s="246" t="s">
        <v>335</v>
      </c>
    </row>
    <row r="421" s="13" customFormat="1">
      <c r="A421" s="13"/>
      <c r="B421" s="236"/>
      <c r="C421" s="237"/>
      <c r="D421" s="229" t="s">
        <v>347</v>
      </c>
      <c r="E421" s="238" t="s">
        <v>19</v>
      </c>
      <c r="F421" s="239" t="s">
        <v>767</v>
      </c>
      <c r="G421" s="237"/>
      <c r="H421" s="240">
        <v>3.1000000000000001</v>
      </c>
      <c r="I421" s="241"/>
      <c r="J421" s="237"/>
      <c r="K421" s="237"/>
      <c r="L421" s="242"/>
      <c r="M421" s="243"/>
      <c r="N421" s="244"/>
      <c r="O421" s="244"/>
      <c r="P421" s="244"/>
      <c r="Q421" s="244"/>
      <c r="R421" s="244"/>
      <c r="S421" s="244"/>
      <c r="T421" s="244"/>
      <c r="U421" s="245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T421" s="246" t="s">
        <v>347</v>
      </c>
      <c r="AU421" s="246" t="s">
        <v>85</v>
      </c>
      <c r="AV421" s="13" t="s">
        <v>85</v>
      </c>
      <c r="AW421" s="13" t="s">
        <v>37</v>
      </c>
      <c r="AX421" s="13" t="s">
        <v>76</v>
      </c>
      <c r="AY421" s="246" t="s">
        <v>335</v>
      </c>
    </row>
    <row r="422" s="13" customFormat="1">
      <c r="A422" s="13"/>
      <c r="B422" s="236"/>
      <c r="C422" s="237"/>
      <c r="D422" s="229" t="s">
        <v>347</v>
      </c>
      <c r="E422" s="238" t="s">
        <v>19</v>
      </c>
      <c r="F422" s="239" t="s">
        <v>768</v>
      </c>
      <c r="G422" s="237"/>
      <c r="H422" s="240">
        <v>4</v>
      </c>
      <c r="I422" s="241"/>
      <c r="J422" s="237"/>
      <c r="K422" s="237"/>
      <c r="L422" s="242"/>
      <c r="M422" s="243"/>
      <c r="N422" s="244"/>
      <c r="O422" s="244"/>
      <c r="P422" s="244"/>
      <c r="Q422" s="244"/>
      <c r="R422" s="244"/>
      <c r="S422" s="244"/>
      <c r="T422" s="244"/>
      <c r="U422" s="245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T422" s="246" t="s">
        <v>347</v>
      </c>
      <c r="AU422" s="246" t="s">
        <v>85</v>
      </c>
      <c r="AV422" s="13" t="s">
        <v>85</v>
      </c>
      <c r="AW422" s="13" t="s">
        <v>37</v>
      </c>
      <c r="AX422" s="13" t="s">
        <v>76</v>
      </c>
      <c r="AY422" s="246" t="s">
        <v>335</v>
      </c>
    </row>
    <row r="423" s="16" customFormat="1">
      <c r="A423" s="16"/>
      <c r="B423" s="278"/>
      <c r="C423" s="279"/>
      <c r="D423" s="229" t="s">
        <v>347</v>
      </c>
      <c r="E423" s="280" t="s">
        <v>19</v>
      </c>
      <c r="F423" s="281" t="s">
        <v>757</v>
      </c>
      <c r="G423" s="279"/>
      <c r="H423" s="282">
        <v>715.10000000000002</v>
      </c>
      <c r="I423" s="283"/>
      <c r="J423" s="279"/>
      <c r="K423" s="279"/>
      <c r="L423" s="284"/>
      <c r="M423" s="285"/>
      <c r="N423" s="286"/>
      <c r="O423" s="286"/>
      <c r="P423" s="286"/>
      <c r="Q423" s="286"/>
      <c r="R423" s="286"/>
      <c r="S423" s="286"/>
      <c r="T423" s="286"/>
      <c r="U423" s="287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T423" s="288" t="s">
        <v>347</v>
      </c>
      <c r="AU423" s="288" t="s">
        <v>85</v>
      </c>
      <c r="AV423" s="16" t="s">
        <v>99</v>
      </c>
      <c r="AW423" s="16" t="s">
        <v>37</v>
      </c>
      <c r="AX423" s="16" t="s">
        <v>76</v>
      </c>
      <c r="AY423" s="288" t="s">
        <v>335</v>
      </c>
    </row>
    <row r="424" s="15" customFormat="1">
      <c r="A424" s="15"/>
      <c r="B424" s="267"/>
      <c r="C424" s="268"/>
      <c r="D424" s="229" t="s">
        <v>347</v>
      </c>
      <c r="E424" s="269" t="s">
        <v>19</v>
      </c>
      <c r="F424" s="270" t="s">
        <v>462</v>
      </c>
      <c r="G424" s="268"/>
      <c r="H424" s="271">
        <v>1448.0999999999999</v>
      </c>
      <c r="I424" s="272"/>
      <c r="J424" s="268"/>
      <c r="K424" s="268"/>
      <c r="L424" s="273"/>
      <c r="M424" s="274"/>
      <c r="N424" s="275"/>
      <c r="O424" s="275"/>
      <c r="P424" s="275"/>
      <c r="Q424" s="275"/>
      <c r="R424" s="275"/>
      <c r="S424" s="275"/>
      <c r="T424" s="275"/>
      <c r="U424" s="276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T424" s="277" t="s">
        <v>347</v>
      </c>
      <c r="AU424" s="277" t="s">
        <v>85</v>
      </c>
      <c r="AV424" s="15" t="s">
        <v>103</v>
      </c>
      <c r="AW424" s="15" t="s">
        <v>37</v>
      </c>
      <c r="AX424" s="15" t="s">
        <v>83</v>
      </c>
      <c r="AY424" s="277" t="s">
        <v>335</v>
      </c>
    </row>
    <row r="425" s="2" customFormat="1" ht="16.5" customHeight="1">
      <c r="A425" s="40"/>
      <c r="B425" s="41"/>
      <c r="C425" s="216" t="s">
        <v>769</v>
      </c>
      <c r="D425" s="216" t="s">
        <v>337</v>
      </c>
      <c r="E425" s="217" t="s">
        <v>770</v>
      </c>
      <c r="F425" s="218" t="s">
        <v>771</v>
      </c>
      <c r="G425" s="219" t="s">
        <v>388</v>
      </c>
      <c r="H425" s="220">
        <v>1448.0999999999999</v>
      </c>
      <c r="I425" s="221"/>
      <c r="J425" s="222">
        <f>ROUND(I425*H425,2)</f>
        <v>0</v>
      </c>
      <c r="K425" s="218" t="s">
        <v>341</v>
      </c>
      <c r="L425" s="46"/>
      <c r="M425" s="223" t="s">
        <v>19</v>
      </c>
      <c r="N425" s="224" t="s">
        <v>47</v>
      </c>
      <c r="O425" s="86"/>
      <c r="P425" s="225">
        <f>O425*H425</f>
        <v>0</v>
      </c>
      <c r="Q425" s="225">
        <v>4.0000000000000003E-05</v>
      </c>
      <c r="R425" s="225">
        <f>Q425*H425</f>
        <v>0.057924000000000003</v>
      </c>
      <c r="S425" s="225">
        <v>0</v>
      </c>
      <c r="T425" s="225">
        <f>S425*H425</f>
        <v>0</v>
      </c>
      <c r="U425" s="226" t="s">
        <v>19</v>
      </c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R425" s="227" t="s">
        <v>103</v>
      </c>
      <c r="AT425" s="227" t="s">
        <v>337</v>
      </c>
      <c r="AU425" s="227" t="s">
        <v>85</v>
      </c>
      <c r="AY425" s="19" t="s">
        <v>335</v>
      </c>
      <c r="BE425" s="228">
        <f>IF(N425="základní",J425,0)</f>
        <v>0</v>
      </c>
      <c r="BF425" s="228">
        <f>IF(N425="snížená",J425,0)</f>
        <v>0</v>
      </c>
      <c r="BG425" s="228">
        <f>IF(N425="zákl. přenesená",J425,0)</f>
        <v>0</v>
      </c>
      <c r="BH425" s="228">
        <f>IF(N425="sníž. přenesená",J425,0)</f>
        <v>0</v>
      </c>
      <c r="BI425" s="228">
        <f>IF(N425="nulová",J425,0)</f>
        <v>0</v>
      </c>
      <c r="BJ425" s="19" t="s">
        <v>83</v>
      </c>
      <c r="BK425" s="228">
        <f>ROUND(I425*H425,2)</f>
        <v>0</v>
      </c>
      <c r="BL425" s="19" t="s">
        <v>103</v>
      </c>
      <c r="BM425" s="227" t="s">
        <v>772</v>
      </c>
    </row>
    <row r="426" s="2" customFormat="1">
      <c r="A426" s="40"/>
      <c r="B426" s="41"/>
      <c r="C426" s="42"/>
      <c r="D426" s="229" t="s">
        <v>343</v>
      </c>
      <c r="E426" s="42"/>
      <c r="F426" s="230" t="s">
        <v>773</v>
      </c>
      <c r="G426" s="42"/>
      <c r="H426" s="42"/>
      <c r="I426" s="231"/>
      <c r="J426" s="42"/>
      <c r="K426" s="42"/>
      <c r="L426" s="46"/>
      <c r="M426" s="232"/>
      <c r="N426" s="233"/>
      <c r="O426" s="86"/>
      <c r="P426" s="86"/>
      <c r="Q426" s="86"/>
      <c r="R426" s="86"/>
      <c r="S426" s="86"/>
      <c r="T426" s="86"/>
      <c r="U426" s="87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T426" s="19" t="s">
        <v>343</v>
      </c>
      <c r="AU426" s="19" t="s">
        <v>85</v>
      </c>
    </row>
    <row r="427" s="2" customFormat="1">
      <c r="A427" s="40"/>
      <c r="B427" s="41"/>
      <c r="C427" s="42"/>
      <c r="D427" s="234" t="s">
        <v>345</v>
      </c>
      <c r="E427" s="42"/>
      <c r="F427" s="235" t="s">
        <v>774</v>
      </c>
      <c r="G427" s="42"/>
      <c r="H427" s="42"/>
      <c r="I427" s="231"/>
      <c r="J427" s="42"/>
      <c r="K427" s="42"/>
      <c r="L427" s="46"/>
      <c r="M427" s="232"/>
      <c r="N427" s="233"/>
      <c r="O427" s="86"/>
      <c r="P427" s="86"/>
      <c r="Q427" s="86"/>
      <c r="R427" s="86"/>
      <c r="S427" s="86"/>
      <c r="T427" s="86"/>
      <c r="U427" s="87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T427" s="19" t="s">
        <v>345</v>
      </c>
      <c r="AU427" s="19" t="s">
        <v>85</v>
      </c>
    </row>
    <row r="428" s="14" customFormat="1">
      <c r="A428" s="14"/>
      <c r="B428" s="247"/>
      <c r="C428" s="248"/>
      <c r="D428" s="229" t="s">
        <v>347</v>
      </c>
      <c r="E428" s="249" t="s">
        <v>19</v>
      </c>
      <c r="F428" s="250" t="s">
        <v>750</v>
      </c>
      <c r="G428" s="248"/>
      <c r="H428" s="249" t="s">
        <v>19</v>
      </c>
      <c r="I428" s="251"/>
      <c r="J428" s="248"/>
      <c r="K428" s="248"/>
      <c r="L428" s="252"/>
      <c r="M428" s="253"/>
      <c r="N428" s="254"/>
      <c r="O428" s="254"/>
      <c r="P428" s="254"/>
      <c r="Q428" s="254"/>
      <c r="R428" s="254"/>
      <c r="S428" s="254"/>
      <c r="T428" s="254"/>
      <c r="U428" s="255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T428" s="256" t="s">
        <v>347</v>
      </c>
      <c r="AU428" s="256" t="s">
        <v>85</v>
      </c>
      <c r="AV428" s="14" t="s">
        <v>83</v>
      </c>
      <c r="AW428" s="14" t="s">
        <v>37</v>
      </c>
      <c r="AX428" s="14" t="s">
        <v>76</v>
      </c>
      <c r="AY428" s="256" t="s">
        <v>335</v>
      </c>
    </row>
    <row r="429" s="13" customFormat="1">
      <c r="A429" s="13"/>
      <c r="B429" s="236"/>
      <c r="C429" s="237"/>
      <c r="D429" s="229" t="s">
        <v>347</v>
      </c>
      <c r="E429" s="238" t="s">
        <v>168</v>
      </c>
      <c r="F429" s="239" t="s">
        <v>751</v>
      </c>
      <c r="G429" s="237"/>
      <c r="H429" s="240">
        <v>38.5</v>
      </c>
      <c r="I429" s="241"/>
      <c r="J429" s="237"/>
      <c r="K429" s="237"/>
      <c r="L429" s="242"/>
      <c r="M429" s="243"/>
      <c r="N429" s="244"/>
      <c r="O429" s="244"/>
      <c r="P429" s="244"/>
      <c r="Q429" s="244"/>
      <c r="R429" s="244"/>
      <c r="S429" s="244"/>
      <c r="T429" s="244"/>
      <c r="U429" s="245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T429" s="246" t="s">
        <v>347</v>
      </c>
      <c r="AU429" s="246" t="s">
        <v>85</v>
      </c>
      <c r="AV429" s="13" t="s">
        <v>85</v>
      </c>
      <c r="AW429" s="13" t="s">
        <v>37</v>
      </c>
      <c r="AX429" s="13" t="s">
        <v>76</v>
      </c>
      <c r="AY429" s="246" t="s">
        <v>335</v>
      </c>
    </row>
    <row r="430" s="13" customFormat="1">
      <c r="A430" s="13"/>
      <c r="B430" s="236"/>
      <c r="C430" s="237"/>
      <c r="D430" s="229" t="s">
        <v>347</v>
      </c>
      <c r="E430" s="238" t="s">
        <v>171</v>
      </c>
      <c r="F430" s="239" t="s">
        <v>752</v>
      </c>
      <c r="G430" s="237"/>
      <c r="H430" s="240">
        <v>663.39999999999998</v>
      </c>
      <c r="I430" s="241"/>
      <c r="J430" s="237"/>
      <c r="K430" s="237"/>
      <c r="L430" s="242"/>
      <c r="M430" s="243"/>
      <c r="N430" s="244"/>
      <c r="O430" s="244"/>
      <c r="P430" s="244"/>
      <c r="Q430" s="244"/>
      <c r="R430" s="244"/>
      <c r="S430" s="244"/>
      <c r="T430" s="244"/>
      <c r="U430" s="245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T430" s="246" t="s">
        <v>347</v>
      </c>
      <c r="AU430" s="246" t="s">
        <v>85</v>
      </c>
      <c r="AV430" s="13" t="s">
        <v>85</v>
      </c>
      <c r="AW430" s="13" t="s">
        <v>37</v>
      </c>
      <c r="AX430" s="13" t="s">
        <v>76</v>
      </c>
      <c r="AY430" s="246" t="s">
        <v>335</v>
      </c>
    </row>
    <row r="431" s="13" customFormat="1">
      <c r="A431" s="13"/>
      <c r="B431" s="236"/>
      <c r="C431" s="237"/>
      <c r="D431" s="229" t="s">
        <v>347</v>
      </c>
      <c r="E431" s="238" t="s">
        <v>175</v>
      </c>
      <c r="F431" s="239" t="s">
        <v>753</v>
      </c>
      <c r="G431" s="237"/>
      <c r="H431" s="240">
        <v>15.300000000000001</v>
      </c>
      <c r="I431" s="241"/>
      <c r="J431" s="237"/>
      <c r="K431" s="237"/>
      <c r="L431" s="242"/>
      <c r="M431" s="243"/>
      <c r="N431" s="244"/>
      <c r="O431" s="244"/>
      <c r="P431" s="244"/>
      <c r="Q431" s="244"/>
      <c r="R431" s="244"/>
      <c r="S431" s="244"/>
      <c r="T431" s="244"/>
      <c r="U431" s="245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T431" s="246" t="s">
        <v>347</v>
      </c>
      <c r="AU431" s="246" t="s">
        <v>85</v>
      </c>
      <c r="AV431" s="13" t="s">
        <v>85</v>
      </c>
      <c r="AW431" s="13" t="s">
        <v>37</v>
      </c>
      <c r="AX431" s="13" t="s">
        <v>76</v>
      </c>
      <c r="AY431" s="246" t="s">
        <v>335</v>
      </c>
    </row>
    <row r="432" s="13" customFormat="1">
      <c r="A432" s="13"/>
      <c r="B432" s="236"/>
      <c r="C432" s="237"/>
      <c r="D432" s="229" t="s">
        <v>347</v>
      </c>
      <c r="E432" s="238" t="s">
        <v>178</v>
      </c>
      <c r="F432" s="239" t="s">
        <v>754</v>
      </c>
      <c r="G432" s="237"/>
      <c r="H432" s="240">
        <v>4.4000000000000004</v>
      </c>
      <c r="I432" s="241"/>
      <c r="J432" s="237"/>
      <c r="K432" s="237"/>
      <c r="L432" s="242"/>
      <c r="M432" s="243"/>
      <c r="N432" s="244"/>
      <c r="O432" s="244"/>
      <c r="P432" s="244"/>
      <c r="Q432" s="244"/>
      <c r="R432" s="244"/>
      <c r="S432" s="244"/>
      <c r="T432" s="244"/>
      <c r="U432" s="245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T432" s="246" t="s">
        <v>347</v>
      </c>
      <c r="AU432" s="246" t="s">
        <v>85</v>
      </c>
      <c r="AV432" s="13" t="s">
        <v>85</v>
      </c>
      <c r="AW432" s="13" t="s">
        <v>37</v>
      </c>
      <c r="AX432" s="13" t="s">
        <v>76</v>
      </c>
      <c r="AY432" s="246" t="s">
        <v>335</v>
      </c>
    </row>
    <row r="433" s="13" customFormat="1">
      <c r="A433" s="13"/>
      <c r="B433" s="236"/>
      <c r="C433" s="237"/>
      <c r="D433" s="229" t="s">
        <v>347</v>
      </c>
      <c r="E433" s="238" t="s">
        <v>775</v>
      </c>
      <c r="F433" s="239" t="s">
        <v>755</v>
      </c>
      <c r="G433" s="237"/>
      <c r="H433" s="240">
        <v>4</v>
      </c>
      <c r="I433" s="241"/>
      <c r="J433" s="237"/>
      <c r="K433" s="237"/>
      <c r="L433" s="242"/>
      <c r="M433" s="243"/>
      <c r="N433" s="244"/>
      <c r="O433" s="244"/>
      <c r="P433" s="244"/>
      <c r="Q433" s="244"/>
      <c r="R433" s="244"/>
      <c r="S433" s="244"/>
      <c r="T433" s="244"/>
      <c r="U433" s="245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T433" s="246" t="s">
        <v>347</v>
      </c>
      <c r="AU433" s="246" t="s">
        <v>85</v>
      </c>
      <c r="AV433" s="13" t="s">
        <v>85</v>
      </c>
      <c r="AW433" s="13" t="s">
        <v>37</v>
      </c>
      <c r="AX433" s="13" t="s">
        <v>76</v>
      </c>
      <c r="AY433" s="246" t="s">
        <v>335</v>
      </c>
    </row>
    <row r="434" s="13" customFormat="1">
      <c r="A434" s="13"/>
      <c r="B434" s="236"/>
      <c r="C434" s="237"/>
      <c r="D434" s="229" t="s">
        <v>347</v>
      </c>
      <c r="E434" s="238" t="s">
        <v>181</v>
      </c>
      <c r="F434" s="239" t="s">
        <v>756</v>
      </c>
      <c r="G434" s="237"/>
      <c r="H434" s="240">
        <v>7.4000000000000004</v>
      </c>
      <c r="I434" s="241"/>
      <c r="J434" s="237"/>
      <c r="K434" s="237"/>
      <c r="L434" s="242"/>
      <c r="M434" s="243"/>
      <c r="N434" s="244"/>
      <c r="O434" s="244"/>
      <c r="P434" s="244"/>
      <c r="Q434" s="244"/>
      <c r="R434" s="244"/>
      <c r="S434" s="244"/>
      <c r="T434" s="244"/>
      <c r="U434" s="245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T434" s="246" t="s">
        <v>347</v>
      </c>
      <c r="AU434" s="246" t="s">
        <v>85</v>
      </c>
      <c r="AV434" s="13" t="s">
        <v>85</v>
      </c>
      <c r="AW434" s="13" t="s">
        <v>37</v>
      </c>
      <c r="AX434" s="13" t="s">
        <v>76</v>
      </c>
      <c r="AY434" s="246" t="s">
        <v>335</v>
      </c>
    </row>
    <row r="435" s="16" customFormat="1">
      <c r="A435" s="16"/>
      <c r="B435" s="278"/>
      <c r="C435" s="279"/>
      <c r="D435" s="229" t="s">
        <v>347</v>
      </c>
      <c r="E435" s="280" t="s">
        <v>19</v>
      </c>
      <c r="F435" s="281" t="s">
        <v>757</v>
      </c>
      <c r="G435" s="279"/>
      <c r="H435" s="282">
        <v>733</v>
      </c>
      <c r="I435" s="283"/>
      <c r="J435" s="279"/>
      <c r="K435" s="279"/>
      <c r="L435" s="284"/>
      <c r="M435" s="285"/>
      <c r="N435" s="286"/>
      <c r="O435" s="286"/>
      <c r="P435" s="286"/>
      <c r="Q435" s="286"/>
      <c r="R435" s="286"/>
      <c r="S435" s="286"/>
      <c r="T435" s="286"/>
      <c r="U435" s="287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T435" s="288" t="s">
        <v>347</v>
      </c>
      <c r="AU435" s="288" t="s">
        <v>85</v>
      </c>
      <c r="AV435" s="16" t="s">
        <v>99</v>
      </c>
      <c r="AW435" s="16" t="s">
        <v>37</v>
      </c>
      <c r="AX435" s="16" t="s">
        <v>76</v>
      </c>
      <c r="AY435" s="288" t="s">
        <v>335</v>
      </c>
    </row>
    <row r="436" s="14" customFormat="1">
      <c r="A436" s="14"/>
      <c r="B436" s="247"/>
      <c r="C436" s="248"/>
      <c r="D436" s="229" t="s">
        <v>347</v>
      </c>
      <c r="E436" s="249" t="s">
        <v>19</v>
      </c>
      <c r="F436" s="250" t="s">
        <v>758</v>
      </c>
      <c r="G436" s="248"/>
      <c r="H436" s="249" t="s">
        <v>19</v>
      </c>
      <c r="I436" s="251"/>
      <c r="J436" s="248"/>
      <c r="K436" s="248"/>
      <c r="L436" s="252"/>
      <c r="M436" s="253"/>
      <c r="N436" s="254"/>
      <c r="O436" s="254"/>
      <c r="P436" s="254"/>
      <c r="Q436" s="254"/>
      <c r="R436" s="254"/>
      <c r="S436" s="254"/>
      <c r="T436" s="254"/>
      <c r="U436" s="255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T436" s="256" t="s">
        <v>347</v>
      </c>
      <c r="AU436" s="256" t="s">
        <v>85</v>
      </c>
      <c r="AV436" s="14" t="s">
        <v>83</v>
      </c>
      <c r="AW436" s="14" t="s">
        <v>37</v>
      </c>
      <c r="AX436" s="14" t="s">
        <v>76</v>
      </c>
      <c r="AY436" s="256" t="s">
        <v>335</v>
      </c>
    </row>
    <row r="437" s="13" customFormat="1">
      <c r="A437" s="13"/>
      <c r="B437" s="236"/>
      <c r="C437" s="237"/>
      <c r="D437" s="229" t="s">
        <v>347</v>
      </c>
      <c r="E437" s="238" t="s">
        <v>184</v>
      </c>
      <c r="F437" s="239" t="s">
        <v>759</v>
      </c>
      <c r="G437" s="237"/>
      <c r="H437" s="240">
        <v>35.700000000000003</v>
      </c>
      <c r="I437" s="241"/>
      <c r="J437" s="237"/>
      <c r="K437" s="237"/>
      <c r="L437" s="242"/>
      <c r="M437" s="243"/>
      <c r="N437" s="244"/>
      <c r="O437" s="244"/>
      <c r="P437" s="244"/>
      <c r="Q437" s="244"/>
      <c r="R437" s="244"/>
      <c r="S437" s="244"/>
      <c r="T437" s="244"/>
      <c r="U437" s="245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T437" s="246" t="s">
        <v>347</v>
      </c>
      <c r="AU437" s="246" t="s">
        <v>85</v>
      </c>
      <c r="AV437" s="13" t="s">
        <v>85</v>
      </c>
      <c r="AW437" s="13" t="s">
        <v>37</v>
      </c>
      <c r="AX437" s="13" t="s">
        <v>76</v>
      </c>
      <c r="AY437" s="246" t="s">
        <v>335</v>
      </c>
    </row>
    <row r="438" s="13" customFormat="1">
      <c r="A438" s="13"/>
      <c r="B438" s="236"/>
      <c r="C438" s="237"/>
      <c r="D438" s="229" t="s">
        <v>347</v>
      </c>
      <c r="E438" s="238" t="s">
        <v>188</v>
      </c>
      <c r="F438" s="239" t="s">
        <v>760</v>
      </c>
      <c r="G438" s="237"/>
      <c r="H438" s="240">
        <v>538.60000000000002</v>
      </c>
      <c r="I438" s="241"/>
      <c r="J438" s="237"/>
      <c r="K438" s="237"/>
      <c r="L438" s="242"/>
      <c r="M438" s="243"/>
      <c r="N438" s="244"/>
      <c r="O438" s="244"/>
      <c r="P438" s="244"/>
      <c r="Q438" s="244"/>
      <c r="R438" s="244"/>
      <c r="S438" s="244"/>
      <c r="T438" s="244"/>
      <c r="U438" s="245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T438" s="246" t="s">
        <v>347</v>
      </c>
      <c r="AU438" s="246" t="s">
        <v>85</v>
      </c>
      <c r="AV438" s="13" t="s">
        <v>85</v>
      </c>
      <c r="AW438" s="13" t="s">
        <v>37</v>
      </c>
      <c r="AX438" s="13" t="s">
        <v>76</v>
      </c>
      <c r="AY438" s="246" t="s">
        <v>335</v>
      </c>
    </row>
    <row r="439" s="13" customFormat="1">
      <c r="A439" s="13"/>
      <c r="B439" s="236"/>
      <c r="C439" s="237"/>
      <c r="D439" s="229" t="s">
        <v>347</v>
      </c>
      <c r="E439" s="238" t="s">
        <v>192</v>
      </c>
      <c r="F439" s="239" t="s">
        <v>761</v>
      </c>
      <c r="G439" s="237"/>
      <c r="H439" s="240">
        <v>85.400000000000006</v>
      </c>
      <c r="I439" s="241"/>
      <c r="J439" s="237"/>
      <c r="K439" s="237"/>
      <c r="L439" s="242"/>
      <c r="M439" s="243"/>
      <c r="N439" s="244"/>
      <c r="O439" s="244"/>
      <c r="P439" s="244"/>
      <c r="Q439" s="244"/>
      <c r="R439" s="244"/>
      <c r="S439" s="244"/>
      <c r="T439" s="244"/>
      <c r="U439" s="245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T439" s="246" t="s">
        <v>347</v>
      </c>
      <c r="AU439" s="246" t="s">
        <v>85</v>
      </c>
      <c r="AV439" s="13" t="s">
        <v>85</v>
      </c>
      <c r="AW439" s="13" t="s">
        <v>37</v>
      </c>
      <c r="AX439" s="13" t="s">
        <v>76</v>
      </c>
      <c r="AY439" s="246" t="s">
        <v>335</v>
      </c>
    </row>
    <row r="440" s="13" customFormat="1">
      <c r="A440" s="13"/>
      <c r="B440" s="236"/>
      <c r="C440" s="237"/>
      <c r="D440" s="229" t="s">
        <v>347</v>
      </c>
      <c r="E440" s="238" t="s">
        <v>196</v>
      </c>
      <c r="F440" s="239" t="s">
        <v>762</v>
      </c>
      <c r="G440" s="237"/>
      <c r="H440" s="240">
        <v>4.4000000000000004</v>
      </c>
      <c r="I440" s="241"/>
      <c r="J440" s="237"/>
      <c r="K440" s="237"/>
      <c r="L440" s="242"/>
      <c r="M440" s="243"/>
      <c r="N440" s="244"/>
      <c r="O440" s="244"/>
      <c r="P440" s="244"/>
      <c r="Q440" s="244"/>
      <c r="R440" s="244"/>
      <c r="S440" s="244"/>
      <c r="T440" s="244"/>
      <c r="U440" s="245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T440" s="246" t="s">
        <v>347</v>
      </c>
      <c r="AU440" s="246" t="s">
        <v>85</v>
      </c>
      <c r="AV440" s="13" t="s">
        <v>85</v>
      </c>
      <c r="AW440" s="13" t="s">
        <v>37</v>
      </c>
      <c r="AX440" s="13" t="s">
        <v>76</v>
      </c>
      <c r="AY440" s="246" t="s">
        <v>335</v>
      </c>
    </row>
    <row r="441" s="13" customFormat="1">
      <c r="A441" s="13"/>
      <c r="B441" s="236"/>
      <c r="C441" s="237"/>
      <c r="D441" s="229" t="s">
        <v>347</v>
      </c>
      <c r="E441" s="238" t="s">
        <v>199</v>
      </c>
      <c r="F441" s="239" t="s">
        <v>763</v>
      </c>
      <c r="G441" s="237"/>
      <c r="H441" s="240">
        <v>16.800000000000001</v>
      </c>
      <c r="I441" s="241"/>
      <c r="J441" s="237"/>
      <c r="K441" s="237"/>
      <c r="L441" s="242"/>
      <c r="M441" s="243"/>
      <c r="N441" s="244"/>
      <c r="O441" s="244"/>
      <c r="P441" s="244"/>
      <c r="Q441" s="244"/>
      <c r="R441" s="244"/>
      <c r="S441" s="244"/>
      <c r="T441" s="244"/>
      <c r="U441" s="245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T441" s="246" t="s">
        <v>347</v>
      </c>
      <c r="AU441" s="246" t="s">
        <v>85</v>
      </c>
      <c r="AV441" s="13" t="s">
        <v>85</v>
      </c>
      <c r="AW441" s="13" t="s">
        <v>37</v>
      </c>
      <c r="AX441" s="13" t="s">
        <v>76</v>
      </c>
      <c r="AY441" s="246" t="s">
        <v>335</v>
      </c>
    </row>
    <row r="442" s="13" customFormat="1">
      <c r="A442" s="13"/>
      <c r="B442" s="236"/>
      <c r="C442" s="237"/>
      <c r="D442" s="229" t="s">
        <v>347</v>
      </c>
      <c r="E442" s="238" t="s">
        <v>202</v>
      </c>
      <c r="F442" s="239" t="s">
        <v>764</v>
      </c>
      <c r="G442" s="237"/>
      <c r="H442" s="240">
        <v>5.2999999999999998</v>
      </c>
      <c r="I442" s="241"/>
      <c r="J442" s="237"/>
      <c r="K442" s="237"/>
      <c r="L442" s="242"/>
      <c r="M442" s="243"/>
      <c r="N442" s="244"/>
      <c r="O442" s="244"/>
      <c r="P442" s="244"/>
      <c r="Q442" s="244"/>
      <c r="R442" s="244"/>
      <c r="S442" s="244"/>
      <c r="T442" s="244"/>
      <c r="U442" s="245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T442" s="246" t="s">
        <v>347</v>
      </c>
      <c r="AU442" s="246" t="s">
        <v>85</v>
      </c>
      <c r="AV442" s="13" t="s">
        <v>85</v>
      </c>
      <c r="AW442" s="13" t="s">
        <v>37</v>
      </c>
      <c r="AX442" s="13" t="s">
        <v>76</v>
      </c>
      <c r="AY442" s="246" t="s">
        <v>335</v>
      </c>
    </row>
    <row r="443" s="13" customFormat="1">
      <c r="A443" s="13"/>
      <c r="B443" s="236"/>
      <c r="C443" s="237"/>
      <c r="D443" s="229" t="s">
        <v>347</v>
      </c>
      <c r="E443" s="238" t="s">
        <v>226</v>
      </c>
      <c r="F443" s="239" t="s">
        <v>765</v>
      </c>
      <c r="G443" s="237"/>
      <c r="H443" s="240">
        <v>12.1</v>
      </c>
      <c r="I443" s="241"/>
      <c r="J443" s="237"/>
      <c r="K443" s="237"/>
      <c r="L443" s="242"/>
      <c r="M443" s="243"/>
      <c r="N443" s="244"/>
      <c r="O443" s="244"/>
      <c r="P443" s="244"/>
      <c r="Q443" s="244"/>
      <c r="R443" s="244"/>
      <c r="S443" s="244"/>
      <c r="T443" s="244"/>
      <c r="U443" s="245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T443" s="246" t="s">
        <v>347</v>
      </c>
      <c r="AU443" s="246" t="s">
        <v>85</v>
      </c>
      <c r="AV443" s="13" t="s">
        <v>85</v>
      </c>
      <c r="AW443" s="13" t="s">
        <v>37</v>
      </c>
      <c r="AX443" s="13" t="s">
        <v>76</v>
      </c>
      <c r="AY443" s="246" t="s">
        <v>335</v>
      </c>
    </row>
    <row r="444" s="13" customFormat="1">
      <c r="A444" s="13"/>
      <c r="B444" s="236"/>
      <c r="C444" s="237"/>
      <c r="D444" s="229" t="s">
        <v>347</v>
      </c>
      <c r="E444" s="238" t="s">
        <v>229</v>
      </c>
      <c r="F444" s="239" t="s">
        <v>766</v>
      </c>
      <c r="G444" s="237"/>
      <c r="H444" s="240">
        <v>9.6999999999999993</v>
      </c>
      <c r="I444" s="241"/>
      <c r="J444" s="237"/>
      <c r="K444" s="237"/>
      <c r="L444" s="242"/>
      <c r="M444" s="243"/>
      <c r="N444" s="244"/>
      <c r="O444" s="244"/>
      <c r="P444" s="244"/>
      <c r="Q444" s="244"/>
      <c r="R444" s="244"/>
      <c r="S444" s="244"/>
      <c r="T444" s="244"/>
      <c r="U444" s="245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T444" s="246" t="s">
        <v>347</v>
      </c>
      <c r="AU444" s="246" t="s">
        <v>85</v>
      </c>
      <c r="AV444" s="13" t="s">
        <v>85</v>
      </c>
      <c r="AW444" s="13" t="s">
        <v>37</v>
      </c>
      <c r="AX444" s="13" t="s">
        <v>76</v>
      </c>
      <c r="AY444" s="246" t="s">
        <v>335</v>
      </c>
    </row>
    <row r="445" s="13" customFormat="1">
      <c r="A445" s="13"/>
      <c r="B445" s="236"/>
      <c r="C445" s="237"/>
      <c r="D445" s="229" t="s">
        <v>347</v>
      </c>
      <c r="E445" s="238" t="s">
        <v>232</v>
      </c>
      <c r="F445" s="239" t="s">
        <v>767</v>
      </c>
      <c r="G445" s="237"/>
      <c r="H445" s="240">
        <v>3.1000000000000001</v>
      </c>
      <c r="I445" s="241"/>
      <c r="J445" s="237"/>
      <c r="K445" s="237"/>
      <c r="L445" s="242"/>
      <c r="M445" s="243"/>
      <c r="N445" s="244"/>
      <c r="O445" s="244"/>
      <c r="P445" s="244"/>
      <c r="Q445" s="244"/>
      <c r="R445" s="244"/>
      <c r="S445" s="244"/>
      <c r="T445" s="244"/>
      <c r="U445" s="245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T445" s="246" t="s">
        <v>347</v>
      </c>
      <c r="AU445" s="246" t="s">
        <v>85</v>
      </c>
      <c r="AV445" s="13" t="s">
        <v>85</v>
      </c>
      <c r="AW445" s="13" t="s">
        <v>37</v>
      </c>
      <c r="AX445" s="13" t="s">
        <v>76</v>
      </c>
      <c r="AY445" s="246" t="s">
        <v>335</v>
      </c>
    </row>
    <row r="446" s="13" customFormat="1">
      <c r="A446" s="13"/>
      <c r="B446" s="236"/>
      <c r="C446" s="237"/>
      <c r="D446" s="229" t="s">
        <v>347</v>
      </c>
      <c r="E446" s="238" t="s">
        <v>776</v>
      </c>
      <c r="F446" s="239" t="s">
        <v>768</v>
      </c>
      <c r="G446" s="237"/>
      <c r="H446" s="240">
        <v>4</v>
      </c>
      <c r="I446" s="241"/>
      <c r="J446" s="237"/>
      <c r="K446" s="237"/>
      <c r="L446" s="242"/>
      <c r="M446" s="243"/>
      <c r="N446" s="244"/>
      <c r="O446" s="244"/>
      <c r="P446" s="244"/>
      <c r="Q446" s="244"/>
      <c r="R446" s="244"/>
      <c r="S446" s="244"/>
      <c r="T446" s="244"/>
      <c r="U446" s="245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T446" s="246" t="s">
        <v>347</v>
      </c>
      <c r="AU446" s="246" t="s">
        <v>85</v>
      </c>
      <c r="AV446" s="13" t="s">
        <v>85</v>
      </c>
      <c r="AW446" s="13" t="s">
        <v>37</v>
      </c>
      <c r="AX446" s="13" t="s">
        <v>76</v>
      </c>
      <c r="AY446" s="246" t="s">
        <v>335</v>
      </c>
    </row>
    <row r="447" s="16" customFormat="1">
      <c r="A447" s="16"/>
      <c r="B447" s="278"/>
      <c r="C447" s="279"/>
      <c r="D447" s="229" t="s">
        <v>347</v>
      </c>
      <c r="E447" s="280" t="s">
        <v>19</v>
      </c>
      <c r="F447" s="281" t="s">
        <v>757</v>
      </c>
      <c r="G447" s="279"/>
      <c r="H447" s="282">
        <v>715.10000000000002</v>
      </c>
      <c r="I447" s="283"/>
      <c r="J447" s="279"/>
      <c r="K447" s="279"/>
      <c r="L447" s="284"/>
      <c r="M447" s="285"/>
      <c r="N447" s="286"/>
      <c r="O447" s="286"/>
      <c r="P447" s="286"/>
      <c r="Q447" s="286"/>
      <c r="R447" s="286"/>
      <c r="S447" s="286"/>
      <c r="T447" s="286"/>
      <c r="U447" s="287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T447" s="288" t="s">
        <v>347</v>
      </c>
      <c r="AU447" s="288" t="s">
        <v>85</v>
      </c>
      <c r="AV447" s="16" t="s">
        <v>99</v>
      </c>
      <c r="AW447" s="16" t="s">
        <v>37</v>
      </c>
      <c r="AX447" s="16" t="s">
        <v>76</v>
      </c>
      <c r="AY447" s="288" t="s">
        <v>335</v>
      </c>
    </row>
    <row r="448" s="15" customFormat="1">
      <c r="A448" s="15"/>
      <c r="B448" s="267"/>
      <c r="C448" s="268"/>
      <c r="D448" s="229" t="s">
        <v>347</v>
      </c>
      <c r="E448" s="269" t="s">
        <v>19</v>
      </c>
      <c r="F448" s="270" t="s">
        <v>462</v>
      </c>
      <c r="G448" s="268"/>
      <c r="H448" s="271">
        <v>1448.0999999999999</v>
      </c>
      <c r="I448" s="272"/>
      <c r="J448" s="268"/>
      <c r="K448" s="268"/>
      <c r="L448" s="273"/>
      <c r="M448" s="274"/>
      <c r="N448" s="275"/>
      <c r="O448" s="275"/>
      <c r="P448" s="275"/>
      <c r="Q448" s="275"/>
      <c r="R448" s="275"/>
      <c r="S448" s="275"/>
      <c r="T448" s="275"/>
      <c r="U448" s="276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T448" s="277" t="s">
        <v>347</v>
      </c>
      <c r="AU448" s="277" t="s">
        <v>85</v>
      </c>
      <c r="AV448" s="15" t="s">
        <v>103</v>
      </c>
      <c r="AW448" s="15" t="s">
        <v>37</v>
      </c>
      <c r="AX448" s="15" t="s">
        <v>83</v>
      </c>
      <c r="AY448" s="277" t="s">
        <v>335</v>
      </c>
    </row>
    <row r="449" s="2" customFormat="1" ht="16.5" customHeight="1">
      <c r="A449" s="40"/>
      <c r="B449" s="41"/>
      <c r="C449" s="216" t="s">
        <v>777</v>
      </c>
      <c r="D449" s="216" t="s">
        <v>337</v>
      </c>
      <c r="E449" s="217" t="s">
        <v>778</v>
      </c>
      <c r="F449" s="218" t="s">
        <v>779</v>
      </c>
      <c r="G449" s="219" t="s">
        <v>351</v>
      </c>
      <c r="H449" s="220">
        <v>136.352</v>
      </c>
      <c r="I449" s="221"/>
      <c r="J449" s="222">
        <f>ROUND(I449*H449,2)</f>
        <v>0</v>
      </c>
      <c r="K449" s="218" t="s">
        <v>341</v>
      </c>
      <c r="L449" s="46"/>
      <c r="M449" s="223" t="s">
        <v>19</v>
      </c>
      <c r="N449" s="224" t="s">
        <v>47</v>
      </c>
      <c r="O449" s="86"/>
      <c r="P449" s="225">
        <f>O449*H449</f>
        <v>0</v>
      </c>
      <c r="Q449" s="225">
        <v>0</v>
      </c>
      <c r="R449" s="225">
        <f>Q449*H449</f>
        <v>0</v>
      </c>
      <c r="S449" s="225">
        <v>2</v>
      </c>
      <c r="T449" s="225">
        <f>S449*H449</f>
        <v>272.70400000000001</v>
      </c>
      <c r="U449" s="226" t="s">
        <v>19</v>
      </c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R449" s="227" t="s">
        <v>103</v>
      </c>
      <c r="AT449" s="227" t="s">
        <v>337</v>
      </c>
      <c r="AU449" s="227" t="s">
        <v>85</v>
      </c>
      <c r="AY449" s="19" t="s">
        <v>335</v>
      </c>
      <c r="BE449" s="228">
        <f>IF(N449="základní",J449,0)</f>
        <v>0</v>
      </c>
      <c r="BF449" s="228">
        <f>IF(N449="snížená",J449,0)</f>
        <v>0</v>
      </c>
      <c r="BG449" s="228">
        <f>IF(N449="zákl. přenesená",J449,0)</f>
        <v>0</v>
      </c>
      <c r="BH449" s="228">
        <f>IF(N449="sníž. přenesená",J449,0)</f>
        <v>0</v>
      </c>
      <c r="BI449" s="228">
        <f>IF(N449="nulová",J449,0)</f>
        <v>0</v>
      </c>
      <c r="BJ449" s="19" t="s">
        <v>83</v>
      </c>
      <c r="BK449" s="228">
        <f>ROUND(I449*H449,2)</f>
        <v>0</v>
      </c>
      <c r="BL449" s="19" t="s">
        <v>103</v>
      </c>
      <c r="BM449" s="227" t="s">
        <v>780</v>
      </c>
    </row>
    <row r="450" s="2" customFormat="1">
      <c r="A450" s="40"/>
      <c r="B450" s="41"/>
      <c r="C450" s="42"/>
      <c r="D450" s="229" t="s">
        <v>343</v>
      </c>
      <c r="E450" s="42"/>
      <c r="F450" s="230" t="s">
        <v>781</v>
      </c>
      <c r="G450" s="42"/>
      <c r="H450" s="42"/>
      <c r="I450" s="231"/>
      <c r="J450" s="42"/>
      <c r="K450" s="42"/>
      <c r="L450" s="46"/>
      <c r="M450" s="232"/>
      <c r="N450" s="233"/>
      <c r="O450" s="86"/>
      <c r="P450" s="86"/>
      <c r="Q450" s="86"/>
      <c r="R450" s="86"/>
      <c r="S450" s="86"/>
      <c r="T450" s="86"/>
      <c r="U450" s="87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T450" s="19" t="s">
        <v>343</v>
      </c>
      <c r="AU450" s="19" t="s">
        <v>85</v>
      </c>
    </row>
    <row r="451" s="2" customFormat="1">
      <c r="A451" s="40"/>
      <c r="B451" s="41"/>
      <c r="C451" s="42"/>
      <c r="D451" s="234" t="s">
        <v>345</v>
      </c>
      <c r="E451" s="42"/>
      <c r="F451" s="235" t="s">
        <v>782</v>
      </c>
      <c r="G451" s="42"/>
      <c r="H451" s="42"/>
      <c r="I451" s="231"/>
      <c r="J451" s="42"/>
      <c r="K451" s="42"/>
      <c r="L451" s="46"/>
      <c r="M451" s="232"/>
      <c r="N451" s="233"/>
      <c r="O451" s="86"/>
      <c r="P451" s="86"/>
      <c r="Q451" s="86"/>
      <c r="R451" s="86"/>
      <c r="S451" s="86"/>
      <c r="T451" s="86"/>
      <c r="U451" s="87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T451" s="19" t="s">
        <v>345</v>
      </c>
      <c r="AU451" s="19" t="s">
        <v>85</v>
      </c>
    </row>
    <row r="452" s="14" customFormat="1">
      <c r="A452" s="14"/>
      <c r="B452" s="247"/>
      <c r="C452" s="248"/>
      <c r="D452" s="229" t="s">
        <v>347</v>
      </c>
      <c r="E452" s="249" t="s">
        <v>19</v>
      </c>
      <c r="F452" s="250" t="s">
        <v>783</v>
      </c>
      <c r="G452" s="248"/>
      <c r="H452" s="249" t="s">
        <v>19</v>
      </c>
      <c r="I452" s="251"/>
      <c r="J452" s="248"/>
      <c r="K452" s="248"/>
      <c r="L452" s="252"/>
      <c r="M452" s="253"/>
      <c r="N452" s="254"/>
      <c r="O452" s="254"/>
      <c r="P452" s="254"/>
      <c r="Q452" s="254"/>
      <c r="R452" s="254"/>
      <c r="S452" s="254"/>
      <c r="T452" s="254"/>
      <c r="U452" s="255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T452" s="256" t="s">
        <v>347</v>
      </c>
      <c r="AU452" s="256" t="s">
        <v>85</v>
      </c>
      <c r="AV452" s="14" t="s">
        <v>83</v>
      </c>
      <c r="AW452" s="14" t="s">
        <v>37</v>
      </c>
      <c r="AX452" s="14" t="s">
        <v>76</v>
      </c>
      <c r="AY452" s="256" t="s">
        <v>335</v>
      </c>
    </row>
    <row r="453" s="13" customFormat="1">
      <c r="A453" s="13"/>
      <c r="B453" s="236"/>
      <c r="C453" s="237"/>
      <c r="D453" s="229" t="s">
        <v>347</v>
      </c>
      <c r="E453" s="238" t="s">
        <v>19</v>
      </c>
      <c r="F453" s="239" t="s">
        <v>784</v>
      </c>
      <c r="G453" s="237"/>
      <c r="H453" s="240">
        <v>133.352</v>
      </c>
      <c r="I453" s="241"/>
      <c r="J453" s="237"/>
      <c r="K453" s="237"/>
      <c r="L453" s="242"/>
      <c r="M453" s="243"/>
      <c r="N453" s="244"/>
      <c r="O453" s="244"/>
      <c r="P453" s="244"/>
      <c r="Q453" s="244"/>
      <c r="R453" s="244"/>
      <c r="S453" s="244"/>
      <c r="T453" s="244"/>
      <c r="U453" s="245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T453" s="246" t="s">
        <v>347</v>
      </c>
      <c r="AU453" s="246" t="s">
        <v>85</v>
      </c>
      <c r="AV453" s="13" t="s">
        <v>85</v>
      </c>
      <c r="AW453" s="13" t="s">
        <v>37</v>
      </c>
      <c r="AX453" s="13" t="s">
        <v>76</v>
      </c>
      <c r="AY453" s="246" t="s">
        <v>335</v>
      </c>
    </row>
    <row r="454" s="14" customFormat="1">
      <c r="A454" s="14"/>
      <c r="B454" s="247"/>
      <c r="C454" s="248"/>
      <c r="D454" s="229" t="s">
        <v>347</v>
      </c>
      <c r="E454" s="249" t="s">
        <v>19</v>
      </c>
      <c r="F454" s="250" t="s">
        <v>785</v>
      </c>
      <c r="G454" s="248"/>
      <c r="H454" s="249" t="s">
        <v>19</v>
      </c>
      <c r="I454" s="251"/>
      <c r="J454" s="248"/>
      <c r="K454" s="248"/>
      <c r="L454" s="252"/>
      <c r="M454" s="253"/>
      <c r="N454" s="254"/>
      <c r="O454" s="254"/>
      <c r="P454" s="254"/>
      <c r="Q454" s="254"/>
      <c r="R454" s="254"/>
      <c r="S454" s="254"/>
      <c r="T454" s="254"/>
      <c r="U454" s="255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T454" s="256" t="s">
        <v>347</v>
      </c>
      <c r="AU454" s="256" t="s">
        <v>85</v>
      </c>
      <c r="AV454" s="14" t="s">
        <v>83</v>
      </c>
      <c r="AW454" s="14" t="s">
        <v>37</v>
      </c>
      <c r="AX454" s="14" t="s">
        <v>76</v>
      </c>
      <c r="AY454" s="256" t="s">
        <v>335</v>
      </c>
    </row>
    <row r="455" s="13" customFormat="1">
      <c r="A455" s="13"/>
      <c r="B455" s="236"/>
      <c r="C455" s="237"/>
      <c r="D455" s="229" t="s">
        <v>347</v>
      </c>
      <c r="E455" s="238" t="s">
        <v>19</v>
      </c>
      <c r="F455" s="239" t="s">
        <v>99</v>
      </c>
      <c r="G455" s="237"/>
      <c r="H455" s="240">
        <v>3</v>
      </c>
      <c r="I455" s="241"/>
      <c r="J455" s="237"/>
      <c r="K455" s="237"/>
      <c r="L455" s="242"/>
      <c r="M455" s="243"/>
      <c r="N455" s="244"/>
      <c r="O455" s="244"/>
      <c r="P455" s="244"/>
      <c r="Q455" s="244"/>
      <c r="R455" s="244"/>
      <c r="S455" s="244"/>
      <c r="T455" s="244"/>
      <c r="U455" s="245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T455" s="246" t="s">
        <v>347</v>
      </c>
      <c r="AU455" s="246" t="s">
        <v>85</v>
      </c>
      <c r="AV455" s="13" t="s">
        <v>85</v>
      </c>
      <c r="AW455" s="13" t="s">
        <v>37</v>
      </c>
      <c r="AX455" s="13" t="s">
        <v>76</v>
      </c>
      <c r="AY455" s="246" t="s">
        <v>335</v>
      </c>
    </row>
    <row r="456" s="15" customFormat="1">
      <c r="A456" s="15"/>
      <c r="B456" s="267"/>
      <c r="C456" s="268"/>
      <c r="D456" s="229" t="s">
        <v>347</v>
      </c>
      <c r="E456" s="269" t="s">
        <v>19</v>
      </c>
      <c r="F456" s="270" t="s">
        <v>462</v>
      </c>
      <c r="G456" s="268"/>
      <c r="H456" s="271">
        <v>136.352</v>
      </c>
      <c r="I456" s="272"/>
      <c r="J456" s="268"/>
      <c r="K456" s="268"/>
      <c r="L456" s="273"/>
      <c r="M456" s="274"/>
      <c r="N456" s="275"/>
      <c r="O456" s="275"/>
      <c r="P456" s="275"/>
      <c r="Q456" s="275"/>
      <c r="R456" s="275"/>
      <c r="S456" s="275"/>
      <c r="T456" s="275"/>
      <c r="U456" s="276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T456" s="277" t="s">
        <v>347</v>
      </c>
      <c r="AU456" s="277" t="s">
        <v>85</v>
      </c>
      <c r="AV456" s="15" t="s">
        <v>103</v>
      </c>
      <c r="AW456" s="15" t="s">
        <v>37</v>
      </c>
      <c r="AX456" s="15" t="s">
        <v>83</v>
      </c>
      <c r="AY456" s="277" t="s">
        <v>335</v>
      </c>
    </row>
    <row r="457" s="12" customFormat="1" ht="22.8" customHeight="1">
      <c r="A457" s="12"/>
      <c r="B457" s="200"/>
      <c r="C457" s="201"/>
      <c r="D457" s="202" t="s">
        <v>75</v>
      </c>
      <c r="E457" s="214" t="s">
        <v>786</v>
      </c>
      <c r="F457" s="214" t="s">
        <v>787</v>
      </c>
      <c r="G457" s="201"/>
      <c r="H457" s="201"/>
      <c r="I457" s="204"/>
      <c r="J457" s="215">
        <f>BK457</f>
        <v>0</v>
      </c>
      <c r="K457" s="201"/>
      <c r="L457" s="206"/>
      <c r="M457" s="207"/>
      <c r="N457" s="208"/>
      <c r="O457" s="208"/>
      <c r="P457" s="209">
        <f>SUM(P458:P473)</f>
        <v>0</v>
      </c>
      <c r="Q457" s="208"/>
      <c r="R457" s="209">
        <f>SUM(R458:R473)</f>
        <v>0</v>
      </c>
      <c r="S457" s="208"/>
      <c r="T457" s="209">
        <f>SUM(T458:T473)</f>
        <v>0</v>
      </c>
      <c r="U457" s="210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R457" s="211" t="s">
        <v>83</v>
      </c>
      <c r="AT457" s="212" t="s">
        <v>75</v>
      </c>
      <c r="AU457" s="212" t="s">
        <v>83</v>
      </c>
      <c r="AY457" s="211" t="s">
        <v>335</v>
      </c>
      <c r="BK457" s="213">
        <f>SUM(BK458:BK473)</f>
        <v>0</v>
      </c>
    </row>
    <row r="458" s="2" customFormat="1" ht="16.5" customHeight="1">
      <c r="A458" s="40"/>
      <c r="B458" s="41"/>
      <c r="C458" s="216" t="s">
        <v>788</v>
      </c>
      <c r="D458" s="216" t="s">
        <v>337</v>
      </c>
      <c r="E458" s="217" t="s">
        <v>789</v>
      </c>
      <c r="F458" s="218" t="s">
        <v>790</v>
      </c>
      <c r="G458" s="219" t="s">
        <v>364</v>
      </c>
      <c r="H458" s="220">
        <v>278.80099999999999</v>
      </c>
      <c r="I458" s="221"/>
      <c r="J458" s="222">
        <f>ROUND(I458*H458,2)</f>
        <v>0</v>
      </c>
      <c r="K458" s="218" t="s">
        <v>341</v>
      </c>
      <c r="L458" s="46"/>
      <c r="M458" s="223" t="s">
        <v>19</v>
      </c>
      <c r="N458" s="224" t="s">
        <v>47</v>
      </c>
      <c r="O458" s="86"/>
      <c r="P458" s="225">
        <f>O458*H458</f>
        <v>0</v>
      </c>
      <c r="Q458" s="225">
        <v>0</v>
      </c>
      <c r="R458" s="225">
        <f>Q458*H458</f>
        <v>0</v>
      </c>
      <c r="S458" s="225">
        <v>0</v>
      </c>
      <c r="T458" s="225">
        <f>S458*H458</f>
        <v>0</v>
      </c>
      <c r="U458" s="226" t="s">
        <v>19</v>
      </c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R458" s="227" t="s">
        <v>103</v>
      </c>
      <c r="AT458" s="227" t="s">
        <v>337</v>
      </c>
      <c r="AU458" s="227" t="s">
        <v>85</v>
      </c>
      <c r="AY458" s="19" t="s">
        <v>335</v>
      </c>
      <c r="BE458" s="228">
        <f>IF(N458="základní",J458,0)</f>
        <v>0</v>
      </c>
      <c r="BF458" s="228">
        <f>IF(N458="snížená",J458,0)</f>
        <v>0</v>
      </c>
      <c r="BG458" s="228">
        <f>IF(N458="zákl. přenesená",J458,0)</f>
        <v>0</v>
      </c>
      <c r="BH458" s="228">
        <f>IF(N458="sníž. přenesená",J458,0)</f>
        <v>0</v>
      </c>
      <c r="BI458" s="228">
        <f>IF(N458="nulová",J458,0)</f>
        <v>0</v>
      </c>
      <c r="BJ458" s="19" t="s">
        <v>83</v>
      </c>
      <c r="BK458" s="228">
        <f>ROUND(I458*H458,2)</f>
        <v>0</v>
      </c>
      <c r="BL458" s="19" t="s">
        <v>103</v>
      </c>
      <c r="BM458" s="227" t="s">
        <v>791</v>
      </c>
    </row>
    <row r="459" s="2" customFormat="1">
      <c r="A459" s="40"/>
      <c r="B459" s="41"/>
      <c r="C459" s="42"/>
      <c r="D459" s="229" t="s">
        <v>343</v>
      </c>
      <c r="E459" s="42"/>
      <c r="F459" s="230" t="s">
        <v>792</v>
      </c>
      <c r="G459" s="42"/>
      <c r="H459" s="42"/>
      <c r="I459" s="231"/>
      <c r="J459" s="42"/>
      <c r="K459" s="42"/>
      <c r="L459" s="46"/>
      <c r="M459" s="232"/>
      <c r="N459" s="233"/>
      <c r="O459" s="86"/>
      <c r="P459" s="86"/>
      <c r="Q459" s="86"/>
      <c r="R459" s="86"/>
      <c r="S459" s="86"/>
      <c r="T459" s="86"/>
      <c r="U459" s="87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T459" s="19" t="s">
        <v>343</v>
      </c>
      <c r="AU459" s="19" t="s">
        <v>85</v>
      </c>
    </row>
    <row r="460" s="2" customFormat="1">
      <c r="A460" s="40"/>
      <c r="B460" s="41"/>
      <c r="C460" s="42"/>
      <c r="D460" s="234" t="s">
        <v>345</v>
      </c>
      <c r="E460" s="42"/>
      <c r="F460" s="235" t="s">
        <v>793</v>
      </c>
      <c r="G460" s="42"/>
      <c r="H460" s="42"/>
      <c r="I460" s="231"/>
      <c r="J460" s="42"/>
      <c r="K460" s="42"/>
      <c r="L460" s="46"/>
      <c r="M460" s="232"/>
      <c r="N460" s="233"/>
      <c r="O460" s="86"/>
      <c r="P460" s="86"/>
      <c r="Q460" s="86"/>
      <c r="R460" s="86"/>
      <c r="S460" s="86"/>
      <c r="T460" s="86"/>
      <c r="U460" s="87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T460" s="19" t="s">
        <v>345</v>
      </c>
      <c r="AU460" s="19" t="s">
        <v>85</v>
      </c>
    </row>
    <row r="461" s="2" customFormat="1" ht="16.5" customHeight="1">
      <c r="A461" s="40"/>
      <c r="B461" s="41"/>
      <c r="C461" s="216" t="s">
        <v>794</v>
      </c>
      <c r="D461" s="216" t="s">
        <v>337</v>
      </c>
      <c r="E461" s="217" t="s">
        <v>795</v>
      </c>
      <c r="F461" s="218" t="s">
        <v>796</v>
      </c>
      <c r="G461" s="219" t="s">
        <v>364</v>
      </c>
      <c r="H461" s="220">
        <v>278.80099999999999</v>
      </c>
      <c r="I461" s="221"/>
      <c r="J461" s="222">
        <f>ROUND(I461*H461,2)</f>
        <v>0</v>
      </c>
      <c r="K461" s="218" t="s">
        <v>341</v>
      </c>
      <c r="L461" s="46"/>
      <c r="M461" s="223" t="s">
        <v>19</v>
      </c>
      <c r="N461" s="224" t="s">
        <v>47</v>
      </c>
      <c r="O461" s="86"/>
      <c r="P461" s="225">
        <f>O461*H461</f>
        <v>0</v>
      </c>
      <c r="Q461" s="225">
        <v>0</v>
      </c>
      <c r="R461" s="225">
        <f>Q461*H461</f>
        <v>0</v>
      </c>
      <c r="S461" s="225">
        <v>0</v>
      </c>
      <c r="T461" s="225">
        <f>S461*H461</f>
        <v>0</v>
      </c>
      <c r="U461" s="226" t="s">
        <v>19</v>
      </c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R461" s="227" t="s">
        <v>103</v>
      </c>
      <c r="AT461" s="227" t="s">
        <v>337</v>
      </c>
      <c r="AU461" s="227" t="s">
        <v>85</v>
      </c>
      <c r="AY461" s="19" t="s">
        <v>335</v>
      </c>
      <c r="BE461" s="228">
        <f>IF(N461="základní",J461,0)</f>
        <v>0</v>
      </c>
      <c r="BF461" s="228">
        <f>IF(N461="snížená",J461,0)</f>
        <v>0</v>
      </c>
      <c r="BG461" s="228">
        <f>IF(N461="zákl. přenesená",J461,0)</f>
        <v>0</v>
      </c>
      <c r="BH461" s="228">
        <f>IF(N461="sníž. přenesená",J461,0)</f>
        <v>0</v>
      </c>
      <c r="BI461" s="228">
        <f>IF(N461="nulová",J461,0)</f>
        <v>0</v>
      </c>
      <c r="BJ461" s="19" t="s">
        <v>83</v>
      </c>
      <c r="BK461" s="228">
        <f>ROUND(I461*H461,2)</f>
        <v>0</v>
      </c>
      <c r="BL461" s="19" t="s">
        <v>103</v>
      </c>
      <c r="BM461" s="227" t="s">
        <v>797</v>
      </c>
    </row>
    <row r="462" s="2" customFormat="1">
      <c r="A462" s="40"/>
      <c r="B462" s="41"/>
      <c r="C462" s="42"/>
      <c r="D462" s="229" t="s">
        <v>343</v>
      </c>
      <c r="E462" s="42"/>
      <c r="F462" s="230" t="s">
        <v>798</v>
      </c>
      <c r="G462" s="42"/>
      <c r="H462" s="42"/>
      <c r="I462" s="231"/>
      <c r="J462" s="42"/>
      <c r="K462" s="42"/>
      <c r="L462" s="46"/>
      <c r="M462" s="232"/>
      <c r="N462" s="233"/>
      <c r="O462" s="86"/>
      <c r="P462" s="86"/>
      <c r="Q462" s="86"/>
      <c r="R462" s="86"/>
      <c r="S462" s="86"/>
      <c r="T462" s="86"/>
      <c r="U462" s="87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T462" s="19" t="s">
        <v>343</v>
      </c>
      <c r="AU462" s="19" t="s">
        <v>85</v>
      </c>
    </row>
    <row r="463" s="2" customFormat="1">
      <c r="A463" s="40"/>
      <c r="B463" s="41"/>
      <c r="C463" s="42"/>
      <c r="D463" s="234" t="s">
        <v>345</v>
      </c>
      <c r="E463" s="42"/>
      <c r="F463" s="235" t="s">
        <v>799</v>
      </c>
      <c r="G463" s="42"/>
      <c r="H463" s="42"/>
      <c r="I463" s="231"/>
      <c r="J463" s="42"/>
      <c r="K463" s="42"/>
      <c r="L463" s="46"/>
      <c r="M463" s="232"/>
      <c r="N463" s="233"/>
      <c r="O463" s="86"/>
      <c r="P463" s="86"/>
      <c r="Q463" s="86"/>
      <c r="R463" s="86"/>
      <c r="S463" s="86"/>
      <c r="T463" s="86"/>
      <c r="U463" s="87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T463" s="19" t="s">
        <v>345</v>
      </c>
      <c r="AU463" s="19" t="s">
        <v>85</v>
      </c>
    </row>
    <row r="464" s="2" customFormat="1" ht="16.5" customHeight="1">
      <c r="A464" s="40"/>
      <c r="B464" s="41"/>
      <c r="C464" s="216" t="s">
        <v>800</v>
      </c>
      <c r="D464" s="216" t="s">
        <v>337</v>
      </c>
      <c r="E464" s="217" t="s">
        <v>801</v>
      </c>
      <c r="F464" s="218" t="s">
        <v>802</v>
      </c>
      <c r="G464" s="219" t="s">
        <v>364</v>
      </c>
      <c r="H464" s="220">
        <v>1951.607</v>
      </c>
      <c r="I464" s="221"/>
      <c r="J464" s="222">
        <f>ROUND(I464*H464,2)</f>
        <v>0</v>
      </c>
      <c r="K464" s="218" t="s">
        <v>341</v>
      </c>
      <c r="L464" s="46"/>
      <c r="M464" s="223" t="s">
        <v>19</v>
      </c>
      <c r="N464" s="224" t="s">
        <v>47</v>
      </c>
      <c r="O464" s="86"/>
      <c r="P464" s="225">
        <f>O464*H464</f>
        <v>0</v>
      </c>
      <c r="Q464" s="225">
        <v>0</v>
      </c>
      <c r="R464" s="225">
        <f>Q464*H464</f>
        <v>0</v>
      </c>
      <c r="S464" s="225">
        <v>0</v>
      </c>
      <c r="T464" s="225">
        <f>S464*H464</f>
        <v>0</v>
      </c>
      <c r="U464" s="226" t="s">
        <v>19</v>
      </c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R464" s="227" t="s">
        <v>103</v>
      </c>
      <c r="AT464" s="227" t="s">
        <v>337</v>
      </c>
      <c r="AU464" s="227" t="s">
        <v>85</v>
      </c>
      <c r="AY464" s="19" t="s">
        <v>335</v>
      </c>
      <c r="BE464" s="228">
        <f>IF(N464="základní",J464,0)</f>
        <v>0</v>
      </c>
      <c r="BF464" s="228">
        <f>IF(N464="snížená",J464,0)</f>
        <v>0</v>
      </c>
      <c r="BG464" s="228">
        <f>IF(N464="zákl. přenesená",J464,0)</f>
        <v>0</v>
      </c>
      <c r="BH464" s="228">
        <f>IF(N464="sníž. přenesená",J464,0)</f>
        <v>0</v>
      </c>
      <c r="BI464" s="228">
        <f>IF(N464="nulová",J464,0)</f>
        <v>0</v>
      </c>
      <c r="BJ464" s="19" t="s">
        <v>83</v>
      </c>
      <c r="BK464" s="228">
        <f>ROUND(I464*H464,2)</f>
        <v>0</v>
      </c>
      <c r="BL464" s="19" t="s">
        <v>103</v>
      </c>
      <c r="BM464" s="227" t="s">
        <v>803</v>
      </c>
    </row>
    <row r="465" s="2" customFormat="1">
      <c r="A465" s="40"/>
      <c r="B465" s="41"/>
      <c r="C465" s="42"/>
      <c r="D465" s="229" t="s">
        <v>343</v>
      </c>
      <c r="E465" s="42"/>
      <c r="F465" s="230" t="s">
        <v>804</v>
      </c>
      <c r="G465" s="42"/>
      <c r="H465" s="42"/>
      <c r="I465" s="231"/>
      <c r="J465" s="42"/>
      <c r="K465" s="42"/>
      <c r="L465" s="46"/>
      <c r="M465" s="232"/>
      <c r="N465" s="233"/>
      <c r="O465" s="86"/>
      <c r="P465" s="86"/>
      <c r="Q465" s="86"/>
      <c r="R465" s="86"/>
      <c r="S465" s="86"/>
      <c r="T465" s="86"/>
      <c r="U465" s="87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T465" s="19" t="s">
        <v>343</v>
      </c>
      <c r="AU465" s="19" t="s">
        <v>85</v>
      </c>
    </row>
    <row r="466" s="2" customFormat="1">
      <c r="A466" s="40"/>
      <c r="B466" s="41"/>
      <c r="C466" s="42"/>
      <c r="D466" s="234" t="s">
        <v>345</v>
      </c>
      <c r="E466" s="42"/>
      <c r="F466" s="235" t="s">
        <v>805</v>
      </c>
      <c r="G466" s="42"/>
      <c r="H466" s="42"/>
      <c r="I466" s="231"/>
      <c r="J466" s="42"/>
      <c r="K466" s="42"/>
      <c r="L466" s="46"/>
      <c r="M466" s="232"/>
      <c r="N466" s="233"/>
      <c r="O466" s="86"/>
      <c r="P466" s="86"/>
      <c r="Q466" s="86"/>
      <c r="R466" s="86"/>
      <c r="S466" s="86"/>
      <c r="T466" s="86"/>
      <c r="U466" s="87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T466" s="19" t="s">
        <v>345</v>
      </c>
      <c r="AU466" s="19" t="s">
        <v>85</v>
      </c>
    </row>
    <row r="467" s="13" customFormat="1">
      <c r="A467" s="13"/>
      <c r="B467" s="236"/>
      <c r="C467" s="237"/>
      <c r="D467" s="229" t="s">
        <v>347</v>
      </c>
      <c r="E467" s="237"/>
      <c r="F467" s="239" t="s">
        <v>806</v>
      </c>
      <c r="G467" s="237"/>
      <c r="H467" s="240">
        <v>1951.607</v>
      </c>
      <c r="I467" s="241"/>
      <c r="J467" s="237"/>
      <c r="K467" s="237"/>
      <c r="L467" s="242"/>
      <c r="M467" s="243"/>
      <c r="N467" s="244"/>
      <c r="O467" s="244"/>
      <c r="P467" s="244"/>
      <c r="Q467" s="244"/>
      <c r="R467" s="244"/>
      <c r="S467" s="244"/>
      <c r="T467" s="244"/>
      <c r="U467" s="245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T467" s="246" t="s">
        <v>347</v>
      </c>
      <c r="AU467" s="246" t="s">
        <v>85</v>
      </c>
      <c r="AV467" s="13" t="s">
        <v>85</v>
      </c>
      <c r="AW467" s="13" t="s">
        <v>4</v>
      </c>
      <c r="AX467" s="13" t="s">
        <v>83</v>
      </c>
      <c r="AY467" s="246" t="s">
        <v>335</v>
      </c>
    </row>
    <row r="468" s="2" customFormat="1" ht="24.15" customHeight="1">
      <c r="A468" s="40"/>
      <c r="B468" s="41"/>
      <c r="C468" s="216" t="s">
        <v>807</v>
      </c>
      <c r="D468" s="216" t="s">
        <v>337</v>
      </c>
      <c r="E468" s="217" t="s">
        <v>808</v>
      </c>
      <c r="F468" s="218" t="s">
        <v>809</v>
      </c>
      <c r="G468" s="219" t="s">
        <v>364</v>
      </c>
      <c r="H468" s="220">
        <v>272.70400000000001</v>
      </c>
      <c r="I468" s="221"/>
      <c r="J468" s="222">
        <f>ROUND(I468*H468,2)</f>
        <v>0</v>
      </c>
      <c r="K468" s="218" t="s">
        <v>341</v>
      </c>
      <c r="L468" s="46"/>
      <c r="M468" s="223" t="s">
        <v>19</v>
      </c>
      <c r="N468" s="224" t="s">
        <v>47</v>
      </c>
      <c r="O468" s="86"/>
      <c r="P468" s="225">
        <f>O468*H468</f>
        <v>0</v>
      </c>
      <c r="Q468" s="225">
        <v>0</v>
      </c>
      <c r="R468" s="225">
        <f>Q468*H468</f>
        <v>0</v>
      </c>
      <c r="S468" s="225">
        <v>0</v>
      </c>
      <c r="T468" s="225">
        <f>S468*H468</f>
        <v>0</v>
      </c>
      <c r="U468" s="226" t="s">
        <v>19</v>
      </c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R468" s="227" t="s">
        <v>103</v>
      </c>
      <c r="AT468" s="227" t="s">
        <v>337</v>
      </c>
      <c r="AU468" s="227" t="s">
        <v>85</v>
      </c>
      <c r="AY468" s="19" t="s">
        <v>335</v>
      </c>
      <c r="BE468" s="228">
        <f>IF(N468="základní",J468,0)</f>
        <v>0</v>
      </c>
      <c r="BF468" s="228">
        <f>IF(N468="snížená",J468,0)</f>
        <v>0</v>
      </c>
      <c r="BG468" s="228">
        <f>IF(N468="zákl. přenesená",J468,0)</f>
        <v>0</v>
      </c>
      <c r="BH468" s="228">
        <f>IF(N468="sníž. přenesená",J468,0)</f>
        <v>0</v>
      </c>
      <c r="BI468" s="228">
        <f>IF(N468="nulová",J468,0)</f>
        <v>0</v>
      </c>
      <c r="BJ468" s="19" t="s">
        <v>83</v>
      </c>
      <c r="BK468" s="228">
        <f>ROUND(I468*H468,2)</f>
        <v>0</v>
      </c>
      <c r="BL468" s="19" t="s">
        <v>103</v>
      </c>
      <c r="BM468" s="227" t="s">
        <v>810</v>
      </c>
    </row>
    <row r="469" s="2" customFormat="1">
      <c r="A469" s="40"/>
      <c r="B469" s="41"/>
      <c r="C469" s="42"/>
      <c r="D469" s="229" t="s">
        <v>343</v>
      </c>
      <c r="E469" s="42"/>
      <c r="F469" s="230" t="s">
        <v>811</v>
      </c>
      <c r="G469" s="42"/>
      <c r="H469" s="42"/>
      <c r="I469" s="231"/>
      <c r="J469" s="42"/>
      <c r="K469" s="42"/>
      <c r="L469" s="46"/>
      <c r="M469" s="232"/>
      <c r="N469" s="233"/>
      <c r="O469" s="86"/>
      <c r="P469" s="86"/>
      <c r="Q469" s="86"/>
      <c r="R469" s="86"/>
      <c r="S469" s="86"/>
      <c r="T469" s="86"/>
      <c r="U469" s="87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T469" s="19" t="s">
        <v>343</v>
      </c>
      <c r="AU469" s="19" t="s">
        <v>85</v>
      </c>
    </row>
    <row r="470" s="2" customFormat="1">
      <c r="A470" s="40"/>
      <c r="B470" s="41"/>
      <c r="C470" s="42"/>
      <c r="D470" s="234" t="s">
        <v>345</v>
      </c>
      <c r="E470" s="42"/>
      <c r="F470" s="235" t="s">
        <v>812</v>
      </c>
      <c r="G470" s="42"/>
      <c r="H470" s="42"/>
      <c r="I470" s="231"/>
      <c r="J470" s="42"/>
      <c r="K470" s="42"/>
      <c r="L470" s="46"/>
      <c r="M470" s="232"/>
      <c r="N470" s="233"/>
      <c r="O470" s="86"/>
      <c r="P470" s="86"/>
      <c r="Q470" s="86"/>
      <c r="R470" s="86"/>
      <c r="S470" s="86"/>
      <c r="T470" s="86"/>
      <c r="U470" s="87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T470" s="19" t="s">
        <v>345</v>
      </c>
      <c r="AU470" s="19" t="s">
        <v>85</v>
      </c>
    </row>
    <row r="471" s="2" customFormat="1" ht="24.15" customHeight="1">
      <c r="A471" s="40"/>
      <c r="B471" s="41"/>
      <c r="C471" s="216" t="s">
        <v>813</v>
      </c>
      <c r="D471" s="216" t="s">
        <v>337</v>
      </c>
      <c r="E471" s="217" t="s">
        <v>814</v>
      </c>
      <c r="F471" s="218" t="s">
        <v>815</v>
      </c>
      <c r="G471" s="219" t="s">
        <v>364</v>
      </c>
      <c r="H471" s="220">
        <v>4.96</v>
      </c>
      <c r="I471" s="221"/>
      <c r="J471" s="222">
        <f>ROUND(I471*H471,2)</f>
        <v>0</v>
      </c>
      <c r="K471" s="218" t="s">
        <v>341</v>
      </c>
      <c r="L471" s="46"/>
      <c r="M471" s="223" t="s">
        <v>19</v>
      </c>
      <c r="N471" s="224" t="s">
        <v>47</v>
      </c>
      <c r="O471" s="86"/>
      <c r="P471" s="225">
        <f>O471*H471</f>
        <v>0</v>
      </c>
      <c r="Q471" s="225">
        <v>0</v>
      </c>
      <c r="R471" s="225">
        <f>Q471*H471</f>
        <v>0</v>
      </c>
      <c r="S471" s="225">
        <v>0</v>
      </c>
      <c r="T471" s="225">
        <f>S471*H471</f>
        <v>0</v>
      </c>
      <c r="U471" s="226" t="s">
        <v>19</v>
      </c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R471" s="227" t="s">
        <v>103</v>
      </c>
      <c r="AT471" s="227" t="s">
        <v>337</v>
      </c>
      <c r="AU471" s="227" t="s">
        <v>85</v>
      </c>
      <c r="AY471" s="19" t="s">
        <v>335</v>
      </c>
      <c r="BE471" s="228">
        <f>IF(N471="základní",J471,0)</f>
        <v>0</v>
      </c>
      <c r="BF471" s="228">
        <f>IF(N471="snížená",J471,0)</f>
        <v>0</v>
      </c>
      <c r="BG471" s="228">
        <f>IF(N471="zákl. přenesená",J471,0)</f>
        <v>0</v>
      </c>
      <c r="BH471" s="228">
        <f>IF(N471="sníž. přenesená",J471,0)</f>
        <v>0</v>
      </c>
      <c r="BI471" s="228">
        <f>IF(N471="nulová",J471,0)</f>
        <v>0</v>
      </c>
      <c r="BJ471" s="19" t="s">
        <v>83</v>
      </c>
      <c r="BK471" s="228">
        <f>ROUND(I471*H471,2)</f>
        <v>0</v>
      </c>
      <c r="BL471" s="19" t="s">
        <v>103</v>
      </c>
      <c r="BM471" s="227" t="s">
        <v>816</v>
      </c>
    </row>
    <row r="472" s="2" customFormat="1">
      <c r="A472" s="40"/>
      <c r="B472" s="41"/>
      <c r="C472" s="42"/>
      <c r="D472" s="229" t="s">
        <v>343</v>
      </c>
      <c r="E472" s="42"/>
      <c r="F472" s="230" t="s">
        <v>817</v>
      </c>
      <c r="G472" s="42"/>
      <c r="H472" s="42"/>
      <c r="I472" s="231"/>
      <c r="J472" s="42"/>
      <c r="K472" s="42"/>
      <c r="L472" s="46"/>
      <c r="M472" s="232"/>
      <c r="N472" s="233"/>
      <c r="O472" s="86"/>
      <c r="P472" s="86"/>
      <c r="Q472" s="86"/>
      <c r="R472" s="86"/>
      <c r="S472" s="86"/>
      <c r="T472" s="86"/>
      <c r="U472" s="87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T472" s="19" t="s">
        <v>343</v>
      </c>
      <c r="AU472" s="19" t="s">
        <v>85</v>
      </c>
    </row>
    <row r="473" s="2" customFormat="1">
      <c r="A473" s="40"/>
      <c r="B473" s="41"/>
      <c r="C473" s="42"/>
      <c r="D473" s="234" t="s">
        <v>345</v>
      </c>
      <c r="E473" s="42"/>
      <c r="F473" s="235" t="s">
        <v>818</v>
      </c>
      <c r="G473" s="42"/>
      <c r="H473" s="42"/>
      <c r="I473" s="231"/>
      <c r="J473" s="42"/>
      <c r="K473" s="42"/>
      <c r="L473" s="46"/>
      <c r="M473" s="232"/>
      <c r="N473" s="233"/>
      <c r="O473" s="86"/>
      <c r="P473" s="86"/>
      <c r="Q473" s="86"/>
      <c r="R473" s="86"/>
      <c r="S473" s="86"/>
      <c r="T473" s="86"/>
      <c r="U473" s="87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T473" s="19" t="s">
        <v>345</v>
      </c>
      <c r="AU473" s="19" t="s">
        <v>85</v>
      </c>
    </row>
    <row r="474" s="12" customFormat="1" ht="22.8" customHeight="1">
      <c r="A474" s="12"/>
      <c r="B474" s="200"/>
      <c r="C474" s="201"/>
      <c r="D474" s="202" t="s">
        <v>75</v>
      </c>
      <c r="E474" s="214" t="s">
        <v>819</v>
      </c>
      <c r="F474" s="214" t="s">
        <v>820</v>
      </c>
      <c r="G474" s="201"/>
      <c r="H474" s="201"/>
      <c r="I474" s="204"/>
      <c r="J474" s="215">
        <f>BK474</f>
        <v>0</v>
      </c>
      <c r="K474" s="201"/>
      <c r="L474" s="206"/>
      <c r="M474" s="207"/>
      <c r="N474" s="208"/>
      <c r="O474" s="208"/>
      <c r="P474" s="209">
        <f>SUM(P475:P477)</f>
        <v>0</v>
      </c>
      <c r="Q474" s="208"/>
      <c r="R474" s="209">
        <f>SUM(R475:R477)</f>
        <v>0</v>
      </c>
      <c r="S474" s="208"/>
      <c r="T474" s="209">
        <f>SUM(T475:T477)</f>
        <v>0</v>
      </c>
      <c r="U474" s="210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R474" s="211" t="s">
        <v>83</v>
      </c>
      <c r="AT474" s="212" t="s">
        <v>75</v>
      </c>
      <c r="AU474" s="212" t="s">
        <v>83</v>
      </c>
      <c r="AY474" s="211" t="s">
        <v>335</v>
      </c>
      <c r="BK474" s="213">
        <f>SUM(BK475:BK477)</f>
        <v>0</v>
      </c>
    </row>
    <row r="475" s="2" customFormat="1" ht="16.5" customHeight="1">
      <c r="A475" s="40"/>
      <c r="B475" s="41"/>
      <c r="C475" s="216" t="s">
        <v>821</v>
      </c>
      <c r="D475" s="216" t="s">
        <v>337</v>
      </c>
      <c r="E475" s="217" t="s">
        <v>822</v>
      </c>
      <c r="F475" s="218" t="s">
        <v>823</v>
      </c>
      <c r="G475" s="219" t="s">
        <v>364</v>
      </c>
      <c r="H475" s="220">
        <v>617.23800000000006</v>
      </c>
      <c r="I475" s="221"/>
      <c r="J475" s="222">
        <f>ROUND(I475*H475,2)</f>
        <v>0</v>
      </c>
      <c r="K475" s="218" t="s">
        <v>341</v>
      </c>
      <c r="L475" s="46"/>
      <c r="M475" s="223" t="s">
        <v>19</v>
      </c>
      <c r="N475" s="224" t="s">
        <v>47</v>
      </c>
      <c r="O475" s="86"/>
      <c r="P475" s="225">
        <f>O475*H475</f>
        <v>0</v>
      </c>
      <c r="Q475" s="225">
        <v>0</v>
      </c>
      <c r="R475" s="225">
        <f>Q475*H475</f>
        <v>0</v>
      </c>
      <c r="S475" s="225">
        <v>0</v>
      </c>
      <c r="T475" s="225">
        <f>S475*H475</f>
        <v>0</v>
      </c>
      <c r="U475" s="226" t="s">
        <v>19</v>
      </c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R475" s="227" t="s">
        <v>103</v>
      </c>
      <c r="AT475" s="227" t="s">
        <v>337</v>
      </c>
      <c r="AU475" s="227" t="s">
        <v>85</v>
      </c>
      <c r="AY475" s="19" t="s">
        <v>335</v>
      </c>
      <c r="BE475" s="228">
        <f>IF(N475="základní",J475,0)</f>
        <v>0</v>
      </c>
      <c r="BF475" s="228">
        <f>IF(N475="snížená",J475,0)</f>
        <v>0</v>
      </c>
      <c r="BG475" s="228">
        <f>IF(N475="zákl. přenesená",J475,0)</f>
        <v>0</v>
      </c>
      <c r="BH475" s="228">
        <f>IF(N475="sníž. přenesená",J475,0)</f>
        <v>0</v>
      </c>
      <c r="BI475" s="228">
        <f>IF(N475="nulová",J475,0)</f>
        <v>0</v>
      </c>
      <c r="BJ475" s="19" t="s">
        <v>83</v>
      </c>
      <c r="BK475" s="228">
        <f>ROUND(I475*H475,2)</f>
        <v>0</v>
      </c>
      <c r="BL475" s="19" t="s">
        <v>103</v>
      </c>
      <c r="BM475" s="227" t="s">
        <v>824</v>
      </c>
    </row>
    <row r="476" s="2" customFormat="1">
      <c r="A476" s="40"/>
      <c r="B476" s="41"/>
      <c r="C476" s="42"/>
      <c r="D476" s="229" t="s">
        <v>343</v>
      </c>
      <c r="E476" s="42"/>
      <c r="F476" s="230" t="s">
        <v>825</v>
      </c>
      <c r="G476" s="42"/>
      <c r="H476" s="42"/>
      <c r="I476" s="231"/>
      <c r="J476" s="42"/>
      <c r="K476" s="42"/>
      <c r="L476" s="46"/>
      <c r="M476" s="232"/>
      <c r="N476" s="233"/>
      <c r="O476" s="86"/>
      <c r="P476" s="86"/>
      <c r="Q476" s="86"/>
      <c r="R476" s="86"/>
      <c r="S476" s="86"/>
      <c r="T476" s="86"/>
      <c r="U476" s="87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T476" s="19" t="s">
        <v>343</v>
      </c>
      <c r="AU476" s="19" t="s">
        <v>85</v>
      </c>
    </row>
    <row r="477" s="2" customFormat="1">
      <c r="A477" s="40"/>
      <c r="B477" s="41"/>
      <c r="C477" s="42"/>
      <c r="D477" s="234" t="s">
        <v>345</v>
      </c>
      <c r="E477" s="42"/>
      <c r="F477" s="235" t="s">
        <v>826</v>
      </c>
      <c r="G477" s="42"/>
      <c r="H477" s="42"/>
      <c r="I477" s="231"/>
      <c r="J477" s="42"/>
      <c r="K477" s="42"/>
      <c r="L477" s="46"/>
      <c r="M477" s="232"/>
      <c r="N477" s="233"/>
      <c r="O477" s="86"/>
      <c r="P477" s="86"/>
      <c r="Q477" s="86"/>
      <c r="R477" s="86"/>
      <c r="S477" s="86"/>
      <c r="T477" s="86"/>
      <c r="U477" s="87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T477" s="19" t="s">
        <v>345</v>
      </c>
      <c r="AU477" s="19" t="s">
        <v>85</v>
      </c>
    </row>
    <row r="478" s="12" customFormat="1" ht="25.92" customHeight="1">
      <c r="A478" s="12"/>
      <c r="B478" s="200"/>
      <c r="C478" s="201"/>
      <c r="D478" s="202" t="s">
        <v>75</v>
      </c>
      <c r="E478" s="203" t="s">
        <v>827</v>
      </c>
      <c r="F478" s="203" t="s">
        <v>828</v>
      </c>
      <c r="G478" s="201"/>
      <c r="H478" s="201"/>
      <c r="I478" s="204"/>
      <c r="J478" s="205">
        <f>BK478</f>
        <v>0</v>
      </c>
      <c r="K478" s="201"/>
      <c r="L478" s="206"/>
      <c r="M478" s="207"/>
      <c r="N478" s="208"/>
      <c r="O478" s="208"/>
      <c r="P478" s="209">
        <f>P479+P513+P656+P715+P724+P730+P768+P863+P902+P958+P1218+P1241+P1315+P1365+P1389+P1398</f>
        <v>0</v>
      </c>
      <c r="Q478" s="208"/>
      <c r="R478" s="209">
        <f>R479+R513+R656+R715+R724+R730+R768+R863+R902+R958+R1218+R1241+R1315+R1365+R1389+R1398</f>
        <v>116.36674549</v>
      </c>
      <c r="S478" s="208"/>
      <c r="T478" s="209">
        <f>T479+T513+T656+T715+T724+T730+T768+T863+T902+T958+T1218+T1241+T1315+T1365+T1389+T1398</f>
        <v>1.1367579999999999</v>
      </c>
      <c r="U478" s="210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R478" s="211" t="s">
        <v>85</v>
      </c>
      <c r="AT478" s="212" t="s">
        <v>75</v>
      </c>
      <c r="AU478" s="212" t="s">
        <v>76</v>
      </c>
      <c r="AY478" s="211" t="s">
        <v>335</v>
      </c>
      <c r="BK478" s="213">
        <f>BK479+BK513+BK656+BK715+BK724+BK730+BK768+BK863+BK902+BK958+BK1218+BK1241+BK1315+BK1365+BK1389+BK1398</f>
        <v>0</v>
      </c>
    </row>
    <row r="479" s="12" customFormat="1" ht="22.8" customHeight="1">
      <c r="A479" s="12"/>
      <c r="B479" s="200"/>
      <c r="C479" s="201"/>
      <c r="D479" s="202" t="s">
        <v>75</v>
      </c>
      <c r="E479" s="214" t="s">
        <v>829</v>
      </c>
      <c r="F479" s="214" t="s">
        <v>830</v>
      </c>
      <c r="G479" s="201"/>
      <c r="H479" s="201"/>
      <c r="I479" s="204"/>
      <c r="J479" s="215">
        <f>BK479</f>
        <v>0</v>
      </c>
      <c r="K479" s="201"/>
      <c r="L479" s="206"/>
      <c r="M479" s="207"/>
      <c r="N479" s="208"/>
      <c r="O479" s="208"/>
      <c r="P479" s="209">
        <f>SUM(P480:P512)</f>
        <v>0</v>
      </c>
      <c r="Q479" s="208"/>
      <c r="R479" s="209">
        <f>SUM(R480:R512)</f>
        <v>0.2786824</v>
      </c>
      <c r="S479" s="208"/>
      <c r="T479" s="209">
        <f>SUM(T480:T512)</f>
        <v>0</v>
      </c>
      <c r="U479" s="210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R479" s="211" t="s">
        <v>85</v>
      </c>
      <c r="AT479" s="212" t="s">
        <v>75</v>
      </c>
      <c r="AU479" s="212" t="s">
        <v>83</v>
      </c>
      <c r="AY479" s="211" t="s">
        <v>335</v>
      </c>
      <c r="BK479" s="213">
        <f>SUM(BK480:BK512)</f>
        <v>0</v>
      </c>
    </row>
    <row r="480" s="2" customFormat="1" ht="16.5" customHeight="1">
      <c r="A480" s="40"/>
      <c r="B480" s="41"/>
      <c r="C480" s="216" t="s">
        <v>831</v>
      </c>
      <c r="D480" s="216" t="s">
        <v>337</v>
      </c>
      <c r="E480" s="217" t="s">
        <v>832</v>
      </c>
      <c r="F480" s="218" t="s">
        <v>833</v>
      </c>
      <c r="G480" s="219" t="s">
        <v>388</v>
      </c>
      <c r="H480" s="220">
        <v>29.914999999999999</v>
      </c>
      <c r="I480" s="221"/>
      <c r="J480" s="222">
        <f>ROUND(I480*H480,2)</f>
        <v>0</v>
      </c>
      <c r="K480" s="218" t="s">
        <v>341</v>
      </c>
      <c r="L480" s="46"/>
      <c r="M480" s="223" t="s">
        <v>19</v>
      </c>
      <c r="N480" s="224" t="s">
        <v>47</v>
      </c>
      <c r="O480" s="86"/>
      <c r="P480" s="225">
        <f>O480*H480</f>
        <v>0</v>
      </c>
      <c r="Q480" s="225">
        <v>0</v>
      </c>
      <c r="R480" s="225">
        <f>Q480*H480</f>
        <v>0</v>
      </c>
      <c r="S480" s="225">
        <v>0</v>
      </c>
      <c r="T480" s="225">
        <f>S480*H480</f>
        <v>0</v>
      </c>
      <c r="U480" s="226" t="s">
        <v>19</v>
      </c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R480" s="227" t="s">
        <v>447</v>
      </c>
      <c r="AT480" s="227" t="s">
        <v>337</v>
      </c>
      <c r="AU480" s="227" t="s">
        <v>85</v>
      </c>
      <c r="AY480" s="19" t="s">
        <v>335</v>
      </c>
      <c r="BE480" s="228">
        <f>IF(N480="základní",J480,0)</f>
        <v>0</v>
      </c>
      <c r="BF480" s="228">
        <f>IF(N480="snížená",J480,0)</f>
        <v>0</v>
      </c>
      <c r="BG480" s="228">
        <f>IF(N480="zákl. přenesená",J480,0)</f>
        <v>0</v>
      </c>
      <c r="BH480" s="228">
        <f>IF(N480="sníž. přenesená",J480,0)</f>
        <v>0</v>
      </c>
      <c r="BI480" s="228">
        <f>IF(N480="nulová",J480,0)</f>
        <v>0</v>
      </c>
      <c r="BJ480" s="19" t="s">
        <v>83</v>
      </c>
      <c r="BK480" s="228">
        <f>ROUND(I480*H480,2)</f>
        <v>0</v>
      </c>
      <c r="BL480" s="19" t="s">
        <v>447</v>
      </c>
      <c r="BM480" s="227" t="s">
        <v>834</v>
      </c>
    </row>
    <row r="481" s="2" customFormat="1">
      <c r="A481" s="40"/>
      <c r="B481" s="41"/>
      <c r="C481" s="42"/>
      <c r="D481" s="229" t="s">
        <v>343</v>
      </c>
      <c r="E481" s="42"/>
      <c r="F481" s="230" t="s">
        <v>835</v>
      </c>
      <c r="G481" s="42"/>
      <c r="H481" s="42"/>
      <c r="I481" s="231"/>
      <c r="J481" s="42"/>
      <c r="K481" s="42"/>
      <c r="L481" s="46"/>
      <c r="M481" s="232"/>
      <c r="N481" s="233"/>
      <c r="O481" s="86"/>
      <c r="P481" s="86"/>
      <c r="Q481" s="86"/>
      <c r="R481" s="86"/>
      <c r="S481" s="86"/>
      <c r="T481" s="86"/>
      <c r="U481" s="87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T481" s="19" t="s">
        <v>343</v>
      </c>
      <c r="AU481" s="19" t="s">
        <v>85</v>
      </c>
    </row>
    <row r="482" s="2" customFormat="1">
      <c r="A482" s="40"/>
      <c r="B482" s="41"/>
      <c r="C482" s="42"/>
      <c r="D482" s="234" t="s">
        <v>345</v>
      </c>
      <c r="E482" s="42"/>
      <c r="F482" s="235" t="s">
        <v>836</v>
      </c>
      <c r="G482" s="42"/>
      <c r="H482" s="42"/>
      <c r="I482" s="231"/>
      <c r="J482" s="42"/>
      <c r="K482" s="42"/>
      <c r="L482" s="46"/>
      <c r="M482" s="232"/>
      <c r="N482" s="233"/>
      <c r="O482" s="86"/>
      <c r="P482" s="86"/>
      <c r="Q482" s="86"/>
      <c r="R482" s="86"/>
      <c r="S482" s="86"/>
      <c r="T482" s="86"/>
      <c r="U482" s="87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T482" s="19" t="s">
        <v>345</v>
      </c>
      <c r="AU482" s="19" t="s">
        <v>85</v>
      </c>
    </row>
    <row r="483" s="14" customFormat="1">
      <c r="A483" s="14"/>
      <c r="B483" s="247"/>
      <c r="C483" s="248"/>
      <c r="D483" s="229" t="s">
        <v>347</v>
      </c>
      <c r="E483" s="249" t="s">
        <v>19</v>
      </c>
      <c r="F483" s="250" t="s">
        <v>375</v>
      </c>
      <c r="G483" s="248"/>
      <c r="H483" s="249" t="s">
        <v>19</v>
      </c>
      <c r="I483" s="251"/>
      <c r="J483" s="248"/>
      <c r="K483" s="248"/>
      <c r="L483" s="252"/>
      <c r="M483" s="253"/>
      <c r="N483" s="254"/>
      <c r="O483" s="254"/>
      <c r="P483" s="254"/>
      <c r="Q483" s="254"/>
      <c r="R483" s="254"/>
      <c r="S483" s="254"/>
      <c r="T483" s="254"/>
      <c r="U483" s="255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T483" s="256" t="s">
        <v>347</v>
      </c>
      <c r="AU483" s="256" t="s">
        <v>85</v>
      </c>
      <c r="AV483" s="14" t="s">
        <v>83</v>
      </c>
      <c r="AW483" s="14" t="s">
        <v>37</v>
      </c>
      <c r="AX483" s="14" t="s">
        <v>76</v>
      </c>
      <c r="AY483" s="256" t="s">
        <v>335</v>
      </c>
    </row>
    <row r="484" s="13" customFormat="1">
      <c r="A484" s="13"/>
      <c r="B484" s="236"/>
      <c r="C484" s="237"/>
      <c r="D484" s="229" t="s">
        <v>347</v>
      </c>
      <c r="E484" s="238" t="s">
        <v>19</v>
      </c>
      <c r="F484" s="239" t="s">
        <v>564</v>
      </c>
      <c r="G484" s="237"/>
      <c r="H484" s="240">
        <v>29.914999999999999</v>
      </c>
      <c r="I484" s="241"/>
      <c r="J484" s="237"/>
      <c r="K484" s="237"/>
      <c r="L484" s="242"/>
      <c r="M484" s="243"/>
      <c r="N484" s="244"/>
      <c r="O484" s="244"/>
      <c r="P484" s="244"/>
      <c r="Q484" s="244"/>
      <c r="R484" s="244"/>
      <c r="S484" s="244"/>
      <c r="T484" s="244"/>
      <c r="U484" s="245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T484" s="246" t="s">
        <v>347</v>
      </c>
      <c r="AU484" s="246" t="s">
        <v>85</v>
      </c>
      <c r="AV484" s="13" t="s">
        <v>85</v>
      </c>
      <c r="AW484" s="13" t="s">
        <v>37</v>
      </c>
      <c r="AX484" s="13" t="s">
        <v>83</v>
      </c>
      <c r="AY484" s="246" t="s">
        <v>335</v>
      </c>
    </row>
    <row r="485" s="2" customFormat="1" ht="16.5" customHeight="1">
      <c r="A485" s="40"/>
      <c r="B485" s="41"/>
      <c r="C485" s="257" t="s">
        <v>837</v>
      </c>
      <c r="D485" s="257" t="s">
        <v>395</v>
      </c>
      <c r="E485" s="258" t="s">
        <v>838</v>
      </c>
      <c r="F485" s="259" t="s">
        <v>839</v>
      </c>
      <c r="G485" s="260" t="s">
        <v>388</v>
      </c>
      <c r="H485" s="261">
        <v>34.866</v>
      </c>
      <c r="I485" s="262"/>
      <c r="J485" s="263">
        <f>ROUND(I485*H485,2)</f>
        <v>0</v>
      </c>
      <c r="K485" s="259" t="s">
        <v>341</v>
      </c>
      <c r="L485" s="264"/>
      <c r="M485" s="265" t="s">
        <v>19</v>
      </c>
      <c r="N485" s="266" t="s">
        <v>47</v>
      </c>
      <c r="O485" s="86"/>
      <c r="P485" s="225">
        <f>O485*H485</f>
        <v>0</v>
      </c>
      <c r="Q485" s="225">
        <v>0.00050000000000000001</v>
      </c>
      <c r="R485" s="225">
        <f>Q485*H485</f>
        <v>0.017433000000000001</v>
      </c>
      <c r="S485" s="225">
        <v>0</v>
      </c>
      <c r="T485" s="225">
        <f>S485*H485</f>
        <v>0</v>
      </c>
      <c r="U485" s="226" t="s">
        <v>19</v>
      </c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R485" s="227" t="s">
        <v>565</v>
      </c>
      <c r="AT485" s="227" t="s">
        <v>395</v>
      </c>
      <c r="AU485" s="227" t="s">
        <v>85</v>
      </c>
      <c r="AY485" s="19" t="s">
        <v>335</v>
      </c>
      <c r="BE485" s="228">
        <f>IF(N485="základní",J485,0)</f>
        <v>0</v>
      </c>
      <c r="BF485" s="228">
        <f>IF(N485="snížená",J485,0)</f>
        <v>0</v>
      </c>
      <c r="BG485" s="228">
        <f>IF(N485="zákl. přenesená",J485,0)</f>
        <v>0</v>
      </c>
      <c r="BH485" s="228">
        <f>IF(N485="sníž. přenesená",J485,0)</f>
        <v>0</v>
      </c>
      <c r="BI485" s="228">
        <f>IF(N485="nulová",J485,0)</f>
        <v>0</v>
      </c>
      <c r="BJ485" s="19" t="s">
        <v>83</v>
      </c>
      <c r="BK485" s="228">
        <f>ROUND(I485*H485,2)</f>
        <v>0</v>
      </c>
      <c r="BL485" s="19" t="s">
        <v>447</v>
      </c>
      <c r="BM485" s="227" t="s">
        <v>840</v>
      </c>
    </row>
    <row r="486" s="2" customFormat="1">
      <c r="A486" s="40"/>
      <c r="B486" s="41"/>
      <c r="C486" s="42"/>
      <c r="D486" s="229" t="s">
        <v>343</v>
      </c>
      <c r="E486" s="42"/>
      <c r="F486" s="230" t="s">
        <v>839</v>
      </c>
      <c r="G486" s="42"/>
      <c r="H486" s="42"/>
      <c r="I486" s="231"/>
      <c r="J486" s="42"/>
      <c r="K486" s="42"/>
      <c r="L486" s="46"/>
      <c r="M486" s="232"/>
      <c r="N486" s="233"/>
      <c r="O486" s="86"/>
      <c r="P486" s="86"/>
      <c r="Q486" s="86"/>
      <c r="R486" s="86"/>
      <c r="S486" s="86"/>
      <c r="T486" s="86"/>
      <c r="U486" s="87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T486" s="19" t="s">
        <v>343</v>
      </c>
      <c r="AU486" s="19" t="s">
        <v>85</v>
      </c>
    </row>
    <row r="487" s="13" customFormat="1">
      <c r="A487" s="13"/>
      <c r="B487" s="236"/>
      <c r="C487" s="237"/>
      <c r="D487" s="229" t="s">
        <v>347</v>
      </c>
      <c r="E487" s="237"/>
      <c r="F487" s="239" t="s">
        <v>841</v>
      </c>
      <c r="G487" s="237"/>
      <c r="H487" s="240">
        <v>34.866</v>
      </c>
      <c r="I487" s="241"/>
      <c r="J487" s="237"/>
      <c r="K487" s="237"/>
      <c r="L487" s="242"/>
      <c r="M487" s="243"/>
      <c r="N487" s="244"/>
      <c r="O487" s="244"/>
      <c r="P487" s="244"/>
      <c r="Q487" s="244"/>
      <c r="R487" s="244"/>
      <c r="S487" s="244"/>
      <c r="T487" s="244"/>
      <c r="U487" s="245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T487" s="246" t="s">
        <v>347</v>
      </c>
      <c r="AU487" s="246" t="s">
        <v>85</v>
      </c>
      <c r="AV487" s="13" t="s">
        <v>85</v>
      </c>
      <c r="AW487" s="13" t="s">
        <v>4</v>
      </c>
      <c r="AX487" s="13" t="s">
        <v>83</v>
      </c>
      <c r="AY487" s="246" t="s">
        <v>335</v>
      </c>
    </row>
    <row r="488" s="2" customFormat="1" ht="16.5" customHeight="1">
      <c r="A488" s="40"/>
      <c r="B488" s="41"/>
      <c r="C488" s="216" t="s">
        <v>842</v>
      </c>
      <c r="D488" s="216" t="s">
        <v>337</v>
      </c>
      <c r="E488" s="217" t="s">
        <v>843</v>
      </c>
      <c r="F488" s="218" t="s">
        <v>844</v>
      </c>
      <c r="G488" s="219" t="s">
        <v>388</v>
      </c>
      <c r="H488" s="220">
        <v>353.86500000000001</v>
      </c>
      <c r="I488" s="221"/>
      <c r="J488" s="222">
        <f>ROUND(I488*H488,2)</f>
        <v>0</v>
      </c>
      <c r="K488" s="218" t="s">
        <v>341</v>
      </c>
      <c r="L488" s="46"/>
      <c r="M488" s="223" t="s">
        <v>19</v>
      </c>
      <c r="N488" s="224" t="s">
        <v>47</v>
      </c>
      <c r="O488" s="86"/>
      <c r="P488" s="225">
        <f>O488*H488</f>
        <v>0</v>
      </c>
      <c r="Q488" s="225">
        <v>4.0000000000000003E-05</v>
      </c>
      <c r="R488" s="225">
        <f>Q488*H488</f>
        <v>0.014154600000000002</v>
      </c>
      <c r="S488" s="225">
        <v>0</v>
      </c>
      <c r="T488" s="225">
        <f>S488*H488</f>
        <v>0</v>
      </c>
      <c r="U488" s="226" t="s">
        <v>19</v>
      </c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R488" s="227" t="s">
        <v>447</v>
      </c>
      <c r="AT488" s="227" t="s">
        <v>337</v>
      </c>
      <c r="AU488" s="227" t="s">
        <v>85</v>
      </c>
      <c r="AY488" s="19" t="s">
        <v>335</v>
      </c>
      <c r="BE488" s="228">
        <f>IF(N488="základní",J488,0)</f>
        <v>0</v>
      </c>
      <c r="BF488" s="228">
        <f>IF(N488="snížená",J488,0)</f>
        <v>0</v>
      </c>
      <c r="BG488" s="228">
        <f>IF(N488="zákl. přenesená",J488,0)</f>
        <v>0</v>
      </c>
      <c r="BH488" s="228">
        <f>IF(N488="sníž. přenesená",J488,0)</f>
        <v>0</v>
      </c>
      <c r="BI488" s="228">
        <f>IF(N488="nulová",J488,0)</f>
        <v>0</v>
      </c>
      <c r="BJ488" s="19" t="s">
        <v>83</v>
      </c>
      <c r="BK488" s="228">
        <f>ROUND(I488*H488,2)</f>
        <v>0</v>
      </c>
      <c r="BL488" s="19" t="s">
        <v>447</v>
      </c>
      <c r="BM488" s="227" t="s">
        <v>845</v>
      </c>
    </row>
    <row r="489" s="2" customFormat="1">
      <c r="A489" s="40"/>
      <c r="B489" s="41"/>
      <c r="C489" s="42"/>
      <c r="D489" s="229" t="s">
        <v>343</v>
      </c>
      <c r="E489" s="42"/>
      <c r="F489" s="230" t="s">
        <v>846</v>
      </c>
      <c r="G489" s="42"/>
      <c r="H489" s="42"/>
      <c r="I489" s="231"/>
      <c r="J489" s="42"/>
      <c r="K489" s="42"/>
      <c r="L489" s="46"/>
      <c r="M489" s="232"/>
      <c r="N489" s="233"/>
      <c r="O489" s="86"/>
      <c r="P489" s="86"/>
      <c r="Q489" s="86"/>
      <c r="R489" s="86"/>
      <c r="S489" s="86"/>
      <c r="T489" s="86"/>
      <c r="U489" s="87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T489" s="19" t="s">
        <v>343</v>
      </c>
      <c r="AU489" s="19" t="s">
        <v>85</v>
      </c>
    </row>
    <row r="490" s="2" customFormat="1">
      <c r="A490" s="40"/>
      <c r="B490" s="41"/>
      <c r="C490" s="42"/>
      <c r="D490" s="234" t="s">
        <v>345</v>
      </c>
      <c r="E490" s="42"/>
      <c r="F490" s="235" t="s">
        <v>847</v>
      </c>
      <c r="G490" s="42"/>
      <c r="H490" s="42"/>
      <c r="I490" s="231"/>
      <c r="J490" s="42"/>
      <c r="K490" s="42"/>
      <c r="L490" s="46"/>
      <c r="M490" s="232"/>
      <c r="N490" s="233"/>
      <c r="O490" s="86"/>
      <c r="P490" s="86"/>
      <c r="Q490" s="86"/>
      <c r="R490" s="86"/>
      <c r="S490" s="86"/>
      <c r="T490" s="86"/>
      <c r="U490" s="87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T490" s="19" t="s">
        <v>345</v>
      </c>
      <c r="AU490" s="19" t="s">
        <v>85</v>
      </c>
    </row>
    <row r="491" s="14" customFormat="1">
      <c r="A491" s="14"/>
      <c r="B491" s="247"/>
      <c r="C491" s="248"/>
      <c r="D491" s="229" t="s">
        <v>347</v>
      </c>
      <c r="E491" s="249" t="s">
        <v>19</v>
      </c>
      <c r="F491" s="250" t="s">
        <v>848</v>
      </c>
      <c r="G491" s="248"/>
      <c r="H491" s="249" t="s">
        <v>19</v>
      </c>
      <c r="I491" s="251"/>
      <c r="J491" s="248"/>
      <c r="K491" s="248"/>
      <c r="L491" s="252"/>
      <c r="M491" s="253"/>
      <c r="N491" s="254"/>
      <c r="O491" s="254"/>
      <c r="P491" s="254"/>
      <c r="Q491" s="254"/>
      <c r="R491" s="254"/>
      <c r="S491" s="254"/>
      <c r="T491" s="254"/>
      <c r="U491" s="255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T491" s="256" t="s">
        <v>347</v>
      </c>
      <c r="AU491" s="256" t="s">
        <v>85</v>
      </c>
      <c r="AV491" s="14" t="s">
        <v>83</v>
      </c>
      <c r="AW491" s="14" t="s">
        <v>37</v>
      </c>
      <c r="AX491" s="14" t="s">
        <v>76</v>
      </c>
      <c r="AY491" s="256" t="s">
        <v>335</v>
      </c>
    </row>
    <row r="492" s="13" customFormat="1">
      <c r="A492" s="13"/>
      <c r="B492" s="236"/>
      <c r="C492" s="237"/>
      <c r="D492" s="229" t="s">
        <v>347</v>
      </c>
      <c r="E492" s="238" t="s">
        <v>19</v>
      </c>
      <c r="F492" s="239" t="s">
        <v>849</v>
      </c>
      <c r="G492" s="237"/>
      <c r="H492" s="240">
        <v>32.115000000000002</v>
      </c>
      <c r="I492" s="241"/>
      <c r="J492" s="237"/>
      <c r="K492" s="237"/>
      <c r="L492" s="242"/>
      <c r="M492" s="243"/>
      <c r="N492" s="244"/>
      <c r="O492" s="244"/>
      <c r="P492" s="244"/>
      <c r="Q492" s="244"/>
      <c r="R492" s="244"/>
      <c r="S492" s="244"/>
      <c r="T492" s="244"/>
      <c r="U492" s="245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T492" s="246" t="s">
        <v>347</v>
      </c>
      <c r="AU492" s="246" t="s">
        <v>85</v>
      </c>
      <c r="AV492" s="13" t="s">
        <v>85</v>
      </c>
      <c r="AW492" s="13" t="s">
        <v>37</v>
      </c>
      <c r="AX492" s="13" t="s">
        <v>76</v>
      </c>
      <c r="AY492" s="246" t="s">
        <v>335</v>
      </c>
    </row>
    <row r="493" s="13" customFormat="1">
      <c r="A493" s="13"/>
      <c r="B493" s="236"/>
      <c r="C493" s="237"/>
      <c r="D493" s="229" t="s">
        <v>347</v>
      </c>
      <c r="E493" s="238" t="s">
        <v>19</v>
      </c>
      <c r="F493" s="239" t="s">
        <v>850</v>
      </c>
      <c r="G493" s="237"/>
      <c r="H493" s="240">
        <v>321.75</v>
      </c>
      <c r="I493" s="241"/>
      <c r="J493" s="237"/>
      <c r="K493" s="237"/>
      <c r="L493" s="242"/>
      <c r="M493" s="243"/>
      <c r="N493" s="244"/>
      <c r="O493" s="244"/>
      <c r="P493" s="244"/>
      <c r="Q493" s="244"/>
      <c r="R493" s="244"/>
      <c r="S493" s="244"/>
      <c r="T493" s="244"/>
      <c r="U493" s="245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T493" s="246" t="s">
        <v>347</v>
      </c>
      <c r="AU493" s="246" t="s">
        <v>85</v>
      </c>
      <c r="AV493" s="13" t="s">
        <v>85</v>
      </c>
      <c r="AW493" s="13" t="s">
        <v>37</v>
      </c>
      <c r="AX493" s="13" t="s">
        <v>76</v>
      </c>
      <c r="AY493" s="246" t="s">
        <v>335</v>
      </c>
    </row>
    <row r="494" s="15" customFormat="1">
      <c r="A494" s="15"/>
      <c r="B494" s="267"/>
      <c r="C494" s="268"/>
      <c r="D494" s="229" t="s">
        <v>347</v>
      </c>
      <c r="E494" s="269" t="s">
        <v>19</v>
      </c>
      <c r="F494" s="270" t="s">
        <v>462</v>
      </c>
      <c r="G494" s="268"/>
      <c r="H494" s="271">
        <v>353.86500000000001</v>
      </c>
      <c r="I494" s="272"/>
      <c r="J494" s="268"/>
      <c r="K494" s="268"/>
      <c r="L494" s="273"/>
      <c r="M494" s="274"/>
      <c r="N494" s="275"/>
      <c r="O494" s="275"/>
      <c r="P494" s="275"/>
      <c r="Q494" s="275"/>
      <c r="R494" s="275"/>
      <c r="S494" s="275"/>
      <c r="T494" s="275"/>
      <c r="U494" s="276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T494" s="277" t="s">
        <v>347</v>
      </c>
      <c r="AU494" s="277" t="s">
        <v>85</v>
      </c>
      <c r="AV494" s="15" t="s">
        <v>103</v>
      </c>
      <c r="AW494" s="15" t="s">
        <v>37</v>
      </c>
      <c r="AX494" s="15" t="s">
        <v>83</v>
      </c>
      <c r="AY494" s="277" t="s">
        <v>335</v>
      </c>
    </row>
    <row r="495" s="2" customFormat="1" ht="16.5" customHeight="1">
      <c r="A495" s="40"/>
      <c r="B495" s="41"/>
      <c r="C495" s="257" t="s">
        <v>851</v>
      </c>
      <c r="D495" s="257" t="s">
        <v>395</v>
      </c>
      <c r="E495" s="258" t="s">
        <v>838</v>
      </c>
      <c r="F495" s="259" t="s">
        <v>839</v>
      </c>
      <c r="G495" s="260" t="s">
        <v>388</v>
      </c>
      <c r="H495" s="261">
        <v>432.06900000000002</v>
      </c>
      <c r="I495" s="262"/>
      <c r="J495" s="263">
        <f>ROUND(I495*H495,2)</f>
        <v>0</v>
      </c>
      <c r="K495" s="259" t="s">
        <v>341</v>
      </c>
      <c r="L495" s="264"/>
      <c r="M495" s="265" t="s">
        <v>19</v>
      </c>
      <c r="N495" s="266" t="s">
        <v>47</v>
      </c>
      <c r="O495" s="86"/>
      <c r="P495" s="225">
        <f>O495*H495</f>
        <v>0</v>
      </c>
      <c r="Q495" s="225">
        <v>0.00050000000000000001</v>
      </c>
      <c r="R495" s="225">
        <f>Q495*H495</f>
        <v>0.21603450000000002</v>
      </c>
      <c r="S495" s="225">
        <v>0</v>
      </c>
      <c r="T495" s="225">
        <f>S495*H495</f>
        <v>0</v>
      </c>
      <c r="U495" s="226" t="s">
        <v>19</v>
      </c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R495" s="227" t="s">
        <v>565</v>
      </c>
      <c r="AT495" s="227" t="s">
        <v>395</v>
      </c>
      <c r="AU495" s="227" t="s">
        <v>85</v>
      </c>
      <c r="AY495" s="19" t="s">
        <v>335</v>
      </c>
      <c r="BE495" s="228">
        <f>IF(N495="základní",J495,0)</f>
        <v>0</v>
      </c>
      <c r="BF495" s="228">
        <f>IF(N495="snížená",J495,0)</f>
        <v>0</v>
      </c>
      <c r="BG495" s="228">
        <f>IF(N495="zákl. přenesená",J495,0)</f>
        <v>0</v>
      </c>
      <c r="BH495" s="228">
        <f>IF(N495="sníž. přenesená",J495,0)</f>
        <v>0</v>
      </c>
      <c r="BI495" s="228">
        <f>IF(N495="nulová",J495,0)</f>
        <v>0</v>
      </c>
      <c r="BJ495" s="19" t="s">
        <v>83</v>
      </c>
      <c r="BK495" s="228">
        <f>ROUND(I495*H495,2)</f>
        <v>0</v>
      </c>
      <c r="BL495" s="19" t="s">
        <v>447</v>
      </c>
      <c r="BM495" s="227" t="s">
        <v>852</v>
      </c>
    </row>
    <row r="496" s="2" customFormat="1">
      <c r="A496" s="40"/>
      <c r="B496" s="41"/>
      <c r="C496" s="42"/>
      <c r="D496" s="229" t="s">
        <v>343</v>
      </c>
      <c r="E496" s="42"/>
      <c r="F496" s="230" t="s">
        <v>839</v>
      </c>
      <c r="G496" s="42"/>
      <c r="H496" s="42"/>
      <c r="I496" s="231"/>
      <c r="J496" s="42"/>
      <c r="K496" s="42"/>
      <c r="L496" s="46"/>
      <c r="M496" s="232"/>
      <c r="N496" s="233"/>
      <c r="O496" s="86"/>
      <c r="P496" s="86"/>
      <c r="Q496" s="86"/>
      <c r="R496" s="86"/>
      <c r="S496" s="86"/>
      <c r="T496" s="86"/>
      <c r="U496" s="87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T496" s="19" t="s">
        <v>343</v>
      </c>
      <c r="AU496" s="19" t="s">
        <v>85</v>
      </c>
    </row>
    <row r="497" s="13" customFormat="1">
      <c r="A497" s="13"/>
      <c r="B497" s="236"/>
      <c r="C497" s="237"/>
      <c r="D497" s="229" t="s">
        <v>347</v>
      </c>
      <c r="E497" s="237"/>
      <c r="F497" s="239" t="s">
        <v>853</v>
      </c>
      <c r="G497" s="237"/>
      <c r="H497" s="240">
        <v>432.06900000000002</v>
      </c>
      <c r="I497" s="241"/>
      <c r="J497" s="237"/>
      <c r="K497" s="237"/>
      <c r="L497" s="242"/>
      <c r="M497" s="243"/>
      <c r="N497" s="244"/>
      <c r="O497" s="244"/>
      <c r="P497" s="244"/>
      <c r="Q497" s="244"/>
      <c r="R497" s="244"/>
      <c r="S497" s="244"/>
      <c r="T497" s="244"/>
      <c r="U497" s="245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T497" s="246" t="s">
        <v>347</v>
      </c>
      <c r="AU497" s="246" t="s">
        <v>85</v>
      </c>
      <c r="AV497" s="13" t="s">
        <v>85</v>
      </c>
      <c r="AW497" s="13" t="s">
        <v>4</v>
      </c>
      <c r="AX497" s="13" t="s">
        <v>83</v>
      </c>
      <c r="AY497" s="246" t="s">
        <v>335</v>
      </c>
    </row>
    <row r="498" s="2" customFormat="1" ht="16.5" customHeight="1">
      <c r="A498" s="40"/>
      <c r="B498" s="41"/>
      <c r="C498" s="216" t="s">
        <v>854</v>
      </c>
      <c r="D498" s="216" t="s">
        <v>337</v>
      </c>
      <c r="E498" s="217" t="s">
        <v>855</v>
      </c>
      <c r="F498" s="218" t="s">
        <v>856</v>
      </c>
      <c r="G498" s="219" t="s">
        <v>618</v>
      </c>
      <c r="H498" s="220">
        <v>42.82</v>
      </c>
      <c r="I498" s="221"/>
      <c r="J498" s="222">
        <f>ROUND(I498*H498,2)</f>
        <v>0</v>
      </c>
      <c r="K498" s="218" t="s">
        <v>341</v>
      </c>
      <c r="L498" s="46"/>
      <c r="M498" s="223" t="s">
        <v>19</v>
      </c>
      <c r="N498" s="224" t="s">
        <v>47</v>
      </c>
      <c r="O498" s="86"/>
      <c r="P498" s="225">
        <f>O498*H498</f>
        <v>0</v>
      </c>
      <c r="Q498" s="225">
        <v>0.00016000000000000001</v>
      </c>
      <c r="R498" s="225">
        <f>Q498*H498</f>
        <v>0.0068512000000000009</v>
      </c>
      <c r="S498" s="225">
        <v>0</v>
      </c>
      <c r="T498" s="225">
        <f>S498*H498</f>
        <v>0</v>
      </c>
      <c r="U498" s="226" t="s">
        <v>19</v>
      </c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R498" s="227" t="s">
        <v>447</v>
      </c>
      <c r="AT498" s="227" t="s">
        <v>337</v>
      </c>
      <c r="AU498" s="227" t="s">
        <v>85</v>
      </c>
      <c r="AY498" s="19" t="s">
        <v>335</v>
      </c>
      <c r="BE498" s="228">
        <f>IF(N498="základní",J498,0)</f>
        <v>0</v>
      </c>
      <c r="BF498" s="228">
        <f>IF(N498="snížená",J498,0)</f>
        <v>0</v>
      </c>
      <c r="BG498" s="228">
        <f>IF(N498="zákl. přenesená",J498,0)</f>
        <v>0</v>
      </c>
      <c r="BH498" s="228">
        <f>IF(N498="sníž. přenesená",J498,0)</f>
        <v>0</v>
      </c>
      <c r="BI498" s="228">
        <f>IF(N498="nulová",J498,0)</f>
        <v>0</v>
      </c>
      <c r="BJ498" s="19" t="s">
        <v>83</v>
      </c>
      <c r="BK498" s="228">
        <f>ROUND(I498*H498,2)</f>
        <v>0</v>
      </c>
      <c r="BL498" s="19" t="s">
        <v>447</v>
      </c>
      <c r="BM498" s="227" t="s">
        <v>857</v>
      </c>
    </row>
    <row r="499" s="2" customFormat="1">
      <c r="A499" s="40"/>
      <c r="B499" s="41"/>
      <c r="C499" s="42"/>
      <c r="D499" s="229" t="s">
        <v>343</v>
      </c>
      <c r="E499" s="42"/>
      <c r="F499" s="230" t="s">
        <v>858</v>
      </c>
      <c r="G499" s="42"/>
      <c r="H499" s="42"/>
      <c r="I499" s="231"/>
      <c r="J499" s="42"/>
      <c r="K499" s="42"/>
      <c r="L499" s="46"/>
      <c r="M499" s="232"/>
      <c r="N499" s="233"/>
      <c r="O499" s="86"/>
      <c r="P499" s="86"/>
      <c r="Q499" s="86"/>
      <c r="R499" s="86"/>
      <c r="S499" s="86"/>
      <c r="T499" s="86"/>
      <c r="U499" s="87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T499" s="19" t="s">
        <v>343</v>
      </c>
      <c r="AU499" s="19" t="s">
        <v>85</v>
      </c>
    </row>
    <row r="500" s="2" customFormat="1">
      <c r="A500" s="40"/>
      <c r="B500" s="41"/>
      <c r="C500" s="42"/>
      <c r="D500" s="234" t="s">
        <v>345</v>
      </c>
      <c r="E500" s="42"/>
      <c r="F500" s="235" t="s">
        <v>859</v>
      </c>
      <c r="G500" s="42"/>
      <c r="H500" s="42"/>
      <c r="I500" s="231"/>
      <c r="J500" s="42"/>
      <c r="K500" s="42"/>
      <c r="L500" s="46"/>
      <c r="M500" s="232"/>
      <c r="N500" s="233"/>
      <c r="O500" s="86"/>
      <c r="P500" s="86"/>
      <c r="Q500" s="86"/>
      <c r="R500" s="86"/>
      <c r="S500" s="86"/>
      <c r="T500" s="86"/>
      <c r="U500" s="87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T500" s="19" t="s">
        <v>345</v>
      </c>
      <c r="AU500" s="19" t="s">
        <v>85</v>
      </c>
    </row>
    <row r="501" s="14" customFormat="1">
      <c r="A501" s="14"/>
      <c r="B501" s="247"/>
      <c r="C501" s="248"/>
      <c r="D501" s="229" t="s">
        <v>347</v>
      </c>
      <c r="E501" s="249" t="s">
        <v>19</v>
      </c>
      <c r="F501" s="250" t="s">
        <v>848</v>
      </c>
      <c r="G501" s="248"/>
      <c r="H501" s="249" t="s">
        <v>19</v>
      </c>
      <c r="I501" s="251"/>
      <c r="J501" s="248"/>
      <c r="K501" s="248"/>
      <c r="L501" s="252"/>
      <c r="M501" s="253"/>
      <c r="N501" s="254"/>
      <c r="O501" s="254"/>
      <c r="P501" s="254"/>
      <c r="Q501" s="254"/>
      <c r="R501" s="254"/>
      <c r="S501" s="254"/>
      <c r="T501" s="254"/>
      <c r="U501" s="255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T501" s="256" t="s">
        <v>347</v>
      </c>
      <c r="AU501" s="256" t="s">
        <v>85</v>
      </c>
      <c r="AV501" s="14" t="s">
        <v>83</v>
      </c>
      <c r="AW501" s="14" t="s">
        <v>37</v>
      </c>
      <c r="AX501" s="14" t="s">
        <v>76</v>
      </c>
      <c r="AY501" s="256" t="s">
        <v>335</v>
      </c>
    </row>
    <row r="502" s="13" customFormat="1">
      <c r="A502" s="13"/>
      <c r="B502" s="236"/>
      <c r="C502" s="237"/>
      <c r="D502" s="229" t="s">
        <v>347</v>
      </c>
      <c r="E502" s="238" t="s">
        <v>19</v>
      </c>
      <c r="F502" s="239" t="s">
        <v>860</v>
      </c>
      <c r="G502" s="237"/>
      <c r="H502" s="240">
        <v>42.82</v>
      </c>
      <c r="I502" s="241"/>
      <c r="J502" s="237"/>
      <c r="K502" s="237"/>
      <c r="L502" s="242"/>
      <c r="M502" s="243"/>
      <c r="N502" s="244"/>
      <c r="O502" s="244"/>
      <c r="P502" s="244"/>
      <c r="Q502" s="244"/>
      <c r="R502" s="244"/>
      <c r="S502" s="244"/>
      <c r="T502" s="244"/>
      <c r="U502" s="245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T502" s="246" t="s">
        <v>347</v>
      </c>
      <c r="AU502" s="246" t="s">
        <v>85</v>
      </c>
      <c r="AV502" s="13" t="s">
        <v>85</v>
      </c>
      <c r="AW502" s="13" t="s">
        <v>37</v>
      </c>
      <c r="AX502" s="13" t="s">
        <v>83</v>
      </c>
      <c r="AY502" s="246" t="s">
        <v>335</v>
      </c>
    </row>
    <row r="503" s="2" customFormat="1" ht="16.5" customHeight="1">
      <c r="A503" s="40"/>
      <c r="B503" s="41"/>
      <c r="C503" s="216" t="s">
        <v>861</v>
      </c>
      <c r="D503" s="216" t="s">
        <v>337</v>
      </c>
      <c r="E503" s="217" t="s">
        <v>862</v>
      </c>
      <c r="F503" s="218" t="s">
        <v>863</v>
      </c>
      <c r="G503" s="219" t="s">
        <v>388</v>
      </c>
      <c r="H503" s="220">
        <v>161.39400000000001</v>
      </c>
      <c r="I503" s="221"/>
      <c r="J503" s="222">
        <f>ROUND(I503*H503,2)</f>
        <v>0</v>
      </c>
      <c r="K503" s="218" t="s">
        <v>341</v>
      </c>
      <c r="L503" s="46"/>
      <c r="M503" s="223" t="s">
        <v>19</v>
      </c>
      <c r="N503" s="224" t="s">
        <v>47</v>
      </c>
      <c r="O503" s="86"/>
      <c r="P503" s="225">
        <f>O503*H503</f>
        <v>0</v>
      </c>
      <c r="Q503" s="225">
        <v>0</v>
      </c>
      <c r="R503" s="225">
        <f>Q503*H503</f>
        <v>0</v>
      </c>
      <c r="S503" s="225">
        <v>0</v>
      </c>
      <c r="T503" s="225">
        <f>S503*H503</f>
        <v>0</v>
      </c>
      <c r="U503" s="226" t="s">
        <v>19</v>
      </c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R503" s="227" t="s">
        <v>447</v>
      </c>
      <c r="AT503" s="227" t="s">
        <v>337</v>
      </c>
      <c r="AU503" s="227" t="s">
        <v>85</v>
      </c>
      <c r="AY503" s="19" t="s">
        <v>335</v>
      </c>
      <c r="BE503" s="228">
        <f>IF(N503="základní",J503,0)</f>
        <v>0</v>
      </c>
      <c r="BF503" s="228">
        <f>IF(N503="snížená",J503,0)</f>
        <v>0</v>
      </c>
      <c r="BG503" s="228">
        <f>IF(N503="zákl. přenesená",J503,0)</f>
        <v>0</v>
      </c>
      <c r="BH503" s="228">
        <f>IF(N503="sníž. přenesená",J503,0)</f>
        <v>0</v>
      </c>
      <c r="BI503" s="228">
        <f>IF(N503="nulová",J503,0)</f>
        <v>0</v>
      </c>
      <c r="BJ503" s="19" t="s">
        <v>83</v>
      </c>
      <c r="BK503" s="228">
        <f>ROUND(I503*H503,2)</f>
        <v>0</v>
      </c>
      <c r="BL503" s="19" t="s">
        <v>447</v>
      </c>
      <c r="BM503" s="227" t="s">
        <v>864</v>
      </c>
    </row>
    <row r="504" s="2" customFormat="1">
      <c r="A504" s="40"/>
      <c r="B504" s="41"/>
      <c r="C504" s="42"/>
      <c r="D504" s="229" t="s">
        <v>343</v>
      </c>
      <c r="E504" s="42"/>
      <c r="F504" s="230" t="s">
        <v>865</v>
      </c>
      <c r="G504" s="42"/>
      <c r="H504" s="42"/>
      <c r="I504" s="231"/>
      <c r="J504" s="42"/>
      <c r="K504" s="42"/>
      <c r="L504" s="46"/>
      <c r="M504" s="232"/>
      <c r="N504" s="233"/>
      <c r="O504" s="86"/>
      <c r="P504" s="86"/>
      <c r="Q504" s="86"/>
      <c r="R504" s="86"/>
      <c r="S504" s="86"/>
      <c r="T504" s="86"/>
      <c r="U504" s="87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T504" s="19" t="s">
        <v>343</v>
      </c>
      <c r="AU504" s="19" t="s">
        <v>85</v>
      </c>
    </row>
    <row r="505" s="2" customFormat="1">
      <c r="A505" s="40"/>
      <c r="B505" s="41"/>
      <c r="C505" s="42"/>
      <c r="D505" s="234" t="s">
        <v>345</v>
      </c>
      <c r="E505" s="42"/>
      <c r="F505" s="235" t="s">
        <v>866</v>
      </c>
      <c r="G505" s="42"/>
      <c r="H505" s="42"/>
      <c r="I505" s="231"/>
      <c r="J505" s="42"/>
      <c r="K505" s="42"/>
      <c r="L505" s="46"/>
      <c r="M505" s="232"/>
      <c r="N505" s="233"/>
      <c r="O505" s="86"/>
      <c r="P505" s="86"/>
      <c r="Q505" s="86"/>
      <c r="R505" s="86"/>
      <c r="S505" s="86"/>
      <c r="T505" s="86"/>
      <c r="U505" s="87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T505" s="19" t="s">
        <v>345</v>
      </c>
      <c r="AU505" s="19" t="s">
        <v>85</v>
      </c>
    </row>
    <row r="506" s="14" customFormat="1">
      <c r="A506" s="14"/>
      <c r="B506" s="247"/>
      <c r="C506" s="248"/>
      <c r="D506" s="229" t="s">
        <v>347</v>
      </c>
      <c r="E506" s="249" t="s">
        <v>19</v>
      </c>
      <c r="F506" s="250" t="s">
        <v>867</v>
      </c>
      <c r="G506" s="248"/>
      <c r="H506" s="249" t="s">
        <v>19</v>
      </c>
      <c r="I506" s="251"/>
      <c r="J506" s="248"/>
      <c r="K506" s="248"/>
      <c r="L506" s="252"/>
      <c r="M506" s="253"/>
      <c r="N506" s="254"/>
      <c r="O506" s="254"/>
      <c r="P506" s="254"/>
      <c r="Q506" s="254"/>
      <c r="R506" s="254"/>
      <c r="S506" s="254"/>
      <c r="T506" s="254"/>
      <c r="U506" s="255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T506" s="256" t="s">
        <v>347</v>
      </c>
      <c r="AU506" s="256" t="s">
        <v>85</v>
      </c>
      <c r="AV506" s="14" t="s">
        <v>83</v>
      </c>
      <c r="AW506" s="14" t="s">
        <v>37</v>
      </c>
      <c r="AX506" s="14" t="s">
        <v>76</v>
      </c>
      <c r="AY506" s="256" t="s">
        <v>335</v>
      </c>
    </row>
    <row r="507" s="13" customFormat="1">
      <c r="A507" s="13"/>
      <c r="B507" s="236"/>
      <c r="C507" s="237"/>
      <c r="D507" s="229" t="s">
        <v>347</v>
      </c>
      <c r="E507" s="238" t="s">
        <v>19</v>
      </c>
      <c r="F507" s="239" t="s">
        <v>868</v>
      </c>
      <c r="G507" s="237"/>
      <c r="H507" s="240">
        <v>161.39400000000001</v>
      </c>
      <c r="I507" s="241"/>
      <c r="J507" s="237"/>
      <c r="K507" s="237"/>
      <c r="L507" s="242"/>
      <c r="M507" s="243"/>
      <c r="N507" s="244"/>
      <c r="O507" s="244"/>
      <c r="P507" s="244"/>
      <c r="Q507" s="244"/>
      <c r="R507" s="244"/>
      <c r="S507" s="244"/>
      <c r="T507" s="244"/>
      <c r="U507" s="245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T507" s="246" t="s">
        <v>347</v>
      </c>
      <c r="AU507" s="246" t="s">
        <v>85</v>
      </c>
      <c r="AV507" s="13" t="s">
        <v>85</v>
      </c>
      <c r="AW507" s="13" t="s">
        <v>37</v>
      </c>
      <c r="AX507" s="13" t="s">
        <v>83</v>
      </c>
      <c r="AY507" s="246" t="s">
        <v>335</v>
      </c>
    </row>
    <row r="508" s="2" customFormat="1" ht="16.5" customHeight="1">
      <c r="A508" s="40"/>
      <c r="B508" s="41"/>
      <c r="C508" s="257" t="s">
        <v>869</v>
      </c>
      <c r="D508" s="257" t="s">
        <v>395</v>
      </c>
      <c r="E508" s="258" t="s">
        <v>870</v>
      </c>
      <c r="F508" s="259" t="s">
        <v>871</v>
      </c>
      <c r="G508" s="260" t="s">
        <v>388</v>
      </c>
      <c r="H508" s="261">
        <v>161.39400000000001</v>
      </c>
      <c r="I508" s="262"/>
      <c r="J508" s="263">
        <f>ROUND(I508*H508,2)</f>
        <v>0</v>
      </c>
      <c r="K508" s="259" t="s">
        <v>341</v>
      </c>
      <c r="L508" s="264"/>
      <c r="M508" s="265" t="s">
        <v>19</v>
      </c>
      <c r="N508" s="266" t="s">
        <v>47</v>
      </c>
      <c r="O508" s="86"/>
      <c r="P508" s="225">
        <f>O508*H508</f>
        <v>0</v>
      </c>
      <c r="Q508" s="225">
        <v>0.00014999999999999999</v>
      </c>
      <c r="R508" s="225">
        <f>Q508*H508</f>
        <v>0.024209099999999997</v>
      </c>
      <c r="S508" s="225">
        <v>0</v>
      </c>
      <c r="T508" s="225">
        <f>S508*H508</f>
        <v>0</v>
      </c>
      <c r="U508" s="226" t="s">
        <v>19</v>
      </c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R508" s="227" t="s">
        <v>565</v>
      </c>
      <c r="AT508" s="227" t="s">
        <v>395</v>
      </c>
      <c r="AU508" s="227" t="s">
        <v>85</v>
      </c>
      <c r="AY508" s="19" t="s">
        <v>335</v>
      </c>
      <c r="BE508" s="228">
        <f>IF(N508="základní",J508,0)</f>
        <v>0</v>
      </c>
      <c r="BF508" s="228">
        <f>IF(N508="snížená",J508,0)</f>
        <v>0</v>
      </c>
      <c r="BG508" s="228">
        <f>IF(N508="zákl. přenesená",J508,0)</f>
        <v>0</v>
      </c>
      <c r="BH508" s="228">
        <f>IF(N508="sníž. přenesená",J508,0)</f>
        <v>0</v>
      </c>
      <c r="BI508" s="228">
        <f>IF(N508="nulová",J508,0)</f>
        <v>0</v>
      </c>
      <c r="BJ508" s="19" t="s">
        <v>83</v>
      </c>
      <c r="BK508" s="228">
        <f>ROUND(I508*H508,2)</f>
        <v>0</v>
      </c>
      <c r="BL508" s="19" t="s">
        <v>447</v>
      </c>
      <c r="BM508" s="227" t="s">
        <v>872</v>
      </c>
    </row>
    <row r="509" s="2" customFormat="1">
      <c r="A509" s="40"/>
      <c r="B509" s="41"/>
      <c r="C509" s="42"/>
      <c r="D509" s="229" t="s">
        <v>343</v>
      </c>
      <c r="E509" s="42"/>
      <c r="F509" s="230" t="s">
        <v>871</v>
      </c>
      <c r="G509" s="42"/>
      <c r="H509" s="42"/>
      <c r="I509" s="231"/>
      <c r="J509" s="42"/>
      <c r="K509" s="42"/>
      <c r="L509" s="46"/>
      <c r="M509" s="232"/>
      <c r="N509" s="233"/>
      <c r="O509" s="86"/>
      <c r="P509" s="86"/>
      <c r="Q509" s="86"/>
      <c r="R509" s="86"/>
      <c r="S509" s="86"/>
      <c r="T509" s="86"/>
      <c r="U509" s="87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T509" s="19" t="s">
        <v>343</v>
      </c>
      <c r="AU509" s="19" t="s">
        <v>85</v>
      </c>
    </row>
    <row r="510" s="2" customFormat="1" ht="16.5" customHeight="1">
      <c r="A510" s="40"/>
      <c r="B510" s="41"/>
      <c r="C510" s="216" t="s">
        <v>873</v>
      </c>
      <c r="D510" s="216" t="s">
        <v>337</v>
      </c>
      <c r="E510" s="217" t="s">
        <v>874</v>
      </c>
      <c r="F510" s="218" t="s">
        <v>875</v>
      </c>
      <c r="G510" s="219" t="s">
        <v>364</v>
      </c>
      <c r="H510" s="220">
        <v>0.27900000000000003</v>
      </c>
      <c r="I510" s="221"/>
      <c r="J510" s="222">
        <f>ROUND(I510*H510,2)</f>
        <v>0</v>
      </c>
      <c r="K510" s="218" t="s">
        <v>341</v>
      </c>
      <c r="L510" s="46"/>
      <c r="M510" s="223" t="s">
        <v>19</v>
      </c>
      <c r="N510" s="224" t="s">
        <v>47</v>
      </c>
      <c r="O510" s="86"/>
      <c r="P510" s="225">
        <f>O510*H510</f>
        <v>0</v>
      </c>
      <c r="Q510" s="225">
        <v>0</v>
      </c>
      <c r="R510" s="225">
        <f>Q510*H510</f>
        <v>0</v>
      </c>
      <c r="S510" s="225">
        <v>0</v>
      </c>
      <c r="T510" s="225">
        <f>S510*H510</f>
        <v>0</v>
      </c>
      <c r="U510" s="226" t="s">
        <v>19</v>
      </c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R510" s="227" t="s">
        <v>447</v>
      </c>
      <c r="AT510" s="227" t="s">
        <v>337</v>
      </c>
      <c r="AU510" s="227" t="s">
        <v>85</v>
      </c>
      <c r="AY510" s="19" t="s">
        <v>335</v>
      </c>
      <c r="BE510" s="228">
        <f>IF(N510="základní",J510,0)</f>
        <v>0</v>
      </c>
      <c r="BF510" s="228">
        <f>IF(N510="snížená",J510,0)</f>
        <v>0</v>
      </c>
      <c r="BG510" s="228">
        <f>IF(N510="zákl. přenesená",J510,0)</f>
        <v>0</v>
      </c>
      <c r="BH510" s="228">
        <f>IF(N510="sníž. přenesená",J510,0)</f>
        <v>0</v>
      </c>
      <c r="BI510" s="228">
        <f>IF(N510="nulová",J510,0)</f>
        <v>0</v>
      </c>
      <c r="BJ510" s="19" t="s">
        <v>83</v>
      </c>
      <c r="BK510" s="228">
        <f>ROUND(I510*H510,2)</f>
        <v>0</v>
      </c>
      <c r="BL510" s="19" t="s">
        <v>447</v>
      </c>
      <c r="BM510" s="227" t="s">
        <v>876</v>
      </c>
    </row>
    <row r="511" s="2" customFormat="1">
      <c r="A511" s="40"/>
      <c r="B511" s="41"/>
      <c r="C511" s="42"/>
      <c r="D511" s="229" t="s">
        <v>343</v>
      </c>
      <c r="E511" s="42"/>
      <c r="F511" s="230" t="s">
        <v>877</v>
      </c>
      <c r="G511" s="42"/>
      <c r="H511" s="42"/>
      <c r="I511" s="231"/>
      <c r="J511" s="42"/>
      <c r="K511" s="42"/>
      <c r="L511" s="46"/>
      <c r="M511" s="232"/>
      <c r="N511" s="233"/>
      <c r="O511" s="86"/>
      <c r="P511" s="86"/>
      <c r="Q511" s="86"/>
      <c r="R511" s="86"/>
      <c r="S511" s="86"/>
      <c r="T511" s="86"/>
      <c r="U511" s="87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T511" s="19" t="s">
        <v>343</v>
      </c>
      <c r="AU511" s="19" t="s">
        <v>85</v>
      </c>
    </row>
    <row r="512" s="2" customFormat="1">
      <c r="A512" s="40"/>
      <c r="B512" s="41"/>
      <c r="C512" s="42"/>
      <c r="D512" s="234" t="s">
        <v>345</v>
      </c>
      <c r="E512" s="42"/>
      <c r="F512" s="235" t="s">
        <v>878</v>
      </c>
      <c r="G512" s="42"/>
      <c r="H512" s="42"/>
      <c r="I512" s="231"/>
      <c r="J512" s="42"/>
      <c r="K512" s="42"/>
      <c r="L512" s="46"/>
      <c r="M512" s="232"/>
      <c r="N512" s="233"/>
      <c r="O512" s="86"/>
      <c r="P512" s="86"/>
      <c r="Q512" s="86"/>
      <c r="R512" s="86"/>
      <c r="S512" s="86"/>
      <c r="T512" s="86"/>
      <c r="U512" s="87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T512" s="19" t="s">
        <v>345</v>
      </c>
      <c r="AU512" s="19" t="s">
        <v>85</v>
      </c>
    </row>
    <row r="513" s="12" customFormat="1" ht="22.8" customHeight="1">
      <c r="A513" s="12"/>
      <c r="B513" s="200"/>
      <c r="C513" s="201"/>
      <c r="D513" s="202" t="s">
        <v>75</v>
      </c>
      <c r="E513" s="214" t="s">
        <v>879</v>
      </c>
      <c r="F513" s="214" t="s">
        <v>880</v>
      </c>
      <c r="G513" s="201"/>
      <c r="H513" s="201"/>
      <c r="I513" s="204"/>
      <c r="J513" s="215">
        <f>BK513</f>
        <v>0</v>
      </c>
      <c r="K513" s="201"/>
      <c r="L513" s="206"/>
      <c r="M513" s="207"/>
      <c r="N513" s="208"/>
      <c r="O513" s="208"/>
      <c r="P513" s="209">
        <f>SUM(P514:P655)</f>
        <v>0</v>
      </c>
      <c r="Q513" s="208"/>
      <c r="R513" s="209">
        <f>SUM(R514:R655)</f>
        <v>24.713652889999999</v>
      </c>
      <c r="S513" s="208"/>
      <c r="T513" s="209">
        <f>SUM(T514:T655)</f>
        <v>0</v>
      </c>
      <c r="U513" s="210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R513" s="211" t="s">
        <v>85</v>
      </c>
      <c r="AT513" s="212" t="s">
        <v>75</v>
      </c>
      <c r="AU513" s="212" t="s">
        <v>83</v>
      </c>
      <c r="AY513" s="211" t="s">
        <v>335</v>
      </c>
      <c r="BK513" s="213">
        <f>SUM(BK514:BK655)</f>
        <v>0</v>
      </c>
    </row>
    <row r="514" s="2" customFormat="1" ht="24.15" customHeight="1">
      <c r="A514" s="40"/>
      <c r="B514" s="41"/>
      <c r="C514" s="216" t="s">
        <v>881</v>
      </c>
      <c r="D514" s="216" t="s">
        <v>337</v>
      </c>
      <c r="E514" s="217" t="s">
        <v>882</v>
      </c>
      <c r="F514" s="218" t="s">
        <v>883</v>
      </c>
      <c r="G514" s="219" t="s">
        <v>388</v>
      </c>
      <c r="H514" s="220">
        <v>582.22000000000003</v>
      </c>
      <c r="I514" s="221"/>
      <c r="J514" s="222">
        <f>ROUND(I514*H514,2)</f>
        <v>0</v>
      </c>
      <c r="K514" s="218" t="s">
        <v>341</v>
      </c>
      <c r="L514" s="46"/>
      <c r="M514" s="223" t="s">
        <v>19</v>
      </c>
      <c r="N514" s="224" t="s">
        <v>47</v>
      </c>
      <c r="O514" s="86"/>
      <c r="P514" s="225">
        <f>O514*H514</f>
        <v>0</v>
      </c>
      <c r="Q514" s="225">
        <v>0.00071000000000000002</v>
      </c>
      <c r="R514" s="225">
        <f>Q514*H514</f>
        <v>0.41337620000000003</v>
      </c>
      <c r="S514" s="225">
        <v>0</v>
      </c>
      <c r="T514" s="225">
        <f>S514*H514</f>
        <v>0</v>
      </c>
      <c r="U514" s="226" t="s">
        <v>19</v>
      </c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R514" s="227" t="s">
        <v>447</v>
      </c>
      <c r="AT514" s="227" t="s">
        <v>337</v>
      </c>
      <c r="AU514" s="227" t="s">
        <v>85</v>
      </c>
      <c r="AY514" s="19" t="s">
        <v>335</v>
      </c>
      <c r="BE514" s="228">
        <f>IF(N514="základní",J514,0)</f>
        <v>0</v>
      </c>
      <c r="BF514" s="228">
        <f>IF(N514="snížená",J514,0)</f>
        <v>0</v>
      </c>
      <c r="BG514" s="228">
        <f>IF(N514="zákl. přenesená",J514,0)</f>
        <v>0</v>
      </c>
      <c r="BH514" s="228">
        <f>IF(N514="sníž. přenesená",J514,0)</f>
        <v>0</v>
      </c>
      <c r="BI514" s="228">
        <f>IF(N514="nulová",J514,0)</f>
        <v>0</v>
      </c>
      <c r="BJ514" s="19" t="s">
        <v>83</v>
      </c>
      <c r="BK514" s="228">
        <f>ROUND(I514*H514,2)</f>
        <v>0</v>
      </c>
      <c r="BL514" s="19" t="s">
        <v>447</v>
      </c>
      <c r="BM514" s="227" t="s">
        <v>884</v>
      </c>
    </row>
    <row r="515" s="2" customFormat="1">
      <c r="A515" s="40"/>
      <c r="B515" s="41"/>
      <c r="C515" s="42"/>
      <c r="D515" s="229" t="s">
        <v>343</v>
      </c>
      <c r="E515" s="42"/>
      <c r="F515" s="230" t="s">
        <v>885</v>
      </c>
      <c r="G515" s="42"/>
      <c r="H515" s="42"/>
      <c r="I515" s="231"/>
      <c r="J515" s="42"/>
      <c r="K515" s="42"/>
      <c r="L515" s="46"/>
      <c r="M515" s="232"/>
      <c r="N515" s="233"/>
      <c r="O515" s="86"/>
      <c r="P515" s="86"/>
      <c r="Q515" s="86"/>
      <c r="R515" s="86"/>
      <c r="S515" s="86"/>
      <c r="T515" s="86"/>
      <c r="U515" s="87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T515" s="19" t="s">
        <v>343</v>
      </c>
      <c r="AU515" s="19" t="s">
        <v>85</v>
      </c>
    </row>
    <row r="516" s="2" customFormat="1">
      <c r="A516" s="40"/>
      <c r="B516" s="41"/>
      <c r="C516" s="42"/>
      <c r="D516" s="234" t="s">
        <v>345</v>
      </c>
      <c r="E516" s="42"/>
      <c r="F516" s="235" t="s">
        <v>886</v>
      </c>
      <c r="G516" s="42"/>
      <c r="H516" s="42"/>
      <c r="I516" s="231"/>
      <c r="J516" s="42"/>
      <c r="K516" s="42"/>
      <c r="L516" s="46"/>
      <c r="M516" s="232"/>
      <c r="N516" s="233"/>
      <c r="O516" s="86"/>
      <c r="P516" s="86"/>
      <c r="Q516" s="86"/>
      <c r="R516" s="86"/>
      <c r="S516" s="86"/>
      <c r="T516" s="86"/>
      <c r="U516" s="87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T516" s="19" t="s">
        <v>345</v>
      </c>
      <c r="AU516" s="19" t="s">
        <v>85</v>
      </c>
    </row>
    <row r="517" s="14" customFormat="1">
      <c r="A517" s="14"/>
      <c r="B517" s="247"/>
      <c r="C517" s="248"/>
      <c r="D517" s="229" t="s">
        <v>347</v>
      </c>
      <c r="E517" s="249" t="s">
        <v>19</v>
      </c>
      <c r="F517" s="250" t="s">
        <v>867</v>
      </c>
      <c r="G517" s="248"/>
      <c r="H517" s="249" t="s">
        <v>19</v>
      </c>
      <c r="I517" s="251"/>
      <c r="J517" s="248"/>
      <c r="K517" s="248"/>
      <c r="L517" s="252"/>
      <c r="M517" s="253"/>
      <c r="N517" s="254"/>
      <c r="O517" s="254"/>
      <c r="P517" s="254"/>
      <c r="Q517" s="254"/>
      <c r="R517" s="254"/>
      <c r="S517" s="254"/>
      <c r="T517" s="254"/>
      <c r="U517" s="255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T517" s="256" t="s">
        <v>347</v>
      </c>
      <c r="AU517" s="256" t="s">
        <v>85</v>
      </c>
      <c r="AV517" s="14" t="s">
        <v>83</v>
      </c>
      <c r="AW517" s="14" t="s">
        <v>37</v>
      </c>
      <c r="AX517" s="14" t="s">
        <v>76</v>
      </c>
      <c r="AY517" s="256" t="s">
        <v>335</v>
      </c>
    </row>
    <row r="518" s="13" customFormat="1">
      <c r="A518" s="13"/>
      <c r="B518" s="236"/>
      <c r="C518" s="237"/>
      <c r="D518" s="229" t="s">
        <v>347</v>
      </c>
      <c r="E518" s="238" t="s">
        <v>19</v>
      </c>
      <c r="F518" s="239" t="s">
        <v>887</v>
      </c>
      <c r="G518" s="237"/>
      <c r="H518" s="240">
        <v>582.22000000000003</v>
      </c>
      <c r="I518" s="241"/>
      <c r="J518" s="237"/>
      <c r="K518" s="237"/>
      <c r="L518" s="242"/>
      <c r="M518" s="243"/>
      <c r="N518" s="244"/>
      <c r="O518" s="244"/>
      <c r="P518" s="244"/>
      <c r="Q518" s="244"/>
      <c r="R518" s="244"/>
      <c r="S518" s="244"/>
      <c r="T518" s="244"/>
      <c r="U518" s="245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T518" s="246" t="s">
        <v>347</v>
      </c>
      <c r="AU518" s="246" t="s">
        <v>85</v>
      </c>
      <c r="AV518" s="13" t="s">
        <v>85</v>
      </c>
      <c r="AW518" s="13" t="s">
        <v>37</v>
      </c>
      <c r="AX518" s="13" t="s">
        <v>83</v>
      </c>
      <c r="AY518" s="246" t="s">
        <v>335</v>
      </c>
    </row>
    <row r="519" s="2" customFormat="1" ht="24.15" customHeight="1">
      <c r="A519" s="40"/>
      <c r="B519" s="41"/>
      <c r="C519" s="216" t="s">
        <v>888</v>
      </c>
      <c r="D519" s="216" t="s">
        <v>337</v>
      </c>
      <c r="E519" s="217" t="s">
        <v>889</v>
      </c>
      <c r="F519" s="218" t="s">
        <v>890</v>
      </c>
      <c r="G519" s="219" t="s">
        <v>388</v>
      </c>
      <c r="H519" s="220">
        <v>60</v>
      </c>
      <c r="I519" s="221"/>
      <c r="J519" s="222">
        <f>ROUND(I519*H519,2)</f>
        <v>0</v>
      </c>
      <c r="K519" s="218" t="s">
        <v>341</v>
      </c>
      <c r="L519" s="46"/>
      <c r="M519" s="223" t="s">
        <v>19</v>
      </c>
      <c r="N519" s="224" t="s">
        <v>47</v>
      </c>
      <c r="O519" s="86"/>
      <c r="P519" s="225">
        <f>O519*H519</f>
        <v>0</v>
      </c>
      <c r="Q519" s="225">
        <v>0</v>
      </c>
      <c r="R519" s="225">
        <f>Q519*H519</f>
        <v>0</v>
      </c>
      <c r="S519" s="225">
        <v>0</v>
      </c>
      <c r="T519" s="225">
        <f>S519*H519</f>
        <v>0</v>
      </c>
      <c r="U519" s="226" t="s">
        <v>19</v>
      </c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R519" s="227" t="s">
        <v>447</v>
      </c>
      <c r="AT519" s="227" t="s">
        <v>337</v>
      </c>
      <c r="AU519" s="227" t="s">
        <v>85</v>
      </c>
      <c r="AY519" s="19" t="s">
        <v>335</v>
      </c>
      <c r="BE519" s="228">
        <f>IF(N519="základní",J519,0)</f>
        <v>0</v>
      </c>
      <c r="BF519" s="228">
        <f>IF(N519="snížená",J519,0)</f>
        <v>0</v>
      </c>
      <c r="BG519" s="228">
        <f>IF(N519="zákl. přenesená",J519,0)</f>
        <v>0</v>
      </c>
      <c r="BH519" s="228">
        <f>IF(N519="sníž. přenesená",J519,0)</f>
        <v>0</v>
      </c>
      <c r="BI519" s="228">
        <f>IF(N519="nulová",J519,0)</f>
        <v>0</v>
      </c>
      <c r="BJ519" s="19" t="s">
        <v>83</v>
      </c>
      <c r="BK519" s="228">
        <f>ROUND(I519*H519,2)</f>
        <v>0</v>
      </c>
      <c r="BL519" s="19" t="s">
        <v>447</v>
      </c>
      <c r="BM519" s="227" t="s">
        <v>891</v>
      </c>
    </row>
    <row r="520" s="2" customFormat="1">
      <c r="A520" s="40"/>
      <c r="B520" s="41"/>
      <c r="C520" s="42"/>
      <c r="D520" s="229" t="s">
        <v>343</v>
      </c>
      <c r="E520" s="42"/>
      <c r="F520" s="230" t="s">
        <v>892</v>
      </c>
      <c r="G520" s="42"/>
      <c r="H520" s="42"/>
      <c r="I520" s="231"/>
      <c r="J520" s="42"/>
      <c r="K520" s="42"/>
      <c r="L520" s="46"/>
      <c r="M520" s="232"/>
      <c r="N520" s="233"/>
      <c r="O520" s="86"/>
      <c r="P520" s="86"/>
      <c r="Q520" s="86"/>
      <c r="R520" s="86"/>
      <c r="S520" s="86"/>
      <c r="T520" s="86"/>
      <c r="U520" s="87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T520" s="19" t="s">
        <v>343</v>
      </c>
      <c r="AU520" s="19" t="s">
        <v>85</v>
      </c>
    </row>
    <row r="521" s="2" customFormat="1">
      <c r="A521" s="40"/>
      <c r="B521" s="41"/>
      <c r="C521" s="42"/>
      <c r="D521" s="234" t="s">
        <v>345</v>
      </c>
      <c r="E521" s="42"/>
      <c r="F521" s="235" t="s">
        <v>893</v>
      </c>
      <c r="G521" s="42"/>
      <c r="H521" s="42"/>
      <c r="I521" s="231"/>
      <c r="J521" s="42"/>
      <c r="K521" s="42"/>
      <c r="L521" s="46"/>
      <c r="M521" s="232"/>
      <c r="N521" s="233"/>
      <c r="O521" s="86"/>
      <c r="P521" s="86"/>
      <c r="Q521" s="86"/>
      <c r="R521" s="86"/>
      <c r="S521" s="86"/>
      <c r="T521" s="86"/>
      <c r="U521" s="87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T521" s="19" t="s">
        <v>345</v>
      </c>
      <c r="AU521" s="19" t="s">
        <v>85</v>
      </c>
    </row>
    <row r="522" s="14" customFormat="1">
      <c r="A522" s="14"/>
      <c r="B522" s="247"/>
      <c r="C522" s="248"/>
      <c r="D522" s="229" t="s">
        <v>347</v>
      </c>
      <c r="E522" s="249" t="s">
        <v>19</v>
      </c>
      <c r="F522" s="250" t="s">
        <v>867</v>
      </c>
      <c r="G522" s="248"/>
      <c r="H522" s="249" t="s">
        <v>19</v>
      </c>
      <c r="I522" s="251"/>
      <c r="J522" s="248"/>
      <c r="K522" s="248"/>
      <c r="L522" s="252"/>
      <c r="M522" s="253"/>
      <c r="N522" s="254"/>
      <c r="O522" s="254"/>
      <c r="P522" s="254"/>
      <c r="Q522" s="254"/>
      <c r="R522" s="254"/>
      <c r="S522" s="254"/>
      <c r="T522" s="254"/>
      <c r="U522" s="255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T522" s="256" t="s">
        <v>347</v>
      </c>
      <c r="AU522" s="256" t="s">
        <v>85</v>
      </c>
      <c r="AV522" s="14" t="s">
        <v>83</v>
      </c>
      <c r="AW522" s="14" t="s">
        <v>37</v>
      </c>
      <c r="AX522" s="14" t="s">
        <v>76</v>
      </c>
      <c r="AY522" s="256" t="s">
        <v>335</v>
      </c>
    </row>
    <row r="523" s="13" customFormat="1">
      <c r="A523" s="13"/>
      <c r="B523" s="236"/>
      <c r="C523" s="237"/>
      <c r="D523" s="229" t="s">
        <v>347</v>
      </c>
      <c r="E523" s="238" t="s">
        <v>19</v>
      </c>
      <c r="F523" s="239" t="s">
        <v>894</v>
      </c>
      <c r="G523" s="237"/>
      <c r="H523" s="240">
        <v>44.18</v>
      </c>
      <c r="I523" s="241"/>
      <c r="J523" s="237"/>
      <c r="K523" s="237"/>
      <c r="L523" s="242"/>
      <c r="M523" s="243"/>
      <c r="N523" s="244"/>
      <c r="O523" s="244"/>
      <c r="P523" s="244"/>
      <c r="Q523" s="244"/>
      <c r="R523" s="244"/>
      <c r="S523" s="244"/>
      <c r="T523" s="244"/>
      <c r="U523" s="245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T523" s="246" t="s">
        <v>347</v>
      </c>
      <c r="AU523" s="246" t="s">
        <v>85</v>
      </c>
      <c r="AV523" s="13" t="s">
        <v>85</v>
      </c>
      <c r="AW523" s="13" t="s">
        <v>37</v>
      </c>
      <c r="AX523" s="13" t="s">
        <v>76</v>
      </c>
      <c r="AY523" s="246" t="s">
        <v>335</v>
      </c>
    </row>
    <row r="524" s="13" customFormat="1">
      <c r="A524" s="13"/>
      <c r="B524" s="236"/>
      <c r="C524" s="237"/>
      <c r="D524" s="229" t="s">
        <v>347</v>
      </c>
      <c r="E524" s="238" t="s">
        <v>19</v>
      </c>
      <c r="F524" s="239" t="s">
        <v>895</v>
      </c>
      <c r="G524" s="237"/>
      <c r="H524" s="240">
        <v>15.82</v>
      </c>
      <c r="I524" s="241"/>
      <c r="J524" s="237"/>
      <c r="K524" s="237"/>
      <c r="L524" s="242"/>
      <c r="M524" s="243"/>
      <c r="N524" s="244"/>
      <c r="O524" s="244"/>
      <c r="P524" s="244"/>
      <c r="Q524" s="244"/>
      <c r="R524" s="244"/>
      <c r="S524" s="244"/>
      <c r="T524" s="244"/>
      <c r="U524" s="245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T524" s="246" t="s">
        <v>347</v>
      </c>
      <c r="AU524" s="246" t="s">
        <v>85</v>
      </c>
      <c r="AV524" s="13" t="s">
        <v>85</v>
      </c>
      <c r="AW524" s="13" t="s">
        <v>37</v>
      </c>
      <c r="AX524" s="13" t="s">
        <v>76</v>
      </c>
      <c r="AY524" s="246" t="s">
        <v>335</v>
      </c>
    </row>
    <row r="525" s="15" customFormat="1">
      <c r="A525" s="15"/>
      <c r="B525" s="267"/>
      <c r="C525" s="268"/>
      <c r="D525" s="229" t="s">
        <v>347</v>
      </c>
      <c r="E525" s="269" t="s">
        <v>19</v>
      </c>
      <c r="F525" s="270" t="s">
        <v>462</v>
      </c>
      <c r="G525" s="268"/>
      <c r="H525" s="271">
        <v>60</v>
      </c>
      <c r="I525" s="272"/>
      <c r="J525" s="268"/>
      <c r="K525" s="268"/>
      <c r="L525" s="273"/>
      <c r="M525" s="274"/>
      <c r="N525" s="275"/>
      <c r="O525" s="275"/>
      <c r="P525" s="275"/>
      <c r="Q525" s="275"/>
      <c r="R525" s="275"/>
      <c r="S525" s="275"/>
      <c r="T525" s="275"/>
      <c r="U525" s="276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T525" s="277" t="s">
        <v>347</v>
      </c>
      <c r="AU525" s="277" t="s">
        <v>85</v>
      </c>
      <c r="AV525" s="15" t="s">
        <v>103</v>
      </c>
      <c r="AW525" s="15" t="s">
        <v>37</v>
      </c>
      <c r="AX525" s="15" t="s">
        <v>83</v>
      </c>
      <c r="AY525" s="277" t="s">
        <v>335</v>
      </c>
    </row>
    <row r="526" s="2" customFormat="1" ht="16.5" customHeight="1">
      <c r="A526" s="40"/>
      <c r="B526" s="41"/>
      <c r="C526" s="257" t="s">
        <v>896</v>
      </c>
      <c r="D526" s="257" t="s">
        <v>395</v>
      </c>
      <c r="E526" s="258" t="s">
        <v>897</v>
      </c>
      <c r="F526" s="259" t="s">
        <v>898</v>
      </c>
      <c r="G526" s="260" t="s">
        <v>388</v>
      </c>
      <c r="H526" s="261">
        <v>69.930000000000007</v>
      </c>
      <c r="I526" s="262"/>
      <c r="J526" s="263">
        <f>ROUND(I526*H526,2)</f>
        <v>0</v>
      </c>
      <c r="K526" s="259" t="s">
        <v>341</v>
      </c>
      <c r="L526" s="264"/>
      <c r="M526" s="265" t="s">
        <v>19</v>
      </c>
      <c r="N526" s="266" t="s">
        <v>47</v>
      </c>
      <c r="O526" s="86"/>
      <c r="P526" s="225">
        <f>O526*H526</f>
        <v>0</v>
      </c>
      <c r="Q526" s="225">
        <v>0.0022000000000000001</v>
      </c>
      <c r="R526" s="225">
        <f>Q526*H526</f>
        <v>0.15384600000000001</v>
      </c>
      <c r="S526" s="225">
        <v>0</v>
      </c>
      <c r="T526" s="225">
        <f>S526*H526</f>
        <v>0</v>
      </c>
      <c r="U526" s="226" t="s">
        <v>19</v>
      </c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R526" s="227" t="s">
        <v>565</v>
      </c>
      <c r="AT526" s="227" t="s">
        <v>395</v>
      </c>
      <c r="AU526" s="227" t="s">
        <v>85</v>
      </c>
      <c r="AY526" s="19" t="s">
        <v>335</v>
      </c>
      <c r="BE526" s="228">
        <f>IF(N526="základní",J526,0)</f>
        <v>0</v>
      </c>
      <c r="BF526" s="228">
        <f>IF(N526="snížená",J526,0)</f>
        <v>0</v>
      </c>
      <c r="BG526" s="228">
        <f>IF(N526="zákl. přenesená",J526,0)</f>
        <v>0</v>
      </c>
      <c r="BH526" s="228">
        <f>IF(N526="sníž. přenesená",J526,0)</f>
        <v>0</v>
      </c>
      <c r="BI526" s="228">
        <f>IF(N526="nulová",J526,0)</f>
        <v>0</v>
      </c>
      <c r="BJ526" s="19" t="s">
        <v>83</v>
      </c>
      <c r="BK526" s="228">
        <f>ROUND(I526*H526,2)</f>
        <v>0</v>
      </c>
      <c r="BL526" s="19" t="s">
        <v>447</v>
      </c>
      <c r="BM526" s="227" t="s">
        <v>899</v>
      </c>
    </row>
    <row r="527" s="2" customFormat="1">
      <c r="A527" s="40"/>
      <c r="B527" s="41"/>
      <c r="C527" s="42"/>
      <c r="D527" s="229" t="s">
        <v>343</v>
      </c>
      <c r="E527" s="42"/>
      <c r="F527" s="230" t="s">
        <v>898</v>
      </c>
      <c r="G527" s="42"/>
      <c r="H527" s="42"/>
      <c r="I527" s="231"/>
      <c r="J527" s="42"/>
      <c r="K527" s="42"/>
      <c r="L527" s="46"/>
      <c r="M527" s="232"/>
      <c r="N527" s="233"/>
      <c r="O527" s="86"/>
      <c r="P527" s="86"/>
      <c r="Q527" s="86"/>
      <c r="R527" s="86"/>
      <c r="S527" s="86"/>
      <c r="T527" s="86"/>
      <c r="U527" s="87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T527" s="19" t="s">
        <v>343</v>
      </c>
      <c r="AU527" s="19" t="s">
        <v>85</v>
      </c>
    </row>
    <row r="528" s="14" customFormat="1">
      <c r="A528" s="14"/>
      <c r="B528" s="247"/>
      <c r="C528" s="248"/>
      <c r="D528" s="229" t="s">
        <v>347</v>
      </c>
      <c r="E528" s="249" t="s">
        <v>19</v>
      </c>
      <c r="F528" s="250" t="s">
        <v>867</v>
      </c>
      <c r="G528" s="248"/>
      <c r="H528" s="249" t="s">
        <v>19</v>
      </c>
      <c r="I528" s="251"/>
      <c r="J528" s="248"/>
      <c r="K528" s="248"/>
      <c r="L528" s="252"/>
      <c r="M528" s="253"/>
      <c r="N528" s="254"/>
      <c r="O528" s="254"/>
      <c r="P528" s="254"/>
      <c r="Q528" s="254"/>
      <c r="R528" s="254"/>
      <c r="S528" s="254"/>
      <c r="T528" s="254"/>
      <c r="U528" s="255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T528" s="256" t="s">
        <v>347</v>
      </c>
      <c r="AU528" s="256" t="s">
        <v>85</v>
      </c>
      <c r="AV528" s="14" t="s">
        <v>83</v>
      </c>
      <c r="AW528" s="14" t="s">
        <v>37</v>
      </c>
      <c r="AX528" s="14" t="s">
        <v>76</v>
      </c>
      <c r="AY528" s="256" t="s">
        <v>335</v>
      </c>
    </row>
    <row r="529" s="13" customFormat="1">
      <c r="A529" s="13"/>
      <c r="B529" s="236"/>
      <c r="C529" s="237"/>
      <c r="D529" s="229" t="s">
        <v>347</v>
      </c>
      <c r="E529" s="238" t="s">
        <v>19</v>
      </c>
      <c r="F529" s="239" t="s">
        <v>894</v>
      </c>
      <c r="G529" s="237"/>
      <c r="H529" s="240">
        <v>44.18</v>
      </c>
      <c r="I529" s="241"/>
      <c r="J529" s="237"/>
      <c r="K529" s="237"/>
      <c r="L529" s="242"/>
      <c r="M529" s="243"/>
      <c r="N529" s="244"/>
      <c r="O529" s="244"/>
      <c r="P529" s="244"/>
      <c r="Q529" s="244"/>
      <c r="R529" s="244"/>
      <c r="S529" s="244"/>
      <c r="T529" s="244"/>
      <c r="U529" s="245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T529" s="246" t="s">
        <v>347</v>
      </c>
      <c r="AU529" s="246" t="s">
        <v>85</v>
      </c>
      <c r="AV529" s="13" t="s">
        <v>85</v>
      </c>
      <c r="AW529" s="13" t="s">
        <v>37</v>
      </c>
      <c r="AX529" s="13" t="s">
        <v>76</v>
      </c>
      <c r="AY529" s="246" t="s">
        <v>335</v>
      </c>
    </row>
    <row r="530" s="13" customFormat="1">
      <c r="A530" s="13"/>
      <c r="B530" s="236"/>
      <c r="C530" s="237"/>
      <c r="D530" s="229" t="s">
        <v>347</v>
      </c>
      <c r="E530" s="238" t="s">
        <v>19</v>
      </c>
      <c r="F530" s="239" t="s">
        <v>895</v>
      </c>
      <c r="G530" s="237"/>
      <c r="H530" s="240">
        <v>15.82</v>
      </c>
      <c r="I530" s="241"/>
      <c r="J530" s="237"/>
      <c r="K530" s="237"/>
      <c r="L530" s="242"/>
      <c r="M530" s="243"/>
      <c r="N530" s="244"/>
      <c r="O530" s="244"/>
      <c r="P530" s="244"/>
      <c r="Q530" s="244"/>
      <c r="R530" s="244"/>
      <c r="S530" s="244"/>
      <c r="T530" s="244"/>
      <c r="U530" s="245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T530" s="246" t="s">
        <v>347</v>
      </c>
      <c r="AU530" s="246" t="s">
        <v>85</v>
      </c>
      <c r="AV530" s="13" t="s">
        <v>85</v>
      </c>
      <c r="AW530" s="13" t="s">
        <v>37</v>
      </c>
      <c r="AX530" s="13" t="s">
        <v>76</v>
      </c>
      <c r="AY530" s="246" t="s">
        <v>335</v>
      </c>
    </row>
    <row r="531" s="15" customFormat="1">
      <c r="A531" s="15"/>
      <c r="B531" s="267"/>
      <c r="C531" s="268"/>
      <c r="D531" s="229" t="s">
        <v>347</v>
      </c>
      <c r="E531" s="269" t="s">
        <v>19</v>
      </c>
      <c r="F531" s="270" t="s">
        <v>462</v>
      </c>
      <c r="G531" s="268"/>
      <c r="H531" s="271">
        <v>60</v>
      </c>
      <c r="I531" s="272"/>
      <c r="J531" s="268"/>
      <c r="K531" s="268"/>
      <c r="L531" s="273"/>
      <c r="M531" s="274"/>
      <c r="N531" s="275"/>
      <c r="O531" s="275"/>
      <c r="P531" s="275"/>
      <c r="Q531" s="275"/>
      <c r="R531" s="275"/>
      <c r="S531" s="275"/>
      <c r="T531" s="275"/>
      <c r="U531" s="276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T531" s="277" t="s">
        <v>347</v>
      </c>
      <c r="AU531" s="277" t="s">
        <v>85</v>
      </c>
      <c r="AV531" s="15" t="s">
        <v>103</v>
      </c>
      <c r="AW531" s="15" t="s">
        <v>37</v>
      </c>
      <c r="AX531" s="15" t="s">
        <v>83</v>
      </c>
      <c r="AY531" s="277" t="s">
        <v>335</v>
      </c>
    </row>
    <row r="532" s="13" customFormat="1">
      <c r="A532" s="13"/>
      <c r="B532" s="236"/>
      <c r="C532" s="237"/>
      <c r="D532" s="229" t="s">
        <v>347</v>
      </c>
      <c r="E532" s="237"/>
      <c r="F532" s="239" t="s">
        <v>900</v>
      </c>
      <c r="G532" s="237"/>
      <c r="H532" s="240">
        <v>69.930000000000007</v>
      </c>
      <c r="I532" s="241"/>
      <c r="J532" s="237"/>
      <c r="K532" s="237"/>
      <c r="L532" s="242"/>
      <c r="M532" s="243"/>
      <c r="N532" s="244"/>
      <c r="O532" s="244"/>
      <c r="P532" s="244"/>
      <c r="Q532" s="244"/>
      <c r="R532" s="244"/>
      <c r="S532" s="244"/>
      <c r="T532" s="244"/>
      <c r="U532" s="245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T532" s="246" t="s">
        <v>347</v>
      </c>
      <c r="AU532" s="246" t="s">
        <v>85</v>
      </c>
      <c r="AV532" s="13" t="s">
        <v>85</v>
      </c>
      <c r="AW532" s="13" t="s">
        <v>4</v>
      </c>
      <c r="AX532" s="13" t="s">
        <v>83</v>
      </c>
      <c r="AY532" s="246" t="s">
        <v>335</v>
      </c>
    </row>
    <row r="533" s="2" customFormat="1" ht="21.75" customHeight="1">
      <c r="A533" s="40"/>
      <c r="B533" s="41"/>
      <c r="C533" s="216" t="s">
        <v>901</v>
      </c>
      <c r="D533" s="216" t="s">
        <v>337</v>
      </c>
      <c r="E533" s="217" t="s">
        <v>902</v>
      </c>
      <c r="F533" s="218" t="s">
        <v>903</v>
      </c>
      <c r="G533" s="219" t="s">
        <v>388</v>
      </c>
      <c r="H533" s="220">
        <v>60</v>
      </c>
      <c r="I533" s="221"/>
      <c r="J533" s="222">
        <f>ROUND(I533*H533,2)</f>
        <v>0</v>
      </c>
      <c r="K533" s="218" t="s">
        <v>341</v>
      </c>
      <c r="L533" s="46"/>
      <c r="M533" s="223" t="s">
        <v>19</v>
      </c>
      <c r="N533" s="224" t="s">
        <v>47</v>
      </c>
      <c r="O533" s="86"/>
      <c r="P533" s="225">
        <f>O533*H533</f>
        <v>0</v>
      </c>
      <c r="Q533" s="225">
        <v>0</v>
      </c>
      <c r="R533" s="225">
        <f>Q533*H533</f>
        <v>0</v>
      </c>
      <c r="S533" s="225">
        <v>0</v>
      </c>
      <c r="T533" s="225">
        <f>S533*H533</f>
        <v>0</v>
      </c>
      <c r="U533" s="226" t="s">
        <v>19</v>
      </c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R533" s="227" t="s">
        <v>447</v>
      </c>
      <c r="AT533" s="227" t="s">
        <v>337</v>
      </c>
      <c r="AU533" s="227" t="s">
        <v>85</v>
      </c>
      <c r="AY533" s="19" t="s">
        <v>335</v>
      </c>
      <c r="BE533" s="228">
        <f>IF(N533="základní",J533,0)</f>
        <v>0</v>
      </c>
      <c r="BF533" s="228">
        <f>IF(N533="snížená",J533,0)</f>
        <v>0</v>
      </c>
      <c r="BG533" s="228">
        <f>IF(N533="zákl. přenesená",J533,0)</f>
        <v>0</v>
      </c>
      <c r="BH533" s="228">
        <f>IF(N533="sníž. přenesená",J533,0)</f>
        <v>0</v>
      </c>
      <c r="BI533" s="228">
        <f>IF(N533="nulová",J533,0)</f>
        <v>0</v>
      </c>
      <c r="BJ533" s="19" t="s">
        <v>83</v>
      </c>
      <c r="BK533" s="228">
        <f>ROUND(I533*H533,2)</f>
        <v>0</v>
      </c>
      <c r="BL533" s="19" t="s">
        <v>447</v>
      </c>
      <c r="BM533" s="227" t="s">
        <v>904</v>
      </c>
    </row>
    <row r="534" s="2" customFormat="1">
      <c r="A534" s="40"/>
      <c r="B534" s="41"/>
      <c r="C534" s="42"/>
      <c r="D534" s="229" t="s">
        <v>343</v>
      </c>
      <c r="E534" s="42"/>
      <c r="F534" s="230" t="s">
        <v>903</v>
      </c>
      <c r="G534" s="42"/>
      <c r="H534" s="42"/>
      <c r="I534" s="231"/>
      <c r="J534" s="42"/>
      <c r="K534" s="42"/>
      <c r="L534" s="46"/>
      <c r="M534" s="232"/>
      <c r="N534" s="233"/>
      <c r="O534" s="86"/>
      <c r="P534" s="86"/>
      <c r="Q534" s="86"/>
      <c r="R534" s="86"/>
      <c r="S534" s="86"/>
      <c r="T534" s="86"/>
      <c r="U534" s="87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T534" s="19" t="s">
        <v>343</v>
      </c>
      <c r="AU534" s="19" t="s">
        <v>85</v>
      </c>
    </row>
    <row r="535" s="2" customFormat="1">
      <c r="A535" s="40"/>
      <c r="B535" s="41"/>
      <c r="C535" s="42"/>
      <c r="D535" s="234" t="s">
        <v>345</v>
      </c>
      <c r="E535" s="42"/>
      <c r="F535" s="235" t="s">
        <v>905</v>
      </c>
      <c r="G535" s="42"/>
      <c r="H535" s="42"/>
      <c r="I535" s="231"/>
      <c r="J535" s="42"/>
      <c r="K535" s="42"/>
      <c r="L535" s="46"/>
      <c r="M535" s="232"/>
      <c r="N535" s="233"/>
      <c r="O535" s="86"/>
      <c r="P535" s="86"/>
      <c r="Q535" s="86"/>
      <c r="R535" s="86"/>
      <c r="S535" s="86"/>
      <c r="T535" s="86"/>
      <c r="U535" s="87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T535" s="19" t="s">
        <v>345</v>
      </c>
      <c r="AU535" s="19" t="s">
        <v>85</v>
      </c>
    </row>
    <row r="536" s="14" customFormat="1">
      <c r="A536" s="14"/>
      <c r="B536" s="247"/>
      <c r="C536" s="248"/>
      <c r="D536" s="229" t="s">
        <v>347</v>
      </c>
      <c r="E536" s="249" t="s">
        <v>19</v>
      </c>
      <c r="F536" s="250" t="s">
        <v>867</v>
      </c>
      <c r="G536" s="248"/>
      <c r="H536" s="249" t="s">
        <v>19</v>
      </c>
      <c r="I536" s="251"/>
      <c r="J536" s="248"/>
      <c r="K536" s="248"/>
      <c r="L536" s="252"/>
      <c r="M536" s="253"/>
      <c r="N536" s="254"/>
      <c r="O536" s="254"/>
      <c r="P536" s="254"/>
      <c r="Q536" s="254"/>
      <c r="R536" s="254"/>
      <c r="S536" s="254"/>
      <c r="T536" s="254"/>
      <c r="U536" s="255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T536" s="256" t="s">
        <v>347</v>
      </c>
      <c r="AU536" s="256" t="s">
        <v>85</v>
      </c>
      <c r="AV536" s="14" t="s">
        <v>83</v>
      </c>
      <c r="AW536" s="14" t="s">
        <v>37</v>
      </c>
      <c r="AX536" s="14" t="s">
        <v>76</v>
      </c>
      <c r="AY536" s="256" t="s">
        <v>335</v>
      </c>
    </row>
    <row r="537" s="13" customFormat="1">
      <c r="A537" s="13"/>
      <c r="B537" s="236"/>
      <c r="C537" s="237"/>
      <c r="D537" s="229" t="s">
        <v>347</v>
      </c>
      <c r="E537" s="238" t="s">
        <v>19</v>
      </c>
      <c r="F537" s="239" t="s">
        <v>895</v>
      </c>
      <c r="G537" s="237"/>
      <c r="H537" s="240">
        <v>15.82</v>
      </c>
      <c r="I537" s="241"/>
      <c r="J537" s="237"/>
      <c r="K537" s="237"/>
      <c r="L537" s="242"/>
      <c r="M537" s="243"/>
      <c r="N537" s="244"/>
      <c r="O537" s="244"/>
      <c r="P537" s="244"/>
      <c r="Q537" s="244"/>
      <c r="R537" s="244"/>
      <c r="S537" s="244"/>
      <c r="T537" s="244"/>
      <c r="U537" s="245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T537" s="246" t="s">
        <v>347</v>
      </c>
      <c r="AU537" s="246" t="s">
        <v>85</v>
      </c>
      <c r="AV537" s="13" t="s">
        <v>85</v>
      </c>
      <c r="AW537" s="13" t="s">
        <v>37</v>
      </c>
      <c r="AX537" s="13" t="s">
        <v>76</v>
      </c>
      <c r="AY537" s="246" t="s">
        <v>335</v>
      </c>
    </row>
    <row r="538" s="13" customFormat="1">
      <c r="A538" s="13"/>
      <c r="B538" s="236"/>
      <c r="C538" s="237"/>
      <c r="D538" s="229" t="s">
        <v>347</v>
      </c>
      <c r="E538" s="238" t="s">
        <v>19</v>
      </c>
      <c r="F538" s="239" t="s">
        <v>894</v>
      </c>
      <c r="G538" s="237"/>
      <c r="H538" s="240">
        <v>44.18</v>
      </c>
      <c r="I538" s="241"/>
      <c r="J538" s="237"/>
      <c r="K538" s="237"/>
      <c r="L538" s="242"/>
      <c r="M538" s="243"/>
      <c r="N538" s="244"/>
      <c r="O538" s="244"/>
      <c r="P538" s="244"/>
      <c r="Q538" s="244"/>
      <c r="R538" s="244"/>
      <c r="S538" s="244"/>
      <c r="T538" s="244"/>
      <c r="U538" s="245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T538" s="246" t="s">
        <v>347</v>
      </c>
      <c r="AU538" s="246" t="s">
        <v>85</v>
      </c>
      <c r="AV538" s="13" t="s">
        <v>85</v>
      </c>
      <c r="AW538" s="13" t="s">
        <v>37</v>
      </c>
      <c r="AX538" s="13" t="s">
        <v>76</v>
      </c>
      <c r="AY538" s="246" t="s">
        <v>335</v>
      </c>
    </row>
    <row r="539" s="15" customFormat="1">
      <c r="A539" s="15"/>
      <c r="B539" s="267"/>
      <c r="C539" s="268"/>
      <c r="D539" s="229" t="s">
        <v>347</v>
      </c>
      <c r="E539" s="269" t="s">
        <v>19</v>
      </c>
      <c r="F539" s="270" t="s">
        <v>462</v>
      </c>
      <c r="G539" s="268"/>
      <c r="H539" s="271">
        <v>60</v>
      </c>
      <c r="I539" s="272"/>
      <c r="J539" s="268"/>
      <c r="K539" s="268"/>
      <c r="L539" s="273"/>
      <c r="M539" s="274"/>
      <c r="N539" s="275"/>
      <c r="O539" s="275"/>
      <c r="P539" s="275"/>
      <c r="Q539" s="275"/>
      <c r="R539" s="275"/>
      <c r="S539" s="275"/>
      <c r="T539" s="275"/>
      <c r="U539" s="276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T539" s="277" t="s">
        <v>347</v>
      </c>
      <c r="AU539" s="277" t="s">
        <v>85</v>
      </c>
      <c r="AV539" s="15" t="s">
        <v>103</v>
      </c>
      <c r="AW539" s="15" t="s">
        <v>37</v>
      </c>
      <c r="AX539" s="15" t="s">
        <v>83</v>
      </c>
      <c r="AY539" s="277" t="s">
        <v>335</v>
      </c>
    </row>
    <row r="540" s="2" customFormat="1" ht="21.75" customHeight="1">
      <c r="A540" s="40"/>
      <c r="B540" s="41"/>
      <c r="C540" s="216" t="s">
        <v>906</v>
      </c>
      <c r="D540" s="216" t="s">
        <v>337</v>
      </c>
      <c r="E540" s="217" t="s">
        <v>907</v>
      </c>
      <c r="F540" s="218" t="s">
        <v>908</v>
      </c>
      <c r="G540" s="219" t="s">
        <v>388</v>
      </c>
      <c r="H540" s="220">
        <v>63.899999999999999</v>
      </c>
      <c r="I540" s="221"/>
      <c r="J540" s="222">
        <f>ROUND(I540*H540,2)</f>
        <v>0</v>
      </c>
      <c r="K540" s="218" t="s">
        <v>341</v>
      </c>
      <c r="L540" s="46"/>
      <c r="M540" s="223" t="s">
        <v>19</v>
      </c>
      <c r="N540" s="224" t="s">
        <v>47</v>
      </c>
      <c r="O540" s="86"/>
      <c r="P540" s="225">
        <f>O540*H540</f>
        <v>0</v>
      </c>
      <c r="Q540" s="225">
        <v>0.00027999999999999998</v>
      </c>
      <c r="R540" s="225">
        <f>Q540*H540</f>
        <v>0.017891999999999998</v>
      </c>
      <c r="S540" s="225">
        <v>0</v>
      </c>
      <c r="T540" s="225">
        <f>S540*H540</f>
        <v>0</v>
      </c>
      <c r="U540" s="226" t="s">
        <v>19</v>
      </c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R540" s="227" t="s">
        <v>447</v>
      </c>
      <c r="AT540" s="227" t="s">
        <v>337</v>
      </c>
      <c r="AU540" s="227" t="s">
        <v>85</v>
      </c>
      <c r="AY540" s="19" t="s">
        <v>335</v>
      </c>
      <c r="BE540" s="228">
        <f>IF(N540="základní",J540,0)</f>
        <v>0</v>
      </c>
      <c r="BF540" s="228">
        <f>IF(N540="snížená",J540,0)</f>
        <v>0</v>
      </c>
      <c r="BG540" s="228">
        <f>IF(N540="zákl. přenesená",J540,0)</f>
        <v>0</v>
      </c>
      <c r="BH540" s="228">
        <f>IF(N540="sníž. přenesená",J540,0)</f>
        <v>0</v>
      </c>
      <c r="BI540" s="228">
        <f>IF(N540="nulová",J540,0)</f>
        <v>0</v>
      </c>
      <c r="BJ540" s="19" t="s">
        <v>83</v>
      </c>
      <c r="BK540" s="228">
        <f>ROUND(I540*H540,2)</f>
        <v>0</v>
      </c>
      <c r="BL540" s="19" t="s">
        <v>447</v>
      </c>
      <c r="BM540" s="227" t="s">
        <v>909</v>
      </c>
    </row>
    <row r="541" s="2" customFormat="1">
      <c r="A541" s="40"/>
      <c r="B541" s="41"/>
      <c r="C541" s="42"/>
      <c r="D541" s="229" t="s">
        <v>343</v>
      </c>
      <c r="E541" s="42"/>
      <c r="F541" s="230" t="s">
        <v>910</v>
      </c>
      <c r="G541" s="42"/>
      <c r="H541" s="42"/>
      <c r="I541" s="231"/>
      <c r="J541" s="42"/>
      <c r="K541" s="42"/>
      <c r="L541" s="46"/>
      <c r="M541" s="232"/>
      <c r="N541" s="233"/>
      <c r="O541" s="86"/>
      <c r="P541" s="86"/>
      <c r="Q541" s="86"/>
      <c r="R541" s="86"/>
      <c r="S541" s="86"/>
      <c r="T541" s="86"/>
      <c r="U541" s="87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T541" s="19" t="s">
        <v>343</v>
      </c>
      <c r="AU541" s="19" t="s">
        <v>85</v>
      </c>
    </row>
    <row r="542" s="2" customFormat="1">
      <c r="A542" s="40"/>
      <c r="B542" s="41"/>
      <c r="C542" s="42"/>
      <c r="D542" s="234" t="s">
        <v>345</v>
      </c>
      <c r="E542" s="42"/>
      <c r="F542" s="235" t="s">
        <v>911</v>
      </c>
      <c r="G542" s="42"/>
      <c r="H542" s="42"/>
      <c r="I542" s="231"/>
      <c r="J542" s="42"/>
      <c r="K542" s="42"/>
      <c r="L542" s="46"/>
      <c r="M542" s="232"/>
      <c r="N542" s="233"/>
      <c r="O542" s="86"/>
      <c r="P542" s="86"/>
      <c r="Q542" s="86"/>
      <c r="R542" s="86"/>
      <c r="S542" s="86"/>
      <c r="T542" s="86"/>
      <c r="U542" s="87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T542" s="19" t="s">
        <v>345</v>
      </c>
      <c r="AU542" s="19" t="s">
        <v>85</v>
      </c>
    </row>
    <row r="543" s="14" customFormat="1">
      <c r="A543" s="14"/>
      <c r="B543" s="247"/>
      <c r="C543" s="248"/>
      <c r="D543" s="229" t="s">
        <v>347</v>
      </c>
      <c r="E543" s="249" t="s">
        <v>19</v>
      </c>
      <c r="F543" s="250" t="s">
        <v>867</v>
      </c>
      <c r="G543" s="248"/>
      <c r="H543" s="249" t="s">
        <v>19</v>
      </c>
      <c r="I543" s="251"/>
      <c r="J543" s="248"/>
      <c r="K543" s="248"/>
      <c r="L543" s="252"/>
      <c r="M543" s="253"/>
      <c r="N543" s="254"/>
      <c r="O543" s="254"/>
      <c r="P543" s="254"/>
      <c r="Q543" s="254"/>
      <c r="R543" s="254"/>
      <c r="S543" s="254"/>
      <c r="T543" s="254"/>
      <c r="U543" s="255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T543" s="256" t="s">
        <v>347</v>
      </c>
      <c r="AU543" s="256" t="s">
        <v>85</v>
      </c>
      <c r="AV543" s="14" t="s">
        <v>83</v>
      </c>
      <c r="AW543" s="14" t="s">
        <v>37</v>
      </c>
      <c r="AX543" s="14" t="s">
        <v>76</v>
      </c>
      <c r="AY543" s="256" t="s">
        <v>335</v>
      </c>
    </row>
    <row r="544" s="13" customFormat="1">
      <c r="A544" s="13"/>
      <c r="B544" s="236"/>
      <c r="C544" s="237"/>
      <c r="D544" s="229" t="s">
        <v>347</v>
      </c>
      <c r="E544" s="238" t="s">
        <v>19</v>
      </c>
      <c r="F544" s="239" t="s">
        <v>912</v>
      </c>
      <c r="G544" s="237"/>
      <c r="H544" s="240">
        <v>63.899999999999999</v>
      </c>
      <c r="I544" s="241"/>
      <c r="J544" s="237"/>
      <c r="K544" s="237"/>
      <c r="L544" s="242"/>
      <c r="M544" s="243"/>
      <c r="N544" s="244"/>
      <c r="O544" s="244"/>
      <c r="P544" s="244"/>
      <c r="Q544" s="244"/>
      <c r="R544" s="244"/>
      <c r="S544" s="244"/>
      <c r="T544" s="244"/>
      <c r="U544" s="245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T544" s="246" t="s">
        <v>347</v>
      </c>
      <c r="AU544" s="246" t="s">
        <v>85</v>
      </c>
      <c r="AV544" s="13" t="s">
        <v>85</v>
      </c>
      <c r="AW544" s="13" t="s">
        <v>37</v>
      </c>
      <c r="AX544" s="13" t="s">
        <v>83</v>
      </c>
      <c r="AY544" s="246" t="s">
        <v>335</v>
      </c>
    </row>
    <row r="545" s="2" customFormat="1" ht="16.5" customHeight="1">
      <c r="A545" s="40"/>
      <c r="B545" s="41"/>
      <c r="C545" s="257" t="s">
        <v>913</v>
      </c>
      <c r="D545" s="257" t="s">
        <v>395</v>
      </c>
      <c r="E545" s="258" t="s">
        <v>914</v>
      </c>
      <c r="F545" s="259" t="s">
        <v>898</v>
      </c>
      <c r="G545" s="260" t="s">
        <v>388</v>
      </c>
      <c r="H545" s="261">
        <v>67.858000000000004</v>
      </c>
      <c r="I545" s="262"/>
      <c r="J545" s="263">
        <f>ROUND(I545*H545,2)</f>
        <v>0</v>
      </c>
      <c r="K545" s="259" t="s">
        <v>19</v>
      </c>
      <c r="L545" s="264"/>
      <c r="M545" s="265" t="s">
        <v>19</v>
      </c>
      <c r="N545" s="266" t="s">
        <v>47</v>
      </c>
      <c r="O545" s="86"/>
      <c r="P545" s="225">
        <f>O545*H545</f>
        <v>0</v>
      </c>
      <c r="Q545" s="225">
        <v>0.0022000000000000001</v>
      </c>
      <c r="R545" s="225">
        <f>Q545*H545</f>
        <v>0.14928760000000002</v>
      </c>
      <c r="S545" s="225">
        <v>0</v>
      </c>
      <c r="T545" s="225">
        <f>S545*H545</f>
        <v>0</v>
      </c>
      <c r="U545" s="226" t="s">
        <v>19</v>
      </c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R545" s="227" t="s">
        <v>565</v>
      </c>
      <c r="AT545" s="227" t="s">
        <v>395</v>
      </c>
      <c r="AU545" s="227" t="s">
        <v>85</v>
      </c>
      <c r="AY545" s="19" t="s">
        <v>335</v>
      </c>
      <c r="BE545" s="228">
        <f>IF(N545="základní",J545,0)</f>
        <v>0</v>
      </c>
      <c r="BF545" s="228">
        <f>IF(N545="snížená",J545,0)</f>
        <v>0</v>
      </c>
      <c r="BG545" s="228">
        <f>IF(N545="zákl. přenesená",J545,0)</f>
        <v>0</v>
      </c>
      <c r="BH545" s="228">
        <f>IF(N545="sníž. přenesená",J545,0)</f>
        <v>0</v>
      </c>
      <c r="BI545" s="228">
        <f>IF(N545="nulová",J545,0)</f>
        <v>0</v>
      </c>
      <c r="BJ545" s="19" t="s">
        <v>83</v>
      </c>
      <c r="BK545" s="228">
        <f>ROUND(I545*H545,2)</f>
        <v>0</v>
      </c>
      <c r="BL545" s="19" t="s">
        <v>447</v>
      </c>
      <c r="BM545" s="227" t="s">
        <v>915</v>
      </c>
    </row>
    <row r="546" s="2" customFormat="1">
      <c r="A546" s="40"/>
      <c r="B546" s="41"/>
      <c r="C546" s="42"/>
      <c r="D546" s="229" t="s">
        <v>343</v>
      </c>
      <c r="E546" s="42"/>
      <c r="F546" s="230" t="s">
        <v>898</v>
      </c>
      <c r="G546" s="42"/>
      <c r="H546" s="42"/>
      <c r="I546" s="231"/>
      <c r="J546" s="42"/>
      <c r="K546" s="42"/>
      <c r="L546" s="46"/>
      <c r="M546" s="232"/>
      <c r="N546" s="233"/>
      <c r="O546" s="86"/>
      <c r="P546" s="86"/>
      <c r="Q546" s="86"/>
      <c r="R546" s="86"/>
      <c r="S546" s="86"/>
      <c r="T546" s="86"/>
      <c r="U546" s="87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T546" s="19" t="s">
        <v>343</v>
      </c>
      <c r="AU546" s="19" t="s">
        <v>85</v>
      </c>
    </row>
    <row r="547" s="13" customFormat="1">
      <c r="A547" s="13"/>
      <c r="B547" s="236"/>
      <c r="C547" s="237"/>
      <c r="D547" s="229" t="s">
        <v>347</v>
      </c>
      <c r="E547" s="237"/>
      <c r="F547" s="239" t="s">
        <v>916</v>
      </c>
      <c r="G547" s="237"/>
      <c r="H547" s="240">
        <v>67.858000000000004</v>
      </c>
      <c r="I547" s="241"/>
      <c r="J547" s="237"/>
      <c r="K547" s="237"/>
      <c r="L547" s="242"/>
      <c r="M547" s="243"/>
      <c r="N547" s="244"/>
      <c r="O547" s="244"/>
      <c r="P547" s="244"/>
      <c r="Q547" s="244"/>
      <c r="R547" s="244"/>
      <c r="S547" s="244"/>
      <c r="T547" s="244"/>
      <c r="U547" s="245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T547" s="246" t="s">
        <v>347</v>
      </c>
      <c r="AU547" s="246" t="s">
        <v>85</v>
      </c>
      <c r="AV547" s="13" t="s">
        <v>85</v>
      </c>
      <c r="AW547" s="13" t="s">
        <v>4</v>
      </c>
      <c r="AX547" s="13" t="s">
        <v>83</v>
      </c>
      <c r="AY547" s="246" t="s">
        <v>335</v>
      </c>
    </row>
    <row r="548" s="2" customFormat="1" ht="24.15" customHeight="1">
      <c r="A548" s="40"/>
      <c r="B548" s="41"/>
      <c r="C548" s="216" t="s">
        <v>917</v>
      </c>
      <c r="D548" s="216" t="s">
        <v>337</v>
      </c>
      <c r="E548" s="217" t="s">
        <v>918</v>
      </c>
      <c r="F548" s="218" t="s">
        <v>919</v>
      </c>
      <c r="G548" s="219" t="s">
        <v>388</v>
      </c>
      <c r="H548" s="220">
        <v>568.94799999999998</v>
      </c>
      <c r="I548" s="221"/>
      <c r="J548" s="222">
        <f>ROUND(I548*H548,2)</f>
        <v>0</v>
      </c>
      <c r="K548" s="218" t="s">
        <v>341</v>
      </c>
      <c r="L548" s="46"/>
      <c r="M548" s="223" t="s">
        <v>19</v>
      </c>
      <c r="N548" s="224" t="s">
        <v>47</v>
      </c>
      <c r="O548" s="86"/>
      <c r="P548" s="225">
        <f>O548*H548</f>
        <v>0</v>
      </c>
      <c r="Q548" s="225">
        <v>0.00014999999999999999</v>
      </c>
      <c r="R548" s="225">
        <f>Q548*H548</f>
        <v>0.085342199999999993</v>
      </c>
      <c r="S548" s="225">
        <v>0</v>
      </c>
      <c r="T548" s="225">
        <f>S548*H548</f>
        <v>0</v>
      </c>
      <c r="U548" s="226" t="s">
        <v>19</v>
      </c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R548" s="227" t="s">
        <v>447</v>
      </c>
      <c r="AT548" s="227" t="s">
        <v>337</v>
      </c>
      <c r="AU548" s="227" t="s">
        <v>85</v>
      </c>
      <c r="AY548" s="19" t="s">
        <v>335</v>
      </c>
      <c r="BE548" s="228">
        <f>IF(N548="základní",J548,0)</f>
        <v>0</v>
      </c>
      <c r="BF548" s="228">
        <f>IF(N548="snížená",J548,0)</f>
        <v>0</v>
      </c>
      <c r="BG548" s="228">
        <f>IF(N548="zákl. přenesená",J548,0)</f>
        <v>0</v>
      </c>
      <c r="BH548" s="228">
        <f>IF(N548="sníž. přenesená",J548,0)</f>
        <v>0</v>
      </c>
      <c r="BI548" s="228">
        <f>IF(N548="nulová",J548,0)</f>
        <v>0</v>
      </c>
      <c r="BJ548" s="19" t="s">
        <v>83</v>
      </c>
      <c r="BK548" s="228">
        <f>ROUND(I548*H548,2)</f>
        <v>0</v>
      </c>
      <c r="BL548" s="19" t="s">
        <v>447</v>
      </c>
      <c r="BM548" s="227" t="s">
        <v>920</v>
      </c>
    </row>
    <row r="549" s="2" customFormat="1">
      <c r="A549" s="40"/>
      <c r="B549" s="41"/>
      <c r="C549" s="42"/>
      <c r="D549" s="229" t="s">
        <v>343</v>
      </c>
      <c r="E549" s="42"/>
      <c r="F549" s="230" t="s">
        <v>921</v>
      </c>
      <c r="G549" s="42"/>
      <c r="H549" s="42"/>
      <c r="I549" s="231"/>
      <c r="J549" s="42"/>
      <c r="K549" s="42"/>
      <c r="L549" s="46"/>
      <c r="M549" s="232"/>
      <c r="N549" s="233"/>
      <c r="O549" s="86"/>
      <c r="P549" s="86"/>
      <c r="Q549" s="86"/>
      <c r="R549" s="86"/>
      <c r="S549" s="86"/>
      <c r="T549" s="86"/>
      <c r="U549" s="87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T549" s="19" t="s">
        <v>343</v>
      </c>
      <c r="AU549" s="19" t="s">
        <v>85</v>
      </c>
    </row>
    <row r="550" s="2" customFormat="1">
      <c r="A550" s="40"/>
      <c r="B550" s="41"/>
      <c r="C550" s="42"/>
      <c r="D550" s="234" t="s">
        <v>345</v>
      </c>
      <c r="E550" s="42"/>
      <c r="F550" s="235" t="s">
        <v>922</v>
      </c>
      <c r="G550" s="42"/>
      <c r="H550" s="42"/>
      <c r="I550" s="231"/>
      <c r="J550" s="42"/>
      <c r="K550" s="42"/>
      <c r="L550" s="46"/>
      <c r="M550" s="232"/>
      <c r="N550" s="233"/>
      <c r="O550" s="86"/>
      <c r="P550" s="86"/>
      <c r="Q550" s="86"/>
      <c r="R550" s="86"/>
      <c r="S550" s="86"/>
      <c r="T550" s="86"/>
      <c r="U550" s="87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T550" s="19" t="s">
        <v>345</v>
      </c>
      <c r="AU550" s="19" t="s">
        <v>85</v>
      </c>
    </row>
    <row r="551" s="14" customFormat="1">
      <c r="A551" s="14"/>
      <c r="B551" s="247"/>
      <c r="C551" s="248"/>
      <c r="D551" s="229" t="s">
        <v>347</v>
      </c>
      <c r="E551" s="249" t="s">
        <v>19</v>
      </c>
      <c r="F551" s="250" t="s">
        <v>867</v>
      </c>
      <c r="G551" s="248"/>
      <c r="H551" s="249" t="s">
        <v>19</v>
      </c>
      <c r="I551" s="251"/>
      <c r="J551" s="248"/>
      <c r="K551" s="248"/>
      <c r="L551" s="252"/>
      <c r="M551" s="253"/>
      <c r="N551" s="254"/>
      <c r="O551" s="254"/>
      <c r="P551" s="254"/>
      <c r="Q551" s="254"/>
      <c r="R551" s="254"/>
      <c r="S551" s="254"/>
      <c r="T551" s="254"/>
      <c r="U551" s="255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T551" s="256" t="s">
        <v>347</v>
      </c>
      <c r="AU551" s="256" t="s">
        <v>85</v>
      </c>
      <c r="AV551" s="14" t="s">
        <v>83</v>
      </c>
      <c r="AW551" s="14" t="s">
        <v>37</v>
      </c>
      <c r="AX551" s="14" t="s">
        <v>76</v>
      </c>
      <c r="AY551" s="256" t="s">
        <v>335</v>
      </c>
    </row>
    <row r="552" s="13" customFormat="1">
      <c r="A552" s="13"/>
      <c r="B552" s="236"/>
      <c r="C552" s="237"/>
      <c r="D552" s="229" t="s">
        <v>347</v>
      </c>
      <c r="E552" s="238" t="s">
        <v>19</v>
      </c>
      <c r="F552" s="239" t="s">
        <v>923</v>
      </c>
      <c r="G552" s="237"/>
      <c r="H552" s="240">
        <v>407.55399999999997</v>
      </c>
      <c r="I552" s="241"/>
      <c r="J552" s="237"/>
      <c r="K552" s="237"/>
      <c r="L552" s="242"/>
      <c r="M552" s="243"/>
      <c r="N552" s="244"/>
      <c r="O552" s="244"/>
      <c r="P552" s="244"/>
      <c r="Q552" s="244"/>
      <c r="R552" s="244"/>
      <c r="S552" s="244"/>
      <c r="T552" s="244"/>
      <c r="U552" s="245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T552" s="246" t="s">
        <v>347</v>
      </c>
      <c r="AU552" s="246" t="s">
        <v>85</v>
      </c>
      <c r="AV552" s="13" t="s">
        <v>85</v>
      </c>
      <c r="AW552" s="13" t="s">
        <v>37</v>
      </c>
      <c r="AX552" s="13" t="s">
        <v>76</v>
      </c>
      <c r="AY552" s="246" t="s">
        <v>335</v>
      </c>
    </row>
    <row r="553" s="13" customFormat="1">
      <c r="A553" s="13"/>
      <c r="B553" s="236"/>
      <c r="C553" s="237"/>
      <c r="D553" s="229" t="s">
        <v>347</v>
      </c>
      <c r="E553" s="238" t="s">
        <v>19</v>
      </c>
      <c r="F553" s="239" t="s">
        <v>868</v>
      </c>
      <c r="G553" s="237"/>
      <c r="H553" s="240">
        <v>161.39400000000001</v>
      </c>
      <c r="I553" s="241"/>
      <c r="J553" s="237"/>
      <c r="K553" s="237"/>
      <c r="L553" s="242"/>
      <c r="M553" s="243"/>
      <c r="N553" s="244"/>
      <c r="O553" s="244"/>
      <c r="P553" s="244"/>
      <c r="Q553" s="244"/>
      <c r="R553" s="244"/>
      <c r="S553" s="244"/>
      <c r="T553" s="244"/>
      <c r="U553" s="245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T553" s="246" t="s">
        <v>347</v>
      </c>
      <c r="AU553" s="246" t="s">
        <v>85</v>
      </c>
      <c r="AV553" s="13" t="s">
        <v>85</v>
      </c>
      <c r="AW553" s="13" t="s">
        <v>37</v>
      </c>
      <c r="AX553" s="13" t="s">
        <v>76</v>
      </c>
      <c r="AY553" s="246" t="s">
        <v>335</v>
      </c>
    </row>
    <row r="554" s="15" customFormat="1">
      <c r="A554" s="15"/>
      <c r="B554" s="267"/>
      <c r="C554" s="268"/>
      <c r="D554" s="229" t="s">
        <v>347</v>
      </c>
      <c r="E554" s="269" t="s">
        <v>19</v>
      </c>
      <c r="F554" s="270" t="s">
        <v>462</v>
      </c>
      <c r="G554" s="268"/>
      <c r="H554" s="271">
        <v>568.94799999999998</v>
      </c>
      <c r="I554" s="272"/>
      <c r="J554" s="268"/>
      <c r="K554" s="268"/>
      <c r="L554" s="273"/>
      <c r="M554" s="274"/>
      <c r="N554" s="275"/>
      <c r="O554" s="275"/>
      <c r="P554" s="275"/>
      <c r="Q554" s="275"/>
      <c r="R554" s="275"/>
      <c r="S554" s="275"/>
      <c r="T554" s="275"/>
      <c r="U554" s="276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T554" s="277" t="s">
        <v>347</v>
      </c>
      <c r="AU554" s="277" t="s">
        <v>85</v>
      </c>
      <c r="AV554" s="15" t="s">
        <v>103</v>
      </c>
      <c r="AW554" s="15" t="s">
        <v>37</v>
      </c>
      <c r="AX554" s="15" t="s">
        <v>83</v>
      </c>
      <c r="AY554" s="277" t="s">
        <v>335</v>
      </c>
    </row>
    <row r="555" s="2" customFormat="1" ht="16.5" customHeight="1">
      <c r="A555" s="40"/>
      <c r="B555" s="41"/>
      <c r="C555" s="257" t="s">
        <v>924</v>
      </c>
      <c r="D555" s="257" t="s">
        <v>395</v>
      </c>
      <c r="E555" s="258" t="s">
        <v>925</v>
      </c>
      <c r="F555" s="259" t="s">
        <v>926</v>
      </c>
      <c r="G555" s="260" t="s">
        <v>388</v>
      </c>
      <c r="H555" s="261">
        <v>866.68200000000002</v>
      </c>
      <c r="I555" s="262"/>
      <c r="J555" s="263">
        <f>ROUND(I555*H555,2)</f>
        <v>0</v>
      </c>
      <c r="K555" s="259" t="s">
        <v>341</v>
      </c>
      <c r="L555" s="264"/>
      <c r="M555" s="265" t="s">
        <v>19</v>
      </c>
      <c r="N555" s="266" t="s">
        <v>47</v>
      </c>
      <c r="O555" s="86"/>
      <c r="P555" s="225">
        <f>O555*H555</f>
        <v>0</v>
      </c>
      <c r="Q555" s="225">
        <v>0.00050000000000000001</v>
      </c>
      <c r="R555" s="225">
        <f>Q555*H555</f>
        <v>0.43334100000000003</v>
      </c>
      <c r="S555" s="225">
        <v>0</v>
      </c>
      <c r="T555" s="225">
        <f>S555*H555</f>
        <v>0</v>
      </c>
      <c r="U555" s="226" t="s">
        <v>19</v>
      </c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R555" s="227" t="s">
        <v>565</v>
      </c>
      <c r="AT555" s="227" t="s">
        <v>395</v>
      </c>
      <c r="AU555" s="227" t="s">
        <v>85</v>
      </c>
      <c r="AY555" s="19" t="s">
        <v>335</v>
      </c>
      <c r="BE555" s="228">
        <f>IF(N555="základní",J555,0)</f>
        <v>0</v>
      </c>
      <c r="BF555" s="228">
        <f>IF(N555="snížená",J555,0)</f>
        <v>0</v>
      </c>
      <c r="BG555" s="228">
        <f>IF(N555="zákl. přenesená",J555,0)</f>
        <v>0</v>
      </c>
      <c r="BH555" s="228">
        <f>IF(N555="sníž. přenesená",J555,0)</f>
        <v>0</v>
      </c>
      <c r="BI555" s="228">
        <f>IF(N555="nulová",J555,0)</f>
        <v>0</v>
      </c>
      <c r="BJ555" s="19" t="s">
        <v>83</v>
      </c>
      <c r="BK555" s="228">
        <f>ROUND(I555*H555,2)</f>
        <v>0</v>
      </c>
      <c r="BL555" s="19" t="s">
        <v>447</v>
      </c>
      <c r="BM555" s="227" t="s">
        <v>927</v>
      </c>
    </row>
    <row r="556" s="2" customFormat="1">
      <c r="A556" s="40"/>
      <c r="B556" s="41"/>
      <c r="C556" s="42"/>
      <c r="D556" s="229" t="s">
        <v>343</v>
      </c>
      <c r="E556" s="42"/>
      <c r="F556" s="230" t="s">
        <v>926</v>
      </c>
      <c r="G556" s="42"/>
      <c r="H556" s="42"/>
      <c r="I556" s="231"/>
      <c r="J556" s="42"/>
      <c r="K556" s="42"/>
      <c r="L556" s="46"/>
      <c r="M556" s="232"/>
      <c r="N556" s="233"/>
      <c r="O556" s="86"/>
      <c r="P556" s="86"/>
      <c r="Q556" s="86"/>
      <c r="R556" s="86"/>
      <c r="S556" s="86"/>
      <c r="T556" s="86"/>
      <c r="U556" s="87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T556" s="19" t="s">
        <v>343</v>
      </c>
      <c r="AU556" s="19" t="s">
        <v>85</v>
      </c>
    </row>
    <row r="557" s="2" customFormat="1">
      <c r="A557" s="40"/>
      <c r="B557" s="41"/>
      <c r="C557" s="42"/>
      <c r="D557" s="229" t="s">
        <v>928</v>
      </c>
      <c r="E557" s="42"/>
      <c r="F557" s="289" t="s">
        <v>929</v>
      </c>
      <c r="G557" s="42"/>
      <c r="H557" s="42"/>
      <c r="I557" s="231"/>
      <c r="J557" s="42"/>
      <c r="K557" s="42"/>
      <c r="L557" s="46"/>
      <c r="M557" s="232"/>
      <c r="N557" s="233"/>
      <c r="O557" s="86"/>
      <c r="P557" s="86"/>
      <c r="Q557" s="86"/>
      <c r="R557" s="86"/>
      <c r="S557" s="86"/>
      <c r="T557" s="86"/>
      <c r="U557" s="87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T557" s="19" t="s">
        <v>928</v>
      </c>
      <c r="AU557" s="19" t="s">
        <v>85</v>
      </c>
    </row>
    <row r="558" s="14" customFormat="1">
      <c r="A558" s="14"/>
      <c r="B558" s="247"/>
      <c r="C558" s="248"/>
      <c r="D558" s="229" t="s">
        <v>347</v>
      </c>
      <c r="E558" s="249" t="s">
        <v>19</v>
      </c>
      <c r="F558" s="250" t="s">
        <v>867</v>
      </c>
      <c r="G558" s="248"/>
      <c r="H558" s="249" t="s">
        <v>19</v>
      </c>
      <c r="I558" s="251"/>
      <c r="J558" s="248"/>
      <c r="K558" s="248"/>
      <c r="L558" s="252"/>
      <c r="M558" s="253"/>
      <c r="N558" s="254"/>
      <c r="O558" s="254"/>
      <c r="P558" s="254"/>
      <c r="Q558" s="254"/>
      <c r="R558" s="254"/>
      <c r="S558" s="254"/>
      <c r="T558" s="254"/>
      <c r="U558" s="255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T558" s="256" t="s">
        <v>347</v>
      </c>
      <c r="AU558" s="256" t="s">
        <v>85</v>
      </c>
      <c r="AV558" s="14" t="s">
        <v>83</v>
      </c>
      <c r="AW558" s="14" t="s">
        <v>37</v>
      </c>
      <c r="AX558" s="14" t="s">
        <v>76</v>
      </c>
      <c r="AY558" s="256" t="s">
        <v>335</v>
      </c>
    </row>
    <row r="559" s="13" customFormat="1">
      <c r="A559" s="13"/>
      <c r="B559" s="236"/>
      <c r="C559" s="237"/>
      <c r="D559" s="229" t="s">
        <v>347</v>
      </c>
      <c r="E559" s="238" t="s">
        <v>19</v>
      </c>
      <c r="F559" s="239" t="s">
        <v>930</v>
      </c>
      <c r="G559" s="237"/>
      <c r="H559" s="240">
        <v>407.55399999999997</v>
      </c>
      <c r="I559" s="241"/>
      <c r="J559" s="237"/>
      <c r="K559" s="237"/>
      <c r="L559" s="242"/>
      <c r="M559" s="243"/>
      <c r="N559" s="244"/>
      <c r="O559" s="244"/>
      <c r="P559" s="244"/>
      <c r="Q559" s="244"/>
      <c r="R559" s="244"/>
      <c r="S559" s="244"/>
      <c r="T559" s="244"/>
      <c r="U559" s="245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T559" s="246" t="s">
        <v>347</v>
      </c>
      <c r="AU559" s="246" t="s">
        <v>85</v>
      </c>
      <c r="AV559" s="13" t="s">
        <v>85</v>
      </c>
      <c r="AW559" s="13" t="s">
        <v>37</v>
      </c>
      <c r="AX559" s="13" t="s">
        <v>76</v>
      </c>
      <c r="AY559" s="246" t="s">
        <v>335</v>
      </c>
    </row>
    <row r="560" s="13" customFormat="1">
      <c r="A560" s="13"/>
      <c r="B560" s="236"/>
      <c r="C560" s="237"/>
      <c r="D560" s="229" t="s">
        <v>347</v>
      </c>
      <c r="E560" s="238" t="s">
        <v>19</v>
      </c>
      <c r="F560" s="239" t="s">
        <v>931</v>
      </c>
      <c r="G560" s="237"/>
      <c r="H560" s="240">
        <v>116.444</v>
      </c>
      <c r="I560" s="241"/>
      <c r="J560" s="237"/>
      <c r="K560" s="237"/>
      <c r="L560" s="242"/>
      <c r="M560" s="243"/>
      <c r="N560" s="244"/>
      <c r="O560" s="244"/>
      <c r="P560" s="244"/>
      <c r="Q560" s="244"/>
      <c r="R560" s="244"/>
      <c r="S560" s="244"/>
      <c r="T560" s="244"/>
      <c r="U560" s="245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T560" s="246" t="s">
        <v>347</v>
      </c>
      <c r="AU560" s="246" t="s">
        <v>85</v>
      </c>
      <c r="AV560" s="13" t="s">
        <v>85</v>
      </c>
      <c r="AW560" s="13" t="s">
        <v>37</v>
      </c>
      <c r="AX560" s="13" t="s">
        <v>76</v>
      </c>
      <c r="AY560" s="246" t="s">
        <v>335</v>
      </c>
    </row>
    <row r="561" s="13" customFormat="1">
      <c r="A561" s="13"/>
      <c r="B561" s="236"/>
      <c r="C561" s="237"/>
      <c r="D561" s="229" t="s">
        <v>347</v>
      </c>
      <c r="E561" s="238" t="s">
        <v>19</v>
      </c>
      <c r="F561" s="239" t="s">
        <v>932</v>
      </c>
      <c r="G561" s="237"/>
      <c r="H561" s="240">
        <v>58.222000000000001</v>
      </c>
      <c r="I561" s="241"/>
      <c r="J561" s="237"/>
      <c r="K561" s="237"/>
      <c r="L561" s="242"/>
      <c r="M561" s="243"/>
      <c r="N561" s="244"/>
      <c r="O561" s="244"/>
      <c r="P561" s="244"/>
      <c r="Q561" s="244"/>
      <c r="R561" s="244"/>
      <c r="S561" s="244"/>
      <c r="T561" s="244"/>
      <c r="U561" s="245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T561" s="246" t="s">
        <v>347</v>
      </c>
      <c r="AU561" s="246" t="s">
        <v>85</v>
      </c>
      <c r="AV561" s="13" t="s">
        <v>85</v>
      </c>
      <c r="AW561" s="13" t="s">
        <v>37</v>
      </c>
      <c r="AX561" s="13" t="s">
        <v>76</v>
      </c>
      <c r="AY561" s="246" t="s">
        <v>335</v>
      </c>
    </row>
    <row r="562" s="13" customFormat="1">
      <c r="A562" s="13"/>
      <c r="B562" s="236"/>
      <c r="C562" s="237"/>
      <c r="D562" s="229" t="s">
        <v>347</v>
      </c>
      <c r="E562" s="238" t="s">
        <v>19</v>
      </c>
      <c r="F562" s="239" t="s">
        <v>868</v>
      </c>
      <c r="G562" s="237"/>
      <c r="H562" s="240">
        <v>161.39400000000001</v>
      </c>
      <c r="I562" s="241"/>
      <c r="J562" s="237"/>
      <c r="K562" s="237"/>
      <c r="L562" s="242"/>
      <c r="M562" s="243"/>
      <c r="N562" s="244"/>
      <c r="O562" s="244"/>
      <c r="P562" s="244"/>
      <c r="Q562" s="244"/>
      <c r="R562" s="244"/>
      <c r="S562" s="244"/>
      <c r="T562" s="244"/>
      <c r="U562" s="245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T562" s="246" t="s">
        <v>347</v>
      </c>
      <c r="AU562" s="246" t="s">
        <v>85</v>
      </c>
      <c r="AV562" s="13" t="s">
        <v>85</v>
      </c>
      <c r="AW562" s="13" t="s">
        <v>37</v>
      </c>
      <c r="AX562" s="13" t="s">
        <v>76</v>
      </c>
      <c r="AY562" s="246" t="s">
        <v>335</v>
      </c>
    </row>
    <row r="563" s="15" customFormat="1">
      <c r="A563" s="15"/>
      <c r="B563" s="267"/>
      <c r="C563" s="268"/>
      <c r="D563" s="229" t="s">
        <v>347</v>
      </c>
      <c r="E563" s="269" t="s">
        <v>19</v>
      </c>
      <c r="F563" s="270" t="s">
        <v>462</v>
      </c>
      <c r="G563" s="268"/>
      <c r="H563" s="271">
        <v>743.61400000000003</v>
      </c>
      <c r="I563" s="272"/>
      <c r="J563" s="268"/>
      <c r="K563" s="268"/>
      <c r="L563" s="273"/>
      <c r="M563" s="274"/>
      <c r="N563" s="275"/>
      <c r="O563" s="275"/>
      <c r="P563" s="275"/>
      <c r="Q563" s="275"/>
      <c r="R563" s="275"/>
      <c r="S563" s="275"/>
      <c r="T563" s="275"/>
      <c r="U563" s="276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T563" s="277" t="s">
        <v>347</v>
      </c>
      <c r="AU563" s="277" t="s">
        <v>85</v>
      </c>
      <c r="AV563" s="15" t="s">
        <v>103</v>
      </c>
      <c r="AW563" s="15" t="s">
        <v>37</v>
      </c>
      <c r="AX563" s="15" t="s">
        <v>83</v>
      </c>
      <c r="AY563" s="277" t="s">
        <v>335</v>
      </c>
    </row>
    <row r="564" s="13" customFormat="1">
      <c r="A564" s="13"/>
      <c r="B564" s="236"/>
      <c r="C564" s="237"/>
      <c r="D564" s="229" t="s">
        <v>347</v>
      </c>
      <c r="E564" s="237"/>
      <c r="F564" s="239" t="s">
        <v>933</v>
      </c>
      <c r="G564" s="237"/>
      <c r="H564" s="240">
        <v>866.68200000000002</v>
      </c>
      <c r="I564" s="241"/>
      <c r="J564" s="237"/>
      <c r="K564" s="237"/>
      <c r="L564" s="242"/>
      <c r="M564" s="243"/>
      <c r="N564" s="244"/>
      <c r="O564" s="244"/>
      <c r="P564" s="244"/>
      <c r="Q564" s="244"/>
      <c r="R564" s="244"/>
      <c r="S564" s="244"/>
      <c r="T564" s="244"/>
      <c r="U564" s="245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T564" s="246" t="s">
        <v>347</v>
      </c>
      <c r="AU564" s="246" t="s">
        <v>85</v>
      </c>
      <c r="AV564" s="13" t="s">
        <v>85</v>
      </c>
      <c r="AW564" s="13" t="s">
        <v>4</v>
      </c>
      <c r="AX564" s="13" t="s">
        <v>83</v>
      </c>
      <c r="AY564" s="246" t="s">
        <v>335</v>
      </c>
    </row>
    <row r="565" s="2" customFormat="1" ht="24.15" customHeight="1">
      <c r="A565" s="40"/>
      <c r="B565" s="41"/>
      <c r="C565" s="216" t="s">
        <v>934</v>
      </c>
      <c r="D565" s="216" t="s">
        <v>337</v>
      </c>
      <c r="E565" s="217" t="s">
        <v>935</v>
      </c>
      <c r="F565" s="218" t="s">
        <v>936</v>
      </c>
      <c r="G565" s="219" t="s">
        <v>388</v>
      </c>
      <c r="H565" s="220">
        <v>116.444</v>
      </c>
      <c r="I565" s="221"/>
      <c r="J565" s="222">
        <f>ROUND(I565*H565,2)</f>
        <v>0</v>
      </c>
      <c r="K565" s="218" t="s">
        <v>341</v>
      </c>
      <c r="L565" s="46"/>
      <c r="M565" s="223" t="s">
        <v>19</v>
      </c>
      <c r="N565" s="224" t="s">
        <v>47</v>
      </c>
      <c r="O565" s="86"/>
      <c r="P565" s="225">
        <f>O565*H565</f>
        <v>0</v>
      </c>
      <c r="Q565" s="225">
        <v>0.00029999999999999997</v>
      </c>
      <c r="R565" s="225">
        <f>Q565*H565</f>
        <v>0.034933199999999998</v>
      </c>
      <c r="S565" s="225">
        <v>0</v>
      </c>
      <c r="T565" s="225">
        <f>S565*H565</f>
        <v>0</v>
      </c>
      <c r="U565" s="226" t="s">
        <v>19</v>
      </c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R565" s="227" t="s">
        <v>447</v>
      </c>
      <c r="AT565" s="227" t="s">
        <v>337</v>
      </c>
      <c r="AU565" s="227" t="s">
        <v>85</v>
      </c>
      <c r="AY565" s="19" t="s">
        <v>335</v>
      </c>
      <c r="BE565" s="228">
        <f>IF(N565="základní",J565,0)</f>
        <v>0</v>
      </c>
      <c r="BF565" s="228">
        <f>IF(N565="snížená",J565,0)</f>
        <v>0</v>
      </c>
      <c r="BG565" s="228">
        <f>IF(N565="zákl. přenesená",J565,0)</f>
        <v>0</v>
      </c>
      <c r="BH565" s="228">
        <f>IF(N565="sníž. přenesená",J565,0)</f>
        <v>0</v>
      </c>
      <c r="BI565" s="228">
        <f>IF(N565="nulová",J565,0)</f>
        <v>0</v>
      </c>
      <c r="BJ565" s="19" t="s">
        <v>83</v>
      </c>
      <c r="BK565" s="228">
        <f>ROUND(I565*H565,2)</f>
        <v>0</v>
      </c>
      <c r="BL565" s="19" t="s">
        <v>447</v>
      </c>
      <c r="BM565" s="227" t="s">
        <v>937</v>
      </c>
    </row>
    <row r="566" s="2" customFormat="1">
      <c r="A566" s="40"/>
      <c r="B566" s="41"/>
      <c r="C566" s="42"/>
      <c r="D566" s="229" t="s">
        <v>343</v>
      </c>
      <c r="E566" s="42"/>
      <c r="F566" s="230" t="s">
        <v>938</v>
      </c>
      <c r="G566" s="42"/>
      <c r="H566" s="42"/>
      <c r="I566" s="231"/>
      <c r="J566" s="42"/>
      <c r="K566" s="42"/>
      <c r="L566" s="46"/>
      <c r="M566" s="232"/>
      <c r="N566" s="233"/>
      <c r="O566" s="86"/>
      <c r="P566" s="86"/>
      <c r="Q566" s="86"/>
      <c r="R566" s="86"/>
      <c r="S566" s="86"/>
      <c r="T566" s="86"/>
      <c r="U566" s="87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T566" s="19" t="s">
        <v>343</v>
      </c>
      <c r="AU566" s="19" t="s">
        <v>85</v>
      </c>
    </row>
    <row r="567" s="2" customFormat="1">
      <c r="A567" s="40"/>
      <c r="B567" s="41"/>
      <c r="C567" s="42"/>
      <c r="D567" s="234" t="s">
        <v>345</v>
      </c>
      <c r="E567" s="42"/>
      <c r="F567" s="235" t="s">
        <v>939</v>
      </c>
      <c r="G567" s="42"/>
      <c r="H567" s="42"/>
      <c r="I567" s="231"/>
      <c r="J567" s="42"/>
      <c r="K567" s="42"/>
      <c r="L567" s="46"/>
      <c r="M567" s="232"/>
      <c r="N567" s="233"/>
      <c r="O567" s="86"/>
      <c r="P567" s="86"/>
      <c r="Q567" s="86"/>
      <c r="R567" s="86"/>
      <c r="S567" s="86"/>
      <c r="T567" s="86"/>
      <c r="U567" s="87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T567" s="19" t="s">
        <v>345</v>
      </c>
      <c r="AU567" s="19" t="s">
        <v>85</v>
      </c>
    </row>
    <row r="568" s="14" customFormat="1">
      <c r="A568" s="14"/>
      <c r="B568" s="247"/>
      <c r="C568" s="248"/>
      <c r="D568" s="229" t="s">
        <v>347</v>
      </c>
      <c r="E568" s="249" t="s">
        <v>19</v>
      </c>
      <c r="F568" s="250" t="s">
        <v>867</v>
      </c>
      <c r="G568" s="248"/>
      <c r="H568" s="249" t="s">
        <v>19</v>
      </c>
      <c r="I568" s="251"/>
      <c r="J568" s="248"/>
      <c r="K568" s="248"/>
      <c r="L568" s="252"/>
      <c r="M568" s="253"/>
      <c r="N568" s="254"/>
      <c r="O568" s="254"/>
      <c r="P568" s="254"/>
      <c r="Q568" s="254"/>
      <c r="R568" s="254"/>
      <c r="S568" s="254"/>
      <c r="T568" s="254"/>
      <c r="U568" s="255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T568" s="256" t="s">
        <v>347</v>
      </c>
      <c r="AU568" s="256" t="s">
        <v>85</v>
      </c>
      <c r="AV568" s="14" t="s">
        <v>83</v>
      </c>
      <c r="AW568" s="14" t="s">
        <v>37</v>
      </c>
      <c r="AX568" s="14" t="s">
        <v>76</v>
      </c>
      <c r="AY568" s="256" t="s">
        <v>335</v>
      </c>
    </row>
    <row r="569" s="13" customFormat="1">
      <c r="A569" s="13"/>
      <c r="B569" s="236"/>
      <c r="C569" s="237"/>
      <c r="D569" s="229" t="s">
        <v>347</v>
      </c>
      <c r="E569" s="238" t="s">
        <v>19</v>
      </c>
      <c r="F569" s="239" t="s">
        <v>940</v>
      </c>
      <c r="G569" s="237"/>
      <c r="H569" s="240">
        <v>116.444</v>
      </c>
      <c r="I569" s="241"/>
      <c r="J569" s="237"/>
      <c r="K569" s="237"/>
      <c r="L569" s="242"/>
      <c r="M569" s="243"/>
      <c r="N569" s="244"/>
      <c r="O569" s="244"/>
      <c r="P569" s="244"/>
      <c r="Q569" s="244"/>
      <c r="R569" s="244"/>
      <c r="S569" s="244"/>
      <c r="T569" s="244"/>
      <c r="U569" s="245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T569" s="246" t="s">
        <v>347</v>
      </c>
      <c r="AU569" s="246" t="s">
        <v>85</v>
      </c>
      <c r="AV569" s="13" t="s">
        <v>85</v>
      </c>
      <c r="AW569" s="13" t="s">
        <v>37</v>
      </c>
      <c r="AX569" s="13" t="s">
        <v>83</v>
      </c>
      <c r="AY569" s="246" t="s">
        <v>335</v>
      </c>
    </row>
    <row r="570" s="2" customFormat="1" ht="24.15" customHeight="1">
      <c r="A570" s="40"/>
      <c r="B570" s="41"/>
      <c r="C570" s="216" t="s">
        <v>941</v>
      </c>
      <c r="D570" s="216" t="s">
        <v>337</v>
      </c>
      <c r="E570" s="217" t="s">
        <v>942</v>
      </c>
      <c r="F570" s="218" t="s">
        <v>943</v>
      </c>
      <c r="G570" s="219" t="s">
        <v>388</v>
      </c>
      <c r="H570" s="220">
        <v>58.222000000000001</v>
      </c>
      <c r="I570" s="221"/>
      <c r="J570" s="222">
        <f>ROUND(I570*H570,2)</f>
        <v>0</v>
      </c>
      <c r="K570" s="218" t="s">
        <v>341</v>
      </c>
      <c r="L570" s="46"/>
      <c r="M570" s="223" t="s">
        <v>19</v>
      </c>
      <c r="N570" s="224" t="s">
        <v>47</v>
      </c>
      <c r="O570" s="86"/>
      <c r="P570" s="225">
        <f>O570*H570</f>
        <v>0</v>
      </c>
      <c r="Q570" s="225">
        <v>0.00044999999999999999</v>
      </c>
      <c r="R570" s="225">
        <f>Q570*H570</f>
        <v>0.026199899999999998</v>
      </c>
      <c r="S570" s="225">
        <v>0</v>
      </c>
      <c r="T570" s="225">
        <f>S570*H570</f>
        <v>0</v>
      </c>
      <c r="U570" s="226" t="s">
        <v>19</v>
      </c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R570" s="227" t="s">
        <v>447</v>
      </c>
      <c r="AT570" s="227" t="s">
        <v>337</v>
      </c>
      <c r="AU570" s="227" t="s">
        <v>85</v>
      </c>
      <c r="AY570" s="19" t="s">
        <v>335</v>
      </c>
      <c r="BE570" s="228">
        <f>IF(N570="základní",J570,0)</f>
        <v>0</v>
      </c>
      <c r="BF570" s="228">
        <f>IF(N570="snížená",J570,0)</f>
        <v>0</v>
      </c>
      <c r="BG570" s="228">
        <f>IF(N570="zákl. přenesená",J570,0)</f>
        <v>0</v>
      </c>
      <c r="BH570" s="228">
        <f>IF(N570="sníž. přenesená",J570,0)</f>
        <v>0</v>
      </c>
      <c r="BI570" s="228">
        <f>IF(N570="nulová",J570,0)</f>
        <v>0</v>
      </c>
      <c r="BJ570" s="19" t="s">
        <v>83</v>
      </c>
      <c r="BK570" s="228">
        <f>ROUND(I570*H570,2)</f>
        <v>0</v>
      </c>
      <c r="BL570" s="19" t="s">
        <v>447</v>
      </c>
      <c r="BM570" s="227" t="s">
        <v>944</v>
      </c>
    </row>
    <row r="571" s="2" customFormat="1">
      <c r="A571" s="40"/>
      <c r="B571" s="41"/>
      <c r="C571" s="42"/>
      <c r="D571" s="229" t="s">
        <v>343</v>
      </c>
      <c r="E571" s="42"/>
      <c r="F571" s="230" t="s">
        <v>945</v>
      </c>
      <c r="G571" s="42"/>
      <c r="H571" s="42"/>
      <c r="I571" s="231"/>
      <c r="J571" s="42"/>
      <c r="K571" s="42"/>
      <c r="L571" s="46"/>
      <c r="M571" s="232"/>
      <c r="N571" s="233"/>
      <c r="O571" s="86"/>
      <c r="P571" s="86"/>
      <c r="Q571" s="86"/>
      <c r="R571" s="86"/>
      <c r="S571" s="86"/>
      <c r="T571" s="86"/>
      <c r="U571" s="87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T571" s="19" t="s">
        <v>343</v>
      </c>
      <c r="AU571" s="19" t="s">
        <v>85</v>
      </c>
    </row>
    <row r="572" s="2" customFormat="1">
      <c r="A572" s="40"/>
      <c r="B572" s="41"/>
      <c r="C572" s="42"/>
      <c r="D572" s="234" t="s">
        <v>345</v>
      </c>
      <c r="E572" s="42"/>
      <c r="F572" s="235" t="s">
        <v>946</v>
      </c>
      <c r="G572" s="42"/>
      <c r="H572" s="42"/>
      <c r="I572" s="231"/>
      <c r="J572" s="42"/>
      <c r="K572" s="42"/>
      <c r="L572" s="46"/>
      <c r="M572" s="232"/>
      <c r="N572" s="233"/>
      <c r="O572" s="86"/>
      <c r="P572" s="86"/>
      <c r="Q572" s="86"/>
      <c r="R572" s="86"/>
      <c r="S572" s="86"/>
      <c r="T572" s="86"/>
      <c r="U572" s="87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T572" s="19" t="s">
        <v>345</v>
      </c>
      <c r="AU572" s="19" t="s">
        <v>85</v>
      </c>
    </row>
    <row r="573" s="14" customFormat="1">
      <c r="A573" s="14"/>
      <c r="B573" s="247"/>
      <c r="C573" s="248"/>
      <c r="D573" s="229" t="s">
        <v>347</v>
      </c>
      <c r="E573" s="249" t="s">
        <v>19</v>
      </c>
      <c r="F573" s="250" t="s">
        <v>867</v>
      </c>
      <c r="G573" s="248"/>
      <c r="H573" s="249" t="s">
        <v>19</v>
      </c>
      <c r="I573" s="251"/>
      <c r="J573" s="248"/>
      <c r="K573" s="248"/>
      <c r="L573" s="252"/>
      <c r="M573" s="253"/>
      <c r="N573" s="254"/>
      <c r="O573" s="254"/>
      <c r="P573" s="254"/>
      <c r="Q573" s="254"/>
      <c r="R573" s="254"/>
      <c r="S573" s="254"/>
      <c r="T573" s="254"/>
      <c r="U573" s="255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T573" s="256" t="s">
        <v>347</v>
      </c>
      <c r="AU573" s="256" t="s">
        <v>85</v>
      </c>
      <c r="AV573" s="14" t="s">
        <v>83</v>
      </c>
      <c r="AW573" s="14" t="s">
        <v>37</v>
      </c>
      <c r="AX573" s="14" t="s">
        <v>76</v>
      </c>
      <c r="AY573" s="256" t="s">
        <v>335</v>
      </c>
    </row>
    <row r="574" s="13" customFormat="1">
      <c r="A574" s="13"/>
      <c r="B574" s="236"/>
      <c r="C574" s="237"/>
      <c r="D574" s="229" t="s">
        <v>347</v>
      </c>
      <c r="E574" s="238" t="s">
        <v>19</v>
      </c>
      <c r="F574" s="239" t="s">
        <v>947</v>
      </c>
      <c r="G574" s="237"/>
      <c r="H574" s="240">
        <v>58.222000000000001</v>
      </c>
      <c r="I574" s="241"/>
      <c r="J574" s="237"/>
      <c r="K574" s="237"/>
      <c r="L574" s="242"/>
      <c r="M574" s="243"/>
      <c r="N574" s="244"/>
      <c r="O574" s="244"/>
      <c r="P574" s="244"/>
      <c r="Q574" s="244"/>
      <c r="R574" s="244"/>
      <c r="S574" s="244"/>
      <c r="T574" s="244"/>
      <c r="U574" s="245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T574" s="246" t="s">
        <v>347</v>
      </c>
      <c r="AU574" s="246" t="s">
        <v>85</v>
      </c>
      <c r="AV574" s="13" t="s">
        <v>85</v>
      </c>
      <c r="AW574" s="13" t="s">
        <v>37</v>
      </c>
      <c r="AX574" s="13" t="s">
        <v>83</v>
      </c>
      <c r="AY574" s="246" t="s">
        <v>335</v>
      </c>
    </row>
    <row r="575" s="2" customFormat="1" ht="16.5" customHeight="1">
      <c r="A575" s="40"/>
      <c r="B575" s="41"/>
      <c r="C575" s="216" t="s">
        <v>948</v>
      </c>
      <c r="D575" s="216" t="s">
        <v>337</v>
      </c>
      <c r="E575" s="217" t="s">
        <v>949</v>
      </c>
      <c r="F575" s="218" t="s">
        <v>950</v>
      </c>
      <c r="G575" s="219" t="s">
        <v>618</v>
      </c>
      <c r="H575" s="220">
        <v>45.899999999999999</v>
      </c>
      <c r="I575" s="221"/>
      <c r="J575" s="222">
        <f>ROUND(I575*H575,2)</f>
        <v>0</v>
      </c>
      <c r="K575" s="218" t="s">
        <v>341</v>
      </c>
      <c r="L575" s="46"/>
      <c r="M575" s="223" t="s">
        <v>19</v>
      </c>
      <c r="N575" s="224" t="s">
        <v>47</v>
      </c>
      <c r="O575" s="86"/>
      <c r="P575" s="225">
        <f>O575*H575</f>
        <v>0</v>
      </c>
      <c r="Q575" s="225">
        <v>0.00012</v>
      </c>
      <c r="R575" s="225">
        <f>Q575*H575</f>
        <v>0.0055079999999999999</v>
      </c>
      <c r="S575" s="225">
        <v>0</v>
      </c>
      <c r="T575" s="225">
        <f>S575*H575</f>
        <v>0</v>
      </c>
      <c r="U575" s="226" t="s">
        <v>19</v>
      </c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R575" s="227" t="s">
        <v>447</v>
      </c>
      <c r="AT575" s="227" t="s">
        <v>337</v>
      </c>
      <c r="AU575" s="227" t="s">
        <v>85</v>
      </c>
      <c r="AY575" s="19" t="s">
        <v>335</v>
      </c>
      <c r="BE575" s="228">
        <f>IF(N575="základní",J575,0)</f>
        <v>0</v>
      </c>
      <c r="BF575" s="228">
        <f>IF(N575="snížená",J575,0)</f>
        <v>0</v>
      </c>
      <c r="BG575" s="228">
        <f>IF(N575="zákl. přenesená",J575,0)</f>
        <v>0</v>
      </c>
      <c r="BH575" s="228">
        <f>IF(N575="sníž. přenesená",J575,0)</f>
        <v>0</v>
      </c>
      <c r="BI575" s="228">
        <f>IF(N575="nulová",J575,0)</f>
        <v>0</v>
      </c>
      <c r="BJ575" s="19" t="s">
        <v>83</v>
      </c>
      <c r="BK575" s="228">
        <f>ROUND(I575*H575,2)</f>
        <v>0</v>
      </c>
      <c r="BL575" s="19" t="s">
        <v>447</v>
      </c>
      <c r="BM575" s="227" t="s">
        <v>951</v>
      </c>
    </row>
    <row r="576" s="2" customFormat="1">
      <c r="A576" s="40"/>
      <c r="B576" s="41"/>
      <c r="C576" s="42"/>
      <c r="D576" s="229" t="s">
        <v>343</v>
      </c>
      <c r="E576" s="42"/>
      <c r="F576" s="230" t="s">
        <v>952</v>
      </c>
      <c r="G576" s="42"/>
      <c r="H576" s="42"/>
      <c r="I576" s="231"/>
      <c r="J576" s="42"/>
      <c r="K576" s="42"/>
      <c r="L576" s="46"/>
      <c r="M576" s="232"/>
      <c r="N576" s="233"/>
      <c r="O576" s="86"/>
      <c r="P576" s="86"/>
      <c r="Q576" s="86"/>
      <c r="R576" s="86"/>
      <c r="S576" s="86"/>
      <c r="T576" s="86"/>
      <c r="U576" s="87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T576" s="19" t="s">
        <v>343</v>
      </c>
      <c r="AU576" s="19" t="s">
        <v>85</v>
      </c>
    </row>
    <row r="577" s="2" customFormat="1">
      <c r="A577" s="40"/>
      <c r="B577" s="41"/>
      <c r="C577" s="42"/>
      <c r="D577" s="234" t="s">
        <v>345</v>
      </c>
      <c r="E577" s="42"/>
      <c r="F577" s="235" t="s">
        <v>953</v>
      </c>
      <c r="G577" s="42"/>
      <c r="H577" s="42"/>
      <c r="I577" s="231"/>
      <c r="J577" s="42"/>
      <c r="K577" s="42"/>
      <c r="L577" s="46"/>
      <c r="M577" s="232"/>
      <c r="N577" s="233"/>
      <c r="O577" s="86"/>
      <c r="P577" s="86"/>
      <c r="Q577" s="86"/>
      <c r="R577" s="86"/>
      <c r="S577" s="86"/>
      <c r="T577" s="86"/>
      <c r="U577" s="87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T577" s="19" t="s">
        <v>345</v>
      </c>
      <c r="AU577" s="19" t="s">
        <v>85</v>
      </c>
    </row>
    <row r="578" s="14" customFormat="1">
      <c r="A578" s="14"/>
      <c r="B578" s="247"/>
      <c r="C578" s="248"/>
      <c r="D578" s="229" t="s">
        <v>347</v>
      </c>
      <c r="E578" s="249" t="s">
        <v>19</v>
      </c>
      <c r="F578" s="250" t="s">
        <v>954</v>
      </c>
      <c r="G578" s="248"/>
      <c r="H578" s="249" t="s">
        <v>19</v>
      </c>
      <c r="I578" s="251"/>
      <c r="J578" s="248"/>
      <c r="K578" s="248"/>
      <c r="L578" s="252"/>
      <c r="M578" s="253"/>
      <c r="N578" s="254"/>
      <c r="O578" s="254"/>
      <c r="P578" s="254"/>
      <c r="Q578" s="254"/>
      <c r="R578" s="254"/>
      <c r="S578" s="254"/>
      <c r="T578" s="254"/>
      <c r="U578" s="255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T578" s="256" t="s">
        <v>347</v>
      </c>
      <c r="AU578" s="256" t="s">
        <v>85</v>
      </c>
      <c r="AV578" s="14" t="s">
        <v>83</v>
      </c>
      <c r="AW578" s="14" t="s">
        <v>37</v>
      </c>
      <c r="AX578" s="14" t="s">
        <v>76</v>
      </c>
      <c r="AY578" s="256" t="s">
        <v>335</v>
      </c>
    </row>
    <row r="579" s="13" customFormat="1">
      <c r="A579" s="13"/>
      <c r="B579" s="236"/>
      <c r="C579" s="237"/>
      <c r="D579" s="229" t="s">
        <v>347</v>
      </c>
      <c r="E579" s="238" t="s">
        <v>19</v>
      </c>
      <c r="F579" s="239" t="s">
        <v>955</v>
      </c>
      <c r="G579" s="237"/>
      <c r="H579" s="240">
        <v>45.899999999999999</v>
      </c>
      <c r="I579" s="241"/>
      <c r="J579" s="237"/>
      <c r="K579" s="237"/>
      <c r="L579" s="242"/>
      <c r="M579" s="243"/>
      <c r="N579" s="244"/>
      <c r="O579" s="244"/>
      <c r="P579" s="244"/>
      <c r="Q579" s="244"/>
      <c r="R579" s="244"/>
      <c r="S579" s="244"/>
      <c r="T579" s="244"/>
      <c r="U579" s="245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T579" s="246" t="s">
        <v>347</v>
      </c>
      <c r="AU579" s="246" t="s">
        <v>85</v>
      </c>
      <c r="AV579" s="13" t="s">
        <v>85</v>
      </c>
      <c r="AW579" s="13" t="s">
        <v>37</v>
      </c>
      <c r="AX579" s="13" t="s">
        <v>83</v>
      </c>
      <c r="AY579" s="246" t="s">
        <v>335</v>
      </c>
    </row>
    <row r="580" s="2" customFormat="1" ht="16.5" customHeight="1">
      <c r="A580" s="40"/>
      <c r="B580" s="41"/>
      <c r="C580" s="257" t="s">
        <v>956</v>
      </c>
      <c r="D580" s="257" t="s">
        <v>395</v>
      </c>
      <c r="E580" s="258" t="s">
        <v>957</v>
      </c>
      <c r="F580" s="259" t="s">
        <v>958</v>
      </c>
      <c r="G580" s="260" t="s">
        <v>618</v>
      </c>
      <c r="H580" s="261">
        <v>50.490000000000002</v>
      </c>
      <c r="I580" s="262"/>
      <c r="J580" s="263">
        <f>ROUND(I580*H580,2)</f>
        <v>0</v>
      </c>
      <c r="K580" s="259" t="s">
        <v>341</v>
      </c>
      <c r="L580" s="264"/>
      <c r="M580" s="265" t="s">
        <v>19</v>
      </c>
      <c r="N580" s="266" t="s">
        <v>47</v>
      </c>
      <c r="O580" s="86"/>
      <c r="P580" s="225">
        <f>O580*H580</f>
        <v>0</v>
      </c>
      <c r="Q580" s="225">
        <v>0.00050000000000000001</v>
      </c>
      <c r="R580" s="225">
        <f>Q580*H580</f>
        <v>0.025245</v>
      </c>
      <c r="S580" s="225">
        <v>0</v>
      </c>
      <c r="T580" s="225">
        <f>S580*H580</f>
        <v>0</v>
      </c>
      <c r="U580" s="226" t="s">
        <v>19</v>
      </c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R580" s="227" t="s">
        <v>565</v>
      </c>
      <c r="AT580" s="227" t="s">
        <v>395</v>
      </c>
      <c r="AU580" s="227" t="s">
        <v>85</v>
      </c>
      <c r="AY580" s="19" t="s">
        <v>335</v>
      </c>
      <c r="BE580" s="228">
        <f>IF(N580="základní",J580,0)</f>
        <v>0</v>
      </c>
      <c r="BF580" s="228">
        <f>IF(N580="snížená",J580,0)</f>
        <v>0</v>
      </c>
      <c r="BG580" s="228">
        <f>IF(N580="zákl. přenesená",J580,0)</f>
        <v>0</v>
      </c>
      <c r="BH580" s="228">
        <f>IF(N580="sníž. přenesená",J580,0)</f>
        <v>0</v>
      </c>
      <c r="BI580" s="228">
        <f>IF(N580="nulová",J580,0)</f>
        <v>0</v>
      </c>
      <c r="BJ580" s="19" t="s">
        <v>83</v>
      </c>
      <c r="BK580" s="228">
        <f>ROUND(I580*H580,2)</f>
        <v>0</v>
      </c>
      <c r="BL580" s="19" t="s">
        <v>447</v>
      </c>
      <c r="BM580" s="227" t="s">
        <v>959</v>
      </c>
    </row>
    <row r="581" s="2" customFormat="1">
      <c r="A581" s="40"/>
      <c r="B581" s="41"/>
      <c r="C581" s="42"/>
      <c r="D581" s="229" t="s">
        <v>343</v>
      </c>
      <c r="E581" s="42"/>
      <c r="F581" s="230" t="s">
        <v>958</v>
      </c>
      <c r="G581" s="42"/>
      <c r="H581" s="42"/>
      <c r="I581" s="231"/>
      <c r="J581" s="42"/>
      <c r="K581" s="42"/>
      <c r="L581" s="46"/>
      <c r="M581" s="232"/>
      <c r="N581" s="233"/>
      <c r="O581" s="86"/>
      <c r="P581" s="86"/>
      <c r="Q581" s="86"/>
      <c r="R581" s="86"/>
      <c r="S581" s="86"/>
      <c r="T581" s="86"/>
      <c r="U581" s="87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T581" s="19" t="s">
        <v>343</v>
      </c>
      <c r="AU581" s="19" t="s">
        <v>85</v>
      </c>
    </row>
    <row r="582" s="13" customFormat="1">
      <c r="A582" s="13"/>
      <c r="B582" s="236"/>
      <c r="C582" s="237"/>
      <c r="D582" s="229" t="s">
        <v>347</v>
      </c>
      <c r="E582" s="237"/>
      <c r="F582" s="239" t="s">
        <v>960</v>
      </c>
      <c r="G582" s="237"/>
      <c r="H582" s="240">
        <v>50.490000000000002</v>
      </c>
      <c r="I582" s="241"/>
      <c r="J582" s="237"/>
      <c r="K582" s="237"/>
      <c r="L582" s="242"/>
      <c r="M582" s="243"/>
      <c r="N582" s="244"/>
      <c r="O582" s="244"/>
      <c r="P582" s="244"/>
      <c r="Q582" s="244"/>
      <c r="R582" s="244"/>
      <c r="S582" s="244"/>
      <c r="T582" s="244"/>
      <c r="U582" s="245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T582" s="246" t="s">
        <v>347</v>
      </c>
      <c r="AU582" s="246" t="s">
        <v>85</v>
      </c>
      <c r="AV582" s="13" t="s">
        <v>85</v>
      </c>
      <c r="AW582" s="13" t="s">
        <v>4</v>
      </c>
      <c r="AX582" s="13" t="s">
        <v>83</v>
      </c>
      <c r="AY582" s="246" t="s">
        <v>335</v>
      </c>
    </row>
    <row r="583" s="2" customFormat="1" ht="16.5" customHeight="1">
      <c r="A583" s="40"/>
      <c r="B583" s="41"/>
      <c r="C583" s="216" t="s">
        <v>961</v>
      </c>
      <c r="D583" s="216" t="s">
        <v>337</v>
      </c>
      <c r="E583" s="217" t="s">
        <v>962</v>
      </c>
      <c r="F583" s="218" t="s">
        <v>963</v>
      </c>
      <c r="G583" s="219" t="s">
        <v>388</v>
      </c>
      <c r="H583" s="220">
        <v>841.22500000000002</v>
      </c>
      <c r="I583" s="221"/>
      <c r="J583" s="222">
        <f>ROUND(I583*H583,2)</f>
        <v>0</v>
      </c>
      <c r="K583" s="218" t="s">
        <v>341</v>
      </c>
      <c r="L583" s="46"/>
      <c r="M583" s="223" t="s">
        <v>19</v>
      </c>
      <c r="N583" s="224" t="s">
        <v>47</v>
      </c>
      <c r="O583" s="86"/>
      <c r="P583" s="225">
        <f>O583*H583</f>
        <v>0</v>
      </c>
      <c r="Q583" s="225">
        <v>0</v>
      </c>
      <c r="R583" s="225">
        <f>Q583*H583</f>
        <v>0</v>
      </c>
      <c r="S583" s="225">
        <v>0</v>
      </c>
      <c r="T583" s="225">
        <f>S583*H583</f>
        <v>0</v>
      </c>
      <c r="U583" s="226" t="s">
        <v>19</v>
      </c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R583" s="227" t="s">
        <v>447</v>
      </c>
      <c r="AT583" s="227" t="s">
        <v>337</v>
      </c>
      <c r="AU583" s="227" t="s">
        <v>85</v>
      </c>
      <c r="AY583" s="19" t="s">
        <v>335</v>
      </c>
      <c r="BE583" s="228">
        <f>IF(N583="základní",J583,0)</f>
        <v>0</v>
      </c>
      <c r="BF583" s="228">
        <f>IF(N583="snížená",J583,0)</f>
        <v>0</v>
      </c>
      <c r="BG583" s="228">
        <f>IF(N583="zákl. přenesená",J583,0)</f>
        <v>0</v>
      </c>
      <c r="BH583" s="228">
        <f>IF(N583="sníž. přenesená",J583,0)</f>
        <v>0</v>
      </c>
      <c r="BI583" s="228">
        <f>IF(N583="nulová",J583,0)</f>
        <v>0</v>
      </c>
      <c r="BJ583" s="19" t="s">
        <v>83</v>
      </c>
      <c r="BK583" s="228">
        <f>ROUND(I583*H583,2)</f>
        <v>0</v>
      </c>
      <c r="BL583" s="19" t="s">
        <v>447</v>
      </c>
      <c r="BM583" s="227" t="s">
        <v>964</v>
      </c>
    </row>
    <row r="584" s="2" customFormat="1">
      <c r="A584" s="40"/>
      <c r="B584" s="41"/>
      <c r="C584" s="42"/>
      <c r="D584" s="229" t="s">
        <v>343</v>
      </c>
      <c r="E584" s="42"/>
      <c r="F584" s="230" t="s">
        <v>965</v>
      </c>
      <c r="G584" s="42"/>
      <c r="H584" s="42"/>
      <c r="I584" s="231"/>
      <c r="J584" s="42"/>
      <c r="K584" s="42"/>
      <c r="L584" s="46"/>
      <c r="M584" s="232"/>
      <c r="N584" s="233"/>
      <c r="O584" s="86"/>
      <c r="P584" s="86"/>
      <c r="Q584" s="86"/>
      <c r="R584" s="86"/>
      <c r="S584" s="86"/>
      <c r="T584" s="86"/>
      <c r="U584" s="87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T584" s="19" t="s">
        <v>343</v>
      </c>
      <c r="AU584" s="19" t="s">
        <v>85</v>
      </c>
    </row>
    <row r="585" s="2" customFormat="1">
      <c r="A585" s="40"/>
      <c r="B585" s="41"/>
      <c r="C585" s="42"/>
      <c r="D585" s="234" t="s">
        <v>345</v>
      </c>
      <c r="E585" s="42"/>
      <c r="F585" s="235" t="s">
        <v>966</v>
      </c>
      <c r="G585" s="42"/>
      <c r="H585" s="42"/>
      <c r="I585" s="231"/>
      <c r="J585" s="42"/>
      <c r="K585" s="42"/>
      <c r="L585" s="46"/>
      <c r="M585" s="232"/>
      <c r="N585" s="233"/>
      <c r="O585" s="86"/>
      <c r="P585" s="86"/>
      <c r="Q585" s="86"/>
      <c r="R585" s="86"/>
      <c r="S585" s="86"/>
      <c r="T585" s="86"/>
      <c r="U585" s="87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T585" s="19" t="s">
        <v>345</v>
      </c>
      <c r="AU585" s="19" t="s">
        <v>85</v>
      </c>
    </row>
    <row r="586" s="14" customFormat="1">
      <c r="A586" s="14"/>
      <c r="B586" s="247"/>
      <c r="C586" s="248"/>
      <c r="D586" s="229" t="s">
        <v>347</v>
      </c>
      <c r="E586" s="249" t="s">
        <v>19</v>
      </c>
      <c r="F586" s="250" t="s">
        <v>867</v>
      </c>
      <c r="G586" s="248"/>
      <c r="H586" s="249" t="s">
        <v>19</v>
      </c>
      <c r="I586" s="251"/>
      <c r="J586" s="248"/>
      <c r="K586" s="248"/>
      <c r="L586" s="252"/>
      <c r="M586" s="253"/>
      <c r="N586" s="254"/>
      <c r="O586" s="254"/>
      <c r="P586" s="254"/>
      <c r="Q586" s="254"/>
      <c r="R586" s="254"/>
      <c r="S586" s="254"/>
      <c r="T586" s="254"/>
      <c r="U586" s="255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T586" s="256" t="s">
        <v>347</v>
      </c>
      <c r="AU586" s="256" t="s">
        <v>85</v>
      </c>
      <c r="AV586" s="14" t="s">
        <v>83</v>
      </c>
      <c r="AW586" s="14" t="s">
        <v>37</v>
      </c>
      <c r="AX586" s="14" t="s">
        <v>76</v>
      </c>
      <c r="AY586" s="256" t="s">
        <v>335</v>
      </c>
    </row>
    <row r="587" s="13" customFormat="1">
      <c r="A587" s="13"/>
      <c r="B587" s="236"/>
      <c r="C587" s="237"/>
      <c r="D587" s="229" t="s">
        <v>347</v>
      </c>
      <c r="E587" s="238" t="s">
        <v>19</v>
      </c>
      <c r="F587" s="239" t="s">
        <v>967</v>
      </c>
      <c r="G587" s="237"/>
      <c r="H587" s="240">
        <v>699.29499999999996</v>
      </c>
      <c r="I587" s="241"/>
      <c r="J587" s="237"/>
      <c r="K587" s="237"/>
      <c r="L587" s="242"/>
      <c r="M587" s="243"/>
      <c r="N587" s="244"/>
      <c r="O587" s="244"/>
      <c r="P587" s="244"/>
      <c r="Q587" s="244"/>
      <c r="R587" s="244"/>
      <c r="S587" s="244"/>
      <c r="T587" s="244"/>
      <c r="U587" s="245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T587" s="246" t="s">
        <v>347</v>
      </c>
      <c r="AU587" s="246" t="s">
        <v>85</v>
      </c>
      <c r="AV587" s="13" t="s">
        <v>85</v>
      </c>
      <c r="AW587" s="13" t="s">
        <v>37</v>
      </c>
      <c r="AX587" s="13" t="s">
        <v>76</v>
      </c>
      <c r="AY587" s="246" t="s">
        <v>335</v>
      </c>
    </row>
    <row r="588" s="13" customFormat="1">
      <c r="A588" s="13"/>
      <c r="B588" s="236"/>
      <c r="C588" s="237"/>
      <c r="D588" s="229" t="s">
        <v>347</v>
      </c>
      <c r="E588" s="238" t="s">
        <v>19</v>
      </c>
      <c r="F588" s="239" t="s">
        <v>968</v>
      </c>
      <c r="G588" s="237"/>
      <c r="H588" s="240">
        <v>141.93000000000001</v>
      </c>
      <c r="I588" s="241"/>
      <c r="J588" s="237"/>
      <c r="K588" s="237"/>
      <c r="L588" s="242"/>
      <c r="M588" s="243"/>
      <c r="N588" s="244"/>
      <c r="O588" s="244"/>
      <c r="P588" s="244"/>
      <c r="Q588" s="244"/>
      <c r="R588" s="244"/>
      <c r="S588" s="244"/>
      <c r="T588" s="244"/>
      <c r="U588" s="245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T588" s="246" t="s">
        <v>347</v>
      </c>
      <c r="AU588" s="246" t="s">
        <v>85</v>
      </c>
      <c r="AV588" s="13" t="s">
        <v>85</v>
      </c>
      <c r="AW588" s="13" t="s">
        <v>37</v>
      </c>
      <c r="AX588" s="13" t="s">
        <v>76</v>
      </c>
      <c r="AY588" s="246" t="s">
        <v>335</v>
      </c>
    </row>
    <row r="589" s="15" customFormat="1">
      <c r="A589" s="15"/>
      <c r="B589" s="267"/>
      <c r="C589" s="268"/>
      <c r="D589" s="229" t="s">
        <v>347</v>
      </c>
      <c r="E589" s="269" t="s">
        <v>19</v>
      </c>
      <c r="F589" s="270" t="s">
        <v>462</v>
      </c>
      <c r="G589" s="268"/>
      <c r="H589" s="271">
        <v>841.22500000000002</v>
      </c>
      <c r="I589" s="272"/>
      <c r="J589" s="268"/>
      <c r="K589" s="268"/>
      <c r="L589" s="273"/>
      <c r="M589" s="274"/>
      <c r="N589" s="275"/>
      <c r="O589" s="275"/>
      <c r="P589" s="275"/>
      <c r="Q589" s="275"/>
      <c r="R589" s="275"/>
      <c r="S589" s="275"/>
      <c r="T589" s="275"/>
      <c r="U589" s="276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T589" s="277" t="s">
        <v>347</v>
      </c>
      <c r="AU589" s="277" t="s">
        <v>85</v>
      </c>
      <c r="AV589" s="15" t="s">
        <v>103</v>
      </c>
      <c r="AW589" s="15" t="s">
        <v>37</v>
      </c>
      <c r="AX589" s="15" t="s">
        <v>83</v>
      </c>
      <c r="AY589" s="277" t="s">
        <v>335</v>
      </c>
    </row>
    <row r="590" s="2" customFormat="1" ht="16.5" customHeight="1">
      <c r="A590" s="40"/>
      <c r="B590" s="41"/>
      <c r="C590" s="257" t="s">
        <v>969</v>
      </c>
      <c r="D590" s="257" t="s">
        <v>395</v>
      </c>
      <c r="E590" s="258" t="s">
        <v>970</v>
      </c>
      <c r="F590" s="259" t="s">
        <v>971</v>
      </c>
      <c r="G590" s="260" t="s">
        <v>388</v>
      </c>
      <c r="H590" s="261">
        <v>971.61500000000001</v>
      </c>
      <c r="I590" s="262"/>
      <c r="J590" s="263">
        <f>ROUND(I590*H590,2)</f>
        <v>0</v>
      </c>
      <c r="K590" s="259" t="s">
        <v>341</v>
      </c>
      <c r="L590" s="264"/>
      <c r="M590" s="265" t="s">
        <v>19</v>
      </c>
      <c r="N590" s="266" t="s">
        <v>47</v>
      </c>
      <c r="O590" s="86"/>
      <c r="P590" s="225">
        <f>O590*H590</f>
        <v>0</v>
      </c>
      <c r="Q590" s="225">
        <v>0.00019000000000000001</v>
      </c>
      <c r="R590" s="225">
        <f>Q590*H590</f>
        <v>0.18460685000000002</v>
      </c>
      <c r="S590" s="225">
        <v>0</v>
      </c>
      <c r="T590" s="225">
        <f>S590*H590</f>
        <v>0</v>
      </c>
      <c r="U590" s="226" t="s">
        <v>19</v>
      </c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R590" s="227" t="s">
        <v>565</v>
      </c>
      <c r="AT590" s="227" t="s">
        <v>395</v>
      </c>
      <c r="AU590" s="227" t="s">
        <v>85</v>
      </c>
      <c r="AY590" s="19" t="s">
        <v>335</v>
      </c>
      <c r="BE590" s="228">
        <f>IF(N590="základní",J590,0)</f>
        <v>0</v>
      </c>
      <c r="BF590" s="228">
        <f>IF(N590="snížená",J590,0)</f>
        <v>0</v>
      </c>
      <c r="BG590" s="228">
        <f>IF(N590="zákl. přenesená",J590,0)</f>
        <v>0</v>
      </c>
      <c r="BH590" s="228">
        <f>IF(N590="sníž. přenesená",J590,0)</f>
        <v>0</v>
      </c>
      <c r="BI590" s="228">
        <f>IF(N590="nulová",J590,0)</f>
        <v>0</v>
      </c>
      <c r="BJ590" s="19" t="s">
        <v>83</v>
      </c>
      <c r="BK590" s="228">
        <f>ROUND(I590*H590,2)</f>
        <v>0</v>
      </c>
      <c r="BL590" s="19" t="s">
        <v>447</v>
      </c>
      <c r="BM590" s="227" t="s">
        <v>972</v>
      </c>
    </row>
    <row r="591" s="2" customFormat="1">
      <c r="A591" s="40"/>
      <c r="B591" s="41"/>
      <c r="C591" s="42"/>
      <c r="D591" s="229" t="s">
        <v>343</v>
      </c>
      <c r="E591" s="42"/>
      <c r="F591" s="230" t="s">
        <v>971</v>
      </c>
      <c r="G591" s="42"/>
      <c r="H591" s="42"/>
      <c r="I591" s="231"/>
      <c r="J591" s="42"/>
      <c r="K591" s="42"/>
      <c r="L591" s="46"/>
      <c r="M591" s="232"/>
      <c r="N591" s="233"/>
      <c r="O591" s="86"/>
      <c r="P591" s="86"/>
      <c r="Q591" s="86"/>
      <c r="R591" s="86"/>
      <c r="S591" s="86"/>
      <c r="T591" s="86"/>
      <c r="U591" s="87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T591" s="19" t="s">
        <v>343</v>
      </c>
      <c r="AU591" s="19" t="s">
        <v>85</v>
      </c>
    </row>
    <row r="592" s="13" customFormat="1">
      <c r="A592" s="13"/>
      <c r="B592" s="236"/>
      <c r="C592" s="237"/>
      <c r="D592" s="229" t="s">
        <v>347</v>
      </c>
      <c r="E592" s="237"/>
      <c r="F592" s="239" t="s">
        <v>973</v>
      </c>
      <c r="G592" s="237"/>
      <c r="H592" s="240">
        <v>971.61500000000001</v>
      </c>
      <c r="I592" s="241"/>
      <c r="J592" s="237"/>
      <c r="K592" s="237"/>
      <c r="L592" s="242"/>
      <c r="M592" s="243"/>
      <c r="N592" s="244"/>
      <c r="O592" s="244"/>
      <c r="P592" s="244"/>
      <c r="Q592" s="244"/>
      <c r="R592" s="244"/>
      <c r="S592" s="244"/>
      <c r="T592" s="244"/>
      <c r="U592" s="245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T592" s="246" t="s">
        <v>347</v>
      </c>
      <c r="AU592" s="246" t="s">
        <v>85</v>
      </c>
      <c r="AV592" s="13" t="s">
        <v>85</v>
      </c>
      <c r="AW592" s="13" t="s">
        <v>4</v>
      </c>
      <c r="AX592" s="13" t="s">
        <v>83</v>
      </c>
      <c r="AY592" s="246" t="s">
        <v>335</v>
      </c>
    </row>
    <row r="593" s="2" customFormat="1" ht="21.75" customHeight="1">
      <c r="A593" s="40"/>
      <c r="B593" s="41"/>
      <c r="C593" s="216" t="s">
        <v>974</v>
      </c>
      <c r="D593" s="216" t="s">
        <v>337</v>
      </c>
      <c r="E593" s="217" t="s">
        <v>975</v>
      </c>
      <c r="F593" s="218" t="s">
        <v>976</v>
      </c>
      <c r="G593" s="219" t="s">
        <v>388</v>
      </c>
      <c r="H593" s="220">
        <v>841.22500000000002</v>
      </c>
      <c r="I593" s="221"/>
      <c r="J593" s="222">
        <f>ROUND(I593*H593,2)</f>
        <v>0</v>
      </c>
      <c r="K593" s="218" t="s">
        <v>19</v>
      </c>
      <c r="L593" s="46"/>
      <c r="M593" s="223" t="s">
        <v>19</v>
      </c>
      <c r="N593" s="224" t="s">
        <v>47</v>
      </c>
      <c r="O593" s="86"/>
      <c r="P593" s="225">
        <f>O593*H593</f>
        <v>0</v>
      </c>
      <c r="Q593" s="225">
        <v>0</v>
      </c>
      <c r="R593" s="225">
        <f>Q593*H593</f>
        <v>0</v>
      </c>
      <c r="S593" s="225">
        <v>0</v>
      </c>
      <c r="T593" s="225">
        <f>S593*H593</f>
        <v>0</v>
      </c>
      <c r="U593" s="226" t="s">
        <v>19</v>
      </c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R593" s="227" t="s">
        <v>447</v>
      </c>
      <c r="AT593" s="227" t="s">
        <v>337</v>
      </c>
      <c r="AU593" s="227" t="s">
        <v>85</v>
      </c>
      <c r="AY593" s="19" t="s">
        <v>335</v>
      </c>
      <c r="BE593" s="228">
        <f>IF(N593="základní",J593,0)</f>
        <v>0</v>
      </c>
      <c r="BF593" s="228">
        <f>IF(N593="snížená",J593,0)</f>
        <v>0</v>
      </c>
      <c r="BG593" s="228">
        <f>IF(N593="zákl. přenesená",J593,0)</f>
        <v>0</v>
      </c>
      <c r="BH593" s="228">
        <f>IF(N593="sníž. přenesená",J593,0)</f>
        <v>0</v>
      </c>
      <c r="BI593" s="228">
        <f>IF(N593="nulová",J593,0)</f>
        <v>0</v>
      </c>
      <c r="BJ593" s="19" t="s">
        <v>83</v>
      </c>
      <c r="BK593" s="228">
        <f>ROUND(I593*H593,2)</f>
        <v>0</v>
      </c>
      <c r="BL593" s="19" t="s">
        <v>447</v>
      </c>
      <c r="BM593" s="227" t="s">
        <v>977</v>
      </c>
    </row>
    <row r="594" s="2" customFormat="1">
      <c r="A594" s="40"/>
      <c r="B594" s="41"/>
      <c r="C594" s="42"/>
      <c r="D594" s="229" t="s">
        <v>343</v>
      </c>
      <c r="E594" s="42"/>
      <c r="F594" s="230" t="s">
        <v>978</v>
      </c>
      <c r="G594" s="42"/>
      <c r="H594" s="42"/>
      <c r="I594" s="231"/>
      <c r="J594" s="42"/>
      <c r="K594" s="42"/>
      <c r="L594" s="46"/>
      <c r="M594" s="232"/>
      <c r="N594" s="233"/>
      <c r="O594" s="86"/>
      <c r="P594" s="86"/>
      <c r="Q594" s="86"/>
      <c r="R594" s="86"/>
      <c r="S594" s="86"/>
      <c r="T594" s="86"/>
      <c r="U594" s="87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T594" s="19" t="s">
        <v>343</v>
      </c>
      <c r="AU594" s="19" t="s">
        <v>85</v>
      </c>
    </row>
    <row r="595" s="14" customFormat="1">
      <c r="A595" s="14"/>
      <c r="B595" s="247"/>
      <c r="C595" s="248"/>
      <c r="D595" s="229" t="s">
        <v>347</v>
      </c>
      <c r="E595" s="249" t="s">
        <v>19</v>
      </c>
      <c r="F595" s="250" t="s">
        <v>867</v>
      </c>
      <c r="G595" s="248"/>
      <c r="H595" s="249" t="s">
        <v>19</v>
      </c>
      <c r="I595" s="251"/>
      <c r="J595" s="248"/>
      <c r="K595" s="248"/>
      <c r="L595" s="252"/>
      <c r="M595" s="253"/>
      <c r="N595" s="254"/>
      <c r="O595" s="254"/>
      <c r="P595" s="254"/>
      <c r="Q595" s="254"/>
      <c r="R595" s="254"/>
      <c r="S595" s="254"/>
      <c r="T595" s="254"/>
      <c r="U595" s="255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T595" s="256" t="s">
        <v>347</v>
      </c>
      <c r="AU595" s="256" t="s">
        <v>85</v>
      </c>
      <c r="AV595" s="14" t="s">
        <v>83</v>
      </c>
      <c r="AW595" s="14" t="s">
        <v>37</v>
      </c>
      <c r="AX595" s="14" t="s">
        <v>76</v>
      </c>
      <c r="AY595" s="256" t="s">
        <v>335</v>
      </c>
    </row>
    <row r="596" s="13" customFormat="1">
      <c r="A596" s="13"/>
      <c r="B596" s="236"/>
      <c r="C596" s="237"/>
      <c r="D596" s="229" t="s">
        <v>347</v>
      </c>
      <c r="E596" s="238" t="s">
        <v>19</v>
      </c>
      <c r="F596" s="239" t="s">
        <v>967</v>
      </c>
      <c r="G596" s="237"/>
      <c r="H596" s="240">
        <v>699.29499999999996</v>
      </c>
      <c r="I596" s="241"/>
      <c r="J596" s="237"/>
      <c r="K596" s="237"/>
      <c r="L596" s="242"/>
      <c r="M596" s="243"/>
      <c r="N596" s="244"/>
      <c r="O596" s="244"/>
      <c r="P596" s="244"/>
      <c r="Q596" s="244"/>
      <c r="R596" s="244"/>
      <c r="S596" s="244"/>
      <c r="T596" s="244"/>
      <c r="U596" s="245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T596" s="246" t="s">
        <v>347</v>
      </c>
      <c r="AU596" s="246" t="s">
        <v>85</v>
      </c>
      <c r="AV596" s="13" t="s">
        <v>85</v>
      </c>
      <c r="AW596" s="13" t="s">
        <v>37</v>
      </c>
      <c r="AX596" s="13" t="s">
        <v>76</v>
      </c>
      <c r="AY596" s="246" t="s">
        <v>335</v>
      </c>
    </row>
    <row r="597" s="13" customFormat="1">
      <c r="A597" s="13"/>
      <c r="B597" s="236"/>
      <c r="C597" s="237"/>
      <c r="D597" s="229" t="s">
        <v>347</v>
      </c>
      <c r="E597" s="238" t="s">
        <v>19</v>
      </c>
      <c r="F597" s="239" t="s">
        <v>968</v>
      </c>
      <c r="G597" s="237"/>
      <c r="H597" s="240">
        <v>141.93000000000001</v>
      </c>
      <c r="I597" s="241"/>
      <c r="J597" s="237"/>
      <c r="K597" s="237"/>
      <c r="L597" s="242"/>
      <c r="M597" s="243"/>
      <c r="N597" s="244"/>
      <c r="O597" s="244"/>
      <c r="P597" s="244"/>
      <c r="Q597" s="244"/>
      <c r="R597" s="244"/>
      <c r="S597" s="244"/>
      <c r="T597" s="244"/>
      <c r="U597" s="245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T597" s="246" t="s">
        <v>347</v>
      </c>
      <c r="AU597" s="246" t="s">
        <v>85</v>
      </c>
      <c r="AV597" s="13" t="s">
        <v>85</v>
      </c>
      <c r="AW597" s="13" t="s">
        <v>37</v>
      </c>
      <c r="AX597" s="13" t="s">
        <v>76</v>
      </c>
      <c r="AY597" s="246" t="s">
        <v>335</v>
      </c>
    </row>
    <row r="598" s="15" customFormat="1">
      <c r="A598" s="15"/>
      <c r="B598" s="267"/>
      <c r="C598" s="268"/>
      <c r="D598" s="229" t="s">
        <v>347</v>
      </c>
      <c r="E598" s="269" t="s">
        <v>19</v>
      </c>
      <c r="F598" s="270" t="s">
        <v>462</v>
      </c>
      <c r="G598" s="268"/>
      <c r="H598" s="271">
        <v>841.22500000000002</v>
      </c>
      <c r="I598" s="272"/>
      <c r="J598" s="268"/>
      <c r="K598" s="268"/>
      <c r="L598" s="273"/>
      <c r="M598" s="274"/>
      <c r="N598" s="275"/>
      <c r="O598" s="275"/>
      <c r="P598" s="275"/>
      <c r="Q598" s="275"/>
      <c r="R598" s="275"/>
      <c r="S598" s="275"/>
      <c r="T598" s="275"/>
      <c r="U598" s="276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T598" s="277" t="s">
        <v>347</v>
      </c>
      <c r="AU598" s="277" t="s">
        <v>85</v>
      </c>
      <c r="AV598" s="15" t="s">
        <v>103</v>
      </c>
      <c r="AW598" s="15" t="s">
        <v>37</v>
      </c>
      <c r="AX598" s="15" t="s">
        <v>83</v>
      </c>
      <c r="AY598" s="277" t="s">
        <v>335</v>
      </c>
    </row>
    <row r="599" s="2" customFormat="1" ht="16.5" customHeight="1">
      <c r="A599" s="40"/>
      <c r="B599" s="41"/>
      <c r="C599" s="216" t="s">
        <v>979</v>
      </c>
      <c r="D599" s="216" t="s">
        <v>337</v>
      </c>
      <c r="E599" s="217" t="s">
        <v>980</v>
      </c>
      <c r="F599" s="218" t="s">
        <v>981</v>
      </c>
      <c r="G599" s="219" t="s">
        <v>388</v>
      </c>
      <c r="H599" s="220">
        <v>582.22000000000003</v>
      </c>
      <c r="I599" s="221"/>
      <c r="J599" s="222">
        <f>ROUND(I599*H599,2)</f>
        <v>0</v>
      </c>
      <c r="K599" s="218" t="s">
        <v>341</v>
      </c>
      <c r="L599" s="46"/>
      <c r="M599" s="223" t="s">
        <v>19</v>
      </c>
      <c r="N599" s="224" t="s">
        <v>47</v>
      </c>
      <c r="O599" s="86"/>
      <c r="P599" s="225">
        <f>O599*H599</f>
        <v>0</v>
      </c>
      <c r="Q599" s="225">
        <v>0</v>
      </c>
      <c r="R599" s="225">
        <f>Q599*H599</f>
        <v>0</v>
      </c>
      <c r="S599" s="225">
        <v>0</v>
      </c>
      <c r="T599" s="225">
        <f>S599*H599</f>
        <v>0</v>
      </c>
      <c r="U599" s="226" t="s">
        <v>19</v>
      </c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R599" s="227" t="s">
        <v>447</v>
      </c>
      <c r="AT599" s="227" t="s">
        <v>337</v>
      </c>
      <c r="AU599" s="227" t="s">
        <v>85</v>
      </c>
      <c r="AY599" s="19" t="s">
        <v>335</v>
      </c>
      <c r="BE599" s="228">
        <f>IF(N599="základní",J599,0)</f>
        <v>0</v>
      </c>
      <c r="BF599" s="228">
        <f>IF(N599="snížená",J599,0)</f>
        <v>0</v>
      </c>
      <c r="BG599" s="228">
        <f>IF(N599="zákl. přenesená",J599,0)</f>
        <v>0</v>
      </c>
      <c r="BH599" s="228">
        <f>IF(N599="sníž. přenesená",J599,0)</f>
        <v>0</v>
      </c>
      <c r="BI599" s="228">
        <f>IF(N599="nulová",J599,0)</f>
        <v>0</v>
      </c>
      <c r="BJ599" s="19" t="s">
        <v>83</v>
      </c>
      <c r="BK599" s="228">
        <f>ROUND(I599*H599,2)</f>
        <v>0</v>
      </c>
      <c r="BL599" s="19" t="s">
        <v>447</v>
      </c>
      <c r="BM599" s="227" t="s">
        <v>982</v>
      </c>
    </row>
    <row r="600" s="2" customFormat="1">
      <c r="A600" s="40"/>
      <c r="B600" s="41"/>
      <c r="C600" s="42"/>
      <c r="D600" s="229" t="s">
        <v>343</v>
      </c>
      <c r="E600" s="42"/>
      <c r="F600" s="230" t="s">
        <v>983</v>
      </c>
      <c r="G600" s="42"/>
      <c r="H600" s="42"/>
      <c r="I600" s="231"/>
      <c r="J600" s="42"/>
      <c r="K600" s="42"/>
      <c r="L600" s="46"/>
      <c r="M600" s="232"/>
      <c r="N600" s="233"/>
      <c r="O600" s="86"/>
      <c r="P600" s="86"/>
      <c r="Q600" s="86"/>
      <c r="R600" s="86"/>
      <c r="S600" s="86"/>
      <c r="T600" s="86"/>
      <c r="U600" s="87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T600" s="19" t="s">
        <v>343</v>
      </c>
      <c r="AU600" s="19" t="s">
        <v>85</v>
      </c>
    </row>
    <row r="601" s="2" customFormat="1">
      <c r="A601" s="40"/>
      <c r="B601" s="41"/>
      <c r="C601" s="42"/>
      <c r="D601" s="234" t="s">
        <v>345</v>
      </c>
      <c r="E601" s="42"/>
      <c r="F601" s="235" t="s">
        <v>984</v>
      </c>
      <c r="G601" s="42"/>
      <c r="H601" s="42"/>
      <c r="I601" s="231"/>
      <c r="J601" s="42"/>
      <c r="K601" s="42"/>
      <c r="L601" s="46"/>
      <c r="M601" s="232"/>
      <c r="N601" s="233"/>
      <c r="O601" s="86"/>
      <c r="P601" s="86"/>
      <c r="Q601" s="86"/>
      <c r="R601" s="86"/>
      <c r="S601" s="86"/>
      <c r="T601" s="86"/>
      <c r="U601" s="87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T601" s="19" t="s">
        <v>345</v>
      </c>
      <c r="AU601" s="19" t="s">
        <v>85</v>
      </c>
    </row>
    <row r="602" s="14" customFormat="1">
      <c r="A602" s="14"/>
      <c r="B602" s="247"/>
      <c r="C602" s="248"/>
      <c r="D602" s="229" t="s">
        <v>347</v>
      </c>
      <c r="E602" s="249" t="s">
        <v>19</v>
      </c>
      <c r="F602" s="250" t="s">
        <v>867</v>
      </c>
      <c r="G602" s="248"/>
      <c r="H602" s="249" t="s">
        <v>19</v>
      </c>
      <c r="I602" s="251"/>
      <c r="J602" s="248"/>
      <c r="K602" s="248"/>
      <c r="L602" s="252"/>
      <c r="M602" s="253"/>
      <c r="N602" s="254"/>
      <c r="O602" s="254"/>
      <c r="P602" s="254"/>
      <c r="Q602" s="254"/>
      <c r="R602" s="254"/>
      <c r="S602" s="254"/>
      <c r="T602" s="254"/>
      <c r="U602" s="255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T602" s="256" t="s">
        <v>347</v>
      </c>
      <c r="AU602" s="256" t="s">
        <v>85</v>
      </c>
      <c r="AV602" s="14" t="s">
        <v>83</v>
      </c>
      <c r="AW602" s="14" t="s">
        <v>37</v>
      </c>
      <c r="AX602" s="14" t="s">
        <v>76</v>
      </c>
      <c r="AY602" s="256" t="s">
        <v>335</v>
      </c>
    </row>
    <row r="603" s="13" customFormat="1">
      <c r="A603" s="13"/>
      <c r="B603" s="236"/>
      <c r="C603" s="237"/>
      <c r="D603" s="229" t="s">
        <v>347</v>
      </c>
      <c r="E603" s="238" t="s">
        <v>19</v>
      </c>
      <c r="F603" s="239" t="s">
        <v>887</v>
      </c>
      <c r="G603" s="237"/>
      <c r="H603" s="240">
        <v>582.22000000000003</v>
      </c>
      <c r="I603" s="241"/>
      <c r="J603" s="237"/>
      <c r="K603" s="237"/>
      <c r="L603" s="242"/>
      <c r="M603" s="243"/>
      <c r="N603" s="244"/>
      <c r="O603" s="244"/>
      <c r="P603" s="244"/>
      <c r="Q603" s="244"/>
      <c r="R603" s="244"/>
      <c r="S603" s="244"/>
      <c r="T603" s="244"/>
      <c r="U603" s="245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T603" s="246" t="s">
        <v>347</v>
      </c>
      <c r="AU603" s="246" t="s">
        <v>85</v>
      </c>
      <c r="AV603" s="13" t="s">
        <v>85</v>
      </c>
      <c r="AW603" s="13" t="s">
        <v>37</v>
      </c>
      <c r="AX603" s="13" t="s">
        <v>83</v>
      </c>
      <c r="AY603" s="246" t="s">
        <v>335</v>
      </c>
    </row>
    <row r="604" s="2" customFormat="1" ht="16.5" customHeight="1">
      <c r="A604" s="40"/>
      <c r="B604" s="41"/>
      <c r="C604" s="257" t="s">
        <v>985</v>
      </c>
      <c r="D604" s="257" t="s">
        <v>395</v>
      </c>
      <c r="E604" s="258" t="s">
        <v>986</v>
      </c>
      <c r="F604" s="259" t="s">
        <v>987</v>
      </c>
      <c r="G604" s="260" t="s">
        <v>388</v>
      </c>
      <c r="H604" s="261">
        <v>611.33100000000002</v>
      </c>
      <c r="I604" s="262"/>
      <c r="J604" s="263">
        <f>ROUND(I604*H604,2)</f>
        <v>0</v>
      </c>
      <c r="K604" s="259" t="s">
        <v>341</v>
      </c>
      <c r="L604" s="264"/>
      <c r="M604" s="265" t="s">
        <v>19</v>
      </c>
      <c r="N604" s="266" t="s">
        <v>47</v>
      </c>
      <c r="O604" s="86"/>
      <c r="P604" s="225">
        <f>O604*H604</f>
        <v>0</v>
      </c>
      <c r="Q604" s="225">
        <v>0.00029999999999999997</v>
      </c>
      <c r="R604" s="225">
        <f>Q604*H604</f>
        <v>0.18339929999999999</v>
      </c>
      <c r="S604" s="225">
        <v>0</v>
      </c>
      <c r="T604" s="225">
        <f>S604*H604</f>
        <v>0</v>
      </c>
      <c r="U604" s="226" t="s">
        <v>19</v>
      </c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R604" s="227" t="s">
        <v>565</v>
      </c>
      <c r="AT604" s="227" t="s">
        <v>395</v>
      </c>
      <c r="AU604" s="227" t="s">
        <v>85</v>
      </c>
      <c r="AY604" s="19" t="s">
        <v>335</v>
      </c>
      <c r="BE604" s="228">
        <f>IF(N604="základní",J604,0)</f>
        <v>0</v>
      </c>
      <c r="BF604" s="228">
        <f>IF(N604="snížená",J604,0)</f>
        <v>0</v>
      </c>
      <c r="BG604" s="228">
        <f>IF(N604="zákl. přenesená",J604,0)</f>
        <v>0</v>
      </c>
      <c r="BH604" s="228">
        <f>IF(N604="sníž. přenesená",J604,0)</f>
        <v>0</v>
      </c>
      <c r="BI604" s="228">
        <f>IF(N604="nulová",J604,0)</f>
        <v>0</v>
      </c>
      <c r="BJ604" s="19" t="s">
        <v>83</v>
      </c>
      <c r="BK604" s="228">
        <f>ROUND(I604*H604,2)</f>
        <v>0</v>
      </c>
      <c r="BL604" s="19" t="s">
        <v>447</v>
      </c>
      <c r="BM604" s="227" t="s">
        <v>988</v>
      </c>
    </row>
    <row r="605" s="2" customFormat="1">
      <c r="A605" s="40"/>
      <c r="B605" s="41"/>
      <c r="C605" s="42"/>
      <c r="D605" s="229" t="s">
        <v>343</v>
      </c>
      <c r="E605" s="42"/>
      <c r="F605" s="230" t="s">
        <v>987</v>
      </c>
      <c r="G605" s="42"/>
      <c r="H605" s="42"/>
      <c r="I605" s="231"/>
      <c r="J605" s="42"/>
      <c r="K605" s="42"/>
      <c r="L605" s="46"/>
      <c r="M605" s="232"/>
      <c r="N605" s="233"/>
      <c r="O605" s="86"/>
      <c r="P605" s="86"/>
      <c r="Q605" s="86"/>
      <c r="R605" s="86"/>
      <c r="S605" s="86"/>
      <c r="T605" s="86"/>
      <c r="U605" s="87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T605" s="19" t="s">
        <v>343</v>
      </c>
      <c r="AU605" s="19" t="s">
        <v>85</v>
      </c>
    </row>
    <row r="606" s="13" customFormat="1">
      <c r="A606" s="13"/>
      <c r="B606" s="236"/>
      <c r="C606" s="237"/>
      <c r="D606" s="229" t="s">
        <v>347</v>
      </c>
      <c r="E606" s="237"/>
      <c r="F606" s="239" t="s">
        <v>989</v>
      </c>
      <c r="G606" s="237"/>
      <c r="H606" s="240">
        <v>611.33100000000002</v>
      </c>
      <c r="I606" s="241"/>
      <c r="J606" s="237"/>
      <c r="K606" s="237"/>
      <c r="L606" s="242"/>
      <c r="M606" s="243"/>
      <c r="N606" s="244"/>
      <c r="O606" s="244"/>
      <c r="P606" s="244"/>
      <c r="Q606" s="244"/>
      <c r="R606" s="244"/>
      <c r="S606" s="244"/>
      <c r="T606" s="244"/>
      <c r="U606" s="245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T606" s="246" t="s">
        <v>347</v>
      </c>
      <c r="AU606" s="246" t="s">
        <v>85</v>
      </c>
      <c r="AV606" s="13" t="s">
        <v>85</v>
      </c>
      <c r="AW606" s="13" t="s">
        <v>4</v>
      </c>
      <c r="AX606" s="13" t="s">
        <v>83</v>
      </c>
      <c r="AY606" s="246" t="s">
        <v>335</v>
      </c>
    </row>
    <row r="607" s="2" customFormat="1" ht="16.5" customHeight="1">
      <c r="A607" s="40"/>
      <c r="B607" s="41"/>
      <c r="C607" s="216" t="s">
        <v>990</v>
      </c>
      <c r="D607" s="216" t="s">
        <v>337</v>
      </c>
      <c r="E607" s="217" t="s">
        <v>991</v>
      </c>
      <c r="F607" s="218" t="s">
        <v>992</v>
      </c>
      <c r="G607" s="219" t="s">
        <v>388</v>
      </c>
      <c r="H607" s="220">
        <v>582.22000000000003</v>
      </c>
      <c r="I607" s="221"/>
      <c r="J607" s="222">
        <f>ROUND(I607*H607,2)</f>
        <v>0</v>
      </c>
      <c r="K607" s="218" t="s">
        <v>341</v>
      </c>
      <c r="L607" s="46"/>
      <c r="M607" s="223" t="s">
        <v>19</v>
      </c>
      <c r="N607" s="224" t="s">
        <v>47</v>
      </c>
      <c r="O607" s="86"/>
      <c r="P607" s="225">
        <f>O607*H607</f>
        <v>0</v>
      </c>
      <c r="Q607" s="225">
        <v>0</v>
      </c>
      <c r="R607" s="225">
        <f>Q607*H607</f>
        <v>0</v>
      </c>
      <c r="S607" s="225">
        <v>0</v>
      </c>
      <c r="T607" s="225">
        <f>S607*H607</f>
        <v>0</v>
      </c>
      <c r="U607" s="226" t="s">
        <v>19</v>
      </c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R607" s="227" t="s">
        <v>447</v>
      </c>
      <c r="AT607" s="227" t="s">
        <v>337</v>
      </c>
      <c r="AU607" s="227" t="s">
        <v>85</v>
      </c>
      <c r="AY607" s="19" t="s">
        <v>335</v>
      </c>
      <c r="BE607" s="228">
        <f>IF(N607="základní",J607,0)</f>
        <v>0</v>
      </c>
      <c r="BF607" s="228">
        <f>IF(N607="snížená",J607,0)</f>
        <v>0</v>
      </c>
      <c r="BG607" s="228">
        <f>IF(N607="zákl. přenesená",J607,0)</f>
        <v>0</v>
      </c>
      <c r="BH607" s="228">
        <f>IF(N607="sníž. přenesená",J607,0)</f>
        <v>0</v>
      </c>
      <c r="BI607" s="228">
        <f>IF(N607="nulová",J607,0)</f>
        <v>0</v>
      </c>
      <c r="BJ607" s="19" t="s">
        <v>83</v>
      </c>
      <c r="BK607" s="228">
        <f>ROUND(I607*H607,2)</f>
        <v>0</v>
      </c>
      <c r="BL607" s="19" t="s">
        <v>447</v>
      </c>
      <c r="BM607" s="227" t="s">
        <v>993</v>
      </c>
    </row>
    <row r="608" s="2" customFormat="1">
      <c r="A608" s="40"/>
      <c r="B608" s="41"/>
      <c r="C608" s="42"/>
      <c r="D608" s="229" t="s">
        <v>343</v>
      </c>
      <c r="E608" s="42"/>
      <c r="F608" s="230" t="s">
        <v>994</v>
      </c>
      <c r="G608" s="42"/>
      <c r="H608" s="42"/>
      <c r="I608" s="231"/>
      <c r="J608" s="42"/>
      <c r="K608" s="42"/>
      <c r="L608" s="46"/>
      <c r="M608" s="232"/>
      <c r="N608" s="233"/>
      <c r="O608" s="86"/>
      <c r="P608" s="86"/>
      <c r="Q608" s="86"/>
      <c r="R608" s="86"/>
      <c r="S608" s="86"/>
      <c r="T608" s="86"/>
      <c r="U608" s="87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T608" s="19" t="s">
        <v>343</v>
      </c>
      <c r="AU608" s="19" t="s">
        <v>85</v>
      </c>
    </row>
    <row r="609" s="2" customFormat="1">
      <c r="A609" s="40"/>
      <c r="B609" s="41"/>
      <c r="C609" s="42"/>
      <c r="D609" s="234" t="s">
        <v>345</v>
      </c>
      <c r="E609" s="42"/>
      <c r="F609" s="235" t="s">
        <v>995</v>
      </c>
      <c r="G609" s="42"/>
      <c r="H609" s="42"/>
      <c r="I609" s="231"/>
      <c r="J609" s="42"/>
      <c r="K609" s="42"/>
      <c r="L609" s="46"/>
      <c r="M609" s="232"/>
      <c r="N609" s="233"/>
      <c r="O609" s="86"/>
      <c r="P609" s="86"/>
      <c r="Q609" s="86"/>
      <c r="R609" s="86"/>
      <c r="S609" s="86"/>
      <c r="T609" s="86"/>
      <c r="U609" s="87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T609" s="19" t="s">
        <v>345</v>
      </c>
      <c r="AU609" s="19" t="s">
        <v>85</v>
      </c>
    </row>
    <row r="610" s="14" customFormat="1">
      <c r="A610" s="14"/>
      <c r="B610" s="247"/>
      <c r="C610" s="248"/>
      <c r="D610" s="229" t="s">
        <v>347</v>
      </c>
      <c r="E610" s="249" t="s">
        <v>19</v>
      </c>
      <c r="F610" s="250" t="s">
        <v>867</v>
      </c>
      <c r="G610" s="248"/>
      <c r="H610" s="249" t="s">
        <v>19</v>
      </c>
      <c r="I610" s="251"/>
      <c r="J610" s="248"/>
      <c r="K610" s="248"/>
      <c r="L610" s="252"/>
      <c r="M610" s="253"/>
      <c r="N610" s="254"/>
      <c r="O610" s="254"/>
      <c r="P610" s="254"/>
      <c r="Q610" s="254"/>
      <c r="R610" s="254"/>
      <c r="S610" s="254"/>
      <c r="T610" s="254"/>
      <c r="U610" s="255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T610" s="256" t="s">
        <v>347</v>
      </c>
      <c r="AU610" s="256" t="s">
        <v>85</v>
      </c>
      <c r="AV610" s="14" t="s">
        <v>83</v>
      </c>
      <c r="AW610" s="14" t="s">
        <v>37</v>
      </c>
      <c r="AX610" s="14" t="s">
        <v>76</v>
      </c>
      <c r="AY610" s="256" t="s">
        <v>335</v>
      </c>
    </row>
    <row r="611" s="13" customFormat="1">
      <c r="A611" s="13"/>
      <c r="B611" s="236"/>
      <c r="C611" s="237"/>
      <c r="D611" s="229" t="s">
        <v>347</v>
      </c>
      <c r="E611" s="238" t="s">
        <v>19</v>
      </c>
      <c r="F611" s="239" t="s">
        <v>887</v>
      </c>
      <c r="G611" s="237"/>
      <c r="H611" s="240">
        <v>582.22000000000003</v>
      </c>
      <c r="I611" s="241"/>
      <c r="J611" s="237"/>
      <c r="K611" s="237"/>
      <c r="L611" s="242"/>
      <c r="M611" s="243"/>
      <c r="N611" s="244"/>
      <c r="O611" s="244"/>
      <c r="P611" s="244"/>
      <c r="Q611" s="244"/>
      <c r="R611" s="244"/>
      <c r="S611" s="244"/>
      <c r="T611" s="244"/>
      <c r="U611" s="245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T611" s="246" t="s">
        <v>347</v>
      </c>
      <c r="AU611" s="246" t="s">
        <v>85</v>
      </c>
      <c r="AV611" s="13" t="s">
        <v>85</v>
      </c>
      <c r="AW611" s="13" t="s">
        <v>37</v>
      </c>
      <c r="AX611" s="13" t="s">
        <v>83</v>
      </c>
      <c r="AY611" s="246" t="s">
        <v>335</v>
      </c>
    </row>
    <row r="612" s="2" customFormat="1" ht="16.5" customHeight="1">
      <c r="A612" s="40"/>
      <c r="B612" s="41"/>
      <c r="C612" s="257" t="s">
        <v>996</v>
      </c>
      <c r="D612" s="257" t="s">
        <v>395</v>
      </c>
      <c r="E612" s="258" t="s">
        <v>997</v>
      </c>
      <c r="F612" s="259" t="s">
        <v>998</v>
      </c>
      <c r="G612" s="260" t="s">
        <v>388</v>
      </c>
      <c r="H612" s="261">
        <v>640.44200000000001</v>
      </c>
      <c r="I612" s="262"/>
      <c r="J612" s="263">
        <f>ROUND(I612*H612,2)</f>
        <v>0</v>
      </c>
      <c r="K612" s="259" t="s">
        <v>341</v>
      </c>
      <c r="L612" s="264"/>
      <c r="M612" s="265" t="s">
        <v>19</v>
      </c>
      <c r="N612" s="266" t="s">
        <v>47</v>
      </c>
      <c r="O612" s="86"/>
      <c r="P612" s="225">
        <f>O612*H612</f>
        <v>0</v>
      </c>
      <c r="Q612" s="225">
        <v>0.00020000000000000001</v>
      </c>
      <c r="R612" s="225">
        <f>Q612*H612</f>
        <v>0.12808840000000002</v>
      </c>
      <c r="S612" s="225">
        <v>0</v>
      </c>
      <c r="T612" s="225">
        <f>S612*H612</f>
        <v>0</v>
      </c>
      <c r="U612" s="226" t="s">
        <v>19</v>
      </c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R612" s="227" t="s">
        <v>565</v>
      </c>
      <c r="AT612" s="227" t="s">
        <v>395</v>
      </c>
      <c r="AU612" s="227" t="s">
        <v>85</v>
      </c>
      <c r="AY612" s="19" t="s">
        <v>335</v>
      </c>
      <c r="BE612" s="228">
        <f>IF(N612="základní",J612,0)</f>
        <v>0</v>
      </c>
      <c r="BF612" s="228">
        <f>IF(N612="snížená",J612,0)</f>
        <v>0</v>
      </c>
      <c r="BG612" s="228">
        <f>IF(N612="zákl. přenesená",J612,0)</f>
        <v>0</v>
      </c>
      <c r="BH612" s="228">
        <f>IF(N612="sníž. přenesená",J612,0)</f>
        <v>0</v>
      </c>
      <c r="BI612" s="228">
        <f>IF(N612="nulová",J612,0)</f>
        <v>0</v>
      </c>
      <c r="BJ612" s="19" t="s">
        <v>83</v>
      </c>
      <c r="BK612" s="228">
        <f>ROUND(I612*H612,2)</f>
        <v>0</v>
      </c>
      <c r="BL612" s="19" t="s">
        <v>447</v>
      </c>
      <c r="BM612" s="227" t="s">
        <v>999</v>
      </c>
    </row>
    <row r="613" s="2" customFormat="1">
      <c r="A613" s="40"/>
      <c r="B613" s="41"/>
      <c r="C613" s="42"/>
      <c r="D613" s="229" t="s">
        <v>343</v>
      </c>
      <c r="E613" s="42"/>
      <c r="F613" s="230" t="s">
        <v>998</v>
      </c>
      <c r="G613" s="42"/>
      <c r="H613" s="42"/>
      <c r="I613" s="231"/>
      <c r="J613" s="42"/>
      <c r="K613" s="42"/>
      <c r="L613" s="46"/>
      <c r="M613" s="232"/>
      <c r="N613" s="233"/>
      <c r="O613" s="86"/>
      <c r="P613" s="86"/>
      <c r="Q613" s="86"/>
      <c r="R613" s="86"/>
      <c r="S613" s="86"/>
      <c r="T613" s="86"/>
      <c r="U613" s="87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T613" s="19" t="s">
        <v>343</v>
      </c>
      <c r="AU613" s="19" t="s">
        <v>85</v>
      </c>
    </row>
    <row r="614" s="13" customFormat="1">
      <c r="A614" s="13"/>
      <c r="B614" s="236"/>
      <c r="C614" s="237"/>
      <c r="D614" s="229" t="s">
        <v>347</v>
      </c>
      <c r="E614" s="237"/>
      <c r="F614" s="239" t="s">
        <v>1000</v>
      </c>
      <c r="G614" s="237"/>
      <c r="H614" s="240">
        <v>640.44200000000001</v>
      </c>
      <c r="I614" s="241"/>
      <c r="J614" s="237"/>
      <c r="K614" s="237"/>
      <c r="L614" s="242"/>
      <c r="M614" s="243"/>
      <c r="N614" s="244"/>
      <c r="O614" s="244"/>
      <c r="P614" s="244"/>
      <c r="Q614" s="244"/>
      <c r="R614" s="244"/>
      <c r="S614" s="244"/>
      <c r="T614" s="244"/>
      <c r="U614" s="245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T614" s="246" t="s">
        <v>347</v>
      </c>
      <c r="AU614" s="246" t="s">
        <v>85</v>
      </c>
      <c r="AV614" s="13" t="s">
        <v>85</v>
      </c>
      <c r="AW614" s="13" t="s">
        <v>4</v>
      </c>
      <c r="AX614" s="13" t="s">
        <v>83</v>
      </c>
      <c r="AY614" s="246" t="s">
        <v>335</v>
      </c>
    </row>
    <row r="615" s="2" customFormat="1" ht="16.5" customHeight="1">
      <c r="A615" s="40"/>
      <c r="B615" s="41"/>
      <c r="C615" s="216" t="s">
        <v>1001</v>
      </c>
      <c r="D615" s="216" t="s">
        <v>337</v>
      </c>
      <c r="E615" s="217" t="s">
        <v>1002</v>
      </c>
      <c r="F615" s="218" t="s">
        <v>1003</v>
      </c>
      <c r="G615" s="219" t="s">
        <v>388</v>
      </c>
      <c r="H615" s="220">
        <v>538.37</v>
      </c>
      <c r="I615" s="221"/>
      <c r="J615" s="222">
        <f>ROUND(I615*H615,2)</f>
        <v>0</v>
      </c>
      <c r="K615" s="218" t="s">
        <v>341</v>
      </c>
      <c r="L615" s="46"/>
      <c r="M615" s="223" t="s">
        <v>19</v>
      </c>
      <c r="N615" s="224" t="s">
        <v>47</v>
      </c>
      <c r="O615" s="86"/>
      <c r="P615" s="225">
        <f>O615*H615</f>
        <v>0</v>
      </c>
      <c r="Q615" s="225">
        <v>0</v>
      </c>
      <c r="R615" s="225">
        <f>Q615*H615</f>
        <v>0</v>
      </c>
      <c r="S615" s="225">
        <v>0</v>
      </c>
      <c r="T615" s="225">
        <f>S615*H615</f>
        <v>0</v>
      </c>
      <c r="U615" s="226" t="s">
        <v>19</v>
      </c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R615" s="227" t="s">
        <v>447</v>
      </c>
      <c r="AT615" s="227" t="s">
        <v>337</v>
      </c>
      <c r="AU615" s="227" t="s">
        <v>85</v>
      </c>
      <c r="AY615" s="19" t="s">
        <v>335</v>
      </c>
      <c r="BE615" s="228">
        <f>IF(N615="základní",J615,0)</f>
        <v>0</v>
      </c>
      <c r="BF615" s="228">
        <f>IF(N615="snížená",J615,0)</f>
        <v>0</v>
      </c>
      <c r="BG615" s="228">
        <f>IF(N615="zákl. přenesená",J615,0)</f>
        <v>0</v>
      </c>
      <c r="BH615" s="228">
        <f>IF(N615="sníž. přenesená",J615,0)</f>
        <v>0</v>
      </c>
      <c r="BI615" s="228">
        <f>IF(N615="nulová",J615,0)</f>
        <v>0</v>
      </c>
      <c r="BJ615" s="19" t="s">
        <v>83</v>
      </c>
      <c r="BK615" s="228">
        <f>ROUND(I615*H615,2)</f>
        <v>0</v>
      </c>
      <c r="BL615" s="19" t="s">
        <v>447</v>
      </c>
      <c r="BM615" s="227" t="s">
        <v>1004</v>
      </c>
    </row>
    <row r="616" s="2" customFormat="1">
      <c r="A616" s="40"/>
      <c r="B616" s="41"/>
      <c r="C616" s="42"/>
      <c r="D616" s="229" t="s">
        <v>343</v>
      </c>
      <c r="E616" s="42"/>
      <c r="F616" s="230" t="s">
        <v>1005</v>
      </c>
      <c r="G616" s="42"/>
      <c r="H616" s="42"/>
      <c r="I616" s="231"/>
      <c r="J616" s="42"/>
      <c r="K616" s="42"/>
      <c r="L616" s="46"/>
      <c r="M616" s="232"/>
      <c r="N616" s="233"/>
      <c r="O616" s="86"/>
      <c r="P616" s="86"/>
      <c r="Q616" s="86"/>
      <c r="R616" s="86"/>
      <c r="S616" s="86"/>
      <c r="T616" s="86"/>
      <c r="U616" s="87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T616" s="19" t="s">
        <v>343</v>
      </c>
      <c r="AU616" s="19" t="s">
        <v>85</v>
      </c>
    </row>
    <row r="617" s="2" customFormat="1">
      <c r="A617" s="40"/>
      <c r="B617" s="41"/>
      <c r="C617" s="42"/>
      <c r="D617" s="234" t="s">
        <v>345</v>
      </c>
      <c r="E617" s="42"/>
      <c r="F617" s="235" t="s">
        <v>1006</v>
      </c>
      <c r="G617" s="42"/>
      <c r="H617" s="42"/>
      <c r="I617" s="231"/>
      <c r="J617" s="42"/>
      <c r="K617" s="42"/>
      <c r="L617" s="46"/>
      <c r="M617" s="232"/>
      <c r="N617" s="233"/>
      <c r="O617" s="86"/>
      <c r="P617" s="86"/>
      <c r="Q617" s="86"/>
      <c r="R617" s="86"/>
      <c r="S617" s="86"/>
      <c r="T617" s="86"/>
      <c r="U617" s="87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T617" s="19" t="s">
        <v>345</v>
      </c>
      <c r="AU617" s="19" t="s">
        <v>85</v>
      </c>
    </row>
    <row r="618" s="14" customFormat="1">
      <c r="A618" s="14"/>
      <c r="B618" s="247"/>
      <c r="C618" s="248"/>
      <c r="D618" s="229" t="s">
        <v>347</v>
      </c>
      <c r="E618" s="249" t="s">
        <v>19</v>
      </c>
      <c r="F618" s="250" t="s">
        <v>867</v>
      </c>
      <c r="G618" s="248"/>
      <c r="H618" s="249" t="s">
        <v>19</v>
      </c>
      <c r="I618" s="251"/>
      <c r="J618" s="248"/>
      <c r="K618" s="248"/>
      <c r="L618" s="252"/>
      <c r="M618" s="253"/>
      <c r="N618" s="254"/>
      <c r="O618" s="254"/>
      <c r="P618" s="254"/>
      <c r="Q618" s="254"/>
      <c r="R618" s="254"/>
      <c r="S618" s="254"/>
      <c r="T618" s="254"/>
      <c r="U618" s="255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T618" s="256" t="s">
        <v>347</v>
      </c>
      <c r="AU618" s="256" t="s">
        <v>85</v>
      </c>
      <c r="AV618" s="14" t="s">
        <v>83</v>
      </c>
      <c r="AW618" s="14" t="s">
        <v>37</v>
      </c>
      <c r="AX618" s="14" t="s">
        <v>76</v>
      </c>
      <c r="AY618" s="256" t="s">
        <v>335</v>
      </c>
    </row>
    <row r="619" s="13" customFormat="1">
      <c r="A619" s="13"/>
      <c r="B619" s="236"/>
      <c r="C619" s="237"/>
      <c r="D619" s="229" t="s">
        <v>347</v>
      </c>
      <c r="E619" s="238" t="s">
        <v>19</v>
      </c>
      <c r="F619" s="239" t="s">
        <v>1007</v>
      </c>
      <c r="G619" s="237"/>
      <c r="H619" s="240">
        <v>538.37</v>
      </c>
      <c r="I619" s="241"/>
      <c r="J619" s="237"/>
      <c r="K619" s="237"/>
      <c r="L619" s="242"/>
      <c r="M619" s="243"/>
      <c r="N619" s="244"/>
      <c r="O619" s="244"/>
      <c r="P619" s="244"/>
      <c r="Q619" s="244"/>
      <c r="R619" s="244"/>
      <c r="S619" s="244"/>
      <c r="T619" s="244"/>
      <c r="U619" s="245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T619" s="246" t="s">
        <v>347</v>
      </c>
      <c r="AU619" s="246" t="s">
        <v>85</v>
      </c>
      <c r="AV619" s="13" t="s">
        <v>85</v>
      </c>
      <c r="AW619" s="13" t="s">
        <v>37</v>
      </c>
      <c r="AX619" s="13" t="s">
        <v>83</v>
      </c>
      <c r="AY619" s="246" t="s">
        <v>335</v>
      </c>
    </row>
    <row r="620" s="2" customFormat="1" ht="16.5" customHeight="1">
      <c r="A620" s="40"/>
      <c r="B620" s="41"/>
      <c r="C620" s="257" t="s">
        <v>1008</v>
      </c>
      <c r="D620" s="257" t="s">
        <v>395</v>
      </c>
      <c r="E620" s="258" t="s">
        <v>1009</v>
      </c>
      <c r="F620" s="259" t="s">
        <v>1010</v>
      </c>
      <c r="G620" s="260" t="s">
        <v>351</v>
      </c>
      <c r="H620" s="261">
        <v>33.917000000000002</v>
      </c>
      <c r="I620" s="262"/>
      <c r="J620" s="263">
        <f>ROUND(I620*H620,2)</f>
        <v>0</v>
      </c>
      <c r="K620" s="259" t="s">
        <v>341</v>
      </c>
      <c r="L620" s="264"/>
      <c r="M620" s="265" t="s">
        <v>19</v>
      </c>
      <c r="N620" s="266" t="s">
        <v>47</v>
      </c>
      <c r="O620" s="86"/>
      <c r="P620" s="225">
        <f>O620*H620</f>
        <v>0</v>
      </c>
      <c r="Q620" s="225">
        <v>0.34999999999999998</v>
      </c>
      <c r="R620" s="225">
        <f>Q620*H620</f>
        <v>11.870950000000001</v>
      </c>
      <c r="S620" s="225">
        <v>0</v>
      </c>
      <c r="T620" s="225">
        <f>S620*H620</f>
        <v>0</v>
      </c>
      <c r="U620" s="226" t="s">
        <v>19</v>
      </c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R620" s="227" t="s">
        <v>565</v>
      </c>
      <c r="AT620" s="227" t="s">
        <v>395</v>
      </c>
      <c r="AU620" s="227" t="s">
        <v>85</v>
      </c>
      <c r="AY620" s="19" t="s">
        <v>335</v>
      </c>
      <c r="BE620" s="228">
        <f>IF(N620="základní",J620,0)</f>
        <v>0</v>
      </c>
      <c r="BF620" s="228">
        <f>IF(N620="snížená",J620,0)</f>
        <v>0</v>
      </c>
      <c r="BG620" s="228">
        <f>IF(N620="zákl. přenesená",J620,0)</f>
        <v>0</v>
      </c>
      <c r="BH620" s="228">
        <f>IF(N620="sníž. přenesená",J620,0)</f>
        <v>0</v>
      </c>
      <c r="BI620" s="228">
        <f>IF(N620="nulová",J620,0)</f>
        <v>0</v>
      </c>
      <c r="BJ620" s="19" t="s">
        <v>83</v>
      </c>
      <c r="BK620" s="228">
        <f>ROUND(I620*H620,2)</f>
        <v>0</v>
      </c>
      <c r="BL620" s="19" t="s">
        <v>447</v>
      </c>
      <c r="BM620" s="227" t="s">
        <v>1011</v>
      </c>
    </row>
    <row r="621" s="2" customFormat="1">
      <c r="A621" s="40"/>
      <c r="B621" s="41"/>
      <c r="C621" s="42"/>
      <c r="D621" s="229" t="s">
        <v>343</v>
      </c>
      <c r="E621" s="42"/>
      <c r="F621" s="230" t="s">
        <v>1010</v>
      </c>
      <c r="G621" s="42"/>
      <c r="H621" s="42"/>
      <c r="I621" s="231"/>
      <c r="J621" s="42"/>
      <c r="K621" s="42"/>
      <c r="L621" s="46"/>
      <c r="M621" s="232"/>
      <c r="N621" s="233"/>
      <c r="O621" s="86"/>
      <c r="P621" s="86"/>
      <c r="Q621" s="86"/>
      <c r="R621" s="86"/>
      <c r="S621" s="86"/>
      <c r="T621" s="86"/>
      <c r="U621" s="87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T621" s="19" t="s">
        <v>343</v>
      </c>
      <c r="AU621" s="19" t="s">
        <v>85</v>
      </c>
    </row>
    <row r="622" s="14" customFormat="1">
      <c r="A622" s="14"/>
      <c r="B622" s="247"/>
      <c r="C622" s="248"/>
      <c r="D622" s="229" t="s">
        <v>347</v>
      </c>
      <c r="E622" s="249" t="s">
        <v>19</v>
      </c>
      <c r="F622" s="250" t="s">
        <v>867</v>
      </c>
      <c r="G622" s="248"/>
      <c r="H622" s="249" t="s">
        <v>19</v>
      </c>
      <c r="I622" s="251"/>
      <c r="J622" s="248"/>
      <c r="K622" s="248"/>
      <c r="L622" s="252"/>
      <c r="M622" s="253"/>
      <c r="N622" s="254"/>
      <c r="O622" s="254"/>
      <c r="P622" s="254"/>
      <c r="Q622" s="254"/>
      <c r="R622" s="254"/>
      <c r="S622" s="254"/>
      <c r="T622" s="254"/>
      <c r="U622" s="255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T622" s="256" t="s">
        <v>347</v>
      </c>
      <c r="AU622" s="256" t="s">
        <v>85</v>
      </c>
      <c r="AV622" s="14" t="s">
        <v>83</v>
      </c>
      <c r="AW622" s="14" t="s">
        <v>37</v>
      </c>
      <c r="AX622" s="14" t="s">
        <v>76</v>
      </c>
      <c r="AY622" s="256" t="s">
        <v>335</v>
      </c>
    </row>
    <row r="623" s="13" customFormat="1">
      <c r="A623" s="13"/>
      <c r="B623" s="236"/>
      <c r="C623" s="237"/>
      <c r="D623" s="229" t="s">
        <v>347</v>
      </c>
      <c r="E623" s="238" t="s">
        <v>19</v>
      </c>
      <c r="F623" s="239" t="s">
        <v>1012</v>
      </c>
      <c r="G623" s="237"/>
      <c r="H623" s="240">
        <v>32.302</v>
      </c>
      <c r="I623" s="241"/>
      <c r="J623" s="237"/>
      <c r="K623" s="237"/>
      <c r="L623" s="242"/>
      <c r="M623" s="243"/>
      <c r="N623" s="244"/>
      <c r="O623" s="244"/>
      <c r="P623" s="244"/>
      <c r="Q623" s="244"/>
      <c r="R623" s="244"/>
      <c r="S623" s="244"/>
      <c r="T623" s="244"/>
      <c r="U623" s="245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T623" s="246" t="s">
        <v>347</v>
      </c>
      <c r="AU623" s="246" t="s">
        <v>85</v>
      </c>
      <c r="AV623" s="13" t="s">
        <v>85</v>
      </c>
      <c r="AW623" s="13" t="s">
        <v>37</v>
      </c>
      <c r="AX623" s="13" t="s">
        <v>83</v>
      </c>
      <c r="AY623" s="246" t="s">
        <v>335</v>
      </c>
    </row>
    <row r="624" s="13" customFormat="1">
      <c r="A624" s="13"/>
      <c r="B624" s="236"/>
      <c r="C624" s="237"/>
      <c r="D624" s="229" t="s">
        <v>347</v>
      </c>
      <c r="E624" s="237"/>
      <c r="F624" s="239" t="s">
        <v>1013</v>
      </c>
      <c r="G624" s="237"/>
      <c r="H624" s="240">
        <v>33.917000000000002</v>
      </c>
      <c r="I624" s="241"/>
      <c r="J624" s="237"/>
      <c r="K624" s="237"/>
      <c r="L624" s="242"/>
      <c r="M624" s="243"/>
      <c r="N624" s="244"/>
      <c r="O624" s="244"/>
      <c r="P624" s="244"/>
      <c r="Q624" s="244"/>
      <c r="R624" s="244"/>
      <c r="S624" s="244"/>
      <c r="T624" s="244"/>
      <c r="U624" s="245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T624" s="246" t="s">
        <v>347</v>
      </c>
      <c r="AU624" s="246" t="s">
        <v>85</v>
      </c>
      <c r="AV624" s="13" t="s">
        <v>85</v>
      </c>
      <c r="AW624" s="13" t="s">
        <v>4</v>
      </c>
      <c r="AX624" s="13" t="s">
        <v>83</v>
      </c>
      <c r="AY624" s="246" t="s">
        <v>335</v>
      </c>
    </row>
    <row r="625" s="2" customFormat="1" ht="16.5" customHeight="1">
      <c r="A625" s="40"/>
      <c r="B625" s="41"/>
      <c r="C625" s="216" t="s">
        <v>1014</v>
      </c>
      <c r="D625" s="216" t="s">
        <v>337</v>
      </c>
      <c r="E625" s="217" t="s">
        <v>1015</v>
      </c>
      <c r="F625" s="218" t="s">
        <v>1016</v>
      </c>
      <c r="G625" s="219" t="s">
        <v>388</v>
      </c>
      <c r="H625" s="220">
        <v>538.37</v>
      </c>
      <c r="I625" s="221"/>
      <c r="J625" s="222">
        <f>ROUND(I625*H625,2)</f>
        <v>0</v>
      </c>
      <c r="K625" s="218" t="s">
        <v>341</v>
      </c>
      <c r="L625" s="46"/>
      <c r="M625" s="223" t="s">
        <v>19</v>
      </c>
      <c r="N625" s="224" t="s">
        <v>47</v>
      </c>
      <c r="O625" s="86"/>
      <c r="P625" s="225">
        <f>O625*H625</f>
        <v>0</v>
      </c>
      <c r="Q625" s="225">
        <v>0</v>
      </c>
      <c r="R625" s="225">
        <f>Q625*H625</f>
        <v>0</v>
      </c>
      <c r="S625" s="225">
        <v>0</v>
      </c>
      <c r="T625" s="225">
        <f>S625*H625</f>
        <v>0</v>
      </c>
      <c r="U625" s="226" t="s">
        <v>19</v>
      </c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R625" s="227" t="s">
        <v>447</v>
      </c>
      <c r="AT625" s="227" t="s">
        <v>337</v>
      </c>
      <c r="AU625" s="227" t="s">
        <v>85</v>
      </c>
      <c r="AY625" s="19" t="s">
        <v>335</v>
      </c>
      <c r="BE625" s="228">
        <f>IF(N625="základní",J625,0)</f>
        <v>0</v>
      </c>
      <c r="BF625" s="228">
        <f>IF(N625="snížená",J625,0)</f>
        <v>0</v>
      </c>
      <c r="BG625" s="228">
        <f>IF(N625="zákl. přenesená",J625,0)</f>
        <v>0</v>
      </c>
      <c r="BH625" s="228">
        <f>IF(N625="sníž. přenesená",J625,0)</f>
        <v>0</v>
      </c>
      <c r="BI625" s="228">
        <f>IF(N625="nulová",J625,0)</f>
        <v>0</v>
      </c>
      <c r="BJ625" s="19" t="s">
        <v>83</v>
      </c>
      <c r="BK625" s="228">
        <f>ROUND(I625*H625,2)</f>
        <v>0</v>
      </c>
      <c r="BL625" s="19" t="s">
        <v>447</v>
      </c>
      <c r="BM625" s="227" t="s">
        <v>1017</v>
      </c>
    </row>
    <row r="626" s="2" customFormat="1">
      <c r="A626" s="40"/>
      <c r="B626" s="41"/>
      <c r="C626" s="42"/>
      <c r="D626" s="229" t="s">
        <v>343</v>
      </c>
      <c r="E626" s="42"/>
      <c r="F626" s="230" t="s">
        <v>1018</v>
      </c>
      <c r="G626" s="42"/>
      <c r="H626" s="42"/>
      <c r="I626" s="231"/>
      <c r="J626" s="42"/>
      <c r="K626" s="42"/>
      <c r="L626" s="46"/>
      <c r="M626" s="232"/>
      <c r="N626" s="233"/>
      <c r="O626" s="86"/>
      <c r="P626" s="86"/>
      <c r="Q626" s="86"/>
      <c r="R626" s="86"/>
      <c r="S626" s="86"/>
      <c r="T626" s="86"/>
      <c r="U626" s="87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T626" s="19" t="s">
        <v>343</v>
      </c>
      <c r="AU626" s="19" t="s">
        <v>85</v>
      </c>
    </row>
    <row r="627" s="2" customFormat="1">
      <c r="A627" s="40"/>
      <c r="B627" s="41"/>
      <c r="C627" s="42"/>
      <c r="D627" s="234" t="s">
        <v>345</v>
      </c>
      <c r="E627" s="42"/>
      <c r="F627" s="235" t="s">
        <v>1019</v>
      </c>
      <c r="G627" s="42"/>
      <c r="H627" s="42"/>
      <c r="I627" s="231"/>
      <c r="J627" s="42"/>
      <c r="K627" s="42"/>
      <c r="L627" s="46"/>
      <c r="M627" s="232"/>
      <c r="N627" s="233"/>
      <c r="O627" s="86"/>
      <c r="P627" s="86"/>
      <c r="Q627" s="86"/>
      <c r="R627" s="86"/>
      <c r="S627" s="86"/>
      <c r="T627" s="86"/>
      <c r="U627" s="87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T627" s="19" t="s">
        <v>345</v>
      </c>
      <c r="AU627" s="19" t="s">
        <v>85</v>
      </c>
    </row>
    <row r="628" s="14" customFormat="1">
      <c r="A628" s="14"/>
      <c r="B628" s="247"/>
      <c r="C628" s="248"/>
      <c r="D628" s="229" t="s">
        <v>347</v>
      </c>
      <c r="E628" s="249" t="s">
        <v>19</v>
      </c>
      <c r="F628" s="250" t="s">
        <v>867</v>
      </c>
      <c r="G628" s="248"/>
      <c r="H628" s="249" t="s">
        <v>19</v>
      </c>
      <c r="I628" s="251"/>
      <c r="J628" s="248"/>
      <c r="K628" s="248"/>
      <c r="L628" s="252"/>
      <c r="M628" s="253"/>
      <c r="N628" s="254"/>
      <c r="O628" s="254"/>
      <c r="P628" s="254"/>
      <c r="Q628" s="254"/>
      <c r="R628" s="254"/>
      <c r="S628" s="254"/>
      <c r="T628" s="254"/>
      <c r="U628" s="255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T628" s="256" t="s">
        <v>347</v>
      </c>
      <c r="AU628" s="256" t="s">
        <v>85</v>
      </c>
      <c r="AV628" s="14" t="s">
        <v>83</v>
      </c>
      <c r="AW628" s="14" t="s">
        <v>37</v>
      </c>
      <c r="AX628" s="14" t="s">
        <v>76</v>
      </c>
      <c r="AY628" s="256" t="s">
        <v>335</v>
      </c>
    </row>
    <row r="629" s="13" customFormat="1">
      <c r="A629" s="13"/>
      <c r="B629" s="236"/>
      <c r="C629" s="237"/>
      <c r="D629" s="229" t="s">
        <v>347</v>
      </c>
      <c r="E629" s="238" t="s">
        <v>19</v>
      </c>
      <c r="F629" s="239" t="s">
        <v>1007</v>
      </c>
      <c r="G629" s="237"/>
      <c r="H629" s="240">
        <v>538.37</v>
      </c>
      <c r="I629" s="241"/>
      <c r="J629" s="237"/>
      <c r="K629" s="237"/>
      <c r="L629" s="242"/>
      <c r="M629" s="243"/>
      <c r="N629" s="244"/>
      <c r="O629" s="244"/>
      <c r="P629" s="244"/>
      <c r="Q629" s="244"/>
      <c r="R629" s="244"/>
      <c r="S629" s="244"/>
      <c r="T629" s="244"/>
      <c r="U629" s="245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T629" s="246" t="s">
        <v>347</v>
      </c>
      <c r="AU629" s="246" t="s">
        <v>85</v>
      </c>
      <c r="AV629" s="13" t="s">
        <v>85</v>
      </c>
      <c r="AW629" s="13" t="s">
        <v>37</v>
      </c>
      <c r="AX629" s="13" t="s">
        <v>83</v>
      </c>
      <c r="AY629" s="246" t="s">
        <v>335</v>
      </c>
    </row>
    <row r="630" s="2" customFormat="1" ht="16.5" customHeight="1">
      <c r="A630" s="40"/>
      <c r="B630" s="41"/>
      <c r="C630" s="257" t="s">
        <v>1020</v>
      </c>
      <c r="D630" s="257" t="s">
        <v>395</v>
      </c>
      <c r="E630" s="258" t="s">
        <v>1021</v>
      </c>
      <c r="F630" s="259" t="s">
        <v>1022</v>
      </c>
      <c r="G630" s="260" t="s">
        <v>388</v>
      </c>
      <c r="H630" s="261">
        <v>538.37</v>
      </c>
      <c r="I630" s="262"/>
      <c r="J630" s="263">
        <f>ROUND(I630*H630,2)</f>
        <v>0</v>
      </c>
      <c r="K630" s="259" t="s">
        <v>341</v>
      </c>
      <c r="L630" s="264"/>
      <c r="M630" s="265" t="s">
        <v>19</v>
      </c>
      <c r="N630" s="266" t="s">
        <v>47</v>
      </c>
      <c r="O630" s="86"/>
      <c r="P630" s="225">
        <f>O630*H630</f>
        <v>0</v>
      </c>
      <c r="Q630" s="225">
        <v>0.010999999999999999</v>
      </c>
      <c r="R630" s="225">
        <f>Q630*H630</f>
        <v>5.9220699999999997</v>
      </c>
      <c r="S630" s="225">
        <v>0</v>
      </c>
      <c r="T630" s="225">
        <f>S630*H630</f>
        <v>0</v>
      </c>
      <c r="U630" s="226" t="s">
        <v>19</v>
      </c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R630" s="227" t="s">
        <v>565</v>
      </c>
      <c r="AT630" s="227" t="s">
        <v>395</v>
      </c>
      <c r="AU630" s="227" t="s">
        <v>85</v>
      </c>
      <c r="AY630" s="19" t="s">
        <v>335</v>
      </c>
      <c r="BE630" s="228">
        <f>IF(N630="základní",J630,0)</f>
        <v>0</v>
      </c>
      <c r="BF630" s="228">
        <f>IF(N630="snížená",J630,0)</f>
        <v>0</v>
      </c>
      <c r="BG630" s="228">
        <f>IF(N630="zákl. přenesená",J630,0)</f>
        <v>0</v>
      </c>
      <c r="BH630" s="228">
        <f>IF(N630="sníž. přenesená",J630,0)</f>
        <v>0</v>
      </c>
      <c r="BI630" s="228">
        <f>IF(N630="nulová",J630,0)</f>
        <v>0</v>
      </c>
      <c r="BJ630" s="19" t="s">
        <v>83</v>
      </c>
      <c r="BK630" s="228">
        <f>ROUND(I630*H630,2)</f>
        <v>0</v>
      </c>
      <c r="BL630" s="19" t="s">
        <v>447</v>
      </c>
      <c r="BM630" s="227" t="s">
        <v>1023</v>
      </c>
    </row>
    <row r="631" s="2" customFormat="1">
      <c r="A631" s="40"/>
      <c r="B631" s="41"/>
      <c r="C631" s="42"/>
      <c r="D631" s="229" t="s">
        <v>343</v>
      </c>
      <c r="E631" s="42"/>
      <c r="F631" s="230" t="s">
        <v>1022</v>
      </c>
      <c r="G631" s="42"/>
      <c r="H631" s="42"/>
      <c r="I631" s="231"/>
      <c r="J631" s="42"/>
      <c r="K631" s="42"/>
      <c r="L631" s="46"/>
      <c r="M631" s="232"/>
      <c r="N631" s="233"/>
      <c r="O631" s="86"/>
      <c r="P631" s="86"/>
      <c r="Q631" s="86"/>
      <c r="R631" s="86"/>
      <c r="S631" s="86"/>
      <c r="T631" s="86"/>
      <c r="U631" s="87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T631" s="19" t="s">
        <v>343</v>
      </c>
      <c r="AU631" s="19" t="s">
        <v>85</v>
      </c>
    </row>
    <row r="632" s="2" customFormat="1" ht="16.5" customHeight="1">
      <c r="A632" s="40"/>
      <c r="B632" s="41"/>
      <c r="C632" s="216" t="s">
        <v>1024</v>
      </c>
      <c r="D632" s="216" t="s">
        <v>337</v>
      </c>
      <c r="E632" s="217" t="s">
        <v>1025</v>
      </c>
      <c r="F632" s="218" t="s">
        <v>1026</v>
      </c>
      <c r="G632" s="219" t="s">
        <v>351</v>
      </c>
      <c r="H632" s="220">
        <v>3.0699999999999998</v>
      </c>
      <c r="I632" s="221"/>
      <c r="J632" s="222">
        <f>ROUND(I632*H632,2)</f>
        <v>0</v>
      </c>
      <c r="K632" s="218" t="s">
        <v>341</v>
      </c>
      <c r="L632" s="46"/>
      <c r="M632" s="223" t="s">
        <v>19</v>
      </c>
      <c r="N632" s="224" t="s">
        <v>47</v>
      </c>
      <c r="O632" s="86"/>
      <c r="P632" s="225">
        <f>O632*H632</f>
        <v>0</v>
      </c>
      <c r="Q632" s="225">
        <v>0</v>
      </c>
      <c r="R632" s="225">
        <f>Q632*H632</f>
        <v>0</v>
      </c>
      <c r="S632" s="225">
        <v>0</v>
      </c>
      <c r="T632" s="225">
        <f>S632*H632</f>
        <v>0</v>
      </c>
      <c r="U632" s="226" t="s">
        <v>19</v>
      </c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R632" s="227" t="s">
        <v>447</v>
      </c>
      <c r="AT632" s="227" t="s">
        <v>337</v>
      </c>
      <c r="AU632" s="227" t="s">
        <v>85</v>
      </c>
      <c r="AY632" s="19" t="s">
        <v>335</v>
      </c>
      <c r="BE632" s="228">
        <f>IF(N632="základní",J632,0)</f>
        <v>0</v>
      </c>
      <c r="BF632" s="228">
        <f>IF(N632="snížená",J632,0)</f>
        <v>0</v>
      </c>
      <c r="BG632" s="228">
        <f>IF(N632="zákl. přenesená",J632,0)</f>
        <v>0</v>
      </c>
      <c r="BH632" s="228">
        <f>IF(N632="sníž. přenesená",J632,0)</f>
        <v>0</v>
      </c>
      <c r="BI632" s="228">
        <f>IF(N632="nulová",J632,0)</f>
        <v>0</v>
      </c>
      <c r="BJ632" s="19" t="s">
        <v>83</v>
      </c>
      <c r="BK632" s="228">
        <f>ROUND(I632*H632,2)</f>
        <v>0</v>
      </c>
      <c r="BL632" s="19" t="s">
        <v>447</v>
      </c>
      <c r="BM632" s="227" t="s">
        <v>1027</v>
      </c>
    </row>
    <row r="633" s="2" customFormat="1">
      <c r="A633" s="40"/>
      <c r="B633" s="41"/>
      <c r="C633" s="42"/>
      <c r="D633" s="229" t="s">
        <v>343</v>
      </c>
      <c r="E633" s="42"/>
      <c r="F633" s="230" t="s">
        <v>1028</v>
      </c>
      <c r="G633" s="42"/>
      <c r="H633" s="42"/>
      <c r="I633" s="231"/>
      <c r="J633" s="42"/>
      <c r="K633" s="42"/>
      <c r="L633" s="46"/>
      <c r="M633" s="232"/>
      <c r="N633" s="233"/>
      <c r="O633" s="86"/>
      <c r="P633" s="86"/>
      <c r="Q633" s="86"/>
      <c r="R633" s="86"/>
      <c r="S633" s="86"/>
      <c r="T633" s="86"/>
      <c r="U633" s="87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T633" s="19" t="s">
        <v>343</v>
      </c>
      <c r="AU633" s="19" t="s">
        <v>85</v>
      </c>
    </row>
    <row r="634" s="2" customFormat="1">
      <c r="A634" s="40"/>
      <c r="B634" s="41"/>
      <c r="C634" s="42"/>
      <c r="D634" s="234" t="s">
        <v>345</v>
      </c>
      <c r="E634" s="42"/>
      <c r="F634" s="235" t="s">
        <v>1029</v>
      </c>
      <c r="G634" s="42"/>
      <c r="H634" s="42"/>
      <c r="I634" s="231"/>
      <c r="J634" s="42"/>
      <c r="K634" s="42"/>
      <c r="L634" s="46"/>
      <c r="M634" s="232"/>
      <c r="N634" s="233"/>
      <c r="O634" s="86"/>
      <c r="P634" s="86"/>
      <c r="Q634" s="86"/>
      <c r="R634" s="86"/>
      <c r="S634" s="86"/>
      <c r="T634" s="86"/>
      <c r="U634" s="87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T634" s="19" t="s">
        <v>345</v>
      </c>
      <c r="AU634" s="19" t="s">
        <v>85</v>
      </c>
    </row>
    <row r="635" s="14" customFormat="1">
      <c r="A635" s="14"/>
      <c r="B635" s="247"/>
      <c r="C635" s="248"/>
      <c r="D635" s="229" t="s">
        <v>347</v>
      </c>
      <c r="E635" s="249" t="s">
        <v>19</v>
      </c>
      <c r="F635" s="250" t="s">
        <v>867</v>
      </c>
      <c r="G635" s="248"/>
      <c r="H635" s="249" t="s">
        <v>19</v>
      </c>
      <c r="I635" s="251"/>
      <c r="J635" s="248"/>
      <c r="K635" s="248"/>
      <c r="L635" s="252"/>
      <c r="M635" s="253"/>
      <c r="N635" s="254"/>
      <c r="O635" s="254"/>
      <c r="P635" s="254"/>
      <c r="Q635" s="254"/>
      <c r="R635" s="254"/>
      <c r="S635" s="254"/>
      <c r="T635" s="254"/>
      <c r="U635" s="255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T635" s="256" t="s">
        <v>347</v>
      </c>
      <c r="AU635" s="256" t="s">
        <v>85</v>
      </c>
      <c r="AV635" s="14" t="s">
        <v>83</v>
      </c>
      <c r="AW635" s="14" t="s">
        <v>37</v>
      </c>
      <c r="AX635" s="14" t="s">
        <v>76</v>
      </c>
      <c r="AY635" s="256" t="s">
        <v>335</v>
      </c>
    </row>
    <row r="636" s="13" customFormat="1">
      <c r="A636" s="13"/>
      <c r="B636" s="236"/>
      <c r="C636" s="237"/>
      <c r="D636" s="229" t="s">
        <v>347</v>
      </c>
      <c r="E636" s="238" t="s">
        <v>19</v>
      </c>
      <c r="F636" s="239" t="s">
        <v>1030</v>
      </c>
      <c r="G636" s="237"/>
      <c r="H636" s="240">
        <v>3.0699999999999998</v>
      </c>
      <c r="I636" s="241"/>
      <c r="J636" s="237"/>
      <c r="K636" s="237"/>
      <c r="L636" s="242"/>
      <c r="M636" s="243"/>
      <c r="N636" s="244"/>
      <c r="O636" s="244"/>
      <c r="P636" s="244"/>
      <c r="Q636" s="244"/>
      <c r="R636" s="244"/>
      <c r="S636" s="244"/>
      <c r="T636" s="244"/>
      <c r="U636" s="245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T636" s="246" t="s">
        <v>347</v>
      </c>
      <c r="AU636" s="246" t="s">
        <v>85</v>
      </c>
      <c r="AV636" s="13" t="s">
        <v>85</v>
      </c>
      <c r="AW636" s="13" t="s">
        <v>37</v>
      </c>
      <c r="AX636" s="13" t="s">
        <v>83</v>
      </c>
      <c r="AY636" s="246" t="s">
        <v>335</v>
      </c>
    </row>
    <row r="637" s="2" customFormat="1" ht="16.5" customHeight="1">
      <c r="A637" s="40"/>
      <c r="B637" s="41"/>
      <c r="C637" s="257" t="s">
        <v>1031</v>
      </c>
      <c r="D637" s="257" t="s">
        <v>395</v>
      </c>
      <c r="E637" s="258" t="s">
        <v>1032</v>
      </c>
      <c r="F637" s="259" t="s">
        <v>1033</v>
      </c>
      <c r="G637" s="260" t="s">
        <v>364</v>
      </c>
      <c r="H637" s="261">
        <v>5.0730000000000004</v>
      </c>
      <c r="I637" s="262"/>
      <c r="J637" s="263">
        <f>ROUND(I637*H637,2)</f>
        <v>0</v>
      </c>
      <c r="K637" s="259" t="s">
        <v>341</v>
      </c>
      <c r="L637" s="264"/>
      <c r="M637" s="265" t="s">
        <v>19</v>
      </c>
      <c r="N637" s="266" t="s">
        <v>47</v>
      </c>
      <c r="O637" s="86"/>
      <c r="P637" s="225">
        <f>O637*H637</f>
        <v>0</v>
      </c>
      <c r="Q637" s="225">
        <v>1</v>
      </c>
      <c r="R637" s="225">
        <f>Q637*H637</f>
        <v>5.0730000000000004</v>
      </c>
      <c r="S637" s="225">
        <v>0</v>
      </c>
      <c r="T637" s="225">
        <f>S637*H637</f>
        <v>0</v>
      </c>
      <c r="U637" s="226" t="s">
        <v>19</v>
      </c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R637" s="227" t="s">
        <v>565</v>
      </c>
      <c r="AT637" s="227" t="s">
        <v>395</v>
      </c>
      <c r="AU637" s="227" t="s">
        <v>85</v>
      </c>
      <c r="AY637" s="19" t="s">
        <v>335</v>
      </c>
      <c r="BE637" s="228">
        <f>IF(N637="základní",J637,0)</f>
        <v>0</v>
      </c>
      <c r="BF637" s="228">
        <f>IF(N637="snížená",J637,0)</f>
        <v>0</v>
      </c>
      <c r="BG637" s="228">
        <f>IF(N637="zákl. přenesená",J637,0)</f>
        <v>0</v>
      </c>
      <c r="BH637" s="228">
        <f>IF(N637="sníž. přenesená",J637,0)</f>
        <v>0</v>
      </c>
      <c r="BI637" s="228">
        <f>IF(N637="nulová",J637,0)</f>
        <v>0</v>
      </c>
      <c r="BJ637" s="19" t="s">
        <v>83</v>
      </c>
      <c r="BK637" s="228">
        <f>ROUND(I637*H637,2)</f>
        <v>0</v>
      </c>
      <c r="BL637" s="19" t="s">
        <v>447</v>
      </c>
      <c r="BM637" s="227" t="s">
        <v>1034</v>
      </c>
    </row>
    <row r="638" s="2" customFormat="1">
      <c r="A638" s="40"/>
      <c r="B638" s="41"/>
      <c r="C638" s="42"/>
      <c r="D638" s="229" t="s">
        <v>343</v>
      </c>
      <c r="E638" s="42"/>
      <c r="F638" s="230" t="s">
        <v>1033</v>
      </c>
      <c r="G638" s="42"/>
      <c r="H638" s="42"/>
      <c r="I638" s="231"/>
      <c r="J638" s="42"/>
      <c r="K638" s="42"/>
      <c r="L638" s="46"/>
      <c r="M638" s="232"/>
      <c r="N638" s="233"/>
      <c r="O638" s="86"/>
      <c r="P638" s="86"/>
      <c r="Q638" s="86"/>
      <c r="R638" s="86"/>
      <c r="S638" s="86"/>
      <c r="T638" s="86"/>
      <c r="U638" s="87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T638" s="19" t="s">
        <v>343</v>
      </c>
      <c r="AU638" s="19" t="s">
        <v>85</v>
      </c>
    </row>
    <row r="639" s="13" customFormat="1">
      <c r="A639" s="13"/>
      <c r="B639" s="236"/>
      <c r="C639" s="237"/>
      <c r="D639" s="229" t="s">
        <v>347</v>
      </c>
      <c r="E639" s="237"/>
      <c r="F639" s="239" t="s">
        <v>1035</v>
      </c>
      <c r="G639" s="237"/>
      <c r="H639" s="240">
        <v>5.0730000000000004</v>
      </c>
      <c r="I639" s="241"/>
      <c r="J639" s="237"/>
      <c r="K639" s="237"/>
      <c r="L639" s="242"/>
      <c r="M639" s="243"/>
      <c r="N639" s="244"/>
      <c r="O639" s="244"/>
      <c r="P639" s="244"/>
      <c r="Q639" s="244"/>
      <c r="R639" s="244"/>
      <c r="S639" s="244"/>
      <c r="T639" s="244"/>
      <c r="U639" s="245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T639" s="246" t="s">
        <v>347</v>
      </c>
      <c r="AU639" s="246" t="s">
        <v>85</v>
      </c>
      <c r="AV639" s="13" t="s">
        <v>85</v>
      </c>
      <c r="AW639" s="13" t="s">
        <v>4</v>
      </c>
      <c r="AX639" s="13" t="s">
        <v>83</v>
      </c>
      <c r="AY639" s="246" t="s">
        <v>335</v>
      </c>
    </row>
    <row r="640" s="2" customFormat="1" ht="16.5" customHeight="1">
      <c r="A640" s="40"/>
      <c r="B640" s="41"/>
      <c r="C640" s="216" t="s">
        <v>1036</v>
      </c>
      <c r="D640" s="216" t="s">
        <v>337</v>
      </c>
      <c r="E640" s="217" t="s">
        <v>1037</v>
      </c>
      <c r="F640" s="218" t="s">
        <v>1038</v>
      </c>
      <c r="G640" s="219" t="s">
        <v>618</v>
      </c>
      <c r="H640" s="220">
        <v>108.09999999999999</v>
      </c>
      <c r="I640" s="221"/>
      <c r="J640" s="222">
        <f>ROUND(I640*H640,2)</f>
        <v>0</v>
      </c>
      <c r="K640" s="218" t="s">
        <v>341</v>
      </c>
      <c r="L640" s="46"/>
      <c r="M640" s="223" t="s">
        <v>19</v>
      </c>
      <c r="N640" s="224" t="s">
        <v>47</v>
      </c>
      <c r="O640" s="86"/>
      <c r="P640" s="225">
        <f>O640*H640</f>
        <v>0</v>
      </c>
      <c r="Q640" s="225">
        <v>2.0000000000000002E-05</v>
      </c>
      <c r="R640" s="225">
        <f>Q640*H640</f>
        <v>0.0021619999999999999</v>
      </c>
      <c r="S640" s="225">
        <v>0</v>
      </c>
      <c r="T640" s="225">
        <f>S640*H640</f>
        <v>0</v>
      </c>
      <c r="U640" s="226" t="s">
        <v>19</v>
      </c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R640" s="227" t="s">
        <v>447</v>
      </c>
      <c r="AT640" s="227" t="s">
        <v>337</v>
      </c>
      <c r="AU640" s="227" t="s">
        <v>85</v>
      </c>
      <c r="AY640" s="19" t="s">
        <v>335</v>
      </c>
      <c r="BE640" s="228">
        <f>IF(N640="základní",J640,0)</f>
        <v>0</v>
      </c>
      <c r="BF640" s="228">
        <f>IF(N640="snížená",J640,0)</f>
        <v>0</v>
      </c>
      <c r="BG640" s="228">
        <f>IF(N640="zákl. přenesená",J640,0)</f>
        <v>0</v>
      </c>
      <c r="BH640" s="228">
        <f>IF(N640="sníž. přenesená",J640,0)</f>
        <v>0</v>
      </c>
      <c r="BI640" s="228">
        <f>IF(N640="nulová",J640,0)</f>
        <v>0</v>
      </c>
      <c r="BJ640" s="19" t="s">
        <v>83</v>
      </c>
      <c r="BK640" s="228">
        <f>ROUND(I640*H640,2)</f>
        <v>0</v>
      </c>
      <c r="BL640" s="19" t="s">
        <v>447</v>
      </c>
      <c r="BM640" s="227" t="s">
        <v>1039</v>
      </c>
    </row>
    <row r="641" s="2" customFormat="1">
      <c r="A641" s="40"/>
      <c r="B641" s="41"/>
      <c r="C641" s="42"/>
      <c r="D641" s="229" t="s">
        <v>343</v>
      </c>
      <c r="E641" s="42"/>
      <c r="F641" s="230" t="s">
        <v>1040</v>
      </c>
      <c r="G641" s="42"/>
      <c r="H641" s="42"/>
      <c r="I641" s="231"/>
      <c r="J641" s="42"/>
      <c r="K641" s="42"/>
      <c r="L641" s="46"/>
      <c r="M641" s="232"/>
      <c r="N641" s="233"/>
      <c r="O641" s="86"/>
      <c r="P641" s="86"/>
      <c r="Q641" s="86"/>
      <c r="R641" s="86"/>
      <c r="S641" s="86"/>
      <c r="T641" s="86"/>
      <c r="U641" s="87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T641" s="19" t="s">
        <v>343</v>
      </c>
      <c r="AU641" s="19" t="s">
        <v>85</v>
      </c>
    </row>
    <row r="642" s="2" customFormat="1">
      <c r="A642" s="40"/>
      <c r="B642" s="41"/>
      <c r="C642" s="42"/>
      <c r="D642" s="234" t="s">
        <v>345</v>
      </c>
      <c r="E642" s="42"/>
      <c r="F642" s="235" t="s">
        <v>1041</v>
      </c>
      <c r="G642" s="42"/>
      <c r="H642" s="42"/>
      <c r="I642" s="231"/>
      <c r="J642" s="42"/>
      <c r="K642" s="42"/>
      <c r="L642" s="46"/>
      <c r="M642" s="232"/>
      <c r="N642" s="233"/>
      <c r="O642" s="86"/>
      <c r="P642" s="86"/>
      <c r="Q642" s="86"/>
      <c r="R642" s="86"/>
      <c r="S642" s="86"/>
      <c r="T642" s="86"/>
      <c r="U642" s="87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T642" s="19" t="s">
        <v>345</v>
      </c>
      <c r="AU642" s="19" t="s">
        <v>85</v>
      </c>
    </row>
    <row r="643" s="14" customFormat="1">
      <c r="A643" s="14"/>
      <c r="B643" s="247"/>
      <c r="C643" s="248"/>
      <c r="D643" s="229" t="s">
        <v>347</v>
      </c>
      <c r="E643" s="249" t="s">
        <v>19</v>
      </c>
      <c r="F643" s="250" t="s">
        <v>867</v>
      </c>
      <c r="G643" s="248"/>
      <c r="H643" s="249" t="s">
        <v>19</v>
      </c>
      <c r="I643" s="251"/>
      <c r="J643" s="248"/>
      <c r="K643" s="248"/>
      <c r="L643" s="252"/>
      <c r="M643" s="253"/>
      <c r="N643" s="254"/>
      <c r="O643" s="254"/>
      <c r="P643" s="254"/>
      <c r="Q643" s="254"/>
      <c r="R643" s="254"/>
      <c r="S643" s="254"/>
      <c r="T643" s="254"/>
      <c r="U643" s="255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T643" s="256" t="s">
        <v>347</v>
      </c>
      <c r="AU643" s="256" t="s">
        <v>85</v>
      </c>
      <c r="AV643" s="14" t="s">
        <v>83</v>
      </c>
      <c r="AW643" s="14" t="s">
        <v>37</v>
      </c>
      <c r="AX643" s="14" t="s">
        <v>76</v>
      </c>
      <c r="AY643" s="256" t="s">
        <v>335</v>
      </c>
    </row>
    <row r="644" s="13" customFormat="1">
      <c r="A644" s="13"/>
      <c r="B644" s="236"/>
      <c r="C644" s="237"/>
      <c r="D644" s="229" t="s">
        <v>347</v>
      </c>
      <c r="E644" s="238" t="s">
        <v>19</v>
      </c>
      <c r="F644" s="239" t="s">
        <v>1042</v>
      </c>
      <c r="G644" s="237"/>
      <c r="H644" s="240">
        <v>108.09999999999999</v>
      </c>
      <c r="I644" s="241"/>
      <c r="J644" s="237"/>
      <c r="K644" s="237"/>
      <c r="L644" s="242"/>
      <c r="M644" s="243"/>
      <c r="N644" s="244"/>
      <c r="O644" s="244"/>
      <c r="P644" s="244"/>
      <c r="Q644" s="244"/>
      <c r="R644" s="244"/>
      <c r="S644" s="244"/>
      <c r="T644" s="244"/>
      <c r="U644" s="245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T644" s="246" t="s">
        <v>347</v>
      </c>
      <c r="AU644" s="246" t="s">
        <v>85</v>
      </c>
      <c r="AV644" s="13" t="s">
        <v>85</v>
      </c>
      <c r="AW644" s="13" t="s">
        <v>37</v>
      </c>
      <c r="AX644" s="13" t="s">
        <v>83</v>
      </c>
      <c r="AY644" s="246" t="s">
        <v>335</v>
      </c>
    </row>
    <row r="645" s="2" customFormat="1" ht="16.5" customHeight="1">
      <c r="A645" s="40"/>
      <c r="B645" s="41"/>
      <c r="C645" s="257" t="s">
        <v>1043</v>
      </c>
      <c r="D645" s="257" t="s">
        <v>395</v>
      </c>
      <c r="E645" s="258" t="s">
        <v>1044</v>
      </c>
      <c r="F645" s="259" t="s">
        <v>1045</v>
      </c>
      <c r="G645" s="260" t="s">
        <v>618</v>
      </c>
      <c r="H645" s="261">
        <v>110.262</v>
      </c>
      <c r="I645" s="262"/>
      <c r="J645" s="263">
        <f>ROUND(I645*H645,2)</f>
        <v>0</v>
      </c>
      <c r="K645" s="259" t="s">
        <v>341</v>
      </c>
      <c r="L645" s="264"/>
      <c r="M645" s="265" t="s">
        <v>19</v>
      </c>
      <c r="N645" s="266" t="s">
        <v>47</v>
      </c>
      <c r="O645" s="86"/>
      <c r="P645" s="225">
        <f>O645*H645</f>
        <v>0</v>
      </c>
      <c r="Q645" s="225">
        <v>2.0000000000000002E-05</v>
      </c>
      <c r="R645" s="225">
        <f>Q645*H645</f>
        <v>0.0022052400000000002</v>
      </c>
      <c r="S645" s="225">
        <v>0</v>
      </c>
      <c r="T645" s="225">
        <f>S645*H645</f>
        <v>0</v>
      </c>
      <c r="U645" s="226" t="s">
        <v>19</v>
      </c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R645" s="227" t="s">
        <v>565</v>
      </c>
      <c r="AT645" s="227" t="s">
        <v>395</v>
      </c>
      <c r="AU645" s="227" t="s">
        <v>85</v>
      </c>
      <c r="AY645" s="19" t="s">
        <v>335</v>
      </c>
      <c r="BE645" s="228">
        <f>IF(N645="základní",J645,0)</f>
        <v>0</v>
      </c>
      <c r="BF645" s="228">
        <f>IF(N645="snížená",J645,0)</f>
        <v>0</v>
      </c>
      <c r="BG645" s="228">
        <f>IF(N645="zákl. přenesená",J645,0)</f>
        <v>0</v>
      </c>
      <c r="BH645" s="228">
        <f>IF(N645="sníž. přenesená",J645,0)</f>
        <v>0</v>
      </c>
      <c r="BI645" s="228">
        <f>IF(N645="nulová",J645,0)</f>
        <v>0</v>
      </c>
      <c r="BJ645" s="19" t="s">
        <v>83</v>
      </c>
      <c r="BK645" s="228">
        <f>ROUND(I645*H645,2)</f>
        <v>0</v>
      </c>
      <c r="BL645" s="19" t="s">
        <v>447</v>
      </c>
      <c r="BM645" s="227" t="s">
        <v>1046</v>
      </c>
    </row>
    <row r="646" s="2" customFormat="1">
      <c r="A646" s="40"/>
      <c r="B646" s="41"/>
      <c r="C646" s="42"/>
      <c r="D646" s="229" t="s">
        <v>343</v>
      </c>
      <c r="E646" s="42"/>
      <c r="F646" s="230" t="s">
        <v>1045</v>
      </c>
      <c r="G646" s="42"/>
      <c r="H646" s="42"/>
      <c r="I646" s="231"/>
      <c r="J646" s="42"/>
      <c r="K646" s="42"/>
      <c r="L646" s="46"/>
      <c r="M646" s="232"/>
      <c r="N646" s="233"/>
      <c r="O646" s="86"/>
      <c r="P646" s="86"/>
      <c r="Q646" s="86"/>
      <c r="R646" s="86"/>
      <c r="S646" s="86"/>
      <c r="T646" s="86"/>
      <c r="U646" s="87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T646" s="19" t="s">
        <v>343</v>
      </c>
      <c r="AU646" s="19" t="s">
        <v>85</v>
      </c>
    </row>
    <row r="647" s="13" customFormat="1">
      <c r="A647" s="13"/>
      <c r="B647" s="236"/>
      <c r="C647" s="237"/>
      <c r="D647" s="229" t="s">
        <v>347</v>
      </c>
      <c r="E647" s="237"/>
      <c r="F647" s="239" t="s">
        <v>1047</v>
      </c>
      <c r="G647" s="237"/>
      <c r="H647" s="240">
        <v>110.262</v>
      </c>
      <c r="I647" s="241"/>
      <c r="J647" s="237"/>
      <c r="K647" s="237"/>
      <c r="L647" s="242"/>
      <c r="M647" s="243"/>
      <c r="N647" s="244"/>
      <c r="O647" s="244"/>
      <c r="P647" s="244"/>
      <c r="Q647" s="244"/>
      <c r="R647" s="244"/>
      <c r="S647" s="244"/>
      <c r="T647" s="244"/>
      <c r="U647" s="245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T647" s="246" t="s">
        <v>347</v>
      </c>
      <c r="AU647" s="246" t="s">
        <v>85</v>
      </c>
      <c r="AV647" s="13" t="s">
        <v>85</v>
      </c>
      <c r="AW647" s="13" t="s">
        <v>4</v>
      </c>
      <c r="AX647" s="13" t="s">
        <v>83</v>
      </c>
      <c r="AY647" s="246" t="s">
        <v>335</v>
      </c>
    </row>
    <row r="648" s="2" customFormat="1" ht="16.5" customHeight="1">
      <c r="A648" s="40"/>
      <c r="B648" s="41"/>
      <c r="C648" s="216" t="s">
        <v>1048</v>
      </c>
      <c r="D648" s="216" t="s">
        <v>337</v>
      </c>
      <c r="E648" s="217" t="s">
        <v>1049</v>
      </c>
      <c r="F648" s="218" t="s">
        <v>1050</v>
      </c>
      <c r="G648" s="219" t="s">
        <v>666</v>
      </c>
      <c r="H648" s="220">
        <v>2</v>
      </c>
      <c r="I648" s="221"/>
      <c r="J648" s="222">
        <f>ROUND(I648*H648,2)</f>
        <v>0</v>
      </c>
      <c r="K648" s="218" t="s">
        <v>341</v>
      </c>
      <c r="L648" s="46"/>
      <c r="M648" s="223" t="s">
        <v>19</v>
      </c>
      <c r="N648" s="224" t="s">
        <v>47</v>
      </c>
      <c r="O648" s="86"/>
      <c r="P648" s="225">
        <f>O648*H648</f>
        <v>0</v>
      </c>
      <c r="Q648" s="225">
        <v>0.00010000000000000001</v>
      </c>
      <c r="R648" s="225">
        <f>Q648*H648</f>
        <v>0.00020000000000000001</v>
      </c>
      <c r="S648" s="225">
        <v>0</v>
      </c>
      <c r="T648" s="225">
        <f>S648*H648</f>
        <v>0</v>
      </c>
      <c r="U648" s="226" t="s">
        <v>19</v>
      </c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R648" s="227" t="s">
        <v>447</v>
      </c>
      <c r="AT648" s="227" t="s">
        <v>337</v>
      </c>
      <c r="AU648" s="227" t="s">
        <v>85</v>
      </c>
      <c r="AY648" s="19" t="s">
        <v>335</v>
      </c>
      <c r="BE648" s="228">
        <f>IF(N648="základní",J648,0)</f>
        <v>0</v>
      </c>
      <c r="BF648" s="228">
        <f>IF(N648="snížená",J648,0)</f>
        <v>0</v>
      </c>
      <c r="BG648" s="228">
        <f>IF(N648="zákl. přenesená",J648,0)</f>
        <v>0</v>
      </c>
      <c r="BH648" s="228">
        <f>IF(N648="sníž. přenesená",J648,0)</f>
        <v>0</v>
      </c>
      <c r="BI648" s="228">
        <f>IF(N648="nulová",J648,0)</f>
        <v>0</v>
      </c>
      <c r="BJ648" s="19" t="s">
        <v>83</v>
      </c>
      <c r="BK648" s="228">
        <f>ROUND(I648*H648,2)</f>
        <v>0</v>
      </c>
      <c r="BL648" s="19" t="s">
        <v>447</v>
      </c>
      <c r="BM648" s="227" t="s">
        <v>1051</v>
      </c>
    </row>
    <row r="649" s="2" customFormat="1">
      <c r="A649" s="40"/>
      <c r="B649" s="41"/>
      <c r="C649" s="42"/>
      <c r="D649" s="229" t="s">
        <v>343</v>
      </c>
      <c r="E649" s="42"/>
      <c r="F649" s="230" t="s">
        <v>1052</v>
      </c>
      <c r="G649" s="42"/>
      <c r="H649" s="42"/>
      <c r="I649" s="231"/>
      <c r="J649" s="42"/>
      <c r="K649" s="42"/>
      <c r="L649" s="46"/>
      <c r="M649" s="232"/>
      <c r="N649" s="233"/>
      <c r="O649" s="86"/>
      <c r="P649" s="86"/>
      <c r="Q649" s="86"/>
      <c r="R649" s="86"/>
      <c r="S649" s="86"/>
      <c r="T649" s="86"/>
      <c r="U649" s="87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T649" s="19" t="s">
        <v>343</v>
      </c>
      <c r="AU649" s="19" t="s">
        <v>85</v>
      </c>
    </row>
    <row r="650" s="2" customFormat="1">
      <c r="A650" s="40"/>
      <c r="B650" s="41"/>
      <c r="C650" s="42"/>
      <c r="D650" s="234" t="s">
        <v>345</v>
      </c>
      <c r="E650" s="42"/>
      <c r="F650" s="235" t="s">
        <v>1053</v>
      </c>
      <c r="G650" s="42"/>
      <c r="H650" s="42"/>
      <c r="I650" s="231"/>
      <c r="J650" s="42"/>
      <c r="K650" s="42"/>
      <c r="L650" s="46"/>
      <c r="M650" s="232"/>
      <c r="N650" s="233"/>
      <c r="O650" s="86"/>
      <c r="P650" s="86"/>
      <c r="Q650" s="86"/>
      <c r="R650" s="86"/>
      <c r="S650" s="86"/>
      <c r="T650" s="86"/>
      <c r="U650" s="87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T650" s="19" t="s">
        <v>345</v>
      </c>
      <c r="AU650" s="19" t="s">
        <v>85</v>
      </c>
    </row>
    <row r="651" s="2" customFormat="1" ht="16.5" customHeight="1">
      <c r="A651" s="40"/>
      <c r="B651" s="41"/>
      <c r="C651" s="257" t="s">
        <v>1054</v>
      </c>
      <c r="D651" s="257" t="s">
        <v>395</v>
      </c>
      <c r="E651" s="258" t="s">
        <v>1055</v>
      </c>
      <c r="F651" s="259" t="s">
        <v>1056</v>
      </c>
      <c r="G651" s="260" t="s">
        <v>666</v>
      </c>
      <c r="H651" s="261">
        <v>2</v>
      </c>
      <c r="I651" s="262"/>
      <c r="J651" s="263">
        <f>ROUND(I651*H651,2)</f>
        <v>0</v>
      </c>
      <c r="K651" s="259" t="s">
        <v>341</v>
      </c>
      <c r="L651" s="264"/>
      <c r="M651" s="265" t="s">
        <v>19</v>
      </c>
      <c r="N651" s="266" t="s">
        <v>47</v>
      </c>
      <c r="O651" s="86"/>
      <c r="P651" s="225">
        <f>O651*H651</f>
        <v>0</v>
      </c>
      <c r="Q651" s="225">
        <v>0.001</v>
      </c>
      <c r="R651" s="225">
        <f>Q651*H651</f>
        <v>0.002</v>
      </c>
      <c r="S651" s="225">
        <v>0</v>
      </c>
      <c r="T651" s="225">
        <f>S651*H651</f>
        <v>0</v>
      </c>
      <c r="U651" s="226" t="s">
        <v>19</v>
      </c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R651" s="227" t="s">
        <v>565</v>
      </c>
      <c r="AT651" s="227" t="s">
        <v>395</v>
      </c>
      <c r="AU651" s="227" t="s">
        <v>85</v>
      </c>
      <c r="AY651" s="19" t="s">
        <v>335</v>
      </c>
      <c r="BE651" s="228">
        <f>IF(N651="základní",J651,0)</f>
        <v>0</v>
      </c>
      <c r="BF651" s="228">
        <f>IF(N651="snížená",J651,0)</f>
        <v>0</v>
      </c>
      <c r="BG651" s="228">
        <f>IF(N651="zákl. přenesená",J651,0)</f>
        <v>0</v>
      </c>
      <c r="BH651" s="228">
        <f>IF(N651="sníž. přenesená",J651,0)</f>
        <v>0</v>
      </c>
      <c r="BI651" s="228">
        <f>IF(N651="nulová",J651,0)</f>
        <v>0</v>
      </c>
      <c r="BJ651" s="19" t="s">
        <v>83</v>
      </c>
      <c r="BK651" s="228">
        <f>ROUND(I651*H651,2)</f>
        <v>0</v>
      </c>
      <c r="BL651" s="19" t="s">
        <v>447</v>
      </c>
      <c r="BM651" s="227" t="s">
        <v>1057</v>
      </c>
    </row>
    <row r="652" s="2" customFormat="1">
      <c r="A652" s="40"/>
      <c r="B652" s="41"/>
      <c r="C652" s="42"/>
      <c r="D652" s="229" t="s">
        <v>343</v>
      </c>
      <c r="E652" s="42"/>
      <c r="F652" s="230" t="s">
        <v>1056</v>
      </c>
      <c r="G652" s="42"/>
      <c r="H652" s="42"/>
      <c r="I652" s="231"/>
      <c r="J652" s="42"/>
      <c r="K652" s="42"/>
      <c r="L652" s="46"/>
      <c r="M652" s="232"/>
      <c r="N652" s="233"/>
      <c r="O652" s="86"/>
      <c r="P652" s="86"/>
      <c r="Q652" s="86"/>
      <c r="R652" s="86"/>
      <c r="S652" s="86"/>
      <c r="T652" s="86"/>
      <c r="U652" s="87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T652" s="19" t="s">
        <v>343</v>
      </c>
      <c r="AU652" s="19" t="s">
        <v>85</v>
      </c>
    </row>
    <row r="653" s="2" customFormat="1" ht="16.5" customHeight="1">
      <c r="A653" s="40"/>
      <c r="B653" s="41"/>
      <c r="C653" s="216" t="s">
        <v>1058</v>
      </c>
      <c r="D653" s="216" t="s">
        <v>337</v>
      </c>
      <c r="E653" s="217" t="s">
        <v>1059</v>
      </c>
      <c r="F653" s="218" t="s">
        <v>1060</v>
      </c>
      <c r="G653" s="219" t="s">
        <v>364</v>
      </c>
      <c r="H653" s="220">
        <v>24.713999999999999</v>
      </c>
      <c r="I653" s="221"/>
      <c r="J653" s="222">
        <f>ROUND(I653*H653,2)</f>
        <v>0</v>
      </c>
      <c r="K653" s="218" t="s">
        <v>341</v>
      </c>
      <c r="L653" s="46"/>
      <c r="M653" s="223" t="s">
        <v>19</v>
      </c>
      <c r="N653" s="224" t="s">
        <v>47</v>
      </c>
      <c r="O653" s="86"/>
      <c r="P653" s="225">
        <f>O653*H653</f>
        <v>0</v>
      </c>
      <c r="Q653" s="225">
        <v>0</v>
      </c>
      <c r="R653" s="225">
        <f>Q653*H653</f>
        <v>0</v>
      </c>
      <c r="S653" s="225">
        <v>0</v>
      </c>
      <c r="T653" s="225">
        <f>S653*H653</f>
        <v>0</v>
      </c>
      <c r="U653" s="226" t="s">
        <v>19</v>
      </c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R653" s="227" t="s">
        <v>447</v>
      </c>
      <c r="AT653" s="227" t="s">
        <v>337</v>
      </c>
      <c r="AU653" s="227" t="s">
        <v>85</v>
      </c>
      <c r="AY653" s="19" t="s">
        <v>335</v>
      </c>
      <c r="BE653" s="228">
        <f>IF(N653="základní",J653,0)</f>
        <v>0</v>
      </c>
      <c r="BF653" s="228">
        <f>IF(N653="snížená",J653,0)</f>
        <v>0</v>
      </c>
      <c r="BG653" s="228">
        <f>IF(N653="zákl. přenesená",J653,0)</f>
        <v>0</v>
      </c>
      <c r="BH653" s="228">
        <f>IF(N653="sníž. přenesená",J653,0)</f>
        <v>0</v>
      </c>
      <c r="BI653" s="228">
        <f>IF(N653="nulová",J653,0)</f>
        <v>0</v>
      </c>
      <c r="BJ653" s="19" t="s">
        <v>83</v>
      </c>
      <c r="BK653" s="228">
        <f>ROUND(I653*H653,2)</f>
        <v>0</v>
      </c>
      <c r="BL653" s="19" t="s">
        <v>447</v>
      </c>
      <c r="BM653" s="227" t="s">
        <v>1061</v>
      </c>
    </row>
    <row r="654" s="2" customFormat="1">
      <c r="A654" s="40"/>
      <c r="B654" s="41"/>
      <c r="C654" s="42"/>
      <c r="D654" s="229" t="s">
        <v>343</v>
      </c>
      <c r="E654" s="42"/>
      <c r="F654" s="230" t="s">
        <v>1062</v>
      </c>
      <c r="G654" s="42"/>
      <c r="H654" s="42"/>
      <c r="I654" s="231"/>
      <c r="J654" s="42"/>
      <c r="K654" s="42"/>
      <c r="L654" s="46"/>
      <c r="M654" s="232"/>
      <c r="N654" s="233"/>
      <c r="O654" s="86"/>
      <c r="P654" s="86"/>
      <c r="Q654" s="86"/>
      <c r="R654" s="86"/>
      <c r="S654" s="86"/>
      <c r="T654" s="86"/>
      <c r="U654" s="87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T654" s="19" t="s">
        <v>343</v>
      </c>
      <c r="AU654" s="19" t="s">
        <v>85</v>
      </c>
    </row>
    <row r="655" s="2" customFormat="1">
      <c r="A655" s="40"/>
      <c r="B655" s="41"/>
      <c r="C655" s="42"/>
      <c r="D655" s="234" t="s">
        <v>345</v>
      </c>
      <c r="E655" s="42"/>
      <c r="F655" s="235" t="s">
        <v>1063</v>
      </c>
      <c r="G655" s="42"/>
      <c r="H655" s="42"/>
      <c r="I655" s="231"/>
      <c r="J655" s="42"/>
      <c r="K655" s="42"/>
      <c r="L655" s="46"/>
      <c r="M655" s="232"/>
      <c r="N655" s="233"/>
      <c r="O655" s="86"/>
      <c r="P655" s="86"/>
      <c r="Q655" s="86"/>
      <c r="R655" s="86"/>
      <c r="S655" s="86"/>
      <c r="T655" s="86"/>
      <c r="U655" s="87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T655" s="19" t="s">
        <v>345</v>
      </c>
      <c r="AU655" s="19" t="s">
        <v>85</v>
      </c>
    </row>
    <row r="656" s="12" customFormat="1" ht="22.8" customHeight="1">
      <c r="A656" s="12"/>
      <c r="B656" s="200"/>
      <c r="C656" s="201"/>
      <c r="D656" s="202" t="s">
        <v>75</v>
      </c>
      <c r="E656" s="214" t="s">
        <v>1064</v>
      </c>
      <c r="F656" s="214" t="s">
        <v>1065</v>
      </c>
      <c r="G656" s="201"/>
      <c r="H656" s="201"/>
      <c r="I656" s="204"/>
      <c r="J656" s="215">
        <f>BK656</f>
        <v>0</v>
      </c>
      <c r="K656" s="201"/>
      <c r="L656" s="206"/>
      <c r="M656" s="207"/>
      <c r="N656" s="208"/>
      <c r="O656" s="208"/>
      <c r="P656" s="209">
        <f>SUM(P657:P714)</f>
        <v>0</v>
      </c>
      <c r="Q656" s="208"/>
      <c r="R656" s="209">
        <f>SUM(R657:R714)</f>
        <v>25.8657632</v>
      </c>
      <c r="S656" s="208"/>
      <c r="T656" s="209">
        <f>SUM(T657:T714)</f>
        <v>0</v>
      </c>
      <c r="U656" s="210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R656" s="211" t="s">
        <v>85</v>
      </c>
      <c r="AT656" s="212" t="s">
        <v>75</v>
      </c>
      <c r="AU656" s="212" t="s">
        <v>83</v>
      </c>
      <c r="AY656" s="211" t="s">
        <v>335</v>
      </c>
      <c r="BK656" s="213">
        <f>SUM(BK657:BK714)</f>
        <v>0</v>
      </c>
    </row>
    <row r="657" s="2" customFormat="1" ht="16.5" customHeight="1">
      <c r="A657" s="40"/>
      <c r="B657" s="41"/>
      <c r="C657" s="216" t="s">
        <v>1066</v>
      </c>
      <c r="D657" s="216" t="s">
        <v>337</v>
      </c>
      <c r="E657" s="217" t="s">
        <v>1067</v>
      </c>
      <c r="F657" s="218" t="s">
        <v>1068</v>
      </c>
      <c r="G657" s="219" t="s">
        <v>388</v>
      </c>
      <c r="H657" s="220">
        <v>50.860999999999997</v>
      </c>
      <c r="I657" s="221"/>
      <c r="J657" s="222">
        <f>ROUND(I657*H657,2)</f>
        <v>0</v>
      </c>
      <c r="K657" s="218" t="s">
        <v>341</v>
      </c>
      <c r="L657" s="46"/>
      <c r="M657" s="223" t="s">
        <v>19</v>
      </c>
      <c r="N657" s="224" t="s">
        <v>47</v>
      </c>
      <c r="O657" s="86"/>
      <c r="P657" s="225">
        <f>O657*H657</f>
        <v>0</v>
      </c>
      <c r="Q657" s="225">
        <v>0</v>
      </c>
      <c r="R657" s="225">
        <f>Q657*H657</f>
        <v>0</v>
      </c>
      <c r="S657" s="225">
        <v>0</v>
      </c>
      <c r="T657" s="225">
        <f>S657*H657</f>
        <v>0</v>
      </c>
      <c r="U657" s="226" t="s">
        <v>19</v>
      </c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R657" s="227" t="s">
        <v>447</v>
      </c>
      <c r="AT657" s="227" t="s">
        <v>337</v>
      </c>
      <c r="AU657" s="227" t="s">
        <v>85</v>
      </c>
      <c r="AY657" s="19" t="s">
        <v>335</v>
      </c>
      <c r="BE657" s="228">
        <f>IF(N657="základní",J657,0)</f>
        <v>0</v>
      </c>
      <c r="BF657" s="228">
        <f>IF(N657="snížená",J657,0)</f>
        <v>0</v>
      </c>
      <c r="BG657" s="228">
        <f>IF(N657="zákl. přenesená",J657,0)</f>
        <v>0</v>
      </c>
      <c r="BH657" s="228">
        <f>IF(N657="sníž. přenesená",J657,0)</f>
        <v>0</v>
      </c>
      <c r="BI657" s="228">
        <f>IF(N657="nulová",J657,0)</f>
        <v>0</v>
      </c>
      <c r="BJ657" s="19" t="s">
        <v>83</v>
      </c>
      <c r="BK657" s="228">
        <f>ROUND(I657*H657,2)</f>
        <v>0</v>
      </c>
      <c r="BL657" s="19" t="s">
        <v>447</v>
      </c>
      <c r="BM657" s="227" t="s">
        <v>1069</v>
      </c>
    </row>
    <row r="658" s="2" customFormat="1">
      <c r="A658" s="40"/>
      <c r="B658" s="41"/>
      <c r="C658" s="42"/>
      <c r="D658" s="229" t="s">
        <v>343</v>
      </c>
      <c r="E658" s="42"/>
      <c r="F658" s="230" t="s">
        <v>1070</v>
      </c>
      <c r="G658" s="42"/>
      <c r="H658" s="42"/>
      <c r="I658" s="231"/>
      <c r="J658" s="42"/>
      <c r="K658" s="42"/>
      <c r="L658" s="46"/>
      <c r="M658" s="232"/>
      <c r="N658" s="233"/>
      <c r="O658" s="86"/>
      <c r="P658" s="86"/>
      <c r="Q658" s="86"/>
      <c r="R658" s="86"/>
      <c r="S658" s="86"/>
      <c r="T658" s="86"/>
      <c r="U658" s="87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T658" s="19" t="s">
        <v>343</v>
      </c>
      <c r="AU658" s="19" t="s">
        <v>85</v>
      </c>
    </row>
    <row r="659" s="2" customFormat="1">
      <c r="A659" s="40"/>
      <c r="B659" s="41"/>
      <c r="C659" s="42"/>
      <c r="D659" s="234" t="s">
        <v>345</v>
      </c>
      <c r="E659" s="42"/>
      <c r="F659" s="235" t="s">
        <v>1071</v>
      </c>
      <c r="G659" s="42"/>
      <c r="H659" s="42"/>
      <c r="I659" s="231"/>
      <c r="J659" s="42"/>
      <c r="K659" s="42"/>
      <c r="L659" s="46"/>
      <c r="M659" s="232"/>
      <c r="N659" s="233"/>
      <c r="O659" s="86"/>
      <c r="P659" s="86"/>
      <c r="Q659" s="86"/>
      <c r="R659" s="86"/>
      <c r="S659" s="86"/>
      <c r="T659" s="86"/>
      <c r="U659" s="87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T659" s="19" t="s">
        <v>345</v>
      </c>
      <c r="AU659" s="19" t="s">
        <v>85</v>
      </c>
    </row>
    <row r="660" s="13" customFormat="1">
      <c r="A660" s="13"/>
      <c r="B660" s="236"/>
      <c r="C660" s="237"/>
      <c r="D660" s="229" t="s">
        <v>347</v>
      </c>
      <c r="E660" s="238" t="s">
        <v>19</v>
      </c>
      <c r="F660" s="239" t="s">
        <v>256</v>
      </c>
      <c r="G660" s="237"/>
      <c r="H660" s="240">
        <v>50.860999999999997</v>
      </c>
      <c r="I660" s="241"/>
      <c r="J660" s="237"/>
      <c r="K660" s="237"/>
      <c r="L660" s="242"/>
      <c r="M660" s="243"/>
      <c r="N660" s="244"/>
      <c r="O660" s="244"/>
      <c r="P660" s="244"/>
      <c r="Q660" s="244"/>
      <c r="R660" s="244"/>
      <c r="S660" s="244"/>
      <c r="T660" s="244"/>
      <c r="U660" s="245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T660" s="246" t="s">
        <v>347</v>
      </c>
      <c r="AU660" s="246" t="s">
        <v>85</v>
      </c>
      <c r="AV660" s="13" t="s">
        <v>85</v>
      </c>
      <c r="AW660" s="13" t="s">
        <v>37</v>
      </c>
      <c r="AX660" s="13" t="s">
        <v>83</v>
      </c>
      <c r="AY660" s="246" t="s">
        <v>335</v>
      </c>
    </row>
    <row r="661" s="2" customFormat="1" ht="16.5" customHeight="1">
      <c r="A661" s="40"/>
      <c r="B661" s="41"/>
      <c r="C661" s="257" t="s">
        <v>1072</v>
      </c>
      <c r="D661" s="257" t="s">
        <v>395</v>
      </c>
      <c r="E661" s="258" t="s">
        <v>1073</v>
      </c>
      <c r="F661" s="259" t="s">
        <v>1074</v>
      </c>
      <c r="G661" s="260" t="s">
        <v>388</v>
      </c>
      <c r="H661" s="261">
        <v>53.404000000000003</v>
      </c>
      <c r="I661" s="262"/>
      <c r="J661" s="263">
        <f>ROUND(I661*H661,2)</f>
        <v>0</v>
      </c>
      <c r="K661" s="259" t="s">
        <v>341</v>
      </c>
      <c r="L661" s="264"/>
      <c r="M661" s="265" t="s">
        <v>19</v>
      </c>
      <c r="N661" s="266" t="s">
        <v>47</v>
      </c>
      <c r="O661" s="86"/>
      <c r="P661" s="225">
        <f>O661*H661</f>
        <v>0</v>
      </c>
      <c r="Q661" s="225">
        <v>0.00059999999999999995</v>
      </c>
      <c r="R661" s="225">
        <f>Q661*H661</f>
        <v>0.032042399999999999</v>
      </c>
      <c r="S661" s="225">
        <v>0</v>
      </c>
      <c r="T661" s="225">
        <f>S661*H661</f>
        <v>0</v>
      </c>
      <c r="U661" s="226" t="s">
        <v>19</v>
      </c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R661" s="227" t="s">
        <v>565</v>
      </c>
      <c r="AT661" s="227" t="s">
        <v>395</v>
      </c>
      <c r="AU661" s="227" t="s">
        <v>85</v>
      </c>
      <c r="AY661" s="19" t="s">
        <v>335</v>
      </c>
      <c r="BE661" s="228">
        <f>IF(N661="základní",J661,0)</f>
        <v>0</v>
      </c>
      <c r="BF661" s="228">
        <f>IF(N661="snížená",J661,0)</f>
        <v>0</v>
      </c>
      <c r="BG661" s="228">
        <f>IF(N661="zákl. přenesená",J661,0)</f>
        <v>0</v>
      </c>
      <c r="BH661" s="228">
        <f>IF(N661="sníž. přenesená",J661,0)</f>
        <v>0</v>
      </c>
      <c r="BI661" s="228">
        <f>IF(N661="nulová",J661,0)</f>
        <v>0</v>
      </c>
      <c r="BJ661" s="19" t="s">
        <v>83</v>
      </c>
      <c r="BK661" s="228">
        <f>ROUND(I661*H661,2)</f>
        <v>0</v>
      </c>
      <c r="BL661" s="19" t="s">
        <v>447</v>
      </c>
      <c r="BM661" s="227" t="s">
        <v>1075</v>
      </c>
    </row>
    <row r="662" s="2" customFormat="1">
      <c r="A662" s="40"/>
      <c r="B662" s="41"/>
      <c r="C662" s="42"/>
      <c r="D662" s="229" t="s">
        <v>343</v>
      </c>
      <c r="E662" s="42"/>
      <c r="F662" s="230" t="s">
        <v>1074</v>
      </c>
      <c r="G662" s="42"/>
      <c r="H662" s="42"/>
      <c r="I662" s="231"/>
      <c r="J662" s="42"/>
      <c r="K662" s="42"/>
      <c r="L662" s="46"/>
      <c r="M662" s="232"/>
      <c r="N662" s="233"/>
      <c r="O662" s="86"/>
      <c r="P662" s="86"/>
      <c r="Q662" s="86"/>
      <c r="R662" s="86"/>
      <c r="S662" s="86"/>
      <c r="T662" s="86"/>
      <c r="U662" s="87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T662" s="19" t="s">
        <v>343</v>
      </c>
      <c r="AU662" s="19" t="s">
        <v>85</v>
      </c>
    </row>
    <row r="663" s="13" customFormat="1">
      <c r="A663" s="13"/>
      <c r="B663" s="236"/>
      <c r="C663" s="237"/>
      <c r="D663" s="229" t="s">
        <v>347</v>
      </c>
      <c r="E663" s="237"/>
      <c r="F663" s="239" t="s">
        <v>1076</v>
      </c>
      <c r="G663" s="237"/>
      <c r="H663" s="240">
        <v>53.404000000000003</v>
      </c>
      <c r="I663" s="241"/>
      <c r="J663" s="237"/>
      <c r="K663" s="237"/>
      <c r="L663" s="242"/>
      <c r="M663" s="243"/>
      <c r="N663" s="244"/>
      <c r="O663" s="244"/>
      <c r="P663" s="244"/>
      <c r="Q663" s="244"/>
      <c r="R663" s="244"/>
      <c r="S663" s="244"/>
      <c r="T663" s="244"/>
      <c r="U663" s="245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T663" s="246" t="s">
        <v>347</v>
      </c>
      <c r="AU663" s="246" t="s">
        <v>85</v>
      </c>
      <c r="AV663" s="13" t="s">
        <v>85</v>
      </c>
      <c r="AW663" s="13" t="s">
        <v>4</v>
      </c>
      <c r="AX663" s="13" t="s">
        <v>83</v>
      </c>
      <c r="AY663" s="246" t="s">
        <v>335</v>
      </c>
    </row>
    <row r="664" s="2" customFormat="1" ht="16.5" customHeight="1">
      <c r="A664" s="40"/>
      <c r="B664" s="41"/>
      <c r="C664" s="216" t="s">
        <v>1077</v>
      </c>
      <c r="D664" s="216" t="s">
        <v>337</v>
      </c>
      <c r="E664" s="217" t="s">
        <v>1078</v>
      </c>
      <c r="F664" s="218" t="s">
        <v>1079</v>
      </c>
      <c r="G664" s="219" t="s">
        <v>388</v>
      </c>
      <c r="H664" s="220">
        <v>630.82000000000005</v>
      </c>
      <c r="I664" s="221"/>
      <c r="J664" s="222">
        <f>ROUND(I664*H664,2)</f>
        <v>0</v>
      </c>
      <c r="K664" s="218" t="s">
        <v>341</v>
      </c>
      <c r="L664" s="46"/>
      <c r="M664" s="223" t="s">
        <v>19</v>
      </c>
      <c r="N664" s="224" t="s">
        <v>47</v>
      </c>
      <c r="O664" s="86"/>
      <c r="P664" s="225">
        <f>O664*H664</f>
        <v>0</v>
      </c>
      <c r="Q664" s="225">
        <v>0</v>
      </c>
      <c r="R664" s="225">
        <f>Q664*H664</f>
        <v>0</v>
      </c>
      <c r="S664" s="225">
        <v>0</v>
      </c>
      <c r="T664" s="225">
        <f>S664*H664</f>
        <v>0</v>
      </c>
      <c r="U664" s="226" t="s">
        <v>19</v>
      </c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R664" s="227" t="s">
        <v>447</v>
      </c>
      <c r="AT664" s="227" t="s">
        <v>337</v>
      </c>
      <c r="AU664" s="227" t="s">
        <v>85</v>
      </c>
      <c r="AY664" s="19" t="s">
        <v>335</v>
      </c>
      <c r="BE664" s="228">
        <f>IF(N664="základní",J664,0)</f>
        <v>0</v>
      </c>
      <c r="BF664" s="228">
        <f>IF(N664="snížená",J664,0)</f>
        <v>0</v>
      </c>
      <c r="BG664" s="228">
        <f>IF(N664="zákl. přenesená",J664,0)</f>
        <v>0</v>
      </c>
      <c r="BH664" s="228">
        <f>IF(N664="sníž. přenesená",J664,0)</f>
        <v>0</v>
      </c>
      <c r="BI664" s="228">
        <f>IF(N664="nulová",J664,0)</f>
        <v>0</v>
      </c>
      <c r="BJ664" s="19" t="s">
        <v>83</v>
      </c>
      <c r="BK664" s="228">
        <f>ROUND(I664*H664,2)</f>
        <v>0</v>
      </c>
      <c r="BL664" s="19" t="s">
        <v>447</v>
      </c>
      <c r="BM664" s="227" t="s">
        <v>1080</v>
      </c>
    </row>
    <row r="665" s="2" customFormat="1">
      <c r="A665" s="40"/>
      <c r="B665" s="41"/>
      <c r="C665" s="42"/>
      <c r="D665" s="229" t="s">
        <v>343</v>
      </c>
      <c r="E665" s="42"/>
      <c r="F665" s="230" t="s">
        <v>1081</v>
      </c>
      <c r="G665" s="42"/>
      <c r="H665" s="42"/>
      <c r="I665" s="231"/>
      <c r="J665" s="42"/>
      <c r="K665" s="42"/>
      <c r="L665" s="46"/>
      <c r="M665" s="232"/>
      <c r="N665" s="233"/>
      <c r="O665" s="86"/>
      <c r="P665" s="86"/>
      <c r="Q665" s="86"/>
      <c r="R665" s="86"/>
      <c r="S665" s="86"/>
      <c r="T665" s="86"/>
      <c r="U665" s="87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T665" s="19" t="s">
        <v>343</v>
      </c>
      <c r="AU665" s="19" t="s">
        <v>85</v>
      </c>
    </row>
    <row r="666" s="2" customFormat="1">
      <c r="A666" s="40"/>
      <c r="B666" s="41"/>
      <c r="C666" s="42"/>
      <c r="D666" s="234" t="s">
        <v>345</v>
      </c>
      <c r="E666" s="42"/>
      <c r="F666" s="235" t="s">
        <v>1082</v>
      </c>
      <c r="G666" s="42"/>
      <c r="H666" s="42"/>
      <c r="I666" s="231"/>
      <c r="J666" s="42"/>
      <c r="K666" s="42"/>
      <c r="L666" s="46"/>
      <c r="M666" s="232"/>
      <c r="N666" s="233"/>
      <c r="O666" s="86"/>
      <c r="P666" s="86"/>
      <c r="Q666" s="86"/>
      <c r="R666" s="86"/>
      <c r="S666" s="86"/>
      <c r="T666" s="86"/>
      <c r="U666" s="87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T666" s="19" t="s">
        <v>345</v>
      </c>
      <c r="AU666" s="19" t="s">
        <v>85</v>
      </c>
    </row>
    <row r="667" s="14" customFormat="1">
      <c r="A667" s="14"/>
      <c r="B667" s="247"/>
      <c r="C667" s="248"/>
      <c r="D667" s="229" t="s">
        <v>347</v>
      </c>
      <c r="E667" s="249" t="s">
        <v>19</v>
      </c>
      <c r="F667" s="250" t="s">
        <v>867</v>
      </c>
      <c r="G667" s="248"/>
      <c r="H667" s="249" t="s">
        <v>19</v>
      </c>
      <c r="I667" s="251"/>
      <c r="J667" s="248"/>
      <c r="K667" s="248"/>
      <c r="L667" s="252"/>
      <c r="M667" s="253"/>
      <c r="N667" s="254"/>
      <c r="O667" s="254"/>
      <c r="P667" s="254"/>
      <c r="Q667" s="254"/>
      <c r="R667" s="254"/>
      <c r="S667" s="254"/>
      <c r="T667" s="254"/>
      <c r="U667" s="255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T667" s="256" t="s">
        <v>347</v>
      </c>
      <c r="AU667" s="256" t="s">
        <v>85</v>
      </c>
      <c r="AV667" s="14" t="s">
        <v>83</v>
      </c>
      <c r="AW667" s="14" t="s">
        <v>37</v>
      </c>
      <c r="AX667" s="14" t="s">
        <v>76</v>
      </c>
      <c r="AY667" s="256" t="s">
        <v>335</v>
      </c>
    </row>
    <row r="668" s="13" customFormat="1">
      <c r="A668" s="13"/>
      <c r="B668" s="236"/>
      <c r="C668" s="237"/>
      <c r="D668" s="229" t="s">
        <v>347</v>
      </c>
      <c r="E668" s="238" t="s">
        <v>19</v>
      </c>
      <c r="F668" s="239" t="s">
        <v>887</v>
      </c>
      <c r="G668" s="237"/>
      <c r="H668" s="240">
        <v>582.22000000000003</v>
      </c>
      <c r="I668" s="241"/>
      <c r="J668" s="237"/>
      <c r="K668" s="237"/>
      <c r="L668" s="242"/>
      <c r="M668" s="243"/>
      <c r="N668" s="244"/>
      <c r="O668" s="244"/>
      <c r="P668" s="244"/>
      <c r="Q668" s="244"/>
      <c r="R668" s="244"/>
      <c r="S668" s="244"/>
      <c r="T668" s="244"/>
      <c r="U668" s="245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T668" s="246" t="s">
        <v>347</v>
      </c>
      <c r="AU668" s="246" t="s">
        <v>85</v>
      </c>
      <c r="AV668" s="13" t="s">
        <v>85</v>
      </c>
      <c r="AW668" s="13" t="s">
        <v>37</v>
      </c>
      <c r="AX668" s="13" t="s">
        <v>76</v>
      </c>
      <c r="AY668" s="246" t="s">
        <v>335</v>
      </c>
    </row>
    <row r="669" s="13" customFormat="1">
      <c r="A669" s="13"/>
      <c r="B669" s="236"/>
      <c r="C669" s="237"/>
      <c r="D669" s="229" t="s">
        <v>347</v>
      </c>
      <c r="E669" s="238" t="s">
        <v>19</v>
      </c>
      <c r="F669" s="239" t="s">
        <v>1083</v>
      </c>
      <c r="G669" s="237"/>
      <c r="H669" s="240">
        <v>48.600000000000001</v>
      </c>
      <c r="I669" s="241"/>
      <c r="J669" s="237"/>
      <c r="K669" s="237"/>
      <c r="L669" s="242"/>
      <c r="M669" s="243"/>
      <c r="N669" s="244"/>
      <c r="O669" s="244"/>
      <c r="P669" s="244"/>
      <c r="Q669" s="244"/>
      <c r="R669" s="244"/>
      <c r="S669" s="244"/>
      <c r="T669" s="244"/>
      <c r="U669" s="245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T669" s="246" t="s">
        <v>347</v>
      </c>
      <c r="AU669" s="246" t="s">
        <v>85</v>
      </c>
      <c r="AV669" s="13" t="s">
        <v>85</v>
      </c>
      <c r="AW669" s="13" t="s">
        <v>37</v>
      </c>
      <c r="AX669" s="13" t="s">
        <v>76</v>
      </c>
      <c r="AY669" s="246" t="s">
        <v>335</v>
      </c>
    </row>
    <row r="670" s="15" customFormat="1">
      <c r="A670" s="15"/>
      <c r="B670" s="267"/>
      <c r="C670" s="268"/>
      <c r="D670" s="229" t="s">
        <v>347</v>
      </c>
      <c r="E670" s="269" t="s">
        <v>19</v>
      </c>
      <c r="F670" s="270" t="s">
        <v>462</v>
      </c>
      <c r="G670" s="268"/>
      <c r="H670" s="271">
        <v>630.82000000000005</v>
      </c>
      <c r="I670" s="272"/>
      <c r="J670" s="268"/>
      <c r="K670" s="268"/>
      <c r="L670" s="273"/>
      <c r="M670" s="274"/>
      <c r="N670" s="275"/>
      <c r="O670" s="275"/>
      <c r="P670" s="275"/>
      <c r="Q670" s="275"/>
      <c r="R670" s="275"/>
      <c r="S670" s="275"/>
      <c r="T670" s="275"/>
      <c r="U670" s="276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T670" s="277" t="s">
        <v>347</v>
      </c>
      <c r="AU670" s="277" t="s">
        <v>85</v>
      </c>
      <c r="AV670" s="15" t="s">
        <v>103</v>
      </c>
      <c r="AW670" s="15" t="s">
        <v>37</v>
      </c>
      <c r="AX670" s="15" t="s">
        <v>83</v>
      </c>
      <c r="AY670" s="277" t="s">
        <v>335</v>
      </c>
    </row>
    <row r="671" s="2" customFormat="1" ht="16.5" customHeight="1">
      <c r="A671" s="40"/>
      <c r="B671" s="41"/>
      <c r="C671" s="257" t="s">
        <v>1084</v>
      </c>
      <c r="D671" s="257" t="s">
        <v>395</v>
      </c>
      <c r="E671" s="258" t="s">
        <v>1085</v>
      </c>
      <c r="F671" s="259" t="s">
        <v>1086</v>
      </c>
      <c r="G671" s="260" t="s">
        <v>388</v>
      </c>
      <c r="H671" s="261">
        <v>662.36099999999999</v>
      </c>
      <c r="I671" s="262"/>
      <c r="J671" s="263">
        <f>ROUND(I671*H671,2)</f>
        <v>0</v>
      </c>
      <c r="K671" s="259" t="s">
        <v>341</v>
      </c>
      <c r="L671" s="264"/>
      <c r="M671" s="265" t="s">
        <v>19</v>
      </c>
      <c r="N671" s="266" t="s">
        <v>47</v>
      </c>
      <c r="O671" s="86"/>
      <c r="P671" s="225">
        <f>O671*H671</f>
        <v>0</v>
      </c>
      <c r="Q671" s="225">
        <v>0.025999999999999999</v>
      </c>
      <c r="R671" s="225">
        <f>Q671*H671</f>
        <v>17.221385999999999</v>
      </c>
      <c r="S671" s="225">
        <v>0</v>
      </c>
      <c r="T671" s="225">
        <f>S671*H671</f>
        <v>0</v>
      </c>
      <c r="U671" s="226" t="s">
        <v>19</v>
      </c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R671" s="227" t="s">
        <v>565</v>
      </c>
      <c r="AT671" s="227" t="s">
        <v>395</v>
      </c>
      <c r="AU671" s="227" t="s">
        <v>85</v>
      </c>
      <c r="AY671" s="19" t="s">
        <v>335</v>
      </c>
      <c r="BE671" s="228">
        <f>IF(N671="základní",J671,0)</f>
        <v>0</v>
      </c>
      <c r="BF671" s="228">
        <f>IF(N671="snížená",J671,0)</f>
        <v>0</v>
      </c>
      <c r="BG671" s="228">
        <f>IF(N671="zákl. přenesená",J671,0)</f>
        <v>0</v>
      </c>
      <c r="BH671" s="228">
        <f>IF(N671="sníž. přenesená",J671,0)</f>
        <v>0</v>
      </c>
      <c r="BI671" s="228">
        <f>IF(N671="nulová",J671,0)</f>
        <v>0</v>
      </c>
      <c r="BJ671" s="19" t="s">
        <v>83</v>
      </c>
      <c r="BK671" s="228">
        <f>ROUND(I671*H671,2)</f>
        <v>0</v>
      </c>
      <c r="BL671" s="19" t="s">
        <v>447</v>
      </c>
      <c r="BM671" s="227" t="s">
        <v>1087</v>
      </c>
    </row>
    <row r="672" s="2" customFormat="1">
      <c r="A672" s="40"/>
      <c r="B672" s="41"/>
      <c r="C672" s="42"/>
      <c r="D672" s="229" t="s">
        <v>343</v>
      </c>
      <c r="E672" s="42"/>
      <c r="F672" s="230" t="s">
        <v>1086</v>
      </c>
      <c r="G672" s="42"/>
      <c r="H672" s="42"/>
      <c r="I672" s="231"/>
      <c r="J672" s="42"/>
      <c r="K672" s="42"/>
      <c r="L672" s="46"/>
      <c r="M672" s="232"/>
      <c r="N672" s="233"/>
      <c r="O672" s="86"/>
      <c r="P672" s="86"/>
      <c r="Q672" s="86"/>
      <c r="R672" s="86"/>
      <c r="S672" s="86"/>
      <c r="T672" s="86"/>
      <c r="U672" s="87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T672" s="19" t="s">
        <v>343</v>
      </c>
      <c r="AU672" s="19" t="s">
        <v>85</v>
      </c>
    </row>
    <row r="673" s="13" customFormat="1">
      <c r="A673" s="13"/>
      <c r="B673" s="236"/>
      <c r="C673" s="237"/>
      <c r="D673" s="229" t="s">
        <v>347</v>
      </c>
      <c r="E673" s="237"/>
      <c r="F673" s="239" t="s">
        <v>1088</v>
      </c>
      <c r="G673" s="237"/>
      <c r="H673" s="240">
        <v>662.36099999999999</v>
      </c>
      <c r="I673" s="241"/>
      <c r="J673" s="237"/>
      <c r="K673" s="237"/>
      <c r="L673" s="242"/>
      <c r="M673" s="243"/>
      <c r="N673" s="244"/>
      <c r="O673" s="244"/>
      <c r="P673" s="244"/>
      <c r="Q673" s="244"/>
      <c r="R673" s="244"/>
      <c r="S673" s="244"/>
      <c r="T673" s="244"/>
      <c r="U673" s="245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T673" s="246" t="s">
        <v>347</v>
      </c>
      <c r="AU673" s="246" t="s">
        <v>85</v>
      </c>
      <c r="AV673" s="13" t="s">
        <v>85</v>
      </c>
      <c r="AW673" s="13" t="s">
        <v>4</v>
      </c>
      <c r="AX673" s="13" t="s">
        <v>83</v>
      </c>
      <c r="AY673" s="246" t="s">
        <v>335</v>
      </c>
    </row>
    <row r="674" s="2" customFormat="1" ht="16.5" customHeight="1">
      <c r="A674" s="40"/>
      <c r="B674" s="41"/>
      <c r="C674" s="257" t="s">
        <v>1089</v>
      </c>
      <c r="D674" s="257" t="s">
        <v>395</v>
      </c>
      <c r="E674" s="258" t="s">
        <v>1090</v>
      </c>
      <c r="F674" s="259" t="s">
        <v>1091</v>
      </c>
      <c r="G674" s="260" t="s">
        <v>388</v>
      </c>
      <c r="H674" s="261">
        <v>662.36099999999999</v>
      </c>
      <c r="I674" s="262"/>
      <c r="J674" s="263">
        <f>ROUND(I674*H674,2)</f>
        <v>0</v>
      </c>
      <c r="K674" s="259" t="s">
        <v>341</v>
      </c>
      <c r="L674" s="264"/>
      <c r="M674" s="265" t="s">
        <v>19</v>
      </c>
      <c r="N674" s="266" t="s">
        <v>47</v>
      </c>
      <c r="O674" s="86"/>
      <c r="P674" s="225">
        <f>O674*H674</f>
        <v>0</v>
      </c>
      <c r="Q674" s="225">
        <v>0.012</v>
      </c>
      <c r="R674" s="225">
        <f>Q674*H674</f>
        <v>7.9483319999999997</v>
      </c>
      <c r="S674" s="225">
        <v>0</v>
      </c>
      <c r="T674" s="225">
        <f>S674*H674</f>
        <v>0</v>
      </c>
      <c r="U674" s="226" t="s">
        <v>19</v>
      </c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R674" s="227" t="s">
        <v>565</v>
      </c>
      <c r="AT674" s="227" t="s">
        <v>395</v>
      </c>
      <c r="AU674" s="227" t="s">
        <v>85</v>
      </c>
      <c r="AY674" s="19" t="s">
        <v>335</v>
      </c>
      <c r="BE674" s="228">
        <f>IF(N674="základní",J674,0)</f>
        <v>0</v>
      </c>
      <c r="BF674" s="228">
        <f>IF(N674="snížená",J674,0)</f>
        <v>0</v>
      </c>
      <c r="BG674" s="228">
        <f>IF(N674="zákl. přenesená",J674,0)</f>
        <v>0</v>
      </c>
      <c r="BH674" s="228">
        <f>IF(N674="sníž. přenesená",J674,0)</f>
        <v>0</v>
      </c>
      <c r="BI674" s="228">
        <f>IF(N674="nulová",J674,0)</f>
        <v>0</v>
      </c>
      <c r="BJ674" s="19" t="s">
        <v>83</v>
      </c>
      <c r="BK674" s="228">
        <f>ROUND(I674*H674,2)</f>
        <v>0</v>
      </c>
      <c r="BL674" s="19" t="s">
        <v>447</v>
      </c>
      <c r="BM674" s="227" t="s">
        <v>1092</v>
      </c>
    </row>
    <row r="675" s="2" customFormat="1">
      <c r="A675" s="40"/>
      <c r="B675" s="41"/>
      <c r="C675" s="42"/>
      <c r="D675" s="229" t="s">
        <v>343</v>
      </c>
      <c r="E675" s="42"/>
      <c r="F675" s="230" t="s">
        <v>1091</v>
      </c>
      <c r="G675" s="42"/>
      <c r="H675" s="42"/>
      <c r="I675" s="231"/>
      <c r="J675" s="42"/>
      <c r="K675" s="42"/>
      <c r="L675" s="46"/>
      <c r="M675" s="232"/>
      <c r="N675" s="233"/>
      <c r="O675" s="86"/>
      <c r="P675" s="86"/>
      <c r="Q675" s="86"/>
      <c r="R675" s="86"/>
      <c r="S675" s="86"/>
      <c r="T675" s="86"/>
      <c r="U675" s="87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T675" s="19" t="s">
        <v>343</v>
      </c>
      <c r="AU675" s="19" t="s">
        <v>85</v>
      </c>
    </row>
    <row r="676" s="13" customFormat="1">
      <c r="A676" s="13"/>
      <c r="B676" s="236"/>
      <c r="C676" s="237"/>
      <c r="D676" s="229" t="s">
        <v>347</v>
      </c>
      <c r="E676" s="237"/>
      <c r="F676" s="239" t="s">
        <v>1088</v>
      </c>
      <c r="G676" s="237"/>
      <c r="H676" s="240">
        <v>662.36099999999999</v>
      </c>
      <c r="I676" s="241"/>
      <c r="J676" s="237"/>
      <c r="K676" s="237"/>
      <c r="L676" s="242"/>
      <c r="M676" s="243"/>
      <c r="N676" s="244"/>
      <c r="O676" s="244"/>
      <c r="P676" s="244"/>
      <c r="Q676" s="244"/>
      <c r="R676" s="244"/>
      <c r="S676" s="244"/>
      <c r="T676" s="244"/>
      <c r="U676" s="245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T676" s="246" t="s">
        <v>347</v>
      </c>
      <c r="AU676" s="246" t="s">
        <v>85</v>
      </c>
      <c r="AV676" s="13" t="s">
        <v>85</v>
      </c>
      <c r="AW676" s="13" t="s">
        <v>4</v>
      </c>
      <c r="AX676" s="13" t="s">
        <v>83</v>
      </c>
      <c r="AY676" s="246" t="s">
        <v>335</v>
      </c>
    </row>
    <row r="677" s="2" customFormat="1" ht="16.5" customHeight="1">
      <c r="A677" s="40"/>
      <c r="B677" s="41"/>
      <c r="C677" s="216" t="s">
        <v>1093</v>
      </c>
      <c r="D677" s="216" t="s">
        <v>337</v>
      </c>
      <c r="E677" s="217" t="s">
        <v>1094</v>
      </c>
      <c r="F677" s="218" t="s">
        <v>1095</v>
      </c>
      <c r="G677" s="219" t="s">
        <v>618</v>
      </c>
      <c r="H677" s="220">
        <v>163.34999999999999</v>
      </c>
      <c r="I677" s="221"/>
      <c r="J677" s="222">
        <f>ROUND(I677*H677,2)</f>
        <v>0</v>
      </c>
      <c r="K677" s="218" t="s">
        <v>341</v>
      </c>
      <c r="L677" s="46"/>
      <c r="M677" s="223" t="s">
        <v>19</v>
      </c>
      <c r="N677" s="224" t="s">
        <v>47</v>
      </c>
      <c r="O677" s="86"/>
      <c r="P677" s="225">
        <f>O677*H677</f>
        <v>0</v>
      </c>
      <c r="Q677" s="225">
        <v>0</v>
      </c>
      <c r="R677" s="225">
        <f>Q677*H677</f>
        <v>0</v>
      </c>
      <c r="S677" s="225">
        <v>0</v>
      </c>
      <c r="T677" s="225">
        <f>S677*H677</f>
        <v>0</v>
      </c>
      <c r="U677" s="226" t="s">
        <v>19</v>
      </c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R677" s="227" t="s">
        <v>447</v>
      </c>
      <c r="AT677" s="227" t="s">
        <v>337</v>
      </c>
      <c r="AU677" s="227" t="s">
        <v>85</v>
      </c>
      <c r="AY677" s="19" t="s">
        <v>335</v>
      </c>
      <c r="BE677" s="228">
        <f>IF(N677="základní",J677,0)</f>
        <v>0</v>
      </c>
      <c r="BF677" s="228">
        <f>IF(N677="snížená",J677,0)</f>
        <v>0</v>
      </c>
      <c r="BG677" s="228">
        <f>IF(N677="zákl. přenesená",J677,0)</f>
        <v>0</v>
      </c>
      <c r="BH677" s="228">
        <f>IF(N677="sníž. přenesená",J677,0)</f>
        <v>0</v>
      </c>
      <c r="BI677" s="228">
        <f>IF(N677="nulová",J677,0)</f>
        <v>0</v>
      </c>
      <c r="BJ677" s="19" t="s">
        <v>83</v>
      </c>
      <c r="BK677" s="228">
        <f>ROUND(I677*H677,2)</f>
        <v>0</v>
      </c>
      <c r="BL677" s="19" t="s">
        <v>447</v>
      </c>
      <c r="BM677" s="227" t="s">
        <v>1096</v>
      </c>
    </row>
    <row r="678" s="2" customFormat="1">
      <c r="A678" s="40"/>
      <c r="B678" s="41"/>
      <c r="C678" s="42"/>
      <c r="D678" s="229" t="s">
        <v>343</v>
      </c>
      <c r="E678" s="42"/>
      <c r="F678" s="230" t="s">
        <v>1097</v>
      </c>
      <c r="G678" s="42"/>
      <c r="H678" s="42"/>
      <c r="I678" s="231"/>
      <c r="J678" s="42"/>
      <c r="K678" s="42"/>
      <c r="L678" s="46"/>
      <c r="M678" s="232"/>
      <c r="N678" s="233"/>
      <c r="O678" s="86"/>
      <c r="P678" s="86"/>
      <c r="Q678" s="86"/>
      <c r="R678" s="86"/>
      <c r="S678" s="86"/>
      <c r="T678" s="86"/>
      <c r="U678" s="87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T678" s="19" t="s">
        <v>343</v>
      </c>
      <c r="AU678" s="19" t="s">
        <v>85</v>
      </c>
    </row>
    <row r="679" s="2" customFormat="1">
      <c r="A679" s="40"/>
      <c r="B679" s="41"/>
      <c r="C679" s="42"/>
      <c r="D679" s="234" t="s">
        <v>345</v>
      </c>
      <c r="E679" s="42"/>
      <c r="F679" s="235" t="s">
        <v>1098</v>
      </c>
      <c r="G679" s="42"/>
      <c r="H679" s="42"/>
      <c r="I679" s="231"/>
      <c r="J679" s="42"/>
      <c r="K679" s="42"/>
      <c r="L679" s="46"/>
      <c r="M679" s="232"/>
      <c r="N679" s="233"/>
      <c r="O679" s="86"/>
      <c r="P679" s="86"/>
      <c r="Q679" s="86"/>
      <c r="R679" s="86"/>
      <c r="S679" s="86"/>
      <c r="T679" s="86"/>
      <c r="U679" s="87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T679" s="19" t="s">
        <v>345</v>
      </c>
      <c r="AU679" s="19" t="s">
        <v>85</v>
      </c>
    </row>
    <row r="680" s="14" customFormat="1">
      <c r="A680" s="14"/>
      <c r="B680" s="247"/>
      <c r="C680" s="248"/>
      <c r="D680" s="229" t="s">
        <v>347</v>
      </c>
      <c r="E680" s="249" t="s">
        <v>19</v>
      </c>
      <c r="F680" s="250" t="s">
        <v>1099</v>
      </c>
      <c r="G680" s="248"/>
      <c r="H680" s="249" t="s">
        <v>19</v>
      </c>
      <c r="I680" s="251"/>
      <c r="J680" s="248"/>
      <c r="K680" s="248"/>
      <c r="L680" s="252"/>
      <c r="M680" s="253"/>
      <c r="N680" s="254"/>
      <c r="O680" s="254"/>
      <c r="P680" s="254"/>
      <c r="Q680" s="254"/>
      <c r="R680" s="254"/>
      <c r="S680" s="254"/>
      <c r="T680" s="254"/>
      <c r="U680" s="255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T680" s="256" t="s">
        <v>347</v>
      </c>
      <c r="AU680" s="256" t="s">
        <v>85</v>
      </c>
      <c r="AV680" s="14" t="s">
        <v>83</v>
      </c>
      <c r="AW680" s="14" t="s">
        <v>37</v>
      </c>
      <c r="AX680" s="14" t="s">
        <v>76</v>
      </c>
      <c r="AY680" s="256" t="s">
        <v>335</v>
      </c>
    </row>
    <row r="681" s="13" customFormat="1">
      <c r="A681" s="13"/>
      <c r="B681" s="236"/>
      <c r="C681" s="237"/>
      <c r="D681" s="229" t="s">
        <v>347</v>
      </c>
      <c r="E681" s="238" t="s">
        <v>19</v>
      </c>
      <c r="F681" s="239" t="s">
        <v>1100</v>
      </c>
      <c r="G681" s="237"/>
      <c r="H681" s="240">
        <v>111.52</v>
      </c>
      <c r="I681" s="241"/>
      <c r="J681" s="237"/>
      <c r="K681" s="237"/>
      <c r="L681" s="242"/>
      <c r="M681" s="243"/>
      <c r="N681" s="244"/>
      <c r="O681" s="244"/>
      <c r="P681" s="244"/>
      <c r="Q681" s="244"/>
      <c r="R681" s="244"/>
      <c r="S681" s="244"/>
      <c r="T681" s="244"/>
      <c r="U681" s="245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T681" s="246" t="s">
        <v>347</v>
      </c>
      <c r="AU681" s="246" t="s">
        <v>85</v>
      </c>
      <c r="AV681" s="13" t="s">
        <v>85</v>
      </c>
      <c r="AW681" s="13" t="s">
        <v>37</v>
      </c>
      <c r="AX681" s="13" t="s">
        <v>76</v>
      </c>
      <c r="AY681" s="246" t="s">
        <v>335</v>
      </c>
    </row>
    <row r="682" s="13" customFormat="1">
      <c r="A682" s="13"/>
      <c r="B682" s="236"/>
      <c r="C682" s="237"/>
      <c r="D682" s="229" t="s">
        <v>347</v>
      </c>
      <c r="E682" s="238" t="s">
        <v>19</v>
      </c>
      <c r="F682" s="239" t="s">
        <v>1101</v>
      </c>
      <c r="G682" s="237"/>
      <c r="H682" s="240">
        <v>51.829999999999998</v>
      </c>
      <c r="I682" s="241"/>
      <c r="J682" s="237"/>
      <c r="K682" s="237"/>
      <c r="L682" s="242"/>
      <c r="M682" s="243"/>
      <c r="N682" s="244"/>
      <c r="O682" s="244"/>
      <c r="P682" s="244"/>
      <c r="Q682" s="244"/>
      <c r="R682" s="244"/>
      <c r="S682" s="244"/>
      <c r="T682" s="244"/>
      <c r="U682" s="245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T682" s="246" t="s">
        <v>347</v>
      </c>
      <c r="AU682" s="246" t="s">
        <v>85</v>
      </c>
      <c r="AV682" s="13" t="s">
        <v>85</v>
      </c>
      <c r="AW682" s="13" t="s">
        <v>37</v>
      </c>
      <c r="AX682" s="13" t="s">
        <v>76</v>
      </c>
      <c r="AY682" s="246" t="s">
        <v>335</v>
      </c>
    </row>
    <row r="683" s="15" customFormat="1">
      <c r="A683" s="15"/>
      <c r="B683" s="267"/>
      <c r="C683" s="268"/>
      <c r="D683" s="229" t="s">
        <v>347</v>
      </c>
      <c r="E683" s="269" t="s">
        <v>19</v>
      </c>
      <c r="F683" s="270" t="s">
        <v>462</v>
      </c>
      <c r="G683" s="268"/>
      <c r="H683" s="271">
        <v>163.34999999999999</v>
      </c>
      <c r="I683" s="272"/>
      <c r="J683" s="268"/>
      <c r="K683" s="268"/>
      <c r="L683" s="273"/>
      <c r="M683" s="274"/>
      <c r="N683" s="275"/>
      <c r="O683" s="275"/>
      <c r="P683" s="275"/>
      <c r="Q683" s="275"/>
      <c r="R683" s="275"/>
      <c r="S683" s="275"/>
      <c r="T683" s="275"/>
      <c r="U683" s="276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T683" s="277" t="s">
        <v>347</v>
      </c>
      <c r="AU683" s="277" t="s">
        <v>85</v>
      </c>
      <c r="AV683" s="15" t="s">
        <v>103</v>
      </c>
      <c r="AW683" s="15" t="s">
        <v>37</v>
      </c>
      <c r="AX683" s="15" t="s">
        <v>83</v>
      </c>
      <c r="AY683" s="277" t="s">
        <v>335</v>
      </c>
    </row>
    <row r="684" s="2" customFormat="1" ht="16.5" customHeight="1">
      <c r="A684" s="40"/>
      <c r="B684" s="41"/>
      <c r="C684" s="257" t="s">
        <v>1102</v>
      </c>
      <c r="D684" s="257" t="s">
        <v>395</v>
      </c>
      <c r="E684" s="258" t="s">
        <v>1103</v>
      </c>
      <c r="F684" s="259" t="s">
        <v>1104</v>
      </c>
      <c r="G684" s="260" t="s">
        <v>618</v>
      </c>
      <c r="H684" s="261">
        <v>117.096</v>
      </c>
      <c r="I684" s="262"/>
      <c r="J684" s="263">
        <f>ROUND(I684*H684,2)</f>
        <v>0</v>
      </c>
      <c r="K684" s="259" t="s">
        <v>341</v>
      </c>
      <c r="L684" s="264"/>
      <c r="M684" s="265" t="s">
        <v>19</v>
      </c>
      <c r="N684" s="266" t="s">
        <v>47</v>
      </c>
      <c r="O684" s="86"/>
      <c r="P684" s="225">
        <f>O684*H684</f>
        <v>0</v>
      </c>
      <c r="Q684" s="225">
        <v>0.00055000000000000003</v>
      </c>
      <c r="R684" s="225">
        <f>Q684*H684</f>
        <v>0.06440280000000001</v>
      </c>
      <c r="S684" s="225">
        <v>0</v>
      </c>
      <c r="T684" s="225">
        <f>S684*H684</f>
        <v>0</v>
      </c>
      <c r="U684" s="226" t="s">
        <v>19</v>
      </c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R684" s="227" t="s">
        <v>565</v>
      </c>
      <c r="AT684" s="227" t="s">
        <v>395</v>
      </c>
      <c r="AU684" s="227" t="s">
        <v>85</v>
      </c>
      <c r="AY684" s="19" t="s">
        <v>335</v>
      </c>
      <c r="BE684" s="228">
        <f>IF(N684="základní",J684,0)</f>
        <v>0</v>
      </c>
      <c r="BF684" s="228">
        <f>IF(N684="snížená",J684,0)</f>
        <v>0</v>
      </c>
      <c r="BG684" s="228">
        <f>IF(N684="zákl. přenesená",J684,0)</f>
        <v>0</v>
      </c>
      <c r="BH684" s="228">
        <f>IF(N684="sníž. přenesená",J684,0)</f>
        <v>0</v>
      </c>
      <c r="BI684" s="228">
        <f>IF(N684="nulová",J684,0)</f>
        <v>0</v>
      </c>
      <c r="BJ684" s="19" t="s">
        <v>83</v>
      </c>
      <c r="BK684" s="228">
        <f>ROUND(I684*H684,2)</f>
        <v>0</v>
      </c>
      <c r="BL684" s="19" t="s">
        <v>447</v>
      </c>
      <c r="BM684" s="227" t="s">
        <v>1105</v>
      </c>
    </row>
    <row r="685" s="2" customFormat="1">
      <c r="A685" s="40"/>
      <c r="B685" s="41"/>
      <c r="C685" s="42"/>
      <c r="D685" s="229" t="s">
        <v>343</v>
      </c>
      <c r="E685" s="42"/>
      <c r="F685" s="230" t="s">
        <v>1104</v>
      </c>
      <c r="G685" s="42"/>
      <c r="H685" s="42"/>
      <c r="I685" s="231"/>
      <c r="J685" s="42"/>
      <c r="K685" s="42"/>
      <c r="L685" s="46"/>
      <c r="M685" s="232"/>
      <c r="N685" s="233"/>
      <c r="O685" s="86"/>
      <c r="P685" s="86"/>
      <c r="Q685" s="86"/>
      <c r="R685" s="86"/>
      <c r="S685" s="86"/>
      <c r="T685" s="86"/>
      <c r="U685" s="87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T685" s="19" t="s">
        <v>343</v>
      </c>
      <c r="AU685" s="19" t="s">
        <v>85</v>
      </c>
    </row>
    <row r="686" s="13" customFormat="1">
      <c r="A686" s="13"/>
      <c r="B686" s="236"/>
      <c r="C686" s="237"/>
      <c r="D686" s="229" t="s">
        <v>347</v>
      </c>
      <c r="E686" s="238" t="s">
        <v>19</v>
      </c>
      <c r="F686" s="239" t="s">
        <v>1106</v>
      </c>
      <c r="G686" s="237"/>
      <c r="H686" s="240">
        <v>111.52</v>
      </c>
      <c r="I686" s="241"/>
      <c r="J686" s="237"/>
      <c r="K686" s="237"/>
      <c r="L686" s="242"/>
      <c r="M686" s="243"/>
      <c r="N686" s="244"/>
      <c r="O686" s="244"/>
      <c r="P686" s="244"/>
      <c r="Q686" s="244"/>
      <c r="R686" s="244"/>
      <c r="S686" s="244"/>
      <c r="T686" s="244"/>
      <c r="U686" s="245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T686" s="246" t="s">
        <v>347</v>
      </c>
      <c r="AU686" s="246" t="s">
        <v>85</v>
      </c>
      <c r="AV686" s="13" t="s">
        <v>85</v>
      </c>
      <c r="AW686" s="13" t="s">
        <v>37</v>
      </c>
      <c r="AX686" s="13" t="s">
        <v>83</v>
      </c>
      <c r="AY686" s="246" t="s">
        <v>335</v>
      </c>
    </row>
    <row r="687" s="13" customFormat="1">
      <c r="A687" s="13"/>
      <c r="B687" s="236"/>
      <c r="C687" s="237"/>
      <c r="D687" s="229" t="s">
        <v>347</v>
      </c>
      <c r="E687" s="237"/>
      <c r="F687" s="239" t="s">
        <v>1107</v>
      </c>
      <c r="G687" s="237"/>
      <c r="H687" s="240">
        <v>117.096</v>
      </c>
      <c r="I687" s="241"/>
      <c r="J687" s="237"/>
      <c r="K687" s="237"/>
      <c r="L687" s="242"/>
      <c r="M687" s="243"/>
      <c r="N687" s="244"/>
      <c r="O687" s="244"/>
      <c r="P687" s="244"/>
      <c r="Q687" s="244"/>
      <c r="R687" s="244"/>
      <c r="S687" s="244"/>
      <c r="T687" s="244"/>
      <c r="U687" s="245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T687" s="246" t="s">
        <v>347</v>
      </c>
      <c r="AU687" s="246" t="s">
        <v>85</v>
      </c>
      <c r="AV687" s="13" t="s">
        <v>85</v>
      </c>
      <c r="AW687" s="13" t="s">
        <v>4</v>
      </c>
      <c r="AX687" s="13" t="s">
        <v>83</v>
      </c>
      <c r="AY687" s="246" t="s">
        <v>335</v>
      </c>
    </row>
    <row r="688" s="2" customFormat="1" ht="16.5" customHeight="1">
      <c r="A688" s="40"/>
      <c r="B688" s="41"/>
      <c r="C688" s="257" t="s">
        <v>1108</v>
      </c>
      <c r="D688" s="257" t="s">
        <v>395</v>
      </c>
      <c r="E688" s="258" t="s">
        <v>1109</v>
      </c>
      <c r="F688" s="259" t="s">
        <v>1110</v>
      </c>
      <c r="G688" s="260" t="s">
        <v>618</v>
      </c>
      <c r="H688" s="261">
        <v>54.421999999999997</v>
      </c>
      <c r="I688" s="262"/>
      <c r="J688" s="263">
        <f>ROUND(I688*H688,2)</f>
        <v>0</v>
      </c>
      <c r="K688" s="259" t="s">
        <v>19</v>
      </c>
      <c r="L688" s="264"/>
      <c r="M688" s="265" t="s">
        <v>19</v>
      </c>
      <c r="N688" s="266" t="s">
        <v>47</v>
      </c>
      <c r="O688" s="86"/>
      <c r="P688" s="225">
        <f>O688*H688</f>
        <v>0</v>
      </c>
      <c r="Q688" s="225">
        <v>0</v>
      </c>
      <c r="R688" s="225">
        <f>Q688*H688</f>
        <v>0</v>
      </c>
      <c r="S688" s="225">
        <v>0</v>
      </c>
      <c r="T688" s="225">
        <f>S688*H688</f>
        <v>0</v>
      </c>
      <c r="U688" s="226" t="s">
        <v>19</v>
      </c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R688" s="227" t="s">
        <v>565</v>
      </c>
      <c r="AT688" s="227" t="s">
        <v>395</v>
      </c>
      <c r="AU688" s="227" t="s">
        <v>85</v>
      </c>
      <c r="AY688" s="19" t="s">
        <v>335</v>
      </c>
      <c r="BE688" s="228">
        <f>IF(N688="základní",J688,0)</f>
        <v>0</v>
      </c>
      <c r="BF688" s="228">
        <f>IF(N688="snížená",J688,0)</f>
        <v>0</v>
      </c>
      <c r="BG688" s="228">
        <f>IF(N688="zákl. přenesená",J688,0)</f>
        <v>0</v>
      </c>
      <c r="BH688" s="228">
        <f>IF(N688="sníž. přenesená",J688,0)</f>
        <v>0</v>
      </c>
      <c r="BI688" s="228">
        <f>IF(N688="nulová",J688,0)</f>
        <v>0</v>
      </c>
      <c r="BJ688" s="19" t="s">
        <v>83</v>
      </c>
      <c r="BK688" s="228">
        <f>ROUND(I688*H688,2)</f>
        <v>0</v>
      </c>
      <c r="BL688" s="19" t="s">
        <v>447</v>
      </c>
      <c r="BM688" s="227" t="s">
        <v>1111</v>
      </c>
    </row>
    <row r="689" s="2" customFormat="1">
      <c r="A689" s="40"/>
      <c r="B689" s="41"/>
      <c r="C689" s="42"/>
      <c r="D689" s="229" t="s">
        <v>343</v>
      </c>
      <c r="E689" s="42"/>
      <c r="F689" s="230" t="s">
        <v>1110</v>
      </c>
      <c r="G689" s="42"/>
      <c r="H689" s="42"/>
      <c r="I689" s="231"/>
      <c r="J689" s="42"/>
      <c r="K689" s="42"/>
      <c r="L689" s="46"/>
      <c r="M689" s="232"/>
      <c r="N689" s="233"/>
      <c r="O689" s="86"/>
      <c r="P689" s="86"/>
      <c r="Q689" s="86"/>
      <c r="R689" s="86"/>
      <c r="S689" s="86"/>
      <c r="T689" s="86"/>
      <c r="U689" s="87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T689" s="19" t="s">
        <v>343</v>
      </c>
      <c r="AU689" s="19" t="s">
        <v>85</v>
      </c>
    </row>
    <row r="690" s="13" customFormat="1">
      <c r="A690" s="13"/>
      <c r="B690" s="236"/>
      <c r="C690" s="237"/>
      <c r="D690" s="229" t="s">
        <v>347</v>
      </c>
      <c r="E690" s="238" t="s">
        <v>19</v>
      </c>
      <c r="F690" s="239" t="s">
        <v>1112</v>
      </c>
      <c r="G690" s="237"/>
      <c r="H690" s="240">
        <v>51.829999999999998</v>
      </c>
      <c r="I690" s="241"/>
      <c r="J690" s="237"/>
      <c r="K690" s="237"/>
      <c r="L690" s="242"/>
      <c r="M690" s="243"/>
      <c r="N690" s="244"/>
      <c r="O690" s="244"/>
      <c r="P690" s="244"/>
      <c r="Q690" s="244"/>
      <c r="R690" s="244"/>
      <c r="S690" s="244"/>
      <c r="T690" s="244"/>
      <c r="U690" s="245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T690" s="246" t="s">
        <v>347</v>
      </c>
      <c r="AU690" s="246" t="s">
        <v>85</v>
      </c>
      <c r="AV690" s="13" t="s">
        <v>85</v>
      </c>
      <c r="AW690" s="13" t="s">
        <v>37</v>
      </c>
      <c r="AX690" s="13" t="s">
        <v>83</v>
      </c>
      <c r="AY690" s="246" t="s">
        <v>335</v>
      </c>
    </row>
    <row r="691" s="13" customFormat="1">
      <c r="A691" s="13"/>
      <c r="B691" s="236"/>
      <c r="C691" s="237"/>
      <c r="D691" s="229" t="s">
        <v>347</v>
      </c>
      <c r="E691" s="237"/>
      <c r="F691" s="239" t="s">
        <v>1113</v>
      </c>
      <c r="G691" s="237"/>
      <c r="H691" s="240">
        <v>54.421999999999997</v>
      </c>
      <c r="I691" s="241"/>
      <c r="J691" s="237"/>
      <c r="K691" s="237"/>
      <c r="L691" s="242"/>
      <c r="M691" s="243"/>
      <c r="N691" s="244"/>
      <c r="O691" s="244"/>
      <c r="P691" s="244"/>
      <c r="Q691" s="244"/>
      <c r="R691" s="244"/>
      <c r="S691" s="244"/>
      <c r="T691" s="244"/>
      <c r="U691" s="245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T691" s="246" t="s">
        <v>347</v>
      </c>
      <c r="AU691" s="246" t="s">
        <v>85</v>
      </c>
      <c r="AV691" s="13" t="s">
        <v>85</v>
      </c>
      <c r="AW691" s="13" t="s">
        <v>4</v>
      </c>
      <c r="AX691" s="13" t="s">
        <v>83</v>
      </c>
      <c r="AY691" s="246" t="s">
        <v>335</v>
      </c>
    </row>
    <row r="692" s="2" customFormat="1" ht="16.5" customHeight="1">
      <c r="A692" s="40"/>
      <c r="B692" s="41"/>
      <c r="C692" s="216" t="s">
        <v>1114</v>
      </c>
      <c r="D692" s="216" t="s">
        <v>337</v>
      </c>
      <c r="E692" s="217" t="s">
        <v>1115</v>
      </c>
      <c r="F692" s="218" t="s">
        <v>1116</v>
      </c>
      <c r="G692" s="219" t="s">
        <v>388</v>
      </c>
      <c r="H692" s="220">
        <v>48.600000000000001</v>
      </c>
      <c r="I692" s="221"/>
      <c r="J692" s="222">
        <f>ROUND(I692*H692,2)</f>
        <v>0</v>
      </c>
      <c r="K692" s="218" t="s">
        <v>341</v>
      </c>
      <c r="L692" s="46"/>
      <c r="M692" s="223" t="s">
        <v>19</v>
      </c>
      <c r="N692" s="224" t="s">
        <v>47</v>
      </c>
      <c r="O692" s="86"/>
      <c r="P692" s="225">
        <f>O692*H692</f>
        <v>0</v>
      </c>
      <c r="Q692" s="225">
        <v>0</v>
      </c>
      <c r="R692" s="225">
        <f>Q692*H692</f>
        <v>0</v>
      </c>
      <c r="S692" s="225">
        <v>0</v>
      </c>
      <c r="T692" s="225">
        <f>S692*H692</f>
        <v>0</v>
      </c>
      <c r="U692" s="226" t="s">
        <v>19</v>
      </c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R692" s="227" t="s">
        <v>447</v>
      </c>
      <c r="AT692" s="227" t="s">
        <v>337</v>
      </c>
      <c r="AU692" s="227" t="s">
        <v>85</v>
      </c>
      <c r="AY692" s="19" t="s">
        <v>335</v>
      </c>
      <c r="BE692" s="228">
        <f>IF(N692="základní",J692,0)</f>
        <v>0</v>
      </c>
      <c r="BF692" s="228">
        <f>IF(N692="snížená",J692,0)</f>
        <v>0</v>
      </c>
      <c r="BG692" s="228">
        <f>IF(N692="zákl. přenesená",J692,0)</f>
        <v>0</v>
      </c>
      <c r="BH692" s="228">
        <f>IF(N692="sníž. přenesená",J692,0)</f>
        <v>0</v>
      </c>
      <c r="BI692" s="228">
        <f>IF(N692="nulová",J692,0)</f>
        <v>0</v>
      </c>
      <c r="BJ692" s="19" t="s">
        <v>83</v>
      </c>
      <c r="BK692" s="228">
        <f>ROUND(I692*H692,2)</f>
        <v>0</v>
      </c>
      <c r="BL692" s="19" t="s">
        <v>447</v>
      </c>
      <c r="BM692" s="227" t="s">
        <v>1117</v>
      </c>
    </row>
    <row r="693" s="2" customFormat="1">
      <c r="A693" s="40"/>
      <c r="B693" s="41"/>
      <c r="C693" s="42"/>
      <c r="D693" s="229" t="s">
        <v>343</v>
      </c>
      <c r="E693" s="42"/>
      <c r="F693" s="230" t="s">
        <v>1118</v>
      </c>
      <c r="G693" s="42"/>
      <c r="H693" s="42"/>
      <c r="I693" s="231"/>
      <c r="J693" s="42"/>
      <c r="K693" s="42"/>
      <c r="L693" s="46"/>
      <c r="M693" s="232"/>
      <c r="N693" s="233"/>
      <c r="O693" s="86"/>
      <c r="P693" s="86"/>
      <c r="Q693" s="86"/>
      <c r="R693" s="86"/>
      <c r="S693" s="86"/>
      <c r="T693" s="86"/>
      <c r="U693" s="87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T693" s="19" t="s">
        <v>343</v>
      </c>
      <c r="AU693" s="19" t="s">
        <v>85</v>
      </c>
    </row>
    <row r="694" s="2" customFormat="1">
      <c r="A694" s="40"/>
      <c r="B694" s="41"/>
      <c r="C694" s="42"/>
      <c r="D694" s="234" t="s">
        <v>345</v>
      </c>
      <c r="E694" s="42"/>
      <c r="F694" s="235" t="s">
        <v>1119</v>
      </c>
      <c r="G694" s="42"/>
      <c r="H694" s="42"/>
      <c r="I694" s="231"/>
      <c r="J694" s="42"/>
      <c r="K694" s="42"/>
      <c r="L694" s="46"/>
      <c r="M694" s="232"/>
      <c r="N694" s="233"/>
      <c r="O694" s="86"/>
      <c r="P694" s="86"/>
      <c r="Q694" s="86"/>
      <c r="R694" s="86"/>
      <c r="S694" s="86"/>
      <c r="T694" s="86"/>
      <c r="U694" s="87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T694" s="19" t="s">
        <v>345</v>
      </c>
      <c r="AU694" s="19" t="s">
        <v>85</v>
      </c>
    </row>
    <row r="695" s="14" customFormat="1">
      <c r="A695" s="14"/>
      <c r="B695" s="247"/>
      <c r="C695" s="248"/>
      <c r="D695" s="229" t="s">
        <v>347</v>
      </c>
      <c r="E695" s="249" t="s">
        <v>19</v>
      </c>
      <c r="F695" s="250" t="s">
        <v>867</v>
      </c>
      <c r="G695" s="248"/>
      <c r="H695" s="249" t="s">
        <v>19</v>
      </c>
      <c r="I695" s="251"/>
      <c r="J695" s="248"/>
      <c r="K695" s="248"/>
      <c r="L695" s="252"/>
      <c r="M695" s="253"/>
      <c r="N695" s="254"/>
      <c r="O695" s="254"/>
      <c r="P695" s="254"/>
      <c r="Q695" s="254"/>
      <c r="R695" s="254"/>
      <c r="S695" s="254"/>
      <c r="T695" s="254"/>
      <c r="U695" s="255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T695" s="256" t="s">
        <v>347</v>
      </c>
      <c r="AU695" s="256" t="s">
        <v>85</v>
      </c>
      <c r="AV695" s="14" t="s">
        <v>83</v>
      </c>
      <c r="AW695" s="14" t="s">
        <v>37</v>
      </c>
      <c r="AX695" s="14" t="s">
        <v>76</v>
      </c>
      <c r="AY695" s="256" t="s">
        <v>335</v>
      </c>
    </row>
    <row r="696" s="13" customFormat="1">
      <c r="A696" s="13"/>
      <c r="B696" s="236"/>
      <c r="C696" s="237"/>
      <c r="D696" s="229" t="s">
        <v>347</v>
      </c>
      <c r="E696" s="238" t="s">
        <v>19</v>
      </c>
      <c r="F696" s="239" t="s">
        <v>1120</v>
      </c>
      <c r="G696" s="237"/>
      <c r="H696" s="240">
        <v>48.600000000000001</v>
      </c>
      <c r="I696" s="241"/>
      <c r="J696" s="237"/>
      <c r="K696" s="237"/>
      <c r="L696" s="242"/>
      <c r="M696" s="243"/>
      <c r="N696" s="244"/>
      <c r="O696" s="244"/>
      <c r="P696" s="244"/>
      <c r="Q696" s="244"/>
      <c r="R696" s="244"/>
      <c r="S696" s="244"/>
      <c r="T696" s="244"/>
      <c r="U696" s="245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T696" s="246" t="s">
        <v>347</v>
      </c>
      <c r="AU696" s="246" t="s">
        <v>85</v>
      </c>
      <c r="AV696" s="13" t="s">
        <v>85</v>
      </c>
      <c r="AW696" s="13" t="s">
        <v>37</v>
      </c>
      <c r="AX696" s="13" t="s">
        <v>83</v>
      </c>
      <c r="AY696" s="246" t="s">
        <v>335</v>
      </c>
    </row>
    <row r="697" s="2" customFormat="1" ht="16.5" customHeight="1">
      <c r="A697" s="40"/>
      <c r="B697" s="41"/>
      <c r="C697" s="257" t="s">
        <v>1121</v>
      </c>
      <c r="D697" s="257" t="s">
        <v>395</v>
      </c>
      <c r="E697" s="258" t="s">
        <v>1122</v>
      </c>
      <c r="F697" s="259" t="s">
        <v>1123</v>
      </c>
      <c r="G697" s="260" t="s">
        <v>351</v>
      </c>
      <c r="H697" s="261">
        <v>13.268000000000001</v>
      </c>
      <c r="I697" s="262"/>
      <c r="J697" s="263">
        <f>ROUND(I697*H697,2)</f>
        <v>0</v>
      </c>
      <c r="K697" s="259" t="s">
        <v>341</v>
      </c>
      <c r="L697" s="264"/>
      <c r="M697" s="265" t="s">
        <v>19</v>
      </c>
      <c r="N697" s="266" t="s">
        <v>47</v>
      </c>
      <c r="O697" s="86"/>
      <c r="P697" s="225">
        <f>O697*H697</f>
        <v>0</v>
      </c>
      <c r="Q697" s="225">
        <v>0.025000000000000001</v>
      </c>
      <c r="R697" s="225">
        <f>Q697*H697</f>
        <v>0.33170000000000005</v>
      </c>
      <c r="S697" s="225">
        <v>0</v>
      </c>
      <c r="T697" s="225">
        <f>S697*H697</f>
        <v>0</v>
      </c>
      <c r="U697" s="226" t="s">
        <v>19</v>
      </c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R697" s="227" t="s">
        <v>565</v>
      </c>
      <c r="AT697" s="227" t="s">
        <v>395</v>
      </c>
      <c r="AU697" s="227" t="s">
        <v>85</v>
      </c>
      <c r="AY697" s="19" t="s">
        <v>335</v>
      </c>
      <c r="BE697" s="228">
        <f>IF(N697="základní",J697,0)</f>
        <v>0</v>
      </c>
      <c r="BF697" s="228">
        <f>IF(N697="snížená",J697,0)</f>
        <v>0</v>
      </c>
      <c r="BG697" s="228">
        <f>IF(N697="zákl. přenesená",J697,0)</f>
        <v>0</v>
      </c>
      <c r="BH697" s="228">
        <f>IF(N697="sníž. přenesená",J697,0)</f>
        <v>0</v>
      </c>
      <c r="BI697" s="228">
        <f>IF(N697="nulová",J697,0)</f>
        <v>0</v>
      </c>
      <c r="BJ697" s="19" t="s">
        <v>83</v>
      </c>
      <c r="BK697" s="228">
        <f>ROUND(I697*H697,2)</f>
        <v>0</v>
      </c>
      <c r="BL697" s="19" t="s">
        <v>447</v>
      </c>
      <c r="BM697" s="227" t="s">
        <v>1124</v>
      </c>
    </row>
    <row r="698" s="2" customFormat="1">
      <c r="A698" s="40"/>
      <c r="B698" s="41"/>
      <c r="C698" s="42"/>
      <c r="D698" s="229" t="s">
        <v>343</v>
      </c>
      <c r="E698" s="42"/>
      <c r="F698" s="230" t="s">
        <v>1123</v>
      </c>
      <c r="G698" s="42"/>
      <c r="H698" s="42"/>
      <c r="I698" s="231"/>
      <c r="J698" s="42"/>
      <c r="K698" s="42"/>
      <c r="L698" s="46"/>
      <c r="M698" s="232"/>
      <c r="N698" s="233"/>
      <c r="O698" s="86"/>
      <c r="P698" s="86"/>
      <c r="Q698" s="86"/>
      <c r="R698" s="86"/>
      <c r="S698" s="86"/>
      <c r="T698" s="86"/>
      <c r="U698" s="87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T698" s="19" t="s">
        <v>343</v>
      </c>
      <c r="AU698" s="19" t="s">
        <v>85</v>
      </c>
    </row>
    <row r="699" s="14" customFormat="1">
      <c r="A699" s="14"/>
      <c r="B699" s="247"/>
      <c r="C699" s="248"/>
      <c r="D699" s="229" t="s">
        <v>347</v>
      </c>
      <c r="E699" s="249" t="s">
        <v>19</v>
      </c>
      <c r="F699" s="250" t="s">
        <v>867</v>
      </c>
      <c r="G699" s="248"/>
      <c r="H699" s="249" t="s">
        <v>19</v>
      </c>
      <c r="I699" s="251"/>
      <c r="J699" s="248"/>
      <c r="K699" s="248"/>
      <c r="L699" s="252"/>
      <c r="M699" s="253"/>
      <c r="N699" s="254"/>
      <c r="O699" s="254"/>
      <c r="P699" s="254"/>
      <c r="Q699" s="254"/>
      <c r="R699" s="254"/>
      <c r="S699" s="254"/>
      <c r="T699" s="254"/>
      <c r="U699" s="255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T699" s="256" t="s">
        <v>347</v>
      </c>
      <c r="AU699" s="256" t="s">
        <v>85</v>
      </c>
      <c r="AV699" s="14" t="s">
        <v>83</v>
      </c>
      <c r="AW699" s="14" t="s">
        <v>37</v>
      </c>
      <c r="AX699" s="14" t="s">
        <v>76</v>
      </c>
      <c r="AY699" s="256" t="s">
        <v>335</v>
      </c>
    </row>
    <row r="700" s="13" customFormat="1">
      <c r="A700" s="13"/>
      <c r="B700" s="236"/>
      <c r="C700" s="237"/>
      <c r="D700" s="229" t="s">
        <v>347</v>
      </c>
      <c r="E700" s="238" t="s">
        <v>19</v>
      </c>
      <c r="F700" s="239" t="s">
        <v>1125</v>
      </c>
      <c r="G700" s="237"/>
      <c r="H700" s="240">
        <v>12.635999999999999</v>
      </c>
      <c r="I700" s="241"/>
      <c r="J700" s="237"/>
      <c r="K700" s="237"/>
      <c r="L700" s="242"/>
      <c r="M700" s="243"/>
      <c r="N700" s="244"/>
      <c r="O700" s="244"/>
      <c r="P700" s="244"/>
      <c r="Q700" s="244"/>
      <c r="R700" s="244"/>
      <c r="S700" s="244"/>
      <c r="T700" s="244"/>
      <c r="U700" s="245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T700" s="246" t="s">
        <v>347</v>
      </c>
      <c r="AU700" s="246" t="s">
        <v>85</v>
      </c>
      <c r="AV700" s="13" t="s">
        <v>85</v>
      </c>
      <c r="AW700" s="13" t="s">
        <v>37</v>
      </c>
      <c r="AX700" s="13" t="s">
        <v>83</v>
      </c>
      <c r="AY700" s="246" t="s">
        <v>335</v>
      </c>
    </row>
    <row r="701" s="13" customFormat="1">
      <c r="A701" s="13"/>
      <c r="B701" s="236"/>
      <c r="C701" s="237"/>
      <c r="D701" s="229" t="s">
        <v>347</v>
      </c>
      <c r="E701" s="237"/>
      <c r="F701" s="239" t="s">
        <v>1126</v>
      </c>
      <c r="G701" s="237"/>
      <c r="H701" s="240">
        <v>13.268000000000001</v>
      </c>
      <c r="I701" s="241"/>
      <c r="J701" s="237"/>
      <c r="K701" s="237"/>
      <c r="L701" s="242"/>
      <c r="M701" s="243"/>
      <c r="N701" s="244"/>
      <c r="O701" s="244"/>
      <c r="P701" s="244"/>
      <c r="Q701" s="244"/>
      <c r="R701" s="244"/>
      <c r="S701" s="244"/>
      <c r="T701" s="244"/>
      <c r="U701" s="245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T701" s="246" t="s">
        <v>347</v>
      </c>
      <c r="AU701" s="246" t="s">
        <v>85</v>
      </c>
      <c r="AV701" s="13" t="s">
        <v>85</v>
      </c>
      <c r="AW701" s="13" t="s">
        <v>4</v>
      </c>
      <c r="AX701" s="13" t="s">
        <v>83</v>
      </c>
      <c r="AY701" s="246" t="s">
        <v>335</v>
      </c>
    </row>
    <row r="702" s="2" customFormat="1" ht="16.5" customHeight="1">
      <c r="A702" s="40"/>
      <c r="B702" s="41"/>
      <c r="C702" s="216" t="s">
        <v>1127</v>
      </c>
      <c r="D702" s="216" t="s">
        <v>337</v>
      </c>
      <c r="E702" s="217" t="s">
        <v>1128</v>
      </c>
      <c r="F702" s="218" t="s">
        <v>1129</v>
      </c>
      <c r="G702" s="219" t="s">
        <v>388</v>
      </c>
      <c r="H702" s="220">
        <v>60</v>
      </c>
      <c r="I702" s="221"/>
      <c r="J702" s="222">
        <f>ROUND(I702*H702,2)</f>
        <v>0</v>
      </c>
      <c r="K702" s="218" t="s">
        <v>341</v>
      </c>
      <c r="L702" s="46"/>
      <c r="M702" s="223" t="s">
        <v>19</v>
      </c>
      <c r="N702" s="224" t="s">
        <v>47</v>
      </c>
      <c r="O702" s="86"/>
      <c r="P702" s="225">
        <f>O702*H702</f>
        <v>0</v>
      </c>
      <c r="Q702" s="225">
        <v>0.00058</v>
      </c>
      <c r="R702" s="225">
        <f>Q702*H702</f>
        <v>0.034799999999999998</v>
      </c>
      <c r="S702" s="225">
        <v>0</v>
      </c>
      <c r="T702" s="225">
        <f>S702*H702</f>
        <v>0</v>
      </c>
      <c r="U702" s="226" t="s">
        <v>19</v>
      </c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R702" s="227" t="s">
        <v>103</v>
      </c>
      <c r="AT702" s="227" t="s">
        <v>337</v>
      </c>
      <c r="AU702" s="227" t="s">
        <v>85</v>
      </c>
      <c r="AY702" s="19" t="s">
        <v>335</v>
      </c>
      <c r="BE702" s="228">
        <f>IF(N702="základní",J702,0)</f>
        <v>0</v>
      </c>
      <c r="BF702" s="228">
        <f>IF(N702="snížená",J702,0)</f>
        <v>0</v>
      </c>
      <c r="BG702" s="228">
        <f>IF(N702="zákl. přenesená",J702,0)</f>
        <v>0</v>
      </c>
      <c r="BH702" s="228">
        <f>IF(N702="sníž. přenesená",J702,0)</f>
        <v>0</v>
      </c>
      <c r="BI702" s="228">
        <f>IF(N702="nulová",J702,0)</f>
        <v>0</v>
      </c>
      <c r="BJ702" s="19" t="s">
        <v>83</v>
      </c>
      <c r="BK702" s="228">
        <f>ROUND(I702*H702,2)</f>
        <v>0</v>
      </c>
      <c r="BL702" s="19" t="s">
        <v>103</v>
      </c>
      <c r="BM702" s="227" t="s">
        <v>1130</v>
      </c>
    </row>
    <row r="703" s="2" customFormat="1">
      <c r="A703" s="40"/>
      <c r="B703" s="41"/>
      <c r="C703" s="42"/>
      <c r="D703" s="229" t="s">
        <v>343</v>
      </c>
      <c r="E703" s="42"/>
      <c r="F703" s="230" t="s">
        <v>1131</v>
      </c>
      <c r="G703" s="42"/>
      <c r="H703" s="42"/>
      <c r="I703" s="231"/>
      <c r="J703" s="42"/>
      <c r="K703" s="42"/>
      <c r="L703" s="46"/>
      <c r="M703" s="232"/>
      <c r="N703" s="233"/>
      <c r="O703" s="86"/>
      <c r="P703" s="86"/>
      <c r="Q703" s="86"/>
      <c r="R703" s="86"/>
      <c r="S703" s="86"/>
      <c r="T703" s="86"/>
      <c r="U703" s="87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T703" s="19" t="s">
        <v>343</v>
      </c>
      <c r="AU703" s="19" t="s">
        <v>85</v>
      </c>
    </row>
    <row r="704" s="2" customFormat="1">
      <c r="A704" s="40"/>
      <c r="B704" s="41"/>
      <c r="C704" s="42"/>
      <c r="D704" s="234" t="s">
        <v>345</v>
      </c>
      <c r="E704" s="42"/>
      <c r="F704" s="235" t="s">
        <v>1132</v>
      </c>
      <c r="G704" s="42"/>
      <c r="H704" s="42"/>
      <c r="I704" s="231"/>
      <c r="J704" s="42"/>
      <c r="K704" s="42"/>
      <c r="L704" s="46"/>
      <c r="M704" s="232"/>
      <c r="N704" s="233"/>
      <c r="O704" s="86"/>
      <c r="P704" s="86"/>
      <c r="Q704" s="86"/>
      <c r="R704" s="86"/>
      <c r="S704" s="86"/>
      <c r="T704" s="86"/>
      <c r="U704" s="87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T704" s="19" t="s">
        <v>345</v>
      </c>
      <c r="AU704" s="19" t="s">
        <v>85</v>
      </c>
    </row>
    <row r="705" s="14" customFormat="1">
      <c r="A705" s="14"/>
      <c r="B705" s="247"/>
      <c r="C705" s="248"/>
      <c r="D705" s="229" t="s">
        <v>347</v>
      </c>
      <c r="E705" s="249" t="s">
        <v>19</v>
      </c>
      <c r="F705" s="250" t="s">
        <v>1099</v>
      </c>
      <c r="G705" s="248"/>
      <c r="H705" s="249" t="s">
        <v>19</v>
      </c>
      <c r="I705" s="251"/>
      <c r="J705" s="248"/>
      <c r="K705" s="248"/>
      <c r="L705" s="252"/>
      <c r="M705" s="253"/>
      <c r="N705" s="254"/>
      <c r="O705" s="254"/>
      <c r="P705" s="254"/>
      <c r="Q705" s="254"/>
      <c r="R705" s="254"/>
      <c r="S705" s="254"/>
      <c r="T705" s="254"/>
      <c r="U705" s="255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T705" s="256" t="s">
        <v>347</v>
      </c>
      <c r="AU705" s="256" t="s">
        <v>85</v>
      </c>
      <c r="AV705" s="14" t="s">
        <v>83</v>
      </c>
      <c r="AW705" s="14" t="s">
        <v>37</v>
      </c>
      <c r="AX705" s="14" t="s">
        <v>76</v>
      </c>
      <c r="AY705" s="256" t="s">
        <v>335</v>
      </c>
    </row>
    <row r="706" s="13" customFormat="1">
      <c r="A706" s="13"/>
      <c r="B706" s="236"/>
      <c r="C706" s="237"/>
      <c r="D706" s="229" t="s">
        <v>347</v>
      </c>
      <c r="E706" s="238" t="s">
        <v>19</v>
      </c>
      <c r="F706" s="239" t="s">
        <v>894</v>
      </c>
      <c r="G706" s="237"/>
      <c r="H706" s="240">
        <v>44.18</v>
      </c>
      <c r="I706" s="241"/>
      <c r="J706" s="237"/>
      <c r="K706" s="237"/>
      <c r="L706" s="242"/>
      <c r="M706" s="243"/>
      <c r="N706" s="244"/>
      <c r="O706" s="244"/>
      <c r="P706" s="244"/>
      <c r="Q706" s="244"/>
      <c r="R706" s="244"/>
      <c r="S706" s="244"/>
      <c r="T706" s="244"/>
      <c r="U706" s="245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T706" s="246" t="s">
        <v>347</v>
      </c>
      <c r="AU706" s="246" t="s">
        <v>85</v>
      </c>
      <c r="AV706" s="13" t="s">
        <v>85</v>
      </c>
      <c r="AW706" s="13" t="s">
        <v>37</v>
      </c>
      <c r="AX706" s="13" t="s">
        <v>76</v>
      </c>
      <c r="AY706" s="246" t="s">
        <v>335</v>
      </c>
    </row>
    <row r="707" s="13" customFormat="1">
      <c r="A707" s="13"/>
      <c r="B707" s="236"/>
      <c r="C707" s="237"/>
      <c r="D707" s="229" t="s">
        <v>347</v>
      </c>
      <c r="E707" s="238" t="s">
        <v>19</v>
      </c>
      <c r="F707" s="239" t="s">
        <v>895</v>
      </c>
      <c r="G707" s="237"/>
      <c r="H707" s="240">
        <v>15.82</v>
      </c>
      <c r="I707" s="241"/>
      <c r="J707" s="237"/>
      <c r="K707" s="237"/>
      <c r="L707" s="242"/>
      <c r="M707" s="243"/>
      <c r="N707" s="244"/>
      <c r="O707" s="244"/>
      <c r="P707" s="244"/>
      <c r="Q707" s="244"/>
      <c r="R707" s="244"/>
      <c r="S707" s="244"/>
      <c r="T707" s="244"/>
      <c r="U707" s="245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T707" s="246" t="s">
        <v>347</v>
      </c>
      <c r="AU707" s="246" t="s">
        <v>85</v>
      </c>
      <c r="AV707" s="13" t="s">
        <v>85</v>
      </c>
      <c r="AW707" s="13" t="s">
        <v>37</v>
      </c>
      <c r="AX707" s="13" t="s">
        <v>76</v>
      </c>
      <c r="AY707" s="246" t="s">
        <v>335</v>
      </c>
    </row>
    <row r="708" s="15" customFormat="1">
      <c r="A708" s="15"/>
      <c r="B708" s="267"/>
      <c r="C708" s="268"/>
      <c r="D708" s="229" t="s">
        <v>347</v>
      </c>
      <c r="E708" s="269" t="s">
        <v>19</v>
      </c>
      <c r="F708" s="270" t="s">
        <v>462</v>
      </c>
      <c r="G708" s="268"/>
      <c r="H708" s="271">
        <v>60</v>
      </c>
      <c r="I708" s="272"/>
      <c r="J708" s="268"/>
      <c r="K708" s="268"/>
      <c r="L708" s="273"/>
      <c r="M708" s="274"/>
      <c r="N708" s="275"/>
      <c r="O708" s="275"/>
      <c r="P708" s="275"/>
      <c r="Q708" s="275"/>
      <c r="R708" s="275"/>
      <c r="S708" s="275"/>
      <c r="T708" s="275"/>
      <c r="U708" s="276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T708" s="277" t="s">
        <v>347</v>
      </c>
      <c r="AU708" s="277" t="s">
        <v>85</v>
      </c>
      <c r="AV708" s="15" t="s">
        <v>103</v>
      </c>
      <c r="AW708" s="15" t="s">
        <v>37</v>
      </c>
      <c r="AX708" s="15" t="s">
        <v>83</v>
      </c>
      <c r="AY708" s="277" t="s">
        <v>335</v>
      </c>
    </row>
    <row r="709" s="2" customFormat="1" ht="16.5" customHeight="1">
      <c r="A709" s="40"/>
      <c r="B709" s="41"/>
      <c r="C709" s="257" t="s">
        <v>1133</v>
      </c>
      <c r="D709" s="257" t="s">
        <v>395</v>
      </c>
      <c r="E709" s="258" t="s">
        <v>1134</v>
      </c>
      <c r="F709" s="259" t="s">
        <v>1135</v>
      </c>
      <c r="G709" s="260" t="s">
        <v>388</v>
      </c>
      <c r="H709" s="261">
        <v>63</v>
      </c>
      <c r="I709" s="262"/>
      <c r="J709" s="263">
        <f>ROUND(I709*H709,2)</f>
        <v>0</v>
      </c>
      <c r="K709" s="259" t="s">
        <v>341</v>
      </c>
      <c r="L709" s="264"/>
      <c r="M709" s="265" t="s">
        <v>19</v>
      </c>
      <c r="N709" s="266" t="s">
        <v>47</v>
      </c>
      <c r="O709" s="86"/>
      <c r="P709" s="225">
        <f>O709*H709</f>
        <v>0</v>
      </c>
      <c r="Q709" s="225">
        <v>0.0037000000000000002</v>
      </c>
      <c r="R709" s="225">
        <f>Q709*H709</f>
        <v>0.2331</v>
      </c>
      <c r="S709" s="225">
        <v>0</v>
      </c>
      <c r="T709" s="225">
        <f>S709*H709</f>
        <v>0</v>
      </c>
      <c r="U709" s="226" t="s">
        <v>19</v>
      </c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R709" s="227" t="s">
        <v>394</v>
      </c>
      <c r="AT709" s="227" t="s">
        <v>395</v>
      </c>
      <c r="AU709" s="227" t="s">
        <v>85</v>
      </c>
      <c r="AY709" s="19" t="s">
        <v>335</v>
      </c>
      <c r="BE709" s="228">
        <f>IF(N709="základní",J709,0)</f>
        <v>0</v>
      </c>
      <c r="BF709" s="228">
        <f>IF(N709="snížená",J709,0)</f>
        <v>0</v>
      </c>
      <c r="BG709" s="228">
        <f>IF(N709="zákl. přenesená",J709,0)</f>
        <v>0</v>
      </c>
      <c r="BH709" s="228">
        <f>IF(N709="sníž. přenesená",J709,0)</f>
        <v>0</v>
      </c>
      <c r="BI709" s="228">
        <f>IF(N709="nulová",J709,0)</f>
        <v>0</v>
      </c>
      <c r="BJ709" s="19" t="s">
        <v>83</v>
      </c>
      <c r="BK709" s="228">
        <f>ROUND(I709*H709,2)</f>
        <v>0</v>
      </c>
      <c r="BL709" s="19" t="s">
        <v>103</v>
      </c>
      <c r="BM709" s="227" t="s">
        <v>1136</v>
      </c>
    </row>
    <row r="710" s="2" customFormat="1">
      <c r="A710" s="40"/>
      <c r="B710" s="41"/>
      <c r="C710" s="42"/>
      <c r="D710" s="229" t="s">
        <v>343</v>
      </c>
      <c r="E710" s="42"/>
      <c r="F710" s="230" t="s">
        <v>1135</v>
      </c>
      <c r="G710" s="42"/>
      <c r="H710" s="42"/>
      <c r="I710" s="231"/>
      <c r="J710" s="42"/>
      <c r="K710" s="42"/>
      <c r="L710" s="46"/>
      <c r="M710" s="232"/>
      <c r="N710" s="233"/>
      <c r="O710" s="86"/>
      <c r="P710" s="86"/>
      <c r="Q710" s="86"/>
      <c r="R710" s="86"/>
      <c r="S710" s="86"/>
      <c r="T710" s="86"/>
      <c r="U710" s="87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T710" s="19" t="s">
        <v>343</v>
      </c>
      <c r="AU710" s="19" t="s">
        <v>85</v>
      </c>
    </row>
    <row r="711" s="13" customFormat="1">
      <c r="A711" s="13"/>
      <c r="B711" s="236"/>
      <c r="C711" s="237"/>
      <c r="D711" s="229" t="s">
        <v>347</v>
      </c>
      <c r="E711" s="237"/>
      <c r="F711" s="239" t="s">
        <v>1137</v>
      </c>
      <c r="G711" s="237"/>
      <c r="H711" s="240">
        <v>63</v>
      </c>
      <c r="I711" s="241"/>
      <c r="J711" s="237"/>
      <c r="K711" s="237"/>
      <c r="L711" s="242"/>
      <c r="M711" s="243"/>
      <c r="N711" s="244"/>
      <c r="O711" s="244"/>
      <c r="P711" s="244"/>
      <c r="Q711" s="244"/>
      <c r="R711" s="244"/>
      <c r="S711" s="244"/>
      <c r="T711" s="244"/>
      <c r="U711" s="245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T711" s="246" t="s">
        <v>347</v>
      </c>
      <c r="AU711" s="246" t="s">
        <v>85</v>
      </c>
      <c r="AV711" s="13" t="s">
        <v>85</v>
      </c>
      <c r="AW711" s="13" t="s">
        <v>4</v>
      </c>
      <c r="AX711" s="13" t="s">
        <v>83</v>
      </c>
      <c r="AY711" s="246" t="s">
        <v>335</v>
      </c>
    </row>
    <row r="712" s="2" customFormat="1" ht="16.5" customHeight="1">
      <c r="A712" s="40"/>
      <c r="B712" s="41"/>
      <c r="C712" s="216" t="s">
        <v>1138</v>
      </c>
      <c r="D712" s="216" t="s">
        <v>337</v>
      </c>
      <c r="E712" s="217" t="s">
        <v>1139</v>
      </c>
      <c r="F712" s="218" t="s">
        <v>1140</v>
      </c>
      <c r="G712" s="219" t="s">
        <v>364</v>
      </c>
      <c r="H712" s="220">
        <v>25.597999999999999</v>
      </c>
      <c r="I712" s="221"/>
      <c r="J712" s="222">
        <f>ROUND(I712*H712,2)</f>
        <v>0</v>
      </c>
      <c r="K712" s="218" t="s">
        <v>341</v>
      </c>
      <c r="L712" s="46"/>
      <c r="M712" s="223" t="s">
        <v>19</v>
      </c>
      <c r="N712" s="224" t="s">
        <v>47</v>
      </c>
      <c r="O712" s="86"/>
      <c r="P712" s="225">
        <f>O712*H712</f>
        <v>0</v>
      </c>
      <c r="Q712" s="225">
        <v>0</v>
      </c>
      <c r="R712" s="225">
        <f>Q712*H712</f>
        <v>0</v>
      </c>
      <c r="S712" s="225">
        <v>0</v>
      </c>
      <c r="T712" s="225">
        <f>S712*H712</f>
        <v>0</v>
      </c>
      <c r="U712" s="226" t="s">
        <v>19</v>
      </c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R712" s="227" t="s">
        <v>447</v>
      </c>
      <c r="AT712" s="227" t="s">
        <v>337</v>
      </c>
      <c r="AU712" s="227" t="s">
        <v>85</v>
      </c>
      <c r="AY712" s="19" t="s">
        <v>335</v>
      </c>
      <c r="BE712" s="228">
        <f>IF(N712="základní",J712,0)</f>
        <v>0</v>
      </c>
      <c r="BF712" s="228">
        <f>IF(N712="snížená",J712,0)</f>
        <v>0</v>
      </c>
      <c r="BG712" s="228">
        <f>IF(N712="zákl. přenesená",J712,0)</f>
        <v>0</v>
      </c>
      <c r="BH712" s="228">
        <f>IF(N712="sníž. přenesená",J712,0)</f>
        <v>0</v>
      </c>
      <c r="BI712" s="228">
        <f>IF(N712="nulová",J712,0)</f>
        <v>0</v>
      </c>
      <c r="BJ712" s="19" t="s">
        <v>83</v>
      </c>
      <c r="BK712" s="228">
        <f>ROUND(I712*H712,2)</f>
        <v>0</v>
      </c>
      <c r="BL712" s="19" t="s">
        <v>447</v>
      </c>
      <c r="BM712" s="227" t="s">
        <v>1141</v>
      </c>
    </row>
    <row r="713" s="2" customFormat="1">
      <c r="A713" s="40"/>
      <c r="B713" s="41"/>
      <c r="C713" s="42"/>
      <c r="D713" s="229" t="s">
        <v>343</v>
      </c>
      <c r="E713" s="42"/>
      <c r="F713" s="230" t="s">
        <v>1142</v>
      </c>
      <c r="G713" s="42"/>
      <c r="H713" s="42"/>
      <c r="I713" s="231"/>
      <c r="J713" s="42"/>
      <c r="K713" s="42"/>
      <c r="L713" s="46"/>
      <c r="M713" s="232"/>
      <c r="N713" s="233"/>
      <c r="O713" s="86"/>
      <c r="P713" s="86"/>
      <c r="Q713" s="86"/>
      <c r="R713" s="86"/>
      <c r="S713" s="86"/>
      <c r="T713" s="86"/>
      <c r="U713" s="87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T713" s="19" t="s">
        <v>343</v>
      </c>
      <c r="AU713" s="19" t="s">
        <v>85</v>
      </c>
    </row>
    <row r="714" s="2" customFormat="1">
      <c r="A714" s="40"/>
      <c r="B714" s="41"/>
      <c r="C714" s="42"/>
      <c r="D714" s="234" t="s">
        <v>345</v>
      </c>
      <c r="E714" s="42"/>
      <c r="F714" s="235" t="s">
        <v>1143</v>
      </c>
      <c r="G714" s="42"/>
      <c r="H714" s="42"/>
      <c r="I714" s="231"/>
      <c r="J714" s="42"/>
      <c r="K714" s="42"/>
      <c r="L714" s="46"/>
      <c r="M714" s="232"/>
      <c r="N714" s="233"/>
      <c r="O714" s="86"/>
      <c r="P714" s="86"/>
      <c r="Q714" s="86"/>
      <c r="R714" s="86"/>
      <c r="S714" s="86"/>
      <c r="T714" s="86"/>
      <c r="U714" s="87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T714" s="19" t="s">
        <v>345</v>
      </c>
      <c r="AU714" s="19" t="s">
        <v>85</v>
      </c>
    </row>
    <row r="715" s="12" customFormat="1" ht="22.8" customHeight="1">
      <c r="A715" s="12"/>
      <c r="B715" s="200"/>
      <c r="C715" s="201"/>
      <c r="D715" s="202" t="s">
        <v>75</v>
      </c>
      <c r="E715" s="214" t="s">
        <v>1144</v>
      </c>
      <c r="F715" s="214" t="s">
        <v>1145</v>
      </c>
      <c r="G715" s="201"/>
      <c r="H715" s="201"/>
      <c r="I715" s="204"/>
      <c r="J715" s="215">
        <f>BK715</f>
        <v>0</v>
      </c>
      <c r="K715" s="201"/>
      <c r="L715" s="206"/>
      <c r="M715" s="207"/>
      <c r="N715" s="208"/>
      <c r="O715" s="208"/>
      <c r="P715" s="209">
        <f>SUM(P716:P723)</f>
        <v>0</v>
      </c>
      <c r="Q715" s="208"/>
      <c r="R715" s="209">
        <f>SUM(R716:R723)</f>
        <v>0.060400000000000002</v>
      </c>
      <c r="S715" s="208"/>
      <c r="T715" s="209">
        <f>SUM(T716:T723)</f>
        <v>0</v>
      </c>
      <c r="U715" s="210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R715" s="211" t="s">
        <v>85</v>
      </c>
      <c r="AT715" s="212" t="s">
        <v>75</v>
      </c>
      <c r="AU715" s="212" t="s">
        <v>83</v>
      </c>
      <c r="AY715" s="211" t="s">
        <v>335</v>
      </c>
      <c r="BK715" s="213">
        <f>SUM(BK716:BK723)</f>
        <v>0</v>
      </c>
    </row>
    <row r="716" s="2" customFormat="1" ht="16.5" customHeight="1">
      <c r="A716" s="40"/>
      <c r="B716" s="41"/>
      <c r="C716" s="216" t="s">
        <v>1146</v>
      </c>
      <c r="D716" s="216" t="s">
        <v>337</v>
      </c>
      <c r="E716" s="217" t="s">
        <v>1147</v>
      </c>
      <c r="F716" s="218" t="s">
        <v>1148</v>
      </c>
      <c r="G716" s="219" t="s">
        <v>1149</v>
      </c>
      <c r="H716" s="220">
        <v>2</v>
      </c>
      <c r="I716" s="221"/>
      <c r="J716" s="222">
        <f>ROUND(I716*H716,2)</f>
        <v>0</v>
      </c>
      <c r="K716" s="218" t="s">
        <v>341</v>
      </c>
      <c r="L716" s="46"/>
      <c r="M716" s="223" t="s">
        <v>19</v>
      </c>
      <c r="N716" s="224" t="s">
        <v>47</v>
      </c>
      <c r="O716" s="86"/>
      <c r="P716" s="225">
        <f>O716*H716</f>
        <v>0</v>
      </c>
      <c r="Q716" s="225">
        <v>0.030200000000000001</v>
      </c>
      <c r="R716" s="225">
        <f>Q716*H716</f>
        <v>0.060400000000000002</v>
      </c>
      <c r="S716" s="225">
        <v>0</v>
      </c>
      <c r="T716" s="225">
        <f>S716*H716</f>
        <v>0</v>
      </c>
      <c r="U716" s="226" t="s">
        <v>19</v>
      </c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R716" s="227" t="s">
        <v>447</v>
      </c>
      <c r="AT716" s="227" t="s">
        <v>337</v>
      </c>
      <c r="AU716" s="227" t="s">
        <v>85</v>
      </c>
      <c r="AY716" s="19" t="s">
        <v>335</v>
      </c>
      <c r="BE716" s="228">
        <f>IF(N716="základní",J716,0)</f>
        <v>0</v>
      </c>
      <c r="BF716" s="228">
        <f>IF(N716="snížená",J716,0)</f>
        <v>0</v>
      </c>
      <c r="BG716" s="228">
        <f>IF(N716="zákl. přenesená",J716,0)</f>
        <v>0</v>
      </c>
      <c r="BH716" s="228">
        <f>IF(N716="sníž. přenesená",J716,0)</f>
        <v>0</v>
      </c>
      <c r="BI716" s="228">
        <f>IF(N716="nulová",J716,0)</f>
        <v>0</v>
      </c>
      <c r="BJ716" s="19" t="s">
        <v>83</v>
      </c>
      <c r="BK716" s="228">
        <f>ROUND(I716*H716,2)</f>
        <v>0</v>
      </c>
      <c r="BL716" s="19" t="s">
        <v>447</v>
      </c>
      <c r="BM716" s="227" t="s">
        <v>1150</v>
      </c>
    </row>
    <row r="717" s="2" customFormat="1">
      <c r="A717" s="40"/>
      <c r="B717" s="41"/>
      <c r="C717" s="42"/>
      <c r="D717" s="229" t="s">
        <v>343</v>
      </c>
      <c r="E717" s="42"/>
      <c r="F717" s="230" t="s">
        <v>1151</v>
      </c>
      <c r="G717" s="42"/>
      <c r="H717" s="42"/>
      <c r="I717" s="231"/>
      <c r="J717" s="42"/>
      <c r="K717" s="42"/>
      <c r="L717" s="46"/>
      <c r="M717" s="232"/>
      <c r="N717" s="233"/>
      <c r="O717" s="86"/>
      <c r="P717" s="86"/>
      <c r="Q717" s="86"/>
      <c r="R717" s="86"/>
      <c r="S717" s="86"/>
      <c r="T717" s="86"/>
      <c r="U717" s="87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T717" s="19" t="s">
        <v>343</v>
      </c>
      <c r="AU717" s="19" t="s">
        <v>85</v>
      </c>
    </row>
    <row r="718" s="2" customFormat="1">
      <c r="A718" s="40"/>
      <c r="B718" s="41"/>
      <c r="C718" s="42"/>
      <c r="D718" s="234" t="s">
        <v>345</v>
      </c>
      <c r="E718" s="42"/>
      <c r="F718" s="235" t="s">
        <v>1152</v>
      </c>
      <c r="G718" s="42"/>
      <c r="H718" s="42"/>
      <c r="I718" s="231"/>
      <c r="J718" s="42"/>
      <c r="K718" s="42"/>
      <c r="L718" s="46"/>
      <c r="M718" s="232"/>
      <c r="N718" s="233"/>
      <c r="O718" s="86"/>
      <c r="P718" s="86"/>
      <c r="Q718" s="86"/>
      <c r="R718" s="86"/>
      <c r="S718" s="86"/>
      <c r="T718" s="86"/>
      <c r="U718" s="87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T718" s="19" t="s">
        <v>345</v>
      </c>
      <c r="AU718" s="19" t="s">
        <v>85</v>
      </c>
    </row>
    <row r="719" s="14" customFormat="1">
      <c r="A719" s="14"/>
      <c r="B719" s="247"/>
      <c r="C719" s="248"/>
      <c r="D719" s="229" t="s">
        <v>347</v>
      </c>
      <c r="E719" s="249" t="s">
        <v>19</v>
      </c>
      <c r="F719" s="250" t="s">
        <v>645</v>
      </c>
      <c r="G719" s="248"/>
      <c r="H719" s="249" t="s">
        <v>19</v>
      </c>
      <c r="I719" s="251"/>
      <c r="J719" s="248"/>
      <c r="K719" s="248"/>
      <c r="L719" s="252"/>
      <c r="M719" s="253"/>
      <c r="N719" s="254"/>
      <c r="O719" s="254"/>
      <c r="P719" s="254"/>
      <c r="Q719" s="254"/>
      <c r="R719" s="254"/>
      <c r="S719" s="254"/>
      <c r="T719" s="254"/>
      <c r="U719" s="255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T719" s="256" t="s">
        <v>347</v>
      </c>
      <c r="AU719" s="256" t="s">
        <v>85</v>
      </c>
      <c r="AV719" s="14" t="s">
        <v>83</v>
      </c>
      <c r="AW719" s="14" t="s">
        <v>37</v>
      </c>
      <c r="AX719" s="14" t="s">
        <v>76</v>
      </c>
      <c r="AY719" s="256" t="s">
        <v>335</v>
      </c>
    </row>
    <row r="720" s="13" customFormat="1">
      <c r="A720" s="13"/>
      <c r="B720" s="236"/>
      <c r="C720" s="237"/>
      <c r="D720" s="229" t="s">
        <v>347</v>
      </c>
      <c r="E720" s="238" t="s">
        <v>19</v>
      </c>
      <c r="F720" s="239" t="s">
        <v>1153</v>
      </c>
      <c r="G720" s="237"/>
      <c r="H720" s="240">
        <v>2</v>
      </c>
      <c r="I720" s="241"/>
      <c r="J720" s="237"/>
      <c r="K720" s="237"/>
      <c r="L720" s="242"/>
      <c r="M720" s="243"/>
      <c r="N720" s="244"/>
      <c r="O720" s="244"/>
      <c r="P720" s="244"/>
      <c r="Q720" s="244"/>
      <c r="R720" s="244"/>
      <c r="S720" s="244"/>
      <c r="T720" s="244"/>
      <c r="U720" s="245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T720" s="246" t="s">
        <v>347</v>
      </c>
      <c r="AU720" s="246" t="s">
        <v>85</v>
      </c>
      <c r="AV720" s="13" t="s">
        <v>85</v>
      </c>
      <c r="AW720" s="13" t="s">
        <v>37</v>
      </c>
      <c r="AX720" s="13" t="s">
        <v>83</v>
      </c>
      <c r="AY720" s="246" t="s">
        <v>335</v>
      </c>
    </row>
    <row r="721" s="2" customFormat="1" ht="16.5" customHeight="1">
      <c r="A721" s="40"/>
      <c r="B721" s="41"/>
      <c r="C721" s="216" t="s">
        <v>1154</v>
      </c>
      <c r="D721" s="216" t="s">
        <v>337</v>
      </c>
      <c r="E721" s="217" t="s">
        <v>1155</v>
      </c>
      <c r="F721" s="218" t="s">
        <v>1156</v>
      </c>
      <c r="G721" s="219" t="s">
        <v>364</v>
      </c>
      <c r="H721" s="220">
        <v>0.059999999999999998</v>
      </c>
      <c r="I721" s="221"/>
      <c r="J721" s="222">
        <f>ROUND(I721*H721,2)</f>
        <v>0</v>
      </c>
      <c r="K721" s="218" t="s">
        <v>341</v>
      </c>
      <c r="L721" s="46"/>
      <c r="M721" s="223" t="s">
        <v>19</v>
      </c>
      <c r="N721" s="224" t="s">
        <v>47</v>
      </c>
      <c r="O721" s="86"/>
      <c r="P721" s="225">
        <f>O721*H721</f>
        <v>0</v>
      </c>
      <c r="Q721" s="225">
        <v>0</v>
      </c>
      <c r="R721" s="225">
        <f>Q721*H721</f>
        <v>0</v>
      </c>
      <c r="S721" s="225">
        <v>0</v>
      </c>
      <c r="T721" s="225">
        <f>S721*H721</f>
        <v>0</v>
      </c>
      <c r="U721" s="226" t="s">
        <v>19</v>
      </c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R721" s="227" t="s">
        <v>447</v>
      </c>
      <c r="AT721" s="227" t="s">
        <v>337</v>
      </c>
      <c r="AU721" s="227" t="s">
        <v>85</v>
      </c>
      <c r="AY721" s="19" t="s">
        <v>335</v>
      </c>
      <c r="BE721" s="228">
        <f>IF(N721="základní",J721,0)</f>
        <v>0</v>
      </c>
      <c r="BF721" s="228">
        <f>IF(N721="snížená",J721,0)</f>
        <v>0</v>
      </c>
      <c r="BG721" s="228">
        <f>IF(N721="zákl. přenesená",J721,0)</f>
        <v>0</v>
      </c>
      <c r="BH721" s="228">
        <f>IF(N721="sníž. přenesená",J721,0)</f>
        <v>0</v>
      </c>
      <c r="BI721" s="228">
        <f>IF(N721="nulová",J721,0)</f>
        <v>0</v>
      </c>
      <c r="BJ721" s="19" t="s">
        <v>83</v>
      </c>
      <c r="BK721" s="228">
        <f>ROUND(I721*H721,2)</f>
        <v>0</v>
      </c>
      <c r="BL721" s="19" t="s">
        <v>447</v>
      </c>
      <c r="BM721" s="227" t="s">
        <v>1157</v>
      </c>
    </row>
    <row r="722" s="2" customFormat="1">
      <c r="A722" s="40"/>
      <c r="B722" s="41"/>
      <c r="C722" s="42"/>
      <c r="D722" s="229" t="s">
        <v>343</v>
      </c>
      <c r="E722" s="42"/>
      <c r="F722" s="230" t="s">
        <v>1158</v>
      </c>
      <c r="G722" s="42"/>
      <c r="H722" s="42"/>
      <c r="I722" s="231"/>
      <c r="J722" s="42"/>
      <c r="K722" s="42"/>
      <c r="L722" s="46"/>
      <c r="M722" s="232"/>
      <c r="N722" s="233"/>
      <c r="O722" s="86"/>
      <c r="P722" s="86"/>
      <c r="Q722" s="86"/>
      <c r="R722" s="86"/>
      <c r="S722" s="86"/>
      <c r="T722" s="86"/>
      <c r="U722" s="87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T722" s="19" t="s">
        <v>343</v>
      </c>
      <c r="AU722" s="19" t="s">
        <v>85</v>
      </c>
    </row>
    <row r="723" s="2" customFormat="1">
      <c r="A723" s="40"/>
      <c r="B723" s="41"/>
      <c r="C723" s="42"/>
      <c r="D723" s="234" t="s">
        <v>345</v>
      </c>
      <c r="E723" s="42"/>
      <c r="F723" s="235" t="s">
        <v>1159</v>
      </c>
      <c r="G723" s="42"/>
      <c r="H723" s="42"/>
      <c r="I723" s="231"/>
      <c r="J723" s="42"/>
      <c r="K723" s="42"/>
      <c r="L723" s="46"/>
      <c r="M723" s="232"/>
      <c r="N723" s="233"/>
      <c r="O723" s="86"/>
      <c r="P723" s="86"/>
      <c r="Q723" s="86"/>
      <c r="R723" s="86"/>
      <c r="S723" s="86"/>
      <c r="T723" s="86"/>
      <c r="U723" s="87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T723" s="19" t="s">
        <v>345</v>
      </c>
      <c r="AU723" s="19" t="s">
        <v>85</v>
      </c>
    </row>
    <row r="724" s="12" customFormat="1" ht="22.8" customHeight="1">
      <c r="A724" s="12"/>
      <c r="B724" s="200"/>
      <c r="C724" s="201"/>
      <c r="D724" s="202" t="s">
        <v>75</v>
      </c>
      <c r="E724" s="214" t="s">
        <v>1160</v>
      </c>
      <c r="F724" s="214" t="s">
        <v>1161</v>
      </c>
      <c r="G724" s="201"/>
      <c r="H724" s="201"/>
      <c r="I724" s="204"/>
      <c r="J724" s="215">
        <f>BK724</f>
        <v>0</v>
      </c>
      <c r="K724" s="201"/>
      <c r="L724" s="206"/>
      <c r="M724" s="207"/>
      <c r="N724" s="208"/>
      <c r="O724" s="208"/>
      <c r="P724" s="209">
        <f>SUM(P725:P729)</f>
        <v>0</v>
      </c>
      <c r="Q724" s="208"/>
      <c r="R724" s="209">
        <f>SUM(R725:R729)</f>
        <v>0.039129999999999998</v>
      </c>
      <c r="S724" s="208"/>
      <c r="T724" s="209">
        <f>SUM(T725:T729)</f>
        <v>1.0967579999999999</v>
      </c>
      <c r="U724" s="210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R724" s="211" t="s">
        <v>85</v>
      </c>
      <c r="AT724" s="212" t="s">
        <v>75</v>
      </c>
      <c r="AU724" s="212" t="s">
        <v>83</v>
      </c>
      <c r="AY724" s="211" t="s">
        <v>335</v>
      </c>
      <c r="BK724" s="213">
        <f>SUM(BK725:BK729)</f>
        <v>0</v>
      </c>
    </row>
    <row r="725" s="2" customFormat="1" ht="16.5" customHeight="1">
      <c r="A725" s="40"/>
      <c r="B725" s="41"/>
      <c r="C725" s="216" t="s">
        <v>1162</v>
      </c>
      <c r="D725" s="216" t="s">
        <v>337</v>
      </c>
      <c r="E725" s="217" t="s">
        <v>1163</v>
      </c>
      <c r="F725" s="218" t="s">
        <v>1164</v>
      </c>
      <c r="G725" s="219" t="s">
        <v>618</v>
      </c>
      <c r="H725" s="220">
        <v>111.8</v>
      </c>
      <c r="I725" s="221"/>
      <c r="J725" s="222">
        <f>ROUND(I725*H725,2)</f>
        <v>0</v>
      </c>
      <c r="K725" s="218" t="s">
        <v>341</v>
      </c>
      <c r="L725" s="46"/>
      <c r="M725" s="223" t="s">
        <v>19</v>
      </c>
      <c r="N725" s="224" t="s">
        <v>47</v>
      </c>
      <c r="O725" s="86"/>
      <c r="P725" s="225">
        <f>O725*H725</f>
        <v>0</v>
      </c>
      <c r="Q725" s="225">
        <v>0.00035</v>
      </c>
      <c r="R725" s="225">
        <f>Q725*H725</f>
        <v>0.039129999999999998</v>
      </c>
      <c r="S725" s="225">
        <v>0.0098099999999999993</v>
      </c>
      <c r="T725" s="225">
        <f>S725*H725</f>
        <v>1.0967579999999999</v>
      </c>
      <c r="U725" s="226" t="s">
        <v>19</v>
      </c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R725" s="227" t="s">
        <v>447</v>
      </c>
      <c r="AT725" s="227" t="s">
        <v>337</v>
      </c>
      <c r="AU725" s="227" t="s">
        <v>85</v>
      </c>
      <c r="AY725" s="19" t="s">
        <v>335</v>
      </c>
      <c r="BE725" s="228">
        <f>IF(N725="základní",J725,0)</f>
        <v>0</v>
      </c>
      <c r="BF725" s="228">
        <f>IF(N725="snížená",J725,0)</f>
        <v>0</v>
      </c>
      <c r="BG725" s="228">
        <f>IF(N725="zákl. přenesená",J725,0)</f>
        <v>0</v>
      </c>
      <c r="BH725" s="228">
        <f>IF(N725="sníž. přenesená",J725,0)</f>
        <v>0</v>
      </c>
      <c r="BI725" s="228">
        <f>IF(N725="nulová",J725,0)</f>
        <v>0</v>
      </c>
      <c r="BJ725" s="19" t="s">
        <v>83</v>
      </c>
      <c r="BK725" s="228">
        <f>ROUND(I725*H725,2)</f>
        <v>0</v>
      </c>
      <c r="BL725" s="19" t="s">
        <v>447</v>
      </c>
      <c r="BM725" s="227" t="s">
        <v>1165</v>
      </c>
    </row>
    <row r="726" s="2" customFormat="1">
      <c r="A726" s="40"/>
      <c r="B726" s="41"/>
      <c r="C726" s="42"/>
      <c r="D726" s="229" t="s">
        <v>343</v>
      </c>
      <c r="E726" s="42"/>
      <c r="F726" s="230" t="s">
        <v>1166</v>
      </c>
      <c r="G726" s="42"/>
      <c r="H726" s="42"/>
      <c r="I726" s="231"/>
      <c r="J726" s="42"/>
      <c r="K726" s="42"/>
      <c r="L726" s="46"/>
      <c r="M726" s="232"/>
      <c r="N726" s="233"/>
      <c r="O726" s="86"/>
      <c r="P726" s="86"/>
      <c r="Q726" s="86"/>
      <c r="R726" s="86"/>
      <c r="S726" s="86"/>
      <c r="T726" s="86"/>
      <c r="U726" s="87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T726" s="19" t="s">
        <v>343</v>
      </c>
      <c r="AU726" s="19" t="s">
        <v>85</v>
      </c>
    </row>
    <row r="727" s="2" customFormat="1">
      <c r="A727" s="40"/>
      <c r="B727" s="41"/>
      <c r="C727" s="42"/>
      <c r="D727" s="234" t="s">
        <v>345</v>
      </c>
      <c r="E727" s="42"/>
      <c r="F727" s="235" t="s">
        <v>1167</v>
      </c>
      <c r="G727" s="42"/>
      <c r="H727" s="42"/>
      <c r="I727" s="231"/>
      <c r="J727" s="42"/>
      <c r="K727" s="42"/>
      <c r="L727" s="46"/>
      <c r="M727" s="232"/>
      <c r="N727" s="233"/>
      <c r="O727" s="86"/>
      <c r="P727" s="86"/>
      <c r="Q727" s="86"/>
      <c r="R727" s="86"/>
      <c r="S727" s="86"/>
      <c r="T727" s="86"/>
      <c r="U727" s="87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T727" s="19" t="s">
        <v>345</v>
      </c>
      <c r="AU727" s="19" t="s">
        <v>85</v>
      </c>
    </row>
    <row r="728" s="14" customFormat="1">
      <c r="A728" s="14"/>
      <c r="B728" s="247"/>
      <c r="C728" s="248"/>
      <c r="D728" s="229" t="s">
        <v>347</v>
      </c>
      <c r="E728" s="249" t="s">
        <v>19</v>
      </c>
      <c r="F728" s="250" t="s">
        <v>1168</v>
      </c>
      <c r="G728" s="248"/>
      <c r="H728" s="249" t="s">
        <v>19</v>
      </c>
      <c r="I728" s="251"/>
      <c r="J728" s="248"/>
      <c r="K728" s="248"/>
      <c r="L728" s="252"/>
      <c r="M728" s="253"/>
      <c r="N728" s="254"/>
      <c r="O728" s="254"/>
      <c r="P728" s="254"/>
      <c r="Q728" s="254"/>
      <c r="R728" s="254"/>
      <c r="S728" s="254"/>
      <c r="T728" s="254"/>
      <c r="U728" s="255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T728" s="256" t="s">
        <v>347</v>
      </c>
      <c r="AU728" s="256" t="s">
        <v>85</v>
      </c>
      <c r="AV728" s="14" t="s">
        <v>83</v>
      </c>
      <c r="AW728" s="14" t="s">
        <v>37</v>
      </c>
      <c r="AX728" s="14" t="s">
        <v>76</v>
      </c>
      <c r="AY728" s="256" t="s">
        <v>335</v>
      </c>
    </row>
    <row r="729" s="13" customFormat="1">
      <c r="A729" s="13"/>
      <c r="B729" s="236"/>
      <c r="C729" s="237"/>
      <c r="D729" s="229" t="s">
        <v>347</v>
      </c>
      <c r="E729" s="238" t="s">
        <v>19</v>
      </c>
      <c r="F729" s="239" t="s">
        <v>1169</v>
      </c>
      <c r="G729" s="237"/>
      <c r="H729" s="240">
        <v>111.8</v>
      </c>
      <c r="I729" s="241"/>
      <c r="J729" s="237"/>
      <c r="K729" s="237"/>
      <c r="L729" s="242"/>
      <c r="M729" s="243"/>
      <c r="N729" s="244"/>
      <c r="O729" s="244"/>
      <c r="P729" s="244"/>
      <c r="Q729" s="244"/>
      <c r="R729" s="244"/>
      <c r="S729" s="244"/>
      <c r="T729" s="244"/>
      <c r="U729" s="245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T729" s="246" t="s">
        <v>347</v>
      </c>
      <c r="AU729" s="246" t="s">
        <v>85</v>
      </c>
      <c r="AV729" s="13" t="s">
        <v>85</v>
      </c>
      <c r="AW729" s="13" t="s">
        <v>37</v>
      </c>
      <c r="AX729" s="13" t="s">
        <v>83</v>
      </c>
      <c r="AY729" s="246" t="s">
        <v>335</v>
      </c>
    </row>
    <row r="730" s="12" customFormat="1" ht="22.8" customHeight="1">
      <c r="A730" s="12"/>
      <c r="B730" s="200"/>
      <c r="C730" s="201"/>
      <c r="D730" s="202" t="s">
        <v>75</v>
      </c>
      <c r="E730" s="214" t="s">
        <v>1170</v>
      </c>
      <c r="F730" s="214" t="s">
        <v>1171</v>
      </c>
      <c r="G730" s="201"/>
      <c r="H730" s="201"/>
      <c r="I730" s="204"/>
      <c r="J730" s="215">
        <f>BK730</f>
        <v>0</v>
      </c>
      <c r="K730" s="201"/>
      <c r="L730" s="206"/>
      <c r="M730" s="207"/>
      <c r="N730" s="208"/>
      <c r="O730" s="208"/>
      <c r="P730" s="209">
        <f>SUM(P731:P767)</f>
        <v>0</v>
      </c>
      <c r="Q730" s="208"/>
      <c r="R730" s="209">
        <f>SUM(R731:R767)</f>
        <v>8.0775910399999997</v>
      </c>
      <c r="S730" s="208"/>
      <c r="T730" s="209">
        <f>SUM(T731:T767)</f>
        <v>0</v>
      </c>
      <c r="U730" s="210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R730" s="211" t="s">
        <v>85</v>
      </c>
      <c r="AT730" s="212" t="s">
        <v>75</v>
      </c>
      <c r="AU730" s="212" t="s">
        <v>83</v>
      </c>
      <c r="AY730" s="211" t="s">
        <v>335</v>
      </c>
      <c r="BK730" s="213">
        <f>SUM(BK731:BK767)</f>
        <v>0</v>
      </c>
    </row>
    <row r="731" s="2" customFormat="1" ht="21.75" customHeight="1">
      <c r="A731" s="40"/>
      <c r="B731" s="41"/>
      <c r="C731" s="216" t="s">
        <v>1172</v>
      </c>
      <c r="D731" s="216" t="s">
        <v>337</v>
      </c>
      <c r="E731" s="217" t="s">
        <v>1173</v>
      </c>
      <c r="F731" s="218" t="s">
        <v>1174</v>
      </c>
      <c r="G731" s="219" t="s">
        <v>388</v>
      </c>
      <c r="H731" s="220">
        <v>60</v>
      </c>
      <c r="I731" s="221"/>
      <c r="J731" s="222">
        <f>ROUND(I731*H731,2)</f>
        <v>0</v>
      </c>
      <c r="K731" s="218" t="s">
        <v>341</v>
      </c>
      <c r="L731" s="46"/>
      <c r="M731" s="223" t="s">
        <v>19</v>
      </c>
      <c r="N731" s="224" t="s">
        <v>47</v>
      </c>
      <c r="O731" s="86"/>
      <c r="P731" s="225">
        <f>O731*H731</f>
        <v>0</v>
      </c>
      <c r="Q731" s="225">
        <v>0.011520000000000001</v>
      </c>
      <c r="R731" s="225">
        <f>Q731*H731</f>
        <v>0.69120000000000004</v>
      </c>
      <c r="S731" s="225">
        <v>0</v>
      </c>
      <c r="T731" s="225">
        <f>S731*H731</f>
        <v>0</v>
      </c>
      <c r="U731" s="226" t="s">
        <v>19</v>
      </c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R731" s="227" t="s">
        <v>447</v>
      </c>
      <c r="AT731" s="227" t="s">
        <v>337</v>
      </c>
      <c r="AU731" s="227" t="s">
        <v>85</v>
      </c>
      <c r="AY731" s="19" t="s">
        <v>335</v>
      </c>
      <c r="BE731" s="228">
        <f>IF(N731="základní",J731,0)</f>
        <v>0</v>
      </c>
      <c r="BF731" s="228">
        <f>IF(N731="snížená",J731,0)</f>
        <v>0</v>
      </c>
      <c r="BG731" s="228">
        <f>IF(N731="zákl. přenesená",J731,0)</f>
        <v>0</v>
      </c>
      <c r="BH731" s="228">
        <f>IF(N731="sníž. přenesená",J731,0)</f>
        <v>0</v>
      </c>
      <c r="BI731" s="228">
        <f>IF(N731="nulová",J731,0)</f>
        <v>0</v>
      </c>
      <c r="BJ731" s="19" t="s">
        <v>83</v>
      </c>
      <c r="BK731" s="228">
        <f>ROUND(I731*H731,2)</f>
        <v>0</v>
      </c>
      <c r="BL731" s="19" t="s">
        <v>447</v>
      </c>
      <c r="BM731" s="227" t="s">
        <v>1175</v>
      </c>
    </row>
    <row r="732" s="2" customFormat="1">
      <c r="A732" s="40"/>
      <c r="B732" s="41"/>
      <c r="C732" s="42"/>
      <c r="D732" s="229" t="s">
        <v>343</v>
      </c>
      <c r="E732" s="42"/>
      <c r="F732" s="230" t="s">
        <v>1176</v>
      </c>
      <c r="G732" s="42"/>
      <c r="H732" s="42"/>
      <c r="I732" s="231"/>
      <c r="J732" s="42"/>
      <c r="K732" s="42"/>
      <c r="L732" s="46"/>
      <c r="M732" s="232"/>
      <c r="N732" s="233"/>
      <c r="O732" s="86"/>
      <c r="P732" s="86"/>
      <c r="Q732" s="86"/>
      <c r="R732" s="86"/>
      <c r="S732" s="86"/>
      <c r="T732" s="86"/>
      <c r="U732" s="87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T732" s="19" t="s">
        <v>343</v>
      </c>
      <c r="AU732" s="19" t="s">
        <v>85</v>
      </c>
    </row>
    <row r="733" s="2" customFormat="1">
      <c r="A733" s="40"/>
      <c r="B733" s="41"/>
      <c r="C733" s="42"/>
      <c r="D733" s="234" t="s">
        <v>345</v>
      </c>
      <c r="E733" s="42"/>
      <c r="F733" s="235" t="s">
        <v>1177</v>
      </c>
      <c r="G733" s="42"/>
      <c r="H733" s="42"/>
      <c r="I733" s="231"/>
      <c r="J733" s="42"/>
      <c r="K733" s="42"/>
      <c r="L733" s="46"/>
      <c r="M733" s="232"/>
      <c r="N733" s="233"/>
      <c r="O733" s="86"/>
      <c r="P733" s="86"/>
      <c r="Q733" s="86"/>
      <c r="R733" s="86"/>
      <c r="S733" s="86"/>
      <c r="T733" s="86"/>
      <c r="U733" s="87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T733" s="19" t="s">
        <v>345</v>
      </c>
      <c r="AU733" s="19" t="s">
        <v>85</v>
      </c>
    </row>
    <row r="734" s="14" customFormat="1">
      <c r="A734" s="14"/>
      <c r="B734" s="247"/>
      <c r="C734" s="248"/>
      <c r="D734" s="229" t="s">
        <v>347</v>
      </c>
      <c r="E734" s="249" t="s">
        <v>19</v>
      </c>
      <c r="F734" s="250" t="s">
        <v>1099</v>
      </c>
      <c r="G734" s="248"/>
      <c r="H734" s="249" t="s">
        <v>19</v>
      </c>
      <c r="I734" s="251"/>
      <c r="J734" s="248"/>
      <c r="K734" s="248"/>
      <c r="L734" s="252"/>
      <c r="M734" s="253"/>
      <c r="N734" s="254"/>
      <c r="O734" s="254"/>
      <c r="P734" s="254"/>
      <c r="Q734" s="254"/>
      <c r="R734" s="254"/>
      <c r="S734" s="254"/>
      <c r="T734" s="254"/>
      <c r="U734" s="255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T734" s="256" t="s">
        <v>347</v>
      </c>
      <c r="AU734" s="256" t="s">
        <v>85</v>
      </c>
      <c r="AV734" s="14" t="s">
        <v>83</v>
      </c>
      <c r="AW734" s="14" t="s">
        <v>37</v>
      </c>
      <c r="AX734" s="14" t="s">
        <v>76</v>
      </c>
      <c r="AY734" s="256" t="s">
        <v>335</v>
      </c>
    </row>
    <row r="735" s="13" customFormat="1">
      <c r="A735" s="13"/>
      <c r="B735" s="236"/>
      <c r="C735" s="237"/>
      <c r="D735" s="229" t="s">
        <v>347</v>
      </c>
      <c r="E735" s="238" t="s">
        <v>19</v>
      </c>
      <c r="F735" s="239" t="s">
        <v>894</v>
      </c>
      <c r="G735" s="237"/>
      <c r="H735" s="240">
        <v>44.18</v>
      </c>
      <c r="I735" s="241"/>
      <c r="J735" s="237"/>
      <c r="K735" s="237"/>
      <c r="L735" s="242"/>
      <c r="M735" s="243"/>
      <c r="N735" s="244"/>
      <c r="O735" s="244"/>
      <c r="P735" s="244"/>
      <c r="Q735" s="244"/>
      <c r="R735" s="244"/>
      <c r="S735" s="244"/>
      <c r="T735" s="244"/>
      <c r="U735" s="245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T735" s="246" t="s">
        <v>347</v>
      </c>
      <c r="AU735" s="246" t="s">
        <v>85</v>
      </c>
      <c r="AV735" s="13" t="s">
        <v>85</v>
      </c>
      <c r="AW735" s="13" t="s">
        <v>37</v>
      </c>
      <c r="AX735" s="13" t="s">
        <v>76</v>
      </c>
      <c r="AY735" s="246" t="s">
        <v>335</v>
      </c>
    </row>
    <row r="736" s="13" customFormat="1">
      <c r="A736" s="13"/>
      <c r="B736" s="236"/>
      <c r="C736" s="237"/>
      <c r="D736" s="229" t="s">
        <v>347</v>
      </c>
      <c r="E736" s="238" t="s">
        <v>19</v>
      </c>
      <c r="F736" s="239" t="s">
        <v>895</v>
      </c>
      <c r="G736" s="237"/>
      <c r="H736" s="240">
        <v>15.82</v>
      </c>
      <c r="I736" s="241"/>
      <c r="J736" s="237"/>
      <c r="K736" s="237"/>
      <c r="L736" s="242"/>
      <c r="M736" s="243"/>
      <c r="N736" s="244"/>
      <c r="O736" s="244"/>
      <c r="P736" s="244"/>
      <c r="Q736" s="244"/>
      <c r="R736" s="244"/>
      <c r="S736" s="244"/>
      <c r="T736" s="244"/>
      <c r="U736" s="245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T736" s="246" t="s">
        <v>347</v>
      </c>
      <c r="AU736" s="246" t="s">
        <v>85</v>
      </c>
      <c r="AV736" s="13" t="s">
        <v>85</v>
      </c>
      <c r="AW736" s="13" t="s">
        <v>37</v>
      </c>
      <c r="AX736" s="13" t="s">
        <v>76</v>
      </c>
      <c r="AY736" s="246" t="s">
        <v>335</v>
      </c>
    </row>
    <row r="737" s="15" customFormat="1">
      <c r="A737" s="15"/>
      <c r="B737" s="267"/>
      <c r="C737" s="268"/>
      <c r="D737" s="229" t="s">
        <v>347</v>
      </c>
      <c r="E737" s="269" t="s">
        <v>19</v>
      </c>
      <c r="F737" s="270" t="s">
        <v>462</v>
      </c>
      <c r="G737" s="268"/>
      <c r="H737" s="271">
        <v>60</v>
      </c>
      <c r="I737" s="272"/>
      <c r="J737" s="268"/>
      <c r="K737" s="268"/>
      <c r="L737" s="273"/>
      <c r="M737" s="274"/>
      <c r="N737" s="275"/>
      <c r="O737" s="275"/>
      <c r="P737" s="275"/>
      <c r="Q737" s="275"/>
      <c r="R737" s="275"/>
      <c r="S737" s="275"/>
      <c r="T737" s="275"/>
      <c r="U737" s="276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T737" s="277" t="s">
        <v>347</v>
      </c>
      <c r="AU737" s="277" t="s">
        <v>85</v>
      </c>
      <c r="AV737" s="15" t="s">
        <v>103</v>
      </c>
      <c r="AW737" s="15" t="s">
        <v>37</v>
      </c>
      <c r="AX737" s="15" t="s">
        <v>83</v>
      </c>
      <c r="AY737" s="277" t="s">
        <v>335</v>
      </c>
    </row>
    <row r="738" s="2" customFormat="1" ht="16.5" customHeight="1">
      <c r="A738" s="40"/>
      <c r="B738" s="41"/>
      <c r="C738" s="216" t="s">
        <v>1178</v>
      </c>
      <c r="D738" s="216" t="s">
        <v>337</v>
      </c>
      <c r="E738" s="217" t="s">
        <v>1179</v>
      </c>
      <c r="F738" s="218" t="s">
        <v>1180</v>
      </c>
      <c r="G738" s="219" t="s">
        <v>388</v>
      </c>
      <c r="H738" s="220">
        <v>46.646000000000001</v>
      </c>
      <c r="I738" s="221"/>
      <c r="J738" s="222">
        <f>ROUND(I738*H738,2)</f>
        <v>0</v>
      </c>
      <c r="K738" s="218" t="s">
        <v>19</v>
      </c>
      <c r="L738" s="46"/>
      <c r="M738" s="223" t="s">
        <v>19</v>
      </c>
      <c r="N738" s="224" t="s">
        <v>47</v>
      </c>
      <c r="O738" s="86"/>
      <c r="P738" s="225">
        <f>O738*H738</f>
        <v>0</v>
      </c>
      <c r="Q738" s="225">
        <v>0.041459999999999997</v>
      </c>
      <c r="R738" s="225">
        <f>Q738*H738</f>
        <v>1.9339431599999999</v>
      </c>
      <c r="S738" s="225">
        <v>0</v>
      </c>
      <c r="T738" s="225">
        <f>S738*H738</f>
        <v>0</v>
      </c>
      <c r="U738" s="226" t="s">
        <v>19</v>
      </c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R738" s="227" t="s">
        <v>447</v>
      </c>
      <c r="AT738" s="227" t="s">
        <v>337</v>
      </c>
      <c r="AU738" s="227" t="s">
        <v>85</v>
      </c>
      <c r="AY738" s="19" t="s">
        <v>335</v>
      </c>
      <c r="BE738" s="228">
        <f>IF(N738="základní",J738,0)</f>
        <v>0</v>
      </c>
      <c r="BF738" s="228">
        <f>IF(N738="snížená",J738,0)</f>
        <v>0</v>
      </c>
      <c r="BG738" s="228">
        <f>IF(N738="zákl. přenesená",J738,0)</f>
        <v>0</v>
      </c>
      <c r="BH738" s="228">
        <f>IF(N738="sníž. přenesená",J738,0)</f>
        <v>0</v>
      </c>
      <c r="BI738" s="228">
        <f>IF(N738="nulová",J738,0)</f>
        <v>0</v>
      </c>
      <c r="BJ738" s="19" t="s">
        <v>83</v>
      </c>
      <c r="BK738" s="228">
        <f>ROUND(I738*H738,2)</f>
        <v>0</v>
      </c>
      <c r="BL738" s="19" t="s">
        <v>447</v>
      </c>
      <c r="BM738" s="227" t="s">
        <v>1181</v>
      </c>
    </row>
    <row r="739" s="2" customFormat="1">
      <c r="A739" s="40"/>
      <c r="B739" s="41"/>
      <c r="C739" s="42"/>
      <c r="D739" s="229" t="s">
        <v>343</v>
      </c>
      <c r="E739" s="42"/>
      <c r="F739" s="230" t="s">
        <v>1182</v>
      </c>
      <c r="G739" s="42"/>
      <c r="H739" s="42"/>
      <c r="I739" s="231"/>
      <c r="J739" s="42"/>
      <c r="K739" s="42"/>
      <c r="L739" s="46"/>
      <c r="M739" s="232"/>
      <c r="N739" s="233"/>
      <c r="O739" s="86"/>
      <c r="P739" s="86"/>
      <c r="Q739" s="86"/>
      <c r="R739" s="86"/>
      <c r="S739" s="86"/>
      <c r="T739" s="86"/>
      <c r="U739" s="87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T739" s="19" t="s">
        <v>343</v>
      </c>
      <c r="AU739" s="19" t="s">
        <v>85</v>
      </c>
    </row>
    <row r="740" s="14" customFormat="1">
      <c r="A740" s="14"/>
      <c r="B740" s="247"/>
      <c r="C740" s="248"/>
      <c r="D740" s="229" t="s">
        <v>347</v>
      </c>
      <c r="E740" s="249" t="s">
        <v>19</v>
      </c>
      <c r="F740" s="250" t="s">
        <v>1183</v>
      </c>
      <c r="G740" s="248"/>
      <c r="H740" s="249" t="s">
        <v>19</v>
      </c>
      <c r="I740" s="251"/>
      <c r="J740" s="248"/>
      <c r="K740" s="248"/>
      <c r="L740" s="252"/>
      <c r="M740" s="253"/>
      <c r="N740" s="254"/>
      <c r="O740" s="254"/>
      <c r="P740" s="254"/>
      <c r="Q740" s="254"/>
      <c r="R740" s="254"/>
      <c r="S740" s="254"/>
      <c r="T740" s="254"/>
      <c r="U740" s="255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T740" s="256" t="s">
        <v>347</v>
      </c>
      <c r="AU740" s="256" t="s">
        <v>85</v>
      </c>
      <c r="AV740" s="14" t="s">
        <v>83</v>
      </c>
      <c r="AW740" s="14" t="s">
        <v>37</v>
      </c>
      <c r="AX740" s="14" t="s">
        <v>76</v>
      </c>
      <c r="AY740" s="256" t="s">
        <v>335</v>
      </c>
    </row>
    <row r="741" s="13" customFormat="1">
      <c r="A741" s="13"/>
      <c r="B741" s="236"/>
      <c r="C741" s="237"/>
      <c r="D741" s="229" t="s">
        <v>347</v>
      </c>
      <c r="E741" s="238" t="s">
        <v>19</v>
      </c>
      <c r="F741" s="239" t="s">
        <v>1184</v>
      </c>
      <c r="G741" s="237"/>
      <c r="H741" s="240">
        <v>46.646000000000001</v>
      </c>
      <c r="I741" s="241"/>
      <c r="J741" s="237"/>
      <c r="K741" s="237"/>
      <c r="L741" s="242"/>
      <c r="M741" s="243"/>
      <c r="N741" s="244"/>
      <c r="O741" s="244"/>
      <c r="P741" s="244"/>
      <c r="Q741" s="244"/>
      <c r="R741" s="244"/>
      <c r="S741" s="244"/>
      <c r="T741" s="244"/>
      <c r="U741" s="245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T741" s="246" t="s">
        <v>347</v>
      </c>
      <c r="AU741" s="246" t="s">
        <v>85</v>
      </c>
      <c r="AV741" s="13" t="s">
        <v>85</v>
      </c>
      <c r="AW741" s="13" t="s">
        <v>37</v>
      </c>
      <c r="AX741" s="13" t="s">
        <v>83</v>
      </c>
      <c r="AY741" s="246" t="s">
        <v>335</v>
      </c>
    </row>
    <row r="742" s="2" customFormat="1" ht="16.5" customHeight="1">
      <c r="A742" s="40"/>
      <c r="B742" s="41"/>
      <c r="C742" s="216" t="s">
        <v>1185</v>
      </c>
      <c r="D742" s="216" t="s">
        <v>337</v>
      </c>
      <c r="E742" s="217" t="s">
        <v>1186</v>
      </c>
      <c r="F742" s="218" t="s">
        <v>1187</v>
      </c>
      <c r="G742" s="219" t="s">
        <v>388</v>
      </c>
      <c r="H742" s="220">
        <v>60</v>
      </c>
      <c r="I742" s="221"/>
      <c r="J742" s="222">
        <f>ROUND(I742*H742,2)</f>
        <v>0</v>
      </c>
      <c r="K742" s="218" t="s">
        <v>341</v>
      </c>
      <c r="L742" s="46"/>
      <c r="M742" s="223" t="s">
        <v>19</v>
      </c>
      <c r="N742" s="224" t="s">
        <v>47</v>
      </c>
      <c r="O742" s="86"/>
      <c r="P742" s="225">
        <f>O742*H742</f>
        <v>0</v>
      </c>
      <c r="Q742" s="225">
        <v>0.026710000000000001</v>
      </c>
      <c r="R742" s="225">
        <f>Q742*H742</f>
        <v>1.6026</v>
      </c>
      <c r="S742" s="225">
        <v>0</v>
      </c>
      <c r="T742" s="225">
        <f>S742*H742</f>
        <v>0</v>
      </c>
      <c r="U742" s="226" t="s">
        <v>19</v>
      </c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R742" s="227" t="s">
        <v>447</v>
      </c>
      <c r="AT742" s="227" t="s">
        <v>337</v>
      </c>
      <c r="AU742" s="227" t="s">
        <v>85</v>
      </c>
      <c r="AY742" s="19" t="s">
        <v>335</v>
      </c>
      <c r="BE742" s="228">
        <f>IF(N742="základní",J742,0)</f>
        <v>0</v>
      </c>
      <c r="BF742" s="228">
        <f>IF(N742="snížená",J742,0)</f>
        <v>0</v>
      </c>
      <c r="BG742" s="228">
        <f>IF(N742="zákl. přenesená",J742,0)</f>
        <v>0</v>
      </c>
      <c r="BH742" s="228">
        <f>IF(N742="sníž. přenesená",J742,0)</f>
        <v>0</v>
      </c>
      <c r="BI742" s="228">
        <f>IF(N742="nulová",J742,0)</f>
        <v>0</v>
      </c>
      <c r="BJ742" s="19" t="s">
        <v>83</v>
      </c>
      <c r="BK742" s="228">
        <f>ROUND(I742*H742,2)</f>
        <v>0</v>
      </c>
      <c r="BL742" s="19" t="s">
        <v>447</v>
      </c>
      <c r="BM742" s="227" t="s">
        <v>1188</v>
      </c>
    </row>
    <row r="743" s="2" customFormat="1">
      <c r="A743" s="40"/>
      <c r="B743" s="41"/>
      <c r="C743" s="42"/>
      <c r="D743" s="229" t="s">
        <v>343</v>
      </c>
      <c r="E743" s="42"/>
      <c r="F743" s="230" t="s">
        <v>1189</v>
      </c>
      <c r="G743" s="42"/>
      <c r="H743" s="42"/>
      <c r="I743" s="231"/>
      <c r="J743" s="42"/>
      <c r="K743" s="42"/>
      <c r="L743" s="46"/>
      <c r="M743" s="232"/>
      <c r="N743" s="233"/>
      <c r="O743" s="86"/>
      <c r="P743" s="86"/>
      <c r="Q743" s="86"/>
      <c r="R743" s="86"/>
      <c r="S743" s="86"/>
      <c r="T743" s="86"/>
      <c r="U743" s="87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T743" s="19" t="s">
        <v>343</v>
      </c>
      <c r="AU743" s="19" t="s">
        <v>85</v>
      </c>
    </row>
    <row r="744" s="2" customFormat="1">
      <c r="A744" s="40"/>
      <c r="B744" s="41"/>
      <c r="C744" s="42"/>
      <c r="D744" s="234" t="s">
        <v>345</v>
      </c>
      <c r="E744" s="42"/>
      <c r="F744" s="235" t="s">
        <v>1190</v>
      </c>
      <c r="G744" s="42"/>
      <c r="H744" s="42"/>
      <c r="I744" s="231"/>
      <c r="J744" s="42"/>
      <c r="K744" s="42"/>
      <c r="L744" s="46"/>
      <c r="M744" s="232"/>
      <c r="N744" s="233"/>
      <c r="O744" s="86"/>
      <c r="P744" s="86"/>
      <c r="Q744" s="86"/>
      <c r="R744" s="86"/>
      <c r="S744" s="86"/>
      <c r="T744" s="86"/>
      <c r="U744" s="87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T744" s="19" t="s">
        <v>345</v>
      </c>
      <c r="AU744" s="19" t="s">
        <v>85</v>
      </c>
    </row>
    <row r="745" s="14" customFormat="1">
      <c r="A745" s="14"/>
      <c r="B745" s="247"/>
      <c r="C745" s="248"/>
      <c r="D745" s="229" t="s">
        <v>347</v>
      </c>
      <c r="E745" s="249" t="s">
        <v>19</v>
      </c>
      <c r="F745" s="250" t="s">
        <v>1099</v>
      </c>
      <c r="G745" s="248"/>
      <c r="H745" s="249" t="s">
        <v>19</v>
      </c>
      <c r="I745" s="251"/>
      <c r="J745" s="248"/>
      <c r="K745" s="248"/>
      <c r="L745" s="252"/>
      <c r="M745" s="253"/>
      <c r="N745" s="254"/>
      <c r="O745" s="254"/>
      <c r="P745" s="254"/>
      <c r="Q745" s="254"/>
      <c r="R745" s="254"/>
      <c r="S745" s="254"/>
      <c r="T745" s="254"/>
      <c r="U745" s="255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T745" s="256" t="s">
        <v>347</v>
      </c>
      <c r="AU745" s="256" t="s">
        <v>85</v>
      </c>
      <c r="AV745" s="14" t="s">
        <v>83</v>
      </c>
      <c r="AW745" s="14" t="s">
        <v>37</v>
      </c>
      <c r="AX745" s="14" t="s">
        <v>76</v>
      </c>
      <c r="AY745" s="256" t="s">
        <v>335</v>
      </c>
    </row>
    <row r="746" s="13" customFormat="1">
      <c r="A746" s="13"/>
      <c r="B746" s="236"/>
      <c r="C746" s="237"/>
      <c r="D746" s="229" t="s">
        <v>347</v>
      </c>
      <c r="E746" s="238" t="s">
        <v>19</v>
      </c>
      <c r="F746" s="239" t="s">
        <v>894</v>
      </c>
      <c r="G746" s="237"/>
      <c r="H746" s="240">
        <v>44.18</v>
      </c>
      <c r="I746" s="241"/>
      <c r="J746" s="237"/>
      <c r="K746" s="237"/>
      <c r="L746" s="242"/>
      <c r="M746" s="243"/>
      <c r="N746" s="244"/>
      <c r="O746" s="244"/>
      <c r="P746" s="244"/>
      <c r="Q746" s="244"/>
      <c r="R746" s="244"/>
      <c r="S746" s="244"/>
      <c r="T746" s="244"/>
      <c r="U746" s="245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T746" s="246" t="s">
        <v>347</v>
      </c>
      <c r="AU746" s="246" t="s">
        <v>85</v>
      </c>
      <c r="AV746" s="13" t="s">
        <v>85</v>
      </c>
      <c r="AW746" s="13" t="s">
        <v>37</v>
      </c>
      <c r="AX746" s="13" t="s">
        <v>76</v>
      </c>
      <c r="AY746" s="246" t="s">
        <v>335</v>
      </c>
    </row>
    <row r="747" s="13" customFormat="1">
      <c r="A747" s="13"/>
      <c r="B747" s="236"/>
      <c r="C747" s="237"/>
      <c r="D747" s="229" t="s">
        <v>347</v>
      </c>
      <c r="E747" s="238" t="s">
        <v>19</v>
      </c>
      <c r="F747" s="239" t="s">
        <v>895</v>
      </c>
      <c r="G747" s="237"/>
      <c r="H747" s="240">
        <v>15.82</v>
      </c>
      <c r="I747" s="241"/>
      <c r="J747" s="237"/>
      <c r="K747" s="237"/>
      <c r="L747" s="242"/>
      <c r="M747" s="243"/>
      <c r="N747" s="244"/>
      <c r="O747" s="244"/>
      <c r="P747" s="244"/>
      <c r="Q747" s="244"/>
      <c r="R747" s="244"/>
      <c r="S747" s="244"/>
      <c r="T747" s="244"/>
      <c r="U747" s="245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T747" s="246" t="s">
        <v>347</v>
      </c>
      <c r="AU747" s="246" t="s">
        <v>85</v>
      </c>
      <c r="AV747" s="13" t="s">
        <v>85</v>
      </c>
      <c r="AW747" s="13" t="s">
        <v>37</v>
      </c>
      <c r="AX747" s="13" t="s">
        <v>76</v>
      </c>
      <c r="AY747" s="246" t="s">
        <v>335</v>
      </c>
    </row>
    <row r="748" s="15" customFormat="1">
      <c r="A748" s="15"/>
      <c r="B748" s="267"/>
      <c r="C748" s="268"/>
      <c r="D748" s="229" t="s">
        <v>347</v>
      </c>
      <c r="E748" s="269" t="s">
        <v>19</v>
      </c>
      <c r="F748" s="270" t="s">
        <v>462</v>
      </c>
      <c r="G748" s="268"/>
      <c r="H748" s="271">
        <v>60</v>
      </c>
      <c r="I748" s="272"/>
      <c r="J748" s="268"/>
      <c r="K748" s="268"/>
      <c r="L748" s="273"/>
      <c r="M748" s="274"/>
      <c r="N748" s="275"/>
      <c r="O748" s="275"/>
      <c r="P748" s="275"/>
      <c r="Q748" s="275"/>
      <c r="R748" s="275"/>
      <c r="S748" s="275"/>
      <c r="T748" s="275"/>
      <c r="U748" s="276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T748" s="277" t="s">
        <v>347</v>
      </c>
      <c r="AU748" s="277" t="s">
        <v>85</v>
      </c>
      <c r="AV748" s="15" t="s">
        <v>103</v>
      </c>
      <c r="AW748" s="15" t="s">
        <v>37</v>
      </c>
      <c r="AX748" s="15" t="s">
        <v>83</v>
      </c>
      <c r="AY748" s="277" t="s">
        <v>335</v>
      </c>
    </row>
    <row r="749" s="2" customFormat="1" ht="16.5" customHeight="1">
      <c r="A749" s="40"/>
      <c r="B749" s="41"/>
      <c r="C749" s="216" t="s">
        <v>1191</v>
      </c>
      <c r="D749" s="216" t="s">
        <v>337</v>
      </c>
      <c r="E749" s="217" t="s">
        <v>1192</v>
      </c>
      <c r="F749" s="218" t="s">
        <v>1193</v>
      </c>
      <c r="G749" s="219" t="s">
        <v>388</v>
      </c>
      <c r="H749" s="220">
        <v>72.957999999999998</v>
      </c>
      <c r="I749" s="221"/>
      <c r="J749" s="222">
        <f>ROUND(I749*H749,2)</f>
        <v>0</v>
      </c>
      <c r="K749" s="218" t="s">
        <v>19</v>
      </c>
      <c r="L749" s="46"/>
      <c r="M749" s="223" t="s">
        <v>19</v>
      </c>
      <c r="N749" s="224" t="s">
        <v>47</v>
      </c>
      <c r="O749" s="86"/>
      <c r="P749" s="225">
        <f>O749*H749</f>
        <v>0</v>
      </c>
      <c r="Q749" s="225">
        <v>0.032530000000000003</v>
      </c>
      <c r="R749" s="225">
        <f>Q749*H749</f>
        <v>2.37332374</v>
      </c>
      <c r="S749" s="225">
        <v>0</v>
      </c>
      <c r="T749" s="225">
        <f>S749*H749</f>
        <v>0</v>
      </c>
      <c r="U749" s="226" t="s">
        <v>19</v>
      </c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R749" s="227" t="s">
        <v>447</v>
      </c>
      <c r="AT749" s="227" t="s">
        <v>337</v>
      </c>
      <c r="AU749" s="227" t="s">
        <v>85</v>
      </c>
      <c r="AY749" s="19" t="s">
        <v>335</v>
      </c>
      <c r="BE749" s="228">
        <f>IF(N749="základní",J749,0)</f>
        <v>0</v>
      </c>
      <c r="BF749" s="228">
        <f>IF(N749="snížená",J749,0)</f>
        <v>0</v>
      </c>
      <c r="BG749" s="228">
        <f>IF(N749="zákl. přenesená",J749,0)</f>
        <v>0</v>
      </c>
      <c r="BH749" s="228">
        <f>IF(N749="sníž. přenesená",J749,0)</f>
        <v>0</v>
      </c>
      <c r="BI749" s="228">
        <f>IF(N749="nulová",J749,0)</f>
        <v>0</v>
      </c>
      <c r="BJ749" s="19" t="s">
        <v>83</v>
      </c>
      <c r="BK749" s="228">
        <f>ROUND(I749*H749,2)</f>
        <v>0</v>
      </c>
      <c r="BL749" s="19" t="s">
        <v>447</v>
      </c>
      <c r="BM749" s="227" t="s">
        <v>1194</v>
      </c>
    </row>
    <row r="750" s="2" customFormat="1">
      <c r="A750" s="40"/>
      <c r="B750" s="41"/>
      <c r="C750" s="42"/>
      <c r="D750" s="229" t="s">
        <v>343</v>
      </c>
      <c r="E750" s="42"/>
      <c r="F750" s="230" t="s">
        <v>1195</v>
      </c>
      <c r="G750" s="42"/>
      <c r="H750" s="42"/>
      <c r="I750" s="231"/>
      <c r="J750" s="42"/>
      <c r="K750" s="42"/>
      <c r="L750" s="46"/>
      <c r="M750" s="232"/>
      <c r="N750" s="233"/>
      <c r="O750" s="86"/>
      <c r="P750" s="86"/>
      <c r="Q750" s="86"/>
      <c r="R750" s="86"/>
      <c r="S750" s="86"/>
      <c r="T750" s="86"/>
      <c r="U750" s="87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T750" s="19" t="s">
        <v>343</v>
      </c>
      <c r="AU750" s="19" t="s">
        <v>85</v>
      </c>
    </row>
    <row r="751" s="14" customFormat="1">
      <c r="A751" s="14"/>
      <c r="B751" s="247"/>
      <c r="C751" s="248"/>
      <c r="D751" s="229" t="s">
        <v>347</v>
      </c>
      <c r="E751" s="249" t="s">
        <v>19</v>
      </c>
      <c r="F751" s="250" t="s">
        <v>1196</v>
      </c>
      <c r="G751" s="248"/>
      <c r="H751" s="249" t="s">
        <v>19</v>
      </c>
      <c r="I751" s="251"/>
      <c r="J751" s="248"/>
      <c r="K751" s="248"/>
      <c r="L751" s="252"/>
      <c r="M751" s="253"/>
      <c r="N751" s="254"/>
      <c r="O751" s="254"/>
      <c r="P751" s="254"/>
      <c r="Q751" s="254"/>
      <c r="R751" s="254"/>
      <c r="S751" s="254"/>
      <c r="T751" s="254"/>
      <c r="U751" s="255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T751" s="256" t="s">
        <v>347</v>
      </c>
      <c r="AU751" s="256" t="s">
        <v>85</v>
      </c>
      <c r="AV751" s="14" t="s">
        <v>83</v>
      </c>
      <c r="AW751" s="14" t="s">
        <v>37</v>
      </c>
      <c r="AX751" s="14" t="s">
        <v>76</v>
      </c>
      <c r="AY751" s="256" t="s">
        <v>335</v>
      </c>
    </row>
    <row r="752" s="13" customFormat="1">
      <c r="A752" s="13"/>
      <c r="B752" s="236"/>
      <c r="C752" s="237"/>
      <c r="D752" s="229" t="s">
        <v>347</v>
      </c>
      <c r="E752" s="238" t="s">
        <v>19</v>
      </c>
      <c r="F752" s="239" t="s">
        <v>1197</v>
      </c>
      <c r="G752" s="237"/>
      <c r="H752" s="240">
        <v>46.200000000000003</v>
      </c>
      <c r="I752" s="241"/>
      <c r="J752" s="237"/>
      <c r="K752" s="237"/>
      <c r="L752" s="242"/>
      <c r="M752" s="243"/>
      <c r="N752" s="244"/>
      <c r="O752" s="244"/>
      <c r="P752" s="244"/>
      <c r="Q752" s="244"/>
      <c r="R752" s="244"/>
      <c r="S752" s="244"/>
      <c r="T752" s="244"/>
      <c r="U752" s="245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T752" s="246" t="s">
        <v>347</v>
      </c>
      <c r="AU752" s="246" t="s">
        <v>85</v>
      </c>
      <c r="AV752" s="13" t="s">
        <v>85</v>
      </c>
      <c r="AW752" s="13" t="s">
        <v>37</v>
      </c>
      <c r="AX752" s="13" t="s">
        <v>76</v>
      </c>
      <c r="AY752" s="246" t="s">
        <v>335</v>
      </c>
    </row>
    <row r="753" s="14" customFormat="1">
      <c r="A753" s="14"/>
      <c r="B753" s="247"/>
      <c r="C753" s="248"/>
      <c r="D753" s="229" t="s">
        <v>347</v>
      </c>
      <c r="E753" s="249" t="s">
        <v>19</v>
      </c>
      <c r="F753" s="250" t="s">
        <v>1198</v>
      </c>
      <c r="G753" s="248"/>
      <c r="H753" s="249" t="s">
        <v>19</v>
      </c>
      <c r="I753" s="251"/>
      <c r="J753" s="248"/>
      <c r="K753" s="248"/>
      <c r="L753" s="252"/>
      <c r="M753" s="253"/>
      <c r="N753" s="254"/>
      <c r="O753" s="254"/>
      <c r="P753" s="254"/>
      <c r="Q753" s="254"/>
      <c r="R753" s="254"/>
      <c r="S753" s="254"/>
      <c r="T753" s="254"/>
      <c r="U753" s="255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T753" s="256" t="s">
        <v>347</v>
      </c>
      <c r="AU753" s="256" t="s">
        <v>85</v>
      </c>
      <c r="AV753" s="14" t="s">
        <v>83</v>
      </c>
      <c r="AW753" s="14" t="s">
        <v>37</v>
      </c>
      <c r="AX753" s="14" t="s">
        <v>76</v>
      </c>
      <c r="AY753" s="256" t="s">
        <v>335</v>
      </c>
    </row>
    <row r="754" s="13" customFormat="1">
      <c r="A754" s="13"/>
      <c r="B754" s="236"/>
      <c r="C754" s="237"/>
      <c r="D754" s="229" t="s">
        <v>347</v>
      </c>
      <c r="E754" s="238" t="s">
        <v>19</v>
      </c>
      <c r="F754" s="239" t="s">
        <v>1199</v>
      </c>
      <c r="G754" s="237"/>
      <c r="H754" s="240">
        <v>26.757999999999999</v>
      </c>
      <c r="I754" s="241"/>
      <c r="J754" s="237"/>
      <c r="K754" s="237"/>
      <c r="L754" s="242"/>
      <c r="M754" s="243"/>
      <c r="N754" s="244"/>
      <c r="O754" s="244"/>
      <c r="P754" s="244"/>
      <c r="Q754" s="244"/>
      <c r="R754" s="244"/>
      <c r="S754" s="244"/>
      <c r="T754" s="244"/>
      <c r="U754" s="245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T754" s="246" t="s">
        <v>347</v>
      </c>
      <c r="AU754" s="246" t="s">
        <v>85</v>
      </c>
      <c r="AV754" s="13" t="s">
        <v>85</v>
      </c>
      <c r="AW754" s="13" t="s">
        <v>37</v>
      </c>
      <c r="AX754" s="13" t="s">
        <v>76</v>
      </c>
      <c r="AY754" s="246" t="s">
        <v>335</v>
      </c>
    </row>
    <row r="755" s="15" customFormat="1">
      <c r="A755" s="15"/>
      <c r="B755" s="267"/>
      <c r="C755" s="268"/>
      <c r="D755" s="229" t="s">
        <v>347</v>
      </c>
      <c r="E755" s="269" t="s">
        <v>19</v>
      </c>
      <c r="F755" s="270" t="s">
        <v>462</v>
      </c>
      <c r="G755" s="268"/>
      <c r="H755" s="271">
        <v>72.957999999999998</v>
      </c>
      <c r="I755" s="272"/>
      <c r="J755" s="268"/>
      <c r="K755" s="268"/>
      <c r="L755" s="273"/>
      <c r="M755" s="274"/>
      <c r="N755" s="275"/>
      <c r="O755" s="275"/>
      <c r="P755" s="275"/>
      <c r="Q755" s="275"/>
      <c r="R755" s="275"/>
      <c r="S755" s="275"/>
      <c r="T755" s="275"/>
      <c r="U755" s="276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T755" s="277" t="s">
        <v>347</v>
      </c>
      <c r="AU755" s="277" t="s">
        <v>85</v>
      </c>
      <c r="AV755" s="15" t="s">
        <v>103</v>
      </c>
      <c r="AW755" s="15" t="s">
        <v>37</v>
      </c>
      <c r="AX755" s="15" t="s">
        <v>83</v>
      </c>
      <c r="AY755" s="277" t="s">
        <v>335</v>
      </c>
    </row>
    <row r="756" s="2" customFormat="1" ht="16.5" customHeight="1">
      <c r="A756" s="40"/>
      <c r="B756" s="41"/>
      <c r="C756" s="216" t="s">
        <v>1200</v>
      </c>
      <c r="D756" s="216" t="s">
        <v>337</v>
      </c>
      <c r="E756" s="217" t="s">
        <v>1201</v>
      </c>
      <c r="F756" s="218" t="s">
        <v>1202</v>
      </c>
      <c r="G756" s="219" t="s">
        <v>388</v>
      </c>
      <c r="H756" s="220">
        <v>2</v>
      </c>
      <c r="I756" s="221"/>
      <c r="J756" s="222">
        <f>ROUND(I756*H756,2)</f>
        <v>0</v>
      </c>
      <c r="K756" s="218" t="s">
        <v>341</v>
      </c>
      <c r="L756" s="46"/>
      <c r="M756" s="223" t="s">
        <v>19</v>
      </c>
      <c r="N756" s="224" t="s">
        <v>47</v>
      </c>
      <c r="O756" s="86"/>
      <c r="P756" s="225">
        <f>O756*H756</f>
        <v>0</v>
      </c>
      <c r="Q756" s="225">
        <v>0.032820000000000002</v>
      </c>
      <c r="R756" s="225">
        <f>Q756*H756</f>
        <v>0.065640000000000004</v>
      </c>
      <c r="S756" s="225">
        <v>0</v>
      </c>
      <c r="T756" s="225">
        <f>S756*H756</f>
        <v>0</v>
      </c>
      <c r="U756" s="226" t="s">
        <v>19</v>
      </c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R756" s="227" t="s">
        <v>447</v>
      </c>
      <c r="AT756" s="227" t="s">
        <v>337</v>
      </c>
      <c r="AU756" s="227" t="s">
        <v>85</v>
      </c>
      <c r="AY756" s="19" t="s">
        <v>335</v>
      </c>
      <c r="BE756" s="228">
        <f>IF(N756="základní",J756,0)</f>
        <v>0</v>
      </c>
      <c r="BF756" s="228">
        <f>IF(N756="snížená",J756,0)</f>
        <v>0</v>
      </c>
      <c r="BG756" s="228">
        <f>IF(N756="zákl. přenesená",J756,0)</f>
        <v>0</v>
      </c>
      <c r="BH756" s="228">
        <f>IF(N756="sníž. přenesená",J756,0)</f>
        <v>0</v>
      </c>
      <c r="BI756" s="228">
        <f>IF(N756="nulová",J756,0)</f>
        <v>0</v>
      </c>
      <c r="BJ756" s="19" t="s">
        <v>83</v>
      </c>
      <c r="BK756" s="228">
        <f>ROUND(I756*H756,2)</f>
        <v>0</v>
      </c>
      <c r="BL756" s="19" t="s">
        <v>447</v>
      </c>
      <c r="BM756" s="227" t="s">
        <v>1203</v>
      </c>
    </row>
    <row r="757" s="2" customFormat="1">
      <c r="A757" s="40"/>
      <c r="B757" s="41"/>
      <c r="C757" s="42"/>
      <c r="D757" s="229" t="s">
        <v>343</v>
      </c>
      <c r="E757" s="42"/>
      <c r="F757" s="230" t="s">
        <v>1204</v>
      </c>
      <c r="G757" s="42"/>
      <c r="H757" s="42"/>
      <c r="I757" s="231"/>
      <c r="J757" s="42"/>
      <c r="K757" s="42"/>
      <c r="L757" s="46"/>
      <c r="M757" s="232"/>
      <c r="N757" s="233"/>
      <c r="O757" s="86"/>
      <c r="P757" s="86"/>
      <c r="Q757" s="86"/>
      <c r="R757" s="86"/>
      <c r="S757" s="86"/>
      <c r="T757" s="86"/>
      <c r="U757" s="87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T757" s="19" t="s">
        <v>343</v>
      </c>
      <c r="AU757" s="19" t="s">
        <v>85</v>
      </c>
    </row>
    <row r="758" s="2" customFormat="1">
      <c r="A758" s="40"/>
      <c r="B758" s="41"/>
      <c r="C758" s="42"/>
      <c r="D758" s="234" t="s">
        <v>345</v>
      </c>
      <c r="E758" s="42"/>
      <c r="F758" s="235" t="s">
        <v>1205</v>
      </c>
      <c r="G758" s="42"/>
      <c r="H758" s="42"/>
      <c r="I758" s="231"/>
      <c r="J758" s="42"/>
      <c r="K758" s="42"/>
      <c r="L758" s="46"/>
      <c r="M758" s="232"/>
      <c r="N758" s="233"/>
      <c r="O758" s="86"/>
      <c r="P758" s="86"/>
      <c r="Q758" s="86"/>
      <c r="R758" s="86"/>
      <c r="S758" s="86"/>
      <c r="T758" s="86"/>
      <c r="U758" s="87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T758" s="19" t="s">
        <v>345</v>
      </c>
      <c r="AU758" s="19" t="s">
        <v>85</v>
      </c>
    </row>
    <row r="759" s="13" customFormat="1">
      <c r="A759" s="13"/>
      <c r="B759" s="236"/>
      <c r="C759" s="237"/>
      <c r="D759" s="229" t="s">
        <v>347</v>
      </c>
      <c r="E759" s="238" t="s">
        <v>19</v>
      </c>
      <c r="F759" s="239" t="s">
        <v>1206</v>
      </c>
      <c r="G759" s="237"/>
      <c r="H759" s="240">
        <v>2</v>
      </c>
      <c r="I759" s="241"/>
      <c r="J759" s="237"/>
      <c r="K759" s="237"/>
      <c r="L759" s="242"/>
      <c r="M759" s="243"/>
      <c r="N759" s="244"/>
      <c r="O759" s="244"/>
      <c r="P759" s="244"/>
      <c r="Q759" s="244"/>
      <c r="R759" s="244"/>
      <c r="S759" s="244"/>
      <c r="T759" s="244"/>
      <c r="U759" s="245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T759" s="246" t="s">
        <v>347</v>
      </c>
      <c r="AU759" s="246" t="s">
        <v>85</v>
      </c>
      <c r="AV759" s="13" t="s">
        <v>85</v>
      </c>
      <c r="AW759" s="13" t="s">
        <v>37</v>
      </c>
      <c r="AX759" s="13" t="s">
        <v>83</v>
      </c>
      <c r="AY759" s="246" t="s">
        <v>335</v>
      </c>
    </row>
    <row r="760" s="2" customFormat="1" ht="16.5" customHeight="1">
      <c r="A760" s="40"/>
      <c r="B760" s="41"/>
      <c r="C760" s="216" t="s">
        <v>1207</v>
      </c>
      <c r="D760" s="216" t="s">
        <v>337</v>
      </c>
      <c r="E760" s="217" t="s">
        <v>1208</v>
      </c>
      <c r="F760" s="218" t="s">
        <v>1209</v>
      </c>
      <c r="G760" s="219" t="s">
        <v>388</v>
      </c>
      <c r="H760" s="220">
        <v>50.860999999999997</v>
      </c>
      <c r="I760" s="221"/>
      <c r="J760" s="222">
        <f>ROUND(I760*H760,2)</f>
        <v>0</v>
      </c>
      <c r="K760" s="218" t="s">
        <v>341</v>
      </c>
      <c r="L760" s="46"/>
      <c r="M760" s="223" t="s">
        <v>19</v>
      </c>
      <c r="N760" s="224" t="s">
        <v>47</v>
      </c>
      <c r="O760" s="86"/>
      <c r="P760" s="225">
        <f>O760*H760</f>
        <v>0</v>
      </c>
      <c r="Q760" s="225">
        <v>0.027740000000000001</v>
      </c>
      <c r="R760" s="225">
        <f>Q760*H760</f>
        <v>1.4108841400000001</v>
      </c>
      <c r="S760" s="225">
        <v>0</v>
      </c>
      <c r="T760" s="225">
        <f>S760*H760</f>
        <v>0</v>
      </c>
      <c r="U760" s="226" t="s">
        <v>19</v>
      </c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R760" s="227" t="s">
        <v>447</v>
      </c>
      <c r="AT760" s="227" t="s">
        <v>337</v>
      </c>
      <c r="AU760" s="227" t="s">
        <v>85</v>
      </c>
      <c r="AY760" s="19" t="s">
        <v>335</v>
      </c>
      <c r="BE760" s="228">
        <f>IF(N760="základní",J760,0)</f>
        <v>0</v>
      </c>
      <c r="BF760" s="228">
        <f>IF(N760="snížená",J760,0)</f>
        <v>0</v>
      </c>
      <c r="BG760" s="228">
        <f>IF(N760="zákl. přenesená",J760,0)</f>
        <v>0</v>
      </c>
      <c r="BH760" s="228">
        <f>IF(N760="sníž. přenesená",J760,0)</f>
        <v>0</v>
      </c>
      <c r="BI760" s="228">
        <f>IF(N760="nulová",J760,0)</f>
        <v>0</v>
      </c>
      <c r="BJ760" s="19" t="s">
        <v>83</v>
      </c>
      <c r="BK760" s="228">
        <f>ROUND(I760*H760,2)</f>
        <v>0</v>
      </c>
      <c r="BL760" s="19" t="s">
        <v>447</v>
      </c>
      <c r="BM760" s="227" t="s">
        <v>1210</v>
      </c>
    </row>
    <row r="761" s="2" customFormat="1">
      <c r="A761" s="40"/>
      <c r="B761" s="41"/>
      <c r="C761" s="42"/>
      <c r="D761" s="229" t="s">
        <v>343</v>
      </c>
      <c r="E761" s="42"/>
      <c r="F761" s="230" t="s">
        <v>1211</v>
      </c>
      <c r="G761" s="42"/>
      <c r="H761" s="42"/>
      <c r="I761" s="231"/>
      <c r="J761" s="42"/>
      <c r="K761" s="42"/>
      <c r="L761" s="46"/>
      <c r="M761" s="232"/>
      <c r="N761" s="233"/>
      <c r="O761" s="86"/>
      <c r="P761" s="86"/>
      <c r="Q761" s="86"/>
      <c r="R761" s="86"/>
      <c r="S761" s="86"/>
      <c r="T761" s="86"/>
      <c r="U761" s="87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T761" s="19" t="s">
        <v>343</v>
      </c>
      <c r="AU761" s="19" t="s">
        <v>85</v>
      </c>
    </row>
    <row r="762" s="2" customFormat="1">
      <c r="A762" s="40"/>
      <c r="B762" s="41"/>
      <c r="C762" s="42"/>
      <c r="D762" s="234" t="s">
        <v>345</v>
      </c>
      <c r="E762" s="42"/>
      <c r="F762" s="235" t="s">
        <v>1212</v>
      </c>
      <c r="G762" s="42"/>
      <c r="H762" s="42"/>
      <c r="I762" s="231"/>
      <c r="J762" s="42"/>
      <c r="K762" s="42"/>
      <c r="L762" s="46"/>
      <c r="M762" s="232"/>
      <c r="N762" s="233"/>
      <c r="O762" s="86"/>
      <c r="P762" s="86"/>
      <c r="Q762" s="86"/>
      <c r="R762" s="86"/>
      <c r="S762" s="86"/>
      <c r="T762" s="86"/>
      <c r="U762" s="87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T762" s="19" t="s">
        <v>345</v>
      </c>
      <c r="AU762" s="19" t="s">
        <v>85</v>
      </c>
    </row>
    <row r="763" s="14" customFormat="1">
      <c r="A763" s="14"/>
      <c r="B763" s="247"/>
      <c r="C763" s="248"/>
      <c r="D763" s="229" t="s">
        <v>347</v>
      </c>
      <c r="E763" s="249" t="s">
        <v>19</v>
      </c>
      <c r="F763" s="250" t="s">
        <v>1213</v>
      </c>
      <c r="G763" s="248"/>
      <c r="H763" s="249" t="s">
        <v>19</v>
      </c>
      <c r="I763" s="251"/>
      <c r="J763" s="248"/>
      <c r="K763" s="248"/>
      <c r="L763" s="252"/>
      <c r="M763" s="253"/>
      <c r="N763" s="254"/>
      <c r="O763" s="254"/>
      <c r="P763" s="254"/>
      <c r="Q763" s="254"/>
      <c r="R763" s="254"/>
      <c r="S763" s="254"/>
      <c r="T763" s="254"/>
      <c r="U763" s="255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T763" s="256" t="s">
        <v>347</v>
      </c>
      <c r="AU763" s="256" t="s">
        <v>85</v>
      </c>
      <c r="AV763" s="14" t="s">
        <v>83</v>
      </c>
      <c r="AW763" s="14" t="s">
        <v>37</v>
      </c>
      <c r="AX763" s="14" t="s">
        <v>76</v>
      </c>
      <c r="AY763" s="256" t="s">
        <v>335</v>
      </c>
    </row>
    <row r="764" s="13" customFormat="1">
      <c r="A764" s="13"/>
      <c r="B764" s="236"/>
      <c r="C764" s="237"/>
      <c r="D764" s="229" t="s">
        <v>347</v>
      </c>
      <c r="E764" s="238" t="s">
        <v>256</v>
      </c>
      <c r="F764" s="239" t="s">
        <v>1214</v>
      </c>
      <c r="G764" s="237"/>
      <c r="H764" s="240">
        <v>50.860999999999997</v>
      </c>
      <c r="I764" s="241"/>
      <c r="J764" s="237"/>
      <c r="K764" s="237"/>
      <c r="L764" s="242"/>
      <c r="M764" s="243"/>
      <c r="N764" s="244"/>
      <c r="O764" s="244"/>
      <c r="P764" s="244"/>
      <c r="Q764" s="244"/>
      <c r="R764" s="244"/>
      <c r="S764" s="244"/>
      <c r="T764" s="244"/>
      <c r="U764" s="245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T764" s="246" t="s">
        <v>347</v>
      </c>
      <c r="AU764" s="246" t="s">
        <v>85</v>
      </c>
      <c r="AV764" s="13" t="s">
        <v>85</v>
      </c>
      <c r="AW764" s="13" t="s">
        <v>37</v>
      </c>
      <c r="AX764" s="13" t="s">
        <v>83</v>
      </c>
      <c r="AY764" s="246" t="s">
        <v>335</v>
      </c>
    </row>
    <row r="765" s="2" customFormat="1" ht="16.5" customHeight="1">
      <c r="A765" s="40"/>
      <c r="B765" s="41"/>
      <c r="C765" s="216" t="s">
        <v>1215</v>
      </c>
      <c r="D765" s="216" t="s">
        <v>337</v>
      </c>
      <c r="E765" s="217" t="s">
        <v>1216</v>
      </c>
      <c r="F765" s="218" t="s">
        <v>1217</v>
      </c>
      <c r="G765" s="219" t="s">
        <v>364</v>
      </c>
      <c r="H765" s="220">
        <v>8.0779999999999994</v>
      </c>
      <c r="I765" s="221"/>
      <c r="J765" s="222">
        <f>ROUND(I765*H765,2)</f>
        <v>0</v>
      </c>
      <c r="K765" s="218" t="s">
        <v>341</v>
      </c>
      <c r="L765" s="46"/>
      <c r="M765" s="223" t="s">
        <v>19</v>
      </c>
      <c r="N765" s="224" t="s">
        <v>47</v>
      </c>
      <c r="O765" s="86"/>
      <c r="P765" s="225">
        <f>O765*H765</f>
        <v>0</v>
      </c>
      <c r="Q765" s="225">
        <v>0</v>
      </c>
      <c r="R765" s="225">
        <f>Q765*H765</f>
        <v>0</v>
      </c>
      <c r="S765" s="225">
        <v>0</v>
      </c>
      <c r="T765" s="225">
        <f>S765*H765</f>
        <v>0</v>
      </c>
      <c r="U765" s="226" t="s">
        <v>19</v>
      </c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R765" s="227" t="s">
        <v>447</v>
      </c>
      <c r="AT765" s="227" t="s">
        <v>337</v>
      </c>
      <c r="AU765" s="227" t="s">
        <v>85</v>
      </c>
      <c r="AY765" s="19" t="s">
        <v>335</v>
      </c>
      <c r="BE765" s="228">
        <f>IF(N765="základní",J765,0)</f>
        <v>0</v>
      </c>
      <c r="BF765" s="228">
        <f>IF(N765="snížená",J765,0)</f>
        <v>0</v>
      </c>
      <c r="BG765" s="228">
        <f>IF(N765="zákl. přenesená",J765,0)</f>
        <v>0</v>
      </c>
      <c r="BH765" s="228">
        <f>IF(N765="sníž. přenesená",J765,0)</f>
        <v>0</v>
      </c>
      <c r="BI765" s="228">
        <f>IF(N765="nulová",J765,0)</f>
        <v>0</v>
      </c>
      <c r="BJ765" s="19" t="s">
        <v>83</v>
      </c>
      <c r="BK765" s="228">
        <f>ROUND(I765*H765,2)</f>
        <v>0</v>
      </c>
      <c r="BL765" s="19" t="s">
        <v>447</v>
      </c>
      <c r="BM765" s="227" t="s">
        <v>1218</v>
      </c>
    </row>
    <row r="766" s="2" customFormat="1">
      <c r="A766" s="40"/>
      <c r="B766" s="41"/>
      <c r="C766" s="42"/>
      <c r="D766" s="229" t="s">
        <v>343</v>
      </c>
      <c r="E766" s="42"/>
      <c r="F766" s="230" t="s">
        <v>1219</v>
      </c>
      <c r="G766" s="42"/>
      <c r="H766" s="42"/>
      <c r="I766" s="231"/>
      <c r="J766" s="42"/>
      <c r="K766" s="42"/>
      <c r="L766" s="46"/>
      <c r="M766" s="232"/>
      <c r="N766" s="233"/>
      <c r="O766" s="86"/>
      <c r="P766" s="86"/>
      <c r="Q766" s="86"/>
      <c r="R766" s="86"/>
      <c r="S766" s="86"/>
      <c r="T766" s="86"/>
      <c r="U766" s="87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T766" s="19" t="s">
        <v>343</v>
      </c>
      <c r="AU766" s="19" t="s">
        <v>85</v>
      </c>
    </row>
    <row r="767" s="2" customFormat="1">
      <c r="A767" s="40"/>
      <c r="B767" s="41"/>
      <c r="C767" s="42"/>
      <c r="D767" s="234" t="s">
        <v>345</v>
      </c>
      <c r="E767" s="42"/>
      <c r="F767" s="235" t="s">
        <v>1220</v>
      </c>
      <c r="G767" s="42"/>
      <c r="H767" s="42"/>
      <c r="I767" s="231"/>
      <c r="J767" s="42"/>
      <c r="K767" s="42"/>
      <c r="L767" s="46"/>
      <c r="M767" s="232"/>
      <c r="N767" s="233"/>
      <c r="O767" s="86"/>
      <c r="P767" s="86"/>
      <c r="Q767" s="86"/>
      <c r="R767" s="86"/>
      <c r="S767" s="86"/>
      <c r="T767" s="86"/>
      <c r="U767" s="87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T767" s="19" t="s">
        <v>345</v>
      </c>
      <c r="AU767" s="19" t="s">
        <v>85</v>
      </c>
    </row>
    <row r="768" s="12" customFormat="1" ht="22.8" customHeight="1">
      <c r="A768" s="12"/>
      <c r="B768" s="200"/>
      <c r="C768" s="201"/>
      <c r="D768" s="202" t="s">
        <v>75</v>
      </c>
      <c r="E768" s="214" t="s">
        <v>1221</v>
      </c>
      <c r="F768" s="214" t="s">
        <v>1222</v>
      </c>
      <c r="G768" s="201"/>
      <c r="H768" s="201"/>
      <c r="I768" s="204"/>
      <c r="J768" s="215">
        <f>BK768</f>
        <v>0</v>
      </c>
      <c r="K768" s="201"/>
      <c r="L768" s="206"/>
      <c r="M768" s="207"/>
      <c r="N768" s="208"/>
      <c r="O768" s="208"/>
      <c r="P768" s="209">
        <f>SUM(P769:P862)</f>
        <v>0</v>
      </c>
      <c r="Q768" s="208"/>
      <c r="R768" s="209">
        <f>SUM(R769:R862)</f>
        <v>6.9681005899999997</v>
      </c>
      <c r="S768" s="208"/>
      <c r="T768" s="209">
        <f>SUM(T769:T862)</f>
        <v>0</v>
      </c>
      <c r="U768" s="210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R768" s="211" t="s">
        <v>85</v>
      </c>
      <c r="AT768" s="212" t="s">
        <v>75</v>
      </c>
      <c r="AU768" s="212" t="s">
        <v>83</v>
      </c>
      <c r="AY768" s="211" t="s">
        <v>335</v>
      </c>
      <c r="BK768" s="213">
        <f>SUM(BK769:BK862)</f>
        <v>0</v>
      </c>
    </row>
    <row r="769" s="2" customFormat="1" ht="16.5" customHeight="1">
      <c r="A769" s="40"/>
      <c r="B769" s="41"/>
      <c r="C769" s="216" t="s">
        <v>1223</v>
      </c>
      <c r="D769" s="216" t="s">
        <v>337</v>
      </c>
      <c r="E769" s="217" t="s">
        <v>1224</v>
      </c>
      <c r="F769" s="218" t="s">
        <v>1225</v>
      </c>
      <c r="G769" s="219" t="s">
        <v>388</v>
      </c>
      <c r="H769" s="220">
        <v>9.7919999999999998</v>
      </c>
      <c r="I769" s="221"/>
      <c r="J769" s="222">
        <f>ROUND(I769*H769,2)</f>
        <v>0</v>
      </c>
      <c r="K769" s="218" t="s">
        <v>341</v>
      </c>
      <c r="L769" s="46"/>
      <c r="M769" s="223" t="s">
        <v>19</v>
      </c>
      <c r="N769" s="224" t="s">
        <v>47</v>
      </c>
      <c r="O769" s="86"/>
      <c r="P769" s="225">
        <f>O769*H769</f>
        <v>0</v>
      </c>
      <c r="Q769" s="225">
        <v>0.022450000000000001</v>
      </c>
      <c r="R769" s="225">
        <f>Q769*H769</f>
        <v>0.21983040000000001</v>
      </c>
      <c r="S769" s="225">
        <v>0</v>
      </c>
      <c r="T769" s="225">
        <f>S769*H769</f>
        <v>0</v>
      </c>
      <c r="U769" s="226" t="s">
        <v>19</v>
      </c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R769" s="227" t="s">
        <v>447</v>
      </c>
      <c r="AT769" s="227" t="s">
        <v>337</v>
      </c>
      <c r="AU769" s="227" t="s">
        <v>85</v>
      </c>
      <c r="AY769" s="19" t="s">
        <v>335</v>
      </c>
      <c r="BE769" s="228">
        <f>IF(N769="základní",J769,0)</f>
        <v>0</v>
      </c>
      <c r="BF769" s="228">
        <f>IF(N769="snížená",J769,0)</f>
        <v>0</v>
      </c>
      <c r="BG769" s="228">
        <f>IF(N769="zákl. přenesená",J769,0)</f>
        <v>0</v>
      </c>
      <c r="BH769" s="228">
        <f>IF(N769="sníž. přenesená",J769,0)</f>
        <v>0</v>
      </c>
      <c r="BI769" s="228">
        <f>IF(N769="nulová",J769,0)</f>
        <v>0</v>
      </c>
      <c r="BJ769" s="19" t="s">
        <v>83</v>
      </c>
      <c r="BK769" s="228">
        <f>ROUND(I769*H769,2)</f>
        <v>0</v>
      </c>
      <c r="BL769" s="19" t="s">
        <v>447</v>
      </c>
      <c r="BM769" s="227" t="s">
        <v>1226</v>
      </c>
    </row>
    <row r="770" s="2" customFormat="1">
      <c r="A770" s="40"/>
      <c r="B770" s="41"/>
      <c r="C770" s="42"/>
      <c r="D770" s="229" t="s">
        <v>343</v>
      </c>
      <c r="E770" s="42"/>
      <c r="F770" s="230" t="s">
        <v>1227</v>
      </c>
      <c r="G770" s="42"/>
      <c r="H770" s="42"/>
      <c r="I770" s="231"/>
      <c r="J770" s="42"/>
      <c r="K770" s="42"/>
      <c r="L770" s="46"/>
      <c r="M770" s="232"/>
      <c r="N770" s="233"/>
      <c r="O770" s="86"/>
      <c r="P770" s="86"/>
      <c r="Q770" s="86"/>
      <c r="R770" s="86"/>
      <c r="S770" s="86"/>
      <c r="T770" s="86"/>
      <c r="U770" s="87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T770" s="19" t="s">
        <v>343</v>
      </c>
      <c r="AU770" s="19" t="s">
        <v>85</v>
      </c>
    </row>
    <row r="771" s="2" customFormat="1">
      <c r="A771" s="40"/>
      <c r="B771" s="41"/>
      <c r="C771" s="42"/>
      <c r="D771" s="234" t="s">
        <v>345</v>
      </c>
      <c r="E771" s="42"/>
      <c r="F771" s="235" t="s">
        <v>1228</v>
      </c>
      <c r="G771" s="42"/>
      <c r="H771" s="42"/>
      <c r="I771" s="231"/>
      <c r="J771" s="42"/>
      <c r="K771" s="42"/>
      <c r="L771" s="46"/>
      <c r="M771" s="232"/>
      <c r="N771" s="233"/>
      <c r="O771" s="86"/>
      <c r="P771" s="86"/>
      <c r="Q771" s="86"/>
      <c r="R771" s="86"/>
      <c r="S771" s="86"/>
      <c r="T771" s="86"/>
      <c r="U771" s="87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T771" s="19" t="s">
        <v>345</v>
      </c>
      <c r="AU771" s="19" t="s">
        <v>85</v>
      </c>
    </row>
    <row r="772" s="14" customFormat="1">
      <c r="A772" s="14"/>
      <c r="B772" s="247"/>
      <c r="C772" s="248"/>
      <c r="D772" s="229" t="s">
        <v>347</v>
      </c>
      <c r="E772" s="249" t="s">
        <v>19</v>
      </c>
      <c r="F772" s="250" t="s">
        <v>758</v>
      </c>
      <c r="G772" s="248"/>
      <c r="H772" s="249" t="s">
        <v>19</v>
      </c>
      <c r="I772" s="251"/>
      <c r="J772" s="248"/>
      <c r="K772" s="248"/>
      <c r="L772" s="252"/>
      <c r="M772" s="253"/>
      <c r="N772" s="254"/>
      <c r="O772" s="254"/>
      <c r="P772" s="254"/>
      <c r="Q772" s="254"/>
      <c r="R772" s="254"/>
      <c r="S772" s="254"/>
      <c r="T772" s="254"/>
      <c r="U772" s="255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T772" s="256" t="s">
        <v>347</v>
      </c>
      <c r="AU772" s="256" t="s">
        <v>85</v>
      </c>
      <c r="AV772" s="14" t="s">
        <v>83</v>
      </c>
      <c r="AW772" s="14" t="s">
        <v>37</v>
      </c>
      <c r="AX772" s="14" t="s">
        <v>76</v>
      </c>
      <c r="AY772" s="256" t="s">
        <v>335</v>
      </c>
    </row>
    <row r="773" s="13" customFormat="1">
      <c r="A773" s="13"/>
      <c r="B773" s="236"/>
      <c r="C773" s="237"/>
      <c r="D773" s="229" t="s">
        <v>347</v>
      </c>
      <c r="E773" s="238" t="s">
        <v>19</v>
      </c>
      <c r="F773" s="239" t="s">
        <v>1229</v>
      </c>
      <c r="G773" s="237"/>
      <c r="H773" s="240">
        <v>9.7919999999999998</v>
      </c>
      <c r="I773" s="241"/>
      <c r="J773" s="237"/>
      <c r="K773" s="237"/>
      <c r="L773" s="242"/>
      <c r="M773" s="243"/>
      <c r="N773" s="244"/>
      <c r="O773" s="244"/>
      <c r="P773" s="244"/>
      <c r="Q773" s="244"/>
      <c r="R773" s="244"/>
      <c r="S773" s="244"/>
      <c r="T773" s="244"/>
      <c r="U773" s="245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T773" s="246" t="s">
        <v>347</v>
      </c>
      <c r="AU773" s="246" t="s">
        <v>85</v>
      </c>
      <c r="AV773" s="13" t="s">
        <v>85</v>
      </c>
      <c r="AW773" s="13" t="s">
        <v>37</v>
      </c>
      <c r="AX773" s="13" t="s">
        <v>83</v>
      </c>
      <c r="AY773" s="246" t="s">
        <v>335</v>
      </c>
    </row>
    <row r="774" s="2" customFormat="1" ht="16.5" customHeight="1">
      <c r="A774" s="40"/>
      <c r="B774" s="41"/>
      <c r="C774" s="216" t="s">
        <v>1230</v>
      </c>
      <c r="D774" s="216" t="s">
        <v>337</v>
      </c>
      <c r="E774" s="217" t="s">
        <v>1231</v>
      </c>
      <c r="F774" s="218" t="s">
        <v>1232</v>
      </c>
      <c r="G774" s="219" t="s">
        <v>388</v>
      </c>
      <c r="H774" s="220">
        <v>19.664999999999999</v>
      </c>
      <c r="I774" s="221"/>
      <c r="J774" s="222">
        <f>ROUND(I774*H774,2)</f>
        <v>0</v>
      </c>
      <c r="K774" s="218" t="s">
        <v>341</v>
      </c>
      <c r="L774" s="46"/>
      <c r="M774" s="223" t="s">
        <v>19</v>
      </c>
      <c r="N774" s="224" t="s">
        <v>47</v>
      </c>
      <c r="O774" s="86"/>
      <c r="P774" s="225">
        <f>O774*H774</f>
        <v>0</v>
      </c>
      <c r="Q774" s="225">
        <v>0.02308</v>
      </c>
      <c r="R774" s="225">
        <f>Q774*H774</f>
        <v>0.4538682</v>
      </c>
      <c r="S774" s="225">
        <v>0</v>
      </c>
      <c r="T774" s="225">
        <f>S774*H774</f>
        <v>0</v>
      </c>
      <c r="U774" s="226" t="s">
        <v>19</v>
      </c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R774" s="227" t="s">
        <v>447</v>
      </c>
      <c r="AT774" s="227" t="s">
        <v>337</v>
      </c>
      <c r="AU774" s="227" t="s">
        <v>85</v>
      </c>
      <c r="AY774" s="19" t="s">
        <v>335</v>
      </c>
      <c r="BE774" s="228">
        <f>IF(N774="základní",J774,0)</f>
        <v>0</v>
      </c>
      <c r="BF774" s="228">
        <f>IF(N774="snížená",J774,0)</f>
        <v>0</v>
      </c>
      <c r="BG774" s="228">
        <f>IF(N774="zákl. přenesená",J774,0)</f>
        <v>0</v>
      </c>
      <c r="BH774" s="228">
        <f>IF(N774="sníž. přenesená",J774,0)</f>
        <v>0</v>
      </c>
      <c r="BI774" s="228">
        <f>IF(N774="nulová",J774,0)</f>
        <v>0</v>
      </c>
      <c r="BJ774" s="19" t="s">
        <v>83</v>
      </c>
      <c r="BK774" s="228">
        <f>ROUND(I774*H774,2)</f>
        <v>0</v>
      </c>
      <c r="BL774" s="19" t="s">
        <v>447</v>
      </c>
      <c r="BM774" s="227" t="s">
        <v>1233</v>
      </c>
    </row>
    <row r="775" s="2" customFormat="1">
      <c r="A775" s="40"/>
      <c r="B775" s="41"/>
      <c r="C775" s="42"/>
      <c r="D775" s="229" t="s">
        <v>343</v>
      </c>
      <c r="E775" s="42"/>
      <c r="F775" s="230" t="s">
        <v>1234</v>
      </c>
      <c r="G775" s="42"/>
      <c r="H775" s="42"/>
      <c r="I775" s="231"/>
      <c r="J775" s="42"/>
      <c r="K775" s="42"/>
      <c r="L775" s="46"/>
      <c r="M775" s="232"/>
      <c r="N775" s="233"/>
      <c r="O775" s="86"/>
      <c r="P775" s="86"/>
      <c r="Q775" s="86"/>
      <c r="R775" s="86"/>
      <c r="S775" s="86"/>
      <c r="T775" s="86"/>
      <c r="U775" s="87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T775" s="19" t="s">
        <v>343</v>
      </c>
      <c r="AU775" s="19" t="s">
        <v>85</v>
      </c>
    </row>
    <row r="776" s="2" customFormat="1">
      <c r="A776" s="40"/>
      <c r="B776" s="41"/>
      <c r="C776" s="42"/>
      <c r="D776" s="234" t="s">
        <v>345</v>
      </c>
      <c r="E776" s="42"/>
      <c r="F776" s="235" t="s">
        <v>1235</v>
      </c>
      <c r="G776" s="42"/>
      <c r="H776" s="42"/>
      <c r="I776" s="231"/>
      <c r="J776" s="42"/>
      <c r="K776" s="42"/>
      <c r="L776" s="46"/>
      <c r="M776" s="232"/>
      <c r="N776" s="233"/>
      <c r="O776" s="86"/>
      <c r="P776" s="86"/>
      <c r="Q776" s="86"/>
      <c r="R776" s="86"/>
      <c r="S776" s="86"/>
      <c r="T776" s="86"/>
      <c r="U776" s="87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T776" s="19" t="s">
        <v>345</v>
      </c>
      <c r="AU776" s="19" t="s">
        <v>85</v>
      </c>
    </row>
    <row r="777" s="14" customFormat="1">
      <c r="A777" s="14"/>
      <c r="B777" s="247"/>
      <c r="C777" s="248"/>
      <c r="D777" s="229" t="s">
        <v>347</v>
      </c>
      <c r="E777" s="249" t="s">
        <v>19</v>
      </c>
      <c r="F777" s="250" t="s">
        <v>758</v>
      </c>
      <c r="G777" s="248"/>
      <c r="H777" s="249" t="s">
        <v>19</v>
      </c>
      <c r="I777" s="251"/>
      <c r="J777" s="248"/>
      <c r="K777" s="248"/>
      <c r="L777" s="252"/>
      <c r="M777" s="253"/>
      <c r="N777" s="254"/>
      <c r="O777" s="254"/>
      <c r="P777" s="254"/>
      <c r="Q777" s="254"/>
      <c r="R777" s="254"/>
      <c r="S777" s="254"/>
      <c r="T777" s="254"/>
      <c r="U777" s="255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T777" s="256" t="s">
        <v>347</v>
      </c>
      <c r="AU777" s="256" t="s">
        <v>85</v>
      </c>
      <c r="AV777" s="14" t="s">
        <v>83</v>
      </c>
      <c r="AW777" s="14" t="s">
        <v>37</v>
      </c>
      <c r="AX777" s="14" t="s">
        <v>76</v>
      </c>
      <c r="AY777" s="256" t="s">
        <v>335</v>
      </c>
    </row>
    <row r="778" s="13" customFormat="1">
      <c r="A778" s="13"/>
      <c r="B778" s="236"/>
      <c r="C778" s="237"/>
      <c r="D778" s="229" t="s">
        <v>347</v>
      </c>
      <c r="E778" s="238" t="s">
        <v>19</v>
      </c>
      <c r="F778" s="239" t="s">
        <v>1236</v>
      </c>
      <c r="G778" s="237"/>
      <c r="H778" s="240">
        <v>7.9740000000000002</v>
      </c>
      <c r="I778" s="241"/>
      <c r="J778" s="237"/>
      <c r="K778" s="237"/>
      <c r="L778" s="242"/>
      <c r="M778" s="243"/>
      <c r="N778" s="244"/>
      <c r="O778" s="244"/>
      <c r="P778" s="244"/>
      <c r="Q778" s="244"/>
      <c r="R778" s="244"/>
      <c r="S778" s="244"/>
      <c r="T778" s="244"/>
      <c r="U778" s="245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T778" s="246" t="s">
        <v>347</v>
      </c>
      <c r="AU778" s="246" t="s">
        <v>85</v>
      </c>
      <c r="AV778" s="13" t="s">
        <v>85</v>
      </c>
      <c r="AW778" s="13" t="s">
        <v>37</v>
      </c>
      <c r="AX778" s="13" t="s">
        <v>76</v>
      </c>
      <c r="AY778" s="246" t="s">
        <v>335</v>
      </c>
    </row>
    <row r="779" s="13" customFormat="1">
      <c r="A779" s="13"/>
      <c r="B779" s="236"/>
      <c r="C779" s="237"/>
      <c r="D779" s="229" t="s">
        <v>347</v>
      </c>
      <c r="E779" s="238" t="s">
        <v>19</v>
      </c>
      <c r="F779" s="239" t="s">
        <v>1237</v>
      </c>
      <c r="G779" s="237"/>
      <c r="H779" s="240">
        <v>6.2190000000000003</v>
      </c>
      <c r="I779" s="241"/>
      <c r="J779" s="237"/>
      <c r="K779" s="237"/>
      <c r="L779" s="242"/>
      <c r="M779" s="243"/>
      <c r="N779" s="244"/>
      <c r="O779" s="244"/>
      <c r="P779" s="244"/>
      <c r="Q779" s="244"/>
      <c r="R779" s="244"/>
      <c r="S779" s="244"/>
      <c r="T779" s="244"/>
      <c r="U779" s="245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T779" s="246" t="s">
        <v>347</v>
      </c>
      <c r="AU779" s="246" t="s">
        <v>85</v>
      </c>
      <c r="AV779" s="13" t="s">
        <v>85</v>
      </c>
      <c r="AW779" s="13" t="s">
        <v>37</v>
      </c>
      <c r="AX779" s="13" t="s">
        <v>76</v>
      </c>
      <c r="AY779" s="246" t="s">
        <v>335</v>
      </c>
    </row>
    <row r="780" s="13" customFormat="1">
      <c r="A780" s="13"/>
      <c r="B780" s="236"/>
      <c r="C780" s="237"/>
      <c r="D780" s="229" t="s">
        <v>347</v>
      </c>
      <c r="E780" s="238" t="s">
        <v>19</v>
      </c>
      <c r="F780" s="239" t="s">
        <v>1238</v>
      </c>
      <c r="G780" s="237"/>
      <c r="H780" s="240">
        <v>5.4720000000000004</v>
      </c>
      <c r="I780" s="241"/>
      <c r="J780" s="237"/>
      <c r="K780" s="237"/>
      <c r="L780" s="242"/>
      <c r="M780" s="243"/>
      <c r="N780" s="244"/>
      <c r="O780" s="244"/>
      <c r="P780" s="244"/>
      <c r="Q780" s="244"/>
      <c r="R780" s="244"/>
      <c r="S780" s="244"/>
      <c r="T780" s="244"/>
      <c r="U780" s="245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T780" s="246" t="s">
        <v>347</v>
      </c>
      <c r="AU780" s="246" t="s">
        <v>85</v>
      </c>
      <c r="AV780" s="13" t="s">
        <v>85</v>
      </c>
      <c r="AW780" s="13" t="s">
        <v>37</v>
      </c>
      <c r="AX780" s="13" t="s">
        <v>76</v>
      </c>
      <c r="AY780" s="246" t="s">
        <v>335</v>
      </c>
    </row>
    <row r="781" s="15" customFormat="1">
      <c r="A781" s="15"/>
      <c r="B781" s="267"/>
      <c r="C781" s="268"/>
      <c r="D781" s="229" t="s">
        <v>347</v>
      </c>
      <c r="E781" s="269" t="s">
        <v>19</v>
      </c>
      <c r="F781" s="270" t="s">
        <v>462</v>
      </c>
      <c r="G781" s="268"/>
      <c r="H781" s="271">
        <v>19.664999999999999</v>
      </c>
      <c r="I781" s="272"/>
      <c r="J781" s="268"/>
      <c r="K781" s="268"/>
      <c r="L781" s="273"/>
      <c r="M781" s="274"/>
      <c r="N781" s="275"/>
      <c r="O781" s="275"/>
      <c r="P781" s="275"/>
      <c r="Q781" s="275"/>
      <c r="R781" s="275"/>
      <c r="S781" s="275"/>
      <c r="T781" s="275"/>
      <c r="U781" s="276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T781" s="277" t="s">
        <v>347</v>
      </c>
      <c r="AU781" s="277" t="s">
        <v>85</v>
      </c>
      <c r="AV781" s="15" t="s">
        <v>103</v>
      </c>
      <c r="AW781" s="15" t="s">
        <v>37</v>
      </c>
      <c r="AX781" s="15" t="s">
        <v>83</v>
      </c>
      <c r="AY781" s="277" t="s">
        <v>335</v>
      </c>
    </row>
    <row r="782" s="2" customFormat="1" ht="21.75" customHeight="1">
      <c r="A782" s="40"/>
      <c r="B782" s="41"/>
      <c r="C782" s="216" t="s">
        <v>1239</v>
      </c>
      <c r="D782" s="216" t="s">
        <v>337</v>
      </c>
      <c r="E782" s="217" t="s">
        <v>1240</v>
      </c>
      <c r="F782" s="218" t="s">
        <v>1241</v>
      </c>
      <c r="G782" s="219" t="s">
        <v>388</v>
      </c>
      <c r="H782" s="220">
        <v>34.790999999999997</v>
      </c>
      <c r="I782" s="221"/>
      <c r="J782" s="222">
        <f>ROUND(I782*H782,2)</f>
        <v>0</v>
      </c>
      <c r="K782" s="218" t="s">
        <v>341</v>
      </c>
      <c r="L782" s="46"/>
      <c r="M782" s="223" t="s">
        <v>19</v>
      </c>
      <c r="N782" s="224" t="s">
        <v>47</v>
      </c>
      <c r="O782" s="86"/>
      <c r="P782" s="225">
        <f>O782*H782</f>
        <v>0</v>
      </c>
      <c r="Q782" s="225">
        <v>0.048320000000000002</v>
      </c>
      <c r="R782" s="225">
        <f>Q782*H782</f>
        <v>1.6811011199999999</v>
      </c>
      <c r="S782" s="225">
        <v>0</v>
      </c>
      <c r="T782" s="225">
        <f>S782*H782</f>
        <v>0</v>
      </c>
      <c r="U782" s="226" t="s">
        <v>19</v>
      </c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R782" s="227" t="s">
        <v>447</v>
      </c>
      <c r="AT782" s="227" t="s">
        <v>337</v>
      </c>
      <c r="AU782" s="227" t="s">
        <v>85</v>
      </c>
      <c r="AY782" s="19" t="s">
        <v>335</v>
      </c>
      <c r="BE782" s="228">
        <f>IF(N782="základní",J782,0)</f>
        <v>0</v>
      </c>
      <c r="BF782" s="228">
        <f>IF(N782="snížená",J782,0)</f>
        <v>0</v>
      </c>
      <c r="BG782" s="228">
        <f>IF(N782="zákl. přenesená",J782,0)</f>
        <v>0</v>
      </c>
      <c r="BH782" s="228">
        <f>IF(N782="sníž. přenesená",J782,0)</f>
        <v>0</v>
      </c>
      <c r="BI782" s="228">
        <f>IF(N782="nulová",J782,0)</f>
        <v>0</v>
      </c>
      <c r="BJ782" s="19" t="s">
        <v>83</v>
      </c>
      <c r="BK782" s="228">
        <f>ROUND(I782*H782,2)</f>
        <v>0</v>
      </c>
      <c r="BL782" s="19" t="s">
        <v>447</v>
      </c>
      <c r="BM782" s="227" t="s">
        <v>1242</v>
      </c>
    </row>
    <row r="783" s="2" customFormat="1">
      <c r="A783" s="40"/>
      <c r="B783" s="41"/>
      <c r="C783" s="42"/>
      <c r="D783" s="229" t="s">
        <v>343</v>
      </c>
      <c r="E783" s="42"/>
      <c r="F783" s="230" t="s">
        <v>1243</v>
      </c>
      <c r="G783" s="42"/>
      <c r="H783" s="42"/>
      <c r="I783" s="231"/>
      <c r="J783" s="42"/>
      <c r="K783" s="42"/>
      <c r="L783" s="46"/>
      <c r="M783" s="232"/>
      <c r="N783" s="233"/>
      <c r="O783" s="86"/>
      <c r="P783" s="86"/>
      <c r="Q783" s="86"/>
      <c r="R783" s="86"/>
      <c r="S783" s="86"/>
      <c r="T783" s="86"/>
      <c r="U783" s="87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T783" s="19" t="s">
        <v>343</v>
      </c>
      <c r="AU783" s="19" t="s">
        <v>85</v>
      </c>
    </row>
    <row r="784" s="2" customFormat="1">
      <c r="A784" s="40"/>
      <c r="B784" s="41"/>
      <c r="C784" s="42"/>
      <c r="D784" s="234" t="s">
        <v>345</v>
      </c>
      <c r="E784" s="42"/>
      <c r="F784" s="235" t="s">
        <v>1244</v>
      </c>
      <c r="G784" s="42"/>
      <c r="H784" s="42"/>
      <c r="I784" s="231"/>
      <c r="J784" s="42"/>
      <c r="K784" s="42"/>
      <c r="L784" s="46"/>
      <c r="M784" s="232"/>
      <c r="N784" s="233"/>
      <c r="O784" s="86"/>
      <c r="P784" s="86"/>
      <c r="Q784" s="86"/>
      <c r="R784" s="86"/>
      <c r="S784" s="86"/>
      <c r="T784" s="86"/>
      <c r="U784" s="87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T784" s="19" t="s">
        <v>345</v>
      </c>
      <c r="AU784" s="19" t="s">
        <v>85</v>
      </c>
    </row>
    <row r="785" s="14" customFormat="1">
      <c r="A785" s="14"/>
      <c r="B785" s="247"/>
      <c r="C785" s="248"/>
      <c r="D785" s="229" t="s">
        <v>347</v>
      </c>
      <c r="E785" s="249" t="s">
        <v>19</v>
      </c>
      <c r="F785" s="250" t="s">
        <v>750</v>
      </c>
      <c r="G785" s="248"/>
      <c r="H785" s="249" t="s">
        <v>19</v>
      </c>
      <c r="I785" s="251"/>
      <c r="J785" s="248"/>
      <c r="K785" s="248"/>
      <c r="L785" s="252"/>
      <c r="M785" s="253"/>
      <c r="N785" s="254"/>
      <c r="O785" s="254"/>
      <c r="P785" s="254"/>
      <c r="Q785" s="254"/>
      <c r="R785" s="254"/>
      <c r="S785" s="254"/>
      <c r="T785" s="254"/>
      <c r="U785" s="255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T785" s="256" t="s">
        <v>347</v>
      </c>
      <c r="AU785" s="256" t="s">
        <v>85</v>
      </c>
      <c r="AV785" s="14" t="s">
        <v>83</v>
      </c>
      <c r="AW785" s="14" t="s">
        <v>37</v>
      </c>
      <c r="AX785" s="14" t="s">
        <v>76</v>
      </c>
      <c r="AY785" s="256" t="s">
        <v>335</v>
      </c>
    </row>
    <row r="786" s="13" customFormat="1">
      <c r="A786" s="13"/>
      <c r="B786" s="236"/>
      <c r="C786" s="237"/>
      <c r="D786" s="229" t="s">
        <v>347</v>
      </c>
      <c r="E786" s="238" t="s">
        <v>19</v>
      </c>
      <c r="F786" s="239" t="s">
        <v>1245</v>
      </c>
      <c r="G786" s="237"/>
      <c r="H786" s="240">
        <v>20.292000000000002</v>
      </c>
      <c r="I786" s="241"/>
      <c r="J786" s="237"/>
      <c r="K786" s="237"/>
      <c r="L786" s="242"/>
      <c r="M786" s="243"/>
      <c r="N786" s="244"/>
      <c r="O786" s="244"/>
      <c r="P786" s="244"/>
      <c r="Q786" s="244"/>
      <c r="R786" s="244"/>
      <c r="S786" s="244"/>
      <c r="T786" s="244"/>
      <c r="U786" s="245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T786" s="246" t="s">
        <v>347</v>
      </c>
      <c r="AU786" s="246" t="s">
        <v>85</v>
      </c>
      <c r="AV786" s="13" t="s">
        <v>85</v>
      </c>
      <c r="AW786" s="13" t="s">
        <v>37</v>
      </c>
      <c r="AX786" s="13" t="s">
        <v>76</v>
      </c>
      <c r="AY786" s="246" t="s">
        <v>335</v>
      </c>
    </row>
    <row r="787" s="14" customFormat="1">
      <c r="A787" s="14"/>
      <c r="B787" s="247"/>
      <c r="C787" s="248"/>
      <c r="D787" s="229" t="s">
        <v>347</v>
      </c>
      <c r="E787" s="249" t="s">
        <v>19</v>
      </c>
      <c r="F787" s="250" t="s">
        <v>758</v>
      </c>
      <c r="G787" s="248"/>
      <c r="H787" s="249" t="s">
        <v>19</v>
      </c>
      <c r="I787" s="251"/>
      <c r="J787" s="248"/>
      <c r="K787" s="248"/>
      <c r="L787" s="252"/>
      <c r="M787" s="253"/>
      <c r="N787" s="254"/>
      <c r="O787" s="254"/>
      <c r="P787" s="254"/>
      <c r="Q787" s="254"/>
      <c r="R787" s="254"/>
      <c r="S787" s="254"/>
      <c r="T787" s="254"/>
      <c r="U787" s="255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T787" s="256" t="s">
        <v>347</v>
      </c>
      <c r="AU787" s="256" t="s">
        <v>85</v>
      </c>
      <c r="AV787" s="14" t="s">
        <v>83</v>
      </c>
      <c r="AW787" s="14" t="s">
        <v>37</v>
      </c>
      <c r="AX787" s="14" t="s">
        <v>76</v>
      </c>
      <c r="AY787" s="256" t="s">
        <v>335</v>
      </c>
    </row>
    <row r="788" s="13" customFormat="1">
      <c r="A788" s="13"/>
      <c r="B788" s="236"/>
      <c r="C788" s="237"/>
      <c r="D788" s="229" t="s">
        <v>347</v>
      </c>
      <c r="E788" s="238" t="s">
        <v>19</v>
      </c>
      <c r="F788" s="239" t="s">
        <v>1246</v>
      </c>
      <c r="G788" s="237"/>
      <c r="H788" s="240">
        <v>14.499000000000001</v>
      </c>
      <c r="I788" s="241"/>
      <c r="J788" s="237"/>
      <c r="K788" s="237"/>
      <c r="L788" s="242"/>
      <c r="M788" s="243"/>
      <c r="N788" s="244"/>
      <c r="O788" s="244"/>
      <c r="P788" s="244"/>
      <c r="Q788" s="244"/>
      <c r="R788" s="244"/>
      <c r="S788" s="244"/>
      <c r="T788" s="244"/>
      <c r="U788" s="245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T788" s="246" t="s">
        <v>347</v>
      </c>
      <c r="AU788" s="246" t="s">
        <v>85</v>
      </c>
      <c r="AV788" s="13" t="s">
        <v>85</v>
      </c>
      <c r="AW788" s="13" t="s">
        <v>37</v>
      </c>
      <c r="AX788" s="13" t="s">
        <v>76</v>
      </c>
      <c r="AY788" s="246" t="s">
        <v>335</v>
      </c>
    </row>
    <row r="789" s="15" customFormat="1">
      <c r="A789" s="15"/>
      <c r="B789" s="267"/>
      <c r="C789" s="268"/>
      <c r="D789" s="229" t="s">
        <v>347</v>
      </c>
      <c r="E789" s="269" t="s">
        <v>19</v>
      </c>
      <c r="F789" s="270" t="s">
        <v>462</v>
      </c>
      <c r="G789" s="268"/>
      <c r="H789" s="271">
        <v>34.790999999999997</v>
      </c>
      <c r="I789" s="272"/>
      <c r="J789" s="268"/>
      <c r="K789" s="268"/>
      <c r="L789" s="273"/>
      <c r="M789" s="274"/>
      <c r="N789" s="275"/>
      <c r="O789" s="275"/>
      <c r="P789" s="275"/>
      <c r="Q789" s="275"/>
      <c r="R789" s="275"/>
      <c r="S789" s="275"/>
      <c r="T789" s="275"/>
      <c r="U789" s="276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T789" s="277" t="s">
        <v>347</v>
      </c>
      <c r="AU789" s="277" t="s">
        <v>85</v>
      </c>
      <c r="AV789" s="15" t="s">
        <v>103</v>
      </c>
      <c r="AW789" s="15" t="s">
        <v>37</v>
      </c>
      <c r="AX789" s="15" t="s">
        <v>83</v>
      </c>
      <c r="AY789" s="277" t="s">
        <v>335</v>
      </c>
    </row>
    <row r="790" s="2" customFormat="1" ht="21.75" customHeight="1">
      <c r="A790" s="40"/>
      <c r="B790" s="41"/>
      <c r="C790" s="216" t="s">
        <v>1247</v>
      </c>
      <c r="D790" s="216" t="s">
        <v>337</v>
      </c>
      <c r="E790" s="217" t="s">
        <v>1248</v>
      </c>
      <c r="F790" s="218" t="s">
        <v>1249</v>
      </c>
      <c r="G790" s="219" t="s">
        <v>388</v>
      </c>
      <c r="H790" s="220">
        <v>6.1200000000000001</v>
      </c>
      <c r="I790" s="221"/>
      <c r="J790" s="222">
        <f>ROUND(I790*H790,2)</f>
        <v>0</v>
      </c>
      <c r="K790" s="218" t="s">
        <v>341</v>
      </c>
      <c r="L790" s="46"/>
      <c r="M790" s="223" t="s">
        <v>19</v>
      </c>
      <c r="N790" s="224" t="s">
        <v>47</v>
      </c>
      <c r="O790" s="86"/>
      <c r="P790" s="225">
        <f>O790*H790</f>
        <v>0</v>
      </c>
      <c r="Q790" s="225">
        <v>0.02963</v>
      </c>
      <c r="R790" s="225">
        <f>Q790*H790</f>
        <v>0.18133560000000001</v>
      </c>
      <c r="S790" s="225">
        <v>0</v>
      </c>
      <c r="T790" s="225">
        <f>S790*H790</f>
        <v>0</v>
      </c>
      <c r="U790" s="226" t="s">
        <v>19</v>
      </c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R790" s="227" t="s">
        <v>447</v>
      </c>
      <c r="AT790" s="227" t="s">
        <v>337</v>
      </c>
      <c r="AU790" s="227" t="s">
        <v>85</v>
      </c>
      <c r="AY790" s="19" t="s">
        <v>335</v>
      </c>
      <c r="BE790" s="228">
        <f>IF(N790="základní",J790,0)</f>
        <v>0</v>
      </c>
      <c r="BF790" s="228">
        <f>IF(N790="snížená",J790,0)</f>
        <v>0</v>
      </c>
      <c r="BG790" s="228">
        <f>IF(N790="zákl. přenesená",J790,0)</f>
        <v>0</v>
      </c>
      <c r="BH790" s="228">
        <f>IF(N790="sníž. přenesená",J790,0)</f>
        <v>0</v>
      </c>
      <c r="BI790" s="228">
        <f>IF(N790="nulová",J790,0)</f>
        <v>0</v>
      </c>
      <c r="BJ790" s="19" t="s">
        <v>83</v>
      </c>
      <c r="BK790" s="228">
        <f>ROUND(I790*H790,2)</f>
        <v>0</v>
      </c>
      <c r="BL790" s="19" t="s">
        <v>447</v>
      </c>
      <c r="BM790" s="227" t="s">
        <v>1250</v>
      </c>
    </row>
    <row r="791" s="2" customFormat="1">
      <c r="A791" s="40"/>
      <c r="B791" s="41"/>
      <c r="C791" s="42"/>
      <c r="D791" s="229" t="s">
        <v>343</v>
      </c>
      <c r="E791" s="42"/>
      <c r="F791" s="230" t="s">
        <v>1251</v>
      </c>
      <c r="G791" s="42"/>
      <c r="H791" s="42"/>
      <c r="I791" s="231"/>
      <c r="J791" s="42"/>
      <c r="K791" s="42"/>
      <c r="L791" s="46"/>
      <c r="M791" s="232"/>
      <c r="N791" s="233"/>
      <c r="O791" s="86"/>
      <c r="P791" s="86"/>
      <c r="Q791" s="86"/>
      <c r="R791" s="86"/>
      <c r="S791" s="86"/>
      <c r="T791" s="86"/>
      <c r="U791" s="87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T791" s="19" t="s">
        <v>343</v>
      </c>
      <c r="AU791" s="19" t="s">
        <v>85</v>
      </c>
    </row>
    <row r="792" s="2" customFormat="1">
      <c r="A792" s="40"/>
      <c r="B792" s="41"/>
      <c r="C792" s="42"/>
      <c r="D792" s="234" t="s">
        <v>345</v>
      </c>
      <c r="E792" s="42"/>
      <c r="F792" s="235" t="s">
        <v>1252</v>
      </c>
      <c r="G792" s="42"/>
      <c r="H792" s="42"/>
      <c r="I792" s="231"/>
      <c r="J792" s="42"/>
      <c r="K792" s="42"/>
      <c r="L792" s="46"/>
      <c r="M792" s="232"/>
      <c r="N792" s="233"/>
      <c r="O792" s="86"/>
      <c r="P792" s="86"/>
      <c r="Q792" s="86"/>
      <c r="R792" s="86"/>
      <c r="S792" s="86"/>
      <c r="T792" s="86"/>
      <c r="U792" s="87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T792" s="19" t="s">
        <v>345</v>
      </c>
      <c r="AU792" s="19" t="s">
        <v>85</v>
      </c>
    </row>
    <row r="793" s="14" customFormat="1">
      <c r="A793" s="14"/>
      <c r="B793" s="247"/>
      <c r="C793" s="248"/>
      <c r="D793" s="229" t="s">
        <v>347</v>
      </c>
      <c r="E793" s="249" t="s">
        <v>19</v>
      </c>
      <c r="F793" s="250" t="s">
        <v>750</v>
      </c>
      <c r="G793" s="248"/>
      <c r="H793" s="249" t="s">
        <v>19</v>
      </c>
      <c r="I793" s="251"/>
      <c r="J793" s="248"/>
      <c r="K793" s="248"/>
      <c r="L793" s="252"/>
      <c r="M793" s="253"/>
      <c r="N793" s="254"/>
      <c r="O793" s="254"/>
      <c r="P793" s="254"/>
      <c r="Q793" s="254"/>
      <c r="R793" s="254"/>
      <c r="S793" s="254"/>
      <c r="T793" s="254"/>
      <c r="U793" s="255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T793" s="256" t="s">
        <v>347</v>
      </c>
      <c r="AU793" s="256" t="s">
        <v>85</v>
      </c>
      <c r="AV793" s="14" t="s">
        <v>83</v>
      </c>
      <c r="AW793" s="14" t="s">
        <v>37</v>
      </c>
      <c r="AX793" s="14" t="s">
        <v>76</v>
      </c>
      <c r="AY793" s="256" t="s">
        <v>335</v>
      </c>
    </row>
    <row r="794" s="13" customFormat="1">
      <c r="A794" s="13"/>
      <c r="B794" s="236"/>
      <c r="C794" s="237"/>
      <c r="D794" s="229" t="s">
        <v>347</v>
      </c>
      <c r="E794" s="238" t="s">
        <v>19</v>
      </c>
      <c r="F794" s="239" t="s">
        <v>1253</v>
      </c>
      <c r="G794" s="237"/>
      <c r="H794" s="240">
        <v>2.1600000000000001</v>
      </c>
      <c r="I794" s="241"/>
      <c r="J794" s="237"/>
      <c r="K794" s="237"/>
      <c r="L794" s="242"/>
      <c r="M794" s="243"/>
      <c r="N794" s="244"/>
      <c r="O794" s="244"/>
      <c r="P794" s="244"/>
      <c r="Q794" s="244"/>
      <c r="R794" s="244"/>
      <c r="S794" s="244"/>
      <c r="T794" s="244"/>
      <c r="U794" s="245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T794" s="246" t="s">
        <v>347</v>
      </c>
      <c r="AU794" s="246" t="s">
        <v>85</v>
      </c>
      <c r="AV794" s="13" t="s">
        <v>85</v>
      </c>
      <c r="AW794" s="13" t="s">
        <v>37</v>
      </c>
      <c r="AX794" s="13" t="s">
        <v>76</v>
      </c>
      <c r="AY794" s="246" t="s">
        <v>335</v>
      </c>
    </row>
    <row r="795" s="14" customFormat="1">
      <c r="A795" s="14"/>
      <c r="B795" s="247"/>
      <c r="C795" s="248"/>
      <c r="D795" s="229" t="s">
        <v>347</v>
      </c>
      <c r="E795" s="249" t="s">
        <v>19</v>
      </c>
      <c r="F795" s="250" t="s">
        <v>758</v>
      </c>
      <c r="G795" s="248"/>
      <c r="H795" s="249" t="s">
        <v>19</v>
      </c>
      <c r="I795" s="251"/>
      <c r="J795" s="248"/>
      <c r="K795" s="248"/>
      <c r="L795" s="252"/>
      <c r="M795" s="253"/>
      <c r="N795" s="254"/>
      <c r="O795" s="254"/>
      <c r="P795" s="254"/>
      <c r="Q795" s="254"/>
      <c r="R795" s="254"/>
      <c r="S795" s="254"/>
      <c r="T795" s="254"/>
      <c r="U795" s="255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T795" s="256" t="s">
        <v>347</v>
      </c>
      <c r="AU795" s="256" t="s">
        <v>85</v>
      </c>
      <c r="AV795" s="14" t="s">
        <v>83</v>
      </c>
      <c r="AW795" s="14" t="s">
        <v>37</v>
      </c>
      <c r="AX795" s="14" t="s">
        <v>76</v>
      </c>
      <c r="AY795" s="256" t="s">
        <v>335</v>
      </c>
    </row>
    <row r="796" s="13" customFormat="1">
      <c r="A796" s="13"/>
      <c r="B796" s="236"/>
      <c r="C796" s="237"/>
      <c r="D796" s="229" t="s">
        <v>347</v>
      </c>
      <c r="E796" s="238" t="s">
        <v>19</v>
      </c>
      <c r="F796" s="239" t="s">
        <v>1254</v>
      </c>
      <c r="G796" s="237"/>
      <c r="H796" s="240">
        <v>2.6400000000000001</v>
      </c>
      <c r="I796" s="241"/>
      <c r="J796" s="237"/>
      <c r="K796" s="237"/>
      <c r="L796" s="242"/>
      <c r="M796" s="243"/>
      <c r="N796" s="244"/>
      <c r="O796" s="244"/>
      <c r="P796" s="244"/>
      <c r="Q796" s="244"/>
      <c r="R796" s="244"/>
      <c r="S796" s="244"/>
      <c r="T796" s="244"/>
      <c r="U796" s="245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T796" s="246" t="s">
        <v>347</v>
      </c>
      <c r="AU796" s="246" t="s">
        <v>85</v>
      </c>
      <c r="AV796" s="13" t="s">
        <v>85</v>
      </c>
      <c r="AW796" s="13" t="s">
        <v>37</v>
      </c>
      <c r="AX796" s="13" t="s">
        <v>76</v>
      </c>
      <c r="AY796" s="246" t="s">
        <v>335</v>
      </c>
    </row>
    <row r="797" s="13" customFormat="1">
      <c r="A797" s="13"/>
      <c r="B797" s="236"/>
      <c r="C797" s="237"/>
      <c r="D797" s="229" t="s">
        <v>347</v>
      </c>
      <c r="E797" s="238" t="s">
        <v>19</v>
      </c>
      <c r="F797" s="239" t="s">
        <v>1255</v>
      </c>
      <c r="G797" s="237"/>
      <c r="H797" s="240">
        <v>1.3200000000000001</v>
      </c>
      <c r="I797" s="241"/>
      <c r="J797" s="237"/>
      <c r="K797" s="237"/>
      <c r="L797" s="242"/>
      <c r="M797" s="243"/>
      <c r="N797" s="244"/>
      <c r="O797" s="244"/>
      <c r="P797" s="244"/>
      <c r="Q797" s="244"/>
      <c r="R797" s="244"/>
      <c r="S797" s="244"/>
      <c r="T797" s="244"/>
      <c r="U797" s="245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T797" s="246" t="s">
        <v>347</v>
      </c>
      <c r="AU797" s="246" t="s">
        <v>85</v>
      </c>
      <c r="AV797" s="13" t="s">
        <v>85</v>
      </c>
      <c r="AW797" s="13" t="s">
        <v>37</v>
      </c>
      <c r="AX797" s="13" t="s">
        <v>76</v>
      </c>
      <c r="AY797" s="246" t="s">
        <v>335</v>
      </c>
    </row>
    <row r="798" s="15" customFormat="1">
      <c r="A798" s="15"/>
      <c r="B798" s="267"/>
      <c r="C798" s="268"/>
      <c r="D798" s="229" t="s">
        <v>347</v>
      </c>
      <c r="E798" s="269" t="s">
        <v>19</v>
      </c>
      <c r="F798" s="270" t="s">
        <v>462</v>
      </c>
      <c r="G798" s="268"/>
      <c r="H798" s="271">
        <v>6.1200000000000001</v>
      </c>
      <c r="I798" s="272"/>
      <c r="J798" s="268"/>
      <c r="K798" s="268"/>
      <c r="L798" s="273"/>
      <c r="M798" s="274"/>
      <c r="N798" s="275"/>
      <c r="O798" s="275"/>
      <c r="P798" s="275"/>
      <c r="Q798" s="275"/>
      <c r="R798" s="275"/>
      <c r="S798" s="275"/>
      <c r="T798" s="275"/>
      <c r="U798" s="276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T798" s="277" t="s">
        <v>347</v>
      </c>
      <c r="AU798" s="277" t="s">
        <v>85</v>
      </c>
      <c r="AV798" s="15" t="s">
        <v>103</v>
      </c>
      <c r="AW798" s="15" t="s">
        <v>37</v>
      </c>
      <c r="AX798" s="15" t="s">
        <v>83</v>
      </c>
      <c r="AY798" s="277" t="s">
        <v>335</v>
      </c>
    </row>
    <row r="799" s="2" customFormat="1" ht="16.5" customHeight="1">
      <c r="A799" s="40"/>
      <c r="B799" s="41"/>
      <c r="C799" s="216" t="s">
        <v>1256</v>
      </c>
      <c r="D799" s="216" t="s">
        <v>337</v>
      </c>
      <c r="E799" s="217" t="s">
        <v>1257</v>
      </c>
      <c r="F799" s="218" t="s">
        <v>1258</v>
      </c>
      <c r="G799" s="219" t="s">
        <v>618</v>
      </c>
      <c r="H799" s="220">
        <v>3.415</v>
      </c>
      <c r="I799" s="221"/>
      <c r="J799" s="222">
        <f>ROUND(I799*H799,2)</f>
        <v>0</v>
      </c>
      <c r="K799" s="218" t="s">
        <v>341</v>
      </c>
      <c r="L799" s="46"/>
      <c r="M799" s="223" t="s">
        <v>19</v>
      </c>
      <c r="N799" s="224" t="s">
        <v>47</v>
      </c>
      <c r="O799" s="86"/>
      <c r="P799" s="225">
        <f>O799*H799</f>
        <v>0</v>
      </c>
      <c r="Q799" s="225">
        <v>1.0000000000000001E-05</v>
      </c>
      <c r="R799" s="225">
        <f>Q799*H799</f>
        <v>3.4150000000000003E-05</v>
      </c>
      <c r="S799" s="225">
        <v>0</v>
      </c>
      <c r="T799" s="225">
        <f>S799*H799</f>
        <v>0</v>
      </c>
      <c r="U799" s="226" t="s">
        <v>19</v>
      </c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R799" s="227" t="s">
        <v>447</v>
      </c>
      <c r="AT799" s="227" t="s">
        <v>337</v>
      </c>
      <c r="AU799" s="227" t="s">
        <v>85</v>
      </c>
      <c r="AY799" s="19" t="s">
        <v>335</v>
      </c>
      <c r="BE799" s="228">
        <f>IF(N799="základní",J799,0)</f>
        <v>0</v>
      </c>
      <c r="BF799" s="228">
        <f>IF(N799="snížená",J799,0)</f>
        <v>0</v>
      </c>
      <c r="BG799" s="228">
        <f>IF(N799="zákl. přenesená",J799,0)</f>
        <v>0</v>
      </c>
      <c r="BH799" s="228">
        <f>IF(N799="sníž. přenesená",J799,0)</f>
        <v>0</v>
      </c>
      <c r="BI799" s="228">
        <f>IF(N799="nulová",J799,0)</f>
        <v>0</v>
      </c>
      <c r="BJ799" s="19" t="s">
        <v>83</v>
      </c>
      <c r="BK799" s="228">
        <f>ROUND(I799*H799,2)</f>
        <v>0</v>
      </c>
      <c r="BL799" s="19" t="s">
        <v>447</v>
      </c>
      <c r="BM799" s="227" t="s">
        <v>1259</v>
      </c>
    </row>
    <row r="800" s="2" customFormat="1">
      <c r="A800" s="40"/>
      <c r="B800" s="41"/>
      <c r="C800" s="42"/>
      <c r="D800" s="229" t="s">
        <v>343</v>
      </c>
      <c r="E800" s="42"/>
      <c r="F800" s="230" t="s">
        <v>1260</v>
      </c>
      <c r="G800" s="42"/>
      <c r="H800" s="42"/>
      <c r="I800" s="231"/>
      <c r="J800" s="42"/>
      <c r="K800" s="42"/>
      <c r="L800" s="46"/>
      <c r="M800" s="232"/>
      <c r="N800" s="233"/>
      <c r="O800" s="86"/>
      <c r="P800" s="86"/>
      <c r="Q800" s="86"/>
      <c r="R800" s="86"/>
      <c r="S800" s="86"/>
      <c r="T800" s="86"/>
      <c r="U800" s="87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T800" s="19" t="s">
        <v>343</v>
      </c>
      <c r="AU800" s="19" t="s">
        <v>85</v>
      </c>
    </row>
    <row r="801" s="2" customFormat="1">
      <c r="A801" s="40"/>
      <c r="B801" s="41"/>
      <c r="C801" s="42"/>
      <c r="D801" s="234" t="s">
        <v>345</v>
      </c>
      <c r="E801" s="42"/>
      <c r="F801" s="235" t="s">
        <v>1261</v>
      </c>
      <c r="G801" s="42"/>
      <c r="H801" s="42"/>
      <c r="I801" s="231"/>
      <c r="J801" s="42"/>
      <c r="K801" s="42"/>
      <c r="L801" s="46"/>
      <c r="M801" s="232"/>
      <c r="N801" s="233"/>
      <c r="O801" s="86"/>
      <c r="P801" s="86"/>
      <c r="Q801" s="86"/>
      <c r="R801" s="86"/>
      <c r="S801" s="86"/>
      <c r="T801" s="86"/>
      <c r="U801" s="87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T801" s="19" t="s">
        <v>345</v>
      </c>
      <c r="AU801" s="19" t="s">
        <v>85</v>
      </c>
    </row>
    <row r="802" s="14" customFormat="1">
      <c r="A802" s="14"/>
      <c r="B802" s="247"/>
      <c r="C802" s="248"/>
      <c r="D802" s="229" t="s">
        <v>347</v>
      </c>
      <c r="E802" s="249" t="s">
        <v>19</v>
      </c>
      <c r="F802" s="250" t="s">
        <v>1262</v>
      </c>
      <c r="G802" s="248"/>
      <c r="H802" s="249" t="s">
        <v>19</v>
      </c>
      <c r="I802" s="251"/>
      <c r="J802" s="248"/>
      <c r="K802" s="248"/>
      <c r="L802" s="252"/>
      <c r="M802" s="253"/>
      <c r="N802" s="254"/>
      <c r="O802" s="254"/>
      <c r="P802" s="254"/>
      <c r="Q802" s="254"/>
      <c r="R802" s="254"/>
      <c r="S802" s="254"/>
      <c r="T802" s="254"/>
      <c r="U802" s="255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T802" s="256" t="s">
        <v>347</v>
      </c>
      <c r="AU802" s="256" t="s">
        <v>85</v>
      </c>
      <c r="AV802" s="14" t="s">
        <v>83</v>
      </c>
      <c r="AW802" s="14" t="s">
        <v>37</v>
      </c>
      <c r="AX802" s="14" t="s">
        <v>76</v>
      </c>
      <c r="AY802" s="256" t="s">
        <v>335</v>
      </c>
    </row>
    <row r="803" s="13" customFormat="1">
      <c r="A803" s="13"/>
      <c r="B803" s="236"/>
      <c r="C803" s="237"/>
      <c r="D803" s="229" t="s">
        <v>347</v>
      </c>
      <c r="E803" s="238" t="s">
        <v>19</v>
      </c>
      <c r="F803" s="239" t="s">
        <v>1263</v>
      </c>
      <c r="G803" s="237"/>
      <c r="H803" s="240">
        <v>3.415</v>
      </c>
      <c r="I803" s="241"/>
      <c r="J803" s="237"/>
      <c r="K803" s="237"/>
      <c r="L803" s="242"/>
      <c r="M803" s="243"/>
      <c r="N803" s="244"/>
      <c r="O803" s="244"/>
      <c r="P803" s="244"/>
      <c r="Q803" s="244"/>
      <c r="R803" s="244"/>
      <c r="S803" s="244"/>
      <c r="T803" s="244"/>
      <c r="U803" s="245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T803" s="246" t="s">
        <v>347</v>
      </c>
      <c r="AU803" s="246" t="s">
        <v>85</v>
      </c>
      <c r="AV803" s="13" t="s">
        <v>85</v>
      </c>
      <c r="AW803" s="13" t="s">
        <v>37</v>
      </c>
      <c r="AX803" s="13" t="s">
        <v>83</v>
      </c>
      <c r="AY803" s="246" t="s">
        <v>335</v>
      </c>
    </row>
    <row r="804" s="2" customFormat="1" ht="21.75" customHeight="1">
      <c r="A804" s="40"/>
      <c r="B804" s="41"/>
      <c r="C804" s="216" t="s">
        <v>1264</v>
      </c>
      <c r="D804" s="216" t="s">
        <v>337</v>
      </c>
      <c r="E804" s="217" t="s">
        <v>1265</v>
      </c>
      <c r="F804" s="218" t="s">
        <v>1266</v>
      </c>
      <c r="G804" s="219" t="s">
        <v>388</v>
      </c>
      <c r="H804" s="220">
        <v>47</v>
      </c>
      <c r="I804" s="221"/>
      <c r="J804" s="222">
        <f>ROUND(I804*H804,2)</f>
        <v>0</v>
      </c>
      <c r="K804" s="218" t="s">
        <v>341</v>
      </c>
      <c r="L804" s="46"/>
      <c r="M804" s="223" t="s">
        <v>19</v>
      </c>
      <c r="N804" s="224" t="s">
        <v>47</v>
      </c>
      <c r="O804" s="86"/>
      <c r="P804" s="225">
        <f>O804*H804</f>
        <v>0</v>
      </c>
      <c r="Q804" s="225">
        <v>0.02044</v>
      </c>
      <c r="R804" s="225">
        <f>Q804*H804</f>
        <v>0.96067999999999998</v>
      </c>
      <c r="S804" s="225">
        <v>0</v>
      </c>
      <c r="T804" s="225">
        <f>S804*H804</f>
        <v>0</v>
      </c>
      <c r="U804" s="226" t="s">
        <v>19</v>
      </c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R804" s="227" t="s">
        <v>447</v>
      </c>
      <c r="AT804" s="227" t="s">
        <v>337</v>
      </c>
      <c r="AU804" s="227" t="s">
        <v>85</v>
      </c>
      <c r="AY804" s="19" t="s">
        <v>335</v>
      </c>
      <c r="BE804" s="228">
        <f>IF(N804="základní",J804,0)</f>
        <v>0</v>
      </c>
      <c r="BF804" s="228">
        <f>IF(N804="snížená",J804,0)</f>
        <v>0</v>
      </c>
      <c r="BG804" s="228">
        <f>IF(N804="zákl. přenesená",J804,0)</f>
        <v>0</v>
      </c>
      <c r="BH804" s="228">
        <f>IF(N804="sníž. přenesená",J804,0)</f>
        <v>0</v>
      </c>
      <c r="BI804" s="228">
        <f>IF(N804="nulová",J804,0)</f>
        <v>0</v>
      </c>
      <c r="BJ804" s="19" t="s">
        <v>83</v>
      </c>
      <c r="BK804" s="228">
        <f>ROUND(I804*H804,2)</f>
        <v>0</v>
      </c>
      <c r="BL804" s="19" t="s">
        <v>447</v>
      </c>
      <c r="BM804" s="227" t="s">
        <v>1267</v>
      </c>
    </row>
    <row r="805" s="2" customFormat="1">
      <c r="A805" s="40"/>
      <c r="B805" s="41"/>
      <c r="C805" s="42"/>
      <c r="D805" s="229" t="s">
        <v>343</v>
      </c>
      <c r="E805" s="42"/>
      <c r="F805" s="230" t="s">
        <v>1268</v>
      </c>
      <c r="G805" s="42"/>
      <c r="H805" s="42"/>
      <c r="I805" s="231"/>
      <c r="J805" s="42"/>
      <c r="K805" s="42"/>
      <c r="L805" s="46"/>
      <c r="M805" s="232"/>
      <c r="N805" s="233"/>
      <c r="O805" s="86"/>
      <c r="P805" s="86"/>
      <c r="Q805" s="86"/>
      <c r="R805" s="86"/>
      <c r="S805" s="86"/>
      <c r="T805" s="86"/>
      <c r="U805" s="87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T805" s="19" t="s">
        <v>343</v>
      </c>
      <c r="AU805" s="19" t="s">
        <v>85</v>
      </c>
    </row>
    <row r="806" s="2" customFormat="1">
      <c r="A806" s="40"/>
      <c r="B806" s="41"/>
      <c r="C806" s="42"/>
      <c r="D806" s="234" t="s">
        <v>345</v>
      </c>
      <c r="E806" s="42"/>
      <c r="F806" s="235" t="s">
        <v>1269</v>
      </c>
      <c r="G806" s="42"/>
      <c r="H806" s="42"/>
      <c r="I806" s="231"/>
      <c r="J806" s="42"/>
      <c r="K806" s="42"/>
      <c r="L806" s="46"/>
      <c r="M806" s="232"/>
      <c r="N806" s="233"/>
      <c r="O806" s="86"/>
      <c r="P806" s="86"/>
      <c r="Q806" s="86"/>
      <c r="R806" s="86"/>
      <c r="S806" s="86"/>
      <c r="T806" s="86"/>
      <c r="U806" s="87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T806" s="19" t="s">
        <v>345</v>
      </c>
      <c r="AU806" s="19" t="s">
        <v>85</v>
      </c>
    </row>
    <row r="807" s="14" customFormat="1">
      <c r="A807" s="14"/>
      <c r="B807" s="247"/>
      <c r="C807" s="248"/>
      <c r="D807" s="229" t="s">
        <v>347</v>
      </c>
      <c r="E807" s="249" t="s">
        <v>19</v>
      </c>
      <c r="F807" s="250" t="s">
        <v>758</v>
      </c>
      <c r="G807" s="248"/>
      <c r="H807" s="249" t="s">
        <v>19</v>
      </c>
      <c r="I807" s="251"/>
      <c r="J807" s="248"/>
      <c r="K807" s="248"/>
      <c r="L807" s="252"/>
      <c r="M807" s="253"/>
      <c r="N807" s="254"/>
      <c r="O807" s="254"/>
      <c r="P807" s="254"/>
      <c r="Q807" s="254"/>
      <c r="R807" s="254"/>
      <c r="S807" s="254"/>
      <c r="T807" s="254"/>
      <c r="U807" s="255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T807" s="256" t="s">
        <v>347</v>
      </c>
      <c r="AU807" s="256" t="s">
        <v>85</v>
      </c>
      <c r="AV807" s="14" t="s">
        <v>83</v>
      </c>
      <c r="AW807" s="14" t="s">
        <v>37</v>
      </c>
      <c r="AX807" s="14" t="s">
        <v>76</v>
      </c>
      <c r="AY807" s="256" t="s">
        <v>335</v>
      </c>
    </row>
    <row r="808" s="13" customFormat="1">
      <c r="A808" s="13"/>
      <c r="B808" s="236"/>
      <c r="C808" s="237"/>
      <c r="D808" s="229" t="s">
        <v>347</v>
      </c>
      <c r="E808" s="238" t="s">
        <v>19</v>
      </c>
      <c r="F808" s="239" t="s">
        <v>1270</v>
      </c>
      <c r="G808" s="237"/>
      <c r="H808" s="240">
        <v>47</v>
      </c>
      <c r="I808" s="241"/>
      <c r="J808" s="237"/>
      <c r="K808" s="237"/>
      <c r="L808" s="242"/>
      <c r="M808" s="243"/>
      <c r="N808" s="244"/>
      <c r="O808" s="244"/>
      <c r="P808" s="244"/>
      <c r="Q808" s="244"/>
      <c r="R808" s="244"/>
      <c r="S808" s="244"/>
      <c r="T808" s="244"/>
      <c r="U808" s="245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T808" s="246" t="s">
        <v>347</v>
      </c>
      <c r="AU808" s="246" t="s">
        <v>85</v>
      </c>
      <c r="AV808" s="13" t="s">
        <v>85</v>
      </c>
      <c r="AW808" s="13" t="s">
        <v>37</v>
      </c>
      <c r="AX808" s="13" t="s">
        <v>76</v>
      </c>
      <c r="AY808" s="246" t="s">
        <v>335</v>
      </c>
    </row>
    <row r="809" s="15" customFormat="1">
      <c r="A809" s="15"/>
      <c r="B809" s="267"/>
      <c r="C809" s="268"/>
      <c r="D809" s="229" t="s">
        <v>347</v>
      </c>
      <c r="E809" s="269" t="s">
        <v>19</v>
      </c>
      <c r="F809" s="270" t="s">
        <v>462</v>
      </c>
      <c r="G809" s="268"/>
      <c r="H809" s="271">
        <v>47</v>
      </c>
      <c r="I809" s="272"/>
      <c r="J809" s="268"/>
      <c r="K809" s="268"/>
      <c r="L809" s="273"/>
      <c r="M809" s="274"/>
      <c r="N809" s="275"/>
      <c r="O809" s="275"/>
      <c r="P809" s="275"/>
      <c r="Q809" s="275"/>
      <c r="R809" s="275"/>
      <c r="S809" s="275"/>
      <c r="T809" s="275"/>
      <c r="U809" s="276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T809" s="277" t="s">
        <v>347</v>
      </c>
      <c r="AU809" s="277" t="s">
        <v>85</v>
      </c>
      <c r="AV809" s="15" t="s">
        <v>103</v>
      </c>
      <c r="AW809" s="15" t="s">
        <v>37</v>
      </c>
      <c r="AX809" s="15" t="s">
        <v>83</v>
      </c>
      <c r="AY809" s="277" t="s">
        <v>335</v>
      </c>
    </row>
    <row r="810" s="2" customFormat="1" ht="24.15" customHeight="1">
      <c r="A810" s="40"/>
      <c r="B810" s="41"/>
      <c r="C810" s="216" t="s">
        <v>1271</v>
      </c>
      <c r="D810" s="216" t="s">
        <v>337</v>
      </c>
      <c r="E810" s="217" t="s">
        <v>1272</v>
      </c>
      <c r="F810" s="218" t="s">
        <v>1273</v>
      </c>
      <c r="G810" s="219" t="s">
        <v>388</v>
      </c>
      <c r="H810" s="220">
        <v>8.8000000000000007</v>
      </c>
      <c r="I810" s="221"/>
      <c r="J810" s="222">
        <f>ROUND(I810*H810,2)</f>
        <v>0</v>
      </c>
      <c r="K810" s="218" t="s">
        <v>19</v>
      </c>
      <c r="L810" s="46"/>
      <c r="M810" s="223" t="s">
        <v>19</v>
      </c>
      <c r="N810" s="224" t="s">
        <v>47</v>
      </c>
      <c r="O810" s="86"/>
      <c r="P810" s="225">
        <f>O810*H810</f>
        <v>0</v>
      </c>
      <c r="Q810" s="225">
        <v>0.02044</v>
      </c>
      <c r="R810" s="225">
        <f>Q810*H810</f>
        <v>0.179872</v>
      </c>
      <c r="S810" s="225">
        <v>0</v>
      </c>
      <c r="T810" s="225">
        <f>S810*H810</f>
        <v>0</v>
      </c>
      <c r="U810" s="226" t="s">
        <v>19</v>
      </c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R810" s="227" t="s">
        <v>447</v>
      </c>
      <c r="AT810" s="227" t="s">
        <v>337</v>
      </c>
      <c r="AU810" s="227" t="s">
        <v>85</v>
      </c>
      <c r="AY810" s="19" t="s">
        <v>335</v>
      </c>
      <c r="BE810" s="228">
        <f>IF(N810="základní",J810,0)</f>
        <v>0</v>
      </c>
      <c r="BF810" s="228">
        <f>IF(N810="snížená",J810,0)</f>
        <v>0</v>
      </c>
      <c r="BG810" s="228">
        <f>IF(N810="zákl. přenesená",J810,0)</f>
        <v>0</v>
      </c>
      <c r="BH810" s="228">
        <f>IF(N810="sníž. přenesená",J810,0)</f>
        <v>0</v>
      </c>
      <c r="BI810" s="228">
        <f>IF(N810="nulová",J810,0)</f>
        <v>0</v>
      </c>
      <c r="BJ810" s="19" t="s">
        <v>83</v>
      </c>
      <c r="BK810" s="228">
        <f>ROUND(I810*H810,2)</f>
        <v>0</v>
      </c>
      <c r="BL810" s="19" t="s">
        <v>447</v>
      </c>
      <c r="BM810" s="227" t="s">
        <v>1274</v>
      </c>
    </row>
    <row r="811" s="2" customFormat="1">
      <c r="A811" s="40"/>
      <c r="B811" s="41"/>
      <c r="C811" s="42"/>
      <c r="D811" s="229" t="s">
        <v>343</v>
      </c>
      <c r="E811" s="42"/>
      <c r="F811" s="230" t="s">
        <v>1275</v>
      </c>
      <c r="G811" s="42"/>
      <c r="H811" s="42"/>
      <c r="I811" s="231"/>
      <c r="J811" s="42"/>
      <c r="K811" s="42"/>
      <c r="L811" s="46"/>
      <c r="M811" s="232"/>
      <c r="N811" s="233"/>
      <c r="O811" s="86"/>
      <c r="P811" s="86"/>
      <c r="Q811" s="86"/>
      <c r="R811" s="86"/>
      <c r="S811" s="86"/>
      <c r="T811" s="86"/>
      <c r="U811" s="87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T811" s="19" t="s">
        <v>343</v>
      </c>
      <c r="AU811" s="19" t="s">
        <v>85</v>
      </c>
    </row>
    <row r="812" s="14" customFormat="1">
      <c r="A812" s="14"/>
      <c r="B812" s="247"/>
      <c r="C812" s="248"/>
      <c r="D812" s="229" t="s">
        <v>347</v>
      </c>
      <c r="E812" s="249" t="s">
        <v>19</v>
      </c>
      <c r="F812" s="250" t="s">
        <v>750</v>
      </c>
      <c r="G812" s="248"/>
      <c r="H812" s="249" t="s">
        <v>19</v>
      </c>
      <c r="I812" s="251"/>
      <c r="J812" s="248"/>
      <c r="K812" s="248"/>
      <c r="L812" s="252"/>
      <c r="M812" s="253"/>
      <c r="N812" s="254"/>
      <c r="O812" s="254"/>
      <c r="P812" s="254"/>
      <c r="Q812" s="254"/>
      <c r="R812" s="254"/>
      <c r="S812" s="254"/>
      <c r="T812" s="254"/>
      <c r="U812" s="255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T812" s="256" t="s">
        <v>347</v>
      </c>
      <c r="AU812" s="256" t="s">
        <v>85</v>
      </c>
      <c r="AV812" s="14" t="s">
        <v>83</v>
      </c>
      <c r="AW812" s="14" t="s">
        <v>37</v>
      </c>
      <c r="AX812" s="14" t="s">
        <v>76</v>
      </c>
      <c r="AY812" s="256" t="s">
        <v>335</v>
      </c>
    </row>
    <row r="813" s="13" customFormat="1">
      <c r="A813" s="13"/>
      <c r="B813" s="236"/>
      <c r="C813" s="237"/>
      <c r="D813" s="229" t="s">
        <v>347</v>
      </c>
      <c r="E813" s="238" t="s">
        <v>19</v>
      </c>
      <c r="F813" s="239" t="s">
        <v>178</v>
      </c>
      <c r="G813" s="237"/>
      <c r="H813" s="240">
        <v>4.4000000000000004</v>
      </c>
      <c r="I813" s="241"/>
      <c r="J813" s="237"/>
      <c r="K813" s="237"/>
      <c r="L813" s="242"/>
      <c r="M813" s="243"/>
      <c r="N813" s="244"/>
      <c r="O813" s="244"/>
      <c r="P813" s="244"/>
      <c r="Q813" s="244"/>
      <c r="R813" s="244"/>
      <c r="S813" s="244"/>
      <c r="T813" s="244"/>
      <c r="U813" s="245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T813" s="246" t="s">
        <v>347</v>
      </c>
      <c r="AU813" s="246" t="s">
        <v>85</v>
      </c>
      <c r="AV813" s="13" t="s">
        <v>85</v>
      </c>
      <c r="AW813" s="13" t="s">
        <v>37</v>
      </c>
      <c r="AX813" s="13" t="s">
        <v>76</v>
      </c>
      <c r="AY813" s="246" t="s">
        <v>335</v>
      </c>
    </row>
    <row r="814" s="14" customFormat="1">
      <c r="A814" s="14"/>
      <c r="B814" s="247"/>
      <c r="C814" s="248"/>
      <c r="D814" s="229" t="s">
        <v>347</v>
      </c>
      <c r="E814" s="249" t="s">
        <v>19</v>
      </c>
      <c r="F814" s="250" t="s">
        <v>758</v>
      </c>
      <c r="G814" s="248"/>
      <c r="H814" s="249" t="s">
        <v>19</v>
      </c>
      <c r="I814" s="251"/>
      <c r="J814" s="248"/>
      <c r="K814" s="248"/>
      <c r="L814" s="252"/>
      <c r="M814" s="253"/>
      <c r="N814" s="254"/>
      <c r="O814" s="254"/>
      <c r="P814" s="254"/>
      <c r="Q814" s="254"/>
      <c r="R814" s="254"/>
      <c r="S814" s="254"/>
      <c r="T814" s="254"/>
      <c r="U814" s="255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T814" s="256" t="s">
        <v>347</v>
      </c>
      <c r="AU814" s="256" t="s">
        <v>85</v>
      </c>
      <c r="AV814" s="14" t="s">
        <v>83</v>
      </c>
      <c r="AW814" s="14" t="s">
        <v>37</v>
      </c>
      <c r="AX814" s="14" t="s">
        <v>76</v>
      </c>
      <c r="AY814" s="256" t="s">
        <v>335</v>
      </c>
    </row>
    <row r="815" s="13" customFormat="1">
      <c r="A815" s="13"/>
      <c r="B815" s="236"/>
      <c r="C815" s="237"/>
      <c r="D815" s="229" t="s">
        <v>347</v>
      </c>
      <c r="E815" s="238" t="s">
        <v>19</v>
      </c>
      <c r="F815" s="239" t="s">
        <v>196</v>
      </c>
      <c r="G815" s="237"/>
      <c r="H815" s="240">
        <v>4.4000000000000004</v>
      </c>
      <c r="I815" s="241"/>
      <c r="J815" s="237"/>
      <c r="K815" s="237"/>
      <c r="L815" s="242"/>
      <c r="M815" s="243"/>
      <c r="N815" s="244"/>
      <c r="O815" s="244"/>
      <c r="P815" s="244"/>
      <c r="Q815" s="244"/>
      <c r="R815" s="244"/>
      <c r="S815" s="244"/>
      <c r="T815" s="244"/>
      <c r="U815" s="245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T815" s="246" t="s">
        <v>347</v>
      </c>
      <c r="AU815" s="246" t="s">
        <v>85</v>
      </c>
      <c r="AV815" s="13" t="s">
        <v>85</v>
      </c>
      <c r="AW815" s="13" t="s">
        <v>37</v>
      </c>
      <c r="AX815" s="13" t="s">
        <v>76</v>
      </c>
      <c r="AY815" s="246" t="s">
        <v>335</v>
      </c>
    </row>
    <row r="816" s="15" customFormat="1">
      <c r="A816" s="15"/>
      <c r="B816" s="267"/>
      <c r="C816" s="268"/>
      <c r="D816" s="229" t="s">
        <v>347</v>
      </c>
      <c r="E816" s="269" t="s">
        <v>19</v>
      </c>
      <c r="F816" s="270" t="s">
        <v>462</v>
      </c>
      <c r="G816" s="268"/>
      <c r="H816" s="271">
        <v>8.8000000000000007</v>
      </c>
      <c r="I816" s="272"/>
      <c r="J816" s="268"/>
      <c r="K816" s="268"/>
      <c r="L816" s="273"/>
      <c r="M816" s="274"/>
      <c r="N816" s="275"/>
      <c r="O816" s="275"/>
      <c r="P816" s="275"/>
      <c r="Q816" s="275"/>
      <c r="R816" s="275"/>
      <c r="S816" s="275"/>
      <c r="T816" s="275"/>
      <c r="U816" s="276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T816" s="277" t="s">
        <v>347</v>
      </c>
      <c r="AU816" s="277" t="s">
        <v>85</v>
      </c>
      <c r="AV816" s="15" t="s">
        <v>103</v>
      </c>
      <c r="AW816" s="15" t="s">
        <v>37</v>
      </c>
      <c r="AX816" s="15" t="s">
        <v>83</v>
      </c>
      <c r="AY816" s="277" t="s">
        <v>335</v>
      </c>
    </row>
    <row r="817" s="2" customFormat="1" ht="16.5" customHeight="1">
      <c r="A817" s="40"/>
      <c r="B817" s="41"/>
      <c r="C817" s="216" t="s">
        <v>1276</v>
      </c>
      <c r="D817" s="216" t="s">
        <v>337</v>
      </c>
      <c r="E817" s="217" t="s">
        <v>1277</v>
      </c>
      <c r="F817" s="218" t="s">
        <v>1278</v>
      </c>
      <c r="G817" s="219" t="s">
        <v>666</v>
      </c>
      <c r="H817" s="220">
        <v>6</v>
      </c>
      <c r="I817" s="221"/>
      <c r="J817" s="222">
        <f>ROUND(I817*H817,2)</f>
        <v>0</v>
      </c>
      <c r="K817" s="218" t="s">
        <v>341</v>
      </c>
      <c r="L817" s="46"/>
      <c r="M817" s="223" t="s">
        <v>19</v>
      </c>
      <c r="N817" s="224" t="s">
        <v>47</v>
      </c>
      <c r="O817" s="86"/>
      <c r="P817" s="225">
        <f>O817*H817</f>
        <v>0</v>
      </c>
      <c r="Q817" s="225">
        <v>1.0000000000000001E-05</v>
      </c>
      <c r="R817" s="225">
        <f>Q817*H817</f>
        <v>6.0000000000000008E-05</v>
      </c>
      <c r="S817" s="225">
        <v>0</v>
      </c>
      <c r="T817" s="225">
        <f>S817*H817</f>
        <v>0</v>
      </c>
      <c r="U817" s="226" t="s">
        <v>19</v>
      </c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R817" s="227" t="s">
        <v>447</v>
      </c>
      <c r="AT817" s="227" t="s">
        <v>337</v>
      </c>
      <c r="AU817" s="227" t="s">
        <v>85</v>
      </c>
      <c r="AY817" s="19" t="s">
        <v>335</v>
      </c>
      <c r="BE817" s="228">
        <f>IF(N817="základní",J817,0)</f>
        <v>0</v>
      </c>
      <c r="BF817" s="228">
        <f>IF(N817="snížená",J817,0)</f>
        <v>0</v>
      </c>
      <c r="BG817" s="228">
        <f>IF(N817="zákl. přenesená",J817,0)</f>
        <v>0</v>
      </c>
      <c r="BH817" s="228">
        <f>IF(N817="sníž. přenesená",J817,0)</f>
        <v>0</v>
      </c>
      <c r="BI817" s="228">
        <f>IF(N817="nulová",J817,0)</f>
        <v>0</v>
      </c>
      <c r="BJ817" s="19" t="s">
        <v>83</v>
      </c>
      <c r="BK817" s="228">
        <f>ROUND(I817*H817,2)</f>
        <v>0</v>
      </c>
      <c r="BL817" s="19" t="s">
        <v>447</v>
      </c>
      <c r="BM817" s="227" t="s">
        <v>1279</v>
      </c>
    </row>
    <row r="818" s="2" customFormat="1">
      <c r="A818" s="40"/>
      <c r="B818" s="41"/>
      <c r="C818" s="42"/>
      <c r="D818" s="229" t="s">
        <v>343</v>
      </c>
      <c r="E818" s="42"/>
      <c r="F818" s="230" t="s">
        <v>1280</v>
      </c>
      <c r="G818" s="42"/>
      <c r="H818" s="42"/>
      <c r="I818" s="231"/>
      <c r="J818" s="42"/>
      <c r="K818" s="42"/>
      <c r="L818" s="46"/>
      <c r="M818" s="232"/>
      <c r="N818" s="233"/>
      <c r="O818" s="86"/>
      <c r="P818" s="86"/>
      <c r="Q818" s="86"/>
      <c r="R818" s="86"/>
      <c r="S818" s="86"/>
      <c r="T818" s="86"/>
      <c r="U818" s="87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T818" s="19" t="s">
        <v>343</v>
      </c>
      <c r="AU818" s="19" t="s">
        <v>85</v>
      </c>
    </row>
    <row r="819" s="2" customFormat="1">
      <c r="A819" s="40"/>
      <c r="B819" s="41"/>
      <c r="C819" s="42"/>
      <c r="D819" s="234" t="s">
        <v>345</v>
      </c>
      <c r="E819" s="42"/>
      <c r="F819" s="235" t="s">
        <v>1281</v>
      </c>
      <c r="G819" s="42"/>
      <c r="H819" s="42"/>
      <c r="I819" s="231"/>
      <c r="J819" s="42"/>
      <c r="K819" s="42"/>
      <c r="L819" s="46"/>
      <c r="M819" s="232"/>
      <c r="N819" s="233"/>
      <c r="O819" s="86"/>
      <c r="P819" s="86"/>
      <c r="Q819" s="86"/>
      <c r="R819" s="86"/>
      <c r="S819" s="86"/>
      <c r="T819" s="86"/>
      <c r="U819" s="87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T819" s="19" t="s">
        <v>345</v>
      </c>
      <c r="AU819" s="19" t="s">
        <v>85</v>
      </c>
    </row>
    <row r="820" s="14" customFormat="1">
      <c r="A820" s="14"/>
      <c r="B820" s="247"/>
      <c r="C820" s="248"/>
      <c r="D820" s="229" t="s">
        <v>347</v>
      </c>
      <c r="E820" s="249" t="s">
        <v>19</v>
      </c>
      <c r="F820" s="250" t="s">
        <v>750</v>
      </c>
      <c r="G820" s="248"/>
      <c r="H820" s="249" t="s">
        <v>19</v>
      </c>
      <c r="I820" s="251"/>
      <c r="J820" s="248"/>
      <c r="K820" s="248"/>
      <c r="L820" s="252"/>
      <c r="M820" s="253"/>
      <c r="N820" s="254"/>
      <c r="O820" s="254"/>
      <c r="P820" s="254"/>
      <c r="Q820" s="254"/>
      <c r="R820" s="254"/>
      <c r="S820" s="254"/>
      <c r="T820" s="254"/>
      <c r="U820" s="255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T820" s="256" t="s">
        <v>347</v>
      </c>
      <c r="AU820" s="256" t="s">
        <v>85</v>
      </c>
      <c r="AV820" s="14" t="s">
        <v>83</v>
      </c>
      <c r="AW820" s="14" t="s">
        <v>37</v>
      </c>
      <c r="AX820" s="14" t="s">
        <v>76</v>
      </c>
      <c r="AY820" s="256" t="s">
        <v>335</v>
      </c>
    </row>
    <row r="821" s="13" customFormat="1">
      <c r="A821" s="13"/>
      <c r="B821" s="236"/>
      <c r="C821" s="237"/>
      <c r="D821" s="229" t="s">
        <v>347</v>
      </c>
      <c r="E821" s="238" t="s">
        <v>19</v>
      </c>
      <c r="F821" s="239" t="s">
        <v>1282</v>
      </c>
      <c r="G821" s="237"/>
      <c r="H821" s="240">
        <v>1</v>
      </c>
      <c r="I821" s="241"/>
      <c r="J821" s="237"/>
      <c r="K821" s="237"/>
      <c r="L821" s="242"/>
      <c r="M821" s="243"/>
      <c r="N821" s="244"/>
      <c r="O821" s="244"/>
      <c r="P821" s="244"/>
      <c r="Q821" s="244"/>
      <c r="R821" s="244"/>
      <c r="S821" s="244"/>
      <c r="T821" s="244"/>
      <c r="U821" s="245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T821" s="246" t="s">
        <v>347</v>
      </c>
      <c r="AU821" s="246" t="s">
        <v>85</v>
      </c>
      <c r="AV821" s="13" t="s">
        <v>85</v>
      </c>
      <c r="AW821" s="13" t="s">
        <v>37</v>
      </c>
      <c r="AX821" s="13" t="s">
        <v>76</v>
      </c>
      <c r="AY821" s="246" t="s">
        <v>335</v>
      </c>
    </row>
    <row r="822" s="13" customFormat="1">
      <c r="A822" s="13"/>
      <c r="B822" s="236"/>
      <c r="C822" s="237"/>
      <c r="D822" s="229" t="s">
        <v>347</v>
      </c>
      <c r="E822" s="238" t="s">
        <v>19</v>
      </c>
      <c r="F822" s="239" t="s">
        <v>1283</v>
      </c>
      <c r="G822" s="237"/>
      <c r="H822" s="240">
        <v>1</v>
      </c>
      <c r="I822" s="241"/>
      <c r="J822" s="237"/>
      <c r="K822" s="237"/>
      <c r="L822" s="242"/>
      <c r="M822" s="243"/>
      <c r="N822" s="244"/>
      <c r="O822" s="244"/>
      <c r="P822" s="244"/>
      <c r="Q822" s="244"/>
      <c r="R822" s="244"/>
      <c r="S822" s="244"/>
      <c r="T822" s="244"/>
      <c r="U822" s="245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T822" s="246" t="s">
        <v>347</v>
      </c>
      <c r="AU822" s="246" t="s">
        <v>85</v>
      </c>
      <c r="AV822" s="13" t="s">
        <v>85</v>
      </c>
      <c r="AW822" s="13" t="s">
        <v>37</v>
      </c>
      <c r="AX822" s="13" t="s">
        <v>76</v>
      </c>
      <c r="AY822" s="246" t="s">
        <v>335</v>
      </c>
    </row>
    <row r="823" s="14" customFormat="1">
      <c r="A823" s="14"/>
      <c r="B823" s="247"/>
      <c r="C823" s="248"/>
      <c r="D823" s="229" t="s">
        <v>347</v>
      </c>
      <c r="E823" s="249" t="s">
        <v>19</v>
      </c>
      <c r="F823" s="250" t="s">
        <v>758</v>
      </c>
      <c r="G823" s="248"/>
      <c r="H823" s="249" t="s">
        <v>19</v>
      </c>
      <c r="I823" s="251"/>
      <c r="J823" s="248"/>
      <c r="K823" s="248"/>
      <c r="L823" s="252"/>
      <c r="M823" s="253"/>
      <c r="N823" s="254"/>
      <c r="O823" s="254"/>
      <c r="P823" s="254"/>
      <c r="Q823" s="254"/>
      <c r="R823" s="254"/>
      <c r="S823" s="254"/>
      <c r="T823" s="254"/>
      <c r="U823" s="255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T823" s="256" t="s">
        <v>347</v>
      </c>
      <c r="AU823" s="256" t="s">
        <v>85</v>
      </c>
      <c r="AV823" s="14" t="s">
        <v>83</v>
      </c>
      <c r="AW823" s="14" t="s">
        <v>37</v>
      </c>
      <c r="AX823" s="14" t="s">
        <v>76</v>
      </c>
      <c r="AY823" s="256" t="s">
        <v>335</v>
      </c>
    </row>
    <row r="824" s="13" customFormat="1">
      <c r="A824" s="13"/>
      <c r="B824" s="236"/>
      <c r="C824" s="237"/>
      <c r="D824" s="229" t="s">
        <v>347</v>
      </c>
      <c r="E824" s="238" t="s">
        <v>19</v>
      </c>
      <c r="F824" s="239" t="s">
        <v>1284</v>
      </c>
      <c r="G824" s="237"/>
      <c r="H824" s="240">
        <v>2</v>
      </c>
      <c r="I824" s="241"/>
      <c r="J824" s="237"/>
      <c r="K824" s="237"/>
      <c r="L824" s="242"/>
      <c r="M824" s="243"/>
      <c r="N824" s="244"/>
      <c r="O824" s="244"/>
      <c r="P824" s="244"/>
      <c r="Q824" s="244"/>
      <c r="R824" s="244"/>
      <c r="S824" s="244"/>
      <c r="T824" s="244"/>
      <c r="U824" s="245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T824" s="246" t="s">
        <v>347</v>
      </c>
      <c r="AU824" s="246" t="s">
        <v>85</v>
      </c>
      <c r="AV824" s="13" t="s">
        <v>85</v>
      </c>
      <c r="AW824" s="13" t="s">
        <v>37</v>
      </c>
      <c r="AX824" s="13" t="s">
        <v>76</v>
      </c>
      <c r="AY824" s="246" t="s">
        <v>335</v>
      </c>
    </row>
    <row r="825" s="13" customFormat="1">
      <c r="A825" s="13"/>
      <c r="B825" s="236"/>
      <c r="C825" s="237"/>
      <c r="D825" s="229" t="s">
        <v>347</v>
      </c>
      <c r="E825" s="238" t="s">
        <v>19</v>
      </c>
      <c r="F825" s="239" t="s">
        <v>1285</v>
      </c>
      <c r="G825" s="237"/>
      <c r="H825" s="240">
        <v>2</v>
      </c>
      <c r="I825" s="241"/>
      <c r="J825" s="237"/>
      <c r="K825" s="237"/>
      <c r="L825" s="242"/>
      <c r="M825" s="243"/>
      <c r="N825" s="244"/>
      <c r="O825" s="244"/>
      <c r="P825" s="244"/>
      <c r="Q825" s="244"/>
      <c r="R825" s="244"/>
      <c r="S825" s="244"/>
      <c r="T825" s="244"/>
      <c r="U825" s="245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T825" s="246" t="s">
        <v>347</v>
      </c>
      <c r="AU825" s="246" t="s">
        <v>85</v>
      </c>
      <c r="AV825" s="13" t="s">
        <v>85</v>
      </c>
      <c r="AW825" s="13" t="s">
        <v>37</v>
      </c>
      <c r="AX825" s="13" t="s">
        <v>76</v>
      </c>
      <c r="AY825" s="246" t="s">
        <v>335</v>
      </c>
    </row>
    <row r="826" s="15" customFormat="1">
      <c r="A826" s="15"/>
      <c r="B826" s="267"/>
      <c r="C826" s="268"/>
      <c r="D826" s="229" t="s">
        <v>347</v>
      </c>
      <c r="E826" s="269" t="s">
        <v>19</v>
      </c>
      <c r="F826" s="270" t="s">
        <v>462</v>
      </c>
      <c r="G826" s="268"/>
      <c r="H826" s="271">
        <v>6</v>
      </c>
      <c r="I826" s="272"/>
      <c r="J826" s="268"/>
      <c r="K826" s="268"/>
      <c r="L826" s="273"/>
      <c r="M826" s="274"/>
      <c r="N826" s="275"/>
      <c r="O826" s="275"/>
      <c r="P826" s="275"/>
      <c r="Q826" s="275"/>
      <c r="R826" s="275"/>
      <c r="S826" s="275"/>
      <c r="T826" s="275"/>
      <c r="U826" s="276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T826" s="277" t="s">
        <v>347</v>
      </c>
      <c r="AU826" s="277" t="s">
        <v>85</v>
      </c>
      <c r="AV826" s="15" t="s">
        <v>103</v>
      </c>
      <c r="AW826" s="15" t="s">
        <v>37</v>
      </c>
      <c r="AX826" s="15" t="s">
        <v>83</v>
      </c>
      <c r="AY826" s="277" t="s">
        <v>335</v>
      </c>
    </row>
    <row r="827" s="2" customFormat="1" ht="16.5" customHeight="1">
      <c r="A827" s="40"/>
      <c r="B827" s="41"/>
      <c r="C827" s="257" t="s">
        <v>1286</v>
      </c>
      <c r="D827" s="257" t="s">
        <v>395</v>
      </c>
      <c r="E827" s="258" t="s">
        <v>1287</v>
      </c>
      <c r="F827" s="259" t="s">
        <v>1288</v>
      </c>
      <c r="G827" s="260" t="s">
        <v>666</v>
      </c>
      <c r="H827" s="261">
        <v>6</v>
      </c>
      <c r="I827" s="262"/>
      <c r="J827" s="263">
        <f>ROUND(I827*H827,2)</f>
        <v>0</v>
      </c>
      <c r="K827" s="259" t="s">
        <v>341</v>
      </c>
      <c r="L827" s="264"/>
      <c r="M827" s="265" t="s">
        <v>19</v>
      </c>
      <c r="N827" s="266" t="s">
        <v>47</v>
      </c>
      <c r="O827" s="86"/>
      <c r="P827" s="225">
        <f>O827*H827</f>
        <v>0</v>
      </c>
      <c r="Q827" s="225">
        <v>0.0025000000000000001</v>
      </c>
      <c r="R827" s="225">
        <f>Q827*H827</f>
        <v>0.014999999999999999</v>
      </c>
      <c r="S827" s="225">
        <v>0</v>
      </c>
      <c r="T827" s="225">
        <f>S827*H827</f>
        <v>0</v>
      </c>
      <c r="U827" s="226" t="s">
        <v>19</v>
      </c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R827" s="227" t="s">
        <v>565</v>
      </c>
      <c r="AT827" s="227" t="s">
        <v>395</v>
      </c>
      <c r="AU827" s="227" t="s">
        <v>85</v>
      </c>
      <c r="AY827" s="19" t="s">
        <v>335</v>
      </c>
      <c r="BE827" s="228">
        <f>IF(N827="základní",J827,0)</f>
        <v>0</v>
      </c>
      <c r="BF827" s="228">
        <f>IF(N827="snížená",J827,0)</f>
        <v>0</v>
      </c>
      <c r="BG827" s="228">
        <f>IF(N827="zákl. přenesená",J827,0)</f>
        <v>0</v>
      </c>
      <c r="BH827" s="228">
        <f>IF(N827="sníž. přenesená",J827,0)</f>
        <v>0</v>
      </c>
      <c r="BI827" s="228">
        <f>IF(N827="nulová",J827,0)</f>
        <v>0</v>
      </c>
      <c r="BJ827" s="19" t="s">
        <v>83</v>
      </c>
      <c r="BK827" s="228">
        <f>ROUND(I827*H827,2)</f>
        <v>0</v>
      </c>
      <c r="BL827" s="19" t="s">
        <v>447</v>
      </c>
      <c r="BM827" s="227" t="s">
        <v>1289</v>
      </c>
    </row>
    <row r="828" s="2" customFormat="1">
      <c r="A828" s="40"/>
      <c r="B828" s="41"/>
      <c r="C828" s="42"/>
      <c r="D828" s="229" t="s">
        <v>343</v>
      </c>
      <c r="E828" s="42"/>
      <c r="F828" s="230" t="s">
        <v>1288</v>
      </c>
      <c r="G828" s="42"/>
      <c r="H828" s="42"/>
      <c r="I828" s="231"/>
      <c r="J828" s="42"/>
      <c r="K828" s="42"/>
      <c r="L828" s="46"/>
      <c r="M828" s="232"/>
      <c r="N828" s="233"/>
      <c r="O828" s="86"/>
      <c r="P828" s="86"/>
      <c r="Q828" s="86"/>
      <c r="R828" s="86"/>
      <c r="S828" s="86"/>
      <c r="T828" s="86"/>
      <c r="U828" s="87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T828" s="19" t="s">
        <v>343</v>
      </c>
      <c r="AU828" s="19" t="s">
        <v>85</v>
      </c>
    </row>
    <row r="829" s="2" customFormat="1" ht="16.5" customHeight="1">
      <c r="A829" s="40"/>
      <c r="B829" s="41"/>
      <c r="C829" s="216" t="s">
        <v>1290</v>
      </c>
      <c r="D829" s="216" t="s">
        <v>337</v>
      </c>
      <c r="E829" s="217" t="s">
        <v>1291</v>
      </c>
      <c r="F829" s="218" t="s">
        <v>1292</v>
      </c>
      <c r="G829" s="219" t="s">
        <v>666</v>
      </c>
      <c r="H829" s="220">
        <v>2</v>
      </c>
      <c r="I829" s="221"/>
      <c r="J829" s="222">
        <f>ROUND(I829*H829,2)</f>
        <v>0</v>
      </c>
      <c r="K829" s="218" t="s">
        <v>341</v>
      </c>
      <c r="L829" s="46"/>
      <c r="M829" s="223" t="s">
        <v>19</v>
      </c>
      <c r="N829" s="224" t="s">
        <v>47</v>
      </c>
      <c r="O829" s="86"/>
      <c r="P829" s="225">
        <f>O829*H829</f>
        <v>0</v>
      </c>
      <c r="Q829" s="225">
        <v>1.0000000000000001E-05</v>
      </c>
      <c r="R829" s="225">
        <f>Q829*H829</f>
        <v>2.0000000000000002E-05</v>
      </c>
      <c r="S829" s="225">
        <v>0</v>
      </c>
      <c r="T829" s="225">
        <f>S829*H829</f>
        <v>0</v>
      </c>
      <c r="U829" s="226" t="s">
        <v>19</v>
      </c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R829" s="227" t="s">
        <v>447</v>
      </c>
      <c r="AT829" s="227" t="s">
        <v>337</v>
      </c>
      <c r="AU829" s="227" t="s">
        <v>85</v>
      </c>
      <c r="AY829" s="19" t="s">
        <v>335</v>
      </c>
      <c r="BE829" s="228">
        <f>IF(N829="základní",J829,0)</f>
        <v>0</v>
      </c>
      <c r="BF829" s="228">
        <f>IF(N829="snížená",J829,0)</f>
        <v>0</v>
      </c>
      <c r="BG829" s="228">
        <f>IF(N829="zákl. přenesená",J829,0)</f>
        <v>0</v>
      </c>
      <c r="BH829" s="228">
        <f>IF(N829="sníž. přenesená",J829,0)</f>
        <v>0</v>
      </c>
      <c r="BI829" s="228">
        <f>IF(N829="nulová",J829,0)</f>
        <v>0</v>
      </c>
      <c r="BJ829" s="19" t="s">
        <v>83</v>
      </c>
      <c r="BK829" s="228">
        <f>ROUND(I829*H829,2)</f>
        <v>0</v>
      </c>
      <c r="BL829" s="19" t="s">
        <v>447</v>
      </c>
      <c r="BM829" s="227" t="s">
        <v>1293</v>
      </c>
    </row>
    <row r="830" s="2" customFormat="1">
      <c r="A830" s="40"/>
      <c r="B830" s="41"/>
      <c r="C830" s="42"/>
      <c r="D830" s="229" t="s">
        <v>343</v>
      </c>
      <c r="E830" s="42"/>
      <c r="F830" s="230" t="s">
        <v>1294</v>
      </c>
      <c r="G830" s="42"/>
      <c r="H830" s="42"/>
      <c r="I830" s="231"/>
      <c r="J830" s="42"/>
      <c r="K830" s="42"/>
      <c r="L830" s="46"/>
      <c r="M830" s="232"/>
      <c r="N830" s="233"/>
      <c r="O830" s="86"/>
      <c r="P830" s="86"/>
      <c r="Q830" s="86"/>
      <c r="R830" s="86"/>
      <c r="S830" s="86"/>
      <c r="T830" s="86"/>
      <c r="U830" s="87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T830" s="19" t="s">
        <v>343</v>
      </c>
      <c r="AU830" s="19" t="s">
        <v>85</v>
      </c>
    </row>
    <row r="831" s="2" customFormat="1">
      <c r="A831" s="40"/>
      <c r="B831" s="41"/>
      <c r="C831" s="42"/>
      <c r="D831" s="234" t="s">
        <v>345</v>
      </c>
      <c r="E831" s="42"/>
      <c r="F831" s="235" t="s">
        <v>1295</v>
      </c>
      <c r="G831" s="42"/>
      <c r="H831" s="42"/>
      <c r="I831" s="231"/>
      <c r="J831" s="42"/>
      <c r="K831" s="42"/>
      <c r="L831" s="46"/>
      <c r="M831" s="232"/>
      <c r="N831" s="233"/>
      <c r="O831" s="86"/>
      <c r="P831" s="86"/>
      <c r="Q831" s="86"/>
      <c r="R831" s="86"/>
      <c r="S831" s="86"/>
      <c r="T831" s="86"/>
      <c r="U831" s="87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T831" s="19" t="s">
        <v>345</v>
      </c>
      <c r="AU831" s="19" t="s">
        <v>85</v>
      </c>
    </row>
    <row r="832" s="14" customFormat="1">
      <c r="A832" s="14"/>
      <c r="B832" s="247"/>
      <c r="C832" s="248"/>
      <c r="D832" s="229" t="s">
        <v>347</v>
      </c>
      <c r="E832" s="249" t="s">
        <v>19</v>
      </c>
      <c r="F832" s="250" t="s">
        <v>758</v>
      </c>
      <c r="G832" s="248"/>
      <c r="H832" s="249" t="s">
        <v>19</v>
      </c>
      <c r="I832" s="251"/>
      <c r="J832" s="248"/>
      <c r="K832" s="248"/>
      <c r="L832" s="252"/>
      <c r="M832" s="253"/>
      <c r="N832" s="254"/>
      <c r="O832" s="254"/>
      <c r="P832" s="254"/>
      <c r="Q832" s="254"/>
      <c r="R832" s="254"/>
      <c r="S832" s="254"/>
      <c r="T832" s="254"/>
      <c r="U832" s="255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T832" s="256" t="s">
        <v>347</v>
      </c>
      <c r="AU832" s="256" t="s">
        <v>85</v>
      </c>
      <c r="AV832" s="14" t="s">
        <v>83</v>
      </c>
      <c r="AW832" s="14" t="s">
        <v>37</v>
      </c>
      <c r="AX832" s="14" t="s">
        <v>76</v>
      </c>
      <c r="AY832" s="256" t="s">
        <v>335</v>
      </c>
    </row>
    <row r="833" s="13" customFormat="1">
      <c r="A833" s="13"/>
      <c r="B833" s="236"/>
      <c r="C833" s="237"/>
      <c r="D833" s="229" t="s">
        <v>347</v>
      </c>
      <c r="E833" s="238" t="s">
        <v>19</v>
      </c>
      <c r="F833" s="239" t="s">
        <v>1285</v>
      </c>
      <c r="G833" s="237"/>
      <c r="H833" s="240">
        <v>2</v>
      </c>
      <c r="I833" s="241"/>
      <c r="J833" s="237"/>
      <c r="K833" s="237"/>
      <c r="L833" s="242"/>
      <c r="M833" s="243"/>
      <c r="N833" s="244"/>
      <c r="O833" s="244"/>
      <c r="P833" s="244"/>
      <c r="Q833" s="244"/>
      <c r="R833" s="244"/>
      <c r="S833" s="244"/>
      <c r="T833" s="244"/>
      <c r="U833" s="245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T833" s="246" t="s">
        <v>347</v>
      </c>
      <c r="AU833" s="246" t="s">
        <v>85</v>
      </c>
      <c r="AV833" s="13" t="s">
        <v>85</v>
      </c>
      <c r="AW833" s="13" t="s">
        <v>37</v>
      </c>
      <c r="AX833" s="13" t="s">
        <v>83</v>
      </c>
      <c r="AY833" s="246" t="s">
        <v>335</v>
      </c>
    </row>
    <row r="834" s="2" customFormat="1" ht="16.5" customHeight="1">
      <c r="A834" s="40"/>
      <c r="B834" s="41"/>
      <c r="C834" s="257" t="s">
        <v>1296</v>
      </c>
      <c r="D834" s="257" t="s">
        <v>395</v>
      </c>
      <c r="E834" s="258" t="s">
        <v>1297</v>
      </c>
      <c r="F834" s="259" t="s">
        <v>1298</v>
      </c>
      <c r="G834" s="260" t="s">
        <v>666</v>
      </c>
      <c r="H834" s="261">
        <v>2</v>
      </c>
      <c r="I834" s="262"/>
      <c r="J834" s="263">
        <f>ROUND(I834*H834,2)</f>
        <v>0</v>
      </c>
      <c r="K834" s="259" t="s">
        <v>341</v>
      </c>
      <c r="L834" s="264"/>
      <c r="M834" s="265" t="s">
        <v>19</v>
      </c>
      <c r="N834" s="266" t="s">
        <v>47</v>
      </c>
      <c r="O834" s="86"/>
      <c r="P834" s="225">
        <f>O834*H834</f>
        <v>0</v>
      </c>
      <c r="Q834" s="225">
        <v>0.0025000000000000001</v>
      </c>
      <c r="R834" s="225">
        <f>Q834*H834</f>
        <v>0.0050000000000000001</v>
      </c>
      <c r="S834" s="225">
        <v>0</v>
      </c>
      <c r="T834" s="225">
        <f>S834*H834</f>
        <v>0</v>
      </c>
      <c r="U834" s="226" t="s">
        <v>19</v>
      </c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R834" s="227" t="s">
        <v>565</v>
      </c>
      <c r="AT834" s="227" t="s">
        <v>395</v>
      </c>
      <c r="AU834" s="227" t="s">
        <v>85</v>
      </c>
      <c r="AY834" s="19" t="s">
        <v>335</v>
      </c>
      <c r="BE834" s="228">
        <f>IF(N834="základní",J834,0)</f>
        <v>0</v>
      </c>
      <c r="BF834" s="228">
        <f>IF(N834="snížená",J834,0)</f>
        <v>0</v>
      </c>
      <c r="BG834" s="228">
        <f>IF(N834="zákl. přenesená",J834,0)</f>
        <v>0</v>
      </c>
      <c r="BH834" s="228">
        <f>IF(N834="sníž. přenesená",J834,0)</f>
        <v>0</v>
      </c>
      <c r="BI834" s="228">
        <f>IF(N834="nulová",J834,0)</f>
        <v>0</v>
      </c>
      <c r="BJ834" s="19" t="s">
        <v>83</v>
      </c>
      <c r="BK834" s="228">
        <f>ROUND(I834*H834,2)</f>
        <v>0</v>
      </c>
      <c r="BL834" s="19" t="s">
        <v>447</v>
      </c>
      <c r="BM834" s="227" t="s">
        <v>1299</v>
      </c>
    </row>
    <row r="835" s="2" customFormat="1">
      <c r="A835" s="40"/>
      <c r="B835" s="41"/>
      <c r="C835" s="42"/>
      <c r="D835" s="229" t="s">
        <v>343</v>
      </c>
      <c r="E835" s="42"/>
      <c r="F835" s="230" t="s">
        <v>1298</v>
      </c>
      <c r="G835" s="42"/>
      <c r="H835" s="42"/>
      <c r="I835" s="231"/>
      <c r="J835" s="42"/>
      <c r="K835" s="42"/>
      <c r="L835" s="46"/>
      <c r="M835" s="232"/>
      <c r="N835" s="233"/>
      <c r="O835" s="86"/>
      <c r="P835" s="86"/>
      <c r="Q835" s="86"/>
      <c r="R835" s="86"/>
      <c r="S835" s="86"/>
      <c r="T835" s="86"/>
      <c r="U835" s="87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T835" s="19" t="s">
        <v>343</v>
      </c>
      <c r="AU835" s="19" t="s">
        <v>85</v>
      </c>
    </row>
    <row r="836" s="2" customFormat="1" ht="16.5" customHeight="1">
      <c r="A836" s="40"/>
      <c r="B836" s="41"/>
      <c r="C836" s="216" t="s">
        <v>1300</v>
      </c>
      <c r="D836" s="216" t="s">
        <v>337</v>
      </c>
      <c r="E836" s="217" t="s">
        <v>1301</v>
      </c>
      <c r="F836" s="218" t="s">
        <v>1302</v>
      </c>
      <c r="G836" s="219" t="s">
        <v>666</v>
      </c>
      <c r="H836" s="220">
        <v>5</v>
      </c>
      <c r="I836" s="221"/>
      <c r="J836" s="222">
        <f>ROUND(I836*H836,2)</f>
        <v>0</v>
      </c>
      <c r="K836" s="218" t="s">
        <v>341</v>
      </c>
      <c r="L836" s="46"/>
      <c r="M836" s="223" t="s">
        <v>19</v>
      </c>
      <c r="N836" s="224" t="s">
        <v>47</v>
      </c>
      <c r="O836" s="86"/>
      <c r="P836" s="225">
        <f>O836*H836</f>
        <v>0</v>
      </c>
      <c r="Q836" s="225">
        <v>1.0000000000000001E-05</v>
      </c>
      <c r="R836" s="225">
        <f>Q836*H836</f>
        <v>5.0000000000000002E-05</v>
      </c>
      <c r="S836" s="225">
        <v>0</v>
      </c>
      <c r="T836" s="225">
        <f>S836*H836</f>
        <v>0</v>
      </c>
      <c r="U836" s="226" t="s">
        <v>19</v>
      </c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R836" s="227" t="s">
        <v>447</v>
      </c>
      <c r="AT836" s="227" t="s">
        <v>337</v>
      </c>
      <c r="AU836" s="227" t="s">
        <v>85</v>
      </c>
      <c r="AY836" s="19" t="s">
        <v>335</v>
      </c>
      <c r="BE836" s="228">
        <f>IF(N836="základní",J836,0)</f>
        <v>0</v>
      </c>
      <c r="BF836" s="228">
        <f>IF(N836="snížená",J836,0)</f>
        <v>0</v>
      </c>
      <c r="BG836" s="228">
        <f>IF(N836="zákl. přenesená",J836,0)</f>
        <v>0</v>
      </c>
      <c r="BH836" s="228">
        <f>IF(N836="sníž. přenesená",J836,0)</f>
        <v>0</v>
      </c>
      <c r="BI836" s="228">
        <f>IF(N836="nulová",J836,0)</f>
        <v>0</v>
      </c>
      <c r="BJ836" s="19" t="s">
        <v>83</v>
      </c>
      <c r="BK836" s="228">
        <f>ROUND(I836*H836,2)</f>
        <v>0</v>
      </c>
      <c r="BL836" s="19" t="s">
        <v>447</v>
      </c>
      <c r="BM836" s="227" t="s">
        <v>1303</v>
      </c>
    </row>
    <row r="837" s="2" customFormat="1">
      <c r="A837" s="40"/>
      <c r="B837" s="41"/>
      <c r="C837" s="42"/>
      <c r="D837" s="229" t="s">
        <v>343</v>
      </c>
      <c r="E837" s="42"/>
      <c r="F837" s="230" t="s">
        <v>1304</v>
      </c>
      <c r="G837" s="42"/>
      <c r="H837" s="42"/>
      <c r="I837" s="231"/>
      <c r="J837" s="42"/>
      <c r="K837" s="42"/>
      <c r="L837" s="46"/>
      <c r="M837" s="232"/>
      <c r="N837" s="233"/>
      <c r="O837" s="86"/>
      <c r="P837" s="86"/>
      <c r="Q837" s="86"/>
      <c r="R837" s="86"/>
      <c r="S837" s="86"/>
      <c r="T837" s="86"/>
      <c r="U837" s="87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T837" s="19" t="s">
        <v>343</v>
      </c>
      <c r="AU837" s="19" t="s">
        <v>85</v>
      </c>
    </row>
    <row r="838" s="2" customFormat="1">
      <c r="A838" s="40"/>
      <c r="B838" s="41"/>
      <c r="C838" s="42"/>
      <c r="D838" s="234" t="s">
        <v>345</v>
      </c>
      <c r="E838" s="42"/>
      <c r="F838" s="235" t="s">
        <v>1305</v>
      </c>
      <c r="G838" s="42"/>
      <c r="H838" s="42"/>
      <c r="I838" s="231"/>
      <c r="J838" s="42"/>
      <c r="K838" s="42"/>
      <c r="L838" s="46"/>
      <c r="M838" s="232"/>
      <c r="N838" s="233"/>
      <c r="O838" s="86"/>
      <c r="P838" s="86"/>
      <c r="Q838" s="86"/>
      <c r="R838" s="86"/>
      <c r="S838" s="86"/>
      <c r="T838" s="86"/>
      <c r="U838" s="87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T838" s="19" t="s">
        <v>345</v>
      </c>
      <c r="AU838" s="19" t="s">
        <v>85</v>
      </c>
    </row>
    <row r="839" s="14" customFormat="1">
      <c r="A839" s="14"/>
      <c r="B839" s="247"/>
      <c r="C839" s="248"/>
      <c r="D839" s="229" t="s">
        <v>347</v>
      </c>
      <c r="E839" s="249" t="s">
        <v>19</v>
      </c>
      <c r="F839" s="250" t="s">
        <v>750</v>
      </c>
      <c r="G839" s="248"/>
      <c r="H839" s="249" t="s">
        <v>19</v>
      </c>
      <c r="I839" s="251"/>
      <c r="J839" s="248"/>
      <c r="K839" s="248"/>
      <c r="L839" s="252"/>
      <c r="M839" s="253"/>
      <c r="N839" s="254"/>
      <c r="O839" s="254"/>
      <c r="P839" s="254"/>
      <c r="Q839" s="254"/>
      <c r="R839" s="254"/>
      <c r="S839" s="254"/>
      <c r="T839" s="254"/>
      <c r="U839" s="255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T839" s="256" t="s">
        <v>347</v>
      </c>
      <c r="AU839" s="256" t="s">
        <v>85</v>
      </c>
      <c r="AV839" s="14" t="s">
        <v>83</v>
      </c>
      <c r="AW839" s="14" t="s">
        <v>37</v>
      </c>
      <c r="AX839" s="14" t="s">
        <v>76</v>
      </c>
      <c r="AY839" s="256" t="s">
        <v>335</v>
      </c>
    </row>
    <row r="840" s="13" customFormat="1">
      <c r="A840" s="13"/>
      <c r="B840" s="236"/>
      <c r="C840" s="237"/>
      <c r="D840" s="229" t="s">
        <v>347</v>
      </c>
      <c r="E840" s="238" t="s">
        <v>19</v>
      </c>
      <c r="F840" s="239" t="s">
        <v>1282</v>
      </c>
      <c r="G840" s="237"/>
      <c r="H840" s="240">
        <v>1</v>
      </c>
      <c r="I840" s="241"/>
      <c r="J840" s="237"/>
      <c r="K840" s="237"/>
      <c r="L840" s="242"/>
      <c r="M840" s="243"/>
      <c r="N840" s="244"/>
      <c r="O840" s="244"/>
      <c r="P840" s="244"/>
      <c r="Q840" s="244"/>
      <c r="R840" s="244"/>
      <c r="S840" s="244"/>
      <c r="T840" s="244"/>
      <c r="U840" s="245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T840" s="246" t="s">
        <v>347</v>
      </c>
      <c r="AU840" s="246" t="s">
        <v>85</v>
      </c>
      <c r="AV840" s="13" t="s">
        <v>85</v>
      </c>
      <c r="AW840" s="13" t="s">
        <v>37</v>
      </c>
      <c r="AX840" s="13" t="s">
        <v>76</v>
      </c>
      <c r="AY840" s="246" t="s">
        <v>335</v>
      </c>
    </row>
    <row r="841" s="13" customFormat="1">
      <c r="A841" s="13"/>
      <c r="B841" s="236"/>
      <c r="C841" s="237"/>
      <c r="D841" s="229" t="s">
        <v>347</v>
      </c>
      <c r="E841" s="238" t="s">
        <v>19</v>
      </c>
      <c r="F841" s="239" t="s">
        <v>1283</v>
      </c>
      <c r="G841" s="237"/>
      <c r="H841" s="240">
        <v>1</v>
      </c>
      <c r="I841" s="241"/>
      <c r="J841" s="237"/>
      <c r="K841" s="237"/>
      <c r="L841" s="242"/>
      <c r="M841" s="243"/>
      <c r="N841" s="244"/>
      <c r="O841" s="244"/>
      <c r="P841" s="244"/>
      <c r="Q841" s="244"/>
      <c r="R841" s="244"/>
      <c r="S841" s="244"/>
      <c r="T841" s="244"/>
      <c r="U841" s="245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T841" s="246" t="s">
        <v>347</v>
      </c>
      <c r="AU841" s="246" t="s">
        <v>85</v>
      </c>
      <c r="AV841" s="13" t="s">
        <v>85</v>
      </c>
      <c r="AW841" s="13" t="s">
        <v>37</v>
      </c>
      <c r="AX841" s="13" t="s">
        <v>76</v>
      </c>
      <c r="AY841" s="246" t="s">
        <v>335</v>
      </c>
    </row>
    <row r="842" s="14" customFormat="1">
      <c r="A842" s="14"/>
      <c r="B842" s="247"/>
      <c r="C842" s="248"/>
      <c r="D842" s="229" t="s">
        <v>347</v>
      </c>
      <c r="E842" s="249" t="s">
        <v>19</v>
      </c>
      <c r="F842" s="250" t="s">
        <v>758</v>
      </c>
      <c r="G842" s="248"/>
      <c r="H842" s="249" t="s">
        <v>19</v>
      </c>
      <c r="I842" s="251"/>
      <c r="J842" s="248"/>
      <c r="K842" s="248"/>
      <c r="L842" s="252"/>
      <c r="M842" s="253"/>
      <c r="N842" s="254"/>
      <c r="O842" s="254"/>
      <c r="P842" s="254"/>
      <c r="Q842" s="254"/>
      <c r="R842" s="254"/>
      <c r="S842" s="254"/>
      <c r="T842" s="254"/>
      <c r="U842" s="255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T842" s="256" t="s">
        <v>347</v>
      </c>
      <c r="AU842" s="256" t="s">
        <v>85</v>
      </c>
      <c r="AV842" s="14" t="s">
        <v>83</v>
      </c>
      <c r="AW842" s="14" t="s">
        <v>37</v>
      </c>
      <c r="AX842" s="14" t="s">
        <v>76</v>
      </c>
      <c r="AY842" s="256" t="s">
        <v>335</v>
      </c>
    </row>
    <row r="843" s="13" customFormat="1">
      <c r="A843" s="13"/>
      <c r="B843" s="236"/>
      <c r="C843" s="237"/>
      <c r="D843" s="229" t="s">
        <v>347</v>
      </c>
      <c r="E843" s="238" t="s">
        <v>19</v>
      </c>
      <c r="F843" s="239" t="s">
        <v>1284</v>
      </c>
      <c r="G843" s="237"/>
      <c r="H843" s="240">
        <v>2</v>
      </c>
      <c r="I843" s="241"/>
      <c r="J843" s="237"/>
      <c r="K843" s="237"/>
      <c r="L843" s="242"/>
      <c r="M843" s="243"/>
      <c r="N843" s="244"/>
      <c r="O843" s="244"/>
      <c r="P843" s="244"/>
      <c r="Q843" s="244"/>
      <c r="R843" s="244"/>
      <c r="S843" s="244"/>
      <c r="T843" s="244"/>
      <c r="U843" s="245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T843" s="246" t="s">
        <v>347</v>
      </c>
      <c r="AU843" s="246" t="s">
        <v>85</v>
      </c>
      <c r="AV843" s="13" t="s">
        <v>85</v>
      </c>
      <c r="AW843" s="13" t="s">
        <v>37</v>
      </c>
      <c r="AX843" s="13" t="s">
        <v>76</v>
      </c>
      <c r="AY843" s="246" t="s">
        <v>335</v>
      </c>
    </row>
    <row r="844" s="13" customFormat="1">
      <c r="A844" s="13"/>
      <c r="B844" s="236"/>
      <c r="C844" s="237"/>
      <c r="D844" s="229" t="s">
        <v>347</v>
      </c>
      <c r="E844" s="238" t="s">
        <v>19</v>
      </c>
      <c r="F844" s="239" t="s">
        <v>1306</v>
      </c>
      <c r="G844" s="237"/>
      <c r="H844" s="240">
        <v>1</v>
      </c>
      <c r="I844" s="241"/>
      <c r="J844" s="237"/>
      <c r="K844" s="237"/>
      <c r="L844" s="242"/>
      <c r="M844" s="243"/>
      <c r="N844" s="244"/>
      <c r="O844" s="244"/>
      <c r="P844" s="244"/>
      <c r="Q844" s="244"/>
      <c r="R844" s="244"/>
      <c r="S844" s="244"/>
      <c r="T844" s="244"/>
      <c r="U844" s="245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T844" s="246" t="s">
        <v>347</v>
      </c>
      <c r="AU844" s="246" t="s">
        <v>85</v>
      </c>
      <c r="AV844" s="13" t="s">
        <v>85</v>
      </c>
      <c r="AW844" s="13" t="s">
        <v>37</v>
      </c>
      <c r="AX844" s="13" t="s">
        <v>76</v>
      </c>
      <c r="AY844" s="246" t="s">
        <v>335</v>
      </c>
    </row>
    <row r="845" s="15" customFormat="1">
      <c r="A845" s="15"/>
      <c r="B845" s="267"/>
      <c r="C845" s="268"/>
      <c r="D845" s="229" t="s">
        <v>347</v>
      </c>
      <c r="E845" s="269" t="s">
        <v>19</v>
      </c>
      <c r="F845" s="270" t="s">
        <v>462</v>
      </c>
      <c r="G845" s="268"/>
      <c r="H845" s="271">
        <v>5</v>
      </c>
      <c r="I845" s="272"/>
      <c r="J845" s="268"/>
      <c r="K845" s="268"/>
      <c r="L845" s="273"/>
      <c r="M845" s="274"/>
      <c r="N845" s="275"/>
      <c r="O845" s="275"/>
      <c r="P845" s="275"/>
      <c r="Q845" s="275"/>
      <c r="R845" s="275"/>
      <c r="S845" s="275"/>
      <c r="T845" s="275"/>
      <c r="U845" s="276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T845" s="277" t="s">
        <v>347</v>
      </c>
      <c r="AU845" s="277" t="s">
        <v>85</v>
      </c>
      <c r="AV845" s="15" t="s">
        <v>103</v>
      </c>
      <c r="AW845" s="15" t="s">
        <v>37</v>
      </c>
      <c r="AX845" s="15" t="s">
        <v>83</v>
      </c>
      <c r="AY845" s="277" t="s">
        <v>335</v>
      </c>
    </row>
    <row r="846" s="2" customFormat="1" ht="16.5" customHeight="1">
      <c r="A846" s="40"/>
      <c r="B846" s="41"/>
      <c r="C846" s="257" t="s">
        <v>1307</v>
      </c>
      <c r="D846" s="257" t="s">
        <v>395</v>
      </c>
      <c r="E846" s="258" t="s">
        <v>1308</v>
      </c>
      <c r="F846" s="259" t="s">
        <v>1309</v>
      </c>
      <c r="G846" s="260" t="s">
        <v>666</v>
      </c>
      <c r="H846" s="261">
        <v>5</v>
      </c>
      <c r="I846" s="262"/>
      <c r="J846" s="263">
        <f>ROUND(I846*H846,2)</f>
        <v>0</v>
      </c>
      <c r="K846" s="259" t="s">
        <v>341</v>
      </c>
      <c r="L846" s="264"/>
      <c r="M846" s="265" t="s">
        <v>19</v>
      </c>
      <c r="N846" s="266" t="s">
        <v>47</v>
      </c>
      <c r="O846" s="86"/>
      <c r="P846" s="225">
        <f>O846*H846</f>
        <v>0</v>
      </c>
      <c r="Q846" s="225">
        <v>0.0067000000000000002</v>
      </c>
      <c r="R846" s="225">
        <f>Q846*H846</f>
        <v>0.033500000000000002</v>
      </c>
      <c r="S846" s="225">
        <v>0</v>
      </c>
      <c r="T846" s="225">
        <f>S846*H846</f>
        <v>0</v>
      </c>
      <c r="U846" s="226" t="s">
        <v>19</v>
      </c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R846" s="227" t="s">
        <v>565</v>
      </c>
      <c r="AT846" s="227" t="s">
        <v>395</v>
      </c>
      <c r="AU846" s="227" t="s">
        <v>85</v>
      </c>
      <c r="AY846" s="19" t="s">
        <v>335</v>
      </c>
      <c r="BE846" s="228">
        <f>IF(N846="základní",J846,0)</f>
        <v>0</v>
      </c>
      <c r="BF846" s="228">
        <f>IF(N846="snížená",J846,0)</f>
        <v>0</v>
      </c>
      <c r="BG846" s="228">
        <f>IF(N846="zákl. přenesená",J846,0)</f>
        <v>0</v>
      </c>
      <c r="BH846" s="228">
        <f>IF(N846="sníž. přenesená",J846,0)</f>
        <v>0</v>
      </c>
      <c r="BI846" s="228">
        <f>IF(N846="nulová",J846,0)</f>
        <v>0</v>
      </c>
      <c r="BJ846" s="19" t="s">
        <v>83</v>
      </c>
      <c r="BK846" s="228">
        <f>ROUND(I846*H846,2)</f>
        <v>0</v>
      </c>
      <c r="BL846" s="19" t="s">
        <v>447</v>
      </c>
      <c r="BM846" s="227" t="s">
        <v>1310</v>
      </c>
    </row>
    <row r="847" s="2" customFormat="1">
      <c r="A847" s="40"/>
      <c r="B847" s="41"/>
      <c r="C847" s="42"/>
      <c r="D847" s="229" t="s">
        <v>343</v>
      </c>
      <c r="E847" s="42"/>
      <c r="F847" s="230" t="s">
        <v>1309</v>
      </c>
      <c r="G847" s="42"/>
      <c r="H847" s="42"/>
      <c r="I847" s="231"/>
      <c r="J847" s="42"/>
      <c r="K847" s="42"/>
      <c r="L847" s="46"/>
      <c r="M847" s="232"/>
      <c r="N847" s="233"/>
      <c r="O847" s="86"/>
      <c r="P847" s="86"/>
      <c r="Q847" s="86"/>
      <c r="R847" s="86"/>
      <c r="S847" s="86"/>
      <c r="T847" s="86"/>
      <c r="U847" s="87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T847" s="19" t="s">
        <v>343</v>
      </c>
      <c r="AU847" s="19" t="s">
        <v>85</v>
      </c>
    </row>
    <row r="848" s="2" customFormat="1" ht="16.5" customHeight="1">
      <c r="A848" s="40"/>
      <c r="B848" s="41"/>
      <c r="C848" s="216" t="s">
        <v>1311</v>
      </c>
      <c r="D848" s="216" t="s">
        <v>337</v>
      </c>
      <c r="E848" s="217" t="s">
        <v>1312</v>
      </c>
      <c r="F848" s="218" t="s">
        <v>1313</v>
      </c>
      <c r="G848" s="219" t="s">
        <v>666</v>
      </c>
      <c r="H848" s="220">
        <v>4</v>
      </c>
      <c r="I848" s="221"/>
      <c r="J848" s="222">
        <f>ROUND(I848*H848,2)</f>
        <v>0</v>
      </c>
      <c r="K848" s="218" t="s">
        <v>341</v>
      </c>
      <c r="L848" s="46"/>
      <c r="M848" s="223" t="s">
        <v>19</v>
      </c>
      <c r="N848" s="224" t="s">
        <v>47</v>
      </c>
      <c r="O848" s="86"/>
      <c r="P848" s="225">
        <f>O848*H848</f>
        <v>0</v>
      </c>
      <c r="Q848" s="225">
        <v>1.0000000000000001E-05</v>
      </c>
      <c r="R848" s="225">
        <f>Q848*H848</f>
        <v>4.0000000000000003E-05</v>
      </c>
      <c r="S848" s="225">
        <v>0</v>
      </c>
      <c r="T848" s="225">
        <f>S848*H848</f>
        <v>0</v>
      </c>
      <c r="U848" s="226" t="s">
        <v>19</v>
      </c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R848" s="227" t="s">
        <v>447</v>
      </c>
      <c r="AT848" s="227" t="s">
        <v>337</v>
      </c>
      <c r="AU848" s="227" t="s">
        <v>85</v>
      </c>
      <c r="AY848" s="19" t="s">
        <v>335</v>
      </c>
      <c r="BE848" s="228">
        <f>IF(N848="základní",J848,0)</f>
        <v>0</v>
      </c>
      <c r="BF848" s="228">
        <f>IF(N848="snížená",J848,0)</f>
        <v>0</v>
      </c>
      <c r="BG848" s="228">
        <f>IF(N848="zákl. přenesená",J848,0)</f>
        <v>0</v>
      </c>
      <c r="BH848" s="228">
        <f>IF(N848="sníž. přenesená",J848,0)</f>
        <v>0</v>
      </c>
      <c r="BI848" s="228">
        <f>IF(N848="nulová",J848,0)</f>
        <v>0</v>
      </c>
      <c r="BJ848" s="19" t="s">
        <v>83</v>
      </c>
      <c r="BK848" s="228">
        <f>ROUND(I848*H848,2)</f>
        <v>0</v>
      </c>
      <c r="BL848" s="19" t="s">
        <v>447</v>
      </c>
      <c r="BM848" s="227" t="s">
        <v>1314</v>
      </c>
    </row>
    <row r="849" s="2" customFormat="1">
      <c r="A849" s="40"/>
      <c r="B849" s="41"/>
      <c r="C849" s="42"/>
      <c r="D849" s="229" t="s">
        <v>343</v>
      </c>
      <c r="E849" s="42"/>
      <c r="F849" s="230" t="s">
        <v>1315</v>
      </c>
      <c r="G849" s="42"/>
      <c r="H849" s="42"/>
      <c r="I849" s="231"/>
      <c r="J849" s="42"/>
      <c r="K849" s="42"/>
      <c r="L849" s="46"/>
      <c r="M849" s="232"/>
      <c r="N849" s="233"/>
      <c r="O849" s="86"/>
      <c r="P849" s="86"/>
      <c r="Q849" s="86"/>
      <c r="R849" s="86"/>
      <c r="S849" s="86"/>
      <c r="T849" s="86"/>
      <c r="U849" s="87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T849" s="19" t="s">
        <v>343</v>
      </c>
      <c r="AU849" s="19" t="s">
        <v>85</v>
      </c>
    </row>
    <row r="850" s="2" customFormat="1">
      <c r="A850" s="40"/>
      <c r="B850" s="41"/>
      <c r="C850" s="42"/>
      <c r="D850" s="234" t="s">
        <v>345</v>
      </c>
      <c r="E850" s="42"/>
      <c r="F850" s="235" t="s">
        <v>1316</v>
      </c>
      <c r="G850" s="42"/>
      <c r="H850" s="42"/>
      <c r="I850" s="231"/>
      <c r="J850" s="42"/>
      <c r="K850" s="42"/>
      <c r="L850" s="46"/>
      <c r="M850" s="232"/>
      <c r="N850" s="233"/>
      <c r="O850" s="86"/>
      <c r="P850" s="86"/>
      <c r="Q850" s="86"/>
      <c r="R850" s="86"/>
      <c r="S850" s="86"/>
      <c r="T850" s="86"/>
      <c r="U850" s="87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T850" s="19" t="s">
        <v>345</v>
      </c>
      <c r="AU850" s="19" t="s">
        <v>85</v>
      </c>
    </row>
    <row r="851" s="14" customFormat="1">
      <c r="A851" s="14"/>
      <c r="B851" s="247"/>
      <c r="C851" s="248"/>
      <c r="D851" s="229" t="s">
        <v>347</v>
      </c>
      <c r="E851" s="249" t="s">
        <v>19</v>
      </c>
      <c r="F851" s="250" t="s">
        <v>750</v>
      </c>
      <c r="G851" s="248"/>
      <c r="H851" s="249" t="s">
        <v>19</v>
      </c>
      <c r="I851" s="251"/>
      <c r="J851" s="248"/>
      <c r="K851" s="248"/>
      <c r="L851" s="252"/>
      <c r="M851" s="253"/>
      <c r="N851" s="254"/>
      <c r="O851" s="254"/>
      <c r="P851" s="254"/>
      <c r="Q851" s="254"/>
      <c r="R851" s="254"/>
      <c r="S851" s="254"/>
      <c r="T851" s="254"/>
      <c r="U851" s="255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T851" s="256" t="s">
        <v>347</v>
      </c>
      <c r="AU851" s="256" t="s">
        <v>85</v>
      </c>
      <c r="AV851" s="14" t="s">
        <v>83</v>
      </c>
      <c r="AW851" s="14" t="s">
        <v>37</v>
      </c>
      <c r="AX851" s="14" t="s">
        <v>76</v>
      </c>
      <c r="AY851" s="256" t="s">
        <v>335</v>
      </c>
    </row>
    <row r="852" s="13" customFormat="1">
      <c r="A852" s="13"/>
      <c r="B852" s="236"/>
      <c r="C852" s="237"/>
      <c r="D852" s="229" t="s">
        <v>347</v>
      </c>
      <c r="E852" s="238" t="s">
        <v>19</v>
      </c>
      <c r="F852" s="239" t="s">
        <v>1317</v>
      </c>
      <c r="G852" s="237"/>
      <c r="H852" s="240">
        <v>4</v>
      </c>
      <c r="I852" s="241"/>
      <c r="J852" s="237"/>
      <c r="K852" s="237"/>
      <c r="L852" s="242"/>
      <c r="M852" s="243"/>
      <c r="N852" s="244"/>
      <c r="O852" s="244"/>
      <c r="P852" s="244"/>
      <c r="Q852" s="244"/>
      <c r="R852" s="244"/>
      <c r="S852" s="244"/>
      <c r="T852" s="244"/>
      <c r="U852" s="245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T852" s="246" t="s">
        <v>347</v>
      </c>
      <c r="AU852" s="246" t="s">
        <v>85</v>
      </c>
      <c r="AV852" s="13" t="s">
        <v>85</v>
      </c>
      <c r="AW852" s="13" t="s">
        <v>37</v>
      </c>
      <c r="AX852" s="13" t="s">
        <v>76</v>
      </c>
      <c r="AY852" s="246" t="s">
        <v>335</v>
      </c>
    </row>
    <row r="853" s="15" customFormat="1">
      <c r="A853" s="15"/>
      <c r="B853" s="267"/>
      <c r="C853" s="268"/>
      <c r="D853" s="229" t="s">
        <v>347</v>
      </c>
      <c r="E853" s="269" t="s">
        <v>19</v>
      </c>
      <c r="F853" s="270" t="s">
        <v>462</v>
      </c>
      <c r="G853" s="268"/>
      <c r="H853" s="271">
        <v>4</v>
      </c>
      <c r="I853" s="272"/>
      <c r="J853" s="268"/>
      <c r="K853" s="268"/>
      <c r="L853" s="273"/>
      <c r="M853" s="274"/>
      <c r="N853" s="275"/>
      <c r="O853" s="275"/>
      <c r="P853" s="275"/>
      <c r="Q853" s="275"/>
      <c r="R853" s="275"/>
      <c r="S853" s="275"/>
      <c r="T853" s="275"/>
      <c r="U853" s="276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T853" s="277" t="s">
        <v>347</v>
      </c>
      <c r="AU853" s="277" t="s">
        <v>85</v>
      </c>
      <c r="AV853" s="15" t="s">
        <v>103</v>
      </c>
      <c r="AW853" s="15" t="s">
        <v>37</v>
      </c>
      <c r="AX853" s="15" t="s">
        <v>83</v>
      </c>
      <c r="AY853" s="277" t="s">
        <v>335</v>
      </c>
    </row>
    <row r="854" s="2" customFormat="1" ht="16.5" customHeight="1">
      <c r="A854" s="40"/>
      <c r="B854" s="41"/>
      <c r="C854" s="257" t="s">
        <v>1318</v>
      </c>
      <c r="D854" s="257" t="s">
        <v>395</v>
      </c>
      <c r="E854" s="258" t="s">
        <v>1319</v>
      </c>
      <c r="F854" s="259" t="s">
        <v>1320</v>
      </c>
      <c r="G854" s="260" t="s">
        <v>666</v>
      </c>
      <c r="H854" s="261">
        <v>4</v>
      </c>
      <c r="I854" s="262"/>
      <c r="J854" s="263">
        <f>ROUND(I854*H854,2)</f>
        <v>0</v>
      </c>
      <c r="K854" s="259" t="s">
        <v>19</v>
      </c>
      <c r="L854" s="264"/>
      <c r="M854" s="265" t="s">
        <v>19</v>
      </c>
      <c r="N854" s="266" t="s">
        <v>47</v>
      </c>
      <c r="O854" s="86"/>
      <c r="P854" s="225">
        <f>O854*H854</f>
        <v>0</v>
      </c>
      <c r="Q854" s="225">
        <v>0.002</v>
      </c>
      <c r="R854" s="225">
        <f>Q854*H854</f>
        <v>0.0080000000000000002</v>
      </c>
      <c r="S854" s="225">
        <v>0</v>
      </c>
      <c r="T854" s="225">
        <f>S854*H854</f>
        <v>0</v>
      </c>
      <c r="U854" s="226" t="s">
        <v>19</v>
      </c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R854" s="227" t="s">
        <v>565</v>
      </c>
      <c r="AT854" s="227" t="s">
        <v>395</v>
      </c>
      <c r="AU854" s="227" t="s">
        <v>85</v>
      </c>
      <c r="AY854" s="19" t="s">
        <v>335</v>
      </c>
      <c r="BE854" s="228">
        <f>IF(N854="základní",J854,0)</f>
        <v>0</v>
      </c>
      <c r="BF854" s="228">
        <f>IF(N854="snížená",J854,0)</f>
        <v>0</v>
      </c>
      <c r="BG854" s="228">
        <f>IF(N854="zákl. přenesená",J854,0)</f>
        <v>0</v>
      </c>
      <c r="BH854" s="228">
        <f>IF(N854="sníž. přenesená",J854,0)</f>
        <v>0</v>
      </c>
      <c r="BI854" s="228">
        <f>IF(N854="nulová",J854,0)</f>
        <v>0</v>
      </c>
      <c r="BJ854" s="19" t="s">
        <v>83</v>
      </c>
      <c r="BK854" s="228">
        <f>ROUND(I854*H854,2)</f>
        <v>0</v>
      </c>
      <c r="BL854" s="19" t="s">
        <v>447</v>
      </c>
      <c r="BM854" s="227" t="s">
        <v>1321</v>
      </c>
    </row>
    <row r="855" s="2" customFormat="1">
      <c r="A855" s="40"/>
      <c r="B855" s="41"/>
      <c r="C855" s="42"/>
      <c r="D855" s="229" t="s">
        <v>343</v>
      </c>
      <c r="E855" s="42"/>
      <c r="F855" s="230" t="s">
        <v>1320</v>
      </c>
      <c r="G855" s="42"/>
      <c r="H855" s="42"/>
      <c r="I855" s="231"/>
      <c r="J855" s="42"/>
      <c r="K855" s="42"/>
      <c r="L855" s="46"/>
      <c r="M855" s="232"/>
      <c r="N855" s="233"/>
      <c r="O855" s="86"/>
      <c r="P855" s="86"/>
      <c r="Q855" s="86"/>
      <c r="R855" s="86"/>
      <c r="S855" s="86"/>
      <c r="T855" s="86"/>
      <c r="U855" s="87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T855" s="19" t="s">
        <v>343</v>
      </c>
      <c r="AU855" s="19" t="s">
        <v>85</v>
      </c>
    </row>
    <row r="856" s="2" customFormat="1" ht="24.15" customHeight="1">
      <c r="A856" s="40"/>
      <c r="B856" s="41"/>
      <c r="C856" s="216" t="s">
        <v>1322</v>
      </c>
      <c r="D856" s="216" t="s">
        <v>337</v>
      </c>
      <c r="E856" s="217" t="s">
        <v>1323</v>
      </c>
      <c r="F856" s="218" t="s">
        <v>1324</v>
      </c>
      <c r="G856" s="219" t="s">
        <v>388</v>
      </c>
      <c r="H856" s="220">
        <v>126.556</v>
      </c>
      <c r="I856" s="221"/>
      <c r="J856" s="222">
        <f>ROUND(I856*H856,2)</f>
        <v>0</v>
      </c>
      <c r="K856" s="218" t="s">
        <v>19</v>
      </c>
      <c r="L856" s="46"/>
      <c r="M856" s="223" t="s">
        <v>19</v>
      </c>
      <c r="N856" s="224" t="s">
        <v>47</v>
      </c>
      <c r="O856" s="86"/>
      <c r="P856" s="225">
        <f>O856*H856</f>
        <v>0</v>
      </c>
      <c r="Q856" s="225">
        <v>0.025520000000000001</v>
      </c>
      <c r="R856" s="225">
        <f>Q856*H856</f>
        <v>3.2297091199999999</v>
      </c>
      <c r="S856" s="225">
        <v>0</v>
      </c>
      <c r="T856" s="225">
        <f>S856*H856</f>
        <v>0</v>
      </c>
      <c r="U856" s="226" t="s">
        <v>19</v>
      </c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R856" s="227" t="s">
        <v>447</v>
      </c>
      <c r="AT856" s="227" t="s">
        <v>337</v>
      </c>
      <c r="AU856" s="227" t="s">
        <v>85</v>
      </c>
      <c r="AY856" s="19" t="s">
        <v>335</v>
      </c>
      <c r="BE856" s="228">
        <f>IF(N856="základní",J856,0)</f>
        <v>0</v>
      </c>
      <c r="BF856" s="228">
        <f>IF(N856="snížená",J856,0)</f>
        <v>0</v>
      </c>
      <c r="BG856" s="228">
        <f>IF(N856="zákl. přenesená",J856,0)</f>
        <v>0</v>
      </c>
      <c r="BH856" s="228">
        <f>IF(N856="sníž. přenesená",J856,0)</f>
        <v>0</v>
      </c>
      <c r="BI856" s="228">
        <f>IF(N856="nulová",J856,0)</f>
        <v>0</v>
      </c>
      <c r="BJ856" s="19" t="s">
        <v>83</v>
      </c>
      <c r="BK856" s="228">
        <f>ROUND(I856*H856,2)</f>
        <v>0</v>
      </c>
      <c r="BL856" s="19" t="s">
        <v>447</v>
      </c>
      <c r="BM856" s="227" t="s">
        <v>1325</v>
      </c>
    </row>
    <row r="857" s="2" customFormat="1">
      <c r="A857" s="40"/>
      <c r="B857" s="41"/>
      <c r="C857" s="42"/>
      <c r="D857" s="229" t="s">
        <v>343</v>
      </c>
      <c r="E857" s="42"/>
      <c r="F857" s="230" t="s">
        <v>1326</v>
      </c>
      <c r="G857" s="42"/>
      <c r="H857" s="42"/>
      <c r="I857" s="231"/>
      <c r="J857" s="42"/>
      <c r="K857" s="42"/>
      <c r="L857" s="46"/>
      <c r="M857" s="232"/>
      <c r="N857" s="233"/>
      <c r="O857" s="86"/>
      <c r="P857" s="86"/>
      <c r="Q857" s="86"/>
      <c r="R857" s="86"/>
      <c r="S857" s="86"/>
      <c r="T857" s="86"/>
      <c r="U857" s="87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T857" s="19" t="s">
        <v>343</v>
      </c>
      <c r="AU857" s="19" t="s">
        <v>85</v>
      </c>
    </row>
    <row r="858" s="14" customFormat="1">
      <c r="A858" s="14"/>
      <c r="B858" s="247"/>
      <c r="C858" s="248"/>
      <c r="D858" s="229" t="s">
        <v>347</v>
      </c>
      <c r="E858" s="249" t="s">
        <v>19</v>
      </c>
      <c r="F858" s="250" t="s">
        <v>1327</v>
      </c>
      <c r="G858" s="248"/>
      <c r="H858" s="249" t="s">
        <v>19</v>
      </c>
      <c r="I858" s="251"/>
      <c r="J858" s="248"/>
      <c r="K858" s="248"/>
      <c r="L858" s="252"/>
      <c r="M858" s="253"/>
      <c r="N858" s="254"/>
      <c r="O858" s="254"/>
      <c r="P858" s="254"/>
      <c r="Q858" s="254"/>
      <c r="R858" s="254"/>
      <c r="S858" s="254"/>
      <c r="T858" s="254"/>
      <c r="U858" s="255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T858" s="256" t="s">
        <v>347</v>
      </c>
      <c r="AU858" s="256" t="s">
        <v>85</v>
      </c>
      <c r="AV858" s="14" t="s">
        <v>83</v>
      </c>
      <c r="AW858" s="14" t="s">
        <v>37</v>
      </c>
      <c r="AX858" s="14" t="s">
        <v>76</v>
      </c>
      <c r="AY858" s="256" t="s">
        <v>335</v>
      </c>
    </row>
    <row r="859" s="13" customFormat="1">
      <c r="A859" s="13"/>
      <c r="B859" s="236"/>
      <c r="C859" s="237"/>
      <c r="D859" s="229" t="s">
        <v>347</v>
      </c>
      <c r="E859" s="238" t="s">
        <v>19</v>
      </c>
      <c r="F859" s="239" t="s">
        <v>1328</v>
      </c>
      <c r="G859" s="237"/>
      <c r="H859" s="240">
        <v>126.556</v>
      </c>
      <c r="I859" s="241"/>
      <c r="J859" s="237"/>
      <c r="K859" s="237"/>
      <c r="L859" s="242"/>
      <c r="M859" s="243"/>
      <c r="N859" s="244"/>
      <c r="O859" s="244"/>
      <c r="P859" s="244"/>
      <c r="Q859" s="244"/>
      <c r="R859" s="244"/>
      <c r="S859" s="244"/>
      <c r="T859" s="244"/>
      <c r="U859" s="245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T859" s="246" t="s">
        <v>347</v>
      </c>
      <c r="AU859" s="246" t="s">
        <v>85</v>
      </c>
      <c r="AV859" s="13" t="s">
        <v>85</v>
      </c>
      <c r="AW859" s="13" t="s">
        <v>37</v>
      </c>
      <c r="AX859" s="13" t="s">
        <v>83</v>
      </c>
      <c r="AY859" s="246" t="s">
        <v>335</v>
      </c>
    </row>
    <row r="860" s="2" customFormat="1" ht="16.5" customHeight="1">
      <c r="A860" s="40"/>
      <c r="B860" s="41"/>
      <c r="C860" s="216" t="s">
        <v>1329</v>
      </c>
      <c r="D860" s="216" t="s">
        <v>337</v>
      </c>
      <c r="E860" s="217" t="s">
        <v>1330</v>
      </c>
      <c r="F860" s="218" t="s">
        <v>1331</v>
      </c>
      <c r="G860" s="219" t="s">
        <v>364</v>
      </c>
      <c r="H860" s="220">
        <v>6.968</v>
      </c>
      <c r="I860" s="221"/>
      <c r="J860" s="222">
        <f>ROUND(I860*H860,2)</f>
        <v>0</v>
      </c>
      <c r="K860" s="218" t="s">
        <v>341</v>
      </c>
      <c r="L860" s="46"/>
      <c r="M860" s="223" t="s">
        <v>19</v>
      </c>
      <c r="N860" s="224" t="s">
        <v>47</v>
      </c>
      <c r="O860" s="86"/>
      <c r="P860" s="225">
        <f>O860*H860</f>
        <v>0</v>
      </c>
      <c r="Q860" s="225">
        <v>0</v>
      </c>
      <c r="R860" s="225">
        <f>Q860*H860</f>
        <v>0</v>
      </c>
      <c r="S860" s="225">
        <v>0</v>
      </c>
      <c r="T860" s="225">
        <f>S860*H860</f>
        <v>0</v>
      </c>
      <c r="U860" s="226" t="s">
        <v>19</v>
      </c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R860" s="227" t="s">
        <v>447</v>
      </c>
      <c r="AT860" s="227" t="s">
        <v>337</v>
      </c>
      <c r="AU860" s="227" t="s">
        <v>85</v>
      </c>
      <c r="AY860" s="19" t="s">
        <v>335</v>
      </c>
      <c r="BE860" s="228">
        <f>IF(N860="základní",J860,0)</f>
        <v>0</v>
      </c>
      <c r="BF860" s="228">
        <f>IF(N860="snížená",J860,0)</f>
        <v>0</v>
      </c>
      <c r="BG860" s="228">
        <f>IF(N860="zákl. přenesená",J860,0)</f>
        <v>0</v>
      </c>
      <c r="BH860" s="228">
        <f>IF(N860="sníž. přenesená",J860,0)</f>
        <v>0</v>
      </c>
      <c r="BI860" s="228">
        <f>IF(N860="nulová",J860,0)</f>
        <v>0</v>
      </c>
      <c r="BJ860" s="19" t="s">
        <v>83</v>
      </c>
      <c r="BK860" s="228">
        <f>ROUND(I860*H860,2)</f>
        <v>0</v>
      </c>
      <c r="BL860" s="19" t="s">
        <v>447</v>
      </c>
      <c r="BM860" s="227" t="s">
        <v>1332</v>
      </c>
    </row>
    <row r="861" s="2" customFormat="1">
      <c r="A861" s="40"/>
      <c r="B861" s="41"/>
      <c r="C861" s="42"/>
      <c r="D861" s="229" t="s">
        <v>343</v>
      </c>
      <c r="E861" s="42"/>
      <c r="F861" s="230" t="s">
        <v>1333</v>
      </c>
      <c r="G861" s="42"/>
      <c r="H861" s="42"/>
      <c r="I861" s="231"/>
      <c r="J861" s="42"/>
      <c r="K861" s="42"/>
      <c r="L861" s="46"/>
      <c r="M861" s="232"/>
      <c r="N861" s="233"/>
      <c r="O861" s="86"/>
      <c r="P861" s="86"/>
      <c r="Q861" s="86"/>
      <c r="R861" s="86"/>
      <c r="S861" s="86"/>
      <c r="T861" s="86"/>
      <c r="U861" s="87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T861" s="19" t="s">
        <v>343</v>
      </c>
      <c r="AU861" s="19" t="s">
        <v>85</v>
      </c>
    </row>
    <row r="862" s="2" customFormat="1">
      <c r="A862" s="40"/>
      <c r="B862" s="41"/>
      <c r="C862" s="42"/>
      <c r="D862" s="234" t="s">
        <v>345</v>
      </c>
      <c r="E862" s="42"/>
      <c r="F862" s="235" t="s">
        <v>1334</v>
      </c>
      <c r="G862" s="42"/>
      <c r="H862" s="42"/>
      <c r="I862" s="231"/>
      <c r="J862" s="42"/>
      <c r="K862" s="42"/>
      <c r="L862" s="46"/>
      <c r="M862" s="232"/>
      <c r="N862" s="233"/>
      <c r="O862" s="86"/>
      <c r="P862" s="86"/>
      <c r="Q862" s="86"/>
      <c r="R862" s="86"/>
      <c r="S862" s="86"/>
      <c r="T862" s="86"/>
      <c r="U862" s="87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T862" s="19" t="s">
        <v>345</v>
      </c>
      <c r="AU862" s="19" t="s">
        <v>85</v>
      </c>
    </row>
    <row r="863" s="12" customFormat="1" ht="22.8" customHeight="1">
      <c r="A863" s="12"/>
      <c r="B863" s="200"/>
      <c r="C863" s="201"/>
      <c r="D863" s="202" t="s">
        <v>75</v>
      </c>
      <c r="E863" s="214" t="s">
        <v>1335</v>
      </c>
      <c r="F863" s="214" t="s">
        <v>1336</v>
      </c>
      <c r="G863" s="201"/>
      <c r="H863" s="201"/>
      <c r="I863" s="204"/>
      <c r="J863" s="215">
        <f>BK863</f>
        <v>0</v>
      </c>
      <c r="K863" s="201"/>
      <c r="L863" s="206"/>
      <c r="M863" s="207"/>
      <c r="N863" s="208"/>
      <c r="O863" s="208"/>
      <c r="P863" s="209">
        <f>SUM(P864:P901)</f>
        <v>0</v>
      </c>
      <c r="Q863" s="208"/>
      <c r="R863" s="209">
        <f>SUM(R864:R901)</f>
        <v>0.82370636999999991</v>
      </c>
      <c r="S863" s="208"/>
      <c r="T863" s="209">
        <f>SUM(T864:T901)</f>
        <v>0</v>
      </c>
      <c r="U863" s="210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R863" s="211" t="s">
        <v>85</v>
      </c>
      <c r="AT863" s="212" t="s">
        <v>75</v>
      </c>
      <c r="AU863" s="212" t="s">
        <v>83</v>
      </c>
      <c r="AY863" s="211" t="s">
        <v>335</v>
      </c>
      <c r="BK863" s="213">
        <f>SUM(BK864:BK901)</f>
        <v>0</v>
      </c>
    </row>
    <row r="864" s="2" customFormat="1" ht="16.5" customHeight="1">
      <c r="A864" s="40"/>
      <c r="B864" s="41"/>
      <c r="C864" s="216" t="s">
        <v>1337</v>
      </c>
      <c r="D864" s="216" t="s">
        <v>337</v>
      </c>
      <c r="E864" s="217" t="s">
        <v>1338</v>
      </c>
      <c r="F864" s="218" t="s">
        <v>1339</v>
      </c>
      <c r="G864" s="219" t="s">
        <v>618</v>
      </c>
      <c r="H864" s="220">
        <v>2</v>
      </c>
      <c r="I864" s="221"/>
      <c r="J864" s="222">
        <f>ROUND(I864*H864,2)</f>
        <v>0</v>
      </c>
      <c r="K864" s="218" t="s">
        <v>341</v>
      </c>
      <c r="L864" s="46"/>
      <c r="M864" s="223" t="s">
        <v>19</v>
      </c>
      <c r="N864" s="224" t="s">
        <v>47</v>
      </c>
      <c r="O864" s="86"/>
      <c r="P864" s="225">
        <f>O864*H864</f>
        <v>0</v>
      </c>
      <c r="Q864" s="225">
        <v>0.00083000000000000001</v>
      </c>
      <c r="R864" s="225">
        <f>Q864*H864</f>
        <v>0.00166</v>
      </c>
      <c r="S864" s="225">
        <v>0</v>
      </c>
      <c r="T864" s="225">
        <f>S864*H864</f>
        <v>0</v>
      </c>
      <c r="U864" s="226" t="s">
        <v>19</v>
      </c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R864" s="227" t="s">
        <v>447</v>
      </c>
      <c r="AT864" s="227" t="s">
        <v>337</v>
      </c>
      <c r="AU864" s="227" t="s">
        <v>85</v>
      </c>
      <c r="AY864" s="19" t="s">
        <v>335</v>
      </c>
      <c r="BE864" s="228">
        <f>IF(N864="základní",J864,0)</f>
        <v>0</v>
      </c>
      <c r="BF864" s="228">
        <f>IF(N864="snížená",J864,0)</f>
        <v>0</v>
      </c>
      <c r="BG864" s="228">
        <f>IF(N864="zákl. přenesená",J864,0)</f>
        <v>0</v>
      </c>
      <c r="BH864" s="228">
        <f>IF(N864="sníž. přenesená",J864,0)</f>
        <v>0</v>
      </c>
      <c r="BI864" s="228">
        <f>IF(N864="nulová",J864,0)</f>
        <v>0</v>
      </c>
      <c r="BJ864" s="19" t="s">
        <v>83</v>
      </c>
      <c r="BK864" s="228">
        <f>ROUND(I864*H864,2)</f>
        <v>0</v>
      </c>
      <c r="BL864" s="19" t="s">
        <v>447</v>
      </c>
      <c r="BM864" s="227" t="s">
        <v>1340</v>
      </c>
    </row>
    <row r="865" s="2" customFormat="1">
      <c r="A865" s="40"/>
      <c r="B865" s="41"/>
      <c r="C865" s="42"/>
      <c r="D865" s="229" t="s">
        <v>343</v>
      </c>
      <c r="E865" s="42"/>
      <c r="F865" s="230" t="s">
        <v>1341</v>
      </c>
      <c r="G865" s="42"/>
      <c r="H865" s="42"/>
      <c r="I865" s="231"/>
      <c r="J865" s="42"/>
      <c r="K865" s="42"/>
      <c r="L865" s="46"/>
      <c r="M865" s="232"/>
      <c r="N865" s="233"/>
      <c r="O865" s="86"/>
      <c r="P865" s="86"/>
      <c r="Q865" s="86"/>
      <c r="R865" s="86"/>
      <c r="S865" s="86"/>
      <c r="T865" s="86"/>
      <c r="U865" s="87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T865" s="19" t="s">
        <v>343</v>
      </c>
      <c r="AU865" s="19" t="s">
        <v>85</v>
      </c>
    </row>
    <row r="866" s="2" customFormat="1">
      <c r="A866" s="40"/>
      <c r="B866" s="41"/>
      <c r="C866" s="42"/>
      <c r="D866" s="234" t="s">
        <v>345</v>
      </c>
      <c r="E866" s="42"/>
      <c r="F866" s="235" t="s">
        <v>1342</v>
      </c>
      <c r="G866" s="42"/>
      <c r="H866" s="42"/>
      <c r="I866" s="231"/>
      <c r="J866" s="42"/>
      <c r="K866" s="42"/>
      <c r="L866" s="46"/>
      <c r="M866" s="232"/>
      <c r="N866" s="233"/>
      <c r="O866" s="86"/>
      <c r="P866" s="86"/>
      <c r="Q866" s="86"/>
      <c r="R866" s="86"/>
      <c r="S866" s="86"/>
      <c r="T866" s="86"/>
      <c r="U866" s="87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T866" s="19" t="s">
        <v>345</v>
      </c>
      <c r="AU866" s="19" t="s">
        <v>85</v>
      </c>
    </row>
    <row r="867" s="13" customFormat="1">
      <c r="A867" s="13"/>
      <c r="B867" s="236"/>
      <c r="C867" s="237"/>
      <c r="D867" s="229" t="s">
        <v>347</v>
      </c>
      <c r="E867" s="238" t="s">
        <v>19</v>
      </c>
      <c r="F867" s="239" t="s">
        <v>1343</v>
      </c>
      <c r="G867" s="237"/>
      <c r="H867" s="240">
        <v>2</v>
      </c>
      <c r="I867" s="241"/>
      <c r="J867" s="237"/>
      <c r="K867" s="237"/>
      <c r="L867" s="242"/>
      <c r="M867" s="243"/>
      <c r="N867" s="244"/>
      <c r="O867" s="244"/>
      <c r="P867" s="244"/>
      <c r="Q867" s="244"/>
      <c r="R867" s="244"/>
      <c r="S867" s="244"/>
      <c r="T867" s="244"/>
      <c r="U867" s="245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T867" s="246" t="s">
        <v>347</v>
      </c>
      <c r="AU867" s="246" t="s">
        <v>85</v>
      </c>
      <c r="AV867" s="13" t="s">
        <v>85</v>
      </c>
      <c r="AW867" s="13" t="s">
        <v>37</v>
      </c>
      <c r="AX867" s="13" t="s">
        <v>83</v>
      </c>
      <c r="AY867" s="246" t="s">
        <v>335</v>
      </c>
    </row>
    <row r="868" s="2" customFormat="1" ht="21.75" customHeight="1">
      <c r="A868" s="40"/>
      <c r="B868" s="41"/>
      <c r="C868" s="216" t="s">
        <v>1344</v>
      </c>
      <c r="D868" s="216" t="s">
        <v>337</v>
      </c>
      <c r="E868" s="217" t="s">
        <v>1345</v>
      </c>
      <c r="F868" s="218" t="s">
        <v>1346</v>
      </c>
      <c r="G868" s="219" t="s">
        <v>388</v>
      </c>
      <c r="H868" s="220">
        <v>4.1600000000000001</v>
      </c>
      <c r="I868" s="221"/>
      <c r="J868" s="222">
        <f>ROUND(I868*H868,2)</f>
        <v>0</v>
      </c>
      <c r="K868" s="218" t="s">
        <v>341</v>
      </c>
      <c r="L868" s="46"/>
      <c r="M868" s="223" t="s">
        <v>19</v>
      </c>
      <c r="N868" s="224" t="s">
        <v>47</v>
      </c>
      <c r="O868" s="86"/>
      <c r="P868" s="225">
        <f>O868*H868</f>
        <v>0</v>
      </c>
      <c r="Q868" s="225">
        <v>0.0058900000000000003</v>
      </c>
      <c r="R868" s="225">
        <f>Q868*H868</f>
        <v>0.024502400000000001</v>
      </c>
      <c r="S868" s="225">
        <v>0</v>
      </c>
      <c r="T868" s="225">
        <f>S868*H868</f>
        <v>0</v>
      </c>
      <c r="U868" s="226" t="s">
        <v>19</v>
      </c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R868" s="227" t="s">
        <v>447</v>
      </c>
      <c r="AT868" s="227" t="s">
        <v>337</v>
      </c>
      <c r="AU868" s="227" t="s">
        <v>85</v>
      </c>
      <c r="AY868" s="19" t="s">
        <v>335</v>
      </c>
      <c r="BE868" s="228">
        <f>IF(N868="základní",J868,0)</f>
        <v>0</v>
      </c>
      <c r="BF868" s="228">
        <f>IF(N868="snížená",J868,0)</f>
        <v>0</v>
      </c>
      <c r="BG868" s="228">
        <f>IF(N868="zákl. přenesená",J868,0)</f>
        <v>0</v>
      </c>
      <c r="BH868" s="228">
        <f>IF(N868="sníž. přenesená",J868,0)</f>
        <v>0</v>
      </c>
      <c r="BI868" s="228">
        <f>IF(N868="nulová",J868,0)</f>
        <v>0</v>
      </c>
      <c r="BJ868" s="19" t="s">
        <v>83</v>
      </c>
      <c r="BK868" s="228">
        <f>ROUND(I868*H868,2)</f>
        <v>0</v>
      </c>
      <c r="BL868" s="19" t="s">
        <v>447</v>
      </c>
      <c r="BM868" s="227" t="s">
        <v>1347</v>
      </c>
    </row>
    <row r="869" s="2" customFormat="1">
      <c r="A869" s="40"/>
      <c r="B869" s="41"/>
      <c r="C869" s="42"/>
      <c r="D869" s="229" t="s">
        <v>343</v>
      </c>
      <c r="E869" s="42"/>
      <c r="F869" s="230" t="s">
        <v>1348</v>
      </c>
      <c r="G869" s="42"/>
      <c r="H869" s="42"/>
      <c r="I869" s="231"/>
      <c r="J869" s="42"/>
      <c r="K869" s="42"/>
      <c r="L869" s="46"/>
      <c r="M869" s="232"/>
      <c r="N869" s="233"/>
      <c r="O869" s="86"/>
      <c r="P869" s="86"/>
      <c r="Q869" s="86"/>
      <c r="R869" s="86"/>
      <c r="S869" s="86"/>
      <c r="T869" s="86"/>
      <c r="U869" s="87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T869" s="19" t="s">
        <v>343</v>
      </c>
      <c r="AU869" s="19" t="s">
        <v>85</v>
      </c>
    </row>
    <row r="870" s="2" customFormat="1">
      <c r="A870" s="40"/>
      <c r="B870" s="41"/>
      <c r="C870" s="42"/>
      <c r="D870" s="234" t="s">
        <v>345</v>
      </c>
      <c r="E870" s="42"/>
      <c r="F870" s="235" t="s">
        <v>1349</v>
      </c>
      <c r="G870" s="42"/>
      <c r="H870" s="42"/>
      <c r="I870" s="231"/>
      <c r="J870" s="42"/>
      <c r="K870" s="42"/>
      <c r="L870" s="46"/>
      <c r="M870" s="232"/>
      <c r="N870" s="233"/>
      <c r="O870" s="86"/>
      <c r="P870" s="86"/>
      <c r="Q870" s="86"/>
      <c r="R870" s="86"/>
      <c r="S870" s="86"/>
      <c r="T870" s="86"/>
      <c r="U870" s="87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T870" s="19" t="s">
        <v>345</v>
      </c>
      <c r="AU870" s="19" t="s">
        <v>85</v>
      </c>
    </row>
    <row r="871" s="13" customFormat="1">
      <c r="A871" s="13"/>
      <c r="B871" s="236"/>
      <c r="C871" s="237"/>
      <c r="D871" s="229" t="s">
        <v>347</v>
      </c>
      <c r="E871" s="238" t="s">
        <v>19</v>
      </c>
      <c r="F871" s="239" t="s">
        <v>1350</v>
      </c>
      <c r="G871" s="237"/>
      <c r="H871" s="240">
        <v>4.1600000000000001</v>
      </c>
      <c r="I871" s="241"/>
      <c r="J871" s="237"/>
      <c r="K871" s="237"/>
      <c r="L871" s="242"/>
      <c r="M871" s="243"/>
      <c r="N871" s="244"/>
      <c r="O871" s="244"/>
      <c r="P871" s="244"/>
      <c r="Q871" s="244"/>
      <c r="R871" s="244"/>
      <c r="S871" s="244"/>
      <c r="T871" s="244"/>
      <c r="U871" s="245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T871" s="246" t="s">
        <v>347</v>
      </c>
      <c r="AU871" s="246" t="s">
        <v>85</v>
      </c>
      <c r="AV871" s="13" t="s">
        <v>85</v>
      </c>
      <c r="AW871" s="13" t="s">
        <v>37</v>
      </c>
      <c r="AX871" s="13" t="s">
        <v>83</v>
      </c>
      <c r="AY871" s="246" t="s">
        <v>335</v>
      </c>
    </row>
    <row r="872" s="2" customFormat="1" ht="16.5" customHeight="1">
      <c r="A872" s="40"/>
      <c r="B872" s="41"/>
      <c r="C872" s="216" t="s">
        <v>1351</v>
      </c>
      <c r="D872" s="216" t="s">
        <v>337</v>
      </c>
      <c r="E872" s="217" t="s">
        <v>1352</v>
      </c>
      <c r="F872" s="218" t="s">
        <v>1353</v>
      </c>
      <c r="G872" s="219" t="s">
        <v>666</v>
      </c>
      <c r="H872" s="220">
        <v>1</v>
      </c>
      <c r="I872" s="221"/>
      <c r="J872" s="222">
        <f>ROUND(I872*H872,2)</f>
        <v>0</v>
      </c>
      <c r="K872" s="218" t="s">
        <v>341</v>
      </c>
      <c r="L872" s="46"/>
      <c r="M872" s="223" t="s">
        <v>19</v>
      </c>
      <c r="N872" s="224" t="s">
        <v>47</v>
      </c>
      <c r="O872" s="86"/>
      <c r="P872" s="225">
        <f>O872*H872</f>
        <v>0</v>
      </c>
      <c r="Q872" s="225">
        <v>0.0036600000000000001</v>
      </c>
      <c r="R872" s="225">
        <f>Q872*H872</f>
        <v>0.0036600000000000001</v>
      </c>
      <c r="S872" s="225">
        <v>0</v>
      </c>
      <c r="T872" s="225">
        <f>S872*H872</f>
        <v>0</v>
      </c>
      <c r="U872" s="226" t="s">
        <v>19</v>
      </c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R872" s="227" t="s">
        <v>447</v>
      </c>
      <c r="AT872" s="227" t="s">
        <v>337</v>
      </c>
      <c r="AU872" s="227" t="s">
        <v>85</v>
      </c>
      <c r="AY872" s="19" t="s">
        <v>335</v>
      </c>
      <c r="BE872" s="228">
        <f>IF(N872="základní",J872,0)</f>
        <v>0</v>
      </c>
      <c r="BF872" s="228">
        <f>IF(N872="snížená",J872,0)</f>
        <v>0</v>
      </c>
      <c r="BG872" s="228">
        <f>IF(N872="zákl. přenesená",J872,0)</f>
        <v>0</v>
      </c>
      <c r="BH872" s="228">
        <f>IF(N872="sníž. přenesená",J872,0)</f>
        <v>0</v>
      </c>
      <c r="BI872" s="228">
        <f>IF(N872="nulová",J872,0)</f>
        <v>0</v>
      </c>
      <c r="BJ872" s="19" t="s">
        <v>83</v>
      </c>
      <c r="BK872" s="228">
        <f>ROUND(I872*H872,2)</f>
        <v>0</v>
      </c>
      <c r="BL872" s="19" t="s">
        <v>447</v>
      </c>
      <c r="BM872" s="227" t="s">
        <v>1354</v>
      </c>
    </row>
    <row r="873" s="2" customFormat="1">
      <c r="A873" s="40"/>
      <c r="B873" s="41"/>
      <c r="C873" s="42"/>
      <c r="D873" s="229" t="s">
        <v>343</v>
      </c>
      <c r="E873" s="42"/>
      <c r="F873" s="230" t="s">
        <v>1355</v>
      </c>
      <c r="G873" s="42"/>
      <c r="H873" s="42"/>
      <c r="I873" s="231"/>
      <c r="J873" s="42"/>
      <c r="K873" s="42"/>
      <c r="L873" s="46"/>
      <c r="M873" s="232"/>
      <c r="N873" s="233"/>
      <c r="O873" s="86"/>
      <c r="P873" s="86"/>
      <c r="Q873" s="86"/>
      <c r="R873" s="86"/>
      <c r="S873" s="86"/>
      <c r="T873" s="86"/>
      <c r="U873" s="87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T873" s="19" t="s">
        <v>343</v>
      </c>
      <c r="AU873" s="19" t="s">
        <v>85</v>
      </c>
    </row>
    <row r="874" s="2" customFormat="1">
      <c r="A874" s="40"/>
      <c r="B874" s="41"/>
      <c r="C874" s="42"/>
      <c r="D874" s="234" t="s">
        <v>345</v>
      </c>
      <c r="E874" s="42"/>
      <c r="F874" s="235" t="s">
        <v>1356</v>
      </c>
      <c r="G874" s="42"/>
      <c r="H874" s="42"/>
      <c r="I874" s="231"/>
      <c r="J874" s="42"/>
      <c r="K874" s="42"/>
      <c r="L874" s="46"/>
      <c r="M874" s="232"/>
      <c r="N874" s="233"/>
      <c r="O874" s="86"/>
      <c r="P874" s="86"/>
      <c r="Q874" s="86"/>
      <c r="R874" s="86"/>
      <c r="S874" s="86"/>
      <c r="T874" s="86"/>
      <c r="U874" s="87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T874" s="19" t="s">
        <v>345</v>
      </c>
      <c r="AU874" s="19" t="s">
        <v>85</v>
      </c>
    </row>
    <row r="875" s="14" customFormat="1">
      <c r="A875" s="14"/>
      <c r="B875" s="247"/>
      <c r="C875" s="248"/>
      <c r="D875" s="229" t="s">
        <v>347</v>
      </c>
      <c r="E875" s="249" t="s">
        <v>19</v>
      </c>
      <c r="F875" s="250" t="s">
        <v>954</v>
      </c>
      <c r="G875" s="248"/>
      <c r="H875" s="249" t="s">
        <v>19</v>
      </c>
      <c r="I875" s="251"/>
      <c r="J875" s="248"/>
      <c r="K875" s="248"/>
      <c r="L875" s="252"/>
      <c r="M875" s="253"/>
      <c r="N875" s="254"/>
      <c r="O875" s="254"/>
      <c r="P875" s="254"/>
      <c r="Q875" s="254"/>
      <c r="R875" s="254"/>
      <c r="S875" s="254"/>
      <c r="T875" s="254"/>
      <c r="U875" s="255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T875" s="256" t="s">
        <v>347</v>
      </c>
      <c r="AU875" s="256" t="s">
        <v>85</v>
      </c>
      <c r="AV875" s="14" t="s">
        <v>83</v>
      </c>
      <c r="AW875" s="14" t="s">
        <v>37</v>
      </c>
      <c r="AX875" s="14" t="s">
        <v>76</v>
      </c>
      <c r="AY875" s="256" t="s">
        <v>335</v>
      </c>
    </row>
    <row r="876" s="13" customFormat="1">
      <c r="A876" s="13"/>
      <c r="B876" s="236"/>
      <c r="C876" s="237"/>
      <c r="D876" s="229" t="s">
        <v>347</v>
      </c>
      <c r="E876" s="238" t="s">
        <v>19</v>
      </c>
      <c r="F876" s="239" t="s">
        <v>1357</v>
      </c>
      <c r="G876" s="237"/>
      <c r="H876" s="240">
        <v>1</v>
      </c>
      <c r="I876" s="241"/>
      <c r="J876" s="237"/>
      <c r="K876" s="237"/>
      <c r="L876" s="242"/>
      <c r="M876" s="243"/>
      <c r="N876" s="244"/>
      <c r="O876" s="244"/>
      <c r="P876" s="244"/>
      <c r="Q876" s="244"/>
      <c r="R876" s="244"/>
      <c r="S876" s="244"/>
      <c r="T876" s="244"/>
      <c r="U876" s="245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T876" s="246" t="s">
        <v>347</v>
      </c>
      <c r="AU876" s="246" t="s">
        <v>85</v>
      </c>
      <c r="AV876" s="13" t="s">
        <v>85</v>
      </c>
      <c r="AW876" s="13" t="s">
        <v>37</v>
      </c>
      <c r="AX876" s="13" t="s">
        <v>83</v>
      </c>
      <c r="AY876" s="246" t="s">
        <v>335</v>
      </c>
    </row>
    <row r="877" s="2" customFormat="1" ht="21.75" customHeight="1">
      <c r="A877" s="40"/>
      <c r="B877" s="41"/>
      <c r="C877" s="216" t="s">
        <v>1358</v>
      </c>
      <c r="D877" s="216" t="s">
        <v>337</v>
      </c>
      <c r="E877" s="217" t="s">
        <v>1359</v>
      </c>
      <c r="F877" s="218" t="s">
        <v>1360</v>
      </c>
      <c r="G877" s="219" t="s">
        <v>618</v>
      </c>
      <c r="H877" s="220">
        <v>17.100000000000001</v>
      </c>
      <c r="I877" s="221"/>
      <c r="J877" s="222">
        <f>ROUND(I877*H877,2)</f>
        <v>0</v>
      </c>
      <c r="K877" s="218" t="s">
        <v>341</v>
      </c>
      <c r="L877" s="46"/>
      <c r="M877" s="223" t="s">
        <v>19</v>
      </c>
      <c r="N877" s="224" t="s">
        <v>47</v>
      </c>
      <c r="O877" s="86"/>
      <c r="P877" s="225">
        <f>O877*H877</f>
        <v>0</v>
      </c>
      <c r="Q877" s="225">
        <v>0.0044799999999999996</v>
      </c>
      <c r="R877" s="225">
        <f>Q877*H877</f>
        <v>0.076607999999999996</v>
      </c>
      <c r="S877" s="225">
        <v>0</v>
      </c>
      <c r="T877" s="225">
        <f>S877*H877</f>
        <v>0</v>
      </c>
      <c r="U877" s="226" t="s">
        <v>19</v>
      </c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R877" s="227" t="s">
        <v>447</v>
      </c>
      <c r="AT877" s="227" t="s">
        <v>337</v>
      </c>
      <c r="AU877" s="227" t="s">
        <v>85</v>
      </c>
      <c r="AY877" s="19" t="s">
        <v>335</v>
      </c>
      <c r="BE877" s="228">
        <f>IF(N877="základní",J877,0)</f>
        <v>0</v>
      </c>
      <c r="BF877" s="228">
        <f>IF(N877="snížená",J877,0)</f>
        <v>0</v>
      </c>
      <c r="BG877" s="228">
        <f>IF(N877="zákl. přenesená",J877,0)</f>
        <v>0</v>
      </c>
      <c r="BH877" s="228">
        <f>IF(N877="sníž. přenesená",J877,0)</f>
        <v>0</v>
      </c>
      <c r="BI877" s="228">
        <f>IF(N877="nulová",J877,0)</f>
        <v>0</v>
      </c>
      <c r="BJ877" s="19" t="s">
        <v>83</v>
      </c>
      <c r="BK877" s="228">
        <f>ROUND(I877*H877,2)</f>
        <v>0</v>
      </c>
      <c r="BL877" s="19" t="s">
        <v>447</v>
      </c>
      <c r="BM877" s="227" t="s">
        <v>1361</v>
      </c>
    </row>
    <row r="878" s="2" customFormat="1">
      <c r="A878" s="40"/>
      <c r="B878" s="41"/>
      <c r="C878" s="42"/>
      <c r="D878" s="229" t="s">
        <v>343</v>
      </c>
      <c r="E878" s="42"/>
      <c r="F878" s="230" t="s">
        <v>1362</v>
      </c>
      <c r="G878" s="42"/>
      <c r="H878" s="42"/>
      <c r="I878" s="231"/>
      <c r="J878" s="42"/>
      <c r="K878" s="42"/>
      <c r="L878" s="46"/>
      <c r="M878" s="232"/>
      <c r="N878" s="233"/>
      <c r="O878" s="86"/>
      <c r="P878" s="86"/>
      <c r="Q878" s="86"/>
      <c r="R878" s="86"/>
      <c r="S878" s="86"/>
      <c r="T878" s="86"/>
      <c r="U878" s="87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T878" s="19" t="s">
        <v>343</v>
      </c>
      <c r="AU878" s="19" t="s">
        <v>85</v>
      </c>
    </row>
    <row r="879" s="2" customFormat="1">
      <c r="A879" s="40"/>
      <c r="B879" s="41"/>
      <c r="C879" s="42"/>
      <c r="D879" s="234" t="s">
        <v>345</v>
      </c>
      <c r="E879" s="42"/>
      <c r="F879" s="235" t="s">
        <v>1363</v>
      </c>
      <c r="G879" s="42"/>
      <c r="H879" s="42"/>
      <c r="I879" s="231"/>
      <c r="J879" s="42"/>
      <c r="K879" s="42"/>
      <c r="L879" s="46"/>
      <c r="M879" s="232"/>
      <c r="N879" s="233"/>
      <c r="O879" s="86"/>
      <c r="P879" s="86"/>
      <c r="Q879" s="86"/>
      <c r="R879" s="86"/>
      <c r="S879" s="86"/>
      <c r="T879" s="86"/>
      <c r="U879" s="87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T879" s="19" t="s">
        <v>345</v>
      </c>
      <c r="AU879" s="19" t="s">
        <v>85</v>
      </c>
    </row>
    <row r="880" s="14" customFormat="1">
      <c r="A880" s="14"/>
      <c r="B880" s="247"/>
      <c r="C880" s="248"/>
      <c r="D880" s="229" t="s">
        <v>347</v>
      </c>
      <c r="E880" s="249" t="s">
        <v>19</v>
      </c>
      <c r="F880" s="250" t="s">
        <v>954</v>
      </c>
      <c r="G880" s="248"/>
      <c r="H880" s="249" t="s">
        <v>19</v>
      </c>
      <c r="I880" s="251"/>
      <c r="J880" s="248"/>
      <c r="K880" s="248"/>
      <c r="L880" s="252"/>
      <c r="M880" s="253"/>
      <c r="N880" s="254"/>
      <c r="O880" s="254"/>
      <c r="P880" s="254"/>
      <c r="Q880" s="254"/>
      <c r="R880" s="254"/>
      <c r="S880" s="254"/>
      <c r="T880" s="254"/>
      <c r="U880" s="255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T880" s="256" t="s">
        <v>347</v>
      </c>
      <c r="AU880" s="256" t="s">
        <v>85</v>
      </c>
      <c r="AV880" s="14" t="s">
        <v>83</v>
      </c>
      <c r="AW880" s="14" t="s">
        <v>37</v>
      </c>
      <c r="AX880" s="14" t="s">
        <v>76</v>
      </c>
      <c r="AY880" s="256" t="s">
        <v>335</v>
      </c>
    </row>
    <row r="881" s="13" customFormat="1">
      <c r="A881" s="13"/>
      <c r="B881" s="236"/>
      <c r="C881" s="237"/>
      <c r="D881" s="229" t="s">
        <v>347</v>
      </c>
      <c r="E881" s="238" t="s">
        <v>19</v>
      </c>
      <c r="F881" s="239" t="s">
        <v>1364</v>
      </c>
      <c r="G881" s="237"/>
      <c r="H881" s="240">
        <v>17.100000000000001</v>
      </c>
      <c r="I881" s="241"/>
      <c r="J881" s="237"/>
      <c r="K881" s="237"/>
      <c r="L881" s="242"/>
      <c r="M881" s="243"/>
      <c r="N881" s="244"/>
      <c r="O881" s="244"/>
      <c r="P881" s="244"/>
      <c r="Q881" s="244"/>
      <c r="R881" s="244"/>
      <c r="S881" s="244"/>
      <c r="T881" s="244"/>
      <c r="U881" s="245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T881" s="246" t="s">
        <v>347</v>
      </c>
      <c r="AU881" s="246" t="s">
        <v>85</v>
      </c>
      <c r="AV881" s="13" t="s">
        <v>85</v>
      </c>
      <c r="AW881" s="13" t="s">
        <v>37</v>
      </c>
      <c r="AX881" s="13" t="s">
        <v>83</v>
      </c>
      <c r="AY881" s="246" t="s">
        <v>335</v>
      </c>
    </row>
    <row r="882" s="2" customFormat="1" ht="21.75" customHeight="1">
      <c r="A882" s="40"/>
      <c r="B882" s="41"/>
      <c r="C882" s="216" t="s">
        <v>1365</v>
      </c>
      <c r="D882" s="216" t="s">
        <v>337</v>
      </c>
      <c r="E882" s="217" t="s">
        <v>1366</v>
      </c>
      <c r="F882" s="218" t="s">
        <v>1367</v>
      </c>
      <c r="G882" s="219" t="s">
        <v>388</v>
      </c>
      <c r="H882" s="220">
        <v>132.981</v>
      </c>
      <c r="I882" s="221"/>
      <c r="J882" s="222">
        <f>ROUND(I882*H882,2)</f>
        <v>0</v>
      </c>
      <c r="K882" s="218" t="s">
        <v>341</v>
      </c>
      <c r="L882" s="46"/>
      <c r="M882" s="223" t="s">
        <v>19</v>
      </c>
      <c r="N882" s="224" t="s">
        <v>47</v>
      </c>
      <c r="O882" s="86"/>
      <c r="P882" s="225">
        <f>O882*H882</f>
        <v>0</v>
      </c>
      <c r="Q882" s="225">
        <v>0.0053699999999999998</v>
      </c>
      <c r="R882" s="225">
        <f>Q882*H882</f>
        <v>0.71410796999999993</v>
      </c>
      <c r="S882" s="225">
        <v>0</v>
      </c>
      <c r="T882" s="225">
        <f>S882*H882</f>
        <v>0</v>
      </c>
      <c r="U882" s="226" t="s">
        <v>19</v>
      </c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R882" s="227" t="s">
        <v>447</v>
      </c>
      <c r="AT882" s="227" t="s">
        <v>337</v>
      </c>
      <c r="AU882" s="227" t="s">
        <v>85</v>
      </c>
      <c r="AY882" s="19" t="s">
        <v>335</v>
      </c>
      <c r="BE882" s="228">
        <f>IF(N882="základní",J882,0)</f>
        <v>0</v>
      </c>
      <c r="BF882" s="228">
        <f>IF(N882="snížená",J882,0)</f>
        <v>0</v>
      </c>
      <c r="BG882" s="228">
        <f>IF(N882="zákl. přenesená",J882,0)</f>
        <v>0</v>
      </c>
      <c r="BH882" s="228">
        <f>IF(N882="sníž. přenesená",J882,0)</f>
        <v>0</v>
      </c>
      <c r="BI882" s="228">
        <f>IF(N882="nulová",J882,0)</f>
        <v>0</v>
      </c>
      <c r="BJ882" s="19" t="s">
        <v>83</v>
      </c>
      <c r="BK882" s="228">
        <f>ROUND(I882*H882,2)</f>
        <v>0</v>
      </c>
      <c r="BL882" s="19" t="s">
        <v>447</v>
      </c>
      <c r="BM882" s="227" t="s">
        <v>1368</v>
      </c>
    </row>
    <row r="883" s="2" customFormat="1">
      <c r="A883" s="40"/>
      <c r="B883" s="41"/>
      <c r="C883" s="42"/>
      <c r="D883" s="229" t="s">
        <v>343</v>
      </c>
      <c r="E883" s="42"/>
      <c r="F883" s="230" t="s">
        <v>1369</v>
      </c>
      <c r="G883" s="42"/>
      <c r="H883" s="42"/>
      <c r="I883" s="231"/>
      <c r="J883" s="42"/>
      <c r="K883" s="42"/>
      <c r="L883" s="46"/>
      <c r="M883" s="232"/>
      <c r="N883" s="233"/>
      <c r="O883" s="86"/>
      <c r="P883" s="86"/>
      <c r="Q883" s="86"/>
      <c r="R883" s="86"/>
      <c r="S883" s="86"/>
      <c r="T883" s="86"/>
      <c r="U883" s="87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T883" s="19" t="s">
        <v>343</v>
      </c>
      <c r="AU883" s="19" t="s">
        <v>85</v>
      </c>
    </row>
    <row r="884" s="2" customFormat="1">
      <c r="A884" s="40"/>
      <c r="B884" s="41"/>
      <c r="C884" s="42"/>
      <c r="D884" s="234" t="s">
        <v>345</v>
      </c>
      <c r="E884" s="42"/>
      <c r="F884" s="235" t="s">
        <v>1370</v>
      </c>
      <c r="G884" s="42"/>
      <c r="H884" s="42"/>
      <c r="I884" s="231"/>
      <c r="J884" s="42"/>
      <c r="K884" s="42"/>
      <c r="L884" s="46"/>
      <c r="M884" s="232"/>
      <c r="N884" s="233"/>
      <c r="O884" s="86"/>
      <c r="P884" s="86"/>
      <c r="Q884" s="86"/>
      <c r="R884" s="86"/>
      <c r="S884" s="86"/>
      <c r="T884" s="86"/>
      <c r="U884" s="87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T884" s="19" t="s">
        <v>345</v>
      </c>
      <c r="AU884" s="19" t="s">
        <v>85</v>
      </c>
    </row>
    <row r="885" s="14" customFormat="1">
      <c r="A885" s="14"/>
      <c r="B885" s="247"/>
      <c r="C885" s="248"/>
      <c r="D885" s="229" t="s">
        <v>347</v>
      </c>
      <c r="E885" s="249" t="s">
        <v>19</v>
      </c>
      <c r="F885" s="250" t="s">
        <v>954</v>
      </c>
      <c r="G885" s="248"/>
      <c r="H885" s="249" t="s">
        <v>19</v>
      </c>
      <c r="I885" s="251"/>
      <c r="J885" s="248"/>
      <c r="K885" s="248"/>
      <c r="L885" s="252"/>
      <c r="M885" s="253"/>
      <c r="N885" s="254"/>
      <c r="O885" s="254"/>
      <c r="P885" s="254"/>
      <c r="Q885" s="254"/>
      <c r="R885" s="254"/>
      <c r="S885" s="254"/>
      <c r="T885" s="254"/>
      <c r="U885" s="255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T885" s="256" t="s">
        <v>347</v>
      </c>
      <c r="AU885" s="256" t="s">
        <v>85</v>
      </c>
      <c r="AV885" s="14" t="s">
        <v>83</v>
      </c>
      <c r="AW885" s="14" t="s">
        <v>37</v>
      </c>
      <c r="AX885" s="14" t="s">
        <v>76</v>
      </c>
      <c r="AY885" s="256" t="s">
        <v>335</v>
      </c>
    </row>
    <row r="886" s="13" customFormat="1">
      <c r="A886" s="13"/>
      <c r="B886" s="236"/>
      <c r="C886" s="237"/>
      <c r="D886" s="229" t="s">
        <v>347</v>
      </c>
      <c r="E886" s="238" t="s">
        <v>19</v>
      </c>
      <c r="F886" s="239" t="s">
        <v>1371</v>
      </c>
      <c r="G886" s="237"/>
      <c r="H886" s="240">
        <v>111.833</v>
      </c>
      <c r="I886" s="241"/>
      <c r="J886" s="237"/>
      <c r="K886" s="237"/>
      <c r="L886" s="242"/>
      <c r="M886" s="243"/>
      <c r="N886" s="244"/>
      <c r="O886" s="244"/>
      <c r="P886" s="244"/>
      <c r="Q886" s="244"/>
      <c r="R886" s="244"/>
      <c r="S886" s="244"/>
      <c r="T886" s="244"/>
      <c r="U886" s="245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T886" s="246" t="s">
        <v>347</v>
      </c>
      <c r="AU886" s="246" t="s">
        <v>85</v>
      </c>
      <c r="AV886" s="13" t="s">
        <v>85</v>
      </c>
      <c r="AW886" s="13" t="s">
        <v>37</v>
      </c>
      <c r="AX886" s="13" t="s">
        <v>76</v>
      </c>
      <c r="AY886" s="246" t="s">
        <v>335</v>
      </c>
    </row>
    <row r="887" s="13" customFormat="1">
      <c r="A887" s="13"/>
      <c r="B887" s="236"/>
      <c r="C887" s="237"/>
      <c r="D887" s="229" t="s">
        <v>347</v>
      </c>
      <c r="E887" s="238" t="s">
        <v>19</v>
      </c>
      <c r="F887" s="239" t="s">
        <v>1372</v>
      </c>
      <c r="G887" s="237"/>
      <c r="H887" s="240">
        <v>16.998999999999999</v>
      </c>
      <c r="I887" s="241"/>
      <c r="J887" s="237"/>
      <c r="K887" s="237"/>
      <c r="L887" s="242"/>
      <c r="M887" s="243"/>
      <c r="N887" s="244"/>
      <c r="O887" s="244"/>
      <c r="P887" s="244"/>
      <c r="Q887" s="244"/>
      <c r="R887" s="244"/>
      <c r="S887" s="244"/>
      <c r="T887" s="244"/>
      <c r="U887" s="245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T887" s="246" t="s">
        <v>347</v>
      </c>
      <c r="AU887" s="246" t="s">
        <v>85</v>
      </c>
      <c r="AV887" s="13" t="s">
        <v>85</v>
      </c>
      <c r="AW887" s="13" t="s">
        <v>37</v>
      </c>
      <c r="AX887" s="13" t="s">
        <v>76</v>
      </c>
      <c r="AY887" s="246" t="s">
        <v>335</v>
      </c>
    </row>
    <row r="888" s="13" customFormat="1">
      <c r="A888" s="13"/>
      <c r="B888" s="236"/>
      <c r="C888" s="237"/>
      <c r="D888" s="229" t="s">
        <v>347</v>
      </c>
      <c r="E888" s="238" t="s">
        <v>19</v>
      </c>
      <c r="F888" s="239" t="s">
        <v>1373</v>
      </c>
      <c r="G888" s="237"/>
      <c r="H888" s="240">
        <v>4.149</v>
      </c>
      <c r="I888" s="241"/>
      <c r="J888" s="237"/>
      <c r="K888" s="237"/>
      <c r="L888" s="242"/>
      <c r="M888" s="243"/>
      <c r="N888" s="244"/>
      <c r="O888" s="244"/>
      <c r="P888" s="244"/>
      <c r="Q888" s="244"/>
      <c r="R888" s="244"/>
      <c r="S888" s="244"/>
      <c r="T888" s="244"/>
      <c r="U888" s="245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T888" s="246" t="s">
        <v>347</v>
      </c>
      <c r="AU888" s="246" t="s">
        <v>85</v>
      </c>
      <c r="AV888" s="13" t="s">
        <v>85</v>
      </c>
      <c r="AW888" s="13" t="s">
        <v>37</v>
      </c>
      <c r="AX888" s="13" t="s">
        <v>76</v>
      </c>
      <c r="AY888" s="246" t="s">
        <v>335</v>
      </c>
    </row>
    <row r="889" s="15" customFormat="1">
      <c r="A889" s="15"/>
      <c r="B889" s="267"/>
      <c r="C889" s="268"/>
      <c r="D889" s="229" t="s">
        <v>347</v>
      </c>
      <c r="E889" s="269" t="s">
        <v>19</v>
      </c>
      <c r="F889" s="270" t="s">
        <v>462</v>
      </c>
      <c r="G889" s="268"/>
      <c r="H889" s="271">
        <v>132.981</v>
      </c>
      <c r="I889" s="272"/>
      <c r="J889" s="268"/>
      <c r="K889" s="268"/>
      <c r="L889" s="273"/>
      <c r="M889" s="274"/>
      <c r="N889" s="275"/>
      <c r="O889" s="275"/>
      <c r="P889" s="275"/>
      <c r="Q889" s="275"/>
      <c r="R889" s="275"/>
      <c r="S889" s="275"/>
      <c r="T889" s="275"/>
      <c r="U889" s="276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T889" s="277" t="s">
        <v>347</v>
      </c>
      <c r="AU889" s="277" t="s">
        <v>85</v>
      </c>
      <c r="AV889" s="15" t="s">
        <v>103</v>
      </c>
      <c r="AW889" s="15" t="s">
        <v>37</v>
      </c>
      <c r="AX889" s="15" t="s">
        <v>83</v>
      </c>
      <c r="AY889" s="277" t="s">
        <v>335</v>
      </c>
    </row>
    <row r="890" s="2" customFormat="1" ht="16.5" customHeight="1">
      <c r="A890" s="40"/>
      <c r="B890" s="41"/>
      <c r="C890" s="216" t="s">
        <v>1374</v>
      </c>
      <c r="D890" s="216" t="s">
        <v>337</v>
      </c>
      <c r="E890" s="217" t="s">
        <v>1375</v>
      </c>
      <c r="F890" s="218" t="s">
        <v>1376</v>
      </c>
      <c r="G890" s="219" t="s">
        <v>618</v>
      </c>
      <c r="H890" s="220">
        <v>1.2</v>
      </c>
      <c r="I890" s="221"/>
      <c r="J890" s="222">
        <f>ROUND(I890*H890,2)</f>
        <v>0</v>
      </c>
      <c r="K890" s="218" t="s">
        <v>341</v>
      </c>
      <c r="L890" s="46"/>
      <c r="M890" s="223" t="s">
        <v>19</v>
      </c>
      <c r="N890" s="224" t="s">
        <v>47</v>
      </c>
      <c r="O890" s="86"/>
      <c r="P890" s="225">
        <f>O890*H890</f>
        <v>0</v>
      </c>
      <c r="Q890" s="225">
        <v>0.00264</v>
      </c>
      <c r="R890" s="225">
        <f>Q890*H890</f>
        <v>0.0031679999999999998</v>
      </c>
      <c r="S890" s="225">
        <v>0</v>
      </c>
      <c r="T890" s="225">
        <f>S890*H890</f>
        <v>0</v>
      </c>
      <c r="U890" s="226" t="s">
        <v>19</v>
      </c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R890" s="227" t="s">
        <v>447</v>
      </c>
      <c r="AT890" s="227" t="s">
        <v>337</v>
      </c>
      <c r="AU890" s="227" t="s">
        <v>85</v>
      </c>
      <c r="AY890" s="19" t="s">
        <v>335</v>
      </c>
      <c r="BE890" s="228">
        <f>IF(N890="základní",J890,0)</f>
        <v>0</v>
      </c>
      <c r="BF890" s="228">
        <f>IF(N890="snížená",J890,0)</f>
        <v>0</v>
      </c>
      <c r="BG890" s="228">
        <f>IF(N890="zákl. přenesená",J890,0)</f>
        <v>0</v>
      </c>
      <c r="BH890" s="228">
        <f>IF(N890="sníž. přenesená",J890,0)</f>
        <v>0</v>
      </c>
      <c r="BI890" s="228">
        <f>IF(N890="nulová",J890,0)</f>
        <v>0</v>
      </c>
      <c r="BJ890" s="19" t="s">
        <v>83</v>
      </c>
      <c r="BK890" s="228">
        <f>ROUND(I890*H890,2)</f>
        <v>0</v>
      </c>
      <c r="BL890" s="19" t="s">
        <v>447</v>
      </c>
      <c r="BM890" s="227" t="s">
        <v>1377</v>
      </c>
    </row>
    <row r="891" s="2" customFormat="1">
      <c r="A891" s="40"/>
      <c r="B891" s="41"/>
      <c r="C891" s="42"/>
      <c r="D891" s="229" t="s">
        <v>343</v>
      </c>
      <c r="E891" s="42"/>
      <c r="F891" s="230" t="s">
        <v>1378</v>
      </c>
      <c r="G891" s="42"/>
      <c r="H891" s="42"/>
      <c r="I891" s="231"/>
      <c r="J891" s="42"/>
      <c r="K891" s="42"/>
      <c r="L891" s="46"/>
      <c r="M891" s="232"/>
      <c r="N891" s="233"/>
      <c r="O891" s="86"/>
      <c r="P891" s="86"/>
      <c r="Q891" s="86"/>
      <c r="R891" s="86"/>
      <c r="S891" s="86"/>
      <c r="T891" s="86"/>
      <c r="U891" s="87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T891" s="19" t="s">
        <v>343</v>
      </c>
      <c r="AU891" s="19" t="s">
        <v>85</v>
      </c>
    </row>
    <row r="892" s="2" customFormat="1">
      <c r="A892" s="40"/>
      <c r="B892" s="41"/>
      <c r="C892" s="42"/>
      <c r="D892" s="234" t="s">
        <v>345</v>
      </c>
      <c r="E892" s="42"/>
      <c r="F892" s="235" t="s">
        <v>1379</v>
      </c>
      <c r="G892" s="42"/>
      <c r="H892" s="42"/>
      <c r="I892" s="231"/>
      <c r="J892" s="42"/>
      <c r="K892" s="42"/>
      <c r="L892" s="46"/>
      <c r="M892" s="232"/>
      <c r="N892" s="233"/>
      <c r="O892" s="86"/>
      <c r="P892" s="86"/>
      <c r="Q892" s="86"/>
      <c r="R892" s="86"/>
      <c r="S892" s="86"/>
      <c r="T892" s="86"/>
      <c r="U892" s="87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T892" s="19" t="s">
        <v>345</v>
      </c>
      <c r="AU892" s="19" t="s">
        <v>85</v>
      </c>
    </row>
    <row r="893" s="13" customFormat="1">
      <c r="A893" s="13"/>
      <c r="B893" s="236"/>
      <c r="C893" s="237"/>
      <c r="D893" s="229" t="s">
        <v>347</v>
      </c>
      <c r="E893" s="238" t="s">
        <v>19</v>
      </c>
      <c r="F893" s="239" t="s">
        <v>1380</v>
      </c>
      <c r="G893" s="237"/>
      <c r="H893" s="240">
        <v>1.2</v>
      </c>
      <c r="I893" s="241"/>
      <c r="J893" s="237"/>
      <c r="K893" s="237"/>
      <c r="L893" s="242"/>
      <c r="M893" s="243"/>
      <c r="N893" s="244"/>
      <c r="O893" s="244"/>
      <c r="P893" s="244"/>
      <c r="Q893" s="244"/>
      <c r="R893" s="244"/>
      <c r="S893" s="244"/>
      <c r="T893" s="244"/>
      <c r="U893" s="245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T893" s="246" t="s">
        <v>347</v>
      </c>
      <c r="AU893" s="246" t="s">
        <v>85</v>
      </c>
      <c r="AV893" s="13" t="s">
        <v>85</v>
      </c>
      <c r="AW893" s="13" t="s">
        <v>37</v>
      </c>
      <c r="AX893" s="13" t="s">
        <v>76</v>
      </c>
      <c r="AY893" s="246" t="s">
        <v>335</v>
      </c>
    </row>
    <row r="894" s="15" customFormat="1">
      <c r="A894" s="15"/>
      <c r="B894" s="267"/>
      <c r="C894" s="268"/>
      <c r="D894" s="229" t="s">
        <v>347</v>
      </c>
      <c r="E894" s="269" t="s">
        <v>19</v>
      </c>
      <c r="F894" s="270" t="s">
        <v>462</v>
      </c>
      <c r="G894" s="268"/>
      <c r="H894" s="271">
        <v>1.2</v>
      </c>
      <c r="I894" s="272"/>
      <c r="J894" s="268"/>
      <c r="K894" s="268"/>
      <c r="L894" s="273"/>
      <c r="M894" s="274"/>
      <c r="N894" s="275"/>
      <c r="O894" s="275"/>
      <c r="P894" s="275"/>
      <c r="Q894" s="275"/>
      <c r="R894" s="275"/>
      <c r="S894" s="275"/>
      <c r="T894" s="275"/>
      <c r="U894" s="276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T894" s="277" t="s">
        <v>347</v>
      </c>
      <c r="AU894" s="277" t="s">
        <v>85</v>
      </c>
      <c r="AV894" s="15" t="s">
        <v>103</v>
      </c>
      <c r="AW894" s="15" t="s">
        <v>37</v>
      </c>
      <c r="AX894" s="15" t="s">
        <v>83</v>
      </c>
      <c r="AY894" s="277" t="s">
        <v>335</v>
      </c>
    </row>
    <row r="895" s="2" customFormat="1" ht="21.75" customHeight="1">
      <c r="A895" s="40"/>
      <c r="B895" s="41"/>
      <c r="C895" s="216" t="s">
        <v>1381</v>
      </c>
      <c r="D895" s="216" t="s">
        <v>337</v>
      </c>
      <c r="E895" s="217" t="s">
        <v>1382</v>
      </c>
      <c r="F895" s="218" t="s">
        <v>1383</v>
      </c>
      <c r="G895" s="219" t="s">
        <v>666</v>
      </c>
      <c r="H895" s="220">
        <v>9</v>
      </c>
      <c r="I895" s="221"/>
      <c r="J895" s="222">
        <f>ROUND(I895*H895,2)</f>
        <v>0</v>
      </c>
      <c r="K895" s="218" t="s">
        <v>341</v>
      </c>
      <c r="L895" s="46"/>
      <c r="M895" s="223" t="s">
        <v>19</v>
      </c>
      <c r="N895" s="224" t="s">
        <v>47</v>
      </c>
      <c r="O895" s="86"/>
      <c r="P895" s="225">
        <f>O895*H895</f>
        <v>0</v>
      </c>
      <c r="Q895" s="225">
        <v>0</v>
      </c>
      <c r="R895" s="225">
        <f>Q895*H895</f>
        <v>0</v>
      </c>
      <c r="S895" s="225">
        <v>0</v>
      </c>
      <c r="T895" s="225">
        <f>S895*H895</f>
        <v>0</v>
      </c>
      <c r="U895" s="226" t="s">
        <v>19</v>
      </c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R895" s="227" t="s">
        <v>447</v>
      </c>
      <c r="AT895" s="227" t="s">
        <v>337</v>
      </c>
      <c r="AU895" s="227" t="s">
        <v>85</v>
      </c>
      <c r="AY895" s="19" t="s">
        <v>335</v>
      </c>
      <c r="BE895" s="228">
        <f>IF(N895="základní",J895,0)</f>
        <v>0</v>
      </c>
      <c r="BF895" s="228">
        <f>IF(N895="snížená",J895,0)</f>
        <v>0</v>
      </c>
      <c r="BG895" s="228">
        <f>IF(N895="zákl. přenesená",J895,0)</f>
        <v>0</v>
      </c>
      <c r="BH895" s="228">
        <f>IF(N895="sníž. přenesená",J895,0)</f>
        <v>0</v>
      </c>
      <c r="BI895" s="228">
        <f>IF(N895="nulová",J895,0)</f>
        <v>0</v>
      </c>
      <c r="BJ895" s="19" t="s">
        <v>83</v>
      </c>
      <c r="BK895" s="228">
        <f>ROUND(I895*H895,2)</f>
        <v>0</v>
      </c>
      <c r="BL895" s="19" t="s">
        <v>447</v>
      </c>
      <c r="BM895" s="227" t="s">
        <v>1384</v>
      </c>
    </row>
    <row r="896" s="2" customFormat="1">
      <c r="A896" s="40"/>
      <c r="B896" s="41"/>
      <c r="C896" s="42"/>
      <c r="D896" s="229" t="s">
        <v>343</v>
      </c>
      <c r="E896" s="42"/>
      <c r="F896" s="230" t="s">
        <v>1385</v>
      </c>
      <c r="G896" s="42"/>
      <c r="H896" s="42"/>
      <c r="I896" s="231"/>
      <c r="J896" s="42"/>
      <c r="K896" s="42"/>
      <c r="L896" s="46"/>
      <c r="M896" s="232"/>
      <c r="N896" s="233"/>
      <c r="O896" s="86"/>
      <c r="P896" s="86"/>
      <c r="Q896" s="86"/>
      <c r="R896" s="86"/>
      <c r="S896" s="86"/>
      <c r="T896" s="86"/>
      <c r="U896" s="87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T896" s="19" t="s">
        <v>343</v>
      </c>
      <c r="AU896" s="19" t="s">
        <v>85</v>
      </c>
    </row>
    <row r="897" s="2" customFormat="1">
      <c r="A897" s="40"/>
      <c r="B897" s="41"/>
      <c r="C897" s="42"/>
      <c r="D897" s="234" t="s">
        <v>345</v>
      </c>
      <c r="E897" s="42"/>
      <c r="F897" s="235" t="s">
        <v>1386</v>
      </c>
      <c r="G897" s="42"/>
      <c r="H897" s="42"/>
      <c r="I897" s="231"/>
      <c r="J897" s="42"/>
      <c r="K897" s="42"/>
      <c r="L897" s="46"/>
      <c r="M897" s="232"/>
      <c r="N897" s="233"/>
      <c r="O897" s="86"/>
      <c r="P897" s="86"/>
      <c r="Q897" s="86"/>
      <c r="R897" s="86"/>
      <c r="S897" s="86"/>
      <c r="T897" s="86"/>
      <c r="U897" s="87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T897" s="19" t="s">
        <v>345</v>
      </c>
      <c r="AU897" s="19" t="s">
        <v>85</v>
      </c>
    </row>
    <row r="898" s="13" customFormat="1">
      <c r="A898" s="13"/>
      <c r="B898" s="236"/>
      <c r="C898" s="237"/>
      <c r="D898" s="229" t="s">
        <v>347</v>
      </c>
      <c r="E898" s="238" t="s">
        <v>19</v>
      </c>
      <c r="F898" s="239" t="s">
        <v>1387</v>
      </c>
      <c r="G898" s="237"/>
      <c r="H898" s="240">
        <v>9</v>
      </c>
      <c r="I898" s="241"/>
      <c r="J898" s="237"/>
      <c r="K898" s="237"/>
      <c r="L898" s="242"/>
      <c r="M898" s="243"/>
      <c r="N898" s="244"/>
      <c r="O898" s="244"/>
      <c r="P898" s="244"/>
      <c r="Q898" s="244"/>
      <c r="R898" s="244"/>
      <c r="S898" s="244"/>
      <c r="T898" s="244"/>
      <c r="U898" s="245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T898" s="246" t="s">
        <v>347</v>
      </c>
      <c r="AU898" s="246" t="s">
        <v>85</v>
      </c>
      <c r="AV898" s="13" t="s">
        <v>85</v>
      </c>
      <c r="AW898" s="13" t="s">
        <v>37</v>
      </c>
      <c r="AX898" s="13" t="s">
        <v>83</v>
      </c>
      <c r="AY898" s="246" t="s">
        <v>335</v>
      </c>
    </row>
    <row r="899" s="2" customFormat="1" ht="16.5" customHeight="1">
      <c r="A899" s="40"/>
      <c r="B899" s="41"/>
      <c r="C899" s="216" t="s">
        <v>1388</v>
      </c>
      <c r="D899" s="216" t="s">
        <v>337</v>
      </c>
      <c r="E899" s="217" t="s">
        <v>1389</v>
      </c>
      <c r="F899" s="218" t="s">
        <v>1390</v>
      </c>
      <c r="G899" s="219" t="s">
        <v>364</v>
      </c>
      <c r="H899" s="220">
        <v>0.82399999999999995</v>
      </c>
      <c r="I899" s="221"/>
      <c r="J899" s="222">
        <f>ROUND(I899*H899,2)</f>
        <v>0</v>
      </c>
      <c r="K899" s="218" t="s">
        <v>341</v>
      </c>
      <c r="L899" s="46"/>
      <c r="M899" s="223" t="s">
        <v>19</v>
      </c>
      <c r="N899" s="224" t="s">
        <v>47</v>
      </c>
      <c r="O899" s="86"/>
      <c r="P899" s="225">
        <f>O899*H899</f>
        <v>0</v>
      </c>
      <c r="Q899" s="225">
        <v>0</v>
      </c>
      <c r="R899" s="225">
        <f>Q899*H899</f>
        <v>0</v>
      </c>
      <c r="S899" s="225">
        <v>0</v>
      </c>
      <c r="T899" s="225">
        <f>S899*H899</f>
        <v>0</v>
      </c>
      <c r="U899" s="226" t="s">
        <v>19</v>
      </c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R899" s="227" t="s">
        <v>447</v>
      </c>
      <c r="AT899" s="227" t="s">
        <v>337</v>
      </c>
      <c r="AU899" s="227" t="s">
        <v>85</v>
      </c>
      <c r="AY899" s="19" t="s">
        <v>335</v>
      </c>
      <c r="BE899" s="228">
        <f>IF(N899="základní",J899,0)</f>
        <v>0</v>
      </c>
      <c r="BF899" s="228">
        <f>IF(N899="snížená",J899,0)</f>
        <v>0</v>
      </c>
      <c r="BG899" s="228">
        <f>IF(N899="zákl. přenesená",J899,0)</f>
        <v>0</v>
      </c>
      <c r="BH899" s="228">
        <f>IF(N899="sníž. přenesená",J899,0)</f>
        <v>0</v>
      </c>
      <c r="BI899" s="228">
        <f>IF(N899="nulová",J899,0)</f>
        <v>0</v>
      </c>
      <c r="BJ899" s="19" t="s">
        <v>83</v>
      </c>
      <c r="BK899" s="228">
        <f>ROUND(I899*H899,2)</f>
        <v>0</v>
      </c>
      <c r="BL899" s="19" t="s">
        <v>447</v>
      </c>
      <c r="BM899" s="227" t="s">
        <v>1391</v>
      </c>
    </row>
    <row r="900" s="2" customFormat="1">
      <c r="A900" s="40"/>
      <c r="B900" s="41"/>
      <c r="C900" s="42"/>
      <c r="D900" s="229" t="s">
        <v>343</v>
      </c>
      <c r="E900" s="42"/>
      <c r="F900" s="230" t="s">
        <v>1392</v>
      </c>
      <c r="G900" s="42"/>
      <c r="H900" s="42"/>
      <c r="I900" s="231"/>
      <c r="J900" s="42"/>
      <c r="K900" s="42"/>
      <c r="L900" s="46"/>
      <c r="M900" s="232"/>
      <c r="N900" s="233"/>
      <c r="O900" s="86"/>
      <c r="P900" s="86"/>
      <c r="Q900" s="86"/>
      <c r="R900" s="86"/>
      <c r="S900" s="86"/>
      <c r="T900" s="86"/>
      <c r="U900" s="87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T900" s="19" t="s">
        <v>343</v>
      </c>
      <c r="AU900" s="19" t="s">
        <v>85</v>
      </c>
    </row>
    <row r="901" s="2" customFormat="1">
      <c r="A901" s="40"/>
      <c r="B901" s="41"/>
      <c r="C901" s="42"/>
      <c r="D901" s="234" t="s">
        <v>345</v>
      </c>
      <c r="E901" s="42"/>
      <c r="F901" s="235" t="s">
        <v>1393</v>
      </c>
      <c r="G901" s="42"/>
      <c r="H901" s="42"/>
      <c r="I901" s="231"/>
      <c r="J901" s="42"/>
      <c r="K901" s="42"/>
      <c r="L901" s="46"/>
      <c r="M901" s="232"/>
      <c r="N901" s="233"/>
      <c r="O901" s="86"/>
      <c r="P901" s="86"/>
      <c r="Q901" s="86"/>
      <c r="R901" s="86"/>
      <c r="S901" s="86"/>
      <c r="T901" s="86"/>
      <c r="U901" s="87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T901" s="19" t="s">
        <v>345</v>
      </c>
      <c r="AU901" s="19" t="s">
        <v>85</v>
      </c>
    </row>
    <row r="902" s="12" customFormat="1" ht="22.8" customHeight="1">
      <c r="A902" s="12"/>
      <c r="B902" s="200"/>
      <c r="C902" s="201"/>
      <c r="D902" s="202" t="s">
        <v>75</v>
      </c>
      <c r="E902" s="214" t="s">
        <v>1394</v>
      </c>
      <c r="F902" s="214" t="s">
        <v>1395</v>
      </c>
      <c r="G902" s="201"/>
      <c r="H902" s="201"/>
      <c r="I902" s="204"/>
      <c r="J902" s="215">
        <f>BK902</f>
        <v>0</v>
      </c>
      <c r="K902" s="201"/>
      <c r="L902" s="206"/>
      <c r="M902" s="207"/>
      <c r="N902" s="208"/>
      <c r="O902" s="208"/>
      <c r="P902" s="209">
        <f>SUM(P903:P957)</f>
        <v>0</v>
      </c>
      <c r="Q902" s="208"/>
      <c r="R902" s="209">
        <f>SUM(R903:R957)</f>
        <v>0.22000000000000003</v>
      </c>
      <c r="S902" s="208"/>
      <c r="T902" s="209">
        <f>SUM(T903:T957)</f>
        <v>0</v>
      </c>
      <c r="U902" s="210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R902" s="211" t="s">
        <v>85</v>
      </c>
      <c r="AT902" s="212" t="s">
        <v>75</v>
      </c>
      <c r="AU902" s="212" t="s">
        <v>83</v>
      </c>
      <c r="AY902" s="211" t="s">
        <v>335</v>
      </c>
      <c r="BK902" s="213">
        <f>SUM(BK903:BK957)</f>
        <v>0</v>
      </c>
    </row>
    <row r="903" s="2" customFormat="1" ht="16.5" customHeight="1">
      <c r="A903" s="40"/>
      <c r="B903" s="41"/>
      <c r="C903" s="216" t="s">
        <v>1396</v>
      </c>
      <c r="D903" s="216" t="s">
        <v>337</v>
      </c>
      <c r="E903" s="217" t="s">
        <v>1397</v>
      </c>
      <c r="F903" s="218" t="s">
        <v>1398</v>
      </c>
      <c r="G903" s="219" t="s">
        <v>618</v>
      </c>
      <c r="H903" s="220">
        <v>16.890000000000001</v>
      </c>
      <c r="I903" s="221"/>
      <c r="J903" s="222">
        <f>ROUND(I903*H903,2)</f>
        <v>0</v>
      </c>
      <c r="K903" s="218" t="s">
        <v>341</v>
      </c>
      <c r="L903" s="46"/>
      <c r="M903" s="223" t="s">
        <v>19</v>
      </c>
      <c r="N903" s="224" t="s">
        <v>47</v>
      </c>
      <c r="O903" s="86"/>
      <c r="P903" s="225">
        <f>O903*H903</f>
        <v>0</v>
      </c>
      <c r="Q903" s="225">
        <v>0</v>
      </c>
      <c r="R903" s="225">
        <f>Q903*H903</f>
        <v>0</v>
      </c>
      <c r="S903" s="225">
        <v>0</v>
      </c>
      <c r="T903" s="225">
        <f>S903*H903</f>
        <v>0</v>
      </c>
      <c r="U903" s="226" t="s">
        <v>19</v>
      </c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R903" s="227" t="s">
        <v>447</v>
      </c>
      <c r="AT903" s="227" t="s">
        <v>337</v>
      </c>
      <c r="AU903" s="227" t="s">
        <v>85</v>
      </c>
      <c r="AY903" s="19" t="s">
        <v>335</v>
      </c>
      <c r="BE903" s="228">
        <f>IF(N903="základní",J903,0)</f>
        <v>0</v>
      </c>
      <c r="BF903" s="228">
        <f>IF(N903="snížená",J903,0)</f>
        <v>0</v>
      </c>
      <c r="BG903" s="228">
        <f>IF(N903="zákl. přenesená",J903,0)</f>
        <v>0</v>
      </c>
      <c r="BH903" s="228">
        <f>IF(N903="sníž. přenesená",J903,0)</f>
        <v>0</v>
      </c>
      <c r="BI903" s="228">
        <f>IF(N903="nulová",J903,0)</f>
        <v>0</v>
      </c>
      <c r="BJ903" s="19" t="s">
        <v>83</v>
      </c>
      <c r="BK903" s="228">
        <f>ROUND(I903*H903,2)</f>
        <v>0</v>
      </c>
      <c r="BL903" s="19" t="s">
        <v>447</v>
      </c>
      <c r="BM903" s="227" t="s">
        <v>1399</v>
      </c>
    </row>
    <row r="904" s="2" customFormat="1">
      <c r="A904" s="40"/>
      <c r="B904" s="41"/>
      <c r="C904" s="42"/>
      <c r="D904" s="229" t="s">
        <v>343</v>
      </c>
      <c r="E904" s="42"/>
      <c r="F904" s="230" t="s">
        <v>1400</v>
      </c>
      <c r="G904" s="42"/>
      <c r="H904" s="42"/>
      <c r="I904" s="231"/>
      <c r="J904" s="42"/>
      <c r="K904" s="42"/>
      <c r="L904" s="46"/>
      <c r="M904" s="232"/>
      <c r="N904" s="233"/>
      <c r="O904" s="86"/>
      <c r="P904" s="86"/>
      <c r="Q904" s="86"/>
      <c r="R904" s="86"/>
      <c r="S904" s="86"/>
      <c r="T904" s="86"/>
      <c r="U904" s="87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T904" s="19" t="s">
        <v>343</v>
      </c>
      <c r="AU904" s="19" t="s">
        <v>85</v>
      </c>
    </row>
    <row r="905" s="2" customFormat="1">
      <c r="A905" s="40"/>
      <c r="B905" s="41"/>
      <c r="C905" s="42"/>
      <c r="D905" s="234" t="s">
        <v>345</v>
      </c>
      <c r="E905" s="42"/>
      <c r="F905" s="235" t="s">
        <v>1401</v>
      </c>
      <c r="G905" s="42"/>
      <c r="H905" s="42"/>
      <c r="I905" s="231"/>
      <c r="J905" s="42"/>
      <c r="K905" s="42"/>
      <c r="L905" s="46"/>
      <c r="M905" s="232"/>
      <c r="N905" s="233"/>
      <c r="O905" s="86"/>
      <c r="P905" s="86"/>
      <c r="Q905" s="86"/>
      <c r="R905" s="86"/>
      <c r="S905" s="86"/>
      <c r="T905" s="86"/>
      <c r="U905" s="87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T905" s="19" t="s">
        <v>345</v>
      </c>
      <c r="AU905" s="19" t="s">
        <v>85</v>
      </c>
    </row>
    <row r="906" s="14" customFormat="1">
      <c r="A906" s="14"/>
      <c r="B906" s="247"/>
      <c r="C906" s="248"/>
      <c r="D906" s="229" t="s">
        <v>347</v>
      </c>
      <c r="E906" s="249" t="s">
        <v>19</v>
      </c>
      <c r="F906" s="250" t="s">
        <v>1402</v>
      </c>
      <c r="G906" s="248"/>
      <c r="H906" s="249" t="s">
        <v>19</v>
      </c>
      <c r="I906" s="251"/>
      <c r="J906" s="248"/>
      <c r="K906" s="248"/>
      <c r="L906" s="252"/>
      <c r="M906" s="253"/>
      <c r="N906" s="254"/>
      <c r="O906" s="254"/>
      <c r="P906" s="254"/>
      <c r="Q906" s="254"/>
      <c r="R906" s="254"/>
      <c r="S906" s="254"/>
      <c r="T906" s="254"/>
      <c r="U906" s="255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T906" s="256" t="s">
        <v>347</v>
      </c>
      <c r="AU906" s="256" t="s">
        <v>85</v>
      </c>
      <c r="AV906" s="14" t="s">
        <v>83</v>
      </c>
      <c r="AW906" s="14" t="s">
        <v>37</v>
      </c>
      <c r="AX906" s="14" t="s">
        <v>76</v>
      </c>
      <c r="AY906" s="256" t="s">
        <v>335</v>
      </c>
    </row>
    <row r="907" s="13" customFormat="1">
      <c r="A907" s="13"/>
      <c r="B907" s="236"/>
      <c r="C907" s="237"/>
      <c r="D907" s="229" t="s">
        <v>347</v>
      </c>
      <c r="E907" s="238" t="s">
        <v>19</v>
      </c>
      <c r="F907" s="239" t="s">
        <v>1403</v>
      </c>
      <c r="G907" s="237"/>
      <c r="H907" s="240">
        <v>13.824999999999999</v>
      </c>
      <c r="I907" s="241"/>
      <c r="J907" s="237"/>
      <c r="K907" s="237"/>
      <c r="L907" s="242"/>
      <c r="M907" s="243"/>
      <c r="N907" s="244"/>
      <c r="O907" s="244"/>
      <c r="P907" s="244"/>
      <c r="Q907" s="244"/>
      <c r="R907" s="244"/>
      <c r="S907" s="244"/>
      <c r="T907" s="244"/>
      <c r="U907" s="245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T907" s="246" t="s">
        <v>347</v>
      </c>
      <c r="AU907" s="246" t="s">
        <v>85</v>
      </c>
      <c r="AV907" s="13" t="s">
        <v>85</v>
      </c>
      <c r="AW907" s="13" t="s">
        <v>37</v>
      </c>
      <c r="AX907" s="13" t="s">
        <v>76</v>
      </c>
      <c r="AY907" s="246" t="s">
        <v>335</v>
      </c>
    </row>
    <row r="908" s="13" customFormat="1">
      <c r="A908" s="13"/>
      <c r="B908" s="236"/>
      <c r="C908" s="237"/>
      <c r="D908" s="229" t="s">
        <v>347</v>
      </c>
      <c r="E908" s="238" t="s">
        <v>19</v>
      </c>
      <c r="F908" s="239" t="s">
        <v>1404</v>
      </c>
      <c r="G908" s="237"/>
      <c r="H908" s="240">
        <v>3.0649999999999999</v>
      </c>
      <c r="I908" s="241"/>
      <c r="J908" s="237"/>
      <c r="K908" s="237"/>
      <c r="L908" s="242"/>
      <c r="M908" s="243"/>
      <c r="N908" s="244"/>
      <c r="O908" s="244"/>
      <c r="P908" s="244"/>
      <c r="Q908" s="244"/>
      <c r="R908" s="244"/>
      <c r="S908" s="244"/>
      <c r="T908" s="244"/>
      <c r="U908" s="245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T908" s="246" t="s">
        <v>347</v>
      </c>
      <c r="AU908" s="246" t="s">
        <v>85</v>
      </c>
      <c r="AV908" s="13" t="s">
        <v>85</v>
      </c>
      <c r="AW908" s="13" t="s">
        <v>37</v>
      </c>
      <c r="AX908" s="13" t="s">
        <v>76</v>
      </c>
      <c r="AY908" s="246" t="s">
        <v>335</v>
      </c>
    </row>
    <row r="909" s="15" customFormat="1">
      <c r="A909" s="15"/>
      <c r="B909" s="267"/>
      <c r="C909" s="268"/>
      <c r="D909" s="229" t="s">
        <v>347</v>
      </c>
      <c r="E909" s="269" t="s">
        <v>19</v>
      </c>
      <c r="F909" s="270" t="s">
        <v>462</v>
      </c>
      <c r="G909" s="268"/>
      <c r="H909" s="271">
        <v>16.890000000000001</v>
      </c>
      <c r="I909" s="272"/>
      <c r="J909" s="268"/>
      <c r="K909" s="268"/>
      <c r="L909" s="273"/>
      <c r="M909" s="274"/>
      <c r="N909" s="275"/>
      <c r="O909" s="275"/>
      <c r="P909" s="275"/>
      <c r="Q909" s="275"/>
      <c r="R909" s="275"/>
      <c r="S909" s="275"/>
      <c r="T909" s="275"/>
      <c r="U909" s="276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T909" s="277" t="s">
        <v>347</v>
      </c>
      <c r="AU909" s="277" t="s">
        <v>85</v>
      </c>
      <c r="AV909" s="15" t="s">
        <v>103</v>
      </c>
      <c r="AW909" s="15" t="s">
        <v>37</v>
      </c>
      <c r="AX909" s="15" t="s">
        <v>83</v>
      </c>
      <c r="AY909" s="277" t="s">
        <v>335</v>
      </c>
    </row>
    <row r="910" s="2" customFormat="1" ht="16.5" customHeight="1">
      <c r="A910" s="40"/>
      <c r="B910" s="41"/>
      <c r="C910" s="257" t="s">
        <v>1405</v>
      </c>
      <c r="D910" s="257" t="s">
        <v>395</v>
      </c>
      <c r="E910" s="258" t="s">
        <v>1406</v>
      </c>
      <c r="F910" s="259" t="s">
        <v>1407</v>
      </c>
      <c r="G910" s="260" t="s">
        <v>618</v>
      </c>
      <c r="H910" s="261">
        <v>18.579000000000001</v>
      </c>
      <c r="I910" s="262"/>
      <c r="J910" s="263">
        <f>ROUND(I910*H910,2)</f>
        <v>0</v>
      </c>
      <c r="K910" s="259" t="s">
        <v>341</v>
      </c>
      <c r="L910" s="264"/>
      <c r="M910" s="265" t="s">
        <v>19</v>
      </c>
      <c r="N910" s="266" t="s">
        <v>47</v>
      </c>
      <c r="O910" s="86"/>
      <c r="P910" s="225">
        <f>O910*H910</f>
        <v>0</v>
      </c>
      <c r="Q910" s="225">
        <v>0</v>
      </c>
      <c r="R910" s="225">
        <f>Q910*H910</f>
        <v>0</v>
      </c>
      <c r="S910" s="225">
        <v>0</v>
      </c>
      <c r="T910" s="225">
        <f>S910*H910</f>
        <v>0</v>
      </c>
      <c r="U910" s="226" t="s">
        <v>19</v>
      </c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R910" s="227" t="s">
        <v>565</v>
      </c>
      <c r="AT910" s="227" t="s">
        <v>395</v>
      </c>
      <c r="AU910" s="227" t="s">
        <v>85</v>
      </c>
      <c r="AY910" s="19" t="s">
        <v>335</v>
      </c>
      <c r="BE910" s="228">
        <f>IF(N910="základní",J910,0)</f>
        <v>0</v>
      </c>
      <c r="BF910" s="228">
        <f>IF(N910="snížená",J910,0)</f>
        <v>0</v>
      </c>
      <c r="BG910" s="228">
        <f>IF(N910="zákl. přenesená",J910,0)</f>
        <v>0</v>
      </c>
      <c r="BH910" s="228">
        <f>IF(N910="sníž. přenesená",J910,0)</f>
        <v>0</v>
      </c>
      <c r="BI910" s="228">
        <f>IF(N910="nulová",J910,0)</f>
        <v>0</v>
      </c>
      <c r="BJ910" s="19" t="s">
        <v>83</v>
      </c>
      <c r="BK910" s="228">
        <f>ROUND(I910*H910,2)</f>
        <v>0</v>
      </c>
      <c r="BL910" s="19" t="s">
        <v>447</v>
      </c>
      <c r="BM910" s="227" t="s">
        <v>1408</v>
      </c>
    </row>
    <row r="911" s="2" customFormat="1">
      <c r="A911" s="40"/>
      <c r="B911" s="41"/>
      <c r="C911" s="42"/>
      <c r="D911" s="229" t="s">
        <v>343</v>
      </c>
      <c r="E911" s="42"/>
      <c r="F911" s="230" t="s">
        <v>1407</v>
      </c>
      <c r="G911" s="42"/>
      <c r="H911" s="42"/>
      <c r="I911" s="231"/>
      <c r="J911" s="42"/>
      <c r="K911" s="42"/>
      <c r="L911" s="46"/>
      <c r="M911" s="232"/>
      <c r="N911" s="233"/>
      <c r="O911" s="86"/>
      <c r="P911" s="86"/>
      <c r="Q911" s="86"/>
      <c r="R911" s="86"/>
      <c r="S911" s="86"/>
      <c r="T911" s="86"/>
      <c r="U911" s="87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T911" s="19" t="s">
        <v>343</v>
      </c>
      <c r="AU911" s="19" t="s">
        <v>85</v>
      </c>
    </row>
    <row r="912" s="13" customFormat="1">
      <c r="A912" s="13"/>
      <c r="B912" s="236"/>
      <c r="C912" s="237"/>
      <c r="D912" s="229" t="s">
        <v>347</v>
      </c>
      <c r="E912" s="237"/>
      <c r="F912" s="239" t="s">
        <v>1409</v>
      </c>
      <c r="G912" s="237"/>
      <c r="H912" s="240">
        <v>18.579000000000001</v>
      </c>
      <c r="I912" s="241"/>
      <c r="J912" s="237"/>
      <c r="K912" s="237"/>
      <c r="L912" s="242"/>
      <c r="M912" s="243"/>
      <c r="N912" s="244"/>
      <c r="O912" s="244"/>
      <c r="P912" s="244"/>
      <c r="Q912" s="244"/>
      <c r="R912" s="244"/>
      <c r="S912" s="244"/>
      <c r="T912" s="244"/>
      <c r="U912" s="245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T912" s="246" t="s">
        <v>347</v>
      </c>
      <c r="AU912" s="246" t="s">
        <v>85</v>
      </c>
      <c r="AV912" s="13" t="s">
        <v>85</v>
      </c>
      <c r="AW912" s="13" t="s">
        <v>4</v>
      </c>
      <c r="AX912" s="13" t="s">
        <v>83</v>
      </c>
      <c r="AY912" s="246" t="s">
        <v>335</v>
      </c>
    </row>
    <row r="913" s="2" customFormat="1" ht="16.5" customHeight="1">
      <c r="A913" s="40"/>
      <c r="B913" s="41"/>
      <c r="C913" s="216" t="s">
        <v>1410</v>
      </c>
      <c r="D913" s="216" t="s">
        <v>337</v>
      </c>
      <c r="E913" s="217" t="s">
        <v>1411</v>
      </c>
      <c r="F913" s="218" t="s">
        <v>1412</v>
      </c>
      <c r="G913" s="219" t="s">
        <v>618</v>
      </c>
      <c r="H913" s="220">
        <v>0.73499999999999999</v>
      </c>
      <c r="I913" s="221"/>
      <c r="J913" s="222">
        <f>ROUND(I913*H913,2)</f>
        <v>0</v>
      </c>
      <c r="K913" s="218" t="s">
        <v>341</v>
      </c>
      <c r="L913" s="46"/>
      <c r="M913" s="223" t="s">
        <v>19</v>
      </c>
      <c r="N913" s="224" t="s">
        <v>47</v>
      </c>
      <c r="O913" s="86"/>
      <c r="P913" s="225">
        <f>O913*H913</f>
        <v>0</v>
      </c>
      <c r="Q913" s="225">
        <v>0</v>
      </c>
      <c r="R913" s="225">
        <f>Q913*H913</f>
        <v>0</v>
      </c>
      <c r="S913" s="225">
        <v>0</v>
      </c>
      <c r="T913" s="225">
        <f>S913*H913</f>
        <v>0</v>
      </c>
      <c r="U913" s="226" t="s">
        <v>19</v>
      </c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R913" s="227" t="s">
        <v>447</v>
      </c>
      <c r="AT913" s="227" t="s">
        <v>337</v>
      </c>
      <c r="AU913" s="227" t="s">
        <v>85</v>
      </c>
      <c r="AY913" s="19" t="s">
        <v>335</v>
      </c>
      <c r="BE913" s="228">
        <f>IF(N913="základní",J913,0)</f>
        <v>0</v>
      </c>
      <c r="BF913" s="228">
        <f>IF(N913="snížená",J913,0)</f>
        <v>0</v>
      </c>
      <c r="BG913" s="228">
        <f>IF(N913="zákl. přenesená",J913,0)</f>
        <v>0</v>
      </c>
      <c r="BH913" s="228">
        <f>IF(N913="sníž. přenesená",J913,0)</f>
        <v>0</v>
      </c>
      <c r="BI913" s="228">
        <f>IF(N913="nulová",J913,0)</f>
        <v>0</v>
      </c>
      <c r="BJ913" s="19" t="s">
        <v>83</v>
      </c>
      <c r="BK913" s="228">
        <f>ROUND(I913*H913,2)</f>
        <v>0</v>
      </c>
      <c r="BL913" s="19" t="s">
        <v>447</v>
      </c>
      <c r="BM913" s="227" t="s">
        <v>1413</v>
      </c>
    </row>
    <row r="914" s="2" customFormat="1">
      <c r="A914" s="40"/>
      <c r="B914" s="41"/>
      <c r="C914" s="42"/>
      <c r="D914" s="229" t="s">
        <v>343</v>
      </c>
      <c r="E914" s="42"/>
      <c r="F914" s="230" t="s">
        <v>1414</v>
      </c>
      <c r="G914" s="42"/>
      <c r="H914" s="42"/>
      <c r="I914" s="231"/>
      <c r="J914" s="42"/>
      <c r="K914" s="42"/>
      <c r="L914" s="46"/>
      <c r="M914" s="232"/>
      <c r="N914" s="233"/>
      <c r="O914" s="86"/>
      <c r="P914" s="86"/>
      <c r="Q914" s="86"/>
      <c r="R914" s="86"/>
      <c r="S914" s="86"/>
      <c r="T914" s="86"/>
      <c r="U914" s="87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T914" s="19" t="s">
        <v>343</v>
      </c>
      <c r="AU914" s="19" t="s">
        <v>85</v>
      </c>
    </row>
    <row r="915" s="2" customFormat="1">
      <c r="A915" s="40"/>
      <c r="B915" s="41"/>
      <c r="C915" s="42"/>
      <c r="D915" s="234" t="s">
        <v>345</v>
      </c>
      <c r="E915" s="42"/>
      <c r="F915" s="235" t="s">
        <v>1415</v>
      </c>
      <c r="G915" s="42"/>
      <c r="H915" s="42"/>
      <c r="I915" s="231"/>
      <c r="J915" s="42"/>
      <c r="K915" s="42"/>
      <c r="L915" s="46"/>
      <c r="M915" s="232"/>
      <c r="N915" s="233"/>
      <c r="O915" s="86"/>
      <c r="P915" s="86"/>
      <c r="Q915" s="86"/>
      <c r="R915" s="86"/>
      <c r="S915" s="86"/>
      <c r="T915" s="86"/>
      <c r="U915" s="87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T915" s="19" t="s">
        <v>345</v>
      </c>
      <c r="AU915" s="19" t="s">
        <v>85</v>
      </c>
    </row>
    <row r="916" s="14" customFormat="1">
      <c r="A916" s="14"/>
      <c r="B916" s="247"/>
      <c r="C916" s="248"/>
      <c r="D916" s="229" t="s">
        <v>347</v>
      </c>
      <c r="E916" s="249" t="s">
        <v>19</v>
      </c>
      <c r="F916" s="250" t="s">
        <v>1402</v>
      </c>
      <c r="G916" s="248"/>
      <c r="H916" s="249" t="s">
        <v>19</v>
      </c>
      <c r="I916" s="251"/>
      <c r="J916" s="248"/>
      <c r="K916" s="248"/>
      <c r="L916" s="252"/>
      <c r="M916" s="253"/>
      <c r="N916" s="254"/>
      <c r="O916" s="254"/>
      <c r="P916" s="254"/>
      <c r="Q916" s="254"/>
      <c r="R916" s="254"/>
      <c r="S916" s="254"/>
      <c r="T916" s="254"/>
      <c r="U916" s="255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T916" s="256" t="s">
        <v>347</v>
      </c>
      <c r="AU916" s="256" t="s">
        <v>85</v>
      </c>
      <c r="AV916" s="14" t="s">
        <v>83</v>
      </c>
      <c r="AW916" s="14" t="s">
        <v>37</v>
      </c>
      <c r="AX916" s="14" t="s">
        <v>76</v>
      </c>
      <c r="AY916" s="256" t="s">
        <v>335</v>
      </c>
    </row>
    <row r="917" s="13" customFormat="1">
      <c r="A917" s="13"/>
      <c r="B917" s="236"/>
      <c r="C917" s="237"/>
      <c r="D917" s="229" t="s">
        <v>347</v>
      </c>
      <c r="E917" s="238" t="s">
        <v>19</v>
      </c>
      <c r="F917" s="239" t="s">
        <v>1416</v>
      </c>
      <c r="G917" s="237"/>
      <c r="H917" s="240">
        <v>3.7999999999999998</v>
      </c>
      <c r="I917" s="241"/>
      <c r="J917" s="237"/>
      <c r="K917" s="237"/>
      <c r="L917" s="242"/>
      <c r="M917" s="243"/>
      <c r="N917" s="244"/>
      <c r="O917" s="244"/>
      <c r="P917" s="244"/>
      <c r="Q917" s="244"/>
      <c r="R917" s="244"/>
      <c r="S917" s="244"/>
      <c r="T917" s="244"/>
      <c r="U917" s="245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T917" s="246" t="s">
        <v>347</v>
      </c>
      <c r="AU917" s="246" t="s">
        <v>85</v>
      </c>
      <c r="AV917" s="13" t="s">
        <v>85</v>
      </c>
      <c r="AW917" s="13" t="s">
        <v>37</v>
      </c>
      <c r="AX917" s="13" t="s">
        <v>76</v>
      </c>
      <c r="AY917" s="246" t="s">
        <v>335</v>
      </c>
    </row>
    <row r="918" s="13" customFormat="1">
      <c r="A918" s="13"/>
      <c r="B918" s="236"/>
      <c r="C918" s="237"/>
      <c r="D918" s="229" t="s">
        <v>347</v>
      </c>
      <c r="E918" s="238" t="s">
        <v>19</v>
      </c>
      <c r="F918" s="239" t="s">
        <v>1417</v>
      </c>
      <c r="G918" s="237"/>
      <c r="H918" s="240">
        <v>-3.0649999999999999</v>
      </c>
      <c r="I918" s="241"/>
      <c r="J918" s="237"/>
      <c r="K918" s="237"/>
      <c r="L918" s="242"/>
      <c r="M918" s="243"/>
      <c r="N918" s="244"/>
      <c r="O918" s="244"/>
      <c r="P918" s="244"/>
      <c r="Q918" s="244"/>
      <c r="R918" s="244"/>
      <c r="S918" s="244"/>
      <c r="T918" s="244"/>
      <c r="U918" s="245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T918" s="246" t="s">
        <v>347</v>
      </c>
      <c r="AU918" s="246" t="s">
        <v>85</v>
      </c>
      <c r="AV918" s="13" t="s">
        <v>85</v>
      </c>
      <c r="AW918" s="13" t="s">
        <v>37</v>
      </c>
      <c r="AX918" s="13" t="s">
        <v>76</v>
      </c>
      <c r="AY918" s="246" t="s">
        <v>335</v>
      </c>
    </row>
    <row r="919" s="15" customFormat="1">
      <c r="A919" s="15"/>
      <c r="B919" s="267"/>
      <c r="C919" s="268"/>
      <c r="D919" s="229" t="s">
        <v>347</v>
      </c>
      <c r="E919" s="269" t="s">
        <v>19</v>
      </c>
      <c r="F919" s="270" t="s">
        <v>462</v>
      </c>
      <c r="G919" s="268"/>
      <c r="H919" s="271">
        <v>0.73499999999999999</v>
      </c>
      <c r="I919" s="272"/>
      <c r="J919" s="268"/>
      <c r="K919" s="268"/>
      <c r="L919" s="273"/>
      <c r="M919" s="274"/>
      <c r="N919" s="275"/>
      <c r="O919" s="275"/>
      <c r="P919" s="275"/>
      <c r="Q919" s="275"/>
      <c r="R919" s="275"/>
      <c r="S919" s="275"/>
      <c r="T919" s="275"/>
      <c r="U919" s="276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T919" s="277" t="s">
        <v>347</v>
      </c>
      <c r="AU919" s="277" t="s">
        <v>85</v>
      </c>
      <c r="AV919" s="15" t="s">
        <v>103</v>
      </c>
      <c r="AW919" s="15" t="s">
        <v>37</v>
      </c>
      <c r="AX919" s="15" t="s">
        <v>83</v>
      </c>
      <c r="AY919" s="277" t="s">
        <v>335</v>
      </c>
    </row>
    <row r="920" s="2" customFormat="1" ht="16.5" customHeight="1">
      <c r="A920" s="40"/>
      <c r="B920" s="41"/>
      <c r="C920" s="257" t="s">
        <v>1418</v>
      </c>
      <c r="D920" s="257" t="s">
        <v>395</v>
      </c>
      <c r="E920" s="258" t="s">
        <v>1419</v>
      </c>
      <c r="F920" s="259" t="s">
        <v>1407</v>
      </c>
      <c r="G920" s="260" t="s">
        <v>618</v>
      </c>
      <c r="H920" s="261">
        <v>0.80900000000000005</v>
      </c>
      <c r="I920" s="262"/>
      <c r="J920" s="263">
        <f>ROUND(I920*H920,2)</f>
        <v>0</v>
      </c>
      <c r="K920" s="259" t="s">
        <v>19</v>
      </c>
      <c r="L920" s="264"/>
      <c r="M920" s="265" t="s">
        <v>19</v>
      </c>
      <c r="N920" s="266" t="s">
        <v>47</v>
      </c>
      <c r="O920" s="86"/>
      <c r="P920" s="225">
        <f>O920*H920</f>
        <v>0</v>
      </c>
      <c r="Q920" s="225">
        <v>0</v>
      </c>
      <c r="R920" s="225">
        <f>Q920*H920</f>
        <v>0</v>
      </c>
      <c r="S920" s="225">
        <v>0</v>
      </c>
      <c r="T920" s="225">
        <f>S920*H920</f>
        <v>0</v>
      </c>
      <c r="U920" s="226" t="s">
        <v>19</v>
      </c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R920" s="227" t="s">
        <v>565</v>
      </c>
      <c r="AT920" s="227" t="s">
        <v>395</v>
      </c>
      <c r="AU920" s="227" t="s">
        <v>85</v>
      </c>
      <c r="AY920" s="19" t="s">
        <v>335</v>
      </c>
      <c r="BE920" s="228">
        <f>IF(N920="základní",J920,0)</f>
        <v>0</v>
      </c>
      <c r="BF920" s="228">
        <f>IF(N920="snížená",J920,0)</f>
        <v>0</v>
      </c>
      <c r="BG920" s="228">
        <f>IF(N920="zákl. přenesená",J920,0)</f>
        <v>0</v>
      </c>
      <c r="BH920" s="228">
        <f>IF(N920="sníž. přenesená",J920,0)</f>
        <v>0</v>
      </c>
      <c r="BI920" s="228">
        <f>IF(N920="nulová",J920,0)</f>
        <v>0</v>
      </c>
      <c r="BJ920" s="19" t="s">
        <v>83</v>
      </c>
      <c r="BK920" s="228">
        <f>ROUND(I920*H920,2)</f>
        <v>0</v>
      </c>
      <c r="BL920" s="19" t="s">
        <v>447</v>
      </c>
      <c r="BM920" s="227" t="s">
        <v>1420</v>
      </c>
    </row>
    <row r="921" s="2" customFormat="1">
      <c r="A921" s="40"/>
      <c r="B921" s="41"/>
      <c r="C921" s="42"/>
      <c r="D921" s="229" t="s">
        <v>343</v>
      </c>
      <c r="E921" s="42"/>
      <c r="F921" s="230" t="s">
        <v>1407</v>
      </c>
      <c r="G921" s="42"/>
      <c r="H921" s="42"/>
      <c r="I921" s="231"/>
      <c r="J921" s="42"/>
      <c r="K921" s="42"/>
      <c r="L921" s="46"/>
      <c r="M921" s="232"/>
      <c r="N921" s="233"/>
      <c r="O921" s="86"/>
      <c r="P921" s="86"/>
      <c r="Q921" s="86"/>
      <c r="R921" s="86"/>
      <c r="S921" s="86"/>
      <c r="T921" s="86"/>
      <c r="U921" s="87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T921" s="19" t="s">
        <v>343</v>
      </c>
      <c r="AU921" s="19" t="s">
        <v>85</v>
      </c>
    </row>
    <row r="922" s="13" customFormat="1">
      <c r="A922" s="13"/>
      <c r="B922" s="236"/>
      <c r="C922" s="237"/>
      <c r="D922" s="229" t="s">
        <v>347</v>
      </c>
      <c r="E922" s="237"/>
      <c r="F922" s="239" t="s">
        <v>1421</v>
      </c>
      <c r="G922" s="237"/>
      <c r="H922" s="240">
        <v>0.80900000000000005</v>
      </c>
      <c r="I922" s="241"/>
      <c r="J922" s="237"/>
      <c r="K922" s="237"/>
      <c r="L922" s="242"/>
      <c r="M922" s="243"/>
      <c r="N922" s="244"/>
      <c r="O922" s="244"/>
      <c r="P922" s="244"/>
      <c r="Q922" s="244"/>
      <c r="R922" s="244"/>
      <c r="S922" s="244"/>
      <c r="T922" s="244"/>
      <c r="U922" s="245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T922" s="246" t="s">
        <v>347</v>
      </c>
      <c r="AU922" s="246" t="s">
        <v>85</v>
      </c>
      <c r="AV922" s="13" t="s">
        <v>85</v>
      </c>
      <c r="AW922" s="13" t="s">
        <v>4</v>
      </c>
      <c r="AX922" s="13" t="s">
        <v>83</v>
      </c>
      <c r="AY922" s="246" t="s">
        <v>335</v>
      </c>
    </row>
    <row r="923" s="2" customFormat="1" ht="16.5" customHeight="1">
      <c r="A923" s="40"/>
      <c r="B923" s="41"/>
      <c r="C923" s="216" t="s">
        <v>1422</v>
      </c>
      <c r="D923" s="216" t="s">
        <v>337</v>
      </c>
      <c r="E923" s="217" t="s">
        <v>1423</v>
      </c>
      <c r="F923" s="218" t="s">
        <v>1424</v>
      </c>
      <c r="G923" s="219" t="s">
        <v>666</v>
      </c>
      <c r="H923" s="220">
        <v>6</v>
      </c>
      <c r="I923" s="221"/>
      <c r="J923" s="222">
        <f>ROUND(I923*H923,2)</f>
        <v>0</v>
      </c>
      <c r="K923" s="218" t="s">
        <v>341</v>
      </c>
      <c r="L923" s="46"/>
      <c r="M923" s="223" t="s">
        <v>19</v>
      </c>
      <c r="N923" s="224" t="s">
        <v>47</v>
      </c>
      <c r="O923" s="86"/>
      <c r="P923" s="225">
        <f>O923*H923</f>
        <v>0</v>
      </c>
      <c r="Q923" s="225">
        <v>0</v>
      </c>
      <c r="R923" s="225">
        <f>Q923*H923</f>
        <v>0</v>
      </c>
      <c r="S923" s="225">
        <v>0</v>
      </c>
      <c r="T923" s="225">
        <f>S923*H923</f>
        <v>0</v>
      </c>
      <c r="U923" s="226" t="s">
        <v>19</v>
      </c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R923" s="227" t="s">
        <v>447</v>
      </c>
      <c r="AT923" s="227" t="s">
        <v>337</v>
      </c>
      <c r="AU923" s="227" t="s">
        <v>85</v>
      </c>
      <c r="AY923" s="19" t="s">
        <v>335</v>
      </c>
      <c r="BE923" s="228">
        <f>IF(N923="základní",J923,0)</f>
        <v>0</v>
      </c>
      <c r="BF923" s="228">
        <f>IF(N923="snížená",J923,0)</f>
        <v>0</v>
      </c>
      <c r="BG923" s="228">
        <f>IF(N923="zákl. přenesená",J923,0)</f>
        <v>0</v>
      </c>
      <c r="BH923" s="228">
        <f>IF(N923="sníž. přenesená",J923,0)</f>
        <v>0</v>
      </c>
      <c r="BI923" s="228">
        <f>IF(N923="nulová",J923,0)</f>
        <v>0</v>
      </c>
      <c r="BJ923" s="19" t="s">
        <v>83</v>
      </c>
      <c r="BK923" s="228">
        <f>ROUND(I923*H923,2)</f>
        <v>0</v>
      </c>
      <c r="BL923" s="19" t="s">
        <v>447</v>
      </c>
      <c r="BM923" s="227" t="s">
        <v>1425</v>
      </c>
    </row>
    <row r="924" s="2" customFormat="1">
      <c r="A924" s="40"/>
      <c r="B924" s="41"/>
      <c r="C924" s="42"/>
      <c r="D924" s="229" t="s">
        <v>343</v>
      </c>
      <c r="E924" s="42"/>
      <c r="F924" s="230" t="s">
        <v>1426</v>
      </c>
      <c r="G924" s="42"/>
      <c r="H924" s="42"/>
      <c r="I924" s="231"/>
      <c r="J924" s="42"/>
      <c r="K924" s="42"/>
      <c r="L924" s="46"/>
      <c r="M924" s="232"/>
      <c r="N924" s="233"/>
      <c r="O924" s="86"/>
      <c r="P924" s="86"/>
      <c r="Q924" s="86"/>
      <c r="R924" s="86"/>
      <c r="S924" s="86"/>
      <c r="T924" s="86"/>
      <c r="U924" s="87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T924" s="19" t="s">
        <v>343</v>
      </c>
      <c r="AU924" s="19" t="s">
        <v>85</v>
      </c>
    </row>
    <row r="925" s="2" customFormat="1">
      <c r="A925" s="40"/>
      <c r="B925" s="41"/>
      <c r="C925" s="42"/>
      <c r="D925" s="234" t="s">
        <v>345</v>
      </c>
      <c r="E925" s="42"/>
      <c r="F925" s="235" t="s">
        <v>1427</v>
      </c>
      <c r="G925" s="42"/>
      <c r="H925" s="42"/>
      <c r="I925" s="231"/>
      <c r="J925" s="42"/>
      <c r="K925" s="42"/>
      <c r="L925" s="46"/>
      <c r="M925" s="232"/>
      <c r="N925" s="233"/>
      <c r="O925" s="86"/>
      <c r="P925" s="86"/>
      <c r="Q925" s="86"/>
      <c r="R925" s="86"/>
      <c r="S925" s="86"/>
      <c r="T925" s="86"/>
      <c r="U925" s="87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T925" s="19" t="s">
        <v>345</v>
      </c>
      <c r="AU925" s="19" t="s">
        <v>85</v>
      </c>
    </row>
    <row r="926" s="14" customFormat="1">
      <c r="A926" s="14"/>
      <c r="B926" s="247"/>
      <c r="C926" s="248"/>
      <c r="D926" s="229" t="s">
        <v>347</v>
      </c>
      <c r="E926" s="249" t="s">
        <v>19</v>
      </c>
      <c r="F926" s="250" t="s">
        <v>670</v>
      </c>
      <c r="G926" s="248"/>
      <c r="H926" s="249" t="s">
        <v>19</v>
      </c>
      <c r="I926" s="251"/>
      <c r="J926" s="248"/>
      <c r="K926" s="248"/>
      <c r="L926" s="252"/>
      <c r="M926" s="253"/>
      <c r="N926" s="254"/>
      <c r="O926" s="254"/>
      <c r="P926" s="254"/>
      <c r="Q926" s="254"/>
      <c r="R926" s="254"/>
      <c r="S926" s="254"/>
      <c r="T926" s="254"/>
      <c r="U926" s="255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T926" s="256" t="s">
        <v>347</v>
      </c>
      <c r="AU926" s="256" t="s">
        <v>85</v>
      </c>
      <c r="AV926" s="14" t="s">
        <v>83</v>
      </c>
      <c r="AW926" s="14" t="s">
        <v>37</v>
      </c>
      <c r="AX926" s="14" t="s">
        <v>76</v>
      </c>
      <c r="AY926" s="256" t="s">
        <v>335</v>
      </c>
    </row>
    <row r="927" s="13" customFormat="1">
      <c r="A927" s="13"/>
      <c r="B927" s="236"/>
      <c r="C927" s="237"/>
      <c r="D927" s="229" t="s">
        <v>347</v>
      </c>
      <c r="E927" s="238" t="s">
        <v>19</v>
      </c>
      <c r="F927" s="239" t="s">
        <v>671</v>
      </c>
      <c r="G927" s="237"/>
      <c r="H927" s="240">
        <v>2</v>
      </c>
      <c r="I927" s="241"/>
      <c r="J927" s="237"/>
      <c r="K927" s="237"/>
      <c r="L927" s="242"/>
      <c r="M927" s="243"/>
      <c r="N927" s="244"/>
      <c r="O927" s="244"/>
      <c r="P927" s="244"/>
      <c r="Q927" s="244"/>
      <c r="R927" s="244"/>
      <c r="S927" s="244"/>
      <c r="T927" s="244"/>
      <c r="U927" s="245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T927" s="246" t="s">
        <v>347</v>
      </c>
      <c r="AU927" s="246" t="s">
        <v>85</v>
      </c>
      <c r="AV927" s="13" t="s">
        <v>85</v>
      </c>
      <c r="AW927" s="13" t="s">
        <v>37</v>
      </c>
      <c r="AX927" s="13" t="s">
        <v>76</v>
      </c>
      <c r="AY927" s="246" t="s">
        <v>335</v>
      </c>
    </row>
    <row r="928" s="13" customFormat="1">
      <c r="A928" s="13"/>
      <c r="B928" s="236"/>
      <c r="C928" s="237"/>
      <c r="D928" s="229" t="s">
        <v>347</v>
      </c>
      <c r="E928" s="238" t="s">
        <v>19</v>
      </c>
      <c r="F928" s="239" t="s">
        <v>672</v>
      </c>
      <c r="G928" s="237"/>
      <c r="H928" s="240">
        <v>1</v>
      </c>
      <c r="I928" s="241"/>
      <c r="J928" s="237"/>
      <c r="K928" s="237"/>
      <c r="L928" s="242"/>
      <c r="M928" s="243"/>
      <c r="N928" s="244"/>
      <c r="O928" s="244"/>
      <c r="P928" s="244"/>
      <c r="Q928" s="244"/>
      <c r="R928" s="244"/>
      <c r="S928" s="244"/>
      <c r="T928" s="244"/>
      <c r="U928" s="245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T928" s="246" t="s">
        <v>347</v>
      </c>
      <c r="AU928" s="246" t="s">
        <v>85</v>
      </c>
      <c r="AV928" s="13" t="s">
        <v>85</v>
      </c>
      <c r="AW928" s="13" t="s">
        <v>37</v>
      </c>
      <c r="AX928" s="13" t="s">
        <v>76</v>
      </c>
      <c r="AY928" s="246" t="s">
        <v>335</v>
      </c>
    </row>
    <row r="929" s="13" customFormat="1">
      <c r="A929" s="13"/>
      <c r="B929" s="236"/>
      <c r="C929" s="237"/>
      <c r="D929" s="229" t="s">
        <v>347</v>
      </c>
      <c r="E929" s="238" t="s">
        <v>19</v>
      </c>
      <c r="F929" s="239" t="s">
        <v>673</v>
      </c>
      <c r="G929" s="237"/>
      <c r="H929" s="240">
        <v>1</v>
      </c>
      <c r="I929" s="241"/>
      <c r="J929" s="237"/>
      <c r="K929" s="237"/>
      <c r="L929" s="242"/>
      <c r="M929" s="243"/>
      <c r="N929" s="244"/>
      <c r="O929" s="244"/>
      <c r="P929" s="244"/>
      <c r="Q929" s="244"/>
      <c r="R929" s="244"/>
      <c r="S929" s="244"/>
      <c r="T929" s="244"/>
      <c r="U929" s="245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T929" s="246" t="s">
        <v>347</v>
      </c>
      <c r="AU929" s="246" t="s">
        <v>85</v>
      </c>
      <c r="AV929" s="13" t="s">
        <v>85</v>
      </c>
      <c r="AW929" s="13" t="s">
        <v>37</v>
      </c>
      <c r="AX929" s="13" t="s">
        <v>76</v>
      </c>
      <c r="AY929" s="246" t="s">
        <v>335</v>
      </c>
    </row>
    <row r="930" s="13" customFormat="1">
      <c r="A930" s="13"/>
      <c r="B930" s="236"/>
      <c r="C930" s="237"/>
      <c r="D930" s="229" t="s">
        <v>347</v>
      </c>
      <c r="E930" s="238" t="s">
        <v>19</v>
      </c>
      <c r="F930" s="239" t="s">
        <v>674</v>
      </c>
      <c r="G930" s="237"/>
      <c r="H930" s="240">
        <v>2</v>
      </c>
      <c r="I930" s="241"/>
      <c r="J930" s="237"/>
      <c r="K930" s="237"/>
      <c r="L930" s="242"/>
      <c r="M930" s="243"/>
      <c r="N930" s="244"/>
      <c r="O930" s="244"/>
      <c r="P930" s="244"/>
      <c r="Q930" s="244"/>
      <c r="R930" s="244"/>
      <c r="S930" s="244"/>
      <c r="T930" s="244"/>
      <c r="U930" s="245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T930" s="246" t="s">
        <v>347</v>
      </c>
      <c r="AU930" s="246" t="s">
        <v>85</v>
      </c>
      <c r="AV930" s="13" t="s">
        <v>85</v>
      </c>
      <c r="AW930" s="13" t="s">
        <v>37</v>
      </c>
      <c r="AX930" s="13" t="s">
        <v>76</v>
      </c>
      <c r="AY930" s="246" t="s">
        <v>335</v>
      </c>
    </row>
    <row r="931" s="15" customFormat="1">
      <c r="A931" s="15"/>
      <c r="B931" s="267"/>
      <c r="C931" s="268"/>
      <c r="D931" s="229" t="s">
        <v>347</v>
      </c>
      <c r="E931" s="269" t="s">
        <v>19</v>
      </c>
      <c r="F931" s="270" t="s">
        <v>462</v>
      </c>
      <c r="G931" s="268"/>
      <c r="H931" s="271">
        <v>6</v>
      </c>
      <c r="I931" s="272"/>
      <c r="J931" s="268"/>
      <c r="K931" s="268"/>
      <c r="L931" s="273"/>
      <c r="M931" s="274"/>
      <c r="N931" s="275"/>
      <c r="O931" s="275"/>
      <c r="P931" s="275"/>
      <c r="Q931" s="275"/>
      <c r="R931" s="275"/>
      <c r="S931" s="275"/>
      <c r="T931" s="275"/>
      <c r="U931" s="276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T931" s="277" t="s">
        <v>347</v>
      </c>
      <c r="AU931" s="277" t="s">
        <v>85</v>
      </c>
      <c r="AV931" s="15" t="s">
        <v>103</v>
      </c>
      <c r="AW931" s="15" t="s">
        <v>37</v>
      </c>
      <c r="AX931" s="15" t="s">
        <v>83</v>
      </c>
      <c r="AY931" s="277" t="s">
        <v>335</v>
      </c>
    </row>
    <row r="932" s="2" customFormat="1" ht="16.5" customHeight="1">
      <c r="A932" s="40"/>
      <c r="B932" s="41"/>
      <c r="C932" s="257" t="s">
        <v>1428</v>
      </c>
      <c r="D932" s="257" t="s">
        <v>395</v>
      </c>
      <c r="E932" s="258" t="s">
        <v>1429</v>
      </c>
      <c r="F932" s="259" t="s">
        <v>1430</v>
      </c>
      <c r="G932" s="260" t="s">
        <v>666</v>
      </c>
      <c r="H932" s="261">
        <v>2</v>
      </c>
      <c r="I932" s="262"/>
      <c r="J932" s="263">
        <f>ROUND(I932*H932,2)</f>
        <v>0</v>
      </c>
      <c r="K932" s="259" t="s">
        <v>19</v>
      </c>
      <c r="L932" s="264"/>
      <c r="M932" s="265" t="s">
        <v>19</v>
      </c>
      <c r="N932" s="266" t="s">
        <v>47</v>
      </c>
      <c r="O932" s="86"/>
      <c r="P932" s="225">
        <f>O932*H932</f>
        <v>0</v>
      </c>
      <c r="Q932" s="225">
        <v>0.025000000000000001</v>
      </c>
      <c r="R932" s="225">
        <f>Q932*H932</f>
        <v>0.050000000000000003</v>
      </c>
      <c r="S932" s="225">
        <v>0</v>
      </c>
      <c r="T932" s="225">
        <f>S932*H932</f>
        <v>0</v>
      </c>
      <c r="U932" s="226" t="s">
        <v>19</v>
      </c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R932" s="227" t="s">
        <v>565</v>
      </c>
      <c r="AT932" s="227" t="s">
        <v>395</v>
      </c>
      <c r="AU932" s="227" t="s">
        <v>85</v>
      </c>
      <c r="AY932" s="19" t="s">
        <v>335</v>
      </c>
      <c r="BE932" s="228">
        <f>IF(N932="základní",J932,0)</f>
        <v>0</v>
      </c>
      <c r="BF932" s="228">
        <f>IF(N932="snížená",J932,0)</f>
        <v>0</v>
      </c>
      <c r="BG932" s="228">
        <f>IF(N932="zákl. přenesená",J932,0)</f>
        <v>0</v>
      </c>
      <c r="BH932" s="228">
        <f>IF(N932="sníž. přenesená",J932,0)</f>
        <v>0</v>
      </c>
      <c r="BI932" s="228">
        <f>IF(N932="nulová",J932,0)</f>
        <v>0</v>
      </c>
      <c r="BJ932" s="19" t="s">
        <v>83</v>
      </c>
      <c r="BK932" s="228">
        <f>ROUND(I932*H932,2)</f>
        <v>0</v>
      </c>
      <c r="BL932" s="19" t="s">
        <v>447</v>
      </c>
      <c r="BM932" s="227" t="s">
        <v>1431</v>
      </c>
    </row>
    <row r="933" s="2" customFormat="1">
      <c r="A933" s="40"/>
      <c r="B933" s="41"/>
      <c r="C933" s="42"/>
      <c r="D933" s="229" t="s">
        <v>343</v>
      </c>
      <c r="E933" s="42"/>
      <c r="F933" s="230" t="s">
        <v>1430</v>
      </c>
      <c r="G933" s="42"/>
      <c r="H933" s="42"/>
      <c r="I933" s="231"/>
      <c r="J933" s="42"/>
      <c r="K933" s="42"/>
      <c r="L933" s="46"/>
      <c r="M933" s="232"/>
      <c r="N933" s="233"/>
      <c r="O933" s="86"/>
      <c r="P933" s="86"/>
      <c r="Q933" s="86"/>
      <c r="R933" s="86"/>
      <c r="S933" s="86"/>
      <c r="T933" s="86"/>
      <c r="U933" s="87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T933" s="19" t="s">
        <v>343</v>
      </c>
      <c r="AU933" s="19" t="s">
        <v>85</v>
      </c>
    </row>
    <row r="934" s="2" customFormat="1" ht="21.75" customHeight="1">
      <c r="A934" s="40"/>
      <c r="B934" s="41"/>
      <c r="C934" s="257" t="s">
        <v>1432</v>
      </c>
      <c r="D934" s="257" t="s">
        <v>395</v>
      </c>
      <c r="E934" s="258" t="s">
        <v>1433</v>
      </c>
      <c r="F934" s="259" t="s">
        <v>1434</v>
      </c>
      <c r="G934" s="260" t="s">
        <v>666</v>
      </c>
      <c r="H934" s="261">
        <v>1</v>
      </c>
      <c r="I934" s="262"/>
      <c r="J934" s="263">
        <f>ROUND(I934*H934,2)</f>
        <v>0</v>
      </c>
      <c r="K934" s="259" t="s">
        <v>19</v>
      </c>
      <c r="L934" s="264"/>
      <c r="M934" s="265" t="s">
        <v>19</v>
      </c>
      <c r="N934" s="266" t="s">
        <v>47</v>
      </c>
      <c r="O934" s="86"/>
      <c r="P934" s="225">
        <f>O934*H934</f>
        <v>0</v>
      </c>
      <c r="Q934" s="225">
        <v>0.025000000000000001</v>
      </c>
      <c r="R934" s="225">
        <f>Q934*H934</f>
        <v>0.025000000000000001</v>
      </c>
      <c r="S934" s="225">
        <v>0</v>
      </c>
      <c r="T934" s="225">
        <f>S934*H934</f>
        <v>0</v>
      </c>
      <c r="U934" s="226" t="s">
        <v>19</v>
      </c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R934" s="227" t="s">
        <v>565</v>
      </c>
      <c r="AT934" s="227" t="s">
        <v>395</v>
      </c>
      <c r="AU934" s="227" t="s">
        <v>85</v>
      </c>
      <c r="AY934" s="19" t="s">
        <v>335</v>
      </c>
      <c r="BE934" s="228">
        <f>IF(N934="základní",J934,0)</f>
        <v>0</v>
      </c>
      <c r="BF934" s="228">
        <f>IF(N934="snížená",J934,0)</f>
        <v>0</v>
      </c>
      <c r="BG934" s="228">
        <f>IF(N934="zákl. přenesená",J934,0)</f>
        <v>0</v>
      </c>
      <c r="BH934" s="228">
        <f>IF(N934="sníž. přenesená",J934,0)</f>
        <v>0</v>
      </c>
      <c r="BI934" s="228">
        <f>IF(N934="nulová",J934,0)</f>
        <v>0</v>
      </c>
      <c r="BJ934" s="19" t="s">
        <v>83</v>
      </c>
      <c r="BK934" s="228">
        <f>ROUND(I934*H934,2)</f>
        <v>0</v>
      </c>
      <c r="BL934" s="19" t="s">
        <v>447</v>
      </c>
      <c r="BM934" s="227" t="s">
        <v>1435</v>
      </c>
    </row>
    <row r="935" s="2" customFormat="1">
      <c r="A935" s="40"/>
      <c r="B935" s="41"/>
      <c r="C935" s="42"/>
      <c r="D935" s="229" t="s">
        <v>343</v>
      </c>
      <c r="E935" s="42"/>
      <c r="F935" s="230" t="s">
        <v>1434</v>
      </c>
      <c r="G935" s="42"/>
      <c r="H935" s="42"/>
      <c r="I935" s="231"/>
      <c r="J935" s="42"/>
      <c r="K935" s="42"/>
      <c r="L935" s="46"/>
      <c r="M935" s="232"/>
      <c r="N935" s="233"/>
      <c r="O935" s="86"/>
      <c r="P935" s="86"/>
      <c r="Q935" s="86"/>
      <c r="R935" s="86"/>
      <c r="S935" s="86"/>
      <c r="T935" s="86"/>
      <c r="U935" s="87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T935" s="19" t="s">
        <v>343</v>
      </c>
      <c r="AU935" s="19" t="s">
        <v>85</v>
      </c>
    </row>
    <row r="936" s="2" customFormat="1" ht="21.75" customHeight="1">
      <c r="A936" s="40"/>
      <c r="B936" s="41"/>
      <c r="C936" s="257" t="s">
        <v>1436</v>
      </c>
      <c r="D936" s="257" t="s">
        <v>395</v>
      </c>
      <c r="E936" s="258" t="s">
        <v>1437</v>
      </c>
      <c r="F936" s="259" t="s">
        <v>1438</v>
      </c>
      <c r="G936" s="260" t="s">
        <v>666</v>
      </c>
      <c r="H936" s="261">
        <v>1</v>
      </c>
      <c r="I936" s="262"/>
      <c r="J936" s="263">
        <f>ROUND(I936*H936,2)</f>
        <v>0</v>
      </c>
      <c r="K936" s="259" t="s">
        <v>19</v>
      </c>
      <c r="L936" s="264"/>
      <c r="M936" s="265" t="s">
        <v>19</v>
      </c>
      <c r="N936" s="266" t="s">
        <v>47</v>
      </c>
      <c r="O936" s="86"/>
      <c r="P936" s="225">
        <f>O936*H936</f>
        <v>0</v>
      </c>
      <c r="Q936" s="225">
        <v>0.025000000000000001</v>
      </c>
      <c r="R936" s="225">
        <f>Q936*H936</f>
        <v>0.025000000000000001</v>
      </c>
      <c r="S936" s="225">
        <v>0</v>
      </c>
      <c r="T936" s="225">
        <f>S936*H936</f>
        <v>0</v>
      </c>
      <c r="U936" s="226" t="s">
        <v>19</v>
      </c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R936" s="227" t="s">
        <v>565</v>
      </c>
      <c r="AT936" s="227" t="s">
        <v>395</v>
      </c>
      <c r="AU936" s="227" t="s">
        <v>85</v>
      </c>
      <c r="AY936" s="19" t="s">
        <v>335</v>
      </c>
      <c r="BE936" s="228">
        <f>IF(N936="základní",J936,0)</f>
        <v>0</v>
      </c>
      <c r="BF936" s="228">
        <f>IF(N936="snížená",J936,0)</f>
        <v>0</v>
      </c>
      <c r="BG936" s="228">
        <f>IF(N936="zákl. přenesená",J936,0)</f>
        <v>0</v>
      </c>
      <c r="BH936" s="228">
        <f>IF(N936="sníž. přenesená",J936,0)</f>
        <v>0</v>
      </c>
      <c r="BI936" s="228">
        <f>IF(N936="nulová",J936,0)</f>
        <v>0</v>
      </c>
      <c r="BJ936" s="19" t="s">
        <v>83</v>
      </c>
      <c r="BK936" s="228">
        <f>ROUND(I936*H936,2)</f>
        <v>0</v>
      </c>
      <c r="BL936" s="19" t="s">
        <v>447</v>
      </c>
      <c r="BM936" s="227" t="s">
        <v>1439</v>
      </c>
    </row>
    <row r="937" s="2" customFormat="1">
      <c r="A937" s="40"/>
      <c r="B937" s="41"/>
      <c r="C937" s="42"/>
      <c r="D937" s="229" t="s">
        <v>343</v>
      </c>
      <c r="E937" s="42"/>
      <c r="F937" s="230" t="s">
        <v>1438</v>
      </c>
      <c r="G937" s="42"/>
      <c r="H937" s="42"/>
      <c r="I937" s="231"/>
      <c r="J937" s="42"/>
      <c r="K937" s="42"/>
      <c r="L937" s="46"/>
      <c r="M937" s="232"/>
      <c r="N937" s="233"/>
      <c r="O937" s="86"/>
      <c r="P937" s="86"/>
      <c r="Q937" s="86"/>
      <c r="R937" s="86"/>
      <c r="S937" s="86"/>
      <c r="T937" s="86"/>
      <c r="U937" s="87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T937" s="19" t="s">
        <v>343</v>
      </c>
      <c r="AU937" s="19" t="s">
        <v>85</v>
      </c>
    </row>
    <row r="938" s="2" customFormat="1" ht="21.75" customHeight="1">
      <c r="A938" s="40"/>
      <c r="B938" s="41"/>
      <c r="C938" s="257" t="s">
        <v>1440</v>
      </c>
      <c r="D938" s="257" t="s">
        <v>395</v>
      </c>
      <c r="E938" s="258" t="s">
        <v>1441</v>
      </c>
      <c r="F938" s="259" t="s">
        <v>1442</v>
      </c>
      <c r="G938" s="260" t="s">
        <v>666</v>
      </c>
      <c r="H938" s="261">
        <v>2</v>
      </c>
      <c r="I938" s="262"/>
      <c r="J938" s="263">
        <f>ROUND(I938*H938,2)</f>
        <v>0</v>
      </c>
      <c r="K938" s="259" t="s">
        <v>19</v>
      </c>
      <c r="L938" s="264"/>
      <c r="M938" s="265" t="s">
        <v>19</v>
      </c>
      <c r="N938" s="266" t="s">
        <v>47</v>
      </c>
      <c r="O938" s="86"/>
      <c r="P938" s="225">
        <f>O938*H938</f>
        <v>0</v>
      </c>
      <c r="Q938" s="225">
        <v>0.025000000000000001</v>
      </c>
      <c r="R938" s="225">
        <f>Q938*H938</f>
        <v>0.050000000000000003</v>
      </c>
      <c r="S938" s="225">
        <v>0</v>
      </c>
      <c r="T938" s="225">
        <f>S938*H938</f>
        <v>0</v>
      </c>
      <c r="U938" s="226" t="s">
        <v>19</v>
      </c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R938" s="227" t="s">
        <v>565</v>
      </c>
      <c r="AT938" s="227" t="s">
        <v>395</v>
      </c>
      <c r="AU938" s="227" t="s">
        <v>85</v>
      </c>
      <c r="AY938" s="19" t="s">
        <v>335</v>
      </c>
      <c r="BE938" s="228">
        <f>IF(N938="základní",J938,0)</f>
        <v>0</v>
      </c>
      <c r="BF938" s="228">
        <f>IF(N938="snížená",J938,0)</f>
        <v>0</v>
      </c>
      <c r="BG938" s="228">
        <f>IF(N938="zákl. přenesená",J938,0)</f>
        <v>0</v>
      </c>
      <c r="BH938" s="228">
        <f>IF(N938="sníž. přenesená",J938,0)</f>
        <v>0</v>
      </c>
      <c r="BI938" s="228">
        <f>IF(N938="nulová",J938,0)</f>
        <v>0</v>
      </c>
      <c r="BJ938" s="19" t="s">
        <v>83</v>
      </c>
      <c r="BK938" s="228">
        <f>ROUND(I938*H938,2)</f>
        <v>0</v>
      </c>
      <c r="BL938" s="19" t="s">
        <v>447</v>
      </c>
      <c r="BM938" s="227" t="s">
        <v>1443</v>
      </c>
    </row>
    <row r="939" s="2" customFormat="1">
      <c r="A939" s="40"/>
      <c r="B939" s="41"/>
      <c r="C939" s="42"/>
      <c r="D939" s="229" t="s">
        <v>343</v>
      </c>
      <c r="E939" s="42"/>
      <c r="F939" s="230" t="s">
        <v>1442</v>
      </c>
      <c r="G939" s="42"/>
      <c r="H939" s="42"/>
      <c r="I939" s="231"/>
      <c r="J939" s="42"/>
      <c r="K939" s="42"/>
      <c r="L939" s="46"/>
      <c r="M939" s="232"/>
      <c r="N939" s="233"/>
      <c r="O939" s="86"/>
      <c r="P939" s="86"/>
      <c r="Q939" s="86"/>
      <c r="R939" s="86"/>
      <c r="S939" s="86"/>
      <c r="T939" s="86"/>
      <c r="U939" s="87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T939" s="19" t="s">
        <v>343</v>
      </c>
      <c r="AU939" s="19" t="s">
        <v>85</v>
      </c>
    </row>
    <row r="940" s="2" customFormat="1" ht="16.5" customHeight="1">
      <c r="A940" s="40"/>
      <c r="B940" s="41"/>
      <c r="C940" s="216" t="s">
        <v>1444</v>
      </c>
      <c r="D940" s="216" t="s">
        <v>337</v>
      </c>
      <c r="E940" s="217" t="s">
        <v>1445</v>
      </c>
      <c r="F940" s="218" t="s">
        <v>1446</v>
      </c>
      <c r="G940" s="219" t="s">
        <v>666</v>
      </c>
      <c r="H940" s="220">
        <v>1</v>
      </c>
      <c r="I940" s="221"/>
      <c r="J940" s="222">
        <f>ROUND(I940*H940,2)</f>
        <v>0</v>
      </c>
      <c r="K940" s="218" t="s">
        <v>341</v>
      </c>
      <c r="L940" s="46"/>
      <c r="M940" s="223" t="s">
        <v>19</v>
      </c>
      <c r="N940" s="224" t="s">
        <v>47</v>
      </c>
      <c r="O940" s="86"/>
      <c r="P940" s="225">
        <f>O940*H940</f>
        <v>0</v>
      </c>
      <c r="Q940" s="225">
        <v>0</v>
      </c>
      <c r="R940" s="225">
        <f>Q940*H940</f>
        <v>0</v>
      </c>
      <c r="S940" s="225">
        <v>0</v>
      </c>
      <c r="T940" s="225">
        <f>S940*H940</f>
        <v>0</v>
      </c>
      <c r="U940" s="226" t="s">
        <v>19</v>
      </c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R940" s="227" t="s">
        <v>447</v>
      </c>
      <c r="AT940" s="227" t="s">
        <v>337</v>
      </c>
      <c r="AU940" s="227" t="s">
        <v>85</v>
      </c>
      <c r="AY940" s="19" t="s">
        <v>335</v>
      </c>
      <c r="BE940" s="228">
        <f>IF(N940="základní",J940,0)</f>
        <v>0</v>
      </c>
      <c r="BF940" s="228">
        <f>IF(N940="snížená",J940,0)</f>
        <v>0</v>
      </c>
      <c r="BG940" s="228">
        <f>IF(N940="zákl. přenesená",J940,0)</f>
        <v>0</v>
      </c>
      <c r="BH940" s="228">
        <f>IF(N940="sníž. přenesená",J940,0)</f>
        <v>0</v>
      </c>
      <c r="BI940" s="228">
        <f>IF(N940="nulová",J940,0)</f>
        <v>0</v>
      </c>
      <c r="BJ940" s="19" t="s">
        <v>83</v>
      </c>
      <c r="BK940" s="228">
        <f>ROUND(I940*H940,2)</f>
        <v>0</v>
      </c>
      <c r="BL940" s="19" t="s">
        <v>447</v>
      </c>
      <c r="BM940" s="227" t="s">
        <v>1447</v>
      </c>
    </row>
    <row r="941" s="2" customFormat="1">
      <c r="A941" s="40"/>
      <c r="B941" s="41"/>
      <c r="C941" s="42"/>
      <c r="D941" s="229" t="s">
        <v>343</v>
      </c>
      <c r="E941" s="42"/>
      <c r="F941" s="230" t="s">
        <v>1448</v>
      </c>
      <c r="G941" s="42"/>
      <c r="H941" s="42"/>
      <c r="I941" s="231"/>
      <c r="J941" s="42"/>
      <c r="K941" s="42"/>
      <c r="L941" s="46"/>
      <c r="M941" s="232"/>
      <c r="N941" s="233"/>
      <c r="O941" s="86"/>
      <c r="P941" s="86"/>
      <c r="Q941" s="86"/>
      <c r="R941" s="86"/>
      <c r="S941" s="86"/>
      <c r="T941" s="86"/>
      <c r="U941" s="87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T941" s="19" t="s">
        <v>343</v>
      </c>
      <c r="AU941" s="19" t="s">
        <v>85</v>
      </c>
    </row>
    <row r="942" s="2" customFormat="1">
      <c r="A942" s="40"/>
      <c r="B942" s="41"/>
      <c r="C942" s="42"/>
      <c r="D942" s="234" t="s">
        <v>345</v>
      </c>
      <c r="E942" s="42"/>
      <c r="F942" s="235" t="s">
        <v>1449</v>
      </c>
      <c r="G942" s="42"/>
      <c r="H942" s="42"/>
      <c r="I942" s="231"/>
      <c r="J942" s="42"/>
      <c r="K942" s="42"/>
      <c r="L942" s="46"/>
      <c r="M942" s="232"/>
      <c r="N942" s="233"/>
      <c r="O942" s="86"/>
      <c r="P942" s="86"/>
      <c r="Q942" s="86"/>
      <c r="R942" s="86"/>
      <c r="S942" s="86"/>
      <c r="T942" s="86"/>
      <c r="U942" s="87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T942" s="19" t="s">
        <v>345</v>
      </c>
      <c r="AU942" s="19" t="s">
        <v>85</v>
      </c>
    </row>
    <row r="943" s="14" customFormat="1">
      <c r="A943" s="14"/>
      <c r="B943" s="247"/>
      <c r="C943" s="248"/>
      <c r="D943" s="229" t="s">
        <v>347</v>
      </c>
      <c r="E943" s="249" t="s">
        <v>19</v>
      </c>
      <c r="F943" s="250" t="s">
        <v>670</v>
      </c>
      <c r="G943" s="248"/>
      <c r="H943" s="249" t="s">
        <v>19</v>
      </c>
      <c r="I943" s="251"/>
      <c r="J943" s="248"/>
      <c r="K943" s="248"/>
      <c r="L943" s="252"/>
      <c r="M943" s="253"/>
      <c r="N943" s="254"/>
      <c r="O943" s="254"/>
      <c r="P943" s="254"/>
      <c r="Q943" s="254"/>
      <c r="R943" s="254"/>
      <c r="S943" s="254"/>
      <c r="T943" s="254"/>
      <c r="U943" s="255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T943" s="256" t="s">
        <v>347</v>
      </c>
      <c r="AU943" s="256" t="s">
        <v>85</v>
      </c>
      <c r="AV943" s="14" t="s">
        <v>83</v>
      </c>
      <c r="AW943" s="14" t="s">
        <v>37</v>
      </c>
      <c r="AX943" s="14" t="s">
        <v>76</v>
      </c>
      <c r="AY943" s="256" t="s">
        <v>335</v>
      </c>
    </row>
    <row r="944" s="13" customFormat="1">
      <c r="A944" s="13"/>
      <c r="B944" s="236"/>
      <c r="C944" s="237"/>
      <c r="D944" s="229" t="s">
        <v>347</v>
      </c>
      <c r="E944" s="238" t="s">
        <v>19</v>
      </c>
      <c r="F944" s="239" t="s">
        <v>685</v>
      </c>
      <c r="G944" s="237"/>
      <c r="H944" s="240">
        <v>1</v>
      </c>
      <c r="I944" s="241"/>
      <c r="J944" s="237"/>
      <c r="K944" s="237"/>
      <c r="L944" s="242"/>
      <c r="M944" s="243"/>
      <c r="N944" s="244"/>
      <c r="O944" s="244"/>
      <c r="P944" s="244"/>
      <c r="Q944" s="244"/>
      <c r="R944" s="244"/>
      <c r="S944" s="244"/>
      <c r="T944" s="244"/>
      <c r="U944" s="245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T944" s="246" t="s">
        <v>347</v>
      </c>
      <c r="AU944" s="246" t="s">
        <v>85</v>
      </c>
      <c r="AV944" s="13" t="s">
        <v>85</v>
      </c>
      <c r="AW944" s="13" t="s">
        <v>37</v>
      </c>
      <c r="AX944" s="13" t="s">
        <v>76</v>
      </c>
      <c r="AY944" s="246" t="s">
        <v>335</v>
      </c>
    </row>
    <row r="945" s="15" customFormat="1">
      <c r="A945" s="15"/>
      <c r="B945" s="267"/>
      <c r="C945" s="268"/>
      <c r="D945" s="229" t="s">
        <v>347</v>
      </c>
      <c r="E945" s="269" t="s">
        <v>19</v>
      </c>
      <c r="F945" s="270" t="s">
        <v>462</v>
      </c>
      <c r="G945" s="268"/>
      <c r="H945" s="271">
        <v>1</v>
      </c>
      <c r="I945" s="272"/>
      <c r="J945" s="268"/>
      <c r="K945" s="268"/>
      <c r="L945" s="273"/>
      <c r="M945" s="274"/>
      <c r="N945" s="275"/>
      <c r="O945" s="275"/>
      <c r="P945" s="275"/>
      <c r="Q945" s="275"/>
      <c r="R945" s="275"/>
      <c r="S945" s="275"/>
      <c r="T945" s="275"/>
      <c r="U945" s="276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T945" s="277" t="s">
        <v>347</v>
      </c>
      <c r="AU945" s="277" t="s">
        <v>85</v>
      </c>
      <c r="AV945" s="15" t="s">
        <v>103</v>
      </c>
      <c r="AW945" s="15" t="s">
        <v>37</v>
      </c>
      <c r="AX945" s="15" t="s">
        <v>83</v>
      </c>
      <c r="AY945" s="277" t="s">
        <v>335</v>
      </c>
    </row>
    <row r="946" s="2" customFormat="1" ht="16.5" customHeight="1">
      <c r="A946" s="40"/>
      <c r="B946" s="41"/>
      <c r="C946" s="257" t="s">
        <v>1450</v>
      </c>
      <c r="D946" s="257" t="s">
        <v>395</v>
      </c>
      <c r="E946" s="258" t="s">
        <v>1451</v>
      </c>
      <c r="F946" s="259" t="s">
        <v>1452</v>
      </c>
      <c r="G946" s="260" t="s">
        <v>666</v>
      </c>
      <c r="H946" s="261">
        <v>1</v>
      </c>
      <c r="I946" s="262"/>
      <c r="J946" s="263">
        <f>ROUND(I946*H946,2)</f>
        <v>0</v>
      </c>
      <c r="K946" s="259" t="s">
        <v>19</v>
      </c>
      <c r="L946" s="264"/>
      <c r="M946" s="265" t="s">
        <v>19</v>
      </c>
      <c r="N946" s="266" t="s">
        <v>47</v>
      </c>
      <c r="O946" s="86"/>
      <c r="P946" s="225">
        <f>O946*H946</f>
        <v>0</v>
      </c>
      <c r="Q946" s="225">
        <v>0.029999999999999999</v>
      </c>
      <c r="R946" s="225">
        <f>Q946*H946</f>
        <v>0.029999999999999999</v>
      </c>
      <c r="S946" s="225">
        <v>0</v>
      </c>
      <c r="T946" s="225">
        <f>S946*H946</f>
        <v>0</v>
      </c>
      <c r="U946" s="226" t="s">
        <v>19</v>
      </c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R946" s="227" t="s">
        <v>565</v>
      </c>
      <c r="AT946" s="227" t="s">
        <v>395</v>
      </c>
      <c r="AU946" s="227" t="s">
        <v>85</v>
      </c>
      <c r="AY946" s="19" t="s">
        <v>335</v>
      </c>
      <c r="BE946" s="228">
        <f>IF(N946="základní",J946,0)</f>
        <v>0</v>
      </c>
      <c r="BF946" s="228">
        <f>IF(N946="snížená",J946,0)</f>
        <v>0</v>
      </c>
      <c r="BG946" s="228">
        <f>IF(N946="zákl. přenesená",J946,0)</f>
        <v>0</v>
      </c>
      <c r="BH946" s="228">
        <f>IF(N946="sníž. přenesená",J946,0)</f>
        <v>0</v>
      </c>
      <c r="BI946" s="228">
        <f>IF(N946="nulová",J946,0)</f>
        <v>0</v>
      </c>
      <c r="BJ946" s="19" t="s">
        <v>83</v>
      </c>
      <c r="BK946" s="228">
        <f>ROUND(I946*H946,2)</f>
        <v>0</v>
      </c>
      <c r="BL946" s="19" t="s">
        <v>447</v>
      </c>
      <c r="BM946" s="227" t="s">
        <v>1453</v>
      </c>
    </row>
    <row r="947" s="2" customFormat="1">
      <c r="A947" s="40"/>
      <c r="B947" s="41"/>
      <c r="C947" s="42"/>
      <c r="D947" s="229" t="s">
        <v>343</v>
      </c>
      <c r="E947" s="42"/>
      <c r="F947" s="230" t="s">
        <v>1452</v>
      </c>
      <c r="G947" s="42"/>
      <c r="H947" s="42"/>
      <c r="I947" s="231"/>
      <c r="J947" s="42"/>
      <c r="K947" s="42"/>
      <c r="L947" s="46"/>
      <c r="M947" s="232"/>
      <c r="N947" s="233"/>
      <c r="O947" s="86"/>
      <c r="P947" s="86"/>
      <c r="Q947" s="86"/>
      <c r="R947" s="86"/>
      <c r="S947" s="86"/>
      <c r="T947" s="86"/>
      <c r="U947" s="87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T947" s="19" t="s">
        <v>343</v>
      </c>
      <c r="AU947" s="19" t="s">
        <v>85</v>
      </c>
    </row>
    <row r="948" s="2" customFormat="1" ht="16.5" customHeight="1">
      <c r="A948" s="40"/>
      <c r="B948" s="41"/>
      <c r="C948" s="216" t="s">
        <v>1454</v>
      </c>
      <c r="D948" s="216" t="s">
        <v>337</v>
      </c>
      <c r="E948" s="217" t="s">
        <v>1455</v>
      </c>
      <c r="F948" s="218" t="s">
        <v>1456</v>
      </c>
      <c r="G948" s="219" t="s">
        <v>388</v>
      </c>
      <c r="H948" s="220">
        <v>1.2</v>
      </c>
      <c r="I948" s="221"/>
      <c r="J948" s="222">
        <f>ROUND(I948*H948,2)</f>
        <v>0</v>
      </c>
      <c r="K948" s="218" t="s">
        <v>341</v>
      </c>
      <c r="L948" s="46"/>
      <c r="M948" s="223" t="s">
        <v>19</v>
      </c>
      <c r="N948" s="224" t="s">
        <v>47</v>
      </c>
      <c r="O948" s="86"/>
      <c r="P948" s="225">
        <f>O948*H948</f>
        <v>0</v>
      </c>
      <c r="Q948" s="225">
        <v>0</v>
      </c>
      <c r="R948" s="225">
        <f>Q948*H948</f>
        <v>0</v>
      </c>
      <c r="S948" s="225">
        <v>0</v>
      </c>
      <c r="T948" s="225">
        <f>S948*H948</f>
        <v>0</v>
      </c>
      <c r="U948" s="226" t="s">
        <v>19</v>
      </c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R948" s="227" t="s">
        <v>447</v>
      </c>
      <c r="AT948" s="227" t="s">
        <v>337</v>
      </c>
      <c r="AU948" s="227" t="s">
        <v>85</v>
      </c>
      <c r="AY948" s="19" t="s">
        <v>335</v>
      </c>
      <c r="BE948" s="228">
        <f>IF(N948="základní",J948,0)</f>
        <v>0</v>
      </c>
      <c r="BF948" s="228">
        <f>IF(N948="snížená",J948,0)</f>
        <v>0</v>
      </c>
      <c r="BG948" s="228">
        <f>IF(N948="zákl. přenesená",J948,0)</f>
        <v>0</v>
      </c>
      <c r="BH948" s="228">
        <f>IF(N948="sníž. přenesená",J948,0)</f>
        <v>0</v>
      </c>
      <c r="BI948" s="228">
        <f>IF(N948="nulová",J948,0)</f>
        <v>0</v>
      </c>
      <c r="BJ948" s="19" t="s">
        <v>83</v>
      </c>
      <c r="BK948" s="228">
        <f>ROUND(I948*H948,2)</f>
        <v>0</v>
      </c>
      <c r="BL948" s="19" t="s">
        <v>447</v>
      </c>
      <c r="BM948" s="227" t="s">
        <v>1457</v>
      </c>
    </row>
    <row r="949" s="2" customFormat="1">
      <c r="A949" s="40"/>
      <c r="B949" s="41"/>
      <c r="C949" s="42"/>
      <c r="D949" s="229" t="s">
        <v>343</v>
      </c>
      <c r="E949" s="42"/>
      <c r="F949" s="230" t="s">
        <v>1458</v>
      </c>
      <c r="G949" s="42"/>
      <c r="H949" s="42"/>
      <c r="I949" s="231"/>
      <c r="J949" s="42"/>
      <c r="K949" s="42"/>
      <c r="L949" s="46"/>
      <c r="M949" s="232"/>
      <c r="N949" s="233"/>
      <c r="O949" s="86"/>
      <c r="P949" s="86"/>
      <c r="Q949" s="86"/>
      <c r="R949" s="86"/>
      <c r="S949" s="86"/>
      <c r="T949" s="86"/>
      <c r="U949" s="87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T949" s="19" t="s">
        <v>343</v>
      </c>
      <c r="AU949" s="19" t="s">
        <v>85</v>
      </c>
    </row>
    <row r="950" s="2" customFormat="1">
      <c r="A950" s="40"/>
      <c r="B950" s="41"/>
      <c r="C950" s="42"/>
      <c r="D950" s="234" t="s">
        <v>345</v>
      </c>
      <c r="E950" s="42"/>
      <c r="F950" s="235" t="s">
        <v>1459</v>
      </c>
      <c r="G950" s="42"/>
      <c r="H950" s="42"/>
      <c r="I950" s="231"/>
      <c r="J950" s="42"/>
      <c r="K950" s="42"/>
      <c r="L950" s="46"/>
      <c r="M950" s="232"/>
      <c r="N950" s="233"/>
      <c r="O950" s="86"/>
      <c r="P950" s="86"/>
      <c r="Q950" s="86"/>
      <c r="R950" s="86"/>
      <c r="S950" s="86"/>
      <c r="T950" s="86"/>
      <c r="U950" s="87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T950" s="19" t="s">
        <v>345</v>
      </c>
      <c r="AU950" s="19" t="s">
        <v>85</v>
      </c>
    </row>
    <row r="951" s="14" customFormat="1">
      <c r="A951" s="14"/>
      <c r="B951" s="247"/>
      <c r="C951" s="248"/>
      <c r="D951" s="229" t="s">
        <v>347</v>
      </c>
      <c r="E951" s="249" t="s">
        <v>19</v>
      </c>
      <c r="F951" s="250" t="s">
        <v>426</v>
      </c>
      <c r="G951" s="248"/>
      <c r="H951" s="249" t="s">
        <v>19</v>
      </c>
      <c r="I951" s="251"/>
      <c r="J951" s="248"/>
      <c r="K951" s="248"/>
      <c r="L951" s="252"/>
      <c r="M951" s="253"/>
      <c r="N951" s="254"/>
      <c r="O951" s="254"/>
      <c r="P951" s="254"/>
      <c r="Q951" s="254"/>
      <c r="R951" s="254"/>
      <c r="S951" s="254"/>
      <c r="T951" s="254"/>
      <c r="U951" s="255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T951" s="256" t="s">
        <v>347</v>
      </c>
      <c r="AU951" s="256" t="s">
        <v>85</v>
      </c>
      <c r="AV951" s="14" t="s">
        <v>83</v>
      </c>
      <c r="AW951" s="14" t="s">
        <v>37</v>
      </c>
      <c r="AX951" s="14" t="s">
        <v>76</v>
      </c>
      <c r="AY951" s="256" t="s">
        <v>335</v>
      </c>
    </row>
    <row r="952" s="13" customFormat="1">
      <c r="A952" s="13"/>
      <c r="B952" s="236"/>
      <c r="C952" s="237"/>
      <c r="D952" s="229" t="s">
        <v>347</v>
      </c>
      <c r="E952" s="238" t="s">
        <v>19</v>
      </c>
      <c r="F952" s="239" t="s">
        <v>1460</v>
      </c>
      <c r="G952" s="237"/>
      <c r="H952" s="240">
        <v>1.2</v>
      </c>
      <c r="I952" s="241"/>
      <c r="J952" s="237"/>
      <c r="K952" s="237"/>
      <c r="L952" s="242"/>
      <c r="M952" s="243"/>
      <c r="N952" s="244"/>
      <c r="O952" s="244"/>
      <c r="P952" s="244"/>
      <c r="Q952" s="244"/>
      <c r="R952" s="244"/>
      <c r="S952" s="244"/>
      <c r="T952" s="244"/>
      <c r="U952" s="245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T952" s="246" t="s">
        <v>347</v>
      </c>
      <c r="AU952" s="246" t="s">
        <v>85</v>
      </c>
      <c r="AV952" s="13" t="s">
        <v>85</v>
      </c>
      <c r="AW952" s="13" t="s">
        <v>37</v>
      </c>
      <c r="AX952" s="13" t="s">
        <v>83</v>
      </c>
      <c r="AY952" s="246" t="s">
        <v>335</v>
      </c>
    </row>
    <row r="953" s="2" customFormat="1" ht="16.5" customHeight="1">
      <c r="A953" s="40"/>
      <c r="B953" s="41"/>
      <c r="C953" s="257" t="s">
        <v>1461</v>
      </c>
      <c r="D953" s="257" t="s">
        <v>395</v>
      </c>
      <c r="E953" s="258" t="s">
        <v>1462</v>
      </c>
      <c r="F953" s="259" t="s">
        <v>1463</v>
      </c>
      <c r="G953" s="260" t="s">
        <v>666</v>
      </c>
      <c r="H953" s="261">
        <v>1</v>
      </c>
      <c r="I953" s="262"/>
      <c r="J953" s="263">
        <f>ROUND(I953*H953,2)</f>
        <v>0</v>
      </c>
      <c r="K953" s="259" t="s">
        <v>19</v>
      </c>
      <c r="L953" s="264"/>
      <c r="M953" s="265" t="s">
        <v>19</v>
      </c>
      <c r="N953" s="266" t="s">
        <v>47</v>
      </c>
      <c r="O953" s="86"/>
      <c r="P953" s="225">
        <f>O953*H953</f>
        <v>0</v>
      </c>
      <c r="Q953" s="225">
        <v>0.040000000000000001</v>
      </c>
      <c r="R953" s="225">
        <f>Q953*H953</f>
        <v>0.040000000000000001</v>
      </c>
      <c r="S953" s="225">
        <v>0</v>
      </c>
      <c r="T953" s="225">
        <f>S953*H953</f>
        <v>0</v>
      </c>
      <c r="U953" s="226" t="s">
        <v>19</v>
      </c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R953" s="227" t="s">
        <v>565</v>
      </c>
      <c r="AT953" s="227" t="s">
        <v>395</v>
      </c>
      <c r="AU953" s="227" t="s">
        <v>85</v>
      </c>
      <c r="AY953" s="19" t="s">
        <v>335</v>
      </c>
      <c r="BE953" s="228">
        <f>IF(N953="základní",J953,0)</f>
        <v>0</v>
      </c>
      <c r="BF953" s="228">
        <f>IF(N953="snížená",J953,0)</f>
        <v>0</v>
      </c>
      <c r="BG953" s="228">
        <f>IF(N953="zákl. přenesená",J953,0)</f>
        <v>0</v>
      </c>
      <c r="BH953" s="228">
        <f>IF(N953="sníž. přenesená",J953,0)</f>
        <v>0</v>
      </c>
      <c r="BI953" s="228">
        <f>IF(N953="nulová",J953,0)</f>
        <v>0</v>
      </c>
      <c r="BJ953" s="19" t="s">
        <v>83</v>
      </c>
      <c r="BK953" s="228">
        <f>ROUND(I953*H953,2)</f>
        <v>0</v>
      </c>
      <c r="BL953" s="19" t="s">
        <v>447</v>
      </c>
      <c r="BM953" s="227" t="s">
        <v>1464</v>
      </c>
    </row>
    <row r="954" s="2" customFormat="1">
      <c r="A954" s="40"/>
      <c r="B954" s="41"/>
      <c r="C954" s="42"/>
      <c r="D954" s="229" t="s">
        <v>343</v>
      </c>
      <c r="E954" s="42"/>
      <c r="F954" s="230" t="s">
        <v>1463</v>
      </c>
      <c r="G954" s="42"/>
      <c r="H954" s="42"/>
      <c r="I954" s="231"/>
      <c r="J954" s="42"/>
      <c r="K954" s="42"/>
      <c r="L954" s="46"/>
      <c r="M954" s="232"/>
      <c r="N954" s="233"/>
      <c r="O954" s="86"/>
      <c r="P954" s="86"/>
      <c r="Q954" s="86"/>
      <c r="R954" s="86"/>
      <c r="S954" s="86"/>
      <c r="T954" s="86"/>
      <c r="U954" s="87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T954" s="19" t="s">
        <v>343</v>
      </c>
      <c r="AU954" s="19" t="s">
        <v>85</v>
      </c>
    </row>
    <row r="955" s="2" customFormat="1" ht="16.5" customHeight="1">
      <c r="A955" s="40"/>
      <c r="B955" s="41"/>
      <c r="C955" s="216" t="s">
        <v>1465</v>
      </c>
      <c r="D955" s="216" t="s">
        <v>337</v>
      </c>
      <c r="E955" s="217" t="s">
        <v>1466</v>
      </c>
      <c r="F955" s="218" t="s">
        <v>1467</v>
      </c>
      <c r="G955" s="219" t="s">
        <v>364</v>
      </c>
      <c r="H955" s="220">
        <v>0.22</v>
      </c>
      <c r="I955" s="221"/>
      <c r="J955" s="222">
        <f>ROUND(I955*H955,2)</f>
        <v>0</v>
      </c>
      <c r="K955" s="218" t="s">
        <v>341</v>
      </c>
      <c r="L955" s="46"/>
      <c r="M955" s="223" t="s">
        <v>19</v>
      </c>
      <c r="N955" s="224" t="s">
        <v>47</v>
      </c>
      <c r="O955" s="86"/>
      <c r="P955" s="225">
        <f>O955*H955</f>
        <v>0</v>
      </c>
      <c r="Q955" s="225">
        <v>0</v>
      </c>
      <c r="R955" s="225">
        <f>Q955*H955</f>
        <v>0</v>
      </c>
      <c r="S955" s="225">
        <v>0</v>
      </c>
      <c r="T955" s="225">
        <f>S955*H955</f>
        <v>0</v>
      </c>
      <c r="U955" s="226" t="s">
        <v>19</v>
      </c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R955" s="227" t="s">
        <v>447</v>
      </c>
      <c r="AT955" s="227" t="s">
        <v>337</v>
      </c>
      <c r="AU955" s="227" t="s">
        <v>85</v>
      </c>
      <c r="AY955" s="19" t="s">
        <v>335</v>
      </c>
      <c r="BE955" s="228">
        <f>IF(N955="základní",J955,0)</f>
        <v>0</v>
      </c>
      <c r="BF955" s="228">
        <f>IF(N955="snížená",J955,0)</f>
        <v>0</v>
      </c>
      <c r="BG955" s="228">
        <f>IF(N955="zákl. přenesená",J955,0)</f>
        <v>0</v>
      </c>
      <c r="BH955" s="228">
        <f>IF(N955="sníž. přenesená",J955,0)</f>
        <v>0</v>
      </c>
      <c r="BI955" s="228">
        <f>IF(N955="nulová",J955,0)</f>
        <v>0</v>
      </c>
      <c r="BJ955" s="19" t="s">
        <v>83</v>
      </c>
      <c r="BK955" s="228">
        <f>ROUND(I955*H955,2)</f>
        <v>0</v>
      </c>
      <c r="BL955" s="19" t="s">
        <v>447</v>
      </c>
      <c r="BM955" s="227" t="s">
        <v>1468</v>
      </c>
    </row>
    <row r="956" s="2" customFormat="1">
      <c r="A956" s="40"/>
      <c r="B956" s="41"/>
      <c r="C956" s="42"/>
      <c r="D956" s="229" t="s">
        <v>343</v>
      </c>
      <c r="E956" s="42"/>
      <c r="F956" s="230" t="s">
        <v>1469</v>
      </c>
      <c r="G956" s="42"/>
      <c r="H956" s="42"/>
      <c r="I956" s="231"/>
      <c r="J956" s="42"/>
      <c r="K956" s="42"/>
      <c r="L956" s="46"/>
      <c r="M956" s="232"/>
      <c r="N956" s="233"/>
      <c r="O956" s="86"/>
      <c r="P956" s="86"/>
      <c r="Q956" s="86"/>
      <c r="R956" s="86"/>
      <c r="S956" s="86"/>
      <c r="T956" s="86"/>
      <c r="U956" s="87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T956" s="19" t="s">
        <v>343</v>
      </c>
      <c r="AU956" s="19" t="s">
        <v>85</v>
      </c>
    </row>
    <row r="957" s="2" customFormat="1">
      <c r="A957" s="40"/>
      <c r="B957" s="41"/>
      <c r="C957" s="42"/>
      <c r="D957" s="234" t="s">
        <v>345</v>
      </c>
      <c r="E957" s="42"/>
      <c r="F957" s="235" t="s">
        <v>1470</v>
      </c>
      <c r="G957" s="42"/>
      <c r="H957" s="42"/>
      <c r="I957" s="231"/>
      <c r="J957" s="42"/>
      <c r="K957" s="42"/>
      <c r="L957" s="46"/>
      <c r="M957" s="232"/>
      <c r="N957" s="233"/>
      <c r="O957" s="86"/>
      <c r="P957" s="86"/>
      <c r="Q957" s="86"/>
      <c r="R957" s="86"/>
      <c r="S957" s="86"/>
      <c r="T957" s="86"/>
      <c r="U957" s="87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T957" s="19" t="s">
        <v>345</v>
      </c>
      <c r="AU957" s="19" t="s">
        <v>85</v>
      </c>
    </row>
    <row r="958" s="12" customFormat="1" ht="22.8" customHeight="1">
      <c r="A958" s="12"/>
      <c r="B958" s="200"/>
      <c r="C958" s="201"/>
      <c r="D958" s="202" t="s">
        <v>75</v>
      </c>
      <c r="E958" s="214" t="s">
        <v>1471</v>
      </c>
      <c r="F958" s="214" t="s">
        <v>1472</v>
      </c>
      <c r="G958" s="201"/>
      <c r="H958" s="201"/>
      <c r="I958" s="204"/>
      <c r="J958" s="215">
        <f>BK958</f>
        <v>0</v>
      </c>
      <c r="K958" s="201"/>
      <c r="L958" s="206"/>
      <c r="M958" s="207"/>
      <c r="N958" s="208"/>
      <c r="O958" s="208"/>
      <c r="P958" s="209">
        <f>SUM(P959:P1217)</f>
        <v>0</v>
      </c>
      <c r="Q958" s="208"/>
      <c r="R958" s="209">
        <f>SUM(R959:R1217)</f>
        <v>17.786939140000005</v>
      </c>
      <c r="S958" s="208"/>
      <c r="T958" s="209">
        <f>SUM(T959:T1217)</f>
        <v>0.040000000000000001</v>
      </c>
      <c r="U958" s="210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R958" s="211" t="s">
        <v>85</v>
      </c>
      <c r="AT958" s="212" t="s">
        <v>75</v>
      </c>
      <c r="AU958" s="212" t="s">
        <v>83</v>
      </c>
      <c r="AY958" s="211" t="s">
        <v>335</v>
      </c>
      <c r="BK958" s="213">
        <f>SUM(BK959:BK1217)</f>
        <v>0</v>
      </c>
    </row>
    <row r="959" s="2" customFormat="1" ht="16.5" customHeight="1">
      <c r="A959" s="40"/>
      <c r="B959" s="41"/>
      <c r="C959" s="216" t="s">
        <v>1473</v>
      </c>
      <c r="D959" s="216" t="s">
        <v>337</v>
      </c>
      <c r="E959" s="217" t="s">
        <v>1474</v>
      </c>
      <c r="F959" s="218" t="s">
        <v>1475</v>
      </c>
      <c r="G959" s="219" t="s">
        <v>388</v>
      </c>
      <c r="H959" s="220">
        <v>96.700000000000003</v>
      </c>
      <c r="I959" s="221"/>
      <c r="J959" s="222">
        <f>ROUND(I959*H959,2)</f>
        <v>0</v>
      </c>
      <c r="K959" s="218" t="s">
        <v>341</v>
      </c>
      <c r="L959" s="46"/>
      <c r="M959" s="223" t="s">
        <v>19</v>
      </c>
      <c r="N959" s="224" t="s">
        <v>47</v>
      </c>
      <c r="O959" s="86"/>
      <c r="P959" s="225">
        <f>O959*H959</f>
        <v>0</v>
      </c>
      <c r="Q959" s="225">
        <v>0</v>
      </c>
      <c r="R959" s="225">
        <f>Q959*H959</f>
        <v>0</v>
      </c>
      <c r="S959" s="225">
        <v>0</v>
      </c>
      <c r="T959" s="225">
        <f>S959*H959</f>
        <v>0</v>
      </c>
      <c r="U959" s="226" t="s">
        <v>19</v>
      </c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R959" s="227" t="s">
        <v>447</v>
      </c>
      <c r="AT959" s="227" t="s">
        <v>337</v>
      </c>
      <c r="AU959" s="227" t="s">
        <v>85</v>
      </c>
      <c r="AY959" s="19" t="s">
        <v>335</v>
      </c>
      <c r="BE959" s="228">
        <f>IF(N959="základní",J959,0)</f>
        <v>0</v>
      </c>
      <c r="BF959" s="228">
        <f>IF(N959="snížená",J959,0)</f>
        <v>0</v>
      </c>
      <c r="BG959" s="228">
        <f>IF(N959="zákl. přenesená",J959,0)</f>
        <v>0</v>
      </c>
      <c r="BH959" s="228">
        <f>IF(N959="sníž. přenesená",J959,0)</f>
        <v>0</v>
      </c>
      <c r="BI959" s="228">
        <f>IF(N959="nulová",J959,0)</f>
        <v>0</v>
      </c>
      <c r="BJ959" s="19" t="s">
        <v>83</v>
      </c>
      <c r="BK959" s="228">
        <f>ROUND(I959*H959,2)</f>
        <v>0</v>
      </c>
      <c r="BL959" s="19" t="s">
        <v>447</v>
      </c>
      <c r="BM959" s="227" t="s">
        <v>1476</v>
      </c>
    </row>
    <row r="960" s="2" customFormat="1">
      <c r="A960" s="40"/>
      <c r="B960" s="41"/>
      <c r="C960" s="42"/>
      <c r="D960" s="229" t="s">
        <v>343</v>
      </c>
      <c r="E960" s="42"/>
      <c r="F960" s="230" t="s">
        <v>1477</v>
      </c>
      <c r="G960" s="42"/>
      <c r="H960" s="42"/>
      <c r="I960" s="231"/>
      <c r="J960" s="42"/>
      <c r="K960" s="42"/>
      <c r="L960" s="46"/>
      <c r="M960" s="232"/>
      <c r="N960" s="233"/>
      <c r="O960" s="86"/>
      <c r="P960" s="86"/>
      <c r="Q960" s="86"/>
      <c r="R960" s="86"/>
      <c r="S960" s="86"/>
      <c r="T960" s="86"/>
      <c r="U960" s="87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T960" s="19" t="s">
        <v>343</v>
      </c>
      <c r="AU960" s="19" t="s">
        <v>85</v>
      </c>
    </row>
    <row r="961" s="2" customFormat="1">
      <c r="A961" s="40"/>
      <c r="B961" s="41"/>
      <c r="C961" s="42"/>
      <c r="D961" s="234" t="s">
        <v>345</v>
      </c>
      <c r="E961" s="42"/>
      <c r="F961" s="235" t="s">
        <v>1478</v>
      </c>
      <c r="G961" s="42"/>
      <c r="H961" s="42"/>
      <c r="I961" s="231"/>
      <c r="J961" s="42"/>
      <c r="K961" s="42"/>
      <c r="L961" s="46"/>
      <c r="M961" s="232"/>
      <c r="N961" s="233"/>
      <c r="O961" s="86"/>
      <c r="P961" s="86"/>
      <c r="Q961" s="86"/>
      <c r="R961" s="86"/>
      <c r="S961" s="86"/>
      <c r="T961" s="86"/>
      <c r="U961" s="87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T961" s="19" t="s">
        <v>345</v>
      </c>
      <c r="AU961" s="19" t="s">
        <v>85</v>
      </c>
    </row>
    <row r="962" s="14" customFormat="1">
      <c r="A962" s="14"/>
      <c r="B962" s="247"/>
      <c r="C962" s="248"/>
      <c r="D962" s="229" t="s">
        <v>347</v>
      </c>
      <c r="E962" s="249" t="s">
        <v>19</v>
      </c>
      <c r="F962" s="250" t="s">
        <v>645</v>
      </c>
      <c r="G962" s="248"/>
      <c r="H962" s="249" t="s">
        <v>19</v>
      </c>
      <c r="I962" s="251"/>
      <c r="J962" s="248"/>
      <c r="K962" s="248"/>
      <c r="L962" s="252"/>
      <c r="M962" s="253"/>
      <c r="N962" s="254"/>
      <c r="O962" s="254"/>
      <c r="P962" s="254"/>
      <c r="Q962" s="254"/>
      <c r="R962" s="254"/>
      <c r="S962" s="254"/>
      <c r="T962" s="254"/>
      <c r="U962" s="255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T962" s="256" t="s">
        <v>347</v>
      </c>
      <c r="AU962" s="256" t="s">
        <v>85</v>
      </c>
      <c r="AV962" s="14" t="s">
        <v>83</v>
      </c>
      <c r="AW962" s="14" t="s">
        <v>37</v>
      </c>
      <c r="AX962" s="14" t="s">
        <v>76</v>
      </c>
      <c r="AY962" s="256" t="s">
        <v>335</v>
      </c>
    </row>
    <row r="963" s="13" customFormat="1">
      <c r="A963" s="13"/>
      <c r="B963" s="236"/>
      <c r="C963" s="237"/>
      <c r="D963" s="229" t="s">
        <v>347</v>
      </c>
      <c r="E963" s="238" t="s">
        <v>19</v>
      </c>
      <c r="F963" s="239" t="s">
        <v>1479</v>
      </c>
      <c r="G963" s="237"/>
      <c r="H963" s="240">
        <v>72.700000000000003</v>
      </c>
      <c r="I963" s="241"/>
      <c r="J963" s="237"/>
      <c r="K963" s="237"/>
      <c r="L963" s="242"/>
      <c r="M963" s="243"/>
      <c r="N963" s="244"/>
      <c r="O963" s="244"/>
      <c r="P963" s="244"/>
      <c r="Q963" s="244"/>
      <c r="R963" s="244"/>
      <c r="S963" s="244"/>
      <c r="T963" s="244"/>
      <c r="U963" s="245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T963" s="246" t="s">
        <v>347</v>
      </c>
      <c r="AU963" s="246" t="s">
        <v>85</v>
      </c>
      <c r="AV963" s="13" t="s">
        <v>85</v>
      </c>
      <c r="AW963" s="13" t="s">
        <v>37</v>
      </c>
      <c r="AX963" s="13" t="s">
        <v>76</v>
      </c>
      <c r="AY963" s="246" t="s">
        <v>335</v>
      </c>
    </row>
    <row r="964" s="13" customFormat="1">
      <c r="A964" s="13"/>
      <c r="B964" s="236"/>
      <c r="C964" s="237"/>
      <c r="D964" s="229" t="s">
        <v>347</v>
      </c>
      <c r="E964" s="238" t="s">
        <v>19</v>
      </c>
      <c r="F964" s="239" t="s">
        <v>1480</v>
      </c>
      <c r="G964" s="237"/>
      <c r="H964" s="240">
        <v>24</v>
      </c>
      <c r="I964" s="241"/>
      <c r="J964" s="237"/>
      <c r="K964" s="237"/>
      <c r="L964" s="242"/>
      <c r="M964" s="243"/>
      <c r="N964" s="244"/>
      <c r="O964" s="244"/>
      <c r="P964" s="244"/>
      <c r="Q964" s="244"/>
      <c r="R964" s="244"/>
      <c r="S964" s="244"/>
      <c r="T964" s="244"/>
      <c r="U964" s="245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T964" s="246" t="s">
        <v>347</v>
      </c>
      <c r="AU964" s="246" t="s">
        <v>85</v>
      </c>
      <c r="AV964" s="13" t="s">
        <v>85</v>
      </c>
      <c r="AW964" s="13" t="s">
        <v>37</v>
      </c>
      <c r="AX964" s="13" t="s">
        <v>76</v>
      </c>
      <c r="AY964" s="246" t="s">
        <v>335</v>
      </c>
    </row>
    <row r="965" s="15" customFormat="1">
      <c r="A965" s="15"/>
      <c r="B965" s="267"/>
      <c r="C965" s="268"/>
      <c r="D965" s="229" t="s">
        <v>347</v>
      </c>
      <c r="E965" s="269" t="s">
        <v>19</v>
      </c>
      <c r="F965" s="270" t="s">
        <v>462</v>
      </c>
      <c r="G965" s="268"/>
      <c r="H965" s="271">
        <v>96.700000000000003</v>
      </c>
      <c r="I965" s="272"/>
      <c r="J965" s="268"/>
      <c r="K965" s="268"/>
      <c r="L965" s="273"/>
      <c r="M965" s="274"/>
      <c r="N965" s="275"/>
      <c r="O965" s="275"/>
      <c r="P965" s="275"/>
      <c r="Q965" s="275"/>
      <c r="R965" s="275"/>
      <c r="S965" s="275"/>
      <c r="T965" s="275"/>
      <c r="U965" s="276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T965" s="277" t="s">
        <v>347</v>
      </c>
      <c r="AU965" s="277" t="s">
        <v>85</v>
      </c>
      <c r="AV965" s="15" t="s">
        <v>103</v>
      </c>
      <c r="AW965" s="15" t="s">
        <v>37</v>
      </c>
      <c r="AX965" s="15" t="s">
        <v>83</v>
      </c>
      <c r="AY965" s="277" t="s">
        <v>335</v>
      </c>
    </row>
    <row r="966" s="2" customFormat="1" ht="16.5" customHeight="1">
      <c r="A966" s="40"/>
      <c r="B966" s="41"/>
      <c r="C966" s="257" t="s">
        <v>1481</v>
      </c>
      <c r="D966" s="257" t="s">
        <v>395</v>
      </c>
      <c r="E966" s="258" t="s">
        <v>1482</v>
      </c>
      <c r="F966" s="259" t="s">
        <v>1483</v>
      </c>
      <c r="G966" s="260" t="s">
        <v>388</v>
      </c>
      <c r="H966" s="261">
        <v>92.400000000000006</v>
      </c>
      <c r="I966" s="262"/>
      <c r="J966" s="263">
        <f>ROUND(I966*H966,2)</f>
        <v>0</v>
      </c>
      <c r="K966" s="259" t="s">
        <v>341</v>
      </c>
      <c r="L966" s="264"/>
      <c r="M966" s="265" t="s">
        <v>19</v>
      </c>
      <c r="N966" s="266" t="s">
        <v>47</v>
      </c>
      <c r="O966" s="86"/>
      <c r="P966" s="225">
        <f>O966*H966</f>
        <v>0</v>
      </c>
      <c r="Q966" s="225">
        <v>0.050000000000000003</v>
      </c>
      <c r="R966" s="225">
        <f>Q966*H966</f>
        <v>4.6200000000000001</v>
      </c>
      <c r="S966" s="225">
        <v>0</v>
      </c>
      <c r="T966" s="225">
        <f>S966*H966</f>
        <v>0</v>
      </c>
      <c r="U966" s="226" t="s">
        <v>19</v>
      </c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R966" s="227" t="s">
        <v>565</v>
      </c>
      <c r="AT966" s="227" t="s">
        <v>395</v>
      </c>
      <c r="AU966" s="227" t="s">
        <v>85</v>
      </c>
      <c r="AY966" s="19" t="s">
        <v>335</v>
      </c>
      <c r="BE966" s="228">
        <f>IF(N966="základní",J966,0)</f>
        <v>0</v>
      </c>
      <c r="BF966" s="228">
        <f>IF(N966="snížená",J966,0)</f>
        <v>0</v>
      </c>
      <c r="BG966" s="228">
        <f>IF(N966="zákl. přenesená",J966,0)</f>
        <v>0</v>
      </c>
      <c r="BH966" s="228">
        <f>IF(N966="sníž. přenesená",J966,0)</f>
        <v>0</v>
      </c>
      <c r="BI966" s="228">
        <f>IF(N966="nulová",J966,0)</f>
        <v>0</v>
      </c>
      <c r="BJ966" s="19" t="s">
        <v>83</v>
      </c>
      <c r="BK966" s="228">
        <f>ROUND(I966*H966,2)</f>
        <v>0</v>
      </c>
      <c r="BL966" s="19" t="s">
        <v>447</v>
      </c>
      <c r="BM966" s="227" t="s">
        <v>1484</v>
      </c>
    </row>
    <row r="967" s="2" customFormat="1">
      <c r="A967" s="40"/>
      <c r="B967" s="41"/>
      <c r="C967" s="42"/>
      <c r="D967" s="229" t="s">
        <v>343</v>
      </c>
      <c r="E967" s="42"/>
      <c r="F967" s="230" t="s">
        <v>1483</v>
      </c>
      <c r="G967" s="42"/>
      <c r="H967" s="42"/>
      <c r="I967" s="231"/>
      <c r="J967" s="42"/>
      <c r="K967" s="42"/>
      <c r="L967" s="46"/>
      <c r="M967" s="232"/>
      <c r="N967" s="233"/>
      <c r="O967" s="86"/>
      <c r="P967" s="86"/>
      <c r="Q967" s="86"/>
      <c r="R967" s="86"/>
      <c r="S967" s="86"/>
      <c r="T967" s="86"/>
      <c r="U967" s="87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T967" s="19" t="s">
        <v>343</v>
      </c>
      <c r="AU967" s="19" t="s">
        <v>85</v>
      </c>
    </row>
    <row r="968" s="14" customFormat="1">
      <c r="A968" s="14"/>
      <c r="B968" s="247"/>
      <c r="C968" s="248"/>
      <c r="D968" s="229" t="s">
        <v>347</v>
      </c>
      <c r="E968" s="249" t="s">
        <v>19</v>
      </c>
      <c r="F968" s="250" t="s">
        <v>645</v>
      </c>
      <c r="G968" s="248"/>
      <c r="H968" s="249" t="s">
        <v>19</v>
      </c>
      <c r="I968" s="251"/>
      <c r="J968" s="248"/>
      <c r="K968" s="248"/>
      <c r="L968" s="252"/>
      <c r="M968" s="253"/>
      <c r="N968" s="254"/>
      <c r="O968" s="254"/>
      <c r="P968" s="254"/>
      <c r="Q968" s="254"/>
      <c r="R968" s="254"/>
      <c r="S968" s="254"/>
      <c r="T968" s="254"/>
      <c r="U968" s="255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T968" s="256" t="s">
        <v>347</v>
      </c>
      <c r="AU968" s="256" t="s">
        <v>85</v>
      </c>
      <c r="AV968" s="14" t="s">
        <v>83</v>
      </c>
      <c r="AW968" s="14" t="s">
        <v>37</v>
      </c>
      <c r="AX968" s="14" t="s">
        <v>76</v>
      </c>
      <c r="AY968" s="256" t="s">
        <v>335</v>
      </c>
    </row>
    <row r="969" s="13" customFormat="1">
      <c r="A969" s="13"/>
      <c r="B969" s="236"/>
      <c r="C969" s="237"/>
      <c r="D969" s="229" t="s">
        <v>347</v>
      </c>
      <c r="E969" s="238" t="s">
        <v>19</v>
      </c>
      <c r="F969" s="239" t="s">
        <v>1485</v>
      </c>
      <c r="G969" s="237"/>
      <c r="H969" s="240">
        <v>68.400000000000006</v>
      </c>
      <c r="I969" s="241"/>
      <c r="J969" s="237"/>
      <c r="K969" s="237"/>
      <c r="L969" s="242"/>
      <c r="M969" s="243"/>
      <c r="N969" s="244"/>
      <c r="O969" s="244"/>
      <c r="P969" s="244"/>
      <c r="Q969" s="244"/>
      <c r="R969" s="244"/>
      <c r="S969" s="244"/>
      <c r="T969" s="244"/>
      <c r="U969" s="245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T969" s="246" t="s">
        <v>347</v>
      </c>
      <c r="AU969" s="246" t="s">
        <v>85</v>
      </c>
      <c r="AV969" s="13" t="s">
        <v>85</v>
      </c>
      <c r="AW969" s="13" t="s">
        <v>37</v>
      </c>
      <c r="AX969" s="13" t="s">
        <v>76</v>
      </c>
      <c r="AY969" s="246" t="s">
        <v>335</v>
      </c>
    </row>
    <row r="970" s="13" customFormat="1">
      <c r="A970" s="13"/>
      <c r="B970" s="236"/>
      <c r="C970" s="237"/>
      <c r="D970" s="229" t="s">
        <v>347</v>
      </c>
      <c r="E970" s="238" t="s">
        <v>19</v>
      </c>
      <c r="F970" s="239" t="s">
        <v>1480</v>
      </c>
      <c r="G970" s="237"/>
      <c r="H970" s="240">
        <v>24</v>
      </c>
      <c r="I970" s="241"/>
      <c r="J970" s="237"/>
      <c r="K970" s="237"/>
      <c r="L970" s="242"/>
      <c r="M970" s="243"/>
      <c r="N970" s="244"/>
      <c r="O970" s="244"/>
      <c r="P970" s="244"/>
      <c r="Q970" s="244"/>
      <c r="R970" s="244"/>
      <c r="S970" s="244"/>
      <c r="T970" s="244"/>
      <c r="U970" s="245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T970" s="246" t="s">
        <v>347</v>
      </c>
      <c r="AU970" s="246" t="s">
        <v>85</v>
      </c>
      <c r="AV970" s="13" t="s">
        <v>85</v>
      </c>
      <c r="AW970" s="13" t="s">
        <v>37</v>
      </c>
      <c r="AX970" s="13" t="s">
        <v>76</v>
      </c>
      <c r="AY970" s="246" t="s">
        <v>335</v>
      </c>
    </row>
    <row r="971" s="15" customFormat="1">
      <c r="A971" s="15"/>
      <c r="B971" s="267"/>
      <c r="C971" s="268"/>
      <c r="D971" s="229" t="s">
        <v>347</v>
      </c>
      <c r="E971" s="269" t="s">
        <v>19</v>
      </c>
      <c r="F971" s="270" t="s">
        <v>462</v>
      </c>
      <c r="G971" s="268"/>
      <c r="H971" s="271">
        <v>92.400000000000006</v>
      </c>
      <c r="I971" s="272"/>
      <c r="J971" s="268"/>
      <c r="K971" s="268"/>
      <c r="L971" s="273"/>
      <c r="M971" s="274"/>
      <c r="N971" s="275"/>
      <c r="O971" s="275"/>
      <c r="P971" s="275"/>
      <c r="Q971" s="275"/>
      <c r="R971" s="275"/>
      <c r="S971" s="275"/>
      <c r="T971" s="275"/>
      <c r="U971" s="276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T971" s="277" t="s">
        <v>347</v>
      </c>
      <c r="AU971" s="277" t="s">
        <v>85</v>
      </c>
      <c r="AV971" s="15" t="s">
        <v>103</v>
      </c>
      <c r="AW971" s="15" t="s">
        <v>37</v>
      </c>
      <c r="AX971" s="15" t="s">
        <v>83</v>
      </c>
      <c r="AY971" s="277" t="s">
        <v>335</v>
      </c>
    </row>
    <row r="972" s="2" customFormat="1" ht="24.15" customHeight="1">
      <c r="A972" s="40"/>
      <c r="B972" s="41"/>
      <c r="C972" s="257" t="s">
        <v>1486</v>
      </c>
      <c r="D972" s="257" t="s">
        <v>395</v>
      </c>
      <c r="E972" s="258" t="s">
        <v>1487</v>
      </c>
      <c r="F972" s="259" t="s">
        <v>1488</v>
      </c>
      <c r="G972" s="260" t="s">
        <v>388</v>
      </c>
      <c r="H972" s="261">
        <v>4.2999999999999998</v>
      </c>
      <c r="I972" s="262"/>
      <c r="J972" s="263">
        <f>ROUND(I972*H972,2)</f>
        <v>0</v>
      </c>
      <c r="K972" s="259" t="s">
        <v>341</v>
      </c>
      <c r="L972" s="264"/>
      <c r="M972" s="265" t="s">
        <v>19</v>
      </c>
      <c r="N972" s="266" t="s">
        <v>47</v>
      </c>
      <c r="O972" s="86"/>
      <c r="P972" s="225">
        <f>O972*H972</f>
        <v>0</v>
      </c>
      <c r="Q972" s="225">
        <v>0.028000000000000001</v>
      </c>
      <c r="R972" s="225">
        <f>Q972*H972</f>
        <v>0.12039999999999999</v>
      </c>
      <c r="S972" s="225">
        <v>0</v>
      </c>
      <c r="T972" s="225">
        <f>S972*H972</f>
        <v>0</v>
      </c>
      <c r="U972" s="226" t="s">
        <v>19</v>
      </c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R972" s="227" t="s">
        <v>565</v>
      </c>
      <c r="AT972" s="227" t="s">
        <v>395</v>
      </c>
      <c r="AU972" s="227" t="s">
        <v>85</v>
      </c>
      <c r="AY972" s="19" t="s">
        <v>335</v>
      </c>
      <c r="BE972" s="228">
        <f>IF(N972="základní",J972,0)</f>
        <v>0</v>
      </c>
      <c r="BF972" s="228">
        <f>IF(N972="snížená",J972,0)</f>
        <v>0</v>
      </c>
      <c r="BG972" s="228">
        <f>IF(N972="zákl. přenesená",J972,0)</f>
        <v>0</v>
      </c>
      <c r="BH972" s="228">
        <f>IF(N972="sníž. přenesená",J972,0)</f>
        <v>0</v>
      </c>
      <c r="BI972" s="228">
        <f>IF(N972="nulová",J972,0)</f>
        <v>0</v>
      </c>
      <c r="BJ972" s="19" t="s">
        <v>83</v>
      </c>
      <c r="BK972" s="228">
        <f>ROUND(I972*H972,2)</f>
        <v>0</v>
      </c>
      <c r="BL972" s="19" t="s">
        <v>447</v>
      </c>
      <c r="BM972" s="227" t="s">
        <v>1489</v>
      </c>
    </row>
    <row r="973" s="2" customFormat="1">
      <c r="A973" s="40"/>
      <c r="B973" s="41"/>
      <c r="C973" s="42"/>
      <c r="D973" s="229" t="s">
        <v>343</v>
      </c>
      <c r="E973" s="42"/>
      <c r="F973" s="230" t="s">
        <v>1488</v>
      </c>
      <c r="G973" s="42"/>
      <c r="H973" s="42"/>
      <c r="I973" s="231"/>
      <c r="J973" s="42"/>
      <c r="K973" s="42"/>
      <c r="L973" s="46"/>
      <c r="M973" s="232"/>
      <c r="N973" s="233"/>
      <c r="O973" s="86"/>
      <c r="P973" s="86"/>
      <c r="Q973" s="86"/>
      <c r="R973" s="86"/>
      <c r="S973" s="86"/>
      <c r="T973" s="86"/>
      <c r="U973" s="87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T973" s="19" t="s">
        <v>343</v>
      </c>
      <c r="AU973" s="19" t="s">
        <v>85</v>
      </c>
    </row>
    <row r="974" s="14" customFormat="1">
      <c r="A974" s="14"/>
      <c r="B974" s="247"/>
      <c r="C974" s="248"/>
      <c r="D974" s="229" t="s">
        <v>347</v>
      </c>
      <c r="E974" s="249" t="s">
        <v>19</v>
      </c>
      <c r="F974" s="250" t="s">
        <v>645</v>
      </c>
      <c r="G974" s="248"/>
      <c r="H974" s="249" t="s">
        <v>19</v>
      </c>
      <c r="I974" s="251"/>
      <c r="J974" s="248"/>
      <c r="K974" s="248"/>
      <c r="L974" s="252"/>
      <c r="M974" s="253"/>
      <c r="N974" s="254"/>
      <c r="O974" s="254"/>
      <c r="P974" s="254"/>
      <c r="Q974" s="254"/>
      <c r="R974" s="254"/>
      <c r="S974" s="254"/>
      <c r="T974" s="254"/>
      <c r="U974" s="255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T974" s="256" t="s">
        <v>347</v>
      </c>
      <c r="AU974" s="256" t="s">
        <v>85</v>
      </c>
      <c r="AV974" s="14" t="s">
        <v>83</v>
      </c>
      <c r="AW974" s="14" t="s">
        <v>37</v>
      </c>
      <c r="AX974" s="14" t="s">
        <v>76</v>
      </c>
      <c r="AY974" s="256" t="s">
        <v>335</v>
      </c>
    </row>
    <row r="975" s="13" customFormat="1">
      <c r="A975" s="13"/>
      <c r="B975" s="236"/>
      <c r="C975" s="237"/>
      <c r="D975" s="229" t="s">
        <v>347</v>
      </c>
      <c r="E975" s="238" t="s">
        <v>19</v>
      </c>
      <c r="F975" s="239" t="s">
        <v>1490</v>
      </c>
      <c r="G975" s="237"/>
      <c r="H975" s="240">
        <v>4.2999999999999998</v>
      </c>
      <c r="I975" s="241"/>
      <c r="J975" s="237"/>
      <c r="K975" s="237"/>
      <c r="L975" s="242"/>
      <c r="M975" s="243"/>
      <c r="N975" s="244"/>
      <c r="O975" s="244"/>
      <c r="P975" s="244"/>
      <c r="Q975" s="244"/>
      <c r="R975" s="244"/>
      <c r="S975" s="244"/>
      <c r="T975" s="244"/>
      <c r="U975" s="245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T975" s="246" t="s">
        <v>347</v>
      </c>
      <c r="AU975" s="246" t="s">
        <v>85</v>
      </c>
      <c r="AV975" s="13" t="s">
        <v>85</v>
      </c>
      <c r="AW975" s="13" t="s">
        <v>37</v>
      </c>
      <c r="AX975" s="13" t="s">
        <v>83</v>
      </c>
      <c r="AY975" s="246" t="s">
        <v>335</v>
      </c>
    </row>
    <row r="976" s="2" customFormat="1" ht="21.75" customHeight="1">
      <c r="A976" s="40"/>
      <c r="B976" s="41"/>
      <c r="C976" s="216" t="s">
        <v>1491</v>
      </c>
      <c r="D976" s="216" t="s">
        <v>337</v>
      </c>
      <c r="E976" s="217" t="s">
        <v>1492</v>
      </c>
      <c r="F976" s="218" t="s">
        <v>1493</v>
      </c>
      <c r="G976" s="219" t="s">
        <v>666</v>
      </c>
      <c r="H976" s="220">
        <v>1</v>
      </c>
      <c r="I976" s="221"/>
      <c r="J976" s="222">
        <f>ROUND(I976*H976,2)</f>
        <v>0</v>
      </c>
      <c r="K976" s="218" t="s">
        <v>341</v>
      </c>
      <c r="L976" s="46"/>
      <c r="M976" s="223" t="s">
        <v>19</v>
      </c>
      <c r="N976" s="224" t="s">
        <v>47</v>
      </c>
      <c r="O976" s="86"/>
      <c r="P976" s="225">
        <f>O976*H976</f>
        <v>0</v>
      </c>
      <c r="Q976" s="225">
        <v>0</v>
      </c>
      <c r="R976" s="225">
        <f>Q976*H976</f>
        <v>0</v>
      </c>
      <c r="S976" s="225">
        <v>0</v>
      </c>
      <c r="T976" s="225">
        <f>S976*H976</f>
        <v>0</v>
      </c>
      <c r="U976" s="226" t="s">
        <v>19</v>
      </c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R976" s="227" t="s">
        <v>447</v>
      </c>
      <c r="AT976" s="227" t="s">
        <v>337</v>
      </c>
      <c r="AU976" s="227" t="s">
        <v>85</v>
      </c>
      <c r="AY976" s="19" t="s">
        <v>335</v>
      </c>
      <c r="BE976" s="228">
        <f>IF(N976="základní",J976,0)</f>
        <v>0</v>
      </c>
      <c r="BF976" s="228">
        <f>IF(N976="snížená",J976,0)</f>
        <v>0</v>
      </c>
      <c r="BG976" s="228">
        <f>IF(N976="zákl. přenesená",J976,0)</f>
        <v>0</v>
      </c>
      <c r="BH976" s="228">
        <f>IF(N976="sníž. přenesená",J976,0)</f>
        <v>0</v>
      </c>
      <c r="BI976" s="228">
        <f>IF(N976="nulová",J976,0)</f>
        <v>0</v>
      </c>
      <c r="BJ976" s="19" t="s">
        <v>83</v>
      </c>
      <c r="BK976" s="228">
        <f>ROUND(I976*H976,2)</f>
        <v>0</v>
      </c>
      <c r="BL976" s="19" t="s">
        <v>447</v>
      </c>
      <c r="BM976" s="227" t="s">
        <v>1494</v>
      </c>
    </row>
    <row r="977" s="2" customFormat="1">
      <c r="A977" s="40"/>
      <c r="B977" s="41"/>
      <c r="C977" s="42"/>
      <c r="D977" s="229" t="s">
        <v>343</v>
      </c>
      <c r="E977" s="42"/>
      <c r="F977" s="230" t="s">
        <v>1495</v>
      </c>
      <c r="G977" s="42"/>
      <c r="H977" s="42"/>
      <c r="I977" s="231"/>
      <c r="J977" s="42"/>
      <c r="K977" s="42"/>
      <c r="L977" s="46"/>
      <c r="M977" s="232"/>
      <c r="N977" s="233"/>
      <c r="O977" s="86"/>
      <c r="P977" s="86"/>
      <c r="Q977" s="86"/>
      <c r="R977" s="86"/>
      <c r="S977" s="86"/>
      <c r="T977" s="86"/>
      <c r="U977" s="87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T977" s="19" t="s">
        <v>343</v>
      </c>
      <c r="AU977" s="19" t="s">
        <v>85</v>
      </c>
    </row>
    <row r="978" s="2" customFormat="1">
      <c r="A978" s="40"/>
      <c r="B978" s="41"/>
      <c r="C978" s="42"/>
      <c r="D978" s="234" t="s">
        <v>345</v>
      </c>
      <c r="E978" s="42"/>
      <c r="F978" s="235" t="s">
        <v>1496</v>
      </c>
      <c r="G978" s="42"/>
      <c r="H978" s="42"/>
      <c r="I978" s="231"/>
      <c r="J978" s="42"/>
      <c r="K978" s="42"/>
      <c r="L978" s="46"/>
      <c r="M978" s="232"/>
      <c r="N978" s="233"/>
      <c r="O978" s="86"/>
      <c r="P978" s="86"/>
      <c r="Q978" s="86"/>
      <c r="R978" s="86"/>
      <c r="S978" s="86"/>
      <c r="T978" s="86"/>
      <c r="U978" s="87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T978" s="19" t="s">
        <v>345</v>
      </c>
      <c r="AU978" s="19" t="s">
        <v>85</v>
      </c>
    </row>
    <row r="979" s="2" customFormat="1" ht="16.5" customHeight="1">
      <c r="A979" s="40"/>
      <c r="B979" s="41"/>
      <c r="C979" s="216" t="s">
        <v>1497</v>
      </c>
      <c r="D979" s="216" t="s">
        <v>337</v>
      </c>
      <c r="E979" s="217" t="s">
        <v>1498</v>
      </c>
      <c r="F979" s="218" t="s">
        <v>1499</v>
      </c>
      <c r="G979" s="219" t="s">
        <v>618</v>
      </c>
      <c r="H979" s="220">
        <v>28.175000000000001</v>
      </c>
      <c r="I979" s="221"/>
      <c r="J979" s="222">
        <f>ROUND(I979*H979,2)</f>
        <v>0</v>
      </c>
      <c r="K979" s="218" t="s">
        <v>19</v>
      </c>
      <c r="L979" s="46"/>
      <c r="M979" s="223" t="s">
        <v>19</v>
      </c>
      <c r="N979" s="224" t="s">
        <v>47</v>
      </c>
      <c r="O979" s="86"/>
      <c r="P979" s="225">
        <f>O979*H979</f>
        <v>0</v>
      </c>
      <c r="Q979" s="225">
        <v>0</v>
      </c>
      <c r="R979" s="225">
        <f>Q979*H979</f>
        <v>0</v>
      </c>
      <c r="S979" s="225">
        <v>0</v>
      </c>
      <c r="T979" s="225">
        <f>S979*H979</f>
        <v>0</v>
      </c>
      <c r="U979" s="226" t="s">
        <v>19</v>
      </c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R979" s="227" t="s">
        <v>447</v>
      </c>
      <c r="AT979" s="227" t="s">
        <v>337</v>
      </c>
      <c r="AU979" s="227" t="s">
        <v>85</v>
      </c>
      <c r="AY979" s="19" t="s">
        <v>335</v>
      </c>
      <c r="BE979" s="228">
        <f>IF(N979="základní",J979,0)</f>
        <v>0</v>
      </c>
      <c r="BF979" s="228">
        <f>IF(N979="snížená",J979,0)</f>
        <v>0</v>
      </c>
      <c r="BG979" s="228">
        <f>IF(N979="zákl. přenesená",J979,0)</f>
        <v>0</v>
      </c>
      <c r="BH979" s="228">
        <f>IF(N979="sníž. přenesená",J979,0)</f>
        <v>0</v>
      </c>
      <c r="BI979" s="228">
        <f>IF(N979="nulová",J979,0)</f>
        <v>0</v>
      </c>
      <c r="BJ979" s="19" t="s">
        <v>83</v>
      </c>
      <c r="BK979" s="228">
        <f>ROUND(I979*H979,2)</f>
        <v>0</v>
      </c>
      <c r="BL979" s="19" t="s">
        <v>447</v>
      </c>
      <c r="BM979" s="227" t="s">
        <v>1500</v>
      </c>
    </row>
    <row r="980" s="2" customFormat="1">
      <c r="A980" s="40"/>
      <c r="B980" s="41"/>
      <c r="C980" s="42"/>
      <c r="D980" s="229" t="s">
        <v>343</v>
      </c>
      <c r="E980" s="42"/>
      <c r="F980" s="230" t="s">
        <v>1501</v>
      </c>
      <c r="G980" s="42"/>
      <c r="H980" s="42"/>
      <c r="I980" s="231"/>
      <c r="J980" s="42"/>
      <c r="K980" s="42"/>
      <c r="L980" s="46"/>
      <c r="M980" s="232"/>
      <c r="N980" s="233"/>
      <c r="O980" s="86"/>
      <c r="P980" s="86"/>
      <c r="Q980" s="86"/>
      <c r="R980" s="86"/>
      <c r="S980" s="86"/>
      <c r="T980" s="86"/>
      <c r="U980" s="87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T980" s="19" t="s">
        <v>343</v>
      </c>
      <c r="AU980" s="19" t="s">
        <v>85</v>
      </c>
    </row>
    <row r="981" s="14" customFormat="1">
      <c r="A981" s="14"/>
      <c r="B981" s="247"/>
      <c r="C981" s="248"/>
      <c r="D981" s="229" t="s">
        <v>347</v>
      </c>
      <c r="E981" s="249" t="s">
        <v>19</v>
      </c>
      <c r="F981" s="250" t="s">
        <v>758</v>
      </c>
      <c r="G981" s="248"/>
      <c r="H981" s="249" t="s">
        <v>19</v>
      </c>
      <c r="I981" s="251"/>
      <c r="J981" s="248"/>
      <c r="K981" s="248"/>
      <c r="L981" s="252"/>
      <c r="M981" s="253"/>
      <c r="N981" s="254"/>
      <c r="O981" s="254"/>
      <c r="P981" s="254"/>
      <c r="Q981" s="254"/>
      <c r="R981" s="254"/>
      <c r="S981" s="254"/>
      <c r="T981" s="254"/>
      <c r="U981" s="255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T981" s="256" t="s">
        <v>347</v>
      </c>
      <c r="AU981" s="256" t="s">
        <v>85</v>
      </c>
      <c r="AV981" s="14" t="s">
        <v>83</v>
      </c>
      <c r="AW981" s="14" t="s">
        <v>37</v>
      </c>
      <c r="AX981" s="14" t="s">
        <v>76</v>
      </c>
      <c r="AY981" s="256" t="s">
        <v>335</v>
      </c>
    </row>
    <row r="982" s="13" customFormat="1">
      <c r="A982" s="13"/>
      <c r="B982" s="236"/>
      <c r="C982" s="237"/>
      <c r="D982" s="229" t="s">
        <v>347</v>
      </c>
      <c r="E982" s="238" t="s">
        <v>19</v>
      </c>
      <c r="F982" s="239" t="s">
        <v>1502</v>
      </c>
      <c r="G982" s="237"/>
      <c r="H982" s="240">
        <v>10</v>
      </c>
      <c r="I982" s="241"/>
      <c r="J982" s="237"/>
      <c r="K982" s="237"/>
      <c r="L982" s="242"/>
      <c r="M982" s="243"/>
      <c r="N982" s="244"/>
      <c r="O982" s="244"/>
      <c r="P982" s="244"/>
      <c r="Q982" s="244"/>
      <c r="R982" s="244"/>
      <c r="S982" s="244"/>
      <c r="T982" s="244"/>
      <c r="U982" s="245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T982" s="246" t="s">
        <v>347</v>
      </c>
      <c r="AU982" s="246" t="s">
        <v>85</v>
      </c>
      <c r="AV982" s="13" t="s">
        <v>85</v>
      </c>
      <c r="AW982" s="13" t="s">
        <v>37</v>
      </c>
      <c r="AX982" s="13" t="s">
        <v>76</v>
      </c>
      <c r="AY982" s="246" t="s">
        <v>335</v>
      </c>
    </row>
    <row r="983" s="13" customFormat="1">
      <c r="A983" s="13"/>
      <c r="B983" s="236"/>
      <c r="C983" s="237"/>
      <c r="D983" s="229" t="s">
        <v>347</v>
      </c>
      <c r="E983" s="238" t="s">
        <v>19</v>
      </c>
      <c r="F983" s="239" t="s">
        <v>1503</v>
      </c>
      <c r="G983" s="237"/>
      <c r="H983" s="240">
        <v>18.175000000000001</v>
      </c>
      <c r="I983" s="241"/>
      <c r="J983" s="237"/>
      <c r="K983" s="237"/>
      <c r="L983" s="242"/>
      <c r="M983" s="243"/>
      <c r="N983" s="244"/>
      <c r="O983" s="244"/>
      <c r="P983" s="244"/>
      <c r="Q983" s="244"/>
      <c r="R983" s="244"/>
      <c r="S983" s="244"/>
      <c r="T983" s="244"/>
      <c r="U983" s="245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T983" s="246" t="s">
        <v>347</v>
      </c>
      <c r="AU983" s="246" t="s">
        <v>85</v>
      </c>
      <c r="AV983" s="13" t="s">
        <v>85</v>
      </c>
      <c r="AW983" s="13" t="s">
        <v>37</v>
      </c>
      <c r="AX983" s="13" t="s">
        <v>76</v>
      </c>
      <c r="AY983" s="246" t="s">
        <v>335</v>
      </c>
    </row>
    <row r="984" s="15" customFormat="1">
      <c r="A984" s="15"/>
      <c r="B984" s="267"/>
      <c r="C984" s="268"/>
      <c r="D984" s="229" t="s">
        <v>347</v>
      </c>
      <c r="E984" s="269" t="s">
        <v>19</v>
      </c>
      <c r="F984" s="270" t="s">
        <v>462</v>
      </c>
      <c r="G984" s="268"/>
      <c r="H984" s="271">
        <v>28.175000000000001</v>
      </c>
      <c r="I984" s="272"/>
      <c r="J984" s="268"/>
      <c r="K984" s="268"/>
      <c r="L984" s="273"/>
      <c r="M984" s="274"/>
      <c r="N984" s="275"/>
      <c r="O984" s="275"/>
      <c r="P984" s="275"/>
      <c r="Q984" s="275"/>
      <c r="R984" s="275"/>
      <c r="S984" s="275"/>
      <c r="T984" s="275"/>
      <c r="U984" s="276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T984" s="277" t="s">
        <v>347</v>
      </c>
      <c r="AU984" s="277" t="s">
        <v>85</v>
      </c>
      <c r="AV984" s="15" t="s">
        <v>103</v>
      </c>
      <c r="AW984" s="15" t="s">
        <v>37</v>
      </c>
      <c r="AX984" s="15" t="s">
        <v>83</v>
      </c>
      <c r="AY984" s="277" t="s">
        <v>335</v>
      </c>
    </row>
    <row r="985" s="2" customFormat="1" ht="16.5" customHeight="1">
      <c r="A985" s="40"/>
      <c r="B985" s="41"/>
      <c r="C985" s="257" t="s">
        <v>1504</v>
      </c>
      <c r="D985" s="257" t="s">
        <v>395</v>
      </c>
      <c r="E985" s="258" t="s">
        <v>1505</v>
      </c>
      <c r="F985" s="259" t="s">
        <v>1506</v>
      </c>
      <c r="G985" s="260" t="s">
        <v>618</v>
      </c>
      <c r="H985" s="261">
        <v>28.175000000000001</v>
      </c>
      <c r="I985" s="262"/>
      <c r="J985" s="263">
        <f>ROUND(I985*H985,2)</f>
        <v>0</v>
      </c>
      <c r="K985" s="259" t="s">
        <v>19</v>
      </c>
      <c r="L985" s="264"/>
      <c r="M985" s="265" t="s">
        <v>19</v>
      </c>
      <c r="N985" s="266" t="s">
        <v>47</v>
      </c>
      <c r="O985" s="86"/>
      <c r="P985" s="225">
        <f>O985*H985</f>
        <v>0</v>
      </c>
      <c r="Q985" s="225">
        <v>0.089999999999999997</v>
      </c>
      <c r="R985" s="225">
        <f>Q985*H985</f>
        <v>2.5357500000000002</v>
      </c>
      <c r="S985" s="225">
        <v>0</v>
      </c>
      <c r="T985" s="225">
        <f>S985*H985</f>
        <v>0</v>
      </c>
      <c r="U985" s="226" t="s">
        <v>19</v>
      </c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R985" s="227" t="s">
        <v>565</v>
      </c>
      <c r="AT985" s="227" t="s">
        <v>395</v>
      </c>
      <c r="AU985" s="227" t="s">
        <v>85</v>
      </c>
      <c r="AY985" s="19" t="s">
        <v>335</v>
      </c>
      <c r="BE985" s="228">
        <f>IF(N985="základní",J985,0)</f>
        <v>0</v>
      </c>
      <c r="BF985" s="228">
        <f>IF(N985="snížená",J985,0)</f>
        <v>0</v>
      </c>
      <c r="BG985" s="228">
        <f>IF(N985="zákl. přenesená",J985,0)</f>
        <v>0</v>
      </c>
      <c r="BH985" s="228">
        <f>IF(N985="sníž. přenesená",J985,0)</f>
        <v>0</v>
      </c>
      <c r="BI985" s="228">
        <f>IF(N985="nulová",J985,0)</f>
        <v>0</v>
      </c>
      <c r="BJ985" s="19" t="s">
        <v>83</v>
      </c>
      <c r="BK985" s="228">
        <f>ROUND(I985*H985,2)</f>
        <v>0</v>
      </c>
      <c r="BL985" s="19" t="s">
        <v>447</v>
      </c>
      <c r="BM985" s="227" t="s">
        <v>1507</v>
      </c>
    </row>
    <row r="986" s="2" customFormat="1">
      <c r="A986" s="40"/>
      <c r="B986" s="41"/>
      <c r="C986" s="42"/>
      <c r="D986" s="229" t="s">
        <v>343</v>
      </c>
      <c r="E986" s="42"/>
      <c r="F986" s="230" t="s">
        <v>1508</v>
      </c>
      <c r="G986" s="42"/>
      <c r="H986" s="42"/>
      <c r="I986" s="231"/>
      <c r="J986" s="42"/>
      <c r="K986" s="42"/>
      <c r="L986" s="46"/>
      <c r="M986" s="232"/>
      <c r="N986" s="233"/>
      <c r="O986" s="86"/>
      <c r="P986" s="86"/>
      <c r="Q986" s="86"/>
      <c r="R986" s="86"/>
      <c r="S986" s="86"/>
      <c r="T986" s="86"/>
      <c r="U986" s="87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T986" s="19" t="s">
        <v>343</v>
      </c>
      <c r="AU986" s="19" t="s">
        <v>85</v>
      </c>
    </row>
    <row r="987" s="2" customFormat="1" ht="16.5" customHeight="1">
      <c r="A987" s="40"/>
      <c r="B987" s="41"/>
      <c r="C987" s="216" t="s">
        <v>1509</v>
      </c>
      <c r="D987" s="216" t="s">
        <v>337</v>
      </c>
      <c r="E987" s="217" t="s">
        <v>1510</v>
      </c>
      <c r="F987" s="218" t="s">
        <v>1511</v>
      </c>
      <c r="G987" s="219" t="s">
        <v>666</v>
      </c>
      <c r="H987" s="220">
        <v>1</v>
      </c>
      <c r="I987" s="221"/>
      <c r="J987" s="222">
        <f>ROUND(I987*H987,2)</f>
        <v>0</v>
      </c>
      <c r="K987" s="218" t="s">
        <v>341</v>
      </c>
      <c r="L987" s="46"/>
      <c r="M987" s="223" t="s">
        <v>19</v>
      </c>
      <c r="N987" s="224" t="s">
        <v>47</v>
      </c>
      <c r="O987" s="86"/>
      <c r="P987" s="225">
        <f>O987*H987</f>
        <v>0</v>
      </c>
      <c r="Q987" s="225">
        <v>0</v>
      </c>
      <c r="R987" s="225">
        <f>Q987*H987</f>
        <v>0</v>
      </c>
      <c r="S987" s="225">
        <v>0</v>
      </c>
      <c r="T987" s="225">
        <f>S987*H987</f>
        <v>0</v>
      </c>
      <c r="U987" s="226" t="s">
        <v>19</v>
      </c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R987" s="227" t="s">
        <v>447</v>
      </c>
      <c r="AT987" s="227" t="s">
        <v>337</v>
      </c>
      <c r="AU987" s="227" t="s">
        <v>85</v>
      </c>
      <c r="AY987" s="19" t="s">
        <v>335</v>
      </c>
      <c r="BE987" s="228">
        <f>IF(N987="základní",J987,0)</f>
        <v>0</v>
      </c>
      <c r="BF987" s="228">
        <f>IF(N987="snížená",J987,0)</f>
        <v>0</v>
      </c>
      <c r="BG987" s="228">
        <f>IF(N987="zákl. přenesená",J987,0)</f>
        <v>0</v>
      </c>
      <c r="BH987" s="228">
        <f>IF(N987="sníž. přenesená",J987,0)</f>
        <v>0</v>
      </c>
      <c r="BI987" s="228">
        <f>IF(N987="nulová",J987,0)</f>
        <v>0</v>
      </c>
      <c r="BJ987" s="19" t="s">
        <v>83</v>
      </c>
      <c r="BK987" s="228">
        <f>ROUND(I987*H987,2)</f>
        <v>0</v>
      </c>
      <c r="BL987" s="19" t="s">
        <v>447</v>
      </c>
      <c r="BM987" s="227" t="s">
        <v>1512</v>
      </c>
    </row>
    <row r="988" s="2" customFormat="1">
      <c r="A988" s="40"/>
      <c r="B988" s="41"/>
      <c r="C988" s="42"/>
      <c r="D988" s="229" t="s">
        <v>343</v>
      </c>
      <c r="E988" s="42"/>
      <c r="F988" s="230" t="s">
        <v>1513</v>
      </c>
      <c r="G988" s="42"/>
      <c r="H988" s="42"/>
      <c r="I988" s="231"/>
      <c r="J988" s="42"/>
      <c r="K988" s="42"/>
      <c r="L988" s="46"/>
      <c r="M988" s="232"/>
      <c r="N988" s="233"/>
      <c r="O988" s="86"/>
      <c r="P988" s="86"/>
      <c r="Q988" s="86"/>
      <c r="R988" s="86"/>
      <c r="S988" s="86"/>
      <c r="T988" s="86"/>
      <c r="U988" s="87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T988" s="19" t="s">
        <v>343</v>
      </c>
      <c r="AU988" s="19" t="s">
        <v>85</v>
      </c>
    </row>
    <row r="989" s="2" customFormat="1">
      <c r="A989" s="40"/>
      <c r="B989" s="41"/>
      <c r="C989" s="42"/>
      <c r="D989" s="234" t="s">
        <v>345</v>
      </c>
      <c r="E989" s="42"/>
      <c r="F989" s="235" t="s">
        <v>1514</v>
      </c>
      <c r="G989" s="42"/>
      <c r="H989" s="42"/>
      <c r="I989" s="231"/>
      <c r="J989" s="42"/>
      <c r="K989" s="42"/>
      <c r="L989" s="46"/>
      <c r="M989" s="232"/>
      <c r="N989" s="233"/>
      <c r="O989" s="86"/>
      <c r="P989" s="86"/>
      <c r="Q989" s="86"/>
      <c r="R989" s="86"/>
      <c r="S989" s="86"/>
      <c r="T989" s="86"/>
      <c r="U989" s="87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T989" s="19" t="s">
        <v>345</v>
      </c>
      <c r="AU989" s="19" t="s">
        <v>85</v>
      </c>
    </row>
    <row r="990" s="2" customFormat="1" ht="16.5" customHeight="1">
      <c r="A990" s="40"/>
      <c r="B990" s="41"/>
      <c r="C990" s="257" t="s">
        <v>1515</v>
      </c>
      <c r="D990" s="257" t="s">
        <v>395</v>
      </c>
      <c r="E990" s="258" t="s">
        <v>1516</v>
      </c>
      <c r="F990" s="259" t="s">
        <v>1517</v>
      </c>
      <c r="G990" s="260" t="s">
        <v>666</v>
      </c>
      <c r="H990" s="261">
        <v>1</v>
      </c>
      <c r="I990" s="262"/>
      <c r="J990" s="263">
        <f>ROUND(I990*H990,2)</f>
        <v>0</v>
      </c>
      <c r="K990" s="259" t="s">
        <v>19</v>
      </c>
      <c r="L990" s="264"/>
      <c r="M990" s="265" t="s">
        <v>19</v>
      </c>
      <c r="N990" s="266" t="s">
        <v>47</v>
      </c>
      <c r="O990" s="86"/>
      <c r="P990" s="225">
        <f>O990*H990</f>
        <v>0</v>
      </c>
      <c r="Q990" s="225">
        <v>0</v>
      </c>
      <c r="R990" s="225">
        <f>Q990*H990</f>
        <v>0</v>
      </c>
      <c r="S990" s="225">
        <v>0</v>
      </c>
      <c r="T990" s="225">
        <f>S990*H990</f>
        <v>0</v>
      </c>
      <c r="U990" s="226" t="s">
        <v>19</v>
      </c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R990" s="227" t="s">
        <v>565</v>
      </c>
      <c r="AT990" s="227" t="s">
        <v>395</v>
      </c>
      <c r="AU990" s="227" t="s">
        <v>85</v>
      </c>
      <c r="AY990" s="19" t="s">
        <v>335</v>
      </c>
      <c r="BE990" s="228">
        <f>IF(N990="základní",J990,0)</f>
        <v>0</v>
      </c>
      <c r="BF990" s="228">
        <f>IF(N990="snížená",J990,0)</f>
        <v>0</v>
      </c>
      <c r="BG990" s="228">
        <f>IF(N990="zákl. přenesená",J990,0)</f>
        <v>0</v>
      </c>
      <c r="BH990" s="228">
        <f>IF(N990="sníž. přenesená",J990,0)</f>
        <v>0</v>
      </c>
      <c r="BI990" s="228">
        <f>IF(N990="nulová",J990,0)</f>
        <v>0</v>
      </c>
      <c r="BJ990" s="19" t="s">
        <v>83</v>
      </c>
      <c r="BK990" s="228">
        <f>ROUND(I990*H990,2)</f>
        <v>0</v>
      </c>
      <c r="BL990" s="19" t="s">
        <v>447</v>
      </c>
      <c r="BM990" s="227" t="s">
        <v>1518</v>
      </c>
    </row>
    <row r="991" s="2" customFormat="1">
      <c r="A991" s="40"/>
      <c r="B991" s="41"/>
      <c r="C991" s="42"/>
      <c r="D991" s="229" t="s">
        <v>343</v>
      </c>
      <c r="E991" s="42"/>
      <c r="F991" s="230" t="s">
        <v>1517</v>
      </c>
      <c r="G991" s="42"/>
      <c r="H991" s="42"/>
      <c r="I991" s="231"/>
      <c r="J991" s="42"/>
      <c r="K991" s="42"/>
      <c r="L991" s="46"/>
      <c r="M991" s="232"/>
      <c r="N991" s="233"/>
      <c r="O991" s="86"/>
      <c r="P991" s="86"/>
      <c r="Q991" s="86"/>
      <c r="R991" s="86"/>
      <c r="S991" s="86"/>
      <c r="T991" s="86"/>
      <c r="U991" s="87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T991" s="19" t="s">
        <v>343</v>
      </c>
      <c r="AU991" s="19" t="s">
        <v>85</v>
      </c>
    </row>
    <row r="992" s="2" customFormat="1" ht="16.5" customHeight="1">
      <c r="A992" s="40"/>
      <c r="B992" s="41"/>
      <c r="C992" s="216" t="s">
        <v>1519</v>
      </c>
      <c r="D992" s="216" t="s">
        <v>337</v>
      </c>
      <c r="E992" s="217" t="s">
        <v>1520</v>
      </c>
      <c r="F992" s="218" t="s">
        <v>1521</v>
      </c>
      <c r="G992" s="219" t="s">
        <v>1522</v>
      </c>
      <c r="H992" s="220">
        <v>150</v>
      </c>
      <c r="I992" s="221"/>
      <c r="J992" s="222">
        <f>ROUND(I992*H992,2)</f>
        <v>0</v>
      </c>
      <c r="K992" s="218" t="s">
        <v>341</v>
      </c>
      <c r="L992" s="46"/>
      <c r="M992" s="223" t="s">
        <v>19</v>
      </c>
      <c r="N992" s="224" t="s">
        <v>47</v>
      </c>
      <c r="O992" s="86"/>
      <c r="P992" s="225">
        <f>O992*H992</f>
        <v>0</v>
      </c>
      <c r="Q992" s="225">
        <v>5.0000000000000002E-05</v>
      </c>
      <c r="R992" s="225">
        <f>Q992*H992</f>
        <v>0.0075000000000000006</v>
      </c>
      <c r="S992" s="225">
        <v>0</v>
      </c>
      <c r="T992" s="225">
        <f>S992*H992</f>
        <v>0</v>
      </c>
      <c r="U992" s="226" t="s">
        <v>19</v>
      </c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R992" s="227" t="s">
        <v>447</v>
      </c>
      <c r="AT992" s="227" t="s">
        <v>337</v>
      </c>
      <c r="AU992" s="227" t="s">
        <v>85</v>
      </c>
      <c r="AY992" s="19" t="s">
        <v>335</v>
      </c>
      <c r="BE992" s="228">
        <f>IF(N992="základní",J992,0)</f>
        <v>0</v>
      </c>
      <c r="BF992" s="228">
        <f>IF(N992="snížená",J992,0)</f>
        <v>0</v>
      </c>
      <c r="BG992" s="228">
        <f>IF(N992="zákl. přenesená",J992,0)</f>
        <v>0</v>
      </c>
      <c r="BH992" s="228">
        <f>IF(N992="sníž. přenesená",J992,0)</f>
        <v>0</v>
      </c>
      <c r="BI992" s="228">
        <f>IF(N992="nulová",J992,0)</f>
        <v>0</v>
      </c>
      <c r="BJ992" s="19" t="s">
        <v>83</v>
      </c>
      <c r="BK992" s="228">
        <f>ROUND(I992*H992,2)</f>
        <v>0</v>
      </c>
      <c r="BL992" s="19" t="s">
        <v>447</v>
      </c>
      <c r="BM992" s="227" t="s">
        <v>1523</v>
      </c>
    </row>
    <row r="993" s="2" customFormat="1">
      <c r="A993" s="40"/>
      <c r="B993" s="41"/>
      <c r="C993" s="42"/>
      <c r="D993" s="229" t="s">
        <v>343</v>
      </c>
      <c r="E993" s="42"/>
      <c r="F993" s="230" t="s">
        <v>1524</v>
      </c>
      <c r="G993" s="42"/>
      <c r="H993" s="42"/>
      <c r="I993" s="231"/>
      <c r="J993" s="42"/>
      <c r="K993" s="42"/>
      <c r="L993" s="46"/>
      <c r="M993" s="232"/>
      <c r="N993" s="233"/>
      <c r="O993" s="86"/>
      <c r="P993" s="86"/>
      <c r="Q993" s="86"/>
      <c r="R993" s="86"/>
      <c r="S993" s="86"/>
      <c r="T993" s="86"/>
      <c r="U993" s="87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T993" s="19" t="s">
        <v>343</v>
      </c>
      <c r="AU993" s="19" t="s">
        <v>85</v>
      </c>
    </row>
    <row r="994" s="2" customFormat="1">
      <c r="A994" s="40"/>
      <c r="B994" s="41"/>
      <c r="C994" s="42"/>
      <c r="D994" s="234" t="s">
        <v>345</v>
      </c>
      <c r="E994" s="42"/>
      <c r="F994" s="235" t="s">
        <v>1525</v>
      </c>
      <c r="G994" s="42"/>
      <c r="H994" s="42"/>
      <c r="I994" s="231"/>
      <c r="J994" s="42"/>
      <c r="K994" s="42"/>
      <c r="L994" s="46"/>
      <c r="M994" s="232"/>
      <c r="N994" s="233"/>
      <c r="O994" s="86"/>
      <c r="P994" s="86"/>
      <c r="Q994" s="86"/>
      <c r="R994" s="86"/>
      <c r="S994" s="86"/>
      <c r="T994" s="86"/>
      <c r="U994" s="87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T994" s="19" t="s">
        <v>345</v>
      </c>
      <c r="AU994" s="19" t="s">
        <v>85</v>
      </c>
    </row>
    <row r="995" s="2" customFormat="1" ht="24.15" customHeight="1">
      <c r="A995" s="40"/>
      <c r="B995" s="41"/>
      <c r="C995" s="257" t="s">
        <v>1526</v>
      </c>
      <c r="D995" s="257" t="s">
        <v>395</v>
      </c>
      <c r="E995" s="258" t="s">
        <v>1527</v>
      </c>
      <c r="F995" s="259" t="s">
        <v>1528</v>
      </c>
      <c r="G995" s="260" t="s">
        <v>1529</v>
      </c>
      <c r="H995" s="261">
        <v>1</v>
      </c>
      <c r="I995" s="262"/>
      <c r="J995" s="263">
        <f>ROUND(I995*H995,2)</f>
        <v>0</v>
      </c>
      <c r="K995" s="259" t="s">
        <v>19</v>
      </c>
      <c r="L995" s="264"/>
      <c r="M995" s="265" t="s">
        <v>19</v>
      </c>
      <c r="N995" s="266" t="s">
        <v>47</v>
      </c>
      <c r="O995" s="86"/>
      <c r="P995" s="225">
        <f>O995*H995</f>
        <v>0</v>
      </c>
      <c r="Q995" s="225">
        <v>0</v>
      </c>
      <c r="R995" s="225">
        <f>Q995*H995</f>
        <v>0</v>
      </c>
      <c r="S995" s="225">
        <v>0</v>
      </c>
      <c r="T995" s="225">
        <f>S995*H995</f>
        <v>0</v>
      </c>
      <c r="U995" s="226" t="s">
        <v>19</v>
      </c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R995" s="227" t="s">
        <v>565</v>
      </c>
      <c r="AT995" s="227" t="s">
        <v>395</v>
      </c>
      <c r="AU995" s="227" t="s">
        <v>85</v>
      </c>
      <c r="AY995" s="19" t="s">
        <v>335</v>
      </c>
      <c r="BE995" s="228">
        <f>IF(N995="základní",J995,0)</f>
        <v>0</v>
      </c>
      <c r="BF995" s="228">
        <f>IF(N995="snížená",J995,0)</f>
        <v>0</v>
      </c>
      <c r="BG995" s="228">
        <f>IF(N995="zákl. přenesená",J995,0)</f>
        <v>0</v>
      </c>
      <c r="BH995" s="228">
        <f>IF(N995="sníž. přenesená",J995,0)</f>
        <v>0</v>
      </c>
      <c r="BI995" s="228">
        <f>IF(N995="nulová",J995,0)</f>
        <v>0</v>
      </c>
      <c r="BJ995" s="19" t="s">
        <v>83</v>
      </c>
      <c r="BK995" s="228">
        <f>ROUND(I995*H995,2)</f>
        <v>0</v>
      </c>
      <c r="BL995" s="19" t="s">
        <v>447</v>
      </c>
      <c r="BM995" s="227" t="s">
        <v>1530</v>
      </c>
    </row>
    <row r="996" s="2" customFormat="1">
      <c r="A996" s="40"/>
      <c r="B996" s="41"/>
      <c r="C996" s="42"/>
      <c r="D996" s="229" t="s">
        <v>343</v>
      </c>
      <c r="E996" s="42"/>
      <c r="F996" s="230" t="s">
        <v>1528</v>
      </c>
      <c r="G996" s="42"/>
      <c r="H996" s="42"/>
      <c r="I996" s="231"/>
      <c r="J996" s="42"/>
      <c r="K996" s="42"/>
      <c r="L996" s="46"/>
      <c r="M996" s="232"/>
      <c r="N996" s="233"/>
      <c r="O996" s="86"/>
      <c r="P996" s="86"/>
      <c r="Q996" s="86"/>
      <c r="R996" s="86"/>
      <c r="S996" s="86"/>
      <c r="T996" s="86"/>
      <c r="U996" s="87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T996" s="19" t="s">
        <v>343</v>
      </c>
      <c r="AU996" s="19" t="s">
        <v>85</v>
      </c>
    </row>
    <row r="997" s="2" customFormat="1" ht="16.5" customHeight="1">
      <c r="A997" s="40"/>
      <c r="B997" s="41"/>
      <c r="C997" s="216" t="s">
        <v>1531</v>
      </c>
      <c r="D997" s="216" t="s">
        <v>337</v>
      </c>
      <c r="E997" s="217" t="s">
        <v>1532</v>
      </c>
      <c r="F997" s="218" t="s">
        <v>1533</v>
      </c>
      <c r="G997" s="219" t="s">
        <v>364</v>
      </c>
      <c r="H997" s="220">
        <v>15.101000000000001</v>
      </c>
      <c r="I997" s="221"/>
      <c r="J997" s="222">
        <f>ROUND(I997*H997,2)</f>
        <v>0</v>
      </c>
      <c r="K997" s="218" t="s">
        <v>341</v>
      </c>
      <c r="L997" s="46"/>
      <c r="M997" s="223" t="s">
        <v>19</v>
      </c>
      <c r="N997" s="224" t="s">
        <v>47</v>
      </c>
      <c r="O997" s="86"/>
      <c r="P997" s="225">
        <f>O997*H997</f>
        <v>0</v>
      </c>
      <c r="Q997" s="225">
        <v>0</v>
      </c>
      <c r="R997" s="225">
        <f>Q997*H997</f>
        <v>0</v>
      </c>
      <c r="S997" s="225">
        <v>0</v>
      </c>
      <c r="T997" s="225">
        <f>S997*H997</f>
        <v>0</v>
      </c>
      <c r="U997" s="226" t="s">
        <v>19</v>
      </c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R997" s="227" t="s">
        <v>447</v>
      </c>
      <c r="AT997" s="227" t="s">
        <v>337</v>
      </c>
      <c r="AU997" s="227" t="s">
        <v>85</v>
      </c>
      <c r="AY997" s="19" t="s">
        <v>335</v>
      </c>
      <c r="BE997" s="228">
        <f>IF(N997="základní",J997,0)</f>
        <v>0</v>
      </c>
      <c r="BF997" s="228">
        <f>IF(N997="snížená",J997,0)</f>
        <v>0</v>
      </c>
      <c r="BG997" s="228">
        <f>IF(N997="zákl. přenesená",J997,0)</f>
        <v>0</v>
      </c>
      <c r="BH997" s="228">
        <f>IF(N997="sníž. přenesená",J997,0)</f>
        <v>0</v>
      </c>
      <c r="BI997" s="228">
        <f>IF(N997="nulová",J997,0)</f>
        <v>0</v>
      </c>
      <c r="BJ997" s="19" t="s">
        <v>83</v>
      </c>
      <c r="BK997" s="228">
        <f>ROUND(I997*H997,2)</f>
        <v>0</v>
      </c>
      <c r="BL997" s="19" t="s">
        <v>447</v>
      </c>
      <c r="BM997" s="227" t="s">
        <v>1534</v>
      </c>
    </row>
    <row r="998" s="2" customFormat="1">
      <c r="A998" s="40"/>
      <c r="B998" s="41"/>
      <c r="C998" s="42"/>
      <c r="D998" s="229" t="s">
        <v>343</v>
      </c>
      <c r="E998" s="42"/>
      <c r="F998" s="230" t="s">
        <v>1535</v>
      </c>
      <c r="G998" s="42"/>
      <c r="H998" s="42"/>
      <c r="I998" s="231"/>
      <c r="J998" s="42"/>
      <c r="K998" s="42"/>
      <c r="L998" s="46"/>
      <c r="M998" s="232"/>
      <c r="N998" s="233"/>
      <c r="O998" s="86"/>
      <c r="P998" s="86"/>
      <c r="Q998" s="86"/>
      <c r="R998" s="86"/>
      <c r="S998" s="86"/>
      <c r="T998" s="86"/>
      <c r="U998" s="87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T998" s="19" t="s">
        <v>343</v>
      </c>
      <c r="AU998" s="19" t="s">
        <v>85</v>
      </c>
    </row>
    <row r="999" s="2" customFormat="1">
      <c r="A999" s="40"/>
      <c r="B999" s="41"/>
      <c r="C999" s="42"/>
      <c r="D999" s="234" t="s">
        <v>345</v>
      </c>
      <c r="E999" s="42"/>
      <c r="F999" s="235" t="s">
        <v>1536</v>
      </c>
      <c r="G999" s="42"/>
      <c r="H999" s="42"/>
      <c r="I999" s="231"/>
      <c r="J999" s="42"/>
      <c r="K999" s="42"/>
      <c r="L999" s="46"/>
      <c r="M999" s="232"/>
      <c r="N999" s="233"/>
      <c r="O999" s="86"/>
      <c r="P999" s="86"/>
      <c r="Q999" s="86"/>
      <c r="R999" s="86"/>
      <c r="S999" s="86"/>
      <c r="T999" s="86"/>
      <c r="U999" s="87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T999" s="19" t="s">
        <v>345</v>
      </c>
      <c r="AU999" s="19" t="s">
        <v>85</v>
      </c>
    </row>
    <row r="1000" s="2" customFormat="1" ht="16.5" customHeight="1">
      <c r="A1000" s="40"/>
      <c r="B1000" s="41"/>
      <c r="C1000" s="216" t="s">
        <v>1537</v>
      </c>
      <c r="D1000" s="216" t="s">
        <v>337</v>
      </c>
      <c r="E1000" s="217" t="s">
        <v>1538</v>
      </c>
      <c r="F1000" s="218" t="s">
        <v>1539</v>
      </c>
      <c r="G1000" s="219" t="s">
        <v>618</v>
      </c>
      <c r="H1000" s="220">
        <v>14.199999999999999</v>
      </c>
      <c r="I1000" s="221"/>
      <c r="J1000" s="222">
        <f>ROUND(I1000*H1000,2)</f>
        <v>0</v>
      </c>
      <c r="K1000" s="218" t="s">
        <v>341</v>
      </c>
      <c r="L1000" s="46"/>
      <c r="M1000" s="223" t="s">
        <v>19</v>
      </c>
      <c r="N1000" s="224" t="s">
        <v>47</v>
      </c>
      <c r="O1000" s="86"/>
      <c r="P1000" s="225">
        <f>O1000*H1000</f>
        <v>0</v>
      </c>
      <c r="Q1000" s="225">
        <v>0.00040000000000000002</v>
      </c>
      <c r="R1000" s="225">
        <f>Q1000*H1000</f>
        <v>0.0056800000000000002</v>
      </c>
      <c r="S1000" s="225">
        <v>0</v>
      </c>
      <c r="T1000" s="225">
        <f>S1000*H1000</f>
        <v>0</v>
      </c>
      <c r="U1000" s="226" t="s">
        <v>19</v>
      </c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R1000" s="227" t="s">
        <v>447</v>
      </c>
      <c r="AT1000" s="227" t="s">
        <v>337</v>
      </c>
      <c r="AU1000" s="227" t="s">
        <v>85</v>
      </c>
      <c r="AY1000" s="19" t="s">
        <v>335</v>
      </c>
      <c r="BE1000" s="228">
        <f>IF(N1000="základní",J1000,0)</f>
        <v>0</v>
      </c>
      <c r="BF1000" s="228">
        <f>IF(N1000="snížená",J1000,0)</f>
        <v>0</v>
      </c>
      <c r="BG1000" s="228">
        <f>IF(N1000="zákl. přenesená",J1000,0)</f>
        <v>0</v>
      </c>
      <c r="BH1000" s="228">
        <f>IF(N1000="sníž. přenesená",J1000,0)</f>
        <v>0</v>
      </c>
      <c r="BI1000" s="228">
        <f>IF(N1000="nulová",J1000,0)</f>
        <v>0</v>
      </c>
      <c r="BJ1000" s="19" t="s">
        <v>83</v>
      </c>
      <c r="BK1000" s="228">
        <f>ROUND(I1000*H1000,2)</f>
        <v>0</v>
      </c>
      <c r="BL1000" s="19" t="s">
        <v>447</v>
      </c>
      <c r="BM1000" s="227" t="s">
        <v>1540</v>
      </c>
    </row>
    <row r="1001" s="2" customFormat="1">
      <c r="A1001" s="40"/>
      <c r="B1001" s="41"/>
      <c r="C1001" s="42"/>
      <c r="D1001" s="229" t="s">
        <v>343</v>
      </c>
      <c r="E1001" s="42"/>
      <c r="F1001" s="230" t="s">
        <v>1541</v>
      </c>
      <c r="G1001" s="42"/>
      <c r="H1001" s="42"/>
      <c r="I1001" s="231"/>
      <c r="J1001" s="42"/>
      <c r="K1001" s="42"/>
      <c r="L1001" s="46"/>
      <c r="M1001" s="232"/>
      <c r="N1001" s="233"/>
      <c r="O1001" s="86"/>
      <c r="P1001" s="86"/>
      <c r="Q1001" s="86"/>
      <c r="R1001" s="86"/>
      <c r="S1001" s="86"/>
      <c r="T1001" s="86"/>
      <c r="U1001" s="87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  <c r="AT1001" s="19" t="s">
        <v>343</v>
      </c>
      <c r="AU1001" s="19" t="s">
        <v>85</v>
      </c>
    </row>
    <row r="1002" s="2" customFormat="1">
      <c r="A1002" s="40"/>
      <c r="B1002" s="41"/>
      <c r="C1002" s="42"/>
      <c r="D1002" s="234" t="s">
        <v>345</v>
      </c>
      <c r="E1002" s="42"/>
      <c r="F1002" s="235" t="s">
        <v>1542</v>
      </c>
      <c r="G1002" s="42"/>
      <c r="H1002" s="42"/>
      <c r="I1002" s="231"/>
      <c r="J1002" s="42"/>
      <c r="K1002" s="42"/>
      <c r="L1002" s="46"/>
      <c r="M1002" s="232"/>
      <c r="N1002" s="233"/>
      <c r="O1002" s="86"/>
      <c r="P1002" s="86"/>
      <c r="Q1002" s="86"/>
      <c r="R1002" s="86"/>
      <c r="S1002" s="86"/>
      <c r="T1002" s="86"/>
      <c r="U1002" s="87"/>
      <c r="V1002" s="40"/>
      <c r="W1002" s="40"/>
      <c r="X1002" s="40"/>
      <c r="Y1002" s="40"/>
      <c r="Z1002" s="40"/>
      <c r="AA1002" s="40"/>
      <c r="AB1002" s="40"/>
      <c r="AC1002" s="40"/>
      <c r="AD1002" s="40"/>
      <c r="AE1002" s="40"/>
      <c r="AT1002" s="19" t="s">
        <v>345</v>
      </c>
      <c r="AU1002" s="19" t="s">
        <v>85</v>
      </c>
    </row>
    <row r="1003" s="14" customFormat="1">
      <c r="A1003" s="14"/>
      <c r="B1003" s="247"/>
      <c r="C1003" s="248"/>
      <c r="D1003" s="229" t="s">
        <v>347</v>
      </c>
      <c r="E1003" s="249" t="s">
        <v>19</v>
      </c>
      <c r="F1003" s="250" t="s">
        <v>1402</v>
      </c>
      <c r="G1003" s="248"/>
      <c r="H1003" s="249" t="s">
        <v>19</v>
      </c>
      <c r="I1003" s="251"/>
      <c r="J1003" s="248"/>
      <c r="K1003" s="248"/>
      <c r="L1003" s="252"/>
      <c r="M1003" s="253"/>
      <c r="N1003" s="254"/>
      <c r="O1003" s="254"/>
      <c r="P1003" s="254"/>
      <c r="Q1003" s="254"/>
      <c r="R1003" s="254"/>
      <c r="S1003" s="254"/>
      <c r="T1003" s="254"/>
      <c r="U1003" s="255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T1003" s="256" t="s">
        <v>347</v>
      </c>
      <c r="AU1003" s="256" t="s">
        <v>85</v>
      </c>
      <c r="AV1003" s="14" t="s">
        <v>83</v>
      </c>
      <c r="AW1003" s="14" t="s">
        <v>37</v>
      </c>
      <c r="AX1003" s="14" t="s">
        <v>76</v>
      </c>
      <c r="AY1003" s="256" t="s">
        <v>335</v>
      </c>
    </row>
    <row r="1004" s="13" customFormat="1">
      <c r="A1004" s="13"/>
      <c r="B1004" s="236"/>
      <c r="C1004" s="237"/>
      <c r="D1004" s="229" t="s">
        <v>347</v>
      </c>
      <c r="E1004" s="238" t="s">
        <v>19</v>
      </c>
      <c r="F1004" s="239" t="s">
        <v>1543</v>
      </c>
      <c r="G1004" s="237"/>
      <c r="H1004" s="240">
        <v>14.199999999999999</v>
      </c>
      <c r="I1004" s="241"/>
      <c r="J1004" s="237"/>
      <c r="K1004" s="237"/>
      <c r="L1004" s="242"/>
      <c r="M1004" s="243"/>
      <c r="N1004" s="244"/>
      <c r="O1004" s="244"/>
      <c r="P1004" s="244"/>
      <c r="Q1004" s="244"/>
      <c r="R1004" s="244"/>
      <c r="S1004" s="244"/>
      <c r="T1004" s="244"/>
      <c r="U1004" s="245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T1004" s="246" t="s">
        <v>347</v>
      </c>
      <c r="AU1004" s="246" t="s">
        <v>85</v>
      </c>
      <c r="AV1004" s="13" t="s">
        <v>85</v>
      </c>
      <c r="AW1004" s="13" t="s">
        <v>37</v>
      </c>
      <c r="AX1004" s="13" t="s">
        <v>83</v>
      </c>
      <c r="AY1004" s="246" t="s">
        <v>335</v>
      </c>
    </row>
    <row r="1005" s="2" customFormat="1" ht="16.5" customHeight="1">
      <c r="A1005" s="40"/>
      <c r="B1005" s="41"/>
      <c r="C1005" s="257" t="s">
        <v>1544</v>
      </c>
      <c r="D1005" s="257" t="s">
        <v>395</v>
      </c>
      <c r="E1005" s="258" t="s">
        <v>1545</v>
      </c>
      <c r="F1005" s="259" t="s">
        <v>1546</v>
      </c>
      <c r="G1005" s="260" t="s">
        <v>666</v>
      </c>
      <c r="H1005" s="261">
        <v>4</v>
      </c>
      <c r="I1005" s="262"/>
      <c r="J1005" s="263">
        <f>ROUND(I1005*H1005,2)</f>
        <v>0</v>
      </c>
      <c r="K1005" s="259" t="s">
        <v>19</v>
      </c>
      <c r="L1005" s="264"/>
      <c r="M1005" s="265" t="s">
        <v>19</v>
      </c>
      <c r="N1005" s="266" t="s">
        <v>47</v>
      </c>
      <c r="O1005" s="86"/>
      <c r="P1005" s="225">
        <f>O1005*H1005</f>
        <v>0</v>
      </c>
      <c r="Q1005" s="225">
        <v>0.125</v>
      </c>
      <c r="R1005" s="225">
        <f>Q1005*H1005</f>
        <v>0.5</v>
      </c>
      <c r="S1005" s="225">
        <v>0</v>
      </c>
      <c r="T1005" s="225">
        <f>S1005*H1005</f>
        <v>0</v>
      </c>
      <c r="U1005" s="226" t="s">
        <v>19</v>
      </c>
      <c r="V1005" s="40"/>
      <c r="W1005" s="40"/>
      <c r="X1005" s="40"/>
      <c r="Y1005" s="40"/>
      <c r="Z1005" s="40"/>
      <c r="AA1005" s="40"/>
      <c r="AB1005" s="40"/>
      <c r="AC1005" s="40"/>
      <c r="AD1005" s="40"/>
      <c r="AE1005" s="40"/>
      <c r="AR1005" s="227" t="s">
        <v>565</v>
      </c>
      <c r="AT1005" s="227" t="s">
        <v>395</v>
      </c>
      <c r="AU1005" s="227" t="s">
        <v>85</v>
      </c>
      <c r="AY1005" s="19" t="s">
        <v>335</v>
      </c>
      <c r="BE1005" s="228">
        <f>IF(N1005="základní",J1005,0)</f>
        <v>0</v>
      </c>
      <c r="BF1005" s="228">
        <f>IF(N1005="snížená",J1005,0)</f>
        <v>0</v>
      </c>
      <c r="BG1005" s="228">
        <f>IF(N1005="zákl. přenesená",J1005,0)</f>
        <v>0</v>
      </c>
      <c r="BH1005" s="228">
        <f>IF(N1005="sníž. přenesená",J1005,0)</f>
        <v>0</v>
      </c>
      <c r="BI1005" s="228">
        <f>IF(N1005="nulová",J1005,0)</f>
        <v>0</v>
      </c>
      <c r="BJ1005" s="19" t="s">
        <v>83</v>
      </c>
      <c r="BK1005" s="228">
        <f>ROUND(I1005*H1005,2)</f>
        <v>0</v>
      </c>
      <c r="BL1005" s="19" t="s">
        <v>447</v>
      </c>
      <c r="BM1005" s="227" t="s">
        <v>1547</v>
      </c>
    </row>
    <row r="1006" s="2" customFormat="1">
      <c r="A1006" s="40"/>
      <c r="B1006" s="41"/>
      <c r="C1006" s="42"/>
      <c r="D1006" s="229" t="s">
        <v>343</v>
      </c>
      <c r="E1006" s="42"/>
      <c r="F1006" s="230" t="s">
        <v>1548</v>
      </c>
      <c r="G1006" s="42"/>
      <c r="H1006" s="42"/>
      <c r="I1006" s="231"/>
      <c r="J1006" s="42"/>
      <c r="K1006" s="42"/>
      <c r="L1006" s="46"/>
      <c r="M1006" s="232"/>
      <c r="N1006" s="233"/>
      <c r="O1006" s="86"/>
      <c r="P1006" s="86"/>
      <c r="Q1006" s="86"/>
      <c r="R1006" s="86"/>
      <c r="S1006" s="86"/>
      <c r="T1006" s="86"/>
      <c r="U1006" s="87"/>
      <c r="V1006" s="40"/>
      <c r="W1006" s="40"/>
      <c r="X1006" s="40"/>
      <c r="Y1006" s="40"/>
      <c r="Z1006" s="40"/>
      <c r="AA1006" s="40"/>
      <c r="AB1006" s="40"/>
      <c r="AC1006" s="40"/>
      <c r="AD1006" s="40"/>
      <c r="AE1006" s="40"/>
      <c r="AT1006" s="19" t="s">
        <v>343</v>
      </c>
      <c r="AU1006" s="19" t="s">
        <v>85</v>
      </c>
    </row>
    <row r="1007" s="2" customFormat="1">
      <c r="A1007" s="40"/>
      <c r="B1007" s="41"/>
      <c r="C1007" s="42"/>
      <c r="D1007" s="229" t="s">
        <v>928</v>
      </c>
      <c r="E1007" s="42"/>
      <c r="F1007" s="289" t="s">
        <v>1549</v>
      </c>
      <c r="G1007" s="42"/>
      <c r="H1007" s="42"/>
      <c r="I1007" s="231"/>
      <c r="J1007" s="42"/>
      <c r="K1007" s="42"/>
      <c r="L1007" s="46"/>
      <c r="M1007" s="232"/>
      <c r="N1007" s="233"/>
      <c r="O1007" s="86"/>
      <c r="P1007" s="86"/>
      <c r="Q1007" s="86"/>
      <c r="R1007" s="86"/>
      <c r="S1007" s="86"/>
      <c r="T1007" s="86"/>
      <c r="U1007" s="87"/>
      <c r="V1007" s="40"/>
      <c r="W1007" s="40"/>
      <c r="X1007" s="40"/>
      <c r="Y1007" s="40"/>
      <c r="Z1007" s="40"/>
      <c r="AA1007" s="40"/>
      <c r="AB1007" s="40"/>
      <c r="AC1007" s="40"/>
      <c r="AD1007" s="40"/>
      <c r="AE1007" s="40"/>
      <c r="AT1007" s="19" t="s">
        <v>928</v>
      </c>
      <c r="AU1007" s="19" t="s">
        <v>85</v>
      </c>
    </row>
    <row r="1008" s="2" customFormat="1" ht="16.5" customHeight="1">
      <c r="A1008" s="40"/>
      <c r="B1008" s="41"/>
      <c r="C1008" s="216" t="s">
        <v>1550</v>
      </c>
      <c r="D1008" s="216" t="s">
        <v>337</v>
      </c>
      <c r="E1008" s="217" t="s">
        <v>1551</v>
      </c>
      <c r="F1008" s="218" t="s">
        <v>1552</v>
      </c>
      <c r="G1008" s="219" t="s">
        <v>388</v>
      </c>
      <c r="H1008" s="220">
        <v>6</v>
      </c>
      <c r="I1008" s="221"/>
      <c r="J1008" s="222">
        <f>ROUND(I1008*H1008,2)</f>
        <v>0</v>
      </c>
      <c r="K1008" s="218" t="s">
        <v>341</v>
      </c>
      <c r="L1008" s="46"/>
      <c r="M1008" s="223" t="s">
        <v>19</v>
      </c>
      <c r="N1008" s="224" t="s">
        <v>47</v>
      </c>
      <c r="O1008" s="86"/>
      <c r="P1008" s="225">
        <f>O1008*H1008</f>
        <v>0</v>
      </c>
      <c r="Q1008" s="225">
        <v>0</v>
      </c>
      <c r="R1008" s="225">
        <f>Q1008*H1008</f>
        <v>0</v>
      </c>
      <c r="S1008" s="225">
        <v>0</v>
      </c>
      <c r="T1008" s="225">
        <f>S1008*H1008</f>
        <v>0</v>
      </c>
      <c r="U1008" s="226" t="s">
        <v>19</v>
      </c>
      <c r="V1008" s="40"/>
      <c r="W1008" s="40"/>
      <c r="X1008" s="40"/>
      <c r="Y1008" s="40"/>
      <c r="Z1008" s="40"/>
      <c r="AA1008" s="40"/>
      <c r="AB1008" s="40"/>
      <c r="AC1008" s="40"/>
      <c r="AD1008" s="40"/>
      <c r="AE1008" s="40"/>
      <c r="AR1008" s="227" t="s">
        <v>447</v>
      </c>
      <c r="AT1008" s="227" t="s">
        <v>337</v>
      </c>
      <c r="AU1008" s="227" t="s">
        <v>85</v>
      </c>
      <c r="AY1008" s="19" t="s">
        <v>335</v>
      </c>
      <c r="BE1008" s="228">
        <f>IF(N1008="základní",J1008,0)</f>
        <v>0</v>
      </c>
      <c r="BF1008" s="228">
        <f>IF(N1008="snížená",J1008,0)</f>
        <v>0</v>
      </c>
      <c r="BG1008" s="228">
        <f>IF(N1008="zákl. přenesená",J1008,0)</f>
        <v>0</v>
      </c>
      <c r="BH1008" s="228">
        <f>IF(N1008="sníž. přenesená",J1008,0)</f>
        <v>0</v>
      </c>
      <c r="BI1008" s="228">
        <f>IF(N1008="nulová",J1008,0)</f>
        <v>0</v>
      </c>
      <c r="BJ1008" s="19" t="s">
        <v>83</v>
      </c>
      <c r="BK1008" s="228">
        <f>ROUND(I1008*H1008,2)</f>
        <v>0</v>
      </c>
      <c r="BL1008" s="19" t="s">
        <v>447</v>
      </c>
      <c r="BM1008" s="227" t="s">
        <v>1553</v>
      </c>
    </row>
    <row r="1009" s="2" customFormat="1">
      <c r="A1009" s="40"/>
      <c r="B1009" s="41"/>
      <c r="C1009" s="42"/>
      <c r="D1009" s="229" t="s">
        <v>343</v>
      </c>
      <c r="E1009" s="42"/>
      <c r="F1009" s="230" t="s">
        <v>1554</v>
      </c>
      <c r="G1009" s="42"/>
      <c r="H1009" s="42"/>
      <c r="I1009" s="231"/>
      <c r="J1009" s="42"/>
      <c r="K1009" s="42"/>
      <c r="L1009" s="46"/>
      <c r="M1009" s="232"/>
      <c r="N1009" s="233"/>
      <c r="O1009" s="86"/>
      <c r="P1009" s="86"/>
      <c r="Q1009" s="86"/>
      <c r="R1009" s="86"/>
      <c r="S1009" s="86"/>
      <c r="T1009" s="86"/>
      <c r="U1009" s="87"/>
      <c r="V1009" s="40"/>
      <c r="W1009" s="40"/>
      <c r="X1009" s="40"/>
      <c r="Y1009" s="40"/>
      <c r="Z1009" s="40"/>
      <c r="AA1009" s="40"/>
      <c r="AB1009" s="40"/>
      <c r="AC1009" s="40"/>
      <c r="AD1009" s="40"/>
      <c r="AE1009" s="40"/>
      <c r="AT1009" s="19" t="s">
        <v>343</v>
      </c>
      <c r="AU1009" s="19" t="s">
        <v>85</v>
      </c>
    </row>
    <row r="1010" s="2" customFormat="1">
      <c r="A1010" s="40"/>
      <c r="B1010" s="41"/>
      <c r="C1010" s="42"/>
      <c r="D1010" s="234" t="s">
        <v>345</v>
      </c>
      <c r="E1010" s="42"/>
      <c r="F1010" s="235" t="s">
        <v>1555</v>
      </c>
      <c r="G1010" s="42"/>
      <c r="H1010" s="42"/>
      <c r="I1010" s="231"/>
      <c r="J1010" s="42"/>
      <c r="K1010" s="42"/>
      <c r="L1010" s="46"/>
      <c r="M1010" s="232"/>
      <c r="N1010" s="233"/>
      <c r="O1010" s="86"/>
      <c r="P1010" s="86"/>
      <c r="Q1010" s="86"/>
      <c r="R1010" s="86"/>
      <c r="S1010" s="86"/>
      <c r="T1010" s="86"/>
      <c r="U1010" s="87"/>
      <c r="V1010" s="40"/>
      <c r="W1010" s="40"/>
      <c r="X1010" s="40"/>
      <c r="Y1010" s="40"/>
      <c r="Z1010" s="40"/>
      <c r="AA1010" s="40"/>
      <c r="AB1010" s="40"/>
      <c r="AC1010" s="40"/>
      <c r="AD1010" s="40"/>
      <c r="AE1010" s="40"/>
      <c r="AT1010" s="19" t="s">
        <v>345</v>
      </c>
      <c r="AU1010" s="19" t="s">
        <v>85</v>
      </c>
    </row>
    <row r="1011" s="14" customFormat="1">
      <c r="A1011" s="14"/>
      <c r="B1011" s="247"/>
      <c r="C1011" s="248"/>
      <c r="D1011" s="229" t="s">
        <v>347</v>
      </c>
      <c r="E1011" s="249" t="s">
        <v>19</v>
      </c>
      <c r="F1011" s="250" t="s">
        <v>645</v>
      </c>
      <c r="G1011" s="248"/>
      <c r="H1011" s="249" t="s">
        <v>19</v>
      </c>
      <c r="I1011" s="251"/>
      <c r="J1011" s="248"/>
      <c r="K1011" s="248"/>
      <c r="L1011" s="252"/>
      <c r="M1011" s="253"/>
      <c r="N1011" s="254"/>
      <c r="O1011" s="254"/>
      <c r="P1011" s="254"/>
      <c r="Q1011" s="254"/>
      <c r="R1011" s="254"/>
      <c r="S1011" s="254"/>
      <c r="T1011" s="254"/>
      <c r="U1011" s="255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T1011" s="256" t="s">
        <v>347</v>
      </c>
      <c r="AU1011" s="256" t="s">
        <v>85</v>
      </c>
      <c r="AV1011" s="14" t="s">
        <v>83</v>
      </c>
      <c r="AW1011" s="14" t="s">
        <v>37</v>
      </c>
      <c r="AX1011" s="14" t="s">
        <v>76</v>
      </c>
      <c r="AY1011" s="256" t="s">
        <v>335</v>
      </c>
    </row>
    <row r="1012" s="13" customFormat="1">
      <c r="A1012" s="13"/>
      <c r="B1012" s="236"/>
      <c r="C1012" s="237"/>
      <c r="D1012" s="229" t="s">
        <v>347</v>
      </c>
      <c r="E1012" s="238" t="s">
        <v>19</v>
      </c>
      <c r="F1012" s="239" t="s">
        <v>1556</v>
      </c>
      <c r="G1012" s="237"/>
      <c r="H1012" s="240">
        <v>6</v>
      </c>
      <c r="I1012" s="241"/>
      <c r="J1012" s="237"/>
      <c r="K1012" s="237"/>
      <c r="L1012" s="242"/>
      <c r="M1012" s="243"/>
      <c r="N1012" s="244"/>
      <c r="O1012" s="244"/>
      <c r="P1012" s="244"/>
      <c r="Q1012" s="244"/>
      <c r="R1012" s="244"/>
      <c r="S1012" s="244"/>
      <c r="T1012" s="244"/>
      <c r="U1012" s="245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T1012" s="246" t="s">
        <v>347</v>
      </c>
      <c r="AU1012" s="246" t="s">
        <v>85</v>
      </c>
      <c r="AV1012" s="13" t="s">
        <v>85</v>
      </c>
      <c r="AW1012" s="13" t="s">
        <v>37</v>
      </c>
      <c r="AX1012" s="13" t="s">
        <v>83</v>
      </c>
      <c r="AY1012" s="246" t="s">
        <v>335</v>
      </c>
    </row>
    <row r="1013" s="2" customFormat="1" ht="16.5" customHeight="1">
      <c r="A1013" s="40"/>
      <c r="B1013" s="41"/>
      <c r="C1013" s="257" t="s">
        <v>1557</v>
      </c>
      <c r="D1013" s="257" t="s">
        <v>395</v>
      </c>
      <c r="E1013" s="258" t="s">
        <v>1558</v>
      </c>
      <c r="F1013" s="259" t="s">
        <v>1559</v>
      </c>
      <c r="G1013" s="260" t="s">
        <v>388</v>
      </c>
      <c r="H1013" s="261">
        <v>6.5999999999999996</v>
      </c>
      <c r="I1013" s="262"/>
      <c r="J1013" s="263">
        <f>ROUND(I1013*H1013,2)</f>
        <v>0</v>
      </c>
      <c r="K1013" s="259" t="s">
        <v>341</v>
      </c>
      <c r="L1013" s="264"/>
      <c r="M1013" s="265" t="s">
        <v>19</v>
      </c>
      <c r="N1013" s="266" t="s">
        <v>47</v>
      </c>
      <c r="O1013" s="86"/>
      <c r="P1013" s="225">
        <f>O1013*H1013</f>
        <v>0</v>
      </c>
      <c r="Q1013" s="225">
        <v>0.016</v>
      </c>
      <c r="R1013" s="225">
        <f>Q1013*H1013</f>
        <v>0.1056</v>
      </c>
      <c r="S1013" s="225">
        <v>0</v>
      </c>
      <c r="T1013" s="225">
        <f>S1013*H1013</f>
        <v>0</v>
      </c>
      <c r="U1013" s="226" t="s">
        <v>19</v>
      </c>
      <c r="V1013" s="40"/>
      <c r="W1013" s="40"/>
      <c r="X1013" s="40"/>
      <c r="Y1013" s="40"/>
      <c r="Z1013" s="40"/>
      <c r="AA1013" s="40"/>
      <c r="AB1013" s="40"/>
      <c r="AC1013" s="40"/>
      <c r="AD1013" s="40"/>
      <c r="AE1013" s="40"/>
      <c r="AR1013" s="227" t="s">
        <v>565</v>
      </c>
      <c r="AT1013" s="227" t="s">
        <v>395</v>
      </c>
      <c r="AU1013" s="227" t="s">
        <v>85</v>
      </c>
      <c r="AY1013" s="19" t="s">
        <v>335</v>
      </c>
      <c r="BE1013" s="228">
        <f>IF(N1013="základní",J1013,0)</f>
        <v>0</v>
      </c>
      <c r="BF1013" s="228">
        <f>IF(N1013="snížená",J1013,0)</f>
        <v>0</v>
      </c>
      <c r="BG1013" s="228">
        <f>IF(N1013="zákl. přenesená",J1013,0)</f>
        <v>0</v>
      </c>
      <c r="BH1013" s="228">
        <f>IF(N1013="sníž. přenesená",J1013,0)</f>
        <v>0</v>
      </c>
      <c r="BI1013" s="228">
        <f>IF(N1013="nulová",J1013,0)</f>
        <v>0</v>
      </c>
      <c r="BJ1013" s="19" t="s">
        <v>83</v>
      </c>
      <c r="BK1013" s="228">
        <f>ROUND(I1013*H1013,2)</f>
        <v>0</v>
      </c>
      <c r="BL1013" s="19" t="s">
        <v>447</v>
      </c>
      <c r="BM1013" s="227" t="s">
        <v>1560</v>
      </c>
    </row>
    <row r="1014" s="2" customFormat="1">
      <c r="A1014" s="40"/>
      <c r="B1014" s="41"/>
      <c r="C1014" s="42"/>
      <c r="D1014" s="229" t="s">
        <v>343</v>
      </c>
      <c r="E1014" s="42"/>
      <c r="F1014" s="230" t="s">
        <v>1559</v>
      </c>
      <c r="G1014" s="42"/>
      <c r="H1014" s="42"/>
      <c r="I1014" s="231"/>
      <c r="J1014" s="42"/>
      <c r="K1014" s="42"/>
      <c r="L1014" s="46"/>
      <c r="M1014" s="232"/>
      <c r="N1014" s="233"/>
      <c r="O1014" s="86"/>
      <c r="P1014" s="86"/>
      <c r="Q1014" s="86"/>
      <c r="R1014" s="86"/>
      <c r="S1014" s="86"/>
      <c r="T1014" s="86"/>
      <c r="U1014" s="87"/>
      <c r="V1014" s="40"/>
      <c r="W1014" s="40"/>
      <c r="X1014" s="40"/>
      <c r="Y1014" s="40"/>
      <c r="Z1014" s="40"/>
      <c r="AA1014" s="40"/>
      <c r="AB1014" s="40"/>
      <c r="AC1014" s="40"/>
      <c r="AD1014" s="40"/>
      <c r="AE1014" s="40"/>
      <c r="AT1014" s="19" t="s">
        <v>343</v>
      </c>
      <c r="AU1014" s="19" t="s">
        <v>85</v>
      </c>
    </row>
    <row r="1015" s="13" customFormat="1">
      <c r="A1015" s="13"/>
      <c r="B1015" s="236"/>
      <c r="C1015" s="237"/>
      <c r="D1015" s="229" t="s">
        <v>347</v>
      </c>
      <c r="E1015" s="237"/>
      <c r="F1015" s="239" t="s">
        <v>1561</v>
      </c>
      <c r="G1015" s="237"/>
      <c r="H1015" s="240">
        <v>6.5999999999999996</v>
      </c>
      <c r="I1015" s="241"/>
      <c r="J1015" s="237"/>
      <c r="K1015" s="237"/>
      <c r="L1015" s="242"/>
      <c r="M1015" s="243"/>
      <c r="N1015" s="244"/>
      <c r="O1015" s="244"/>
      <c r="P1015" s="244"/>
      <c r="Q1015" s="244"/>
      <c r="R1015" s="244"/>
      <c r="S1015" s="244"/>
      <c r="T1015" s="244"/>
      <c r="U1015" s="245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T1015" s="246" t="s">
        <v>347</v>
      </c>
      <c r="AU1015" s="246" t="s">
        <v>85</v>
      </c>
      <c r="AV1015" s="13" t="s">
        <v>85</v>
      </c>
      <c r="AW1015" s="13" t="s">
        <v>4</v>
      </c>
      <c r="AX1015" s="13" t="s">
        <v>83</v>
      </c>
      <c r="AY1015" s="246" t="s">
        <v>335</v>
      </c>
    </row>
    <row r="1016" s="2" customFormat="1" ht="16.5" customHeight="1">
      <c r="A1016" s="40"/>
      <c r="B1016" s="41"/>
      <c r="C1016" s="216" t="s">
        <v>1562</v>
      </c>
      <c r="D1016" s="216" t="s">
        <v>337</v>
      </c>
      <c r="E1016" s="217" t="s">
        <v>1563</v>
      </c>
      <c r="F1016" s="218" t="s">
        <v>1564</v>
      </c>
      <c r="G1016" s="219" t="s">
        <v>618</v>
      </c>
      <c r="H1016" s="220">
        <v>14</v>
      </c>
      <c r="I1016" s="221"/>
      <c r="J1016" s="222">
        <f>ROUND(I1016*H1016,2)</f>
        <v>0</v>
      </c>
      <c r="K1016" s="218" t="s">
        <v>341</v>
      </c>
      <c r="L1016" s="46"/>
      <c r="M1016" s="223" t="s">
        <v>19</v>
      </c>
      <c r="N1016" s="224" t="s">
        <v>47</v>
      </c>
      <c r="O1016" s="86"/>
      <c r="P1016" s="225">
        <f>O1016*H1016</f>
        <v>0</v>
      </c>
      <c r="Q1016" s="225">
        <v>0</v>
      </c>
      <c r="R1016" s="225">
        <f>Q1016*H1016</f>
        <v>0</v>
      </c>
      <c r="S1016" s="225">
        <v>0</v>
      </c>
      <c r="T1016" s="225">
        <f>S1016*H1016</f>
        <v>0</v>
      </c>
      <c r="U1016" s="226" t="s">
        <v>19</v>
      </c>
      <c r="V1016" s="40"/>
      <c r="W1016" s="40"/>
      <c r="X1016" s="40"/>
      <c r="Y1016" s="40"/>
      <c r="Z1016" s="40"/>
      <c r="AA1016" s="40"/>
      <c r="AB1016" s="40"/>
      <c r="AC1016" s="40"/>
      <c r="AD1016" s="40"/>
      <c r="AE1016" s="40"/>
      <c r="AR1016" s="227" t="s">
        <v>447</v>
      </c>
      <c r="AT1016" s="227" t="s">
        <v>337</v>
      </c>
      <c r="AU1016" s="227" t="s">
        <v>85</v>
      </c>
      <c r="AY1016" s="19" t="s">
        <v>335</v>
      </c>
      <c r="BE1016" s="228">
        <f>IF(N1016="základní",J1016,0)</f>
        <v>0</v>
      </c>
      <c r="BF1016" s="228">
        <f>IF(N1016="snížená",J1016,0)</f>
        <v>0</v>
      </c>
      <c r="BG1016" s="228">
        <f>IF(N1016="zákl. přenesená",J1016,0)</f>
        <v>0</v>
      </c>
      <c r="BH1016" s="228">
        <f>IF(N1016="sníž. přenesená",J1016,0)</f>
        <v>0</v>
      </c>
      <c r="BI1016" s="228">
        <f>IF(N1016="nulová",J1016,0)</f>
        <v>0</v>
      </c>
      <c r="BJ1016" s="19" t="s">
        <v>83</v>
      </c>
      <c r="BK1016" s="228">
        <f>ROUND(I1016*H1016,2)</f>
        <v>0</v>
      </c>
      <c r="BL1016" s="19" t="s">
        <v>447</v>
      </c>
      <c r="BM1016" s="227" t="s">
        <v>1565</v>
      </c>
    </row>
    <row r="1017" s="2" customFormat="1">
      <c r="A1017" s="40"/>
      <c r="B1017" s="41"/>
      <c r="C1017" s="42"/>
      <c r="D1017" s="229" t="s">
        <v>343</v>
      </c>
      <c r="E1017" s="42"/>
      <c r="F1017" s="230" t="s">
        <v>1566</v>
      </c>
      <c r="G1017" s="42"/>
      <c r="H1017" s="42"/>
      <c r="I1017" s="231"/>
      <c r="J1017" s="42"/>
      <c r="K1017" s="42"/>
      <c r="L1017" s="46"/>
      <c r="M1017" s="232"/>
      <c r="N1017" s="233"/>
      <c r="O1017" s="86"/>
      <c r="P1017" s="86"/>
      <c r="Q1017" s="86"/>
      <c r="R1017" s="86"/>
      <c r="S1017" s="86"/>
      <c r="T1017" s="86"/>
      <c r="U1017" s="87"/>
      <c r="V1017" s="40"/>
      <c r="W1017" s="40"/>
      <c r="X1017" s="40"/>
      <c r="Y1017" s="40"/>
      <c r="Z1017" s="40"/>
      <c r="AA1017" s="40"/>
      <c r="AB1017" s="40"/>
      <c r="AC1017" s="40"/>
      <c r="AD1017" s="40"/>
      <c r="AE1017" s="40"/>
      <c r="AT1017" s="19" t="s">
        <v>343</v>
      </c>
      <c r="AU1017" s="19" t="s">
        <v>85</v>
      </c>
    </row>
    <row r="1018" s="2" customFormat="1">
      <c r="A1018" s="40"/>
      <c r="B1018" s="41"/>
      <c r="C1018" s="42"/>
      <c r="D1018" s="234" t="s">
        <v>345</v>
      </c>
      <c r="E1018" s="42"/>
      <c r="F1018" s="235" t="s">
        <v>1567</v>
      </c>
      <c r="G1018" s="42"/>
      <c r="H1018" s="42"/>
      <c r="I1018" s="231"/>
      <c r="J1018" s="42"/>
      <c r="K1018" s="42"/>
      <c r="L1018" s="46"/>
      <c r="M1018" s="232"/>
      <c r="N1018" s="233"/>
      <c r="O1018" s="86"/>
      <c r="P1018" s="86"/>
      <c r="Q1018" s="86"/>
      <c r="R1018" s="86"/>
      <c r="S1018" s="86"/>
      <c r="T1018" s="86"/>
      <c r="U1018" s="87"/>
      <c r="V1018" s="40"/>
      <c r="W1018" s="40"/>
      <c r="X1018" s="40"/>
      <c r="Y1018" s="40"/>
      <c r="Z1018" s="40"/>
      <c r="AA1018" s="40"/>
      <c r="AB1018" s="40"/>
      <c r="AC1018" s="40"/>
      <c r="AD1018" s="40"/>
      <c r="AE1018" s="40"/>
      <c r="AT1018" s="19" t="s">
        <v>345</v>
      </c>
      <c r="AU1018" s="19" t="s">
        <v>85</v>
      </c>
    </row>
    <row r="1019" s="14" customFormat="1">
      <c r="A1019" s="14"/>
      <c r="B1019" s="247"/>
      <c r="C1019" s="248"/>
      <c r="D1019" s="229" t="s">
        <v>347</v>
      </c>
      <c r="E1019" s="249" t="s">
        <v>19</v>
      </c>
      <c r="F1019" s="250" t="s">
        <v>645</v>
      </c>
      <c r="G1019" s="248"/>
      <c r="H1019" s="249" t="s">
        <v>19</v>
      </c>
      <c r="I1019" s="251"/>
      <c r="J1019" s="248"/>
      <c r="K1019" s="248"/>
      <c r="L1019" s="252"/>
      <c r="M1019" s="253"/>
      <c r="N1019" s="254"/>
      <c r="O1019" s="254"/>
      <c r="P1019" s="254"/>
      <c r="Q1019" s="254"/>
      <c r="R1019" s="254"/>
      <c r="S1019" s="254"/>
      <c r="T1019" s="254"/>
      <c r="U1019" s="255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T1019" s="256" t="s">
        <v>347</v>
      </c>
      <c r="AU1019" s="256" t="s">
        <v>85</v>
      </c>
      <c r="AV1019" s="14" t="s">
        <v>83</v>
      </c>
      <c r="AW1019" s="14" t="s">
        <v>37</v>
      </c>
      <c r="AX1019" s="14" t="s">
        <v>76</v>
      </c>
      <c r="AY1019" s="256" t="s">
        <v>335</v>
      </c>
    </row>
    <row r="1020" s="13" customFormat="1">
      <c r="A1020" s="13"/>
      <c r="B1020" s="236"/>
      <c r="C1020" s="237"/>
      <c r="D1020" s="229" t="s">
        <v>347</v>
      </c>
      <c r="E1020" s="238" t="s">
        <v>19</v>
      </c>
      <c r="F1020" s="239" t="s">
        <v>1568</v>
      </c>
      <c r="G1020" s="237"/>
      <c r="H1020" s="240">
        <v>14</v>
      </c>
      <c r="I1020" s="241"/>
      <c r="J1020" s="237"/>
      <c r="K1020" s="237"/>
      <c r="L1020" s="242"/>
      <c r="M1020" s="243"/>
      <c r="N1020" s="244"/>
      <c r="O1020" s="244"/>
      <c r="P1020" s="244"/>
      <c r="Q1020" s="244"/>
      <c r="R1020" s="244"/>
      <c r="S1020" s="244"/>
      <c r="T1020" s="244"/>
      <c r="U1020" s="245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T1020" s="246" t="s">
        <v>347</v>
      </c>
      <c r="AU1020" s="246" t="s">
        <v>85</v>
      </c>
      <c r="AV1020" s="13" t="s">
        <v>85</v>
      </c>
      <c r="AW1020" s="13" t="s">
        <v>37</v>
      </c>
      <c r="AX1020" s="13" t="s">
        <v>83</v>
      </c>
      <c r="AY1020" s="246" t="s">
        <v>335</v>
      </c>
    </row>
    <row r="1021" s="2" customFormat="1" ht="16.5" customHeight="1">
      <c r="A1021" s="40"/>
      <c r="B1021" s="41"/>
      <c r="C1021" s="257" t="s">
        <v>1569</v>
      </c>
      <c r="D1021" s="257" t="s">
        <v>395</v>
      </c>
      <c r="E1021" s="258" t="s">
        <v>1570</v>
      </c>
      <c r="F1021" s="259" t="s">
        <v>1571</v>
      </c>
      <c r="G1021" s="260" t="s">
        <v>618</v>
      </c>
      <c r="H1021" s="261">
        <v>15.4</v>
      </c>
      <c r="I1021" s="262"/>
      <c r="J1021" s="263">
        <f>ROUND(I1021*H1021,2)</f>
        <v>0</v>
      </c>
      <c r="K1021" s="259" t="s">
        <v>341</v>
      </c>
      <c r="L1021" s="264"/>
      <c r="M1021" s="265" t="s">
        <v>19</v>
      </c>
      <c r="N1021" s="266" t="s">
        <v>47</v>
      </c>
      <c r="O1021" s="86"/>
      <c r="P1021" s="225">
        <f>O1021*H1021</f>
        <v>0</v>
      </c>
      <c r="Q1021" s="225">
        <v>0.00020000000000000001</v>
      </c>
      <c r="R1021" s="225">
        <f>Q1021*H1021</f>
        <v>0.0030800000000000003</v>
      </c>
      <c r="S1021" s="225">
        <v>0</v>
      </c>
      <c r="T1021" s="225">
        <f>S1021*H1021</f>
        <v>0</v>
      </c>
      <c r="U1021" s="226" t="s">
        <v>19</v>
      </c>
      <c r="V1021" s="40"/>
      <c r="W1021" s="40"/>
      <c r="X1021" s="40"/>
      <c r="Y1021" s="40"/>
      <c r="Z1021" s="40"/>
      <c r="AA1021" s="40"/>
      <c r="AB1021" s="40"/>
      <c r="AC1021" s="40"/>
      <c r="AD1021" s="40"/>
      <c r="AE1021" s="40"/>
      <c r="AR1021" s="227" t="s">
        <v>565</v>
      </c>
      <c r="AT1021" s="227" t="s">
        <v>395</v>
      </c>
      <c r="AU1021" s="227" t="s">
        <v>85</v>
      </c>
      <c r="AY1021" s="19" t="s">
        <v>335</v>
      </c>
      <c r="BE1021" s="228">
        <f>IF(N1021="základní",J1021,0)</f>
        <v>0</v>
      </c>
      <c r="BF1021" s="228">
        <f>IF(N1021="snížená",J1021,0)</f>
        <v>0</v>
      </c>
      <c r="BG1021" s="228">
        <f>IF(N1021="zákl. přenesená",J1021,0)</f>
        <v>0</v>
      </c>
      <c r="BH1021" s="228">
        <f>IF(N1021="sníž. přenesená",J1021,0)</f>
        <v>0</v>
      </c>
      <c r="BI1021" s="228">
        <f>IF(N1021="nulová",J1021,0)</f>
        <v>0</v>
      </c>
      <c r="BJ1021" s="19" t="s">
        <v>83</v>
      </c>
      <c r="BK1021" s="228">
        <f>ROUND(I1021*H1021,2)</f>
        <v>0</v>
      </c>
      <c r="BL1021" s="19" t="s">
        <v>447</v>
      </c>
      <c r="BM1021" s="227" t="s">
        <v>1572</v>
      </c>
    </row>
    <row r="1022" s="2" customFormat="1">
      <c r="A1022" s="40"/>
      <c r="B1022" s="41"/>
      <c r="C1022" s="42"/>
      <c r="D1022" s="229" t="s">
        <v>343</v>
      </c>
      <c r="E1022" s="42"/>
      <c r="F1022" s="230" t="s">
        <v>1571</v>
      </c>
      <c r="G1022" s="42"/>
      <c r="H1022" s="42"/>
      <c r="I1022" s="231"/>
      <c r="J1022" s="42"/>
      <c r="K1022" s="42"/>
      <c r="L1022" s="46"/>
      <c r="M1022" s="232"/>
      <c r="N1022" s="233"/>
      <c r="O1022" s="86"/>
      <c r="P1022" s="86"/>
      <c r="Q1022" s="86"/>
      <c r="R1022" s="86"/>
      <c r="S1022" s="86"/>
      <c r="T1022" s="86"/>
      <c r="U1022" s="87"/>
      <c r="V1022" s="40"/>
      <c r="W1022" s="40"/>
      <c r="X1022" s="40"/>
      <c r="Y1022" s="40"/>
      <c r="Z1022" s="40"/>
      <c r="AA1022" s="40"/>
      <c r="AB1022" s="40"/>
      <c r="AC1022" s="40"/>
      <c r="AD1022" s="40"/>
      <c r="AE1022" s="40"/>
      <c r="AT1022" s="19" t="s">
        <v>343</v>
      </c>
      <c r="AU1022" s="19" t="s">
        <v>85</v>
      </c>
    </row>
    <row r="1023" s="13" customFormat="1">
      <c r="A1023" s="13"/>
      <c r="B1023" s="236"/>
      <c r="C1023" s="237"/>
      <c r="D1023" s="229" t="s">
        <v>347</v>
      </c>
      <c r="E1023" s="237"/>
      <c r="F1023" s="239" t="s">
        <v>1573</v>
      </c>
      <c r="G1023" s="237"/>
      <c r="H1023" s="240">
        <v>15.4</v>
      </c>
      <c r="I1023" s="241"/>
      <c r="J1023" s="237"/>
      <c r="K1023" s="237"/>
      <c r="L1023" s="242"/>
      <c r="M1023" s="243"/>
      <c r="N1023" s="244"/>
      <c r="O1023" s="244"/>
      <c r="P1023" s="244"/>
      <c r="Q1023" s="244"/>
      <c r="R1023" s="244"/>
      <c r="S1023" s="244"/>
      <c r="T1023" s="244"/>
      <c r="U1023" s="245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T1023" s="246" t="s">
        <v>347</v>
      </c>
      <c r="AU1023" s="246" t="s">
        <v>85</v>
      </c>
      <c r="AV1023" s="13" t="s">
        <v>85</v>
      </c>
      <c r="AW1023" s="13" t="s">
        <v>4</v>
      </c>
      <c r="AX1023" s="13" t="s">
        <v>83</v>
      </c>
      <c r="AY1023" s="246" t="s">
        <v>335</v>
      </c>
    </row>
    <row r="1024" s="2" customFormat="1" ht="16.5" customHeight="1">
      <c r="A1024" s="40"/>
      <c r="B1024" s="41"/>
      <c r="C1024" s="216" t="s">
        <v>1574</v>
      </c>
      <c r="D1024" s="216" t="s">
        <v>337</v>
      </c>
      <c r="E1024" s="217" t="s">
        <v>1575</v>
      </c>
      <c r="F1024" s="218" t="s">
        <v>1576</v>
      </c>
      <c r="G1024" s="219" t="s">
        <v>1522</v>
      </c>
      <c r="H1024" s="220">
        <v>997</v>
      </c>
      <c r="I1024" s="221"/>
      <c r="J1024" s="222">
        <f>ROUND(I1024*H1024,2)</f>
        <v>0</v>
      </c>
      <c r="K1024" s="218" t="s">
        <v>341</v>
      </c>
      <c r="L1024" s="46"/>
      <c r="M1024" s="223" t="s">
        <v>19</v>
      </c>
      <c r="N1024" s="224" t="s">
        <v>47</v>
      </c>
      <c r="O1024" s="86"/>
      <c r="P1024" s="225">
        <f>O1024*H1024</f>
        <v>0</v>
      </c>
      <c r="Q1024" s="225">
        <v>5.0000000000000002E-05</v>
      </c>
      <c r="R1024" s="225">
        <f>Q1024*H1024</f>
        <v>0.049850000000000005</v>
      </c>
      <c r="S1024" s="225">
        <v>0</v>
      </c>
      <c r="T1024" s="225">
        <f>S1024*H1024</f>
        <v>0</v>
      </c>
      <c r="U1024" s="226" t="s">
        <v>19</v>
      </c>
      <c r="V1024" s="40"/>
      <c r="W1024" s="40"/>
      <c r="X1024" s="40"/>
      <c r="Y1024" s="40"/>
      <c r="Z1024" s="40"/>
      <c r="AA1024" s="40"/>
      <c r="AB1024" s="40"/>
      <c r="AC1024" s="40"/>
      <c r="AD1024" s="40"/>
      <c r="AE1024" s="40"/>
      <c r="AR1024" s="227" t="s">
        <v>447</v>
      </c>
      <c r="AT1024" s="227" t="s">
        <v>337</v>
      </c>
      <c r="AU1024" s="227" t="s">
        <v>85</v>
      </c>
      <c r="AY1024" s="19" t="s">
        <v>335</v>
      </c>
      <c r="BE1024" s="228">
        <f>IF(N1024="základní",J1024,0)</f>
        <v>0</v>
      </c>
      <c r="BF1024" s="228">
        <f>IF(N1024="snížená",J1024,0)</f>
        <v>0</v>
      </c>
      <c r="BG1024" s="228">
        <f>IF(N1024="zákl. přenesená",J1024,0)</f>
        <v>0</v>
      </c>
      <c r="BH1024" s="228">
        <f>IF(N1024="sníž. přenesená",J1024,0)</f>
        <v>0</v>
      </c>
      <c r="BI1024" s="228">
        <f>IF(N1024="nulová",J1024,0)</f>
        <v>0</v>
      </c>
      <c r="BJ1024" s="19" t="s">
        <v>83</v>
      </c>
      <c r="BK1024" s="228">
        <f>ROUND(I1024*H1024,2)</f>
        <v>0</v>
      </c>
      <c r="BL1024" s="19" t="s">
        <v>447</v>
      </c>
      <c r="BM1024" s="227" t="s">
        <v>1577</v>
      </c>
    </row>
    <row r="1025" s="2" customFormat="1">
      <c r="A1025" s="40"/>
      <c r="B1025" s="41"/>
      <c r="C1025" s="42"/>
      <c r="D1025" s="229" t="s">
        <v>343</v>
      </c>
      <c r="E1025" s="42"/>
      <c r="F1025" s="230" t="s">
        <v>1578</v>
      </c>
      <c r="G1025" s="42"/>
      <c r="H1025" s="42"/>
      <c r="I1025" s="231"/>
      <c r="J1025" s="42"/>
      <c r="K1025" s="42"/>
      <c r="L1025" s="46"/>
      <c r="M1025" s="232"/>
      <c r="N1025" s="233"/>
      <c r="O1025" s="86"/>
      <c r="P1025" s="86"/>
      <c r="Q1025" s="86"/>
      <c r="R1025" s="86"/>
      <c r="S1025" s="86"/>
      <c r="T1025" s="86"/>
      <c r="U1025" s="87"/>
      <c r="V1025" s="40"/>
      <c r="W1025" s="40"/>
      <c r="X1025" s="40"/>
      <c r="Y1025" s="40"/>
      <c r="Z1025" s="40"/>
      <c r="AA1025" s="40"/>
      <c r="AB1025" s="40"/>
      <c r="AC1025" s="40"/>
      <c r="AD1025" s="40"/>
      <c r="AE1025" s="40"/>
      <c r="AT1025" s="19" t="s">
        <v>343</v>
      </c>
      <c r="AU1025" s="19" t="s">
        <v>85</v>
      </c>
    </row>
    <row r="1026" s="2" customFormat="1">
      <c r="A1026" s="40"/>
      <c r="B1026" s="41"/>
      <c r="C1026" s="42"/>
      <c r="D1026" s="234" t="s">
        <v>345</v>
      </c>
      <c r="E1026" s="42"/>
      <c r="F1026" s="235" t="s">
        <v>1579</v>
      </c>
      <c r="G1026" s="42"/>
      <c r="H1026" s="42"/>
      <c r="I1026" s="231"/>
      <c r="J1026" s="42"/>
      <c r="K1026" s="42"/>
      <c r="L1026" s="46"/>
      <c r="M1026" s="232"/>
      <c r="N1026" s="233"/>
      <c r="O1026" s="86"/>
      <c r="P1026" s="86"/>
      <c r="Q1026" s="86"/>
      <c r="R1026" s="86"/>
      <c r="S1026" s="86"/>
      <c r="T1026" s="86"/>
      <c r="U1026" s="87"/>
      <c r="V1026" s="40"/>
      <c r="W1026" s="40"/>
      <c r="X1026" s="40"/>
      <c r="Y1026" s="40"/>
      <c r="Z1026" s="40"/>
      <c r="AA1026" s="40"/>
      <c r="AB1026" s="40"/>
      <c r="AC1026" s="40"/>
      <c r="AD1026" s="40"/>
      <c r="AE1026" s="40"/>
      <c r="AT1026" s="19" t="s">
        <v>345</v>
      </c>
      <c r="AU1026" s="19" t="s">
        <v>85</v>
      </c>
    </row>
    <row r="1027" s="14" customFormat="1">
      <c r="A1027" s="14"/>
      <c r="B1027" s="247"/>
      <c r="C1027" s="248"/>
      <c r="D1027" s="229" t="s">
        <v>347</v>
      </c>
      <c r="E1027" s="249" t="s">
        <v>19</v>
      </c>
      <c r="F1027" s="250" t="s">
        <v>1580</v>
      </c>
      <c r="G1027" s="248"/>
      <c r="H1027" s="249" t="s">
        <v>19</v>
      </c>
      <c r="I1027" s="251"/>
      <c r="J1027" s="248"/>
      <c r="K1027" s="248"/>
      <c r="L1027" s="252"/>
      <c r="M1027" s="253"/>
      <c r="N1027" s="254"/>
      <c r="O1027" s="254"/>
      <c r="P1027" s="254"/>
      <c r="Q1027" s="254"/>
      <c r="R1027" s="254"/>
      <c r="S1027" s="254"/>
      <c r="T1027" s="254"/>
      <c r="U1027" s="255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T1027" s="256" t="s">
        <v>347</v>
      </c>
      <c r="AU1027" s="256" t="s">
        <v>85</v>
      </c>
      <c r="AV1027" s="14" t="s">
        <v>83</v>
      </c>
      <c r="AW1027" s="14" t="s">
        <v>37</v>
      </c>
      <c r="AX1027" s="14" t="s">
        <v>76</v>
      </c>
      <c r="AY1027" s="256" t="s">
        <v>335</v>
      </c>
    </row>
    <row r="1028" s="13" customFormat="1">
      <c r="A1028" s="13"/>
      <c r="B1028" s="236"/>
      <c r="C1028" s="237"/>
      <c r="D1028" s="229" t="s">
        <v>347</v>
      </c>
      <c r="E1028" s="238" t="s">
        <v>19</v>
      </c>
      <c r="F1028" s="239" t="s">
        <v>1581</v>
      </c>
      <c r="G1028" s="237"/>
      <c r="H1028" s="240">
        <v>957</v>
      </c>
      <c r="I1028" s="241"/>
      <c r="J1028" s="237"/>
      <c r="K1028" s="237"/>
      <c r="L1028" s="242"/>
      <c r="M1028" s="243"/>
      <c r="N1028" s="244"/>
      <c r="O1028" s="244"/>
      <c r="P1028" s="244"/>
      <c r="Q1028" s="244"/>
      <c r="R1028" s="244"/>
      <c r="S1028" s="244"/>
      <c r="T1028" s="244"/>
      <c r="U1028" s="245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T1028" s="246" t="s">
        <v>347</v>
      </c>
      <c r="AU1028" s="246" t="s">
        <v>85</v>
      </c>
      <c r="AV1028" s="13" t="s">
        <v>85</v>
      </c>
      <c r="AW1028" s="13" t="s">
        <v>37</v>
      </c>
      <c r="AX1028" s="13" t="s">
        <v>76</v>
      </c>
      <c r="AY1028" s="246" t="s">
        <v>335</v>
      </c>
    </row>
    <row r="1029" s="13" customFormat="1">
      <c r="A1029" s="13"/>
      <c r="B1029" s="236"/>
      <c r="C1029" s="237"/>
      <c r="D1029" s="229" t="s">
        <v>347</v>
      </c>
      <c r="E1029" s="238" t="s">
        <v>19</v>
      </c>
      <c r="F1029" s="239" t="s">
        <v>1582</v>
      </c>
      <c r="G1029" s="237"/>
      <c r="H1029" s="240">
        <v>40</v>
      </c>
      <c r="I1029" s="241"/>
      <c r="J1029" s="237"/>
      <c r="K1029" s="237"/>
      <c r="L1029" s="242"/>
      <c r="M1029" s="243"/>
      <c r="N1029" s="244"/>
      <c r="O1029" s="244"/>
      <c r="P1029" s="244"/>
      <c r="Q1029" s="244"/>
      <c r="R1029" s="244"/>
      <c r="S1029" s="244"/>
      <c r="T1029" s="244"/>
      <c r="U1029" s="245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T1029" s="246" t="s">
        <v>347</v>
      </c>
      <c r="AU1029" s="246" t="s">
        <v>85</v>
      </c>
      <c r="AV1029" s="13" t="s">
        <v>85</v>
      </c>
      <c r="AW1029" s="13" t="s">
        <v>37</v>
      </c>
      <c r="AX1029" s="13" t="s">
        <v>76</v>
      </c>
      <c r="AY1029" s="246" t="s">
        <v>335</v>
      </c>
    </row>
    <row r="1030" s="15" customFormat="1">
      <c r="A1030" s="15"/>
      <c r="B1030" s="267"/>
      <c r="C1030" s="268"/>
      <c r="D1030" s="229" t="s">
        <v>347</v>
      </c>
      <c r="E1030" s="269" t="s">
        <v>19</v>
      </c>
      <c r="F1030" s="270" t="s">
        <v>462</v>
      </c>
      <c r="G1030" s="268"/>
      <c r="H1030" s="271">
        <v>997</v>
      </c>
      <c r="I1030" s="272"/>
      <c r="J1030" s="268"/>
      <c r="K1030" s="268"/>
      <c r="L1030" s="273"/>
      <c r="M1030" s="274"/>
      <c r="N1030" s="275"/>
      <c r="O1030" s="275"/>
      <c r="P1030" s="275"/>
      <c r="Q1030" s="275"/>
      <c r="R1030" s="275"/>
      <c r="S1030" s="275"/>
      <c r="T1030" s="275"/>
      <c r="U1030" s="276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T1030" s="277" t="s">
        <v>347</v>
      </c>
      <c r="AU1030" s="277" t="s">
        <v>85</v>
      </c>
      <c r="AV1030" s="15" t="s">
        <v>103</v>
      </c>
      <c r="AW1030" s="15" t="s">
        <v>37</v>
      </c>
      <c r="AX1030" s="15" t="s">
        <v>83</v>
      </c>
      <c r="AY1030" s="277" t="s">
        <v>335</v>
      </c>
    </row>
    <row r="1031" s="2" customFormat="1" ht="16.5" customHeight="1">
      <c r="A1031" s="40"/>
      <c r="B1031" s="41"/>
      <c r="C1031" s="257" t="s">
        <v>1583</v>
      </c>
      <c r="D1031" s="257" t="s">
        <v>395</v>
      </c>
      <c r="E1031" s="258" t="s">
        <v>1584</v>
      </c>
      <c r="F1031" s="259" t="s">
        <v>1585</v>
      </c>
      <c r="G1031" s="260" t="s">
        <v>666</v>
      </c>
      <c r="H1031" s="261">
        <v>29</v>
      </c>
      <c r="I1031" s="262"/>
      <c r="J1031" s="263">
        <f>ROUND(I1031*H1031,2)</f>
        <v>0</v>
      </c>
      <c r="K1031" s="259" t="s">
        <v>19</v>
      </c>
      <c r="L1031" s="264"/>
      <c r="M1031" s="265" t="s">
        <v>19</v>
      </c>
      <c r="N1031" s="266" t="s">
        <v>47</v>
      </c>
      <c r="O1031" s="86"/>
      <c r="P1031" s="225">
        <f>O1031*H1031</f>
        <v>0</v>
      </c>
      <c r="Q1031" s="225">
        <v>0.033000000000000002</v>
      </c>
      <c r="R1031" s="225">
        <f>Q1031*H1031</f>
        <v>0.95700000000000007</v>
      </c>
      <c r="S1031" s="225">
        <v>0</v>
      </c>
      <c r="T1031" s="225">
        <f>S1031*H1031</f>
        <v>0</v>
      </c>
      <c r="U1031" s="226" t="s">
        <v>19</v>
      </c>
      <c r="V1031" s="40"/>
      <c r="W1031" s="40"/>
      <c r="X1031" s="40"/>
      <c r="Y1031" s="40"/>
      <c r="Z1031" s="40"/>
      <c r="AA1031" s="40"/>
      <c r="AB1031" s="40"/>
      <c r="AC1031" s="40"/>
      <c r="AD1031" s="40"/>
      <c r="AE1031" s="40"/>
      <c r="AR1031" s="227" t="s">
        <v>565</v>
      </c>
      <c r="AT1031" s="227" t="s">
        <v>395</v>
      </c>
      <c r="AU1031" s="227" t="s">
        <v>85</v>
      </c>
      <c r="AY1031" s="19" t="s">
        <v>335</v>
      </c>
      <c r="BE1031" s="228">
        <f>IF(N1031="základní",J1031,0)</f>
        <v>0</v>
      </c>
      <c r="BF1031" s="228">
        <f>IF(N1031="snížená",J1031,0)</f>
        <v>0</v>
      </c>
      <c r="BG1031" s="228">
        <f>IF(N1031="zákl. přenesená",J1031,0)</f>
        <v>0</v>
      </c>
      <c r="BH1031" s="228">
        <f>IF(N1031="sníž. přenesená",J1031,0)</f>
        <v>0</v>
      </c>
      <c r="BI1031" s="228">
        <f>IF(N1031="nulová",J1031,0)</f>
        <v>0</v>
      </c>
      <c r="BJ1031" s="19" t="s">
        <v>83</v>
      </c>
      <c r="BK1031" s="228">
        <f>ROUND(I1031*H1031,2)</f>
        <v>0</v>
      </c>
      <c r="BL1031" s="19" t="s">
        <v>447</v>
      </c>
      <c r="BM1031" s="227" t="s">
        <v>1586</v>
      </c>
    </row>
    <row r="1032" s="2" customFormat="1">
      <c r="A1032" s="40"/>
      <c r="B1032" s="41"/>
      <c r="C1032" s="42"/>
      <c r="D1032" s="229" t="s">
        <v>343</v>
      </c>
      <c r="E1032" s="42"/>
      <c r="F1032" s="230" t="s">
        <v>1585</v>
      </c>
      <c r="G1032" s="42"/>
      <c r="H1032" s="42"/>
      <c r="I1032" s="231"/>
      <c r="J1032" s="42"/>
      <c r="K1032" s="42"/>
      <c r="L1032" s="46"/>
      <c r="M1032" s="232"/>
      <c r="N1032" s="233"/>
      <c r="O1032" s="86"/>
      <c r="P1032" s="86"/>
      <c r="Q1032" s="86"/>
      <c r="R1032" s="86"/>
      <c r="S1032" s="86"/>
      <c r="T1032" s="86"/>
      <c r="U1032" s="87"/>
      <c r="V1032" s="40"/>
      <c r="W1032" s="40"/>
      <c r="X1032" s="40"/>
      <c r="Y1032" s="40"/>
      <c r="Z1032" s="40"/>
      <c r="AA1032" s="40"/>
      <c r="AB1032" s="40"/>
      <c r="AC1032" s="40"/>
      <c r="AD1032" s="40"/>
      <c r="AE1032" s="40"/>
      <c r="AT1032" s="19" t="s">
        <v>343</v>
      </c>
      <c r="AU1032" s="19" t="s">
        <v>85</v>
      </c>
    </row>
    <row r="1033" s="2" customFormat="1" ht="16.5" customHeight="1">
      <c r="A1033" s="40"/>
      <c r="B1033" s="41"/>
      <c r="C1033" s="257" t="s">
        <v>1587</v>
      </c>
      <c r="D1033" s="257" t="s">
        <v>395</v>
      </c>
      <c r="E1033" s="258" t="s">
        <v>1588</v>
      </c>
      <c r="F1033" s="259" t="s">
        <v>1589</v>
      </c>
      <c r="G1033" s="260" t="s">
        <v>666</v>
      </c>
      <c r="H1033" s="261">
        <v>1</v>
      </c>
      <c r="I1033" s="262"/>
      <c r="J1033" s="263">
        <f>ROUND(I1033*H1033,2)</f>
        <v>0</v>
      </c>
      <c r="K1033" s="259" t="s">
        <v>19</v>
      </c>
      <c r="L1033" s="264"/>
      <c r="M1033" s="265" t="s">
        <v>19</v>
      </c>
      <c r="N1033" s="266" t="s">
        <v>47</v>
      </c>
      <c r="O1033" s="86"/>
      <c r="P1033" s="225">
        <f>O1033*H1033</f>
        <v>0</v>
      </c>
      <c r="Q1033" s="225">
        <v>0.050000000000000003</v>
      </c>
      <c r="R1033" s="225">
        <f>Q1033*H1033</f>
        <v>0.050000000000000003</v>
      </c>
      <c r="S1033" s="225">
        <v>0</v>
      </c>
      <c r="T1033" s="225">
        <f>S1033*H1033</f>
        <v>0</v>
      </c>
      <c r="U1033" s="226" t="s">
        <v>19</v>
      </c>
      <c r="V1033" s="40"/>
      <c r="W1033" s="40"/>
      <c r="X1033" s="40"/>
      <c r="Y1033" s="40"/>
      <c r="Z1033" s="40"/>
      <c r="AA1033" s="40"/>
      <c r="AB1033" s="40"/>
      <c r="AC1033" s="40"/>
      <c r="AD1033" s="40"/>
      <c r="AE1033" s="40"/>
      <c r="AR1033" s="227" t="s">
        <v>565</v>
      </c>
      <c r="AT1033" s="227" t="s">
        <v>395</v>
      </c>
      <c r="AU1033" s="227" t="s">
        <v>85</v>
      </c>
      <c r="AY1033" s="19" t="s">
        <v>335</v>
      </c>
      <c r="BE1033" s="228">
        <f>IF(N1033="základní",J1033,0)</f>
        <v>0</v>
      </c>
      <c r="BF1033" s="228">
        <f>IF(N1033="snížená",J1033,0)</f>
        <v>0</v>
      </c>
      <c r="BG1033" s="228">
        <f>IF(N1033="zákl. přenesená",J1033,0)</f>
        <v>0</v>
      </c>
      <c r="BH1033" s="228">
        <f>IF(N1033="sníž. přenesená",J1033,0)</f>
        <v>0</v>
      </c>
      <c r="BI1033" s="228">
        <f>IF(N1033="nulová",J1033,0)</f>
        <v>0</v>
      </c>
      <c r="BJ1033" s="19" t="s">
        <v>83</v>
      </c>
      <c r="BK1033" s="228">
        <f>ROUND(I1033*H1033,2)</f>
        <v>0</v>
      </c>
      <c r="BL1033" s="19" t="s">
        <v>447</v>
      </c>
      <c r="BM1033" s="227" t="s">
        <v>1590</v>
      </c>
    </row>
    <row r="1034" s="2" customFormat="1">
      <c r="A1034" s="40"/>
      <c r="B1034" s="41"/>
      <c r="C1034" s="42"/>
      <c r="D1034" s="229" t="s">
        <v>343</v>
      </c>
      <c r="E1034" s="42"/>
      <c r="F1034" s="230" t="s">
        <v>1589</v>
      </c>
      <c r="G1034" s="42"/>
      <c r="H1034" s="42"/>
      <c r="I1034" s="231"/>
      <c r="J1034" s="42"/>
      <c r="K1034" s="42"/>
      <c r="L1034" s="46"/>
      <c r="M1034" s="232"/>
      <c r="N1034" s="233"/>
      <c r="O1034" s="86"/>
      <c r="P1034" s="86"/>
      <c r="Q1034" s="86"/>
      <c r="R1034" s="86"/>
      <c r="S1034" s="86"/>
      <c r="T1034" s="86"/>
      <c r="U1034" s="87"/>
      <c r="V1034" s="40"/>
      <c r="W1034" s="40"/>
      <c r="X1034" s="40"/>
      <c r="Y1034" s="40"/>
      <c r="Z1034" s="40"/>
      <c r="AA1034" s="40"/>
      <c r="AB1034" s="40"/>
      <c r="AC1034" s="40"/>
      <c r="AD1034" s="40"/>
      <c r="AE1034" s="40"/>
      <c r="AT1034" s="19" t="s">
        <v>343</v>
      </c>
      <c r="AU1034" s="19" t="s">
        <v>85</v>
      </c>
    </row>
    <row r="1035" s="2" customFormat="1" ht="16.5" customHeight="1">
      <c r="A1035" s="40"/>
      <c r="B1035" s="41"/>
      <c r="C1035" s="216" t="s">
        <v>1591</v>
      </c>
      <c r="D1035" s="216" t="s">
        <v>337</v>
      </c>
      <c r="E1035" s="217" t="s">
        <v>1592</v>
      </c>
      <c r="F1035" s="218" t="s">
        <v>1593</v>
      </c>
      <c r="G1035" s="219" t="s">
        <v>618</v>
      </c>
      <c r="H1035" s="220">
        <v>1.73</v>
      </c>
      <c r="I1035" s="221"/>
      <c r="J1035" s="222">
        <f>ROUND(I1035*H1035,2)</f>
        <v>0</v>
      </c>
      <c r="K1035" s="218" t="s">
        <v>341</v>
      </c>
      <c r="L1035" s="46"/>
      <c r="M1035" s="223" t="s">
        <v>19</v>
      </c>
      <c r="N1035" s="224" t="s">
        <v>47</v>
      </c>
      <c r="O1035" s="86"/>
      <c r="P1035" s="225">
        <f>O1035*H1035</f>
        <v>0</v>
      </c>
      <c r="Q1035" s="225">
        <v>0</v>
      </c>
      <c r="R1035" s="225">
        <f>Q1035*H1035</f>
        <v>0</v>
      </c>
      <c r="S1035" s="225">
        <v>0</v>
      </c>
      <c r="T1035" s="225">
        <f>S1035*H1035</f>
        <v>0</v>
      </c>
      <c r="U1035" s="226" t="s">
        <v>19</v>
      </c>
      <c r="V1035" s="40"/>
      <c r="W1035" s="40"/>
      <c r="X1035" s="40"/>
      <c r="Y1035" s="40"/>
      <c r="Z1035" s="40"/>
      <c r="AA1035" s="40"/>
      <c r="AB1035" s="40"/>
      <c r="AC1035" s="40"/>
      <c r="AD1035" s="40"/>
      <c r="AE1035" s="40"/>
      <c r="AR1035" s="227" t="s">
        <v>447</v>
      </c>
      <c r="AT1035" s="227" t="s">
        <v>337</v>
      </c>
      <c r="AU1035" s="227" t="s">
        <v>85</v>
      </c>
      <c r="AY1035" s="19" t="s">
        <v>335</v>
      </c>
      <c r="BE1035" s="228">
        <f>IF(N1035="základní",J1035,0)</f>
        <v>0</v>
      </c>
      <c r="BF1035" s="228">
        <f>IF(N1035="snížená",J1035,0)</f>
        <v>0</v>
      </c>
      <c r="BG1035" s="228">
        <f>IF(N1035="zákl. přenesená",J1035,0)</f>
        <v>0</v>
      </c>
      <c r="BH1035" s="228">
        <f>IF(N1035="sníž. přenesená",J1035,0)</f>
        <v>0</v>
      </c>
      <c r="BI1035" s="228">
        <f>IF(N1035="nulová",J1035,0)</f>
        <v>0</v>
      </c>
      <c r="BJ1035" s="19" t="s">
        <v>83</v>
      </c>
      <c r="BK1035" s="228">
        <f>ROUND(I1035*H1035,2)</f>
        <v>0</v>
      </c>
      <c r="BL1035" s="19" t="s">
        <v>447</v>
      </c>
      <c r="BM1035" s="227" t="s">
        <v>1594</v>
      </c>
    </row>
    <row r="1036" s="2" customFormat="1">
      <c r="A1036" s="40"/>
      <c r="B1036" s="41"/>
      <c r="C1036" s="42"/>
      <c r="D1036" s="229" t="s">
        <v>343</v>
      </c>
      <c r="E1036" s="42"/>
      <c r="F1036" s="230" t="s">
        <v>1595</v>
      </c>
      <c r="G1036" s="42"/>
      <c r="H1036" s="42"/>
      <c r="I1036" s="231"/>
      <c r="J1036" s="42"/>
      <c r="K1036" s="42"/>
      <c r="L1036" s="46"/>
      <c r="M1036" s="232"/>
      <c r="N1036" s="233"/>
      <c r="O1036" s="86"/>
      <c r="P1036" s="86"/>
      <c r="Q1036" s="86"/>
      <c r="R1036" s="86"/>
      <c r="S1036" s="86"/>
      <c r="T1036" s="86"/>
      <c r="U1036" s="87"/>
      <c r="V1036" s="40"/>
      <c r="W1036" s="40"/>
      <c r="X1036" s="40"/>
      <c r="Y1036" s="40"/>
      <c r="Z1036" s="40"/>
      <c r="AA1036" s="40"/>
      <c r="AB1036" s="40"/>
      <c r="AC1036" s="40"/>
      <c r="AD1036" s="40"/>
      <c r="AE1036" s="40"/>
      <c r="AT1036" s="19" t="s">
        <v>343</v>
      </c>
      <c r="AU1036" s="19" t="s">
        <v>85</v>
      </c>
    </row>
    <row r="1037" s="2" customFormat="1">
      <c r="A1037" s="40"/>
      <c r="B1037" s="41"/>
      <c r="C1037" s="42"/>
      <c r="D1037" s="234" t="s">
        <v>345</v>
      </c>
      <c r="E1037" s="42"/>
      <c r="F1037" s="235" t="s">
        <v>1596</v>
      </c>
      <c r="G1037" s="42"/>
      <c r="H1037" s="42"/>
      <c r="I1037" s="231"/>
      <c r="J1037" s="42"/>
      <c r="K1037" s="42"/>
      <c r="L1037" s="46"/>
      <c r="M1037" s="232"/>
      <c r="N1037" s="233"/>
      <c r="O1037" s="86"/>
      <c r="P1037" s="86"/>
      <c r="Q1037" s="86"/>
      <c r="R1037" s="86"/>
      <c r="S1037" s="86"/>
      <c r="T1037" s="86"/>
      <c r="U1037" s="87"/>
      <c r="V1037" s="40"/>
      <c r="W1037" s="40"/>
      <c r="X1037" s="40"/>
      <c r="Y1037" s="40"/>
      <c r="Z1037" s="40"/>
      <c r="AA1037" s="40"/>
      <c r="AB1037" s="40"/>
      <c r="AC1037" s="40"/>
      <c r="AD1037" s="40"/>
      <c r="AE1037" s="40"/>
      <c r="AT1037" s="19" t="s">
        <v>345</v>
      </c>
      <c r="AU1037" s="19" t="s">
        <v>85</v>
      </c>
    </row>
    <row r="1038" s="14" customFormat="1">
      <c r="A1038" s="14"/>
      <c r="B1038" s="247"/>
      <c r="C1038" s="248"/>
      <c r="D1038" s="229" t="s">
        <v>347</v>
      </c>
      <c r="E1038" s="249" t="s">
        <v>19</v>
      </c>
      <c r="F1038" s="250" t="s">
        <v>1402</v>
      </c>
      <c r="G1038" s="248"/>
      <c r="H1038" s="249" t="s">
        <v>19</v>
      </c>
      <c r="I1038" s="251"/>
      <c r="J1038" s="248"/>
      <c r="K1038" s="248"/>
      <c r="L1038" s="252"/>
      <c r="M1038" s="253"/>
      <c r="N1038" s="254"/>
      <c r="O1038" s="254"/>
      <c r="P1038" s="254"/>
      <c r="Q1038" s="254"/>
      <c r="R1038" s="254"/>
      <c r="S1038" s="254"/>
      <c r="T1038" s="254"/>
      <c r="U1038" s="255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T1038" s="256" t="s">
        <v>347</v>
      </c>
      <c r="AU1038" s="256" t="s">
        <v>85</v>
      </c>
      <c r="AV1038" s="14" t="s">
        <v>83</v>
      </c>
      <c r="AW1038" s="14" t="s">
        <v>37</v>
      </c>
      <c r="AX1038" s="14" t="s">
        <v>76</v>
      </c>
      <c r="AY1038" s="256" t="s">
        <v>335</v>
      </c>
    </row>
    <row r="1039" s="13" customFormat="1">
      <c r="A1039" s="13"/>
      <c r="B1039" s="236"/>
      <c r="C1039" s="237"/>
      <c r="D1039" s="229" t="s">
        <v>347</v>
      </c>
      <c r="E1039" s="238" t="s">
        <v>19</v>
      </c>
      <c r="F1039" s="239" t="s">
        <v>1597</v>
      </c>
      <c r="G1039" s="237"/>
      <c r="H1039" s="240">
        <v>1.73</v>
      </c>
      <c r="I1039" s="241"/>
      <c r="J1039" s="237"/>
      <c r="K1039" s="237"/>
      <c r="L1039" s="242"/>
      <c r="M1039" s="243"/>
      <c r="N1039" s="244"/>
      <c r="O1039" s="244"/>
      <c r="P1039" s="244"/>
      <c r="Q1039" s="244"/>
      <c r="R1039" s="244"/>
      <c r="S1039" s="244"/>
      <c r="T1039" s="244"/>
      <c r="U1039" s="245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T1039" s="246" t="s">
        <v>347</v>
      </c>
      <c r="AU1039" s="246" t="s">
        <v>85</v>
      </c>
      <c r="AV1039" s="13" t="s">
        <v>85</v>
      </c>
      <c r="AW1039" s="13" t="s">
        <v>37</v>
      </c>
      <c r="AX1039" s="13" t="s">
        <v>83</v>
      </c>
      <c r="AY1039" s="246" t="s">
        <v>335</v>
      </c>
    </row>
    <row r="1040" s="2" customFormat="1" ht="16.5" customHeight="1">
      <c r="A1040" s="40"/>
      <c r="B1040" s="41"/>
      <c r="C1040" s="257" t="s">
        <v>1598</v>
      </c>
      <c r="D1040" s="257" t="s">
        <v>395</v>
      </c>
      <c r="E1040" s="258" t="s">
        <v>1599</v>
      </c>
      <c r="F1040" s="259" t="s">
        <v>1600</v>
      </c>
      <c r="G1040" s="260" t="s">
        <v>618</v>
      </c>
      <c r="H1040" s="261">
        <v>1.73</v>
      </c>
      <c r="I1040" s="262"/>
      <c r="J1040" s="263">
        <f>ROUND(I1040*H1040,2)</f>
        <v>0</v>
      </c>
      <c r="K1040" s="259" t="s">
        <v>341</v>
      </c>
      <c r="L1040" s="264"/>
      <c r="M1040" s="265" t="s">
        <v>19</v>
      </c>
      <c r="N1040" s="266" t="s">
        <v>47</v>
      </c>
      <c r="O1040" s="86"/>
      <c r="P1040" s="225">
        <f>O1040*H1040</f>
        <v>0</v>
      </c>
      <c r="Q1040" s="225">
        <v>0.0028999999999999998</v>
      </c>
      <c r="R1040" s="225">
        <f>Q1040*H1040</f>
        <v>0.0050169999999999998</v>
      </c>
      <c r="S1040" s="225">
        <v>0</v>
      </c>
      <c r="T1040" s="225">
        <f>S1040*H1040</f>
        <v>0</v>
      </c>
      <c r="U1040" s="226" t="s">
        <v>19</v>
      </c>
      <c r="V1040" s="40"/>
      <c r="W1040" s="40"/>
      <c r="X1040" s="40"/>
      <c r="Y1040" s="40"/>
      <c r="Z1040" s="40"/>
      <c r="AA1040" s="40"/>
      <c r="AB1040" s="40"/>
      <c r="AC1040" s="40"/>
      <c r="AD1040" s="40"/>
      <c r="AE1040" s="40"/>
      <c r="AR1040" s="227" t="s">
        <v>565</v>
      </c>
      <c r="AT1040" s="227" t="s">
        <v>395</v>
      </c>
      <c r="AU1040" s="227" t="s">
        <v>85</v>
      </c>
      <c r="AY1040" s="19" t="s">
        <v>335</v>
      </c>
      <c r="BE1040" s="228">
        <f>IF(N1040="základní",J1040,0)</f>
        <v>0</v>
      </c>
      <c r="BF1040" s="228">
        <f>IF(N1040="snížená",J1040,0)</f>
        <v>0</v>
      </c>
      <c r="BG1040" s="228">
        <f>IF(N1040="zákl. přenesená",J1040,0)</f>
        <v>0</v>
      </c>
      <c r="BH1040" s="228">
        <f>IF(N1040="sníž. přenesená",J1040,0)</f>
        <v>0</v>
      </c>
      <c r="BI1040" s="228">
        <f>IF(N1040="nulová",J1040,0)</f>
        <v>0</v>
      </c>
      <c r="BJ1040" s="19" t="s">
        <v>83</v>
      </c>
      <c r="BK1040" s="228">
        <f>ROUND(I1040*H1040,2)</f>
        <v>0</v>
      </c>
      <c r="BL1040" s="19" t="s">
        <v>447</v>
      </c>
      <c r="BM1040" s="227" t="s">
        <v>1601</v>
      </c>
    </row>
    <row r="1041" s="2" customFormat="1">
      <c r="A1041" s="40"/>
      <c r="B1041" s="41"/>
      <c r="C1041" s="42"/>
      <c r="D1041" s="229" t="s">
        <v>343</v>
      </c>
      <c r="E1041" s="42"/>
      <c r="F1041" s="230" t="s">
        <v>1600</v>
      </c>
      <c r="G1041" s="42"/>
      <c r="H1041" s="42"/>
      <c r="I1041" s="231"/>
      <c r="J1041" s="42"/>
      <c r="K1041" s="42"/>
      <c r="L1041" s="46"/>
      <c r="M1041" s="232"/>
      <c r="N1041" s="233"/>
      <c r="O1041" s="86"/>
      <c r="P1041" s="86"/>
      <c r="Q1041" s="86"/>
      <c r="R1041" s="86"/>
      <c r="S1041" s="86"/>
      <c r="T1041" s="86"/>
      <c r="U1041" s="87"/>
      <c r="V1041" s="40"/>
      <c r="W1041" s="40"/>
      <c r="X1041" s="40"/>
      <c r="Y1041" s="40"/>
      <c r="Z1041" s="40"/>
      <c r="AA1041" s="40"/>
      <c r="AB1041" s="40"/>
      <c r="AC1041" s="40"/>
      <c r="AD1041" s="40"/>
      <c r="AE1041" s="40"/>
      <c r="AT1041" s="19" t="s">
        <v>343</v>
      </c>
      <c r="AU1041" s="19" t="s">
        <v>85</v>
      </c>
    </row>
    <row r="1042" s="2" customFormat="1" ht="16.5" customHeight="1">
      <c r="A1042" s="40"/>
      <c r="B1042" s="41"/>
      <c r="C1042" s="216" t="s">
        <v>1602</v>
      </c>
      <c r="D1042" s="216" t="s">
        <v>337</v>
      </c>
      <c r="E1042" s="217" t="s">
        <v>1603</v>
      </c>
      <c r="F1042" s="218" t="s">
        <v>1604</v>
      </c>
      <c r="G1042" s="219" t="s">
        <v>618</v>
      </c>
      <c r="H1042" s="220">
        <v>6.7599999999999998</v>
      </c>
      <c r="I1042" s="221"/>
      <c r="J1042" s="222">
        <f>ROUND(I1042*H1042,2)</f>
        <v>0</v>
      </c>
      <c r="K1042" s="218" t="s">
        <v>341</v>
      </c>
      <c r="L1042" s="46"/>
      <c r="M1042" s="223" t="s">
        <v>19</v>
      </c>
      <c r="N1042" s="224" t="s">
        <v>47</v>
      </c>
      <c r="O1042" s="86"/>
      <c r="P1042" s="225">
        <f>O1042*H1042</f>
        <v>0</v>
      </c>
      <c r="Q1042" s="225">
        <v>0</v>
      </c>
      <c r="R1042" s="225">
        <f>Q1042*H1042</f>
        <v>0</v>
      </c>
      <c r="S1042" s="225">
        <v>0</v>
      </c>
      <c r="T1042" s="225">
        <f>S1042*H1042</f>
        <v>0</v>
      </c>
      <c r="U1042" s="226" t="s">
        <v>19</v>
      </c>
      <c r="V1042" s="40"/>
      <c r="W1042" s="40"/>
      <c r="X1042" s="40"/>
      <c r="Y1042" s="40"/>
      <c r="Z1042" s="40"/>
      <c r="AA1042" s="40"/>
      <c r="AB1042" s="40"/>
      <c r="AC1042" s="40"/>
      <c r="AD1042" s="40"/>
      <c r="AE1042" s="40"/>
      <c r="AR1042" s="227" t="s">
        <v>447</v>
      </c>
      <c r="AT1042" s="227" t="s">
        <v>337</v>
      </c>
      <c r="AU1042" s="227" t="s">
        <v>85</v>
      </c>
      <c r="AY1042" s="19" t="s">
        <v>335</v>
      </c>
      <c r="BE1042" s="228">
        <f>IF(N1042="základní",J1042,0)</f>
        <v>0</v>
      </c>
      <c r="BF1042" s="228">
        <f>IF(N1042="snížená",J1042,0)</f>
        <v>0</v>
      </c>
      <c r="BG1042" s="228">
        <f>IF(N1042="zákl. přenesená",J1042,0)</f>
        <v>0</v>
      </c>
      <c r="BH1042" s="228">
        <f>IF(N1042="sníž. přenesená",J1042,0)</f>
        <v>0</v>
      </c>
      <c r="BI1042" s="228">
        <f>IF(N1042="nulová",J1042,0)</f>
        <v>0</v>
      </c>
      <c r="BJ1042" s="19" t="s">
        <v>83</v>
      </c>
      <c r="BK1042" s="228">
        <f>ROUND(I1042*H1042,2)</f>
        <v>0</v>
      </c>
      <c r="BL1042" s="19" t="s">
        <v>447</v>
      </c>
      <c r="BM1042" s="227" t="s">
        <v>1605</v>
      </c>
    </row>
    <row r="1043" s="2" customFormat="1">
      <c r="A1043" s="40"/>
      <c r="B1043" s="41"/>
      <c r="C1043" s="42"/>
      <c r="D1043" s="229" t="s">
        <v>343</v>
      </c>
      <c r="E1043" s="42"/>
      <c r="F1043" s="230" t="s">
        <v>1604</v>
      </c>
      <c r="G1043" s="42"/>
      <c r="H1043" s="42"/>
      <c r="I1043" s="231"/>
      <c r="J1043" s="42"/>
      <c r="K1043" s="42"/>
      <c r="L1043" s="46"/>
      <c r="M1043" s="232"/>
      <c r="N1043" s="233"/>
      <c r="O1043" s="86"/>
      <c r="P1043" s="86"/>
      <c r="Q1043" s="86"/>
      <c r="R1043" s="86"/>
      <c r="S1043" s="86"/>
      <c r="T1043" s="86"/>
      <c r="U1043" s="87"/>
      <c r="V1043" s="40"/>
      <c r="W1043" s="40"/>
      <c r="X1043" s="40"/>
      <c r="Y1043" s="40"/>
      <c r="Z1043" s="40"/>
      <c r="AA1043" s="40"/>
      <c r="AB1043" s="40"/>
      <c r="AC1043" s="40"/>
      <c r="AD1043" s="40"/>
      <c r="AE1043" s="40"/>
      <c r="AT1043" s="19" t="s">
        <v>343</v>
      </c>
      <c r="AU1043" s="19" t="s">
        <v>85</v>
      </c>
    </row>
    <row r="1044" s="2" customFormat="1">
      <c r="A1044" s="40"/>
      <c r="B1044" s="41"/>
      <c r="C1044" s="42"/>
      <c r="D1044" s="234" t="s">
        <v>345</v>
      </c>
      <c r="E1044" s="42"/>
      <c r="F1044" s="235" t="s">
        <v>1606</v>
      </c>
      <c r="G1044" s="42"/>
      <c r="H1044" s="42"/>
      <c r="I1044" s="231"/>
      <c r="J1044" s="42"/>
      <c r="K1044" s="42"/>
      <c r="L1044" s="46"/>
      <c r="M1044" s="232"/>
      <c r="N1044" s="233"/>
      <c r="O1044" s="86"/>
      <c r="P1044" s="86"/>
      <c r="Q1044" s="86"/>
      <c r="R1044" s="86"/>
      <c r="S1044" s="86"/>
      <c r="T1044" s="86"/>
      <c r="U1044" s="87"/>
      <c r="V1044" s="40"/>
      <c r="W1044" s="40"/>
      <c r="X1044" s="40"/>
      <c r="Y1044" s="40"/>
      <c r="Z1044" s="40"/>
      <c r="AA1044" s="40"/>
      <c r="AB1044" s="40"/>
      <c r="AC1044" s="40"/>
      <c r="AD1044" s="40"/>
      <c r="AE1044" s="40"/>
      <c r="AT1044" s="19" t="s">
        <v>345</v>
      </c>
      <c r="AU1044" s="19" t="s">
        <v>85</v>
      </c>
    </row>
    <row r="1045" s="14" customFormat="1">
      <c r="A1045" s="14"/>
      <c r="B1045" s="247"/>
      <c r="C1045" s="248"/>
      <c r="D1045" s="229" t="s">
        <v>347</v>
      </c>
      <c r="E1045" s="249" t="s">
        <v>19</v>
      </c>
      <c r="F1045" s="250" t="s">
        <v>1402</v>
      </c>
      <c r="G1045" s="248"/>
      <c r="H1045" s="249" t="s">
        <v>19</v>
      </c>
      <c r="I1045" s="251"/>
      <c r="J1045" s="248"/>
      <c r="K1045" s="248"/>
      <c r="L1045" s="252"/>
      <c r="M1045" s="253"/>
      <c r="N1045" s="254"/>
      <c r="O1045" s="254"/>
      <c r="P1045" s="254"/>
      <c r="Q1045" s="254"/>
      <c r="R1045" s="254"/>
      <c r="S1045" s="254"/>
      <c r="T1045" s="254"/>
      <c r="U1045" s="255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T1045" s="256" t="s">
        <v>347</v>
      </c>
      <c r="AU1045" s="256" t="s">
        <v>85</v>
      </c>
      <c r="AV1045" s="14" t="s">
        <v>83</v>
      </c>
      <c r="AW1045" s="14" t="s">
        <v>37</v>
      </c>
      <c r="AX1045" s="14" t="s">
        <v>76</v>
      </c>
      <c r="AY1045" s="256" t="s">
        <v>335</v>
      </c>
    </row>
    <row r="1046" s="13" customFormat="1">
      <c r="A1046" s="13"/>
      <c r="B1046" s="236"/>
      <c r="C1046" s="237"/>
      <c r="D1046" s="229" t="s">
        <v>347</v>
      </c>
      <c r="E1046" s="238" t="s">
        <v>19</v>
      </c>
      <c r="F1046" s="239" t="s">
        <v>1607</v>
      </c>
      <c r="G1046" s="237"/>
      <c r="H1046" s="240">
        <v>6.7599999999999998</v>
      </c>
      <c r="I1046" s="241"/>
      <c r="J1046" s="237"/>
      <c r="K1046" s="237"/>
      <c r="L1046" s="242"/>
      <c r="M1046" s="243"/>
      <c r="N1046" s="244"/>
      <c r="O1046" s="244"/>
      <c r="P1046" s="244"/>
      <c r="Q1046" s="244"/>
      <c r="R1046" s="244"/>
      <c r="S1046" s="244"/>
      <c r="T1046" s="244"/>
      <c r="U1046" s="245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T1046" s="246" t="s">
        <v>347</v>
      </c>
      <c r="AU1046" s="246" t="s">
        <v>85</v>
      </c>
      <c r="AV1046" s="13" t="s">
        <v>85</v>
      </c>
      <c r="AW1046" s="13" t="s">
        <v>37</v>
      </c>
      <c r="AX1046" s="13" t="s">
        <v>83</v>
      </c>
      <c r="AY1046" s="246" t="s">
        <v>335</v>
      </c>
    </row>
    <row r="1047" s="2" customFormat="1" ht="24.15" customHeight="1">
      <c r="A1047" s="40"/>
      <c r="B1047" s="41"/>
      <c r="C1047" s="257" t="s">
        <v>1608</v>
      </c>
      <c r="D1047" s="257" t="s">
        <v>395</v>
      </c>
      <c r="E1047" s="258" t="s">
        <v>1609</v>
      </c>
      <c r="F1047" s="259" t="s">
        <v>1610</v>
      </c>
      <c r="G1047" s="260" t="s">
        <v>618</v>
      </c>
      <c r="H1047" s="261">
        <v>6.7599999999999998</v>
      </c>
      <c r="I1047" s="262"/>
      <c r="J1047" s="263">
        <f>ROUND(I1047*H1047,2)</f>
        <v>0</v>
      </c>
      <c r="K1047" s="259" t="s">
        <v>341</v>
      </c>
      <c r="L1047" s="264"/>
      <c r="M1047" s="265" t="s">
        <v>19</v>
      </c>
      <c r="N1047" s="266" t="s">
        <v>47</v>
      </c>
      <c r="O1047" s="86"/>
      <c r="P1047" s="225">
        <f>O1047*H1047</f>
        <v>0</v>
      </c>
      <c r="Q1047" s="225">
        <v>0.060299999999999999</v>
      </c>
      <c r="R1047" s="225">
        <f>Q1047*H1047</f>
        <v>0.40762799999999999</v>
      </c>
      <c r="S1047" s="225">
        <v>0</v>
      </c>
      <c r="T1047" s="225">
        <f>S1047*H1047</f>
        <v>0</v>
      </c>
      <c r="U1047" s="226" t="s">
        <v>19</v>
      </c>
      <c r="V1047" s="40"/>
      <c r="W1047" s="40"/>
      <c r="X1047" s="40"/>
      <c r="Y1047" s="40"/>
      <c r="Z1047" s="40"/>
      <c r="AA1047" s="40"/>
      <c r="AB1047" s="40"/>
      <c r="AC1047" s="40"/>
      <c r="AD1047" s="40"/>
      <c r="AE1047" s="40"/>
      <c r="AR1047" s="227" t="s">
        <v>565</v>
      </c>
      <c r="AT1047" s="227" t="s">
        <v>395</v>
      </c>
      <c r="AU1047" s="227" t="s">
        <v>85</v>
      </c>
      <c r="AY1047" s="19" t="s">
        <v>335</v>
      </c>
      <c r="BE1047" s="228">
        <f>IF(N1047="základní",J1047,0)</f>
        <v>0</v>
      </c>
      <c r="BF1047" s="228">
        <f>IF(N1047="snížená",J1047,0)</f>
        <v>0</v>
      </c>
      <c r="BG1047" s="228">
        <f>IF(N1047="zákl. přenesená",J1047,0)</f>
        <v>0</v>
      </c>
      <c r="BH1047" s="228">
        <f>IF(N1047="sníž. přenesená",J1047,0)</f>
        <v>0</v>
      </c>
      <c r="BI1047" s="228">
        <f>IF(N1047="nulová",J1047,0)</f>
        <v>0</v>
      </c>
      <c r="BJ1047" s="19" t="s">
        <v>83</v>
      </c>
      <c r="BK1047" s="228">
        <f>ROUND(I1047*H1047,2)</f>
        <v>0</v>
      </c>
      <c r="BL1047" s="19" t="s">
        <v>447</v>
      </c>
      <c r="BM1047" s="227" t="s">
        <v>1611</v>
      </c>
    </row>
    <row r="1048" s="2" customFormat="1">
      <c r="A1048" s="40"/>
      <c r="B1048" s="41"/>
      <c r="C1048" s="42"/>
      <c r="D1048" s="229" t="s">
        <v>343</v>
      </c>
      <c r="E1048" s="42"/>
      <c r="F1048" s="230" t="s">
        <v>1610</v>
      </c>
      <c r="G1048" s="42"/>
      <c r="H1048" s="42"/>
      <c r="I1048" s="231"/>
      <c r="J1048" s="42"/>
      <c r="K1048" s="42"/>
      <c r="L1048" s="46"/>
      <c r="M1048" s="232"/>
      <c r="N1048" s="233"/>
      <c r="O1048" s="86"/>
      <c r="P1048" s="86"/>
      <c r="Q1048" s="86"/>
      <c r="R1048" s="86"/>
      <c r="S1048" s="86"/>
      <c r="T1048" s="86"/>
      <c r="U1048" s="87"/>
      <c r="V1048" s="40"/>
      <c r="W1048" s="40"/>
      <c r="X1048" s="40"/>
      <c r="Y1048" s="40"/>
      <c r="Z1048" s="40"/>
      <c r="AA1048" s="40"/>
      <c r="AB1048" s="40"/>
      <c r="AC1048" s="40"/>
      <c r="AD1048" s="40"/>
      <c r="AE1048" s="40"/>
      <c r="AT1048" s="19" t="s">
        <v>343</v>
      </c>
      <c r="AU1048" s="19" t="s">
        <v>85</v>
      </c>
    </row>
    <row r="1049" s="2" customFormat="1" ht="16.5" customHeight="1">
      <c r="A1049" s="40"/>
      <c r="B1049" s="41"/>
      <c r="C1049" s="216" t="s">
        <v>1612</v>
      </c>
      <c r="D1049" s="216" t="s">
        <v>337</v>
      </c>
      <c r="E1049" s="217" t="s">
        <v>1613</v>
      </c>
      <c r="F1049" s="218" t="s">
        <v>1614</v>
      </c>
      <c r="G1049" s="219" t="s">
        <v>1522</v>
      </c>
      <c r="H1049" s="220">
        <v>500</v>
      </c>
      <c r="I1049" s="221"/>
      <c r="J1049" s="222">
        <f>ROUND(I1049*H1049,2)</f>
        <v>0</v>
      </c>
      <c r="K1049" s="218" t="s">
        <v>341</v>
      </c>
      <c r="L1049" s="46"/>
      <c r="M1049" s="223" t="s">
        <v>19</v>
      </c>
      <c r="N1049" s="224" t="s">
        <v>47</v>
      </c>
      <c r="O1049" s="86"/>
      <c r="P1049" s="225">
        <f>O1049*H1049</f>
        <v>0</v>
      </c>
      <c r="Q1049" s="225">
        <v>5.0000000000000002E-05</v>
      </c>
      <c r="R1049" s="225">
        <f>Q1049*H1049</f>
        <v>0.025000000000000001</v>
      </c>
      <c r="S1049" s="225">
        <v>0</v>
      </c>
      <c r="T1049" s="225">
        <f>S1049*H1049</f>
        <v>0</v>
      </c>
      <c r="U1049" s="226" t="s">
        <v>19</v>
      </c>
      <c r="V1049" s="40"/>
      <c r="W1049" s="40"/>
      <c r="X1049" s="40"/>
      <c r="Y1049" s="40"/>
      <c r="Z1049" s="40"/>
      <c r="AA1049" s="40"/>
      <c r="AB1049" s="40"/>
      <c r="AC1049" s="40"/>
      <c r="AD1049" s="40"/>
      <c r="AE1049" s="40"/>
      <c r="AR1049" s="227" t="s">
        <v>447</v>
      </c>
      <c r="AT1049" s="227" t="s">
        <v>337</v>
      </c>
      <c r="AU1049" s="227" t="s">
        <v>85</v>
      </c>
      <c r="AY1049" s="19" t="s">
        <v>335</v>
      </c>
      <c r="BE1049" s="228">
        <f>IF(N1049="základní",J1049,0)</f>
        <v>0</v>
      </c>
      <c r="BF1049" s="228">
        <f>IF(N1049="snížená",J1049,0)</f>
        <v>0</v>
      </c>
      <c r="BG1049" s="228">
        <f>IF(N1049="zákl. přenesená",J1049,0)</f>
        <v>0</v>
      </c>
      <c r="BH1049" s="228">
        <f>IF(N1049="sníž. přenesená",J1049,0)</f>
        <v>0</v>
      </c>
      <c r="BI1049" s="228">
        <f>IF(N1049="nulová",J1049,0)</f>
        <v>0</v>
      </c>
      <c r="BJ1049" s="19" t="s">
        <v>83</v>
      </c>
      <c r="BK1049" s="228">
        <f>ROUND(I1049*H1049,2)</f>
        <v>0</v>
      </c>
      <c r="BL1049" s="19" t="s">
        <v>447</v>
      </c>
      <c r="BM1049" s="227" t="s">
        <v>1615</v>
      </c>
    </row>
    <row r="1050" s="2" customFormat="1">
      <c r="A1050" s="40"/>
      <c r="B1050" s="41"/>
      <c r="C1050" s="42"/>
      <c r="D1050" s="229" t="s">
        <v>343</v>
      </c>
      <c r="E1050" s="42"/>
      <c r="F1050" s="230" t="s">
        <v>1616</v>
      </c>
      <c r="G1050" s="42"/>
      <c r="H1050" s="42"/>
      <c r="I1050" s="231"/>
      <c r="J1050" s="42"/>
      <c r="K1050" s="42"/>
      <c r="L1050" s="46"/>
      <c r="M1050" s="232"/>
      <c r="N1050" s="233"/>
      <c r="O1050" s="86"/>
      <c r="P1050" s="86"/>
      <c r="Q1050" s="86"/>
      <c r="R1050" s="86"/>
      <c r="S1050" s="86"/>
      <c r="T1050" s="86"/>
      <c r="U1050" s="87"/>
      <c r="V1050" s="40"/>
      <c r="W1050" s="40"/>
      <c r="X1050" s="40"/>
      <c r="Y1050" s="40"/>
      <c r="Z1050" s="40"/>
      <c r="AA1050" s="40"/>
      <c r="AB1050" s="40"/>
      <c r="AC1050" s="40"/>
      <c r="AD1050" s="40"/>
      <c r="AE1050" s="40"/>
      <c r="AT1050" s="19" t="s">
        <v>343</v>
      </c>
      <c r="AU1050" s="19" t="s">
        <v>85</v>
      </c>
    </row>
    <row r="1051" s="2" customFormat="1">
      <c r="A1051" s="40"/>
      <c r="B1051" s="41"/>
      <c r="C1051" s="42"/>
      <c r="D1051" s="234" t="s">
        <v>345</v>
      </c>
      <c r="E1051" s="42"/>
      <c r="F1051" s="235" t="s">
        <v>1617</v>
      </c>
      <c r="G1051" s="42"/>
      <c r="H1051" s="42"/>
      <c r="I1051" s="231"/>
      <c r="J1051" s="42"/>
      <c r="K1051" s="42"/>
      <c r="L1051" s="46"/>
      <c r="M1051" s="232"/>
      <c r="N1051" s="233"/>
      <c r="O1051" s="86"/>
      <c r="P1051" s="86"/>
      <c r="Q1051" s="86"/>
      <c r="R1051" s="86"/>
      <c r="S1051" s="86"/>
      <c r="T1051" s="86"/>
      <c r="U1051" s="87"/>
      <c r="V1051" s="40"/>
      <c r="W1051" s="40"/>
      <c r="X1051" s="40"/>
      <c r="Y1051" s="40"/>
      <c r="Z1051" s="40"/>
      <c r="AA1051" s="40"/>
      <c r="AB1051" s="40"/>
      <c r="AC1051" s="40"/>
      <c r="AD1051" s="40"/>
      <c r="AE1051" s="40"/>
      <c r="AT1051" s="19" t="s">
        <v>345</v>
      </c>
      <c r="AU1051" s="19" t="s">
        <v>85</v>
      </c>
    </row>
    <row r="1052" s="14" customFormat="1">
      <c r="A1052" s="14"/>
      <c r="B1052" s="247"/>
      <c r="C1052" s="248"/>
      <c r="D1052" s="229" t="s">
        <v>347</v>
      </c>
      <c r="E1052" s="249" t="s">
        <v>19</v>
      </c>
      <c r="F1052" s="250" t="s">
        <v>645</v>
      </c>
      <c r="G1052" s="248"/>
      <c r="H1052" s="249" t="s">
        <v>19</v>
      </c>
      <c r="I1052" s="251"/>
      <c r="J1052" s="248"/>
      <c r="K1052" s="248"/>
      <c r="L1052" s="252"/>
      <c r="M1052" s="253"/>
      <c r="N1052" s="254"/>
      <c r="O1052" s="254"/>
      <c r="P1052" s="254"/>
      <c r="Q1052" s="254"/>
      <c r="R1052" s="254"/>
      <c r="S1052" s="254"/>
      <c r="T1052" s="254"/>
      <c r="U1052" s="255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T1052" s="256" t="s">
        <v>347</v>
      </c>
      <c r="AU1052" s="256" t="s">
        <v>85</v>
      </c>
      <c r="AV1052" s="14" t="s">
        <v>83</v>
      </c>
      <c r="AW1052" s="14" t="s">
        <v>37</v>
      </c>
      <c r="AX1052" s="14" t="s">
        <v>76</v>
      </c>
      <c r="AY1052" s="256" t="s">
        <v>335</v>
      </c>
    </row>
    <row r="1053" s="13" customFormat="1">
      <c r="A1053" s="13"/>
      <c r="B1053" s="236"/>
      <c r="C1053" s="237"/>
      <c r="D1053" s="229" t="s">
        <v>347</v>
      </c>
      <c r="E1053" s="238" t="s">
        <v>19</v>
      </c>
      <c r="F1053" s="239" t="s">
        <v>1618</v>
      </c>
      <c r="G1053" s="237"/>
      <c r="H1053" s="240">
        <v>500</v>
      </c>
      <c r="I1053" s="241"/>
      <c r="J1053" s="237"/>
      <c r="K1053" s="237"/>
      <c r="L1053" s="242"/>
      <c r="M1053" s="243"/>
      <c r="N1053" s="244"/>
      <c r="O1053" s="244"/>
      <c r="P1053" s="244"/>
      <c r="Q1053" s="244"/>
      <c r="R1053" s="244"/>
      <c r="S1053" s="244"/>
      <c r="T1053" s="244"/>
      <c r="U1053" s="245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T1053" s="246" t="s">
        <v>347</v>
      </c>
      <c r="AU1053" s="246" t="s">
        <v>85</v>
      </c>
      <c r="AV1053" s="13" t="s">
        <v>85</v>
      </c>
      <c r="AW1053" s="13" t="s">
        <v>37</v>
      </c>
      <c r="AX1053" s="13" t="s">
        <v>83</v>
      </c>
      <c r="AY1053" s="246" t="s">
        <v>335</v>
      </c>
    </row>
    <row r="1054" s="2" customFormat="1" ht="24.15" customHeight="1">
      <c r="A1054" s="40"/>
      <c r="B1054" s="41"/>
      <c r="C1054" s="257" t="s">
        <v>1619</v>
      </c>
      <c r="D1054" s="257" t="s">
        <v>395</v>
      </c>
      <c r="E1054" s="258" t="s">
        <v>1620</v>
      </c>
      <c r="F1054" s="259" t="s">
        <v>1621</v>
      </c>
      <c r="G1054" s="260" t="s">
        <v>666</v>
      </c>
      <c r="H1054" s="261">
        <v>1</v>
      </c>
      <c r="I1054" s="262"/>
      <c r="J1054" s="263">
        <f>ROUND(I1054*H1054,2)</f>
        <v>0</v>
      </c>
      <c r="K1054" s="259" t="s">
        <v>19</v>
      </c>
      <c r="L1054" s="264"/>
      <c r="M1054" s="265" t="s">
        <v>19</v>
      </c>
      <c r="N1054" s="266" t="s">
        <v>47</v>
      </c>
      <c r="O1054" s="86"/>
      <c r="P1054" s="225">
        <f>O1054*H1054</f>
        <v>0</v>
      </c>
      <c r="Q1054" s="225">
        <v>0.5</v>
      </c>
      <c r="R1054" s="225">
        <f>Q1054*H1054</f>
        <v>0.5</v>
      </c>
      <c r="S1054" s="225">
        <v>0</v>
      </c>
      <c r="T1054" s="225">
        <f>S1054*H1054</f>
        <v>0</v>
      </c>
      <c r="U1054" s="226" t="s">
        <v>19</v>
      </c>
      <c r="V1054" s="40"/>
      <c r="W1054" s="40"/>
      <c r="X1054" s="40"/>
      <c r="Y1054" s="40"/>
      <c r="Z1054" s="40"/>
      <c r="AA1054" s="40"/>
      <c r="AB1054" s="40"/>
      <c r="AC1054" s="40"/>
      <c r="AD1054" s="40"/>
      <c r="AE1054" s="40"/>
      <c r="AR1054" s="227" t="s">
        <v>565</v>
      </c>
      <c r="AT1054" s="227" t="s">
        <v>395</v>
      </c>
      <c r="AU1054" s="227" t="s">
        <v>85</v>
      </c>
      <c r="AY1054" s="19" t="s">
        <v>335</v>
      </c>
      <c r="BE1054" s="228">
        <f>IF(N1054="základní",J1054,0)</f>
        <v>0</v>
      </c>
      <c r="BF1054" s="228">
        <f>IF(N1054="snížená",J1054,0)</f>
        <v>0</v>
      </c>
      <c r="BG1054" s="228">
        <f>IF(N1054="zákl. přenesená",J1054,0)</f>
        <v>0</v>
      </c>
      <c r="BH1054" s="228">
        <f>IF(N1054="sníž. přenesená",J1054,0)</f>
        <v>0</v>
      </c>
      <c r="BI1054" s="228">
        <f>IF(N1054="nulová",J1054,0)</f>
        <v>0</v>
      </c>
      <c r="BJ1054" s="19" t="s">
        <v>83</v>
      </c>
      <c r="BK1054" s="228">
        <f>ROUND(I1054*H1054,2)</f>
        <v>0</v>
      </c>
      <c r="BL1054" s="19" t="s">
        <v>447</v>
      </c>
      <c r="BM1054" s="227" t="s">
        <v>1622</v>
      </c>
    </row>
    <row r="1055" s="2" customFormat="1">
      <c r="A1055" s="40"/>
      <c r="B1055" s="41"/>
      <c r="C1055" s="42"/>
      <c r="D1055" s="229" t="s">
        <v>343</v>
      </c>
      <c r="E1055" s="42"/>
      <c r="F1055" s="230" t="s">
        <v>1621</v>
      </c>
      <c r="G1055" s="42"/>
      <c r="H1055" s="42"/>
      <c r="I1055" s="231"/>
      <c r="J1055" s="42"/>
      <c r="K1055" s="42"/>
      <c r="L1055" s="46"/>
      <c r="M1055" s="232"/>
      <c r="N1055" s="233"/>
      <c r="O1055" s="86"/>
      <c r="P1055" s="86"/>
      <c r="Q1055" s="86"/>
      <c r="R1055" s="86"/>
      <c r="S1055" s="86"/>
      <c r="T1055" s="86"/>
      <c r="U1055" s="87"/>
      <c r="V1055" s="40"/>
      <c r="W1055" s="40"/>
      <c r="X1055" s="40"/>
      <c r="Y1055" s="40"/>
      <c r="Z1055" s="40"/>
      <c r="AA1055" s="40"/>
      <c r="AB1055" s="40"/>
      <c r="AC1055" s="40"/>
      <c r="AD1055" s="40"/>
      <c r="AE1055" s="40"/>
      <c r="AT1055" s="19" t="s">
        <v>343</v>
      </c>
      <c r="AU1055" s="19" t="s">
        <v>85</v>
      </c>
    </row>
    <row r="1056" s="2" customFormat="1" ht="16.5" customHeight="1">
      <c r="A1056" s="40"/>
      <c r="B1056" s="41"/>
      <c r="C1056" s="216" t="s">
        <v>1623</v>
      </c>
      <c r="D1056" s="216" t="s">
        <v>337</v>
      </c>
      <c r="E1056" s="217" t="s">
        <v>1538</v>
      </c>
      <c r="F1056" s="218" t="s">
        <v>1539</v>
      </c>
      <c r="G1056" s="219" t="s">
        <v>618</v>
      </c>
      <c r="H1056" s="220">
        <v>16.805</v>
      </c>
      <c r="I1056" s="221"/>
      <c r="J1056" s="222">
        <f>ROUND(I1056*H1056,2)</f>
        <v>0</v>
      </c>
      <c r="K1056" s="218" t="s">
        <v>341</v>
      </c>
      <c r="L1056" s="46"/>
      <c r="M1056" s="223" t="s">
        <v>19</v>
      </c>
      <c r="N1056" s="224" t="s">
        <v>47</v>
      </c>
      <c r="O1056" s="86"/>
      <c r="P1056" s="225">
        <f>O1056*H1056</f>
        <v>0</v>
      </c>
      <c r="Q1056" s="225">
        <v>0.00040000000000000002</v>
      </c>
      <c r="R1056" s="225">
        <f>Q1056*H1056</f>
        <v>0.0067220000000000005</v>
      </c>
      <c r="S1056" s="225">
        <v>0</v>
      </c>
      <c r="T1056" s="225">
        <f>S1056*H1056</f>
        <v>0</v>
      </c>
      <c r="U1056" s="226" t="s">
        <v>19</v>
      </c>
      <c r="V1056" s="40"/>
      <c r="W1056" s="40"/>
      <c r="X1056" s="40"/>
      <c r="Y1056" s="40"/>
      <c r="Z1056" s="40"/>
      <c r="AA1056" s="40"/>
      <c r="AB1056" s="40"/>
      <c r="AC1056" s="40"/>
      <c r="AD1056" s="40"/>
      <c r="AE1056" s="40"/>
      <c r="AR1056" s="227" t="s">
        <v>447</v>
      </c>
      <c r="AT1056" s="227" t="s">
        <v>337</v>
      </c>
      <c r="AU1056" s="227" t="s">
        <v>85</v>
      </c>
      <c r="AY1056" s="19" t="s">
        <v>335</v>
      </c>
      <c r="BE1056" s="228">
        <f>IF(N1056="základní",J1056,0)</f>
        <v>0</v>
      </c>
      <c r="BF1056" s="228">
        <f>IF(N1056="snížená",J1056,0)</f>
        <v>0</v>
      </c>
      <c r="BG1056" s="228">
        <f>IF(N1056="zákl. přenesená",J1056,0)</f>
        <v>0</v>
      </c>
      <c r="BH1056" s="228">
        <f>IF(N1056="sníž. přenesená",J1056,0)</f>
        <v>0</v>
      </c>
      <c r="BI1056" s="228">
        <f>IF(N1056="nulová",J1056,0)</f>
        <v>0</v>
      </c>
      <c r="BJ1056" s="19" t="s">
        <v>83</v>
      </c>
      <c r="BK1056" s="228">
        <f>ROUND(I1056*H1056,2)</f>
        <v>0</v>
      </c>
      <c r="BL1056" s="19" t="s">
        <v>447</v>
      </c>
      <c r="BM1056" s="227" t="s">
        <v>1624</v>
      </c>
    </row>
    <row r="1057" s="2" customFormat="1">
      <c r="A1057" s="40"/>
      <c r="B1057" s="41"/>
      <c r="C1057" s="42"/>
      <c r="D1057" s="229" t="s">
        <v>343</v>
      </c>
      <c r="E1057" s="42"/>
      <c r="F1057" s="230" t="s">
        <v>1541</v>
      </c>
      <c r="G1057" s="42"/>
      <c r="H1057" s="42"/>
      <c r="I1057" s="231"/>
      <c r="J1057" s="42"/>
      <c r="K1057" s="42"/>
      <c r="L1057" s="46"/>
      <c r="M1057" s="232"/>
      <c r="N1057" s="233"/>
      <c r="O1057" s="86"/>
      <c r="P1057" s="86"/>
      <c r="Q1057" s="86"/>
      <c r="R1057" s="86"/>
      <c r="S1057" s="86"/>
      <c r="T1057" s="86"/>
      <c r="U1057" s="87"/>
      <c r="V1057" s="40"/>
      <c r="W1057" s="40"/>
      <c r="X1057" s="40"/>
      <c r="Y1057" s="40"/>
      <c r="Z1057" s="40"/>
      <c r="AA1057" s="40"/>
      <c r="AB1057" s="40"/>
      <c r="AC1057" s="40"/>
      <c r="AD1057" s="40"/>
      <c r="AE1057" s="40"/>
      <c r="AT1057" s="19" t="s">
        <v>343</v>
      </c>
      <c r="AU1057" s="19" t="s">
        <v>85</v>
      </c>
    </row>
    <row r="1058" s="2" customFormat="1">
      <c r="A1058" s="40"/>
      <c r="B1058" s="41"/>
      <c r="C1058" s="42"/>
      <c r="D1058" s="234" t="s">
        <v>345</v>
      </c>
      <c r="E1058" s="42"/>
      <c r="F1058" s="235" t="s">
        <v>1542</v>
      </c>
      <c r="G1058" s="42"/>
      <c r="H1058" s="42"/>
      <c r="I1058" s="231"/>
      <c r="J1058" s="42"/>
      <c r="K1058" s="42"/>
      <c r="L1058" s="46"/>
      <c r="M1058" s="232"/>
      <c r="N1058" s="233"/>
      <c r="O1058" s="86"/>
      <c r="P1058" s="86"/>
      <c r="Q1058" s="86"/>
      <c r="R1058" s="86"/>
      <c r="S1058" s="86"/>
      <c r="T1058" s="86"/>
      <c r="U1058" s="87"/>
      <c r="V1058" s="40"/>
      <c r="W1058" s="40"/>
      <c r="X1058" s="40"/>
      <c r="Y1058" s="40"/>
      <c r="Z1058" s="40"/>
      <c r="AA1058" s="40"/>
      <c r="AB1058" s="40"/>
      <c r="AC1058" s="40"/>
      <c r="AD1058" s="40"/>
      <c r="AE1058" s="40"/>
      <c r="AT1058" s="19" t="s">
        <v>345</v>
      </c>
      <c r="AU1058" s="19" t="s">
        <v>85</v>
      </c>
    </row>
    <row r="1059" s="14" customFormat="1">
      <c r="A1059" s="14"/>
      <c r="B1059" s="247"/>
      <c r="C1059" s="248"/>
      <c r="D1059" s="229" t="s">
        <v>347</v>
      </c>
      <c r="E1059" s="249" t="s">
        <v>19</v>
      </c>
      <c r="F1059" s="250" t="s">
        <v>1402</v>
      </c>
      <c r="G1059" s="248"/>
      <c r="H1059" s="249" t="s">
        <v>19</v>
      </c>
      <c r="I1059" s="251"/>
      <c r="J1059" s="248"/>
      <c r="K1059" s="248"/>
      <c r="L1059" s="252"/>
      <c r="M1059" s="253"/>
      <c r="N1059" s="254"/>
      <c r="O1059" s="254"/>
      <c r="P1059" s="254"/>
      <c r="Q1059" s="254"/>
      <c r="R1059" s="254"/>
      <c r="S1059" s="254"/>
      <c r="T1059" s="254"/>
      <c r="U1059" s="255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T1059" s="256" t="s">
        <v>347</v>
      </c>
      <c r="AU1059" s="256" t="s">
        <v>85</v>
      </c>
      <c r="AV1059" s="14" t="s">
        <v>83</v>
      </c>
      <c r="AW1059" s="14" t="s">
        <v>37</v>
      </c>
      <c r="AX1059" s="14" t="s">
        <v>76</v>
      </c>
      <c r="AY1059" s="256" t="s">
        <v>335</v>
      </c>
    </row>
    <row r="1060" s="13" customFormat="1">
      <c r="A1060" s="13"/>
      <c r="B1060" s="236"/>
      <c r="C1060" s="237"/>
      <c r="D1060" s="229" t="s">
        <v>347</v>
      </c>
      <c r="E1060" s="238" t="s">
        <v>19</v>
      </c>
      <c r="F1060" s="239" t="s">
        <v>1625</v>
      </c>
      <c r="G1060" s="237"/>
      <c r="H1060" s="240">
        <v>13.74</v>
      </c>
      <c r="I1060" s="241"/>
      <c r="J1060" s="237"/>
      <c r="K1060" s="237"/>
      <c r="L1060" s="242"/>
      <c r="M1060" s="243"/>
      <c r="N1060" s="244"/>
      <c r="O1060" s="244"/>
      <c r="P1060" s="244"/>
      <c r="Q1060" s="244"/>
      <c r="R1060" s="244"/>
      <c r="S1060" s="244"/>
      <c r="T1060" s="244"/>
      <c r="U1060" s="245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T1060" s="246" t="s">
        <v>347</v>
      </c>
      <c r="AU1060" s="246" t="s">
        <v>85</v>
      </c>
      <c r="AV1060" s="13" t="s">
        <v>85</v>
      </c>
      <c r="AW1060" s="13" t="s">
        <v>37</v>
      </c>
      <c r="AX1060" s="13" t="s">
        <v>76</v>
      </c>
      <c r="AY1060" s="246" t="s">
        <v>335</v>
      </c>
    </row>
    <row r="1061" s="13" customFormat="1">
      <c r="A1061" s="13"/>
      <c r="B1061" s="236"/>
      <c r="C1061" s="237"/>
      <c r="D1061" s="229" t="s">
        <v>347</v>
      </c>
      <c r="E1061" s="238" t="s">
        <v>19</v>
      </c>
      <c r="F1061" s="239" t="s">
        <v>1626</v>
      </c>
      <c r="G1061" s="237"/>
      <c r="H1061" s="240">
        <v>3.0649999999999999</v>
      </c>
      <c r="I1061" s="241"/>
      <c r="J1061" s="237"/>
      <c r="K1061" s="237"/>
      <c r="L1061" s="242"/>
      <c r="M1061" s="243"/>
      <c r="N1061" s="244"/>
      <c r="O1061" s="244"/>
      <c r="P1061" s="244"/>
      <c r="Q1061" s="244"/>
      <c r="R1061" s="244"/>
      <c r="S1061" s="244"/>
      <c r="T1061" s="244"/>
      <c r="U1061" s="245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T1061" s="246" t="s">
        <v>347</v>
      </c>
      <c r="AU1061" s="246" t="s">
        <v>85</v>
      </c>
      <c r="AV1061" s="13" t="s">
        <v>85</v>
      </c>
      <c r="AW1061" s="13" t="s">
        <v>37</v>
      </c>
      <c r="AX1061" s="13" t="s">
        <v>76</v>
      </c>
      <c r="AY1061" s="246" t="s">
        <v>335</v>
      </c>
    </row>
    <row r="1062" s="15" customFormat="1">
      <c r="A1062" s="15"/>
      <c r="B1062" s="267"/>
      <c r="C1062" s="268"/>
      <c r="D1062" s="229" t="s">
        <v>347</v>
      </c>
      <c r="E1062" s="269" t="s">
        <v>19</v>
      </c>
      <c r="F1062" s="270" t="s">
        <v>462</v>
      </c>
      <c r="G1062" s="268"/>
      <c r="H1062" s="271">
        <v>16.805</v>
      </c>
      <c r="I1062" s="272"/>
      <c r="J1062" s="268"/>
      <c r="K1062" s="268"/>
      <c r="L1062" s="273"/>
      <c r="M1062" s="274"/>
      <c r="N1062" s="275"/>
      <c r="O1062" s="275"/>
      <c r="P1062" s="275"/>
      <c r="Q1062" s="275"/>
      <c r="R1062" s="275"/>
      <c r="S1062" s="275"/>
      <c r="T1062" s="275"/>
      <c r="U1062" s="276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T1062" s="277" t="s">
        <v>347</v>
      </c>
      <c r="AU1062" s="277" t="s">
        <v>85</v>
      </c>
      <c r="AV1062" s="15" t="s">
        <v>103</v>
      </c>
      <c r="AW1062" s="15" t="s">
        <v>37</v>
      </c>
      <c r="AX1062" s="15" t="s">
        <v>83</v>
      </c>
      <c r="AY1062" s="277" t="s">
        <v>335</v>
      </c>
    </row>
    <row r="1063" s="2" customFormat="1" ht="16.5" customHeight="1">
      <c r="A1063" s="40"/>
      <c r="B1063" s="41"/>
      <c r="C1063" s="257" t="s">
        <v>1627</v>
      </c>
      <c r="D1063" s="257" t="s">
        <v>395</v>
      </c>
      <c r="E1063" s="258" t="s">
        <v>1628</v>
      </c>
      <c r="F1063" s="259" t="s">
        <v>1629</v>
      </c>
      <c r="G1063" s="260" t="s">
        <v>618</v>
      </c>
      <c r="H1063" s="261">
        <v>16.805</v>
      </c>
      <c r="I1063" s="262"/>
      <c r="J1063" s="263">
        <f>ROUND(I1063*H1063,2)</f>
        <v>0</v>
      </c>
      <c r="K1063" s="259" t="s">
        <v>341</v>
      </c>
      <c r="L1063" s="264"/>
      <c r="M1063" s="265" t="s">
        <v>19</v>
      </c>
      <c r="N1063" s="266" t="s">
        <v>47</v>
      </c>
      <c r="O1063" s="86"/>
      <c r="P1063" s="225">
        <f>O1063*H1063</f>
        <v>0</v>
      </c>
      <c r="Q1063" s="225">
        <v>0</v>
      </c>
      <c r="R1063" s="225">
        <f>Q1063*H1063</f>
        <v>0</v>
      </c>
      <c r="S1063" s="225">
        <v>0</v>
      </c>
      <c r="T1063" s="225">
        <f>S1063*H1063</f>
        <v>0</v>
      </c>
      <c r="U1063" s="226" t="s">
        <v>19</v>
      </c>
      <c r="V1063" s="40"/>
      <c r="W1063" s="40"/>
      <c r="X1063" s="40"/>
      <c r="Y1063" s="40"/>
      <c r="Z1063" s="40"/>
      <c r="AA1063" s="40"/>
      <c r="AB1063" s="40"/>
      <c r="AC1063" s="40"/>
      <c r="AD1063" s="40"/>
      <c r="AE1063" s="40"/>
      <c r="AR1063" s="227" t="s">
        <v>565</v>
      </c>
      <c r="AT1063" s="227" t="s">
        <v>395</v>
      </c>
      <c r="AU1063" s="227" t="s">
        <v>85</v>
      </c>
      <c r="AY1063" s="19" t="s">
        <v>335</v>
      </c>
      <c r="BE1063" s="228">
        <f>IF(N1063="základní",J1063,0)</f>
        <v>0</v>
      </c>
      <c r="BF1063" s="228">
        <f>IF(N1063="snížená",J1063,0)</f>
        <v>0</v>
      </c>
      <c r="BG1063" s="228">
        <f>IF(N1063="zákl. přenesená",J1063,0)</f>
        <v>0</v>
      </c>
      <c r="BH1063" s="228">
        <f>IF(N1063="sníž. přenesená",J1063,0)</f>
        <v>0</v>
      </c>
      <c r="BI1063" s="228">
        <f>IF(N1063="nulová",J1063,0)</f>
        <v>0</v>
      </c>
      <c r="BJ1063" s="19" t="s">
        <v>83</v>
      </c>
      <c r="BK1063" s="228">
        <f>ROUND(I1063*H1063,2)</f>
        <v>0</v>
      </c>
      <c r="BL1063" s="19" t="s">
        <v>447</v>
      </c>
      <c r="BM1063" s="227" t="s">
        <v>1630</v>
      </c>
    </row>
    <row r="1064" s="2" customFormat="1">
      <c r="A1064" s="40"/>
      <c r="B1064" s="41"/>
      <c r="C1064" s="42"/>
      <c r="D1064" s="229" t="s">
        <v>343</v>
      </c>
      <c r="E1064" s="42"/>
      <c r="F1064" s="230" t="s">
        <v>1629</v>
      </c>
      <c r="G1064" s="42"/>
      <c r="H1064" s="42"/>
      <c r="I1064" s="231"/>
      <c r="J1064" s="42"/>
      <c r="K1064" s="42"/>
      <c r="L1064" s="46"/>
      <c r="M1064" s="232"/>
      <c r="N1064" s="233"/>
      <c r="O1064" s="86"/>
      <c r="P1064" s="86"/>
      <c r="Q1064" s="86"/>
      <c r="R1064" s="86"/>
      <c r="S1064" s="86"/>
      <c r="T1064" s="86"/>
      <c r="U1064" s="87"/>
      <c r="V1064" s="40"/>
      <c r="W1064" s="40"/>
      <c r="X1064" s="40"/>
      <c r="Y1064" s="40"/>
      <c r="Z1064" s="40"/>
      <c r="AA1064" s="40"/>
      <c r="AB1064" s="40"/>
      <c r="AC1064" s="40"/>
      <c r="AD1064" s="40"/>
      <c r="AE1064" s="40"/>
      <c r="AT1064" s="19" t="s">
        <v>343</v>
      </c>
      <c r="AU1064" s="19" t="s">
        <v>85</v>
      </c>
    </row>
    <row r="1065" s="14" customFormat="1">
      <c r="A1065" s="14"/>
      <c r="B1065" s="247"/>
      <c r="C1065" s="248"/>
      <c r="D1065" s="229" t="s">
        <v>347</v>
      </c>
      <c r="E1065" s="249" t="s">
        <v>19</v>
      </c>
      <c r="F1065" s="250" t="s">
        <v>1402</v>
      </c>
      <c r="G1065" s="248"/>
      <c r="H1065" s="249" t="s">
        <v>19</v>
      </c>
      <c r="I1065" s="251"/>
      <c r="J1065" s="248"/>
      <c r="K1065" s="248"/>
      <c r="L1065" s="252"/>
      <c r="M1065" s="253"/>
      <c r="N1065" s="254"/>
      <c r="O1065" s="254"/>
      <c r="P1065" s="254"/>
      <c r="Q1065" s="254"/>
      <c r="R1065" s="254"/>
      <c r="S1065" s="254"/>
      <c r="T1065" s="254"/>
      <c r="U1065" s="255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T1065" s="256" t="s">
        <v>347</v>
      </c>
      <c r="AU1065" s="256" t="s">
        <v>85</v>
      </c>
      <c r="AV1065" s="14" t="s">
        <v>83</v>
      </c>
      <c r="AW1065" s="14" t="s">
        <v>37</v>
      </c>
      <c r="AX1065" s="14" t="s">
        <v>76</v>
      </c>
      <c r="AY1065" s="256" t="s">
        <v>335</v>
      </c>
    </row>
    <row r="1066" s="13" customFormat="1">
      <c r="A1066" s="13"/>
      <c r="B1066" s="236"/>
      <c r="C1066" s="237"/>
      <c r="D1066" s="229" t="s">
        <v>347</v>
      </c>
      <c r="E1066" s="238" t="s">
        <v>19</v>
      </c>
      <c r="F1066" s="239" t="s">
        <v>1625</v>
      </c>
      <c r="G1066" s="237"/>
      <c r="H1066" s="240">
        <v>13.74</v>
      </c>
      <c r="I1066" s="241"/>
      <c r="J1066" s="237"/>
      <c r="K1066" s="237"/>
      <c r="L1066" s="242"/>
      <c r="M1066" s="243"/>
      <c r="N1066" s="244"/>
      <c r="O1066" s="244"/>
      <c r="P1066" s="244"/>
      <c r="Q1066" s="244"/>
      <c r="R1066" s="244"/>
      <c r="S1066" s="244"/>
      <c r="T1066" s="244"/>
      <c r="U1066" s="245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T1066" s="246" t="s">
        <v>347</v>
      </c>
      <c r="AU1066" s="246" t="s">
        <v>85</v>
      </c>
      <c r="AV1066" s="13" t="s">
        <v>85</v>
      </c>
      <c r="AW1066" s="13" t="s">
        <v>37</v>
      </c>
      <c r="AX1066" s="13" t="s">
        <v>76</v>
      </c>
      <c r="AY1066" s="246" t="s">
        <v>335</v>
      </c>
    </row>
    <row r="1067" s="13" customFormat="1">
      <c r="A1067" s="13"/>
      <c r="B1067" s="236"/>
      <c r="C1067" s="237"/>
      <c r="D1067" s="229" t="s">
        <v>347</v>
      </c>
      <c r="E1067" s="238" t="s">
        <v>19</v>
      </c>
      <c r="F1067" s="239" t="s">
        <v>1626</v>
      </c>
      <c r="G1067" s="237"/>
      <c r="H1067" s="240">
        <v>3.0649999999999999</v>
      </c>
      <c r="I1067" s="241"/>
      <c r="J1067" s="237"/>
      <c r="K1067" s="237"/>
      <c r="L1067" s="242"/>
      <c r="M1067" s="243"/>
      <c r="N1067" s="244"/>
      <c r="O1067" s="244"/>
      <c r="P1067" s="244"/>
      <c r="Q1067" s="244"/>
      <c r="R1067" s="244"/>
      <c r="S1067" s="244"/>
      <c r="T1067" s="244"/>
      <c r="U1067" s="245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T1067" s="246" t="s">
        <v>347</v>
      </c>
      <c r="AU1067" s="246" t="s">
        <v>85</v>
      </c>
      <c r="AV1067" s="13" t="s">
        <v>85</v>
      </c>
      <c r="AW1067" s="13" t="s">
        <v>37</v>
      </c>
      <c r="AX1067" s="13" t="s">
        <v>76</v>
      </c>
      <c r="AY1067" s="246" t="s">
        <v>335</v>
      </c>
    </row>
    <row r="1068" s="15" customFormat="1">
      <c r="A1068" s="15"/>
      <c r="B1068" s="267"/>
      <c r="C1068" s="268"/>
      <c r="D1068" s="229" t="s">
        <v>347</v>
      </c>
      <c r="E1068" s="269" t="s">
        <v>19</v>
      </c>
      <c r="F1068" s="270" t="s">
        <v>462</v>
      </c>
      <c r="G1068" s="268"/>
      <c r="H1068" s="271">
        <v>16.805</v>
      </c>
      <c r="I1068" s="272"/>
      <c r="J1068" s="268"/>
      <c r="K1068" s="268"/>
      <c r="L1068" s="273"/>
      <c r="M1068" s="274"/>
      <c r="N1068" s="275"/>
      <c r="O1068" s="275"/>
      <c r="P1068" s="275"/>
      <c r="Q1068" s="275"/>
      <c r="R1068" s="275"/>
      <c r="S1068" s="275"/>
      <c r="T1068" s="275"/>
      <c r="U1068" s="276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T1068" s="277" t="s">
        <v>347</v>
      </c>
      <c r="AU1068" s="277" t="s">
        <v>85</v>
      </c>
      <c r="AV1068" s="15" t="s">
        <v>103</v>
      </c>
      <c r="AW1068" s="15" t="s">
        <v>37</v>
      </c>
      <c r="AX1068" s="15" t="s">
        <v>83</v>
      </c>
      <c r="AY1068" s="277" t="s">
        <v>335</v>
      </c>
    </row>
    <row r="1069" s="2" customFormat="1" ht="21.75" customHeight="1">
      <c r="A1069" s="40"/>
      <c r="B1069" s="41"/>
      <c r="C1069" s="216" t="s">
        <v>1631</v>
      </c>
      <c r="D1069" s="216" t="s">
        <v>337</v>
      </c>
      <c r="E1069" s="217" t="s">
        <v>1632</v>
      </c>
      <c r="F1069" s="218" t="s">
        <v>1633</v>
      </c>
      <c r="G1069" s="219" t="s">
        <v>388</v>
      </c>
      <c r="H1069" s="220">
        <v>1.8</v>
      </c>
      <c r="I1069" s="221"/>
      <c r="J1069" s="222">
        <f>ROUND(I1069*H1069,2)</f>
        <v>0</v>
      </c>
      <c r="K1069" s="218" t="s">
        <v>341</v>
      </c>
      <c r="L1069" s="46"/>
      <c r="M1069" s="223" t="s">
        <v>19</v>
      </c>
      <c r="N1069" s="224" t="s">
        <v>47</v>
      </c>
      <c r="O1069" s="86"/>
      <c r="P1069" s="225">
        <f>O1069*H1069</f>
        <v>0</v>
      </c>
      <c r="Q1069" s="225">
        <v>0.00033</v>
      </c>
      <c r="R1069" s="225">
        <f>Q1069*H1069</f>
        <v>0.00059400000000000002</v>
      </c>
      <c r="S1069" s="225">
        <v>0</v>
      </c>
      <c r="T1069" s="225">
        <f>S1069*H1069</f>
        <v>0</v>
      </c>
      <c r="U1069" s="226" t="s">
        <v>19</v>
      </c>
      <c r="V1069" s="40"/>
      <c r="W1069" s="40"/>
      <c r="X1069" s="40"/>
      <c r="Y1069" s="40"/>
      <c r="Z1069" s="40"/>
      <c r="AA1069" s="40"/>
      <c r="AB1069" s="40"/>
      <c r="AC1069" s="40"/>
      <c r="AD1069" s="40"/>
      <c r="AE1069" s="40"/>
      <c r="AR1069" s="227" t="s">
        <v>447</v>
      </c>
      <c r="AT1069" s="227" t="s">
        <v>337</v>
      </c>
      <c r="AU1069" s="227" t="s">
        <v>85</v>
      </c>
      <c r="AY1069" s="19" t="s">
        <v>335</v>
      </c>
      <c r="BE1069" s="228">
        <f>IF(N1069="základní",J1069,0)</f>
        <v>0</v>
      </c>
      <c r="BF1069" s="228">
        <f>IF(N1069="snížená",J1069,0)</f>
        <v>0</v>
      </c>
      <c r="BG1069" s="228">
        <f>IF(N1069="zákl. přenesená",J1069,0)</f>
        <v>0</v>
      </c>
      <c r="BH1069" s="228">
        <f>IF(N1069="sníž. přenesená",J1069,0)</f>
        <v>0</v>
      </c>
      <c r="BI1069" s="228">
        <f>IF(N1069="nulová",J1069,0)</f>
        <v>0</v>
      </c>
      <c r="BJ1069" s="19" t="s">
        <v>83</v>
      </c>
      <c r="BK1069" s="228">
        <f>ROUND(I1069*H1069,2)</f>
        <v>0</v>
      </c>
      <c r="BL1069" s="19" t="s">
        <v>447</v>
      </c>
      <c r="BM1069" s="227" t="s">
        <v>1634</v>
      </c>
    </row>
    <row r="1070" s="2" customFormat="1">
      <c r="A1070" s="40"/>
      <c r="B1070" s="41"/>
      <c r="C1070" s="42"/>
      <c r="D1070" s="229" t="s">
        <v>343</v>
      </c>
      <c r="E1070" s="42"/>
      <c r="F1070" s="230" t="s">
        <v>1635</v>
      </c>
      <c r="G1070" s="42"/>
      <c r="H1070" s="42"/>
      <c r="I1070" s="231"/>
      <c r="J1070" s="42"/>
      <c r="K1070" s="42"/>
      <c r="L1070" s="46"/>
      <c r="M1070" s="232"/>
      <c r="N1070" s="233"/>
      <c r="O1070" s="86"/>
      <c r="P1070" s="86"/>
      <c r="Q1070" s="86"/>
      <c r="R1070" s="86"/>
      <c r="S1070" s="86"/>
      <c r="T1070" s="86"/>
      <c r="U1070" s="87"/>
      <c r="V1070" s="40"/>
      <c r="W1070" s="40"/>
      <c r="X1070" s="40"/>
      <c r="Y1070" s="40"/>
      <c r="Z1070" s="40"/>
      <c r="AA1070" s="40"/>
      <c r="AB1070" s="40"/>
      <c r="AC1070" s="40"/>
      <c r="AD1070" s="40"/>
      <c r="AE1070" s="40"/>
      <c r="AT1070" s="19" t="s">
        <v>343</v>
      </c>
      <c r="AU1070" s="19" t="s">
        <v>85</v>
      </c>
    </row>
    <row r="1071" s="2" customFormat="1">
      <c r="A1071" s="40"/>
      <c r="B1071" s="41"/>
      <c r="C1071" s="42"/>
      <c r="D1071" s="234" t="s">
        <v>345</v>
      </c>
      <c r="E1071" s="42"/>
      <c r="F1071" s="235" t="s">
        <v>1636</v>
      </c>
      <c r="G1071" s="42"/>
      <c r="H1071" s="42"/>
      <c r="I1071" s="231"/>
      <c r="J1071" s="42"/>
      <c r="K1071" s="42"/>
      <c r="L1071" s="46"/>
      <c r="M1071" s="232"/>
      <c r="N1071" s="233"/>
      <c r="O1071" s="86"/>
      <c r="P1071" s="86"/>
      <c r="Q1071" s="86"/>
      <c r="R1071" s="86"/>
      <c r="S1071" s="86"/>
      <c r="T1071" s="86"/>
      <c r="U1071" s="87"/>
      <c r="V1071" s="40"/>
      <c r="W1071" s="40"/>
      <c r="X1071" s="40"/>
      <c r="Y1071" s="40"/>
      <c r="Z1071" s="40"/>
      <c r="AA1071" s="40"/>
      <c r="AB1071" s="40"/>
      <c r="AC1071" s="40"/>
      <c r="AD1071" s="40"/>
      <c r="AE1071" s="40"/>
      <c r="AT1071" s="19" t="s">
        <v>345</v>
      </c>
      <c r="AU1071" s="19" t="s">
        <v>85</v>
      </c>
    </row>
    <row r="1072" s="14" customFormat="1">
      <c r="A1072" s="14"/>
      <c r="B1072" s="247"/>
      <c r="C1072" s="248"/>
      <c r="D1072" s="229" t="s">
        <v>347</v>
      </c>
      <c r="E1072" s="249" t="s">
        <v>19</v>
      </c>
      <c r="F1072" s="250" t="s">
        <v>1637</v>
      </c>
      <c r="G1072" s="248"/>
      <c r="H1072" s="249" t="s">
        <v>19</v>
      </c>
      <c r="I1072" s="251"/>
      <c r="J1072" s="248"/>
      <c r="K1072" s="248"/>
      <c r="L1072" s="252"/>
      <c r="M1072" s="253"/>
      <c r="N1072" s="254"/>
      <c r="O1072" s="254"/>
      <c r="P1072" s="254"/>
      <c r="Q1072" s="254"/>
      <c r="R1072" s="254"/>
      <c r="S1072" s="254"/>
      <c r="T1072" s="254"/>
      <c r="U1072" s="255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T1072" s="256" t="s">
        <v>347</v>
      </c>
      <c r="AU1072" s="256" t="s">
        <v>85</v>
      </c>
      <c r="AV1072" s="14" t="s">
        <v>83</v>
      </c>
      <c r="AW1072" s="14" t="s">
        <v>37</v>
      </c>
      <c r="AX1072" s="14" t="s">
        <v>76</v>
      </c>
      <c r="AY1072" s="256" t="s">
        <v>335</v>
      </c>
    </row>
    <row r="1073" s="13" customFormat="1">
      <c r="A1073" s="13"/>
      <c r="B1073" s="236"/>
      <c r="C1073" s="237"/>
      <c r="D1073" s="229" t="s">
        <v>347</v>
      </c>
      <c r="E1073" s="238" t="s">
        <v>19</v>
      </c>
      <c r="F1073" s="239" t="s">
        <v>1638</v>
      </c>
      <c r="G1073" s="237"/>
      <c r="H1073" s="240">
        <v>1.8</v>
      </c>
      <c r="I1073" s="241"/>
      <c r="J1073" s="237"/>
      <c r="K1073" s="237"/>
      <c r="L1073" s="242"/>
      <c r="M1073" s="243"/>
      <c r="N1073" s="244"/>
      <c r="O1073" s="244"/>
      <c r="P1073" s="244"/>
      <c r="Q1073" s="244"/>
      <c r="R1073" s="244"/>
      <c r="S1073" s="244"/>
      <c r="T1073" s="244"/>
      <c r="U1073" s="245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T1073" s="246" t="s">
        <v>347</v>
      </c>
      <c r="AU1073" s="246" t="s">
        <v>85</v>
      </c>
      <c r="AV1073" s="13" t="s">
        <v>85</v>
      </c>
      <c r="AW1073" s="13" t="s">
        <v>37</v>
      </c>
      <c r="AX1073" s="13" t="s">
        <v>83</v>
      </c>
      <c r="AY1073" s="246" t="s">
        <v>335</v>
      </c>
    </row>
    <row r="1074" s="2" customFormat="1" ht="16.5" customHeight="1">
      <c r="A1074" s="40"/>
      <c r="B1074" s="41"/>
      <c r="C1074" s="257" t="s">
        <v>1639</v>
      </c>
      <c r="D1074" s="257" t="s">
        <v>395</v>
      </c>
      <c r="E1074" s="258" t="s">
        <v>1640</v>
      </c>
      <c r="F1074" s="259" t="s">
        <v>1641</v>
      </c>
      <c r="G1074" s="260" t="s">
        <v>666</v>
      </c>
      <c r="H1074" s="261">
        <v>1</v>
      </c>
      <c r="I1074" s="262"/>
      <c r="J1074" s="263">
        <f>ROUND(I1074*H1074,2)</f>
        <v>0</v>
      </c>
      <c r="K1074" s="259" t="s">
        <v>19</v>
      </c>
      <c r="L1074" s="264"/>
      <c r="M1074" s="265" t="s">
        <v>19</v>
      </c>
      <c r="N1074" s="266" t="s">
        <v>47</v>
      </c>
      <c r="O1074" s="86"/>
      <c r="P1074" s="225">
        <f>O1074*H1074</f>
        <v>0</v>
      </c>
      <c r="Q1074" s="225">
        <v>0.027</v>
      </c>
      <c r="R1074" s="225">
        <f>Q1074*H1074</f>
        <v>0.027</v>
      </c>
      <c r="S1074" s="225">
        <v>0</v>
      </c>
      <c r="T1074" s="225">
        <f>S1074*H1074</f>
        <v>0</v>
      </c>
      <c r="U1074" s="226" t="s">
        <v>19</v>
      </c>
      <c r="V1074" s="40"/>
      <c r="W1074" s="40"/>
      <c r="X1074" s="40"/>
      <c r="Y1074" s="40"/>
      <c r="Z1074" s="40"/>
      <c r="AA1074" s="40"/>
      <c r="AB1074" s="40"/>
      <c r="AC1074" s="40"/>
      <c r="AD1074" s="40"/>
      <c r="AE1074" s="40"/>
      <c r="AR1074" s="227" t="s">
        <v>565</v>
      </c>
      <c r="AT1074" s="227" t="s">
        <v>395</v>
      </c>
      <c r="AU1074" s="227" t="s">
        <v>85</v>
      </c>
      <c r="AY1074" s="19" t="s">
        <v>335</v>
      </c>
      <c r="BE1074" s="228">
        <f>IF(N1074="základní",J1074,0)</f>
        <v>0</v>
      </c>
      <c r="BF1074" s="228">
        <f>IF(N1074="snížená",J1074,0)</f>
        <v>0</v>
      </c>
      <c r="BG1074" s="228">
        <f>IF(N1074="zákl. přenesená",J1074,0)</f>
        <v>0</v>
      </c>
      <c r="BH1074" s="228">
        <f>IF(N1074="sníž. přenesená",J1074,0)</f>
        <v>0</v>
      </c>
      <c r="BI1074" s="228">
        <f>IF(N1074="nulová",J1074,0)</f>
        <v>0</v>
      </c>
      <c r="BJ1074" s="19" t="s">
        <v>83</v>
      </c>
      <c r="BK1074" s="228">
        <f>ROUND(I1074*H1074,2)</f>
        <v>0</v>
      </c>
      <c r="BL1074" s="19" t="s">
        <v>447</v>
      </c>
      <c r="BM1074" s="227" t="s">
        <v>1642</v>
      </c>
    </row>
    <row r="1075" s="2" customFormat="1">
      <c r="A1075" s="40"/>
      <c r="B1075" s="41"/>
      <c r="C1075" s="42"/>
      <c r="D1075" s="229" t="s">
        <v>343</v>
      </c>
      <c r="E1075" s="42"/>
      <c r="F1075" s="230" t="s">
        <v>1641</v>
      </c>
      <c r="G1075" s="42"/>
      <c r="H1075" s="42"/>
      <c r="I1075" s="231"/>
      <c r="J1075" s="42"/>
      <c r="K1075" s="42"/>
      <c r="L1075" s="46"/>
      <c r="M1075" s="232"/>
      <c r="N1075" s="233"/>
      <c r="O1075" s="86"/>
      <c r="P1075" s="86"/>
      <c r="Q1075" s="86"/>
      <c r="R1075" s="86"/>
      <c r="S1075" s="86"/>
      <c r="T1075" s="86"/>
      <c r="U1075" s="87"/>
      <c r="V1075" s="40"/>
      <c r="W1075" s="40"/>
      <c r="X1075" s="40"/>
      <c r="Y1075" s="40"/>
      <c r="Z1075" s="40"/>
      <c r="AA1075" s="40"/>
      <c r="AB1075" s="40"/>
      <c r="AC1075" s="40"/>
      <c r="AD1075" s="40"/>
      <c r="AE1075" s="40"/>
      <c r="AT1075" s="19" t="s">
        <v>343</v>
      </c>
      <c r="AU1075" s="19" t="s">
        <v>85</v>
      </c>
    </row>
    <row r="1076" s="14" customFormat="1">
      <c r="A1076" s="14"/>
      <c r="B1076" s="247"/>
      <c r="C1076" s="248"/>
      <c r="D1076" s="229" t="s">
        <v>347</v>
      </c>
      <c r="E1076" s="249" t="s">
        <v>19</v>
      </c>
      <c r="F1076" s="250" t="s">
        <v>1637</v>
      </c>
      <c r="G1076" s="248"/>
      <c r="H1076" s="249" t="s">
        <v>19</v>
      </c>
      <c r="I1076" s="251"/>
      <c r="J1076" s="248"/>
      <c r="K1076" s="248"/>
      <c r="L1076" s="252"/>
      <c r="M1076" s="253"/>
      <c r="N1076" s="254"/>
      <c r="O1076" s="254"/>
      <c r="P1076" s="254"/>
      <c r="Q1076" s="254"/>
      <c r="R1076" s="254"/>
      <c r="S1076" s="254"/>
      <c r="T1076" s="254"/>
      <c r="U1076" s="255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T1076" s="256" t="s">
        <v>347</v>
      </c>
      <c r="AU1076" s="256" t="s">
        <v>85</v>
      </c>
      <c r="AV1076" s="14" t="s">
        <v>83</v>
      </c>
      <c r="AW1076" s="14" t="s">
        <v>37</v>
      </c>
      <c r="AX1076" s="14" t="s">
        <v>76</v>
      </c>
      <c r="AY1076" s="256" t="s">
        <v>335</v>
      </c>
    </row>
    <row r="1077" s="13" customFormat="1">
      <c r="A1077" s="13"/>
      <c r="B1077" s="236"/>
      <c r="C1077" s="237"/>
      <c r="D1077" s="229" t="s">
        <v>347</v>
      </c>
      <c r="E1077" s="238" t="s">
        <v>19</v>
      </c>
      <c r="F1077" s="239" t="s">
        <v>1643</v>
      </c>
      <c r="G1077" s="237"/>
      <c r="H1077" s="240">
        <v>1</v>
      </c>
      <c r="I1077" s="241"/>
      <c r="J1077" s="237"/>
      <c r="K1077" s="237"/>
      <c r="L1077" s="242"/>
      <c r="M1077" s="243"/>
      <c r="N1077" s="244"/>
      <c r="O1077" s="244"/>
      <c r="P1077" s="244"/>
      <c r="Q1077" s="244"/>
      <c r="R1077" s="244"/>
      <c r="S1077" s="244"/>
      <c r="T1077" s="244"/>
      <c r="U1077" s="245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T1077" s="246" t="s">
        <v>347</v>
      </c>
      <c r="AU1077" s="246" t="s">
        <v>85</v>
      </c>
      <c r="AV1077" s="13" t="s">
        <v>85</v>
      </c>
      <c r="AW1077" s="13" t="s">
        <v>37</v>
      </c>
      <c r="AX1077" s="13" t="s">
        <v>83</v>
      </c>
      <c r="AY1077" s="246" t="s">
        <v>335</v>
      </c>
    </row>
    <row r="1078" s="2" customFormat="1" ht="21.75" customHeight="1">
      <c r="A1078" s="40"/>
      <c r="B1078" s="41"/>
      <c r="C1078" s="216" t="s">
        <v>1644</v>
      </c>
      <c r="D1078" s="216" t="s">
        <v>337</v>
      </c>
      <c r="E1078" s="217" t="s">
        <v>1645</v>
      </c>
      <c r="F1078" s="218" t="s">
        <v>1646</v>
      </c>
      <c r="G1078" s="219" t="s">
        <v>388</v>
      </c>
      <c r="H1078" s="220">
        <v>157.822</v>
      </c>
      <c r="I1078" s="221"/>
      <c r="J1078" s="222">
        <f>ROUND(I1078*H1078,2)</f>
        <v>0</v>
      </c>
      <c r="K1078" s="218" t="s">
        <v>341</v>
      </c>
      <c r="L1078" s="46"/>
      <c r="M1078" s="223" t="s">
        <v>19</v>
      </c>
      <c r="N1078" s="224" t="s">
        <v>47</v>
      </c>
      <c r="O1078" s="86"/>
      <c r="P1078" s="225">
        <f>O1078*H1078</f>
        <v>0</v>
      </c>
      <c r="Q1078" s="225">
        <v>0.00027</v>
      </c>
      <c r="R1078" s="225">
        <f>Q1078*H1078</f>
        <v>0.042611940000000001</v>
      </c>
      <c r="S1078" s="225">
        <v>0</v>
      </c>
      <c r="T1078" s="225">
        <f>S1078*H1078</f>
        <v>0</v>
      </c>
      <c r="U1078" s="226" t="s">
        <v>19</v>
      </c>
      <c r="V1078" s="40"/>
      <c r="W1078" s="40"/>
      <c r="X1078" s="40"/>
      <c r="Y1078" s="40"/>
      <c r="Z1078" s="40"/>
      <c r="AA1078" s="40"/>
      <c r="AB1078" s="40"/>
      <c r="AC1078" s="40"/>
      <c r="AD1078" s="40"/>
      <c r="AE1078" s="40"/>
      <c r="AR1078" s="227" t="s">
        <v>447</v>
      </c>
      <c r="AT1078" s="227" t="s">
        <v>337</v>
      </c>
      <c r="AU1078" s="227" t="s">
        <v>85</v>
      </c>
      <c r="AY1078" s="19" t="s">
        <v>335</v>
      </c>
      <c r="BE1078" s="228">
        <f>IF(N1078="základní",J1078,0)</f>
        <v>0</v>
      </c>
      <c r="BF1078" s="228">
        <f>IF(N1078="snížená",J1078,0)</f>
        <v>0</v>
      </c>
      <c r="BG1078" s="228">
        <f>IF(N1078="zákl. přenesená",J1078,0)</f>
        <v>0</v>
      </c>
      <c r="BH1078" s="228">
        <f>IF(N1078="sníž. přenesená",J1078,0)</f>
        <v>0</v>
      </c>
      <c r="BI1078" s="228">
        <f>IF(N1078="nulová",J1078,0)</f>
        <v>0</v>
      </c>
      <c r="BJ1078" s="19" t="s">
        <v>83</v>
      </c>
      <c r="BK1078" s="228">
        <f>ROUND(I1078*H1078,2)</f>
        <v>0</v>
      </c>
      <c r="BL1078" s="19" t="s">
        <v>447</v>
      </c>
      <c r="BM1078" s="227" t="s">
        <v>1647</v>
      </c>
    </row>
    <row r="1079" s="2" customFormat="1">
      <c r="A1079" s="40"/>
      <c r="B1079" s="41"/>
      <c r="C1079" s="42"/>
      <c r="D1079" s="229" t="s">
        <v>343</v>
      </c>
      <c r="E1079" s="42"/>
      <c r="F1079" s="230" t="s">
        <v>1648</v>
      </c>
      <c r="G1079" s="42"/>
      <c r="H1079" s="42"/>
      <c r="I1079" s="231"/>
      <c r="J1079" s="42"/>
      <c r="K1079" s="42"/>
      <c r="L1079" s="46"/>
      <c r="M1079" s="232"/>
      <c r="N1079" s="233"/>
      <c r="O1079" s="86"/>
      <c r="P1079" s="86"/>
      <c r="Q1079" s="86"/>
      <c r="R1079" s="86"/>
      <c r="S1079" s="86"/>
      <c r="T1079" s="86"/>
      <c r="U1079" s="87"/>
      <c r="V1079" s="40"/>
      <c r="W1079" s="40"/>
      <c r="X1079" s="40"/>
      <c r="Y1079" s="40"/>
      <c r="Z1079" s="40"/>
      <c r="AA1079" s="40"/>
      <c r="AB1079" s="40"/>
      <c r="AC1079" s="40"/>
      <c r="AD1079" s="40"/>
      <c r="AE1079" s="40"/>
      <c r="AT1079" s="19" t="s">
        <v>343</v>
      </c>
      <c r="AU1079" s="19" t="s">
        <v>85</v>
      </c>
    </row>
    <row r="1080" s="2" customFormat="1">
      <c r="A1080" s="40"/>
      <c r="B1080" s="41"/>
      <c r="C1080" s="42"/>
      <c r="D1080" s="234" t="s">
        <v>345</v>
      </c>
      <c r="E1080" s="42"/>
      <c r="F1080" s="235" t="s">
        <v>1649</v>
      </c>
      <c r="G1080" s="42"/>
      <c r="H1080" s="42"/>
      <c r="I1080" s="231"/>
      <c r="J1080" s="42"/>
      <c r="K1080" s="42"/>
      <c r="L1080" s="46"/>
      <c r="M1080" s="232"/>
      <c r="N1080" s="233"/>
      <c r="O1080" s="86"/>
      <c r="P1080" s="86"/>
      <c r="Q1080" s="86"/>
      <c r="R1080" s="86"/>
      <c r="S1080" s="86"/>
      <c r="T1080" s="86"/>
      <c r="U1080" s="87"/>
      <c r="V1080" s="40"/>
      <c r="W1080" s="40"/>
      <c r="X1080" s="40"/>
      <c r="Y1080" s="40"/>
      <c r="Z1080" s="40"/>
      <c r="AA1080" s="40"/>
      <c r="AB1080" s="40"/>
      <c r="AC1080" s="40"/>
      <c r="AD1080" s="40"/>
      <c r="AE1080" s="40"/>
      <c r="AT1080" s="19" t="s">
        <v>345</v>
      </c>
      <c r="AU1080" s="19" t="s">
        <v>85</v>
      </c>
    </row>
    <row r="1081" s="14" customFormat="1">
      <c r="A1081" s="14"/>
      <c r="B1081" s="247"/>
      <c r="C1081" s="248"/>
      <c r="D1081" s="229" t="s">
        <v>347</v>
      </c>
      <c r="E1081" s="249" t="s">
        <v>19</v>
      </c>
      <c r="F1081" s="250" t="s">
        <v>1650</v>
      </c>
      <c r="G1081" s="248"/>
      <c r="H1081" s="249" t="s">
        <v>19</v>
      </c>
      <c r="I1081" s="251"/>
      <c r="J1081" s="248"/>
      <c r="K1081" s="248"/>
      <c r="L1081" s="252"/>
      <c r="M1081" s="253"/>
      <c r="N1081" s="254"/>
      <c r="O1081" s="254"/>
      <c r="P1081" s="254"/>
      <c r="Q1081" s="254"/>
      <c r="R1081" s="254"/>
      <c r="S1081" s="254"/>
      <c r="T1081" s="254"/>
      <c r="U1081" s="255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T1081" s="256" t="s">
        <v>347</v>
      </c>
      <c r="AU1081" s="256" t="s">
        <v>85</v>
      </c>
      <c r="AV1081" s="14" t="s">
        <v>83</v>
      </c>
      <c r="AW1081" s="14" t="s">
        <v>37</v>
      </c>
      <c r="AX1081" s="14" t="s">
        <v>76</v>
      </c>
      <c r="AY1081" s="256" t="s">
        <v>335</v>
      </c>
    </row>
    <row r="1082" s="13" customFormat="1">
      <c r="A1082" s="13"/>
      <c r="B1082" s="236"/>
      <c r="C1082" s="237"/>
      <c r="D1082" s="229" t="s">
        <v>347</v>
      </c>
      <c r="E1082" s="238" t="s">
        <v>19</v>
      </c>
      <c r="F1082" s="239" t="s">
        <v>1651</v>
      </c>
      <c r="G1082" s="237"/>
      <c r="H1082" s="240">
        <v>104.693</v>
      </c>
      <c r="I1082" s="241"/>
      <c r="J1082" s="237"/>
      <c r="K1082" s="237"/>
      <c r="L1082" s="242"/>
      <c r="M1082" s="243"/>
      <c r="N1082" s="244"/>
      <c r="O1082" s="244"/>
      <c r="P1082" s="244"/>
      <c r="Q1082" s="244"/>
      <c r="R1082" s="244"/>
      <c r="S1082" s="244"/>
      <c r="T1082" s="244"/>
      <c r="U1082" s="245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T1082" s="246" t="s">
        <v>347</v>
      </c>
      <c r="AU1082" s="246" t="s">
        <v>85</v>
      </c>
      <c r="AV1082" s="13" t="s">
        <v>85</v>
      </c>
      <c r="AW1082" s="13" t="s">
        <v>37</v>
      </c>
      <c r="AX1082" s="13" t="s">
        <v>76</v>
      </c>
      <c r="AY1082" s="246" t="s">
        <v>335</v>
      </c>
    </row>
    <row r="1083" s="13" customFormat="1">
      <c r="A1083" s="13"/>
      <c r="B1083" s="236"/>
      <c r="C1083" s="237"/>
      <c r="D1083" s="229" t="s">
        <v>347</v>
      </c>
      <c r="E1083" s="238" t="s">
        <v>19</v>
      </c>
      <c r="F1083" s="239" t="s">
        <v>1652</v>
      </c>
      <c r="G1083" s="237"/>
      <c r="H1083" s="240">
        <v>53.128999999999998</v>
      </c>
      <c r="I1083" s="241"/>
      <c r="J1083" s="237"/>
      <c r="K1083" s="237"/>
      <c r="L1083" s="242"/>
      <c r="M1083" s="243"/>
      <c r="N1083" s="244"/>
      <c r="O1083" s="244"/>
      <c r="P1083" s="244"/>
      <c r="Q1083" s="244"/>
      <c r="R1083" s="244"/>
      <c r="S1083" s="244"/>
      <c r="T1083" s="244"/>
      <c r="U1083" s="245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T1083" s="246" t="s">
        <v>347</v>
      </c>
      <c r="AU1083" s="246" t="s">
        <v>85</v>
      </c>
      <c r="AV1083" s="13" t="s">
        <v>85</v>
      </c>
      <c r="AW1083" s="13" t="s">
        <v>37</v>
      </c>
      <c r="AX1083" s="13" t="s">
        <v>76</v>
      </c>
      <c r="AY1083" s="246" t="s">
        <v>335</v>
      </c>
    </row>
    <row r="1084" s="15" customFormat="1">
      <c r="A1084" s="15"/>
      <c r="B1084" s="267"/>
      <c r="C1084" s="268"/>
      <c r="D1084" s="229" t="s">
        <v>347</v>
      </c>
      <c r="E1084" s="269" t="s">
        <v>19</v>
      </c>
      <c r="F1084" s="270" t="s">
        <v>462</v>
      </c>
      <c r="G1084" s="268"/>
      <c r="H1084" s="271">
        <v>157.822</v>
      </c>
      <c r="I1084" s="272"/>
      <c r="J1084" s="268"/>
      <c r="K1084" s="268"/>
      <c r="L1084" s="273"/>
      <c r="M1084" s="274"/>
      <c r="N1084" s="275"/>
      <c r="O1084" s="275"/>
      <c r="P1084" s="275"/>
      <c r="Q1084" s="275"/>
      <c r="R1084" s="275"/>
      <c r="S1084" s="275"/>
      <c r="T1084" s="275"/>
      <c r="U1084" s="276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T1084" s="277" t="s">
        <v>347</v>
      </c>
      <c r="AU1084" s="277" t="s">
        <v>85</v>
      </c>
      <c r="AV1084" s="15" t="s">
        <v>103</v>
      </c>
      <c r="AW1084" s="15" t="s">
        <v>37</v>
      </c>
      <c r="AX1084" s="15" t="s">
        <v>83</v>
      </c>
      <c r="AY1084" s="277" t="s">
        <v>335</v>
      </c>
    </row>
    <row r="1085" s="2" customFormat="1" ht="16.5" customHeight="1">
      <c r="A1085" s="40"/>
      <c r="B1085" s="41"/>
      <c r="C1085" s="257" t="s">
        <v>1653</v>
      </c>
      <c r="D1085" s="257" t="s">
        <v>395</v>
      </c>
      <c r="E1085" s="258" t="s">
        <v>1654</v>
      </c>
      <c r="F1085" s="259" t="s">
        <v>1655</v>
      </c>
      <c r="G1085" s="260" t="s">
        <v>666</v>
      </c>
      <c r="H1085" s="261">
        <v>9</v>
      </c>
      <c r="I1085" s="262"/>
      <c r="J1085" s="263">
        <f>ROUND(I1085*H1085,2)</f>
        <v>0</v>
      </c>
      <c r="K1085" s="259" t="s">
        <v>19</v>
      </c>
      <c r="L1085" s="264"/>
      <c r="M1085" s="265" t="s">
        <v>19</v>
      </c>
      <c r="N1085" s="266" t="s">
        <v>47</v>
      </c>
      <c r="O1085" s="86"/>
      <c r="P1085" s="225">
        <f>O1085*H1085</f>
        <v>0</v>
      </c>
      <c r="Q1085" s="225">
        <v>0.20499999999999999</v>
      </c>
      <c r="R1085" s="225">
        <f>Q1085*H1085</f>
        <v>1.845</v>
      </c>
      <c r="S1085" s="225">
        <v>0</v>
      </c>
      <c r="T1085" s="225">
        <f>S1085*H1085</f>
        <v>0</v>
      </c>
      <c r="U1085" s="226" t="s">
        <v>19</v>
      </c>
      <c r="V1085" s="40"/>
      <c r="W1085" s="40"/>
      <c r="X1085" s="40"/>
      <c r="Y1085" s="40"/>
      <c r="Z1085" s="40"/>
      <c r="AA1085" s="40"/>
      <c r="AB1085" s="40"/>
      <c r="AC1085" s="40"/>
      <c r="AD1085" s="40"/>
      <c r="AE1085" s="40"/>
      <c r="AR1085" s="227" t="s">
        <v>565</v>
      </c>
      <c r="AT1085" s="227" t="s">
        <v>395</v>
      </c>
      <c r="AU1085" s="227" t="s">
        <v>85</v>
      </c>
      <c r="AY1085" s="19" t="s">
        <v>335</v>
      </c>
      <c r="BE1085" s="228">
        <f>IF(N1085="základní",J1085,0)</f>
        <v>0</v>
      </c>
      <c r="BF1085" s="228">
        <f>IF(N1085="snížená",J1085,0)</f>
        <v>0</v>
      </c>
      <c r="BG1085" s="228">
        <f>IF(N1085="zákl. přenesená",J1085,0)</f>
        <v>0</v>
      </c>
      <c r="BH1085" s="228">
        <f>IF(N1085="sníž. přenesená",J1085,0)</f>
        <v>0</v>
      </c>
      <c r="BI1085" s="228">
        <f>IF(N1085="nulová",J1085,0)</f>
        <v>0</v>
      </c>
      <c r="BJ1085" s="19" t="s">
        <v>83</v>
      </c>
      <c r="BK1085" s="228">
        <f>ROUND(I1085*H1085,2)</f>
        <v>0</v>
      </c>
      <c r="BL1085" s="19" t="s">
        <v>447</v>
      </c>
      <c r="BM1085" s="227" t="s">
        <v>1656</v>
      </c>
    </row>
    <row r="1086" s="2" customFormat="1">
      <c r="A1086" s="40"/>
      <c r="B1086" s="41"/>
      <c r="C1086" s="42"/>
      <c r="D1086" s="229" t="s">
        <v>343</v>
      </c>
      <c r="E1086" s="42"/>
      <c r="F1086" s="230" t="s">
        <v>1655</v>
      </c>
      <c r="G1086" s="42"/>
      <c r="H1086" s="42"/>
      <c r="I1086" s="231"/>
      <c r="J1086" s="42"/>
      <c r="K1086" s="42"/>
      <c r="L1086" s="46"/>
      <c r="M1086" s="232"/>
      <c r="N1086" s="233"/>
      <c r="O1086" s="86"/>
      <c r="P1086" s="86"/>
      <c r="Q1086" s="86"/>
      <c r="R1086" s="86"/>
      <c r="S1086" s="86"/>
      <c r="T1086" s="86"/>
      <c r="U1086" s="87"/>
      <c r="V1086" s="40"/>
      <c r="W1086" s="40"/>
      <c r="X1086" s="40"/>
      <c r="Y1086" s="40"/>
      <c r="Z1086" s="40"/>
      <c r="AA1086" s="40"/>
      <c r="AB1086" s="40"/>
      <c r="AC1086" s="40"/>
      <c r="AD1086" s="40"/>
      <c r="AE1086" s="40"/>
      <c r="AT1086" s="19" t="s">
        <v>343</v>
      </c>
      <c r="AU1086" s="19" t="s">
        <v>85</v>
      </c>
    </row>
    <row r="1087" s="2" customFormat="1" ht="16.5" customHeight="1">
      <c r="A1087" s="40"/>
      <c r="B1087" s="41"/>
      <c r="C1087" s="257" t="s">
        <v>1657</v>
      </c>
      <c r="D1087" s="257" t="s">
        <v>395</v>
      </c>
      <c r="E1087" s="258" t="s">
        <v>1658</v>
      </c>
      <c r="F1087" s="259" t="s">
        <v>1659</v>
      </c>
      <c r="G1087" s="260" t="s">
        <v>666</v>
      </c>
      <c r="H1087" s="261">
        <v>6</v>
      </c>
      <c r="I1087" s="262"/>
      <c r="J1087" s="263">
        <f>ROUND(I1087*H1087,2)</f>
        <v>0</v>
      </c>
      <c r="K1087" s="259" t="s">
        <v>19</v>
      </c>
      <c r="L1087" s="264"/>
      <c r="M1087" s="265" t="s">
        <v>19</v>
      </c>
      <c r="N1087" s="266" t="s">
        <v>47</v>
      </c>
      <c r="O1087" s="86"/>
      <c r="P1087" s="225">
        <f>O1087*H1087</f>
        <v>0</v>
      </c>
      <c r="Q1087" s="225">
        <v>0.155</v>
      </c>
      <c r="R1087" s="225">
        <f>Q1087*H1087</f>
        <v>0.92999999999999994</v>
      </c>
      <c r="S1087" s="225">
        <v>0</v>
      </c>
      <c r="T1087" s="225">
        <f>S1087*H1087</f>
        <v>0</v>
      </c>
      <c r="U1087" s="226" t="s">
        <v>19</v>
      </c>
      <c r="V1087" s="40"/>
      <c r="W1087" s="40"/>
      <c r="X1087" s="40"/>
      <c r="Y1087" s="40"/>
      <c r="Z1087" s="40"/>
      <c r="AA1087" s="40"/>
      <c r="AB1087" s="40"/>
      <c r="AC1087" s="40"/>
      <c r="AD1087" s="40"/>
      <c r="AE1087" s="40"/>
      <c r="AR1087" s="227" t="s">
        <v>565</v>
      </c>
      <c r="AT1087" s="227" t="s">
        <v>395</v>
      </c>
      <c r="AU1087" s="227" t="s">
        <v>85</v>
      </c>
      <c r="AY1087" s="19" t="s">
        <v>335</v>
      </c>
      <c r="BE1087" s="228">
        <f>IF(N1087="základní",J1087,0)</f>
        <v>0</v>
      </c>
      <c r="BF1087" s="228">
        <f>IF(N1087="snížená",J1087,0)</f>
        <v>0</v>
      </c>
      <c r="BG1087" s="228">
        <f>IF(N1087="zákl. přenesená",J1087,0)</f>
        <v>0</v>
      </c>
      <c r="BH1087" s="228">
        <f>IF(N1087="sníž. přenesená",J1087,0)</f>
        <v>0</v>
      </c>
      <c r="BI1087" s="228">
        <f>IF(N1087="nulová",J1087,0)</f>
        <v>0</v>
      </c>
      <c r="BJ1087" s="19" t="s">
        <v>83</v>
      </c>
      <c r="BK1087" s="228">
        <f>ROUND(I1087*H1087,2)</f>
        <v>0</v>
      </c>
      <c r="BL1087" s="19" t="s">
        <v>447</v>
      </c>
      <c r="BM1087" s="227" t="s">
        <v>1660</v>
      </c>
    </row>
    <row r="1088" s="2" customFormat="1">
      <c r="A1088" s="40"/>
      <c r="B1088" s="41"/>
      <c r="C1088" s="42"/>
      <c r="D1088" s="229" t="s">
        <v>343</v>
      </c>
      <c r="E1088" s="42"/>
      <c r="F1088" s="230" t="s">
        <v>1659</v>
      </c>
      <c r="G1088" s="42"/>
      <c r="H1088" s="42"/>
      <c r="I1088" s="231"/>
      <c r="J1088" s="42"/>
      <c r="K1088" s="42"/>
      <c r="L1088" s="46"/>
      <c r="M1088" s="232"/>
      <c r="N1088" s="233"/>
      <c r="O1088" s="86"/>
      <c r="P1088" s="86"/>
      <c r="Q1088" s="86"/>
      <c r="R1088" s="86"/>
      <c r="S1088" s="86"/>
      <c r="T1088" s="86"/>
      <c r="U1088" s="87"/>
      <c r="V1088" s="40"/>
      <c r="W1088" s="40"/>
      <c r="X1088" s="40"/>
      <c r="Y1088" s="40"/>
      <c r="Z1088" s="40"/>
      <c r="AA1088" s="40"/>
      <c r="AB1088" s="40"/>
      <c r="AC1088" s="40"/>
      <c r="AD1088" s="40"/>
      <c r="AE1088" s="40"/>
      <c r="AT1088" s="19" t="s">
        <v>343</v>
      </c>
      <c r="AU1088" s="19" t="s">
        <v>85</v>
      </c>
    </row>
    <row r="1089" s="2" customFormat="1" ht="16.5" customHeight="1">
      <c r="A1089" s="40"/>
      <c r="B1089" s="41"/>
      <c r="C1089" s="216" t="s">
        <v>1661</v>
      </c>
      <c r="D1089" s="216" t="s">
        <v>337</v>
      </c>
      <c r="E1089" s="217" t="s">
        <v>1662</v>
      </c>
      <c r="F1089" s="218" t="s">
        <v>1663</v>
      </c>
      <c r="G1089" s="219" t="s">
        <v>666</v>
      </c>
      <c r="H1089" s="220">
        <v>1</v>
      </c>
      <c r="I1089" s="221"/>
      <c r="J1089" s="222">
        <f>ROUND(I1089*H1089,2)</f>
        <v>0</v>
      </c>
      <c r="K1089" s="218" t="s">
        <v>341</v>
      </c>
      <c r="L1089" s="46"/>
      <c r="M1089" s="223" t="s">
        <v>19</v>
      </c>
      <c r="N1089" s="224" t="s">
        <v>47</v>
      </c>
      <c r="O1089" s="86"/>
      <c r="P1089" s="225">
        <f>O1089*H1089</f>
        <v>0</v>
      </c>
      <c r="Q1089" s="225">
        <v>0</v>
      </c>
      <c r="R1089" s="225">
        <f>Q1089*H1089</f>
        <v>0</v>
      </c>
      <c r="S1089" s="225">
        <v>0</v>
      </c>
      <c r="T1089" s="225">
        <f>S1089*H1089</f>
        <v>0</v>
      </c>
      <c r="U1089" s="226" t="s">
        <v>19</v>
      </c>
      <c r="V1089" s="40"/>
      <c r="W1089" s="40"/>
      <c r="X1089" s="40"/>
      <c r="Y1089" s="40"/>
      <c r="Z1089" s="40"/>
      <c r="AA1089" s="40"/>
      <c r="AB1089" s="40"/>
      <c r="AC1089" s="40"/>
      <c r="AD1089" s="40"/>
      <c r="AE1089" s="40"/>
      <c r="AR1089" s="227" t="s">
        <v>447</v>
      </c>
      <c r="AT1089" s="227" t="s">
        <v>337</v>
      </c>
      <c r="AU1089" s="227" t="s">
        <v>85</v>
      </c>
      <c r="AY1089" s="19" t="s">
        <v>335</v>
      </c>
      <c r="BE1089" s="228">
        <f>IF(N1089="základní",J1089,0)</f>
        <v>0</v>
      </c>
      <c r="BF1089" s="228">
        <f>IF(N1089="snížená",J1089,0)</f>
        <v>0</v>
      </c>
      <c r="BG1089" s="228">
        <f>IF(N1089="zákl. přenesená",J1089,0)</f>
        <v>0</v>
      </c>
      <c r="BH1089" s="228">
        <f>IF(N1089="sníž. přenesená",J1089,0)</f>
        <v>0</v>
      </c>
      <c r="BI1089" s="228">
        <f>IF(N1089="nulová",J1089,0)</f>
        <v>0</v>
      </c>
      <c r="BJ1089" s="19" t="s">
        <v>83</v>
      </c>
      <c r="BK1089" s="228">
        <f>ROUND(I1089*H1089,2)</f>
        <v>0</v>
      </c>
      <c r="BL1089" s="19" t="s">
        <v>447</v>
      </c>
      <c r="BM1089" s="227" t="s">
        <v>1664</v>
      </c>
    </row>
    <row r="1090" s="2" customFormat="1">
      <c r="A1090" s="40"/>
      <c r="B1090" s="41"/>
      <c r="C1090" s="42"/>
      <c r="D1090" s="229" t="s">
        <v>343</v>
      </c>
      <c r="E1090" s="42"/>
      <c r="F1090" s="230" t="s">
        <v>1665</v>
      </c>
      <c r="G1090" s="42"/>
      <c r="H1090" s="42"/>
      <c r="I1090" s="231"/>
      <c r="J1090" s="42"/>
      <c r="K1090" s="42"/>
      <c r="L1090" s="46"/>
      <c r="M1090" s="232"/>
      <c r="N1090" s="233"/>
      <c r="O1090" s="86"/>
      <c r="P1090" s="86"/>
      <c r="Q1090" s="86"/>
      <c r="R1090" s="86"/>
      <c r="S1090" s="86"/>
      <c r="T1090" s="86"/>
      <c r="U1090" s="87"/>
      <c r="V1090" s="40"/>
      <c r="W1090" s="40"/>
      <c r="X1090" s="40"/>
      <c r="Y1090" s="40"/>
      <c r="Z1090" s="40"/>
      <c r="AA1090" s="40"/>
      <c r="AB1090" s="40"/>
      <c r="AC1090" s="40"/>
      <c r="AD1090" s="40"/>
      <c r="AE1090" s="40"/>
      <c r="AT1090" s="19" t="s">
        <v>343</v>
      </c>
      <c r="AU1090" s="19" t="s">
        <v>85</v>
      </c>
    </row>
    <row r="1091" s="2" customFormat="1">
      <c r="A1091" s="40"/>
      <c r="B1091" s="41"/>
      <c r="C1091" s="42"/>
      <c r="D1091" s="234" t="s">
        <v>345</v>
      </c>
      <c r="E1091" s="42"/>
      <c r="F1091" s="235" t="s">
        <v>1666</v>
      </c>
      <c r="G1091" s="42"/>
      <c r="H1091" s="42"/>
      <c r="I1091" s="231"/>
      <c r="J1091" s="42"/>
      <c r="K1091" s="42"/>
      <c r="L1091" s="46"/>
      <c r="M1091" s="232"/>
      <c r="N1091" s="233"/>
      <c r="O1091" s="86"/>
      <c r="P1091" s="86"/>
      <c r="Q1091" s="86"/>
      <c r="R1091" s="86"/>
      <c r="S1091" s="86"/>
      <c r="T1091" s="86"/>
      <c r="U1091" s="87"/>
      <c r="V1091" s="40"/>
      <c r="W1091" s="40"/>
      <c r="X1091" s="40"/>
      <c r="Y1091" s="40"/>
      <c r="Z1091" s="40"/>
      <c r="AA1091" s="40"/>
      <c r="AB1091" s="40"/>
      <c r="AC1091" s="40"/>
      <c r="AD1091" s="40"/>
      <c r="AE1091" s="40"/>
      <c r="AT1091" s="19" t="s">
        <v>345</v>
      </c>
      <c r="AU1091" s="19" t="s">
        <v>85</v>
      </c>
    </row>
    <row r="1092" s="14" customFormat="1">
      <c r="A1092" s="14"/>
      <c r="B1092" s="247"/>
      <c r="C1092" s="248"/>
      <c r="D1092" s="229" t="s">
        <v>347</v>
      </c>
      <c r="E1092" s="249" t="s">
        <v>19</v>
      </c>
      <c r="F1092" s="250" t="s">
        <v>670</v>
      </c>
      <c r="G1092" s="248"/>
      <c r="H1092" s="249" t="s">
        <v>19</v>
      </c>
      <c r="I1092" s="251"/>
      <c r="J1092" s="248"/>
      <c r="K1092" s="248"/>
      <c r="L1092" s="252"/>
      <c r="M1092" s="253"/>
      <c r="N1092" s="254"/>
      <c r="O1092" s="254"/>
      <c r="P1092" s="254"/>
      <c r="Q1092" s="254"/>
      <c r="R1092" s="254"/>
      <c r="S1092" s="254"/>
      <c r="T1092" s="254"/>
      <c r="U1092" s="255"/>
      <c r="V1092" s="14"/>
      <c r="W1092" s="14"/>
      <c r="X1092" s="14"/>
      <c r="Y1092" s="14"/>
      <c r="Z1092" s="14"/>
      <c r="AA1092" s="14"/>
      <c r="AB1092" s="14"/>
      <c r="AC1092" s="14"/>
      <c r="AD1092" s="14"/>
      <c r="AE1092" s="14"/>
      <c r="AT1092" s="256" t="s">
        <v>347</v>
      </c>
      <c r="AU1092" s="256" t="s">
        <v>85</v>
      </c>
      <c r="AV1092" s="14" t="s">
        <v>83</v>
      </c>
      <c r="AW1092" s="14" t="s">
        <v>37</v>
      </c>
      <c r="AX1092" s="14" t="s">
        <v>76</v>
      </c>
      <c r="AY1092" s="256" t="s">
        <v>335</v>
      </c>
    </row>
    <row r="1093" s="13" customFormat="1">
      <c r="A1093" s="13"/>
      <c r="B1093" s="236"/>
      <c r="C1093" s="237"/>
      <c r="D1093" s="229" t="s">
        <v>347</v>
      </c>
      <c r="E1093" s="238" t="s">
        <v>19</v>
      </c>
      <c r="F1093" s="239" t="s">
        <v>1667</v>
      </c>
      <c r="G1093" s="237"/>
      <c r="H1093" s="240">
        <v>1</v>
      </c>
      <c r="I1093" s="241"/>
      <c r="J1093" s="237"/>
      <c r="K1093" s="237"/>
      <c r="L1093" s="242"/>
      <c r="M1093" s="243"/>
      <c r="N1093" s="244"/>
      <c r="O1093" s="244"/>
      <c r="P1093" s="244"/>
      <c r="Q1093" s="244"/>
      <c r="R1093" s="244"/>
      <c r="S1093" s="244"/>
      <c r="T1093" s="244"/>
      <c r="U1093" s="245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T1093" s="246" t="s">
        <v>347</v>
      </c>
      <c r="AU1093" s="246" t="s">
        <v>85</v>
      </c>
      <c r="AV1093" s="13" t="s">
        <v>85</v>
      </c>
      <c r="AW1093" s="13" t="s">
        <v>37</v>
      </c>
      <c r="AX1093" s="13" t="s">
        <v>83</v>
      </c>
      <c r="AY1093" s="246" t="s">
        <v>335</v>
      </c>
    </row>
    <row r="1094" s="2" customFormat="1" ht="16.5" customHeight="1">
      <c r="A1094" s="40"/>
      <c r="B1094" s="41"/>
      <c r="C1094" s="257" t="s">
        <v>1668</v>
      </c>
      <c r="D1094" s="257" t="s">
        <v>395</v>
      </c>
      <c r="E1094" s="258" t="s">
        <v>1669</v>
      </c>
      <c r="F1094" s="259" t="s">
        <v>1670</v>
      </c>
      <c r="G1094" s="260" t="s">
        <v>666</v>
      </c>
      <c r="H1094" s="261">
        <v>1</v>
      </c>
      <c r="I1094" s="262"/>
      <c r="J1094" s="263">
        <f>ROUND(I1094*H1094,2)</f>
        <v>0</v>
      </c>
      <c r="K1094" s="259" t="s">
        <v>19</v>
      </c>
      <c r="L1094" s="264"/>
      <c r="M1094" s="265" t="s">
        <v>19</v>
      </c>
      <c r="N1094" s="266" t="s">
        <v>47</v>
      </c>
      <c r="O1094" s="86"/>
      <c r="P1094" s="225">
        <f>O1094*H1094</f>
        <v>0</v>
      </c>
      <c r="Q1094" s="225">
        <v>0</v>
      </c>
      <c r="R1094" s="225">
        <f>Q1094*H1094</f>
        <v>0</v>
      </c>
      <c r="S1094" s="225">
        <v>0</v>
      </c>
      <c r="T1094" s="225">
        <f>S1094*H1094</f>
        <v>0</v>
      </c>
      <c r="U1094" s="226" t="s">
        <v>19</v>
      </c>
      <c r="V1094" s="40"/>
      <c r="W1094" s="40"/>
      <c r="X1094" s="40"/>
      <c r="Y1094" s="40"/>
      <c r="Z1094" s="40"/>
      <c r="AA1094" s="40"/>
      <c r="AB1094" s="40"/>
      <c r="AC1094" s="40"/>
      <c r="AD1094" s="40"/>
      <c r="AE1094" s="40"/>
      <c r="AR1094" s="227" t="s">
        <v>565</v>
      </c>
      <c r="AT1094" s="227" t="s">
        <v>395</v>
      </c>
      <c r="AU1094" s="227" t="s">
        <v>85</v>
      </c>
      <c r="AY1094" s="19" t="s">
        <v>335</v>
      </c>
      <c r="BE1094" s="228">
        <f>IF(N1094="základní",J1094,0)</f>
        <v>0</v>
      </c>
      <c r="BF1094" s="228">
        <f>IF(N1094="snížená",J1094,0)</f>
        <v>0</v>
      </c>
      <c r="BG1094" s="228">
        <f>IF(N1094="zákl. přenesená",J1094,0)</f>
        <v>0</v>
      </c>
      <c r="BH1094" s="228">
        <f>IF(N1094="sníž. přenesená",J1094,0)</f>
        <v>0</v>
      </c>
      <c r="BI1094" s="228">
        <f>IF(N1094="nulová",J1094,0)</f>
        <v>0</v>
      </c>
      <c r="BJ1094" s="19" t="s">
        <v>83</v>
      </c>
      <c r="BK1094" s="228">
        <f>ROUND(I1094*H1094,2)</f>
        <v>0</v>
      </c>
      <c r="BL1094" s="19" t="s">
        <v>447</v>
      </c>
      <c r="BM1094" s="227" t="s">
        <v>1671</v>
      </c>
    </row>
    <row r="1095" s="2" customFormat="1">
      <c r="A1095" s="40"/>
      <c r="B1095" s="41"/>
      <c r="C1095" s="42"/>
      <c r="D1095" s="229" t="s">
        <v>343</v>
      </c>
      <c r="E1095" s="42"/>
      <c r="F1095" s="230" t="s">
        <v>1670</v>
      </c>
      <c r="G1095" s="42"/>
      <c r="H1095" s="42"/>
      <c r="I1095" s="231"/>
      <c r="J1095" s="42"/>
      <c r="K1095" s="42"/>
      <c r="L1095" s="46"/>
      <c r="M1095" s="232"/>
      <c r="N1095" s="233"/>
      <c r="O1095" s="86"/>
      <c r="P1095" s="86"/>
      <c r="Q1095" s="86"/>
      <c r="R1095" s="86"/>
      <c r="S1095" s="86"/>
      <c r="T1095" s="86"/>
      <c r="U1095" s="87"/>
      <c r="V1095" s="40"/>
      <c r="W1095" s="40"/>
      <c r="X1095" s="40"/>
      <c r="Y1095" s="40"/>
      <c r="Z1095" s="40"/>
      <c r="AA1095" s="40"/>
      <c r="AB1095" s="40"/>
      <c r="AC1095" s="40"/>
      <c r="AD1095" s="40"/>
      <c r="AE1095" s="40"/>
      <c r="AT1095" s="19" t="s">
        <v>343</v>
      </c>
      <c r="AU1095" s="19" t="s">
        <v>85</v>
      </c>
    </row>
    <row r="1096" s="2" customFormat="1" ht="16.5" customHeight="1">
      <c r="A1096" s="40"/>
      <c r="B1096" s="41"/>
      <c r="C1096" s="216" t="s">
        <v>1672</v>
      </c>
      <c r="D1096" s="216" t="s">
        <v>337</v>
      </c>
      <c r="E1096" s="217" t="s">
        <v>1673</v>
      </c>
      <c r="F1096" s="218" t="s">
        <v>1674</v>
      </c>
      <c r="G1096" s="219" t="s">
        <v>666</v>
      </c>
      <c r="H1096" s="220">
        <v>2</v>
      </c>
      <c r="I1096" s="221"/>
      <c r="J1096" s="222">
        <f>ROUND(I1096*H1096,2)</f>
        <v>0</v>
      </c>
      <c r="K1096" s="218" t="s">
        <v>341</v>
      </c>
      <c r="L1096" s="46"/>
      <c r="M1096" s="223" t="s">
        <v>19</v>
      </c>
      <c r="N1096" s="224" t="s">
        <v>47</v>
      </c>
      <c r="O1096" s="86"/>
      <c r="P1096" s="225">
        <f>O1096*H1096</f>
        <v>0</v>
      </c>
      <c r="Q1096" s="225">
        <v>0</v>
      </c>
      <c r="R1096" s="225">
        <f>Q1096*H1096</f>
        <v>0</v>
      </c>
      <c r="S1096" s="225">
        <v>0</v>
      </c>
      <c r="T1096" s="225">
        <f>S1096*H1096</f>
        <v>0</v>
      </c>
      <c r="U1096" s="226" t="s">
        <v>19</v>
      </c>
      <c r="V1096" s="40"/>
      <c r="W1096" s="40"/>
      <c r="X1096" s="40"/>
      <c r="Y1096" s="40"/>
      <c r="Z1096" s="40"/>
      <c r="AA1096" s="40"/>
      <c r="AB1096" s="40"/>
      <c r="AC1096" s="40"/>
      <c r="AD1096" s="40"/>
      <c r="AE1096" s="40"/>
      <c r="AR1096" s="227" t="s">
        <v>447</v>
      </c>
      <c r="AT1096" s="227" t="s">
        <v>337</v>
      </c>
      <c r="AU1096" s="227" t="s">
        <v>85</v>
      </c>
      <c r="AY1096" s="19" t="s">
        <v>335</v>
      </c>
      <c r="BE1096" s="228">
        <f>IF(N1096="základní",J1096,0)</f>
        <v>0</v>
      </c>
      <c r="BF1096" s="228">
        <f>IF(N1096="snížená",J1096,0)</f>
        <v>0</v>
      </c>
      <c r="BG1096" s="228">
        <f>IF(N1096="zákl. přenesená",J1096,0)</f>
        <v>0</v>
      </c>
      <c r="BH1096" s="228">
        <f>IF(N1096="sníž. přenesená",J1096,0)</f>
        <v>0</v>
      </c>
      <c r="BI1096" s="228">
        <f>IF(N1096="nulová",J1096,0)</f>
        <v>0</v>
      </c>
      <c r="BJ1096" s="19" t="s">
        <v>83</v>
      </c>
      <c r="BK1096" s="228">
        <f>ROUND(I1096*H1096,2)</f>
        <v>0</v>
      </c>
      <c r="BL1096" s="19" t="s">
        <v>447</v>
      </c>
      <c r="BM1096" s="227" t="s">
        <v>1675</v>
      </c>
    </row>
    <row r="1097" s="2" customFormat="1">
      <c r="A1097" s="40"/>
      <c r="B1097" s="41"/>
      <c r="C1097" s="42"/>
      <c r="D1097" s="229" t="s">
        <v>343</v>
      </c>
      <c r="E1097" s="42"/>
      <c r="F1097" s="230" t="s">
        <v>1676</v>
      </c>
      <c r="G1097" s="42"/>
      <c r="H1097" s="42"/>
      <c r="I1097" s="231"/>
      <c r="J1097" s="42"/>
      <c r="K1097" s="42"/>
      <c r="L1097" s="46"/>
      <c r="M1097" s="232"/>
      <c r="N1097" s="233"/>
      <c r="O1097" s="86"/>
      <c r="P1097" s="86"/>
      <c r="Q1097" s="86"/>
      <c r="R1097" s="86"/>
      <c r="S1097" s="86"/>
      <c r="T1097" s="86"/>
      <c r="U1097" s="87"/>
      <c r="V1097" s="40"/>
      <c r="W1097" s="40"/>
      <c r="X1097" s="40"/>
      <c r="Y1097" s="40"/>
      <c r="Z1097" s="40"/>
      <c r="AA1097" s="40"/>
      <c r="AB1097" s="40"/>
      <c r="AC1097" s="40"/>
      <c r="AD1097" s="40"/>
      <c r="AE1097" s="40"/>
      <c r="AT1097" s="19" t="s">
        <v>343</v>
      </c>
      <c r="AU1097" s="19" t="s">
        <v>85</v>
      </c>
    </row>
    <row r="1098" s="2" customFormat="1">
      <c r="A1098" s="40"/>
      <c r="B1098" s="41"/>
      <c r="C1098" s="42"/>
      <c r="D1098" s="234" t="s">
        <v>345</v>
      </c>
      <c r="E1098" s="42"/>
      <c r="F1098" s="235" t="s">
        <v>1677</v>
      </c>
      <c r="G1098" s="42"/>
      <c r="H1098" s="42"/>
      <c r="I1098" s="231"/>
      <c r="J1098" s="42"/>
      <c r="K1098" s="42"/>
      <c r="L1098" s="46"/>
      <c r="M1098" s="232"/>
      <c r="N1098" s="233"/>
      <c r="O1098" s="86"/>
      <c r="P1098" s="86"/>
      <c r="Q1098" s="86"/>
      <c r="R1098" s="86"/>
      <c r="S1098" s="86"/>
      <c r="T1098" s="86"/>
      <c r="U1098" s="87"/>
      <c r="V1098" s="40"/>
      <c r="W1098" s="40"/>
      <c r="X1098" s="40"/>
      <c r="Y1098" s="40"/>
      <c r="Z1098" s="40"/>
      <c r="AA1098" s="40"/>
      <c r="AB1098" s="40"/>
      <c r="AC1098" s="40"/>
      <c r="AD1098" s="40"/>
      <c r="AE1098" s="40"/>
      <c r="AT1098" s="19" t="s">
        <v>345</v>
      </c>
      <c r="AU1098" s="19" t="s">
        <v>85</v>
      </c>
    </row>
    <row r="1099" s="14" customFormat="1">
      <c r="A1099" s="14"/>
      <c r="B1099" s="247"/>
      <c r="C1099" s="248"/>
      <c r="D1099" s="229" t="s">
        <v>347</v>
      </c>
      <c r="E1099" s="249" t="s">
        <v>19</v>
      </c>
      <c r="F1099" s="250" t="s">
        <v>670</v>
      </c>
      <c r="G1099" s="248"/>
      <c r="H1099" s="249" t="s">
        <v>19</v>
      </c>
      <c r="I1099" s="251"/>
      <c r="J1099" s="248"/>
      <c r="K1099" s="248"/>
      <c r="L1099" s="252"/>
      <c r="M1099" s="253"/>
      <c r="N1099" s="254"/>
      <c r="O1099" s="254"/>
      <c r="P1099" s="254"/>
      <c r="Q1099" s="254"/>
      <c r="R1099" s="254"/>
      <c r="S1099" s="254"/>
      <c r="T1099" s="254"/>
      <c r="U1099" s="255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T1099" s="256" t="s">
        <v>347</v>
      </c>
      <c r="AU1099" s="256" t="s">
        <v>85</v>
      </c>
      <c r="AV1099" s="14" t="s">
        <v>83</v>
      </c>
      <c r="AW1099" s="14" t="s">
        <v>37</v>
      </c>
      <c r="AX1099" s="14" t="s">
        <v>76</v>
      </c>
      <c r="AY1099" s="256" t="s">
        <v>335</v>
      </c>
    </row>
    <row r="1100" s="13" customFormat="1">
      <c r="A1100" s="13"/>
      <c r="B1100" s="236"/>
      <c r="C1100" s="237"/>
      <c r="D1100" s="229" t="s">
        <v>347</v>
      </c>
      <c r="E1100" s="238" t="s">
        <v>19</v>
      </c>
      <c r="F1100" s="239" t="s">
        <v>1678</v>
      </c>
      <c r="G1100" s="237"/>
      <c r="H1100" s="240">
        <v>1</v>
      </c>
      <c r="I1100" s="241"/>
      <c r="J1100" s="237"/>
      <c r="K1100" s="237"/>
      <c r="L1100" s="242"/>
      <c r="M1100" s="243"/>
      <c r="N1100" s="244"/>
      <c r="O1100" s="244"/>
      <c r="P1100" s="244"/>
      <c r="Q1100" s="244"/>
      <c r="R1100" s="244"/>
      <c r="S1100" s="244"/>
      <c r="T1100" s="244"/>
      <c r="U1100" s="245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T1100" s="246" t="s">
        <v>347</v>
      </c>
      <c r="AU1100" s="246" t="s">
        <v>85</v>
      </c>
      <c r="AV1100" s="13" t="s">
        <v>85</v>
      </c>
      <c r="AW1100" s="13" t="s">
        <v>37</v>
      </c>
      <c r="AX1100" s="13" t="s">
        <v>76</v>
      </c>
      <c r="AY1100" s="246" t="s">
        <v>335</v>
      </c>
    </row>
    <row r="1101" s="13" customFormat="1">
      <c r="A1101" s="13"/>
      <c r="B1101" s="236"/>
      <c r="C1101" s="237"/>
      <c r="D1101" s="229" t="s">
        <v>347</v>
      </c>
      <c r="E1101" s="238" t="s">
        <v>19</v>
      </c>
      <c r="F1101" s="239" t="s">
        <v>1679</v>
      </c>
      <c r="G1101" s="237"/>
      <c r="H1101" s="240">
        <v>1</v>
      </c>
      <c r="I1101" s="241"/>
      <c r="J1101" s="237"/>
      <c r="K1101" s="237"/>
      <c r="L1101" s="242"/>
      <c r="M1101" s="243"/>
      <c r="N1101" s="244"/>
      <c r="O1101" s="244"/>
      <c r="P1101" s="244"/>
      <c r="Q1101" s="244"/>
      <c r="R1101" s="244"/>
      <c r="S1101" s="244"/>
      <c r="T1101" s="244"/>
      <c r="U1101" s="245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T1101" s="246" t="s">
        <v>347</v>
      </c>
      <c r="AU1101" s="246" t="s">
        <v>85</v>
      </c>
      <c r="AV1101" s="13" t="s">
        <v>85</v>
      </c>
      <c r="AW1101" s="13" t="s">
        <v>37</v>
      </c>
      <c r="AX1101" s="13" t="s">
        <v>76</v>
      </c>
      <c r="AY1101" s="246" t="s">
        <v>335</v>
      </c>
    </row>
    <row r="1102" s="15" customFormat="1">
      <c r="A1102" s="15"/>
      <c r="B1102" s="267"/>
      <c r="C1102" s="268"/>
      <c r="D1102" s="229" t="s">
        <v>347</v>
      </c>
      <c r="E1102" s="269" t="s">
        <v>19</v>
      </c>
      <c r="F1102" s="270" t="s">
        <v>462</v>
      </c>
      <c r="G1102" s="268"/>
      <c r="H1102" s="271">
        <v>2</v>
      </c>
      <c r="I1102" s="272"/>
      <c r="J1102" s="268"/>
      <c r="K1102" s="268"/>
      <c r="L1102" s="273"/>
      <c r="M1102" s="274"/>
      <c r="N1102" s="275"/>
      <c r="O1102" s="275"/>
      <c r="P1102" s="275"/>
      <c r="Q1102" s="275"/>
      <c r="R1102" s="275"/>
      <c r="S1102" s="275"/>
      <c r="T1102" s="275"/>
      <c r="U1102" s="276"/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  <c r="AT1102" s="277" t="s">
        <v>347</v>
      </c>
      <c r="AU1102" s="277" t="s">
        <v>85</v>
      </c>
      <c r="AV1102" s="15" t="s">
        <v>103</v>
      </c>
      <c r="AW1102" s="15" t="s">
        <v>37</v>
      </c>
      <c r="AX1102" s="15" t="s">
        <v>83</v>
      </c>
      <c r="AY1102" s="277" t="s">
        <v>335</v>
      </c>
    </row>
    <row r="1103" s="2" customFormat="1" ht="16.5" customHeight="1">
      <c r="A1103" s="40"/>
      <c r="B1103" s="41"/>
      <c r="C1103" s="257" t="s">
        <v>1680</v>
      </c>
      <c r="D1103" s="257" t="s">
        <v>395</v>
      </c>
      <c r="E1103" s="258" t="s">
        <v>1681</v>
      </c>
      <c r="F1103" s="259" t="s">
        <v>1682</v>
      </c>
      <c r="G1103" s="260" t="s">
        <v>666</v>
      </c>
      <c r="H1103" s="261">
        <v>1</v>
      </c>
      <c r="I1103" s="262"/>
      <c r="J1103" s="263">
        <f>ROUND(I1103*H1103,2)</f>
        <v>0</v>
      </c>
      <c r="K1103" s="259" t="s">
        <v>19</v>
      </c>
      <c r="L1103" s="264"/>
      <c r="M1103" s="265" t="s">
        <v>19</v>
      </c>
      <c r="N1103" s="266" t="s">
        <v>47</v>
      </c>
      <c r="O1103" s="86"/>
      <c r="P1103" s="225">
        <f>O1103*H1103</f>
        <v>0</v>
      </c>
      <c r="Q1103" s="225">
        <v>0.085000000000000006</v>
      </c>
      <c r="R1103" s="225">
        <f>Q1103*H1103</f>
        <v>0.085000000000000006</v>
      </c>
      <c r="S1103" s="225">
        <v>0</v>
      </c>
      <c r="T1103" s="225">
        <f>S1103*H1103</f>
        <v>0</v>
      </c>
      <c r="U1103" s="226" t="s">
        <v>19</v>
      </c>
      <c r="V1103" s="40"/>
      <c r="W1103" s="40"/>
      <c r="X1103" s="40"/>
      <c r="Y1103" s="40"/>
      <c r="Z1103" s="40"/>
      <c r="AA1103" s="40"/>
      <c r="AB1103" s="40"/>
      <c r="AC1103" s="40"/>
      <c r="AD1103" s="40"/>
      <c r="AE1103" s="40"/>
      <c r="AR1103" s="227" t="s">
        <v>565</v>
      </c>
      <c r="AT1103" s="227" t="s">
        <v>395</v>
      </c>
      <c r="AU1103" s="227" t="s">
        <v>85</v>
      </c>
      <c r="AY1103" s="19" t="s">
        <v>335</v>
      </c>
      <c r="BE1103" s="228">
        <f>IF(N1103="základní",J1103,0)</f>
        <v>0</v>
      </c>
      <c r="BF1103" s="228">
        <f>IF(N1103="snížená",J1103,0)</f>
        <v>0</v>
      </c>
      <c r="BG1103" s="228">
        <f>IF(N1103="zákl. přenesená",J1103,0)</f>
        <v>0</v>
      </c>
      <c r="BH1103" s="228">
        <f>IF(N1103="sníž. přenesená",J1103,0)</f>
        <v>0</v>
      </c>
      <c r="BI1103" s="228">
        <f>IF(N1103="nulová",J1103,0)</f>
        <v>0</v>
      </c>
      <c r="BJ1103" s="19" t="s">
        <v>83</v>
      </c>
      <c r="BK1103" s="228">
        <f>ROUND(I1103*H1103,2)</f>
        <v>0</v>
      </c>
      <c r="BL1103" s="19" t="s">
        <v>447</v>
      </c>
      <c r="BM1103" s="227" t="s">
        <v>1683</v>
      </c>
    </row>
    <row r="1104" s="2" customFormat="1">
      <c r="A1104" s="40"/>
      <c r="B1104" s="41"/>
      <c r="C1104" s="42"/>
      <c r="D1104" s="229" t="s">
        <v>343</v>
      </c>
      <c r="E1104" s="42"/>
      <c r="F1104" s="230" t="s">
        <v>1682</v>
      </c>
      <c r="G1104" s="42"/>
      <c r="H1104" s="42"/>
      <c r="I1104" s="231"/>
      <c r="J1104" s="42"/>
      <c r="K1104" s="42"/>
      <c r="L1104" s="46"/>
      <c r="M1104" s="232"/>
      <c r="N1104" s="233"/>
      <c r="O1104" s="86"/>
      <c r="P1104" s="86"/>
      <c r="Q1104" s="86"/>
      <c r="R1104" s="86"/>
      <c r="S1104" s="86"/>
      <c r="T1104" s="86"/>
      <c r="U1104" s="87"/>
      <c r="V1104" s="40"/>
      <c r="W1104" s="40"/>
      <c r="X1104" s="40"/>
      <c r="Y1104" s="40"/>
      <c r="Z1104" s="40"/>
      <c r="AA1104" s="40"/>
      <c r="AB1104" s="40"/>
      <c r="AC1104" s="40"/>
      <c r="AD1104" s="40"/>
      <c r="AE1104" s="40"/>
      <c r="AT1104" s="19" t="s">
        <v>343</v>
      </c>
      <c r="AU1104" s="19" t="s">
        <v>85</v>
      </c>
    </row>
    <row r="1105" s="2" customFormat="1" ht="16.5" customHeight="1">
      <c r="A1105" s="40"/>
      <c r="B1105" s="41"/>
      <c r="C1105" s="257" t="s">
        <v>1684</v>
      </c>
      <c r="D1105" s="257" t="s">
        <v>395</v>
      </c>
      <c r="E1105" s="258" t="s">
        <v>1685</v>
      </c>
      <c r="F1105" s="259" t="s">
        <v>1686</v>
      </c>
      <c r="G1105" s="260" t="s">
        <v>666</v>
      </c>
      <c r="H1105" s="261">
        <v>1</v>
      </c>
      <c r="I1105" s="262"/>
      <c r="J1105" s="263">
        <f>ROUND(I1105*H1105,2)</f>
        <v>0</v>
      </c>
      <c r="K1105" s="259" t="s">
        <v>19</v>
      </c>
      <c r="L1105" s="264"/>
      <c r="M1105" s="265" t="s">
        <v>19</v>
      </c>
      <c r="N1105" s="266" t="s">
        <v>47</v>
      </c>
      <c r="O1105" s="86"/>
      <c r="P1105" s="225">
        <f>O1105*H1105</f>
        <v>0</v>
      </c>
      <c r="Q1105" s="225">
        <v>0.070000000000000007</v>
      </c>
      <c r="R1105" s="225">
        <f>Q1105*H1105</f>
        <v>0.070000000000000007</v>
      </c>
      <c r="S1105" s="225">
        <v>0</v>
      </c>
      <c r="T1105" s="225">
        <f>S1105*H1105</f>
        <v>0</v>
      </c>
      <c r="U1105" s="226" t="s">
        <v>19</v>
      </c>
      <c r="V1105" s="40"/>
      <c r="W1105" s="40"/>
      <c r="X1105" s="40"/>
      <c r="Y1105" s="40"/>
      <c r="Z1105" s="40"/>
      <c r="AA1105" s="40"/>
      <c r="AB1105" s="40"/>
      <c r="AC1105" s="40"/>
      <c r="AD1105" s="40"/>
      <c r="AE1105" s="40"/>
      <c r="AR1105" s="227" t="s">
        <v>565</v>
      </c>
      <c r="AT1105" s="227" t="s">
        <v>395</v>
      </c>
      <c r="AU1105" s="227" t="s">
        <v>85</v>
      </c>
      <c r="AY1105" s="19" t="s">
        <v>335</v>
      </c>
      <c r="BE1105" s="228">
        <f>IF(N1105="základní",J1105,0)</f>
        <v>0</v>
      </c>
      <c r="BF1105" s="228">
        <f>IF(N1105="snížená",J1105,0)</f>
        <v>0</v>
      </c>
      <c r="BG1105" s="228">
        <f>IF(N1105="zákl. přenesená",J1105,0)</f>
        <v>0</v>
      </c>
      <c r="BH1105" s="228">
        <f>IF(N1105="sníž. přenesená",J1105,0)</f>
        <v>0</v>
      </c>
      <c r="BI1105" s="228">
        <f>IF(N1105="nulová",J1105,0)</f>
        <v>0</v>
      </c>
      <c r="BJ1105" s="19" t="s">
        <v>83</v>
      </c>
      <c r="BK1105" s="228">
        <f>ROUND(I1105*H1105,2)</f>
        <v>0</v>
      </c>
      <c r="BL1105" s="19" t="s">
        <v>447</v>
      </c>
      <c r="BM1105" s="227" t="s">
        <v>1687</v>
      </c>
    </row>
    <row r="1106" s="2" customFormat="1">
      <c r="A1106" s="40"/>
      <c r="B1106" s="41"/>
      <c r="C1106" s="42"/>
      <c r="D1106" s="229" t="s">
        <v>343</v>
      </c>
      <c r="E1106" s="42"/>
      <c r="F1106" s="230" t="s">
        <v>1686</v>
      </c>
      <c r="G1106" s="42"/>
      <c r="H1106" s="42"/>
      <c r="I1106" s="231"/>
      <c r="J1106" s="42"/>
      <c r="K1106" s="42"/>
      <c r="L1106" s="46"/>
      <c r="M1106" s="232"/>
      <c r="N1106" s="233"/>
      <c r="O1106" s="86"/>
      <c r="P1106" s="86"/>
      <c r="Q1106" s="86"/>
      <c r="R1106" s="86"/>
      <c r="S1106" s="86"/>
      <c r="T1106" s="86"/>
      <c r="U1106" s="87"/>
      <c r="V1106" s="40"/>
      <c r="W1106" s="40"/>
      <c r="X1106" s="40"/>
      <c r="Y1106" s="40"/>
      <c r="Z1106" s="40"/>
      <c r="AA1106" s="40"/>
      <c r="AB1106" s="40"/>
      <c r="AC1106" s="40"/>
      <c r="AD1106" s="40"/>
      <c r="AE1106" s="40"/>
      <c r="AT1106" s="19" t="s">
        <v>343</v>
      </c>
      <c r="AU1106" s="19" t="s">
        <v>85</v>
      </c>
    </row>
    <row r="1107" s="2" customFormat="1" ht="16.5" customHeight="1">
      <c r="A1107" s="40"/>
      <c r="B1107" s="41"/>
      <c r="C1107" s="216" t="s">
        <v>1688</v>
      </c>
      <c r="D1107" s="216" t="s">
        <v>337</v>
      </c>
      <c r="E1107" s="217" t="s">
        <v>1689</v>
      </c>
      <c r="F1107" s="218" t="s">
        <v>1690</v>
      </c>
      <c r="G1107" s="219" t="s">
        <v>666</v>
      </c>
      <c r="H1107" s="220">
        <v>2</v>
      </c>
      <c r="I1107" s="221"/>
      <c r="J1107" s="222">
        <f>ROUND(I1107*H1107,2)</f>
        <v>0</v>
      </c>
      <c r="K1107" s="218" t="s">
        <v>341</v>
      </c>
      <c r="L1107" s="46"/>
      <c r="M1107" s="223" t="s">
        <v>19</v>
      </c>
      <c r="N1107" s="224" t="s">
        <v>47</v>
      </c>
      <c r="O1107" s="86"/>
      <c r="P1107" s="225">
        <f>O1107*H1107</f>
        <v>0</v>
      </c>
      <c r="Q1107" s="225">
        <v>0.00033</v>
      </c>
      <c r="R1107" s="225">
        <f>Q1107*H1107</f>
        <v>0.00066</v>
      </c>
      <c r="S1107" s="225">
        <v>0</v>
      </c>
      <c r="T1107" s="225">
        <f>S1107*H1107</f>
        <v>0</v>
      </c>
      <c r="U1107" s="226" t="s">
        <v>19</v>
      </c>
      <c r="V1107" s="40"/>
      <c r="W1107" s="40"/>
      <c r="X1107" s="40"/>
      <c r="Y1107" s="40"/>
      <c r="Z1107" s="40"/>
      <c r="AA1107" s="40"/>
      <c r="AB1107" s="40"/>
      <c r="AC1107" s="40"/>
      <c r="AD1107" s="40"/>
      <c r="AE1107" s="40"/>
      <c r="AR1107" s="227" t="s">
        <v>447</v>
      </c>
      <c r="AT1107" s="227" t="s">
        <v>337</v>
      </c>
      <c r="AU1107" s="227" t="s">
        <v>85</v>
      </c>
      <c r="AY1107" s="19" t="s">
        <v>335</v>
      </c>
      <c r="BE1107" s="228">
        <f>IF(N1107="základní",J1107,0)</f>
        <v>0</v>
      </c>
      <c r="BF1107" s="228">
        <f>IF(N1107="snížená",J1107,0)</f>
        <v>0</v>
      </c>
      <c r="BG1107" s="228">
        <f>IF(N1107="zákl. přenesená",J1107,0)</f>
        <v>0</v>
      </c>
      <c r="BH1107" s="228">
        <f>IF(N1107="sníž. přenesená",J1107,0)</f>
        <v>0</v>
      </c>
      <c r="BI1107" s="228">
        <f>IF(N1107="nulová",J1107,0)</f>
        <v>0</v>
      </c>
      <c r="BJ1107" s="19" t="s">
        <v>83</v>
      </c>
      <c r="BK1107" s="228">
        <f>ROUND(I1107*H1107,2)</f>
        <v>0</v>
      </c>
      <c r="BL1107" s="19" t="s">
        <v>447</v>
      </c>
      <c r="BM1107" s="227" t="s">
        <v>1691</v>
      </c>
    </row>
    <row r="1108" s="2" customFormat="1">
      <c r="A1108" s="40"/>
      <c r="B1108" s="41"/>
      <c r="C1108" s="42"/>
      <c r="D1108" s="229" t="s">
        <v>343</v>
      </c>
      <c r="E1108" s="42"/>
      <c r="F1108" s="230" t="s">
        <v>1692</v>
      </c>
      <c r="G1108" s="42"/>
      <c r="H1108" s="42"/>
      <c r="I1108" s="231"/>
      <c r="J1108" s="42"/>
      <c r="K1108" s="42"/>
      <c r="L1108" s="46"/>
      <c r="M1108" s="232"/>
      <c r="N1108" s="233"/>
      <c r="O1108" s="86"/>
      <c r="P1108" s="86"/>
      <c r="Q1108" s="86"/>
      <c r="R1108" s="86"/>
      <c r="S1108" s="86"/>
      <c r="T1108" s="86"/>
      <c r="U1108" s="87"/>
      <c r="V1108" s="40"/>
      <c r="W1108" s="40"/>
      <c r="X1108" s="40"/>
      <c r="Y1108" s="40"/>
      <c r="Z1108" s="40"/>
      <c r="AA1108" s="40"/>
      <c r="AB1108" s="40"/>
      <c r="AC1108" s="40"/>
      <c r="AD1108" s="40"/>
      <c r="AE1108" s="40"/>
      <c r="AT1108" s="19" t="s">
        <v>343</v>
      </c>
      <c r="AU1108" s="19" t="s">
        <v>85</v>
      </c>
    </row>
    <row r="1109" s="2" customFormat="1">
      <c r="A1109" s="40"/>
      <c r="B1109" s="41"/>
      <c r="C1109" s="42"/>
      <c r="D1109" s="234" t="s">
        <v>345</v>
      </c>
      <c r="E1109" s="42"/>
      <c r="F1109" s="235" t="s">
        <v>1693</v>
      </c>
      <c r="G1109" s="42"/>
      <c r="H1109" s="42"/>
      <c r="I1109" s="231"/>
      <c r="J1109" s="42"/>
      <c r="K1109" s="42"/>
      <c r="L1109" s="46"/>
      <c r="M1109" s="232"/>
      <c r="N1109" s="233"/>
      <c r="O1109" s="86"/>
      <c r="P1109" s="86"/>
      <c r="Q1109" s="86"/>
      <c r="R1109" s="86"/>
      <c r="S1109" s="86"/>
      <c r="T1109" s="86"/>
      <c r="U1109" s="87"/>
      <c r="V1109" s="40"/>
      <c r="W1109" s="40"/>
      <c r="X1109" s="40"/>
      <c r="Y1109" s="40"/>
      <c r="Z1109" s="40"/>
      <c r="AA1109" s="40"/>
      <c r="AB1109" s="40"/>
      <c r="AC1109" s="40"/>
      <c r="AD1109" s="40"/>
      <c r="AE1109" s="40"/>
      <c r="AT1109" s="19" t="s">
        <v>345</v>
      </c>
      <c r="AU1109" s="19" t="s">
        <v>85</v>
      </c>
    </row>
    <row r="1110" s="14" customFormat="1">
      <c r="A1110" s="14"/>
      <c r="B1110" s="247"/>
      <c r="C1110" s="248"/>
      <c r="D1110" s="229" t="s">
        <v>347</v>
      </c>
      <c r="E1110" s="249" t="s">
        <v>19</v>
      </c>
      <c r="F1110" s="250" t="s">
        <v>670</v>
      </c>
      <c r="G1110" s="248"/>
      <c r="H1110" s="249" t="s">
        <v>19</v>
      </c>
      <c r="I1110" s="251"/>
      <c r="J1110" s="248"/>
      <c r="K1110" s="248"/>
      <c r="L1110" s="252"/>
      <c r="M1110" s="253"/>
      <c r="N1110" s="254"/>
      <c r="O1110" s="254"/>
      <c r="P1110" s="254"/>
      <c r="Q1110" s="254"/>
      <c r="R1110" s="254"/>
      <c r="S1110" s="254"/>
      <c r="T1110" s="254"/>
      <c r="U1110" s="255"/>
      <c r="V1110" s="14"/>
      <c r="W1110" s="14"/>
      <c r="X1110" s="14"/>
      <c r="Y1110" s="14"/>
      <c r="Z1110" s="14"/>
      <c r="AA1110" s="14"/>
      <c r="AB1110" s="14"/>
      <c r="AC1110" s="14"/>
      <c r="AD1110" s="14"/>
      <c r="AE1110" s="14"/>
      <c r="AT1110" s="256" t="s">
        <v>347</v>
      </c>
      <c r="AU1110" s="256" t="s">
        <v>85</v>
      </c>
      <c r="AV1110" s="14" t="s">
        <v>83</v>
      </c>
      <c r="AW1110" s="14" t="s">
        <v>37</v>
      </c>
      <c r="AX1110" s="14" t="s">
        <v>76</v>
      </c>
      <c r="AY1110" s="256" t="s">
        <v>335</v>
      </c>
    </row>
    <row r="1111" s="13" customFormat="1">
      <c r="A1111" s="13"/>
      <c r="B1111" s="236"/>
      <c r="C1111" s="237"/>
      <c r="D1111" s="229" t="s">
        <v>347</v>
      </c>
      <c r="E1111" s="238" t="s">
        <v>19</v>
      </c>
      <c r="F1111" s="239" t="s">
        <v>1694</v>
      </c>
      <c r="G1111" s="237"/>
      <c r="H1111" s="240">
        <v>1</v>
      </c>
      <c r="I1111" s="241"/>
      <c r="J1111" s="237"/>
      <c r="K1111" s="237"/>
      <c r="L1111" s="242"/>
      <c r="M1111" s="243"/>
      <c r="N1111" s="244"/>
      <c r="O1111" s="244"/>
      <c r="P1111" s="244"/>
      <c r="Q1111" s="244"/>
      <c r="R1111" s="244"/>
      <c r="S1111" s="244"/>
      <c r="T1111" s="244"/>
      <c r="U1111" s="245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T1111" s="246" t="s">
        <v>347</v>
      </c>
      <c r="AU1111" s="246" t="s">
        <v>85</v>
      </c>
      <c r="AV1111" s="13" t="s">
        <v>85</v>
      </c>
      <c r="AW1111" s="13" t="s">
        <v>37</v>
      </c>
      <c r="AX1111" s="13" t="s">
        <v>76</v>
      </c>
      <c r="AY1111" s="246" t="s">
        <v>335</v>
      </c>
    </row>
    <row r="1112" s="13" customFormat="1">
      <c r="A1112" s="13"/>
      <c r="B1112" s="236"/>
      <c r="C1112" s="237"/>
      <c r="D1112" s="229" t="s">
        <v>347</v>
      </c>
      <c r="E1112" s="238" t="s">
        <v>19</v>
      </c>
      <c r="F1112" s="239" t="s">
        <v>1695</v>
      </c>
      <c r="G1112" s="237"/>
      <c r="H1112" s="240">
        <v>1</v>
      </c>
      <c r="I1112" s="241"/>
      <c r="J1112" s="237"/>
      <c r="K1112" s="237"/>
      <c r="L1112" s="242"/>
      <c r="M1112" s="243"/>
      <c r="N1112" s="244"/>
      <c r="O1112" s="244"/>
      <c r="P1112" s="244"/>
      <c r="Q1112" s="244"/>
      <c r="R1112" s="244"/>
      <c r="S1112" s="244"/>
      <c r="T1112" s="244"/>
      <c r="U1112" s="245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T1112" s="246" t="s">
        <v>347</v>
      </c>
      <c r="AU1112" s="246" t="s">
        <v>85</v>
      </c>
      <c r="AV1112" s="13" t="s">
        <v>85</v>
      </c>
      <c r="AW1112" s="13" t="s">
        <v>37</v>
      </c>
      <c r="AX1112" s="13" t="s">
        <v>76</v>
      </c>
      <c r="AY1112" s="246" t="s">
        <v>335</v>
      </c>
    </row>
    <row r="1113" s="15" customFormat="1">
      <c r="A1113" s="15"/>
      <c r="B1113" s="267"/>
      <c r="C1113" s="268"/>
      <c r="D1113" s="229" t="s">
        <v>347</v>
      </c>
      <c r="E1113" s="269" t="s">
        <v>19</v>
      </c>
      <c r="F1113" s="270" t="s">
        <v>462</v>
      </c>
      <c r="G1113" s="268"/>
      <c r="H1113" s="271">
        <v>2</v>
      </c>
      <c r="I1113" s="272"/>
      <c r="J1113" s="268"/>
      <c r="K1113" s="268"/>
      <c r="L1113" s="273"/>
      <c r="M1113" s="274"/>
      <c r="N1113" s="275"/>
      <c r="O1113" s="275"/>
      <c r="P1113" s="275"/>
      <c r="Q1113" s="275"/>
      <c r="R1113" s="275"/>
      <c r="S1113" s="275"/>
      <c r="T1113" s="275"/>
      <c r="U1113" s="276"/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  <c r="AT1113" s="277" t="s">
        <v>347</v>
      </c>
      <c r="AU1113" s="277" t="s">
        <v>85</v>
      </c>
      <c r="AV1113" s="15" t="s">
        <v>103</v>
      </c>
      <c r="AW1113" s="15" t="s">
        <v>37</v>
      </c>
      <c r="AX1113" s="15" t="s">
        <v>83</v>
      </c>
      <c r="AY1113" s="277" t="s">
        <v>335</v>
      </c>
    </row>
    <row r="1114" s="2" customFormat="1" ht="16.5" customHeight="1">
      <c r="A1114" s="40"/>
      <c r="B1114" s="41"/>
      <c r="C1114" s="257" t="s">
        <v>1696</v>
      </c>
      <c r="D1114" s="257" t="s">
        <v>395</v>
      </c>
      <c r="E1114" s="258" t="s">
        <v>1697</v>
      </c>
      <c r="F1114" s="259" t="s">
        <v>1698</v>
      </c>
      <c r="G1114" s="260" t="s">
        <v>666</v>
      </c>
      <c r="H1114" s="261">
        <v>1</v>
      </c>
      <c r="I1114" s="262"/>
      <c r="J1114" s="263">
        <f>ROUND(I1114*H1114,2)</f>
        <v>0</v>
      </c>
      <c r="K1114" s="259" t="s">
        <v>19</v>
      </c>
      <c r="L1114" s="264"/>
      <c r="M1114" s="265" t="s">
        <v>19</v>
      </c>
      <c r="N1114" s="266" t="s">
        <v>47</v>
      </c>
      <c r="O1114" s="86"/>
      <c r="P1114" s="225">
        <f>O1114*H1114</f>
        <v>0</v>
      </c>
      <c r="Q1114" s="225">
        <v>0.035000000000000003</v>
      </c>
      <c r="R1114" s="225">
        <f>Q1114*H1114</f>
        <v>0.035000000000000003</v>
      </c>
      <c r="S1114" s="225">
        <v>0</v>
      </c>
      <c r="T1114" s="225">
        <f>S1114*H1114</f>
        <v>0</v>
      </c>
      <c r="U1114" s="226" t="s">
        <v>19</v>
      </c>
      <c r="V1114" s="40"/>
      <c r="W1114" s="40"/>
      <c r="X1114" s="40"/>
      <c r="Y1114" s="40"/>
      <c r="Z1114" s="40"/>
      <c r="AA1114" s="40"/>
      <c r="AB1114" s="40"/>
      <c r="AC1114" s="40"/>
      <c r="AD1114" s="40"/>
      <c r="AE1114" s="40"/>
      <c r="AR1114" s="227" t="s">
        <v>565</v>
      </c>
      <c r="AT1114" s="227" t="s">
        <v>395</v>
      </c>
      <c r="AU1114" s="227" t="s">
        <v>85</v>
      </c>
      <c r="AY1114" s="19" t="s">
        <v>335</v>
      </c>
      <c r="BE1114" s="228">
        <f>IF(N1114="základní",J1114,0)</f>
        <v>0</v>
      </c>
      <c r="BF1114" s="228">
        <f>IF(N1114="snížená",J1114,0)</f>
        <v>0</v>
      </c>
      <c r="BG1114" s="228">
        <f>IF(N1114="zákl. přenesená",J1114,0)</f>
        <v>0</v>
      </c>
      <c r="BH1114" s="228">
        <f>IF(N1114="sníž. přenesená",J1114,0)</f>
        <v>0</v>
      </c>
      <c r="BI1114" s="228">
        <f>IF(N1114="nulová",J1114,0)</f>
        <v>0</v>
      </c>
      <c r="BJ1114" s="19" t="s">
        <v>83</v>
      </c>
      <c r="BK1114" s="228">
        <f>ROUND(I1114*H1114,2)</f>
        <v>0</v>
      </c>
      <c r="BL1114" s="19" t="s">
        <v>447</v>
      </c>
      <c r="BM1114" s="227" t="s">
        <v>1699</v>
      </c>
    </row>
    <row r="1115" s="2" customFormat="1">
      <c r="A1115" s="40"/>
      <c r="B1115" s="41"/>
      <c r="C1115" s="42"/>
      <c r="D1115" s="229" t="s">
        <v>343</v>
      </c>
      <c r="E1115" s="42"/>
      <c r="F1115" s="230" t="s">
        <v>1698</v>
      </c>
      <c r="G1115" s="42"/>
      <c r="H1115" s="42"/>
      <c r="I1115" s="231"/>
      <c r="J1115" s="42"/>
      <c r="K1115" s="42"/>
      <c r="L1115" s="46"/>
      <c r="M1115" s="232"/>
      <c r="N1115" s="233"/>
      <c r="O1115" s="86"/>
      <c r="P1115" s="86"/>
      <c r="Q1115" s="86"/>
      <c r="R1115" s="86"/>
      <c r="S1115" s="86"/>
      <c r="T1115" s="86"/>
      <c r="U1115" s="87"/>
      <c r="V1115" s="40"/>
      <c r="W1115" s="40"/>
      <c r="X1115" s="40"/>
      <c r="Y1115" s="40"/>
      <c r="Z1115" s="40"/>
      <c r="AA1115" s="40"/>
      <c r="AB1115" s="40"/>
      <c r="AC1115" s="40"/>
      <c r="AD1115" s="40"/>
      <c r="AE1115" s="40"/>
      <c r="AT1115" s="19" t="s">
        <v>343</v>
      </c>
      <c r="AU1115" s="19" t="s">
        <v>85</v>
      </c>
    </row>
    <row r="1116" s="2" customFormat="1" ht="16.5" customHeight="1">
      <c r="A1116" s="40"/>
      <c r="B1116" s="41"/>
      <c r="C1116" s="257" t="s">
        <v>1700</v>
      </c>
      <c r="D1116" s="257" t="s">
        <v>395</v>
      </c>
      <c r="E1116" s="258" t="s">
        <v>1701</v>
      </c>
      <c r="F1116" s="259" t="s">
        <v>1702</v>
      </c>
      <c r="G1116" s="260" t="s">
        <v>666</v>
      </c>
      <c r="H1116" s="261">
        <v>1</v>
      </c>
      <c r="I1116" s="262"/>
      <c r="J1116" s="263">
        <f>ROUND(I1116*H1116,2)</f>
        <v>0</v>
      </c>
      <c r="K1116" s="259" t="s">
        <v>19</v>
      </c>
      <c r="L1116" s="264"/>
      <c r="M1116" s="265" t="s">
        <v>19</v>
      </c>
      <c r="N1116" s="266" t="s">
        <v>47</v>
      </c>
      <c r="O1116" s="86"/>
      <c r="P1116" s="225">
        <f>O1116*H1116</f>
        <v>0</v>
      </c>
      <c r="Q1116" s="225">
        <v>0.035000000000000003</v>
      </c>
      <c r="R1116" s="225">
        <f>Q1116*H1116</f>
        <v>0.035000000000000003</v>
      </c>
      <c r="S1116" s="225">
        <v>0</v>
      </c>
      <c r="T1116" s="225">
        <f>S1116*H1116</f>
        <v>0</v>
      </c>
      <c r="U1116" s="226" t="s">
        <v>19</v>
      </c>
      <c r="V1116" s="40"/>
      <c r="W1116" s="40"/>
      <c r="X1116" s="40"/>
      <c r="Y1116" s="40"/>
      <c r="Z1116" s="40"/>
      <c r="AA1116" s="40"/>
      <c r="AB1116" s="40"/>
      <c r="AC1116" s="40"/>
      <c r="AD1116" s="40"/>
      <c r="AE1116" s="40"/>
      <c r="AR1116" s="227" t="s">
        <v>565</v>
      </c>
      <c r="AT1116" s="227" t="s">
        <v>395</v>
      </c>
      <c r="AU1116" s="227" t="s">
        <v>85</v>
      </c>
      <c r="AY1116" s="19" t="s">
        <v>335</v>
      </c>
      <c r="BE1116" s="228">
        <f>IF(N1116="základní",J1116,0)</f>
        <v>0</v>
      </c>
      <c r="BF1116" s="228">
        <f>IF(N1116="snížená",J1116,0)</f>
        <v>0</v>
      </c>
      <c r="BG1116" s="228">
        <f>IF(N1116="zákl. přenesená",J1116,0)</f>
        <v>0</v>
      </c>
      <c r="BH1116" s="228">
        <f>IF(N1116="sníž. přenesená",J1116,0)</f>
        <v>0</v>
      </c>
      <c r="BI1116" s="228">
        <f>IF(N1116="nulová",J1116,0)</f>
        <v>0</v>
      </c>
      <c r="BJ1116" s="19" t="s">
        <v>83</v>
      </c>
      <c r="BK1116" s="228">
        <f>ROUND(I1116*H1116,2)</f>
        <v>0</v>
      </c>
      <c r="BL1116" s="19" t="s">
        <v>447</v>
      </c>
      <c r="BM1116" s="227" t="s">
        <v>1703</v>
      </c>
    </row>
    <row r="1117" s="2" customFormat="1">
      <c r="A1117" s="40"/>
      <c r="B1117" s="41"/>
      <c r="C1117" s="42"/>
      <c r="D1117" s="229" t="s">
        <v>343</v>
      </c>
      <c r="E1117" s="42"/>
      <c r="F1117" s="230" t="s">
        <v>1702</v>
      </c>
      <c r="G1117" s="42"/>
      <c r="H1117" s="42"/>
      <c r="I1117" s="231"/>
      <c r="J1117" s="42"/>
      <c r="K1117" s="42"/>
      <c r="L1117" s="46"/>
      <c r="M1117" s="232"/>
      <c r="N1117" s="233"/>
      <c r="O1117" s="86"/>
      <c r="P1117" s="86"/>
      <c r="Q1117" s="86"/>
      <c r="R1117" s="86"/>
      <c r="S1117" s="86"/>
      <c r="T1117" s="86"/>
      <c r="U1117" s="87"/>
      <c r="V1117" s="40"/>
      <c r="W1117" s="40"/>
      <c r="X1117" s="40"/>
      <c r="Y1117" s="40"/>
      <c r="Z1117" s="40"/>
      <c r="AA1117" s="40"/>
      <c r="AB1117" s="40"/>
      <c r="AC1117" s="40"/>
      <c r="AD1117" s="40"/>
      <c r="AE1117" s="40"/>
      <c r="AT1117" s="19" t="s">
        <v>343</v>
      </c>
      <c r="AU1117" s="19" t="s">
        <v>85</v>
      </c>
    </row>
    <row r="1118" s="2" customFormat="1" ht="16.5" customHeight="1">
      <c r="A1118" s="40"/>
      <c r="B1118" s="41"/>
      <c r="C1118" s="216" t="s">
        <v>1704</v>
      </c>
      <c r="D1118" s="216" t="s">
        <v>337</v>
      </c>
      <c r="E1118" s="217" t="s">
        <v>1705</v>
      </c>
      <c r="F1118" s="218" t="s">
        <v>1706</v>
      </c>
      <c r="G1118" s="219" t="s">
        <v>666</v>
      </c>
      <c r="H1118" s="220">
        <v>2</v>
      </c>
      <c r="I1118" s="221"/>
      <c r="J1118" s="222">
        <f>ROUND(I1118*H1118,2)</f>
        <v>0</v>
      </c>
      <c r="K1118" s="218" t="s">
        <v>341</v>
      </c>
      <c r="L1118" s="46"/>
      <c r="M1118" s="223" t="s">
        <v>19</v>
      </c>
      <c r="N1118" s="224" t="s">
        <v>47</v>
      </c>
      <c r="O1118" s="86"/>
      <c r="P1118" s="225">
        <f>O1118*H1118</f>
        <v>0</v>
      </c>
      <c r="Q1118" s="225">
        <v>0.00066</v>
      </c>
      <c r="R1118" s="225">
        <f>Q1118*H1118</f>
        <v>0.00132</v>
      </c>
      <c r="S1118" s="225">
        <v>0</v>
      </c>
      <c r="T1118" s="225">
        <f>S1118*H1118</f>
        <v>0</v>
      </c>
      <c r="U1118" s="226" t="s">
        <v>19</v>
      </c>
      <c r="V1118" s="40"/>
      <c r="W1118" s="40"/>
      <c r="X1118" s="40"/>
      <c r="Y1118" s="40"/>
      <c r="Z1118" s="40"/>
      <c r="AA1118" s="40"/>
      <c r="AB1118" s="40"/>
      <c r="AC1118" s="40"/>
      <c r="AD1118" s="40"/>
      <c r="AE1118" s="40"/>
      <c r="AR1118" s="227" t="s">
        <v>447</v>
      </c>
      <c r="AT1118" s="227" t="s">
        <v>337</v>
      </c>
      <c r="AU1118" s="227" t="s">
        <v>85</v>
      </c>
      <c r="AY1118" s="19" t="s">
        <v>335</v>
      </c>
      <c r="BE1118" s="228">
        <f>IF(N1118="základní",J1118,0)</f>
        <v>0</v>
      </c>
      <c r="BF1118" s="228">
        <f>IF(N1118="snížená",J1118,0)</f>
        <v>0</v>
      </c>
      <c r="BG1118" s="228">
        <f>IF(N1118="zákl. přenesená",J1118,0)</f>
        <v>0</v>
      </c>
      <c r="BH1118" s="228">
        <f>IF(N1118="sníž. přenesená",J1118,0)</f>
        <v>0</v>
      </c>
      <c r="BI1118" s="228">
        <f>IF(N1118="nulová",J1118,0)</f>
        <v>0</v>
      </c>
      <c r="BJ1118" s="19" t="s">
        <v>83</v>
      </c>
      <c r="BK1118" s="228">
        <f>ROUND(I1118*H1118,2)</f>
        <v>0</v>
      </c>
      <c r="BL1118" s="19" t="s">
        <v>447</v>
      </c>
      <c r="BM1118" s="227" t="s">
        <v>1707</v>
      </c>
    </row>
    <row r="1119" s="2" customFormat="1">
      <c r="A1119" s="40"/>
      <c r="B1119" s="41"/>
      <c r="C1119" s="42"/>
      <c r="D1119" s="229" t="s">
        <v>343</v>
      </c>
      <c r="E1119" s="42"/>
      <c r="F1119" s="230" t="s">
        <v>1708</v>
      </c>
      <c r="G1119" s="42"/>
      <c r="H1119" s="42"/>
      <c r="I1119" s="231"/>
      <c r="J1119" s="42"/>
      <c r="K1119" s="42"/>
      <c r="L1119" s="46"/>
      <c r="M1119" s="232"/>
      <c r="N1119" s="233"/>
      <c r="O1119" s="86"/>
      <c r="P1119" s="86"/>
      <c r="Q1119" s="86"/>
      <c r="R1119" s="86"/>
      <c r="S1119" s="86"/>
      <c r="T1119" s="86"/>
      <c r="U1119" s="87"/>
      <c r="V1119" s="40"/>
      <c r="W1119" s="40"/>
      <c r="X1119" s="40"/>
      <c r="Y1119" s="40"/>
      <c r="Z1119" s="40"/>
      <c r="AA1119" s="40"/>
      <c r="AB1119" s="40"/>
      <c r="AC1119" s="40"/>
      <c r="AD1119" s="40"/>
      <c r="AE1119" s="40"/>
      <c r="AT1119" s="19" t="s">
        <v>343</v>
      </c>
      <c r="AU1119" s="19" t="s">
        <v>85</v>
      </c>
    </row>
    <row r="1120" s="2" customFormat="1">
      <c r="A1120" s="40"/>
      <c r="B1120" s="41"/>
      <c r="C1120" s="42"/>
      <c r="D1120" s="234" t="s">
        <v>345</v>
      </c>
      <c r="E1120" s="42"/>
      <c r="F1120" s="235" t="s">
        <v>1709</v>
      </c>
      <c r="G1120" s="42"/>
      <c r="H1120" s="42"/>
      <c r="I1120" s="231"/>
      <c r="J1120" s="42"/>
      <c r="K1120" s="42"/>
      <c r="L1120" s="46"/>
      <c r="M1120" s="232"/>
      <c r="N1120" s="233"/>
      <c r="O1120" s="86"/>
      <c r="P1120" s="86"/>
      <c r="Q1120" s="86"/>
      <c r="R1120" s="86"/>
      <c r="S1120" s="86"/>
      <c r="T1120" s="86"/>
      <c r="U1120" s="87"/>
      <c r="V1120" s="40"/>
      <c r="W1120" s="40"/>
      <c r="X1120" s="40"/>
      <c r="Y1120" s="40"/>
      <c r="Z1120" s="40"/>
      <c r="AA1120" s="40"/>
      <c r="AB1120" s="40"/>
      <c r="AC1120" s="40"/>
      <c r="AD1120" s="40"/>
      <c r="AE1120" s="40"/>
      <c r="AT1120" s="19" t="s">
        <v>345</v>
      </c>
      <c r="AU1120" s="19" t="s">
        <v>85</v>
      </c>
    </row>
    <row r="1121" s="14" customFormat="1">
      <c r="A1121" s="14"/>
      <c r="B1121" s="247"/>
      <c r="C1121" s="248"/>
      <c r="D1121" s="229" t="s">
        <v>347</v>
      </c>
      <c r="E1121" s="249" t="s">
        <v>19</v>
      </c>
      <c r="F1121" s="250" t="s">
        <v>670</v>
      </c>
      <c r="G1121" s="248"/>
      <c r="H1121" s="249" t="s">
        <v>19</v>
      </c>
      <c r="I1121" s="251"/>
      <c r="J1121" s="248"/>
      <c r="K1121" s="248"/>
      <c r="L1121" s="252"/>
      <c r="M1121" s="253"/>
      <c r="N1121" s="254"/>
      <c r="O1121" s="254"/>
      <c r="P1121" s="254"/>
      <c r="Q1121" s="254"/>
      <c r="R1121" s="254"/>
      <c r="S1121" s="254"/>
      <c r="T1121" s="254"/>
      <c r="U1121" s="255"/>
      <c r="V1121" s="14"/>
      <c r="W1121" s="14"/>
      <c r="X1121" s="14"/>
      <c r="Y1121" s="14"/>
      <c r="Z1121" s="14"/>
      <c r="AA1121" s="14"/>
      <c r="AB1121" s="14"/>
      <c r="AC1121" s="14"/>
      <c r="AD1121" s="14"/>
      <c r="AE1121" s="14"/>
      <c r="AT1121" s="256" t="s">
        <v>347</v>
      </c>
      <c r="AU1121" s="256" t="s">
        <v>85</v>
      </c>
      <c r="AV1121" s="14" t="s">
        <v>83</v>
      </c>
      <c r="AW1121" s="14" t="s">
        <v>37</v>
      </c>
      <c r="AX1121" s="14" t="s">
        <v>76</v>
      </c>
      <c r="AY1121" s="256" t="s">
        <v>335</v>
      </c>
    </row>
    <row r="1122" s="13" customFormat="1">
      <c r="A1122" s="13"/>
      <c r="B1122" s="236"/>
      <c r="C1122" s="237"/>
      <c r="D1122" s="229" t="s">
        <v>347</v>
      </c>
      <c r="E1122" s="238" t="s">
        <v>19</v>
      </c>
      <c r="F1122" s="239" t="s">
        <v>1710</v>
      </c>
      <c r="G1122" s="237"/>
      <c r="H1122" s="240">
        <v>1</v>
      </c>
      <c r="I1122" s="241"/>
      <c r="J1122" s="237"/>
      <c r="K1122" s="237"/>
      <c r="L1122" s="242"/>
      <c r="M1122" s="243"/>
      <c r="N1122" s="244"/>
      <c r="O1122" s="244"/>
      <c r="P1122" s="244"/>
      <c r="Q1122" s="244"/>
      <c r="R1122" s="244"/>
      <c r="S1122" s="244"/>
      <c r="T1122" s="244"/>
      <c r="U1122" s="245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T1122" s="246" t="s">
        <v>347</v>
      </c>
      <c r="AU1122" s="246" t="s">
        <v>85</v>
      </c>
      <c r="AV1122" s="13" t="s">
        <v>85</v>
      </c>
      <c r="AW1122" s="13" t="s">
        <v>37</v>
      </c>
      <c r="AX1122" s="13" t="s">
        <v>76</v>
      </c>
      <c r="AY1122" s="246" t="s">
        <v>335</v>
      </c>
    </row>
    <row r="1123" s="13" customFormat="1">
      <c r="A1123" s="13"/>
      <c r="B1123" s="236"/>
      <c r="C1123" s="237"/>
      <c r="D1123" s="229" t="s">
        <v>347</v>
      </c>
      <c r="E1123" s="238" t="s">
        <v>19</v>
      </c>
      <c r="F1123" s="239" t="s">
        <v>1711</v>
      </c>
      <c r="G1123" s="237"/>
      <c r="H1123" s="240">
        <v>1</v>
      </c>
      <c r="I1123" s="241"/>
      <c r="J1123" s="237"/>
      <c r="K1123" s="237"/>
      <c r="L1123" s="242"/>
      <c r="M1123" s="243"/>
      <c r="N1123" s="244"/>
      <c r="O1123" s="244"/>
      <c r="P1123" s="244"/>
      <c r="Q1123" s="244"/>
      <c r="R1123" s="244"/>
      <c r="S1123" s="244"/>
      <c r="T1123" s="244"/>
      <c r="U1123" s="245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T1123" s="246" t="s">
        <v>347</v>
      </c>
      <c r="AU1123" s="246" t="s">
        <v>85</v>
      </c>
      <c r="AV1123" s="13" t="s">
        <v>85</v>
      </c>
      <c r="AW1123" s="13" t="s">
        <v>37</v>
      </c>
      <c r="AX1123" s="13" t="s">
        <v>76</v>
      </c>
      <c r="AY1123" s="246" t="s">
        <v>335</v>
      </c>
    </row>
    <row r="1124" s="15" customFormat="1">
      <c r="A1124" s="15"/>
      <c r="B1124" s="267"/>
      <c r="C1124" s="268"/>
      <c r="D1124" s="229" t="s">
        <v>347</v>
      </c>
      <c r="E1124" s="269" t="s">
        <v>19</v>
      </c>
      <c r="F1124" s="270" t="s">
        <v>462</v>
      </c>
      <c r="G1124" s="268"/>
      <c r="H1124" s="271">
        <v>2</v>
      </c>
      <c r="I1124" s="272"/>
      <c r="J1124" s="268"/>
      <c r="K1124" s="268"/>
      <c r="L1124" s="273"/>
      <c r="M1124" s="274"/>
      <c r="N1124" s="275"/>
      <c r="O1124" s="275"/>
      <c r="P1124" s="275"/>
      <c r="Q1124" s="275"/>
      <c r="R1124" s="275"/>
      <c r="S1124" s="275"/>
      <c r="T1124" s="275"/>
      <c r="U1124" s="276"/>
      <c r="V1124" s="15"/>
      <c r="W1124" s="15"/>
      <c r="X1124" s="15"/>
      <c r="Y1124" s="15"/>
      <c r="Z1124" s="15"/>
      <c r="AA1124" s="15"/>
      <c r="AB1124" s="15"/>
      <c r="AC1124" s="15"/>
      <c r="AD1124" s="15"/>
      <c r="AE1124" s="15"/>
      <c r="AT1124" s="277" t="s">
        <v>347</v>
      </c>
      <c r="AU1124" s="277" t="s">
        <v>85</v>
      </c>
      <c r="AV1124" s="15" t="s">
        <v>103</v>
      </c>
      <c r="AW1124" s="15" t="s">
        <v>37</v>
      </c>
      <c r="AX1124" s="15" t="s">
        <v>83</v>
      </c>
      <c r="AY1124" s="277" t="s">
        <v>335</v>
      </c>
    </row>
    <row r="1125" s="2" customFormat="1" ht="16.5" customHeight="1">
      <c r="A1125" s="40"/>
      <c r="B1125" s="41"/>
      <c r="C1125" s="257" t="s">
        <v>1712</v>
      </c>
      <c r="D1125" s="257" t="s">
        <v>395</v>
      </c>
      <c r="E1125" s="258" t="s">
        <v>1713</v>
      </c>
      <c r="F1125" s="259" t="s">
        <v>1714</v>
      </c>
      <c r="G1125" s="260" t="s">
        <v>666</v>
      </c>
      <c r="H1125" s="261">
        <v>1</v>
      </c>
      <c r="I1125" s="262"/>
      <c r="J1125" s="263">
        <f>ROUND(I1125*H1125,2)</f>
        <v>0</v>
      </c>
      <c r="K1125" s="259" t="s">
        <v>19</v>
      </c>
      <c r="L1125" s="264"/>
      <c r="M1125" s="265" t="s">
        <v>19</v>
      </c>
      <c r="N1125" s="266" t="s">
        <v>47</v>
      </c>
      <c r="O1125" s="86"/>
      <c r="P1125" s="225">
        <f>O1125*H1125</f>
        <v>0</v>
      </c>
      <c r="Q1125" s="225">
        <v>0.059999999999999998</v>
      </c>
      <c r="R1125" s="225">
        <f>Q1125*H1125</f>
        <v>0.059999999999999998</v>
      </c>
      <c r="S1125" s="225">
        <v>0</v>
      </c>
      <c r="T1125" s="225">
        <f>S1125*H1125</f>
        <v>0</v>
      </c>
      <c r="U1125" s="226" t="s">
        <v>19</v>
      </c>
      <c r="V1125" s="40"/>
      <c r="W1125" s="40"/>
      <c r="X1125" s="40"/>
      <c r="Y1125" s="40"/>
      <c r="Z1125" s="40"/>
      <c r="AA1125" s="40"/>
      <c r="AB1125" s="40"/>
      <c r="AC1125" s="40"/>
      <c r="AD1125" s="40"/>
      <c r="AE1125" s="40"/>
      <c r="AR1125" s="227" t="s">
        <v>565</v>
      </c>
      <c r="AT1125" s="227" t="s">
        <v>395</v>
      </c>
      <c r="AU1125" s="227" t="s">
        <v>85</v>
      </c>
      <c r="AY1125" s="19" t="s">
        <v>335</v>
      </c>
      <c r="BE1125" s="228">
        <f>IF(N1125="základní",J1125,0)</f>
        <v>0</v>
      </c>
      <c r="BF1125" s="228">
        <f>IF(N1125="snížená",J1125,0)</f>
        <v>0</v>
      </c>
      <c r="BG1125" s="228">
        <f>IF(N1125="zákl. přenesená",J1125,0)</f>
        <v>0</v>
      </c>
      <c r="BH1125" s="228">
        <f>IF(N1125="sníž. přenesená",J1125,0)</f>
        <v>0</v>
      </c>
      <c r="BI1125" s="228">
        <f>IF(N1125="nulová",J1125,0)</f>
        <v>0</v>
      </c>
      <c r="BJ1125" s="19" t="s">
        <v>83</v>
      </c>
      <c r="BK1125" s="228">
        <f>ROUND(I1125*H1125,2)</f>
        <v>0</v>
      </c>
      <c r="BL1125" s="19" t="s">
        <v>447</v>
      </c>
      <c r="BM1125" s="227" t="s">
        <v>1715</v>
      </c>
    </row>
    <row r="1126" s="2" customFormat="1">
      <c r="A1126" s="40"/>
      <c r="B1126" s="41"/>
      <c r="C1126" s="42"/>
      <c r="D1126" s="229" t="s">
        <v>343</v>
      </c>
      <c r="E1126" s="42"/>
      <c r="F1126" s="230" t="s">
        <v>1714</v>
      </c>
      <c r="G1126" s="42"/>
      <c r="H1126" s="42"/>
      <c r="I1126" s="231"/>
      <c r="J1126" s="42"/>
      <c r="K1126" s="42"/>
      <c r="L1126" s="46"/>
      <c r="M1126" s="232"/>
      <c r="N1126" s="233"/>
      <c r="O1126" s="86"/>
      <c r="P1126" s="86"/>
      <c r="Q1126" s="86"/>
      <c r="R1126" s="86"/>
      <c r="S1126" s="86"/>
      <c r="T1126" s="86"/>
      <c r="U1126" s="87"/>
      <c r="V1126" s="40"/>
      <c r="W1126" s="40"/>
      <c r="X1126" s="40"/>
      <c r="Y1126" s="40"/>
      <c r="Z1126" s="40"/>
      <c r="AA1126" s="40"/>
      <c r="AB1126" s="40"/>
      <c r="AC1126" s="40"/>
      <c r="AD1126" s="40"/>
      <c r="AE1126" s="40"/>
      <c r="AT1126" s="19" t="s">
        <v>343</v>
      </c>
      <c r="AU1126" s="19" t="s">
        <v>85</v>
      </c>
    </row>
    <row r="1127" s="2" customFormat="1" ht="16.5" customHeight="1">
      <c r="A1127" s="40"/>
      <c r="B1127" s="41"/>
      <c r="C1127" s="257" t="s">
        <v>1716</v>
      </c>
      <c r="D1127" s="257" t="s">
        <v>395</v>
      </c>
      <c r="E1127" s="258" t="s">
        <v>1717</v>
      </c>
      <c r="F1127" s="259" t="s">
        <v>1718</v>
      </c>
      <c r="G1127" s="260" t="s">
        <v>666</v>
      </c>
      <c r="H1127" s="261">
        <v>1</v>
      </c>
      <c r="I1127" s="262"/>
      <c r="J1127" s="263">
        <f>ROUND(I1127*H1127,2)</f>
        <v>0</v>
      </c>
      <c r="K1127" s="259" t="s">
        <v>19</v>
      </c>
      <c r="L1127" s="264"/>
      <c r="M1127" s="265" t="s">
        <v>19</v>
      </c>
      <c r="N1127" s="266" t="s">
        <v>47</v>
      </c>
      <c r="O1127" s="86"/>
      <c r="P1127" s="225">
        <f>O1127*H1127</f>
        <v>0</v>
      </c>
      <c r="Q1127" s="225">
        <v>0.059999999999999998</v>
      </c>
      <c r="R1127" s="225">
        <f>Q1127*H1127</f>
        <v>0.059999999999999998</v>
      </c>
      <c r="S1127" s="225">
        <v>0</v>
      </c>
      <c r="T1127" s="225">
        <f>S1127*H1127</f>
        <v>0</v>
      </c>
      <c r="U1127" s="226" t="s">
        <v>19</v>
      </c>
      <c r="V1127" s="40"/>
      <c r="W1127" s="40"/>
      <c r="X1127" s="40"/>
      <c r="Y1127" s="40"/>
      <c r="Z1127" s="40"/>
      <c r="AA1127" s="40"/>
      <c r="AB1127" s="40"/>
      <c r="AC1127" s="40"/>
      <c r="AD1127" s="40"/>
      <c r="AE1127" s="40"/>
      <c r="AR1127" s="227" t="s">
        <v>565</v>
      </c>
      <c r="AT1127" s="227" t="s">
        <v>395</v>
      </c>
      <c r="AU1127" s="227" t="s">
        <v>85</v>
      </c>
      <c r="AY1127" s="19" t="s">
        <v>335</v>
      </c>
      <c r="BE1127" s="228">
        <f>IF(N1127="základní",J1127,0)</f>
        <v>0</v>
      </c>
      <c r="BF1127" s="228">
        <f>IF(N1127="snížená",J1127,0)</f>
        <v>0</v>
      </c>
      <c r="BG1127" s="228">
        <f>IF(N1127="zákl. přenesená",J1127,0)</f>
        <v>0</v>
      </c>
      <c r="BH1127" s="228">
        <f>IF(N1127="sníž. přenesená",J1127,0)</f>
        <v>0</v>
      </c>
      <c r="BI1127" s="228">
        <f>IF(N1127="nulová",J1127,0)</f>
        <v>0</v>
      </c>
      <c r="BJ1127" s="19" t="s">
        <v>83</v>
      </c>
      <c r="BK1127" s="228">
        <f>ROUND(I1127*H1127,2)</f>
        <v>0</v>
      </c>
      <c r="BL1127" s="19" t="s">
        <v>447</v>
      </c>
      <c r="BM1127" s="227" t="s">
        <v>1719</v>
      </c>
    </row>
    <row r="1128" s="2" customFormat="1">
      <c r="A1128" s="40"/>
      <c r="B1128" s="41"/>
      <c r="C1128" s="42"/>
      <c r="D1128" s="229" t="s">
        <v>343</v>
      </c>
      <c r="E1128" s="42"/>
      <c r="F1128" s="230" t="s">
        <v>1718</v>
      </c>
      <c r="G1128" s="42"/>
      <c r="H1128" s="42"/>
      <c r="I1128" s="231"/>
      <c r="J1128" s="42"/>
      <c r="K1128" s="42"/>
      <c r="L1128" s="46"/>
      <c r="M1128" s="232"/>
      <c r="N1128" s="233"/>
      <c r="O1128" s="86"/>
      <c r="P1128" s="86"/>
      <c r="Q1128" s="86"/>
      <c r="R1128" s="86"/>
      <c r="S1128" s="86"/>
      <c r="T1128" s="86"/>
      <c r="U1128" s="87"/>
      <c r="V1128" s="40"/>
      <c r="W1128" s="40"/>
      <c r="X1128" s="40"/>
      <c r="Y1128" s="40"/>
      <c r="Z1128" s="40"/>
      <c r="AA1128" s="40"/>
      <c r="AB1128" s="40"/>
      <c r="AC1128" s="40"/>
      <c r="AD1128" s="40"/>
      <c r="AE1128" s="40"/>
      <c r="AT1128" s="19" t="s">
        <v>343</v>
      </c>
      <c r="AU1128" s="19" t="s">
        <v>85</v>
      </c>
    </row>
    <row r="1129" s="2" customFormat="1" ht="21.75" customHeight="1">
      <c r="A1129" s="40"/>
      <c r="B1129" s="41"/>
      <c r="C1129" s="216" t="s">
        <v>1720</v>
      </c>
      <c r="D1129" s="216" t="s">
        <v>337</v>
      </c>
      <c r="E1129" s="217" t="s">
        <v>1721</v>
      </c>
      <c r="F1129" s="218" t="s">
        <v>1722</v>
      </c>
      <c r="G1129" s="219" t="s">
        <v>666</v>
      </c>
      <c r="H1129" s="220">
        <v>1</v>
      </c>
      <c r="I1129" s="221"/>
      <c r="J1129" s="222">
        <f>ROUND(I1129*H1129,2)</f>
        <v>0</v>
      </c>
      <c r="K1129" s="218" t="s">
        <v>19</v>
      </c>
      <c r="L1129" s="46"/>
      <c r="M1129" s="223" t="s">
        <v>19</v>
      </c>
      <c r="N1129" s="224" t="s">
        <v>47</v>
      </c>
      <c r="O1129" s="86"/>
      <c r="P1129" s="225">
        <f>O1129*H1129</f>
        <v>0</v>
      </c>
      <c r="Q1129" s="225">
        <v>0.00033</v>
      </c>
      <c r="R1129" s="225">
        <f>Q1129*H1129</f>
        <v>0.00033</v>
      </c>
      <c r="S1129" s="225">
        <v>0.02</v>
      </c>
      <c r="T1129" s="225">
        <f>S1129*H1129</f>
        <v>0.02</v>
      </c>
      <c r="U1129" s="226" t="s">
        <v>19</v>
      </c>
      <c r="V1129" s="40"/>
      <c r="W1129" s="40"/>
      <c r="X1129" s="40"/>
      <c r="Y1129" s="40"/>
      <c r="Z1129" s="40"/>
      <c r="AA1129" s="40"/>
      <c r="AB1129" s="40"/>
      <c r="AC1129" s="40"/>
      <c r="AD1129" s="40"/>
      <c r="AE1129" s="40"/>
      <c r="AR1129" s="227" t="s">
        <v>447</v>
      </c>
      <c r="AT1129" s="227" t="s">
        <v>337</v>
      </c>
      <c r="AU1129" s="227" t="s">
        <v>85</v>
      </c>
      <c r="AY1129" s="19" t="s">
        <v>335</v>
      </c>
      <c r="BE1129" s="228">
        <f>IF(N1129="základní",J1129,0)</f>
        <v>0</v>
      </c>
      <c r="BF1129" s="228">
        <f>IF(N1129="snížená",J1129,0)</f>
        <v>0</v>
      </c>
      <c r="BG1129" s="228">
        <f>IF(N1129="zákl. přenesená",J1129,0)</f>
        <v>0</v>
      </c>
      <c r="BH1129" s="228">
        <f>IF(N1129="sníž. přenesená",J1129,0)</f>
        <v>0</v>
      </c>
      <c r="BI1129" s="228">
        <f>IF(N1129="nulová",J1129,0)</f>
        <v>0</v>
      </c>
      <c r="BJ1129" s="19" t="s">
        <v>83</v>
      </c>
      <c r="BK1129" s="228">
        <f>ROUND(I1129*H1129,2)</f>
        <v>0</v>
      </c>
      <c r="BL1129" s="19" t="s">
        <v>447</v>
      </c>
      <c r="BM1129" s="227" t="s">
        <v>1723</v>
      </c>
    </row>
    <row r="1130" s="2" customFormat="1">
      <c r="A1130" s="40"/>
      <c r="B1130" s="41"/>
      <c r="C1130" s="42"/>
      <c r="D1130" s="229" t="s">
        <v>343</v>
      </c>
      <c r="E1130" s="42"/>
      <c r="F1130" s="230" t="s">
        <v>1722</v>
      </c>
      <c r="G1130" s="42"/>
      <c r="H1130" s="42"/>
      <c r="I1130" s="231"/>
      <c r="J1130" s="42"/>
      <c r="K1130" s="42"/>
      <c r="L1130" s="46"/>
      <c r="M1130" s="232"/>
      <c r="N1130" s="233"/>
      <c r="O1130" s="86"/>
      <c r="P1130" s="86"/>
      <c r="Q1130" s="86"/>
      <c r="R1130" s="86"/>
      <c r="S1130" s="86"/>
      <c r="T1130" s="86"/>
      <c r="U1130" s="87"/>
      <c r="V1130" s="40"/>
      <c r="W1130" s="40"/>
      <c r="X1130" s="40"/>
      <c r="Y1130" s="40"/>
      <c r="Z1130" s="40"/>
      <c r="AA1130" s="40"/>
      <c r="AB1130" s="40"/>
      <c r="AC1130" s="40"/>
      <c r="AD1130" s="40"/>
      <c r="AE1130" s="40"/>
      <c r="AT1130" s="19" t="s">
        <v>343</v>
      </c>
      <c r="AU1130" s="19" t="s">
        <v>85</v>
      </c>
    </row>
    <row r="1131" s="14" customFormat="1">
      <c r="A1131" s="14"/>
      <c r="B1131" s="247"/>
      <c r="C1131" s="248"/>
      <c r="D1131" s="229" t="s">
        <v>347</v>
      </c>
      <c r="E1131" s="249" t="s">
        <v>19</v>
      </c>
      <c r="F1131" s="250" t="s">
        <v>670</v>
      </c>
      <c r="G1131" s="248"/>
      <c r="H1131" s="249" t="s">
        <v>19</v>
      </c>
      <c r="I1131" s="251"/>
      <c r="J1131" s="248"/>
      <c r="K1131" s="248"/>
      <c r="L1131" s="252"/>
      <c r="M1131" s="253"/>
      <c r="N1131" s="254"/>
      <c r="O1131" s="254"/>
      <c r="P1131" s="254"/>
      <c r="Q1131" s="254"/>
      <c r="R1131" s="254"/>
      <c r="S1131" s="254"/>
      <c r="T1131" s="254"/>
      <c r="U1131" s="255"/>
      <c r="V1131" s="14"/>
      <c r="W1131" s="14"/>
      <c r="X1131" s="14"/>
      <c r="Y1131" s="14"/>
      <c r="Z1131" s="14"/>
      <c r="AA1131" s="14"/>
      <c r="AB1131" s="14"/>
      <c r="AC1131" s="14"/>
      <c r="AD1131" s="14"/>
      <c r="AE1131" s="14"/>
      <c r="AT1131" s="256" t="s">
        <v>347</v>
      </c>
      <c r="AU1131" s="256" t="s">
        <v>85</v>
      </c>
      <c r="AV1131" s="14" t="s">
        <v>83</v>
      </c>
      <c r="AW1131" s="14" t="s">
        <v>37</v>
      </c>
      <c r="AX1131" s="14" t="s">
        <v>76</v>
      </c>
      <c r="AY1131" s="256" t="s">
        <v>335</v>
      </c>
    </row>
    <row r="1132" s="13" customFormat="1">
      <c r="A1132" s="13"/>
      <c r="B1132" s="236"/>
      <c r="C1132" s="237"/>
      <c r="D1132" s="229" t="s">
        <v>347</v>
      </c>
      <c r="E1132" s="238" t="s">
        <v>19</v>
      </c>
      <c r="F1132" s="239" t="s">
        <v>1724</v>
      </c>
      <c r="G1132" s="237"/>
      <c r="H1132" s="240">
        <v>1</v>
      </c>
      <c r="I1132" s="241"/>
      <c r="J1132" s="237"/>
      <c r="K1132" s="237"/>
      <c r="L1132" s="242"/>
      <c r="M1132" s="243"/>
      <c r="N1132" s="244"/>
      <c r="O1132" s="244"/>
      <c r="P1132" s="244"/>
      <c r="Q1132" s="244"/>
      <c r="R1132" s="244"/>
      <c r="S1132" s="244"/>
      <c r="T1132" s="244"/>
      <c r="U1132" s="245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T1132" s="246" t="s">
        <v>347</v>
      </c>
      <c r="AU1132" s="246" t="s">
        <v>85</v>
      </c>
      <c r="AV1132" s="13" t="s">
        <v>85</v>
      </c>
      <c r="AW1132" s="13" t="s">
        <v>37</v>
      </c>
      <c r="AX1132" s="13" t="s">
        <v>83</v>
      </c>
      <c r="AY1132" s="246" t="s">
        <v>335</v>
      </c>
    </row>
    <row r="1133" s="2" customFormat="1" ht="21.75" customHeight="1">
      <c r="A1133" s="40"/>
      <c r="B1133" s="41"/>
      <c r="C1133" s="216" t="s">
        <v>1725</v>
      </c>
      <c r="D1133" s="216" t="s">
        <v>337</v>
      </c>
      <c r="E1133" s="217" t="s">
        <v>1726</v>
      </c>
      <c r="F1133" s="218" t="s">
        <v>1727</v>
      </c>
      <c r="G1133" s="219" t="s">
        <v>666</v>
      </c>
      <c r="H1133" s="220">
        <v>1</v>
      </c>
      <c r="I1133" s="221"/>
      <c r="J1133" s="222">
        <f>ROUND(I1133*H1133,2)</f>
        <v>0</v>
      </c>
      <c r="K1133" s="218" t="s">
        <v>19</v>
      </c>
      <c r="L1133" s="46"/>
      <c r="M1133" s="223" t="s">
        <v>19</v>
      </c>
      <c r="N1133" s="224" t="s">
        <v>47</v>
      </c>
      <c r="O1133" s="86"/>
      <c r="P1133" s="225">
        <f>O1133*H1133</f>
        <v>0</v>
      </c>
      <c r="Q1133" s="225">
        <v>0.00033</v>
      </c>
      <c r="R1133" s="225">
        <f>Q1133*H1133</f>
        <v>0.00033</v>
      </c>
      <c r="S1133" s="225">
        <v>0.02</v>
      </c>
      <c r="T1133" s="225">
        <f>S1133*H1133</f>
        <v>0.02</v>
      </c>
      <c r="U1133" s="226" t="s">
        <v>19</v>
      </c>
      <c r="V1133" s="40"/>
      <c r="W1133" s="40"/>
      <c r="X1133" s="40"/>
      <c r="Y1133" s="40"/>
      <c r="Z1133" s="40"/>
      <c r="AA1133" s="40"/>
      <c r="AB1133" s="40"/>
      <c r="AC1133" s="40"/>
      <c r="AD1133" s="40"/>
      <c r="AE1133" s="40"/>
      <c r="AR1133" s="227" t="s">
        <v>447</v>
      </c>
      <c r="AT1133" s="227" t="s">
        <v>337</v>
      </c>
      <c r="AU1133" s="227" t="s">
        <v>85</v>
      </c>
      <c r="AY1133" s="19" t="s">
        <v>335</v>
      </c>
      <c r="BE1133" s="228">
        <f>IF(N1133="základní",J1133,0)</f>
        <v>0</v>
      </c>
      <c r="BF1133" s="228">
        <f>IF(N1133="snížená",J1133,0)</f>
        <v>0</v>
      </c>
      <c r="BG1133" s="228">
        <f>IF(N1133="zákl. přenesená",J1133,0)</f>
        <v>0</v>
      </c>
      <c r="BH1133" s="228">
        <f>IF(N1133="sníž. přenesená",J1133,0)</f>
        <v>0</v>
      </c>
      <c r="BI1133" s="228">
        <f>IF(N1133="nulová",J1133,0)</f>
        <v>0</v>
      </c>
      <c r="BJ1133" s="19" t="s">
        <v>83</v>
      </c>
      <c r="BK1133" s="228">
        <f>ROUND(I1133*H1133,2)</f>
        <v>0</v>
      </c>
      <c r="BL1133" s="19" t="s">
        <v>447</v>
      </c>
      <c r="BM1133" s="227" t="s">
        <v>1728</v>
      </c>
    </row>
    <row r="1134" s="2" customFormat="1">
      <c r="A1134" s="40"/>
      <c r="B1134" s="41"/>
      <c r="C1134" s="42"/>
      <c r="D1134" s="229" t="s">
        <v>343</v>
      </c>
      <c r="E1134" s="42"/>
      <c r="F1134" s="230" t="s">
        <v>1727</v>
      </c>
      <c r="G1134" s="42"/>
      <c r="H1134" s="42"/>
      <c r="I1134" s="231"/>
      <c r="J1134" s="42"/>
      <c r="K1134" s="42"/>
      <c r="L1134" s="46"/>
      <c r="M1134" s="232"/>
      <c r="N1134" s="233"/>
      <c r="O1134" s="86"/>
      <c r="P1134" s="86"/>
      <c r="Q1134" s="86"/>
      <c r="R1134" s="86"/>
      <c r="S1134" s="86"/>
      <c r="T1134" s="86"/>
      <c r="U1134" s="87"/>
      <c r="V1134" s="40"/>
      <c r="W1134" s="40"/>
      <c r="X1134" s="40"/>
      <c r="Y1134" s="40"/>
      <c r="Z1134" s="40"/>
      <c r="AA1134" s="40"/>
      <c r="AB1134" s="40"/>
      <c r="AC1134" s="40"/>
      <c r="AD1134" s="40"/>
      <c r="AE1134" s="40"/>
      <c r="AT1134" s="19" t="s">
        <v>343</v>
      </c>
      <c r="AU1134" s="19" t="s">
        <v>85</v>
      </c>
    </row>
    <row r="1135" s="14" customFormat="1">
      <c r="A1135" s="14"/>
      <c r="B1135" s="247"/>
      <c r="C1135" s="248"/>
      <c r="D1135" s="229" t="s">
        <v>347</v>
      </c>
      <c r="E1135" s="249" t="s">
        <v>19</v>
      </c>
      <c r="F1135" s="250" t="s">
        <v>670</v>
      </c>
      <c r="G1135" s="248"/>
      <c r="H1135" s="249" t="s">
        <v>19</v>
      </c>
      <c r="I1135" s="251"/>
      <c r="J1135" s="248"/>
      <c r="K1135" s="248"/>
      <c r="L1135" s="252"/>
      <c r="M1135" s="253"/>
      <c r="N1135" s="254"/>
      <c r="O1135" s="254"/>
      <c r="P1135" s="254"/>
      <c r="Q1135" s="254"/>
      <c r="R1135" s="254"/>
      <c r="S1135" s="254"/>
      <c r="T1135" s="254"/>
      <c r="U1135" s="255"/>
      <c r="V1135" s="14"/>
      <c r="W1135" s="14"/>
      <c r="X1135" s="14"/>
      <c r="Y1135" s="14"/>
      <c r="Z1135" s="14"/>
      <c r="AA1135" s="14"/>
      <c r="AB1135" s="14"/>
      <c r="AC1135" s="14"/>
      <c r="AD1135" s="14"/>
      <c r="AE1135" s="14"/>
      <c r="AT1135" s="256" t="s">
        <v>347</v>
      </c>
      <c r="AU1135" s="256" t="s">
        <v>85</v>
      </c>
      <c r="AV1135" s="14" t="s">
        <v>83</v>
      </c>
      <c r="AW1135" s="14" t="s">
        <v>37</v>
      </c>
      <c r="AX1135" s="14" t="s">
        <v>76</v>
      </c>
      <c r="AY1135" s="256" t="s">
        <v>335</v>
      </c>
    </row>
    <row r="1136" s="13" customFormat="1">
      <c r="A1136" s="13"/>
      <c r="B1136" s="236"/>
      <c r="C1136" s="237"/>
      <c r="D1136" s="229" t="s">
        <v>347</v>
      </c>
      <c r="E1136" s="238" t="s">
        <v>19</v>
      </c>
      <c r="F1136" s="239" t="s">
        <v>1729</v>
      </c>
      <c r="G1136" s="237"/>
      <c r="H1136" s="240">
        <v>1</v>
      </c>
      <c r="I1136" s="241"/>
      <c r="J1136" s="237"/>
      <c r="K1136" s="237"/>
      <c r="L1136" s="242"/>
      <c r="M1136" s="243"/>
      <c r="N1136" s="244"/>
      <c r="O1136" s="244"/>
      <c r="P1136" s="244"/>
      <c r="Q1136" s="244"/>
      <c r="R1136" s="244"/>
      <c r="S1136" s="244"/>
      <c r="T1136" s="244"/>
      <c r="U1136" s="245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T1136" s="246" t="s">
        <v>347</v>
      </c>
      <c r="AU1136" s="246" t="s">
        <v>85</v>
      </c>
      <c r="AV1136" s="13" t="s">
        <v>85</v>
      </c>
      <c r="AW1136" s="13" t="s">
        <v>37</v>
      </c>
      <c r="AX1136" s="13" t="s">
        <v>83</v>
      </c>
      <c r="AY1136" s="246" t="s">
        <v>335</v>
      </c>
    </row>
    <row r="1137" s="2" customFormat="1" ht="16.5" customHeight="1">
      <c r="A1137" s="40"/>
      <c r="B1137" s="41"/>
      <c r="C1137" s="216" t="s">
        <v>1730</v>
      </c>
      <c r="D1137" s="216" t="s">
        <v>337</v>
      </c>
      <c r="E1137" s="217" t="s">
        <v>1731</v>
      </c>
      <c r="F1137" s="218" t="s">
        <v>1732</v>
      </c>
      <c r="G1137" s="219" t="s">
        <v>666</v>
      </c>
      <c r="H1137" s="220">
        <v>1</v>
      </c>
      <c r="I1137" s="221"/>
      <c r="J1137" s="222">
        <f>ROUND(I1137*H1137,2)</f>
        <v>0</v>
      </c>
      <c r="K1137" s="218" t="s">
        <v>19</v>
      </c>
      <c r="L1137" s="46"/>
      <c r="M1137" s="223" t="s">
        <v>19</v>
      </c>
      <c r="N1137" s="224" t="s">
        <v>47</v>
      </c>
      <c r="O1137" s="86"/>
      <c r="P1137" s="225">
        <f>O1137*H1137</f>
        <v>0</v>
      </c>
      <c r="Q1137" s="225">
        <v>0.00084999999999999995</v>
      </c>
      <c r="R1137" s="225">
        <f>Q1137*H1137</f>
        <v>0.00084999999999999995</v>
      </c>
      <c r="S1137" s="225">
        <v>0</v>
      </c>
      <c r="T1137" s="225">
        <f>S1137*H1137</f>
        <v>0</v>
      </c>
      <c r="U1137" s="226" t="s">
        <v>19</v>
      </c>
      <c r="V1137" s="40"/>
      <c r="W1137" s="40"/>
      <c r="X1137" s="40"/>
      <c r="Y1137" s="40"/>
      <c r="Z1137" s="40"/>
      <c r="AA1137" s="40"/>
      <c r="AB1137" s="40"/>
      <c r="AC1137" s="40"/>
      <c r="AD1137" s="40"/>
      <c r="AE1137" s="40"/>
      <c r="AR1137" s="227" t="s">
        <v>447</v>
      </c>
      <c r="AT1137" s="227" t="s">
        <v>337</v>
      </c>
      <c r="AU1137" s="227" t="s">
        <v>85</v>
      </c>
      <c r="AY1137" s="19" t="s">
        <v>335</v>
      </c>
      <c r="BE1137" s="228">
        <f>IF(N1137="základní",J1137,0)</f>
        <v>0</v>
      </c>
      <c r="BF1137" s="228">
        <f>IF(N1137="snížená",J1137,0)</f>
        <v>0</v>
      </c>
      <c r="BG1137" s="228">
        <f>IF(N1137="zákl. přenesená",J1137,0)</f>
        <v>0</v>
      </c>
      <c r="BH1137" s="228">
        <f>IF(N1137="sníž. přenesená",J1137,0)</f>
        <v>0</v>
      </c>
      <c r="BI1137" s="228">
        <f>IF(N1137="nulová",J1137,0)</f>
        <v>0</v>
      </c>
      <c r="BJ1137" s="19" t="s">
        <v>83</v>
      </c>
      <c r="BK1137" s="228">
        <f>ROUND(I1137*H1137,2)</f>
        <v>0</v>
      </c>
      <c r="BL1137" s="19" t="s">
        <v>447</v>
      </c>
      <c r="BM1137" s="227" t="s">
        <v>1733</v>
      </c>
    </row>
    <row r="1138" s="2" customFormat="1">
      <c r="A1138" s="40"/>
      <c r="B1138" s="41"/>
      <c r="C1138" s="42"/>
      <c r="D1138" s="229" t="s">
        <v>343</v>
      </c>
      <c r="E1138" s="42"/>
      <c r="F1138" s="230" t="s">
        <v>1734</v>
      </c>
      <c r="G1138" s="42"/>
      <c r="H1138" s="42"/>
      <c r="I1138" s="231"/>
      <c r="J1138" s="42"/>
      <c r="K1138" s="42"/>
      <c r="L1138" s="46"/>
      <c r="M1138" s="232"/>
      <c r="N1138" s="233"/>
      <c r="O1138" s="86"/>
      <c r="P1138" s="86"/>
      <c r="Q1138" s="86"/>
      <c r="R1138" s="86"/>
      <c r="S1138" s="86"/>
      <c r="T1138" s="86"/>
      <c r="U1138" s="87"/>
      <c r="V1138" s="40"/>
      <c r="W1138" s="40"/>
      <c r="X1138" s="40"/>
      <c r="Y1138" s="40"/>
      <c r="Z1138" s="40"/>
      <c r="AA1138" s="40"/>
      <c r="AB1138" s="40"/>
      <c r="AC1138" s="40"/>
      <c r="AD1138" s="40"/>
      <c r="AE1138" s="40"/>
      <c r="AT1138" s="19" t="s">
        <v>343</v>
      </c>
      <c r="AU1138" s="19" t="s">
        <v>85</v>
      </c>
    </row>
    <row r="1139" s="2" customFormat="1" ht="16.5" customHeight="1">
      <c r="A1139" s="40"/>
      <c r="B1139" s="41"/>
      <c r="C1139" s="257" t="s">
        <v>1735</v>
      </c>
      <c r="D1139" s="257" t="s">
        <v>395</v>
      </c>
      <c r="E1139" s="258" t="s">
        <v>1736</v>
      </c>
      <c r="F1139" s="259" t="s">
        <v>1737</v>
      </c>
      <c r="G1139" s="260" t="s">
        <v>666</v>
      </c>
      <c r="H1139" s="261">
        <v>1</v>
      </c>
      <c r="I1139" s="262"/>
      <c r="J1139" s="263">
        <f>ROUND(I1139*H1139,2)</f>
        <v>0</v>
      </c>
      <c r="K1139" s="259" t="s">
        <v>19</v>
      </c>
      <c r="L1139" s="264"/>
      <c r="M1139" s="265" t="s">
        <v>19</v>
      </c>
      <c r="N1139" s="266" t="s">
        <v>47</v>
      </c>
      <c r="O1139" s="86"/>
      <c r="P1139" s="225">
        <f>O1139*H1139</f>
        <v>0</v>
      </c>
      <c r="Q1139" s="225">
        <v>0.14999999999999999</v>
      </c>
      <c r="R1139" s="225">
        <f>Q1139*H1139</f>
        <v>0.14999999999999999</v>
      </c>
      <c r="S1139" s="225">
        <v>0</v>
      </c>
      <c r="T1139" s="225">
        <f>S1139*H1139</f>
        <v>0</v>
      </c>
      <c r="U1139" s="226" t="s">
        <v>19</v>
      </c>
      <c r="V1139" s="40"/>
      <c r="W1139" s="40"/>
      <c r="X1139" s="40"/>
      <c r="Y1139" s="40"/>
      <c r="Z1139" s="40"/>
      <c r="AA1139" s="40"/>
      <c r="AB1139" s="40"/>
      <c r="AC1139" s="40"/>
      <c r="AD1139" s="40"/>
      <c r="AE1139" s="40"/>
      <c r="AR1139" s="227" t="s">
        <v>565</v>
      </c>
      <c r="AT1139" s="227" t="s">
        <v>395</v>
      </c>
      <c r="AU1139" s="227" t="s">
        <v>85</v>
      </c>
      <c r="AY1139" s="19" t="s">
        <v>335</v>
      </c>
      <c r="BE1139" s="228">
        <f>IF(N1139="základní",J1139,0)</f>
        <v>0</v>
      </c>
      <c r="BF1139" s="228">
        <f>IF(N1139="snížená",J1139,0)</f>
        <v>0</v>
      </c>
      <c r="BG1139" s="228">
        <f>IF(N1139="zákl. přenesená",J1139,0)</f>
        <v>0</v>
      </c>
      <c r="BH1139" s="228">
        <f>IF(N1139="sníž. přenesená",J1139,0)</f>
        <v>0</v>
      </c>
      <c r="BI1139" s="228">
        <f>IF(N1139="nulová",J1139,0)</f>
        <v>0</v>
      </c>
      <c r="BJ1139" s="19" t="s">
        <v>83</v>
      </c>
      <c r="BK1139" s="228">
        <f>ROUND(I1139*H1139,2)</f>
        <v>0</v>
      </c>
      <c r="BL1139" s="19" t="s">
        <v>447</v>
      </c>
      <c r="BM1139" s="227" t="s">
        <v>1738</v>
      </c>
    </row>
    <row r="1140" s="2" customFormat="1">
      <c r="A1140" s="40"/>
      <c r="B1140" s="41"/>
      <c r="C1140" s="42"/>
      <c r="D1140" s="229" t="s">
        <v>343</v>
      </c>
      <c r="E1140" s="42"/>
      <c r="F1140" s="230" t="s">
        <v>1737</v>
      </c>
      <c r="G1140" s="42"/>
      <c r="H1140" s="42"/>
      <c r="I1140" s="231"/>
      <c r="J1140" s="42"/>
      <c r="K1140" s="42"/>
      <c r="L1140" s="46"/>
      <c r="M1140" s="232"/>
      <c r="N1140" s="233"/>
      <c r="O1140" s="86"/>
      <c r="P1140" s="86"/>
      <c r="Q1140" s="86"/>
      <c r="R1140" s="86"/>
      <c r="S1140" s="86"/>
      <c r="T1140" s="86"/>
      <c r="U1140" s="87"/>
      <c r="V1140" s="40"/>
      <c r="W1140" s="40"/>
      <c r="X1140" s="40"/>
      <c r="Y1140" s="40"/>
      <c r="Z1140" s="40"/>
      <c r="AA1140" s="40"/>
      <c r="AB1140" s="40"/>
      <c r="AC1140" s="40"/>
      <c r="AD1140" s="40"/>
      <c r="AE1140" s="40"/>
      <c r="AT1140" s="19" t="s">
        <v>343</v>
      </c>
      <c r="AU1140" s="19" t="s">
        <v>85</v>
      </c>
    </row>
    <row r="1141" s="2" customFormat="1" ht="16.5" customHeight="1">
      <c r="A1141" s="40"/>
      <c r="B1141" s="41"/>
      <c r="C1141" s="216" t="s">
        <v>1739</v>
      </c>
      <c r="D1141" s="216" t="s">
        <v>337</v>
      </c>
      <c r="E1141" s="217" t="s">
        <v>1740</v>
      </c>
      <c r="F1141" s="218" t="s">
        <v>1741</v>
      </c>
      <c r="G1141" s="219" t="s">
        <v>666</v>
      </c>
      <c r="H1141" s="220">
        <v>5</v>
      </c>
      <c r="I1141" s="221"/>
      <c r="J1141" s="222">
        <f>ROUND(I1141*H1141,2)</f>
        <v>0</v>
      </c>
      <c r="K1141" s="218" t="s">
        <v>341</v>
      </c>
      <c r="L1141" s="46"/>
      <c r="M1141" s="223" t="s">
        <v>19</v>
      </c>
      <c r="N1141" s="224" t="s">
        <v>47</v>
      </c>
      <c r="O1141" s="86"/>
      <c r="P1141" s="225">
        <f>O1141*H1141</f>
        <v>0</v>
      </c>
      <c r="Q1141" s="225">
        <v>0</v>
      </c>
      <c r="R1141" s="225">
        <f>Q1141*H1141</f>
        <v>0</v>
      </c>
      <c r="S1141" s="225">
        <v>0</v>
      </c>
      <c r="T1141" s="225">
        <f>S1141*H1141</f>
        <v>0</v>
      </c>
      <c r="U1141" s="226" t="s">
        <v>19</v>
      </c>
      <c r="V1141" s="40"/>
      <c r="W1141" s="40"/>
      <c r="X1141" s="40"/>
      <c r="Y1141" s="40"/>
      <c r="Z1141" s="40"/>
      <c r="AA1141" s="40"/>
      <c r="AB1141" s="40"/>
      <c r="AC1141" s="40"/>
      <c r="AD1141" s="40"/>
      <c r="AE1141" s="40"/>
      <c r="AR1141" s="227" t="s">
        <v>447</v>
      </c>
      <c r="AT1141" s="227" t="s">
        <v>337</v>
      </c>
      <c r="AU1141" s="227" t="s">
        <v>85</v>
      </c>
      <c r="AY1141" s="19" t="s">
        <v>335</v>
      </c>
      <c r="BE1141" s="228">
        <f>IF(N1141="základní",J1141,0)</f>
        <v>0</v>
      </c>
      <c r="BF1141" s="228">
        <f>IF(N1141="snížená",J1141,0)</f>
        <v>0</v>
      </c>
      <c r="BG1141" s="228">
        <f>IF(N1141="zákl. přenesená",J1141,0)</f>
        <v>0</v>
      </c>
      <c r="BH1141" s="228">
        <f>IF(N1141="sníž. přenesená",J1141,0)</f>
        <v>0</v>
      </c>
      <c r="BI1141" s="228">
        <f>IF(N1141="nulová",J1141,0)</f>
        <v>0</v>
      </c>
      <c r="BJ1141" s="19" t="s">
        <v>83</v>
      </c>
      <c r="BK1141" s="228">
        <f>ROUND(I1141*H1141,2)</f>
        <v>0</v>
      </c>
      <c r="BL1141" s="19" t="s">
        <v>447</v>
      </c>
      <c r="BM1141" s="227" t="s">
        <v>1742</v>
      </c>
    </row>
    <row r="1142" s="2" customFormat="1">
      <c r="A1142" s="40"/>
      <c r="B1142" s="41"/>
      <c r="C1142" s="42"/>
      <c r="D1142" s="229" t="s">
        <v>343</v>
      </c>
      <c r="E1142" s="42"/>
      <c r="F1142" s="230" t="s">
        <v>1743</v>
      </c>
      <c r="G1142" s="42"/>
      <c r="H1142" s="42"/>
      <c r="I1142" s="231"/>
      <c r="J1142" s="42"/>
      <c r="K1142" s="42"/>
      <c r="L1142" s="46"/>
      <c r="M1142" s="232"/>
      <c r="N1142" s="233"/>
      <c r="O1142" s="86"/>
      <c r="P1142" s="86"/>
      <c r="Q1142" s="86"/>
      <c r="R1142" s="86"/>
      <c r="S1142" s="86"/>
      <c r="T1142" s="86"/>
      <c r="U1142" s="87"/>
      <c r="V1142" s="40"/>
      <c r="W1142" s="40"/>
      <c r="X1142" s="40"/>
      <c r="Y1142" s="40"/>
      <c r="Z1142" s="40"/>
      <c r="AA1142" s="40"/>
      <c r="AB1142" s="40"/>
      <c r="AC1142" s="40"/>
      <c r="AD1142" s="40"/>
      <c r="AE1142" s="40"/>
      <c r="AT1142" s="19" t="s">
        <v>343</v>
      </c>
      <c r="AU1142" s="19" t="s">
        <v>85</v>
      </c>
    </row>
    <row r="1143" s="2" customFormat="1">
      <c r="A1143" s="40"/>
      <c r="B1143" s="41"/>
      <c r="C1143" s="42"/>
      <c r="D1143" s="234" t="s">
        <v>345</v>
      </c>
      <c r="E1143" s="42"/>
      <c r="F1143" s="235" t="s">
        <v>1744</v>
      </c>
      <c r="G1143" s="42"/>
      <c r="H1143" s="42"/>
      <c r="I1143" s="231"/>
      <c r="J1143" s="42"/>
      <c r="K1143" s="42"/>
      <c r="L1143" s="46"/>
      <c r="M1143" s="232"/>
      <c r="N1143" s="233"/>
      <c r="O1143" s="86"/>
      <c r="P1143" s="86"/>
      <c r="Q1143" s="86"/>
      <c r="R1143" s="86"/>
      <c r="S1143" s="86"/>
      <c r="T1143" s="86"/>
      <c r="U1143" s="87"/>
      <c r="V1143" s="40"/>
      <c r="W1143" s="40"/>
      <c r="X1143" s="40"/>
      <c r="Y1143" s="40"/>
      <c r="Z1143" s="40"/>
      <c r="AA1143" s="40"/>
      <c r="AB1143" s="40"/>
      <c r="AC1143" s="40"/>
      <c r="AD1143" s="40"/>
      <c r="AE1143" s="40"/>
      <c r="AT1143" s="19" t="s">
        <v>345</v>
      </c>
      <c r="AU1143" s="19" t="s">
        <v>85</v>
      </c>
    </row>
    <row r="1144" s="14" customFormat="1">
      <c r="A1144" s="14"/>
      <c r="B1144" s="247"/>
      <c r="C1144" s="248"/>
      <c r="D1144" s="229" t="s">
        <v>347</v>
      </c>
      <c r="E1144" s="249" t="s">
        <v>19</v>
      </c>
      <c r="F1144" s="250" t="s">
        <v>1745</v>
      </c>
      <c r="G1144" s="248"/>
      <c r="H1144" s="249" t="s">
        <v>19</v>
      </c>
      <c r="I1144" s="251"/>
      <c r="J1144" s="248"/>
      <c r="K1144" s="248"/>
      <c r="L1144" s="252"/>
      <c r="M1144" s="253"/>
      <c r="N1144" s="254"/>
      <c r="O1144" s="254"/>
      <c r="P1144" s="254"/>
      <c r="Q1144" s="254"/>
      <c r="R1144" s="254"/>
      <c r="S1144" s="254"/>
      <c r="T1144" s="254"/>
      <c r="U1144" s="255"/>
      <c r="V1144" s="14"/>
      <c r="W1144" s="14"/>
      <c r="X1144" s="14"/>
      <c r="Y1144" s="14"/>
      <c r="Z1144" s="14"/>
      <c r="AA1144" s="14"/>
      <c r="AB1144" s="14"/>
      <c r="AC1144" s="14"/>
      <c r="AD1144" s="14"/>
      <c r="AE1144" s="14"/>
      <c r="AT1144" s="256" t="s">
        <v>347</v>
      </c>
      <c r="AU1144" s="256" t="s">
        <v>85</v>
      </c>
      <c r="AV1144" s="14" t="s">
        <v>83</v>
      </c>
      <c r="AW1144" s="14" t="s">
        <v>37</v>
      </c>
      <c r="AX1144" s="14" t="s">
        <v>76</v>
      </c>
      <c r="AY1144" s="256" t="s">
        <v>335</v>
      </c>
    </row>
    <row r="1145" s="13" customFormat="1">
      <c r="A1145" s="13"/>
      <c r="B1145" s="236"/>
      <c r="C1145" s="237"/>
      <c r="D1145" s="229" t="s">
        <v>347</v>
      </c>
      <c r="E1145" s="238" t="s">
        <v>19</v>
      </c>
      <c r="F1145" s="239" t="s">
        <v>1746</v>
      </c>
      <c r="G1145" s="237"/>
      <c r="H1145" s="240">
        <v>1</v>
      </c>
      <c r="I1145" s="241"/>
      <c r="J1145" s="237"/>
      <c r="K1145" s="237"/>
      <c r="L1145" s="242"/>
      <c r="M1145" s="243"/>
      <c r="N1145" s="244"/>
      <c r="O1145" s="244"/>
      <c r="P1145" s="244"/>
      <c r="Q1145" s="244"/>
      <c r="R1145" s="244"/>
      <c r="S1145" s="244"/>
      <c r="T1145" s="244"/>
      <c r="U1145" s="245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T1145" s="246" t="s">
        <v>347</v>
      </c>
      <c r="AU1145" s="246" t="s">
        <v>85</v>
      </c>
      <c r="AV1145" s="13" t="s">
        <v>85</v>
      </c>
      <c r="AW1145" s="13" t="s">
        <v>37</v>
      </c>
      <c r="AX1145" s="13" t="s">
        <v>76</v>
      </c>
      <c r="AY1145" s="246" t="s">
        <v>335</v>
      </c>
    </row>
    <row r="1146" s="13" customFormat="1">
      <c r="A1146" s="13"/>
      <c r="B1146" s="236"/>
      <c r="C1146" s="237"/>
      <c r="D1146" s="229" t="s">
        <v>347</v>
      </c>
      <c r="E1146" s="238" t="s">
        <v>19</v>
      </c>
      <c r="F1146" s="239" t="s">
        <v>1747</v>
      </c>
      <c r="G1146" s="237"/>
      <c r="H1146" s="240">
        <v>3</v>
      </c>
      <c r="I1146" s="241"/>
      <c r="J1146" s="237"/>
      <c r="K1146" s="237"/>
      <c r="L1146" s="242"/>
      <c r="M1146" s="243"/>
      <c r="N1146" s="244"/>
      <c r="O1146" s="244"/>
      <c r="P1146" s="244"/>
      <c r="Q1146" s="244"/>
      <c r="R1146" s="244"/>
      <c r="S1146" s="244"/>
      <c r="T1146" s="244"/>
      <c r="U1146" s="245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T1146" s="246" t="s">
        <v>347</v>
      </c>
      <c r="AU1146" s="246" t="s">
        <v>85</v>
      </c>
      <c r="AV1146" s="13" t="s">
        <v>85</v>
      </c>
      <c r="AW1146" s="13" t="s">
        <v>37</v>
      </c>
      <c r="AX1146" s="13" t="s">
        <v>76</v>
      </c>
      <c r="AY1146" s="246" t="s">
        <v>335</v>
      </c>
    </row>
    <row r="1147" s="13" customFormat="1">
      <c r="A1147" s="13"/>
      <c r="B1147" s="236"/>
      <c r="C1147" s="237"/>
      <c r="D1147" s="229" t="s">
        <v>347</v>
      </c>
      <c r="E1147" s="238" t="s">
        <v>19</v>
      </c>
      <c r="F1147" s="239" t="s">
        <v>1748</v>
      </c>
      <c r="G1147" s="237"/>
      <c r="H1147" s="240">
        <v>1</v>
      </c>
      <c r="I1147" s="241"/>
      <c r="J1147" s="237"/>
      <c r="K1147" s="237"/>
      <c r="L1147" s="242"/>
      <c r="M1147" s="243"/>
      <c r="N1147" s="244"/>
      <c r="O1147" s="244"/>
      <c r="P1147" s="244"/>
      <c r="Q1147" s="244"/>
      <c r="R1147" s="244"/>
      <c r="S1147" s="244"/>
      <c r="T1147" s="244"/>
      <c r="U1147" s="245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T1147" s="246" t="s">
        <v>347</v>
      </c>
      <c r="AU1147" s="246" t="s">
        <v>85</v>
      </c>
      <c r="AV1147" s="13" t="s">
        <v>85</v>
      </c>
      <c r="AW1147" s="13" t="s">
        <v>37</v>
      </c>
      <c r="AX1147" s="13" t="s">
        <v>76</v>
      </c>
      <c r="AY1147" s="246" t="s">
        <v>335</v>
      </c>
    </row>
    <row r="1148" s="15" customFormat="1">
      <c r="A1148" s="15"/>
      <c r="B1148" s="267"/>
      <c r="C1148" s="268"/>
      <c r="D1148" s="229" t="s">
        <v>347</v>
      </c>
      <c r="E1148" s="269" t="s">
        <v>19</v>
      </c>
      <c r="F1148" s="270" t="s">
        <v>462</v>
      </c>
      <c r="G1148" s="268"/>
      <c r="H1148" s="271">
        <v>5</v>
      </c>
      <c r="I1148" s="272"/>
      <c r="J1148" s="268"/>
      <c r="K1148" s="268"/>
      <c r="L1148" s="273"/>
      <c r="M1148" s="274"/>
      <c r="N1148" s="275"/>
      <c r="O1148" s="275"/>
      <c r="P1148" s="275"/>
      <c r="Q1148" s="275"/>
      <c r="R1148" s="275"/>
      <c r="S1148" s="275"/>
      <c r="T1148" s="275"/>
      <c r="U1148" s="276"/>
      <c r="V1148" s="15"/>
      <c r="W1148" s="15"/>
      <c r="X1148" s="15"/>
      <c r="Y1148" s="15"/>
      <c r="Z1148" s="15"/>
      <c r="AA1148" s="15"/>
      <c r="AB1148" s="15"/>
      <c r="AC1148" s="15"/>
      <c r="AD1148" s="15"/>
      <c r="AE1148" s="15"/>
      <c r="AT1148" s="277" t="s">
        <v>347</v>
      </c>
      <c r="AU1148" s="277" t="s">
        <v>85</v>
      </c>
      <c r="AV1148" s="15" t="s">
        <v>103</v>
      </c>
      <c r="AW1148" s="15" t="s">
        <v>37</v>
      </c>
      <c r="AX1148" s="15" t="s">
        <v>83</v>
      </c>
      <c r="AY1148" s="277" t="s">
        <v>335</v>
      </c>
    </row>
    <row r="1149" s="2" customFormat="1" ht="16.5" customHeight="1">
      <c r="A1149" s="40"/>
      <c r="B1149" s="41"/>
      <c r="C1149" s="257" t="s">
        <v>1749</v>
      </c>
      <c r="D1149" s="257" t="s">
        <v>395</v>
      </c>
      <c r="E1149" s="258" t="s">
        <v>1750</v>
      </c>
      <c r="F1149" s="259" t="s">
        <v>1751</v>
      </c>
      <c r="G1149" s="260" t="s">
        <v>666</v>
      </c>
      <c r="H1149" s="261">
        <v>1</v>
      </c>
      <c r="I1149" s="262"/>
      <c r="J1149" s="263">
        <f>ROUND(I1149*H1149,2)</f>
        <v>0</v>
      </c>
      <c r="K1149" s="259" t="s">
        <v>19</v>
      </c>
      <c r="L1149" s="264"/>
      <c r="M1149" s="265" t="s">
        <v>19</v>
      </c>
      <c r="N1149" s="266" t="s">
        <v>47</v>
      </c>
      <c r="O1149" s="86"/>
      <c r="P1149" s="225">
        <f>O1149*H1149</f>
        <v>0</v>
      </c>
      <c r="Q1149" s="225">
        <v>0.28499999999999998</v>
      </c>
      <c r="R1149" s="225">
        <f>Q1149*H1149</f>
        <v>0.28499999999999998</v>
      </c>
      <c r="S1149" s="225">
        <v>0</v>
      </c>
      <c r="T1149" s="225">
        <f>S1149*H1149</f>
        <v>0</v>
      </c>
      <c r="U1149" s="226" t="s">
        <v>19</v>
      </c>
      <c r="V1149" s="40"/>
      <c r="W1149" s="40"/>
      <c r="X1149" s="40"/>
      <c r="Y1149" s="40"/>
      <c r="Z1149" s="40"/>
      <c r="AA1149" s="40"/>
      <c r="AB1149" s="40"/>
      <c r="AC1149" s="40"/>
      <c r="AD1149" s="40"/>
      <c r="AE1149" s="40"/>
      <c r="AR1149" s="227" t="s">
        <v>565</v>
      </c>
      <c r="AT1149" s="227" t="s">
        <v>395</v>
      </c>
      <c r="AU1149" s="227" t="s">
        <v>85</v>
      </c>
      <c r="AY1149" s="19" t="s">
        <v>335</v>
      </c>
      <c r="BE1149" s="228">
        <f>IF(N1149="základní",J1149,0)</f>
        <v>0</v>
      </c>
      <c r="BF1149" s="228">
        <f>IF(N1149="snížená",J1149,0)</f>
        <v>0</v>
      </c>
      <c r="BG1149" s="228">
        <f>IF(N1149="zákl. přenesená",J1149,0)</f>
        <v>0</v>
      </c>
      <c r="BH1149" s="228">
        <f>IF(N1149="sníž. přenesená",J1149,0)</f>
        <v>0</v>
      </c>
      <c r="BI1149" s="228">
        <f>IF(N1149="nulová",J1149,0)</f>
        <v>0</v>
      </c>
      <c r="BJ1149" s="19" t="s">
        <v>83</v>
      </c>
      <c r="BK1149" s="228">
        <f>ROUND(I1149*H1149,2)</f>
        <v>0</v>
      </c>
      <c r="BL1149" s="19" t="s">
        <v>447</v>
      </c>
      <c r="BM1149" s="227" t="s">
        <v>1752</v>
      </c>
    </row>
    <row r="1150" s="2" customFormat="1">
      <c r="A1150" s="40"/>
      <c r="B1150" s="41"/>
      <c r="C1150" s="42"/>
      <c r="D1150" s="229" t="s">
        <v>343</v>
      </c>
      <c r="E1150" s="42"/>
      <c r="F1150" s="230" t="s">
        <v>1751</v>
      </c>
      <c r="G1150" s="42"/>
      <c r="H1150" s="42"/>
      <c r="I1150" s="231"/>
      <c r="J1150" s="42"/>
      <c r="K1150" s="42"/>
      <c r="L1150" s="46"/>
      <c r="M1150" s="232"/>
      <c r="N1150" s="233"/>
      <c r="O1150" s="86"/>
      <c r="P1150" s="86"/>
      <c r="Q1150" s="86"/>
      <c r="R1150" s="86"/>
      <c r="S1150" s="86"/>
      <c r="T1150" s="86"/>
      <c r="U1150" s="87"/>
      <c r="V1150" s="40"/>
      <c r="W1150" s="40"/>
      <c r="X1150" s="40"/>
      <c r="Y1150" s="40"/>
      <c r="Z1150" s="40"/>
      <c r="AA1150" s="40"/>
      <c r="AB1150" s="40"/>
      <c r="AC1150" s="40"/>
      <c r="AD1150" s="40"/>
      <c r="AE1150" s="40"/>
      <c r="AT1150" s="19" t="s">
        <v>343</v>
      </c>
      <c r="AU1150" s="19" t="s">
        <v>85</v>
      </c>
    </row>
    <row r="1151" s="2" customFormat="1" ht="16.5" customHeight="1">
      <c r="A1151" s="40"/>
      <c r="B1151" s="41"/>
      <c r="C1151" s="257" t="s">
        <v>1753</v>
      </c>
      <c r="D1151" s="257" t="s">
        <v>395</v>
      </c>
      <c r="E1151" s="258" t="s">
        <v>1754</v>
      </c>
      <c r="F1151" s="259" t="s">
        <v>1755</v>
      </c>
      <c r="G1151" s="260" t="s">
        <v>666</v>
      </c>
      <c r="H1151" s="261">
        <v>3</v>
      </c>
      <c r="I1151" s="262"/>
      <c r="J1151" s="263">
        <f>ROUND(I1151*H1151,2)</f>
        <v>0</v>
      </c>
      <c r="K1151" s="259" t="s">
        <v>19</v>
      </c>
      <c r="L1151" s="264"/>
      <c r="M1151" s="265" t="s">
        <v>19</v>
      </c>
      <c r="N1151" s="266" t="s">
        <v>47</v>
      </c>
      <c r="O1151" s="86"/>
      <c r="P1151" s="225">
        <f>O1151*H1151</f>
        <v>0</v>
      </c>
      <c r="Q1151" s="225">
        <v>0.26250000000000001</v>
      </c>
      <c r="R1151" s="225">
        <f>Q1151*H1151</f>
        <v>0.78750000000000009</v>
      </c>
      <c r="S1151" s="225">
        <v>0</v>
      </c>
      <c r="T1151" s="225">
        <f>S1151*H1151</f>
        <v>0</v>
      </c>
      <c r="U1151" s="226" t="s">
        <v>19</v>
      </c>
      <c r="V1151" s="40"/>
      <c r="W1151" s="40"/>
      <c r="X1151" s="40"/>
      <c r="Y1151" s="40"/>
      <c r="Z1151" s="40"/>
      <c r="AA1151" s="40"/>
      <c r="AB1151" s="40"/>
      <c r="AC1151" s="40"/>
      <c r="AD1151" s="40"/>
      <c r="AE1151" s="40"/>
      <c r="AR1151" s="227" t="s">
        <v>565</v>
      </c>
      <c r="AT1151" s="227" t="s">
        <v>395</v>
      </c>
      <c r="AU1151" s="227" t="s">
        <v>85</v>
      </c>
      <c r="AY1151" s="19" t="s">
        <v>335</v>
      </c>
      <c r="BE1151" s="228">
        <f>IF(N1151="základní",J1151,0)</f>
        <v>0</v>
      </c>
      <c r="BF1151" s="228">
        <f>IF(N1151="snížená",J1151,0)</f>
        <v>0</v>
      </c>
      <c r="BG1151" s="228">
        <f>IF(N1151="zákl. přenesená",J1151,0)</f>
        <v>0</v>
      </c>
      <c r="BH1151" s="228">
        <f>IF(N1151="sníž. přenesená",J1151,0)</f>
        <v>0</v>
      </c>
      <c r="BI1151" s="228">
        <f>IF(N1151="nulová",J1151,0)</f>
        <v>0</v>
      </c>
      <c r="BJ1151" s="19" t="s">
        <v>83</v>
      </c>
      <c r="BK1151" s="228">
        <f>ROUND(I1151*H1151,2)</f>
        <v>0</v>
      </c>
      <c r="BL1151" s="19" t="s">
        <v>447</v>
      </c>
      <c r="BM1151" s="227" t="s">
        <v>1756</v>
      </c>
    </row>
    <row r="1152" s="2" customFormat="1">
      <c r="A1152" s="40"/>
      <c r="B1152" s="41"/>
      <c r="C1152" s="42"/>
      <c r="D1152" s="229" t="s">
        <v>343</v>
      </c>
      <c r="E1152" s="42"/>
      <c r="F1152" s="230" t="s">
        <v>1755</v>
      </c>
      <c r="G1152" s="42"/>
      <c r="H1152" s="42"/>
      <c r="I1152" s="231"/>
      <c r="J1152" s="42"/>
      <c r="K1152" s="42"/>
      <c r="L1152" s="46"/>
      <c r="M1152" s="232"/>
      <c r="N1152" s="233"/>
      <c r="O1152" s="86"/>
      <c r="P1152" s="86"/>
      <c r="Q1152" s="86"/>
      <c r="R1152" s="86"/>
      <c r="S1152" s="86"/>
      <c r="T1152" s="86"/>
      <c r="U1152" s="87"/>
      <c r="V1152" s="40"/>
      <c r="W1152" s="40"/>
      <c r="X1152" s="40"/>
      <c r="Y1152" s="40"/>
      <c r="Z1152" s="40"/>
      <c r="AA1152" s="40"/>
      <c r="AB1152" s="40"/>
      <c r="AC1152" s="40"/>
      <c r="AD1152" s="40"/>
      <c r="AE1152" s="40"/>
      <c r="AT1152" s="19" t="s">
        <v>343</v>
      </c>
      <c r="AU1152" s="19" t="s">
        <v>85</v>
      </c>
    </row>
    <row r="1153" s="2" customFormat="1" ht="16.5" customHeight="1">
      <c r="A1153" s="40"/>
      <c r="B1153" s="41"/>
      <c r="C1153" s="257" t="s">
        <v>1757</v>
      </c>
      <c r="D1153" s="257" t="s">
        <v>395</v>
      </c>
      <c r="E1153" s="258" t="s">
        <v>1758</v>
      </c>
      <c r="F1153" s="259" t="s">
        <v>1759</v>
      </c>
      <c r="G1153" s="260" t="s">
        <v>666</v>
      </c>
      <c r="H1153" s="261">
        <v>1</v>
      </c>
      <c r="I1153" s="262"/>
      <c r="J1153" s="263">
        <f>ROUND(I1153*H1153,2)</f>
        <v>0</v>
      </c>
      <c r="K1153" s="259" t="s">
        <v>19</v>
      </c>
      <c r="L1153" s="264"/>
      <c r="M1153" s="265" t="s">
        <v>19</v>
      </c>
      <c r="N1153" s="266" t="s">
        <v>47</v>
      </c>
      <c r="O1153" s="86"/>
      <c r="P1153" s="225">
        <f>O1153*H1153</f>
        <v>0</v>
      </c>
      <c r="Q1153" s="225">
        <v>0.18562000000000001</v>
      </c>
      <c r="R1153" s="225">
        <f>Q1153*H1153</f>
        <v>0.18562000000000001</v>
      </c>
      <c r="S1153" s="225">
        <v>0</v>
      </c>
      <c r="T1153" s="225">
        <f>S1153*H1153</f>
        <v>0</v>
      </c>
      <c r="U1153" s="226" t="s">
        <v>19</v>
      </c>
      <c r="V1153" s="40"/>
      <c r="W1153" s="40"/>
      <c r="X1153" s="40"/>
      <c r="Y1153" s="40"/>
      <c r="Z1153" s="40"/>
      <c r="AA1153" s="40"/>
      <c r="AB1153" s="40"/>
      <c r="AC1153" s="40"/>
      <c r="AD1153" s="40"/>
      <c r="AE1153" s="40"/>
      <c r="AR1153" s="227" t="s">
        <v>565</v>
      </c>
      <c r="AT1153" s="227" t="s">
        <v>395</v>
      </c>
      <c r="AU1153" s="227" t="s">
        <v>85</v>
      </c>
      <c r="AY1153" s="19" t="s">
        <v>335</v>
      </c>
      <c r="BE1153" s="228">
        <f>IF(N1153="základní",J1153,0)</f>
        <v>0</v>
      </c>
      <c r="BF1153" s="228">
        <f>IF(N1153="snížená",J1153,0)</f>
        <v>0</v>
      </c>
      <c r="BG1153" s="228">
        <f>IF(N1153="zákl. přenesená",J1153,0)</f>
        <v>0</v>
      </c>
      <c r="BH1153" s="228">
        <f>IF(N1153="sníž. přenesená",J1153,0)</f>
        <v>0</v>
      </c>
      <c r="BI1153" s="228">
        <f>IF(N1153="nulová",J1153,0)</f>
        <v>0</v>
      </c>
      <c r="BJ1153" s="19" t="s">
        <v>83</v>
      </c>
      <c r="BK1153" s="228">
        <f>ROUND(I1153*H1153,2)</f>
        <v>0</v>
      </c>
      <c r="BL1153" s="19" t="s">
        <v>447</v>
      </c>
      <c r="BM1153" s="227" t="s">
        <v>1760</v>
      </c>
    </row>
    <row r="1154" s="2" customFormat="1">
      <c r="A1154" s="40"/>
      <c r="B1154" s="41"/>
      <c r="C1154" s="42"/>
      <c r="D1154" s="229" t="s">
        <v>343</v>
      </c>
      <c r="E1154" s="42"/>
      <c r="F1154" s="230" t="s">
        <v>1761</v>
      </c>
      <c r="G1154" s="42"/>
      <c r="H1154" s="42"/>
      <c r="I1154" s="231"/>
      <c r="J1154" s="42"/>
      <c r="K1154" s="42"/>
      <c r="L1154" s="46"/>
      <c r="M1154" s="232"/>
      <c r="N1154" s="233"/>
      <c r="O1154" s="86"/>
      <c r="P1154" s="86"/>
      <c r="Q1154" s="86"/>
      <c r="R1154" s="86"/>
      <c r="S1154" s="86"/>
      <c r="T1154" s="86"/>
      <c r="U1154" s="87"/>
      <c r="V1154" s="40"/>
      <c r="W1154" s="40"/>
      <c r="X1154" s="40"/>
      <c r="Y1154" s="40"/>
      <c r="Z1154" s="40"/>
      <c r="AA1154" s="40"/>
      <c r="AB1154" s="40"/>
      <c r="AC1154" s="40"/>
      <c r="AD1154" s="40"/>
      <c r="AE1154" s="40"/>
      <c r="AT1154" s="19" t="s">
        <v>343</v>
      </c>
      <c r="AU1154" s="19" t="s">
        <v>85</v>
      </c>
    </row>
    <row r="1155" s="2" customFormat="1" ht="16.5" customHeight="1">
      <c r="A1155" s="40"/>
      <c r="B1155" s="41"/>
      <c r="C1155" s="216" t="s">
        <v>1762</v>
      </c>
      <c r="D1155" s="216" t="s">
        <v>337</v>
      </c>
      <c r="E1155" s="217" t="s">
        <v>1763</v>
      </c>
      <c r="F1155" s="218" t="s">
        <v>1764</v>
      </c>
      <c r="G1155" s="219" t="s">
        <v>666</v>
      </c>
      <c r="H1155" s="220">
        <v>24</v>
      </c>
      <c r="I1155" s="221"/>
      <c r="J1155" s="222">
        <f>ROUND(I1155*H1155,2)</f>
        <v>0</v>
      </c>
      <c r="K1155" s="218" t="s">
        <v>341</v>
      </c>
      <c r="L1155" s="46"/>
      <c r="M1155" s="223" t="s">
        <v>19</v>
      </c>
      <c r="N1155" s="224" t="s">
        <v>47</v>
      </c>
      <c r="O1155" s="86"/>
      <c r="P1155" s="225">
        <f>O1155*H1155</f>
        <v>0</v>
      </c>
      <c r="Q1155" s="225">
        <v>0</v>
      </c>
      <c r="R1155" s="225">
        <f>Q1155*H1155</f>
        <v>0</v>
      </c>
      <c r="S1155" s="225">
        <v>0</v>
      </c>
      <c r="T1155" s="225">
        <f>S1155*H1155</f>
        <v>0</v>
      </c>
      <c r="U1155" s="226" t="s">
        <v>19</v>
      </c>
      <c r="V1155" s="40"/>
      <c r="W1155" s="40"/>
      <c r="X1155" s="40"/>
      <c r="Y1155" s="40"/>
      <c r="Z1155" s="40"/>
      <c r="AA1155" s="40"/>
      <c r="AB1155" s="40"/>
      <c r="AC1155" s="40"/>
      <c r="AD1155" s="40"/>
      <c r="AE1155" s="40"/>
      <c r="AR1155" s="227" t="s">
        <v>447</v>
      </c>
      <c r="AT1155" s="227" t="s">
        <v>337</v>
      </c>
      <c r="AU1155" s="227" t="s">
        <v>85</v>
      </c>
      <c r="AY1155" s="19" t="s">
        <v>335</v>
      </c>
      <c r="BE1155" s="228">
        <f>IF(N1155="základní",J1155,0)</f>
        <v>0</v>
      </c>
      <c r="BF1155" s="228">
        <f>IF(N1155="snížená",J1155,0)</f>
        <v>0</v>
      </c>
      <c r="BG1155" s="228">
        <f>IF(N1155="zákl. přenesená",J1155,0)</f>
        <v>0</v>
      </c>
      <c r="BH1155" s="228">
        <f>IF(N1155="sníž. přenesená",J1155,0)</f>
        <v>0</v>
      </c>
      <c r="BI1155" s="228">
        <f>IF(N1155="nulová",J1155,0)</f>
        <v>0</v>
      </c>
      <c r="BJ1155" s="19" t="s">
        <v>83</v>
      </c>
      <c r="BK1155" s="228">
        <f>ROUND(I1155*H1155,2)</f>
        <v>0</v>
      </c>
      <c r="BL1155" s="19" t="s">
        <v>447</v>
      </c>
      <c r="BM1155" s="227" t="s">
        <v>1765</v>
      </c>
    </row>
    <row r="1156" s="2" customFormat="1">
      <c r="A1156" s="40"/>
      <c r="B1156" s="41"/>
      <c r="C1156" s="42"/>
      <c r="D1156" s="229" t="s">
        <v>343</v>
      </c>
      <c r="E1156" s="42"/>
      <c r="F1156" s="230" t="s">
        <v>1766</v>
      </c>
      <c r="G1156" s="42"/>
      <c r="H1156" s="42"/>
      <c r="I1156" s="231"/>
      <c r="J1156" s="42"/>
      <c r="K1156" s="42"/>
      <c r="L1156" s="46"/>
      <c r="M1156" s="232"/>
      <c r="N1156" s="233"/>
      <c r="O1156" s="86"/>
      <c r="P1156" s="86"/>
      <c r="Q1156" s="86"/>
      <c r="R1156" s="86"/>
      <c r="S1156" s="86"/>
      <c r="T1156" s="86"/>
      <c r="U1156" s="87"/>
      <c r="V1156" s="40"/>
      <c r="W1156" s="40"/>
      <c r="X1156" s="40"/>
      <c r="Y1156" s="40"/>
      <c r="Z1156" s="40"/>
      <c r="AA1156" s="40"/>
      <c r="AB1156" s="40"/>
      <c r="AC1156" s="40"/>
      <c r="AD1156" s="40"/>
      <c r="AE1156" s="40"/>
      <c r="AT1156" s="19" t="s">
        <v>343</v>
      </c>
      <c r="AU1156" s="19" t="s">
        <v>85</v>
      </c>
    </row>
    <row r="1157" s="2" customFormat="1">
      <c r="A1157" s="40"/>
      <c r="B1157" s="41"/>
      <c r="C1157" s="42"/>
      <c r="D1157" s="234" t="s">
        <v>345</v>
      </c>
      <c r="E1157" s="42"/>
      <c r="F1157" s="235" t="s">
        <v>1767</v>
      </c>
      <c r="G1157" s="42"/>
      <c r="H1157" s="42"/>
      <c r="I1157" s="231"/>
      <c r="J1157" s="42"/>
      <c r="K1157" s="42"/>
      <c r="L1157" s="46"/>
      <c r="M1157" s="232"/>
      <c r="N1157" s="233"/>
      <c r="O1157" s="86"/>
      <c r="P1157" s="86"/>
      <c r="Q1157" s="86"/>
      <c r="R1157" s="86"/>
      <c r="S1157" s="86"/>
      <c r="T1157" s="86"/>
      <c r="U1157" s="87"/>
      <c r="V1157" s="40"/>
      <c r="W1157" s="40"/>
      <c r="X1157" s="40"/>
      <c r="Y1157" s="40"/>
      <c r="Z1157" s="40"/>
      <c r="AA1157" s="40"/>
      <c r="AB1157" s="40"/>
      <c r="AC1157" s="40"/>
      <c r="AD1157" s="40"/>
      <c r="AE1157" s="40"/>
      <c r="AT1157" s="19" t="s">
        <v>345</v>
      </c>
      <c r="AU1157" s="19" t="s">
        <v>85</v>
      </c>
    </row>
    <row r="1158" s="14" customFormat="1">
      <c r="A1158" s="14"/>
      <c r="B1158" s="247"/>
      <c r="C1158" s="248"/>
      <c r="D1158" s="229" t="s">
        <v>347</v>
      </c>
      <c r="E1158" s="249" t="s">
        <v>19</v>
      </c>
      <c r="F1158" s="250" t="s">
        <v>1768</v>
      </c>
      <c r="G1158" s="248"/>
      <c r="H1158" s="249" t="s">
        <v>19</v>
      </c>
      <c r="I1158" s="251"/>
      <c r="J1158" s="248"/>
      <c r="K1158" s="248"/>
      <c r="L1158" s="252"/>
      <c r="M1158" s="253"/>
      <c r="N1158" s="254"/>
      <c r="O1158" s="254"/>
      <c r="P1158" s="254"/>
      <c r="Q1158" s="254"/>
      <c r="R1158" s="254"/>
      <c r="S1158" s="254"/>
      <c r="T1158" s="254"/>
      <c r="U1158" s="255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T1158" s="256" t="s">
        <v>347</v>
      </c>
      <c r="AU1158" s="256" t="s">
        <v>85</v>
      </c>
      <c r="AV1158" s="14" t="s">
        <v>83</v>
      </c>
      <c r="AW1158" s="14" t="s">
        <v>37</v>
      </c>
      <c r="AX1158" s="14" t="s">
        <v>76</v>
      </c>
      <c r="AY1158" s="256" t="s">
        <v>335</v>
      </c>
    </row>
    <row r="1159" s="13" customFormat="1">
      <c r="A1159" s="13"/>
      <c r="B1159" s="236"/>
      <c r="C1159" s="237"/>
      <c r="D1159" s="229" t="s">
        <v>347</v>
      </c>
      <c r="E1159" s="238" t="s">
        <v>19</v>
      </c>
      <c r="F1159" s="239" t="s">
        <v>1769</v>
      </c>
      <c r="G1159" s="237"/>
      <c r="H1159" s="240">
        <v>10</v>
      </c>
      <c r="I1159" s="241"/>
      <c r="J1159" s="237"/>
      <c r="K1159" s="237"/>
      <c r="L1159" s="242"/>
      <c r="M1159" s="243"/>
      <c r="N1159" s="244"/>
      <c r="O1159" s="244"/>
      <c r="P1159" s="244"/>
      <c r="Q1159" s="244"/>
      <c r="R1159" s="244"/>
      <c r="S1159" s="244"/>
      <c r="T1159" s="244"/>
      <c r="U1159" s="245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T1159" s="246" t="s">
        <v>347</v>
      </c>
      <c r="AU1159" s="246" t="s">
        <v>85</v>
      </c>
      <c r="AV1159" s="13" t="s">
        <v>85</v>
      </c>
      <c r="AW1159" s="13" t="s">
        <v>37</v>
      </c>
      <c r="AX1159" s="13" t="s">
        <v>76</v>
      </c>
      <c r="AY1159" s="246" t="s">
        <v>335</v>
      </c>
    </row>
    <row r="1160" s="13" customFormat="1">
      <c r="A1160" s="13"/>
      <c r="B1160" s="236"/>
      <c r="C1160" s="237"/>
      <c r="D1160" s="229" t="s">
        <v>347</v>
      </c>
      <c r="E1160" s="238" t="s">
        <v>19</v>
      </c>
      <c r="F1160" s="239" t="s">
        <v>1770</v>
      </c>
      <c r="G1160" s="237"/>
      <c r="H1160" s="240">
        <v>10</v>
      </c>
      <c r="I1160" s="241"/>
      <c r="J1160" s="237"/>
      <c r="K1160" s="237"/>
      <c r="L1160" s="242"/>
      <c r="M1160" s="243"/>
      <c r="N1160" s="244"/>
      <c r="O1160" s="244"/>
      <c r="P1160" s="244"/>
      <c r="Q1160" s="244"/>
      <c r="R1160" s="244"/>
      <c r="S1160" s="244"/>
      <c r="T1160" s="244"/>
      <c r="U1160" s="245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T1160" s="246" t="s">
        <v>347</v>
      </c>
      <c r="AU1160" s="246" t="s">
        <v>85</v>
      </c>
      <c r="AV1160" s="13" t="s">
        <v>85</v>
      </c>
      <c r="AW1160" s="13" t="s">
        <v>37</v>
      </c>
      <c r="AX1160" s="13" t="s">
        <v>76</v>
      </c>
      <c r="AY1160" s="246" t="s">
        <v>335</v>
      </c>
    </row>
    <row r="1161" s="13" customFormat="1">
      <c r="A1161" s="13"/>
      <c r="B1161" s="236"/>
      <c r="C1161" s="237"/>
      <c r="D1161" s="229" t="s">
        <v>347</v>
      </c>
      <c r="E1161" s="238" t="s">
        <v>19</v>
      </c>
      <c r="F1161" s="239" t="s">
        <v>1771</v>
      </c>
      <c r="G1161" s="237"/>
      <c r="H1161" s="240">
        <v>4</v>
      </c>
      <c r="I1161" s="241"/>
      <c r="J1161" s="237"/>
      <c r="K1161" s="237"/>
      <c r="L1161" s="242"/>
      <c r="M1161" s="243"/>
      <c r="N1161" s="244"/>
      <c r="O1161" s="244"/>
      <c r="P1161" s="244"/>
      <c r="Q1161" s="244"/>
      <c r="R1161" s="244"/>
      <c r="S1161" s="244"/>
      <c r="T1161" s="244"/>
      <c r="U1161" s="245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T1161" s="246" t="s">
        <v>347</v>
      </c>
      <c r="AU1161" s="246" t="s">
        <v>85</v>
      </c>
      <c r="AV1161" s="13" t="s">
        <v>85</v>
      </c>
      <c r="AW1161" s="13" t="s">
        <v>37</v>
      </c>
      <c r="AX1161" s="13" t="s">
        <v>76</v>
      </c>
      <c r="AY1161" s="246" t="s">
        <v>335</v>
      </c>
    </row>
    <row r="1162" s="15" customFormat="1">
      <c r="A1162" s="15"/>
      <c r="B1162" s="267"/>
      <c r="C1162" s="268"/>
      <c r="D1162" s="229" t="s">
        <v>347</v>
      </c>
      <c r="E1162" s="269" t="s">
        <v>19</v>
      </c>
      <c r="F1162" s="270" t="s">
        <v>462</v>
      </c>
      <c r="G1162" s="268"/>
      <c r="H1162" s="271">
        <v>24</v>
      </c>
      <c r="I1162" s="272"/>
      <c r="J1162" s="268"/>
      <c r="K1162" s="268"/>
      <c r="L1162" s="273"/>
      <c r="M1162" s="274"/>
      <c r="N1162" s="275"/>
      <c r="O1162" s="275"/>
      <c r="P1162" s="275"/>
      <c r="Q1162" s="275"/>
      <c r="R1162" s="275"/>
      <c r="S1162" s="275"/>
      <c r="T1162" s="275"/>
      <c r="U1162" s="276"/>
      <c r="V1162" s="15"/>
      <c r="W1162" s="15"/>
      <c r="X1162" s="15"/>
      <c r="Y1162" s="15"/>
      <c r="Z1162" s="15"/>
      <c r="AA1162" s="15"/>
      <c r="AB1162" s="15"/>
      <c r="AC1162" s="15"/>
      <c r="AD1162" s="15"/>
      <c r="AE1162" s="15"/>
      <c r="AT1162" s="277" t="s">
        <v>347</v>
      </c>
      <c r="AU1162" s="277" t="s">
        <v>85</v>
      </c>
      <c r="AV1162" s="15" t="s">
        <v>103</v>
      </c>
      <c r="AW1162" s="15" t="s">
        <v>37</v>
      </c>
      <c r="AX1162" s="15" t="s">
        <v>83</v>
      </c>
      <c r="AY1162" s="277" t="s">
        <v>335</v>
      </c>
    </row>
    <row r="1163" s="2" customFormat="1" ht="21.75" customHeight="1">
      <c r="A1163" s="40"/>
      <c r="B1163" s="41"/>
      <c r="C1163" s="257" t="s">
        <v>1772</v>
      </c>
      <c r="D1163" s="257" t="s">
        <v>395</v>
      </c>
      <c r="E1163" s="258" t="s">
        <v>1773</v>
      </c>
      <c r="F1163" s="259" t="s">
        <v>1774</v>
      </c>
      <c r="G1163" s="260" t="s">
        <v>666</v>
      </c>
      <c r="H1163" s="261">
        <v>20</v>
      </c>
      <c r="I1163" s="262"/>
      <c r="J1163" s="263">
        <f>ROUND(I1163*H1163,2)</f>
        <v>0</v>
      </c>
      <c r="K1163" s="259" t="s">
        <v>341</v>
      </c>
      <c r="L1163" s="264"/>
      <c r="M1163" s="265" t="s">
        <v>19</v>
      </c>
      <c r="N1163" s="266" t="s">
        <v>47</v>
      </c>
      <c r="O1163" s="86"/>
      <c r="P1163" s="225">
        <f>O1163*H1163</f>
        <v>0</v>
      </c>
      <c r="Q1163" s="225">
        <v>0.0039300000000000003</v>
      </c>
      <c r="R1163" s="225">
        <f>Q1163*H1163</f>
        <v>0.078600000000000003</v>
      </c>
      <c r="S1163" s="225">
        <v>0</v>
      </c>
      <c r="T1163" s="225">
        <f>S1163*H1163</f>
        <v>0</v>
      </c>
      <c r="U1163" s="226" t="s">
        <v>19</v>
      </c>
      <c r="V1163" s="40"/>
      <c r="W1163" s="40"/>
      <c r="X1163" s="40"/>
      <c r="Y1163" s="40"/>
      <c r="Z1163" s="40"/>
      <c r="AA1163" s="40"/>
      <c r="AB1163" s="40"/>
      <c r="AC1163" s="40"/>
      <c r="AD1163" s="40"/>
      <c r="AE1163" s="40"/>
      <c r="AR1163" s="227" t="s">
        <v>565</v>
      </c>
      <c r="AT1163" s="227" t="s">
        <v>395</v>
      </c>
      <c r="AU1163" s="227" t="s">
        <v>85</v>
      </c>
      <c r="AY1163" s="19" t="s">
        <v>335</v>
      </c>
      <c r="BE1163" s="228">
        <f>IF(N1163="základní",J1163,0)</f>
        <v>0</v>
      </c>
      <c r="BF1163" s="228">
        <f>IF(N1163="snížená",J1163,0)</f>
        <v>0</v>
      </c>
      <c r="BG1163" s="228">
        <f>IF(N1163="zákl. přenesená",J1163,0)</f>
        <v>0</v>
      </c>
      <c r="BH1163" s="228">
        <f>IF(N1163="sníž. přenesená",J1163,0)</f>
        <v>0</v>
      </c>
      <c r="BI1163" s="228">
        <f>IF(N1163="nulová",J1163,0)</f>
        <v>0</v>
      </c>
      <c r="BJ1163" s="19" t="s">
        <v>83</v>
      </c>
      <c r="BK1163" s="228">
        <f>ROUND(I1163*H1163,2)</f>
        <v>0</v>
      </c>
      <c r="BL1163" s="19" t="s">
        <v>447</v>
      </c>
      <c r="BM1163" s="227" t="s">
        <v>1775</v>
      </c>
    </row>
    <row r="1164" s="2" customFormat="1">
      <c r="A1164" s="40"/>
      <c r="B1164" s="41"/>
      <c r="C1164" s="42"/>
      <c r="D1164" s="229" t="s">
        <v>343</v>
      </c>
      <c r="E1164" s="42"/>
      <c r="F1164" s="230" t="s">
        <v>1774</v>
      </c>
      <c r="G1164" s="42"/>
      <c r="H1164" s="42"/>
      <c r="I1164" s="231"/>
      <c r="J1164" s="42"/>
      <c r="K1164" s="42"/>
      <c r="L1164" s="46"/>
      <c r="M1164" s="232"/>
      <c r="N1164" s="233"/>
      <c r="O1164" s="86"/>
      <c r="P1164" s="86"/>
      <c r="Q1164" s="86"/>
      <c r="R1164" s="86"/>
      <c r="S1164" s="86"/>
      <c r="T1164" s="86"/>
      <c r="U1164" s="87"/>
      <c r="V1164" s="40"/>
      <c r="W1164" s="40"/>
      <c r="X1164" s="40"/>
      <c r="Y1164" s="40"/>
      <c r="Z1164" s="40"/>
      <c r="AA1164" s="40"/>
      <c r="AB1164" s="40"/>
      <c r="AC1164" s="40"/>
      <c r="AD1164" s="40"/>
      <c r="AE1164" s="40"/>
      <c r="AT1164" s="19" t="s">
        <v>343</v>
      </c>
      <c r="AU1164" s="19" t="s">
        <v>85</v>
      </c>
    </row>
    <row r="1165" s="14" customFormat="1">
      <c r="A1165" s="14"/>
      <c r="B1165" s="247"/>
      <c r="C1165" s="248"/>
      <c r="D1165" s="229" t="s">
        <v>347</v>
      </c>
      <c r="E1165" s="249" t="s">
        <v>19</v>
      </c>
      <c r="F1165" s="250" t="s">
        <v>1768</v>
      </c>
      <c r="G1165" s="248"/>
      <c r="H1165" s="249" t="s">
        <v>19</v>
      </c>
      <c r="I1165" s="251"/>
      <c r="J1165" s="248"/>
      <c r="K1165" s="248"/>
      <c r="L1165" s="252"/>
      <c r="M1165" s="253"/>
      <c r="N1165" s="254"/>
      <c r="O1165" s="254"/>
      <c r="P1165" s="254"/>
      <c r="Q1165" s="254"/>
      <c r="R1165" s="254"/>
      <c r="S1165" s="254"/>
      <c r="T1165" s="254"/>
      <c r="U1165" s="255"/>
      <c r="V1165" s="14"/>
      <c r="W1165" s="14"/>
      <c r="X1165" s="14"/>
      <c r="Y1165" s="14"/>
      <c r="Z1165" s="14"/>
      <c r="AA1165" s="14"/>
      <c r="AB1165" s="14"/>
      <c r="AC1165" s="14"/>
      <c r="AD1165" s="14"/>
      <c r="AE1165" s="14"/>
      <c r="AT1165" s="256" t="s">
        <v>347</v>
      </c>
      <c r="AU1165" s="256" t="s">
        <v>85</v>
      </c>
      <c r="AV1165" s="14" t="s">
        <v>83</v>
      </c>
      <c r="AW1165" s="14" t="s">
        <v>37</v>
      </c>
      <c r="AX1165" s="14" t="s">
        <v>76</v>
      </c>
      <c r="AY1165" s="256" t="s">
        <v>335</v>
      </c>
    </row>
    <row r="1166" s="13" customFormat="1">
      <c r="A1166" s="13"/>
      <c r="B1166" s="236"/>
      <c r="C1166" s="237"/>
      <c r="D1166" s="229" t="s">
        <v>347</v>
      </c>
      <c r="E1166" s="238" t="s">
        <v>19</v>
      </c>
      <c r="F1166" s="239" t="s">
        <v>1769</v>
      </c>
      <c r="G1166" s="237"/>
      <c r="H1166" s="240">
        <v>10</v>
      </c>
      <c r="I1166" s="241"/>
      <c r="J1166" s="237"/>
      <c r="K1166" s="237"/>
      <c r="L1166" s="242"/>
      <c r="M1166" s="243"/>
      <c r="N1166" s="244"/>
      <c r="O1166" s="244"/>
      <c r="P1166" s="244"/>
      <c r="Q1166" s="244"/>
      <c r="R1166" s="244"/>
      <c r="S1166" s="244"/>
      <c r="T1166" s="244"/>
      <c r="U1166" s="245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T1166" s="246" t="s">
        <v>347</v>
      </c>
      <c r="AU1166" s="246" t="s">
        <v>85</v>
      </c>
      <c r="AV1166" s="13" t="s">
        <v>85</v>
      </c>
      <c r="AW1166" s="13" t="s">
        <v>37</v>
      </c>
      <c r="AX1166" s="13" t="s">
        <v>76</v>
      </c>
      <c r="AY1166" s="246" t="s">
        <v>335</v>
      </c>
    </row>
    <row r="1167" s="13" customFormat="1">
      <c r="A1167" s="13"/>
      <c r="B1167" s="236"/>
      <c r="C1167" s="237"/>
      <c r="D1167" s="229" t="s">
        <v>347</v>
      </c>
      <c r="E1167" s="238" t="s">
        <v>19</v>
      </c>
      <c r="F1167" s="239" t="s">
        <v>1770</v>
      </c>
      <c r="G1167" s="237"/>
      <c r="H1167" s="240">
        <v>10</v>
      </c>
      <c r="I1167" s="241"/>
      <c r="J1167" s="237"/>
      <c r="K1167" s="237"/>
      <c r="L1167" s="242"/>
      <c r="M1167" s="243"/>
      <c r="N1167" s="244"/>
      <c r="O1167" s="244"/>
      <c r="P1167" s="244"/>
      <c r="Q1167" s="244"/>
      <c r="R1167" s="244"/>
      <c r="S1167" s="244"/>
      <c r="T1167" s="244"/>
      <c r="U1167" s="245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T1167" s="246" t="s">
        <v>347</v>
      </c>
      <c r="AU1167" s="246" t="s">
        <v>85</v>
      </c>
      <c r="AV1167" s="13" t="s">
        <v>85</v>
      </c>
      <c r="AW1167" s="13" t="s">
        <v>37</v>
      </c>
      <c r="AX1167" s="13" t="s">
        <v>76</v>
      </c>
      <c r="AY1167" s="246" t="s">
        <v>335</v>
      </c>
    </row>
    <row r="1168" s="15" customFormat="1">
      <c r="A1168" s="15"/>
      <c r="B1168" s="267"/>
      <c r="C1168" s="268"/>
      <c r="D1168" s="229" t="s">
        <v>347</v>
      </c>
      <c r="E1168" s="269" t="s">
        <v>19</v>
      </c>
      <c r="F1168" s="270" t="s">
        <v>462</v>
      </c>
      <c r="G1168" s="268"/>
      <c r="H1168" s="271">
        <v>20</v>
      </c>
      <c r="I1168" s="272"/>
      <c r="J1168" s="268"/>
      <c r="K1168" s="268"/>
      <c r="L1168" s="273"/>
      <c r="M1168" s="274"/>
      <c r="N1168" s="275"/>
      <c r="O1168" s="275"/>
      <c r="P1168" s="275"/>
      <c r="Q1168" s="275"/>
      <c r="R1168" s="275"/>
      <c r="S1168" s="275"/>
      <c r="T1168" s="275"/>
      <c r="U1168" s="276"/>
      <c r="V1168" s="15"/>
      <c r="W1168" s="15"/>
      <c r="X1168" s="15"/>
      <c r="Y1168" s="15"/>
      <c r="Z1168" s="15"/>
      <c r="AA1168" s="15"/>
      <c r="AB1168" s="15"/>
      <c r="AC1168" s="15"/>
      <c r="AD1168" s="15"/>
      <c r="AE1168" s="15"/>
      <c r="AT1168" s="277" t="s">
        <v>347</v>
      </c>
      <c r="AU1168" s="277" t="s">
        <v>85</v>
      </c>
      <c r="AV1168" s="15" t="s">
        <v>103</v>
      </c>
      <c r="AW1168" s="15" t="s">
        <v>37</v>
      </c>
      <c r="AX1168" s="15" t="s">
        <v>83</v>
      </c>
      <c r="AY1168" s="277" t="s">
        <v>335</v>
      </c>
    </row>
    <row r="1169" s="2" customFormat="1" ht="21.75" customHeight="1">
      <c r="A1169" s="40"/>
      <c r="B1169" s="41"/>
      <c r="C1169" s="257" t="s">
        <v>1776</v>
      </c>
      <c r="D1169" s="257" t="s">
        <v>395</v>
      </c>
      <c r="E1169" s="258" t="s">
        <v>1777</v>
      </c>
      <c r="F1169" s="259" t="s">
        <v>1778</v>
      </c>
      <c r="G1169" s="260" t="s">
        <v>666</v>
      </c>
      <c r="H1169" s="261">
        <v>4</v>
      </c>
      <c r="I1169" s="262"/>
      <c r="J1169" s="263">
        <f>ROUND(I1169*H1169,2)</f>
        <v>0</v>
      </c>
      <c r="K1169" s="259" t="s">
        <v>341</v>
      </c>
      <c r="L1169" s="264"/>
      <c r="M1169" s="265" t="s">
        <v>19</v>
      </c>
      <c r="N1169" s="266" t="s">
        <v>47</v>
      </c>
      <c r="O1169" s="86"/>
      <c r="P1169" s="225">
        <f>O1169*H1169</f>
        <v>0</v>
      </c>
      <c r="Q1169" s="225">
        <v>0.00248</v>
      </c>
      <c r="R1169" s="225">
        <f>Q1169*H1169</f>
        <v>0.00992</v>
      </c>
      <c r="S1169" s="225">
        <v>0</v>
      </c>
      <c r="T1169" s="225">
        <f>S1169*H1169</f>
        <v>0</v>
      </c>
      <c r="U1169" s="226" t="s">
        <v>19</v>
      </c>
      <c r="V1169" s="40"/>
      <c r="W1169" s="40"/>
      <c r="X1169" s="40"/>
      <c r="Y1169" s="40"/>
      <c r="Z1169" s="40"/>
      <c r="AA1169" s="40"/>
      <c r="AB1169" s="40"/>
      <c r="AC1169" s="40"/>
      <c r="AD1169" s="40"/>
      <c r="AE1169" s="40"/>
      <c r="AR1169" s="227" t="s">
        <v>565</v>
      </c>
      <c r="AT1169" s="227" t="s">
        <v>395</v>
      </c>
      <c r="AU1169" s="227" t="s">
        <v>85</v>
      </c>
      <c r="AY1169" s="19" t="s">
        <v>335</v>
      </c>
      <c r="BE1169" s="228">
        <f>IF(N1169="základní",J1169,0)</f>
        <v>0</v>
      </c>
      <c r="BF1169" s="228">
        <f>IF(N1169="snížená",J1169,0)</f>
        <v>0</v>
      </c>
      <c r="BG1169" s="228">
        <f>IF(N1169="zákl. přenesená",J1169,0)</f>
        <v>0</v>
      </c>
      <c r="BH1169" s="228">
        <f>IF(N1169="sníž. přenesená",J1169,0)</f>
        <v>0</v>
      </c>
      <c r="BI1169" s="228">
        <f>IF(N1169="nulová",J1169,0)</f>
        <v>0</v>
      </c>
      <c r="BJ1169" s="19" t="s">
        <v>83</v>
      </c>
      <c r="BK1169" s="228">
        <f>ROUND(I1169*H1169,2)</f>
        <v>0</v>
      </c>
      <c r="BL1169" s="19" t="s">
        <v>447</v>
      </c>
      <c r="BM1169" s="227" t="s">
        <v>1779</v>
      </c>
    </row>
    <row r="1170" s="2" customFormat="1">
      <c r="A1170" s="40"/>
      <c r="B1170" s="41"/>
      <c r="C1170" s="42"/>
      <c r="D1170" s="229" t="s">
        <v>343</v>
      </c>
      <c r="E1170" s="42"/>
      <c r="F1170" s="230" t="s">
        <v>1778</v>
      </c>
      <c r="G1170" s="42"/>
      <c r="H1170" s="42"/>
      <c r="I1170" s="231"/>
      <c r="J1170" s="42"/>
      <c r="K1170" s="42"/>
      <c r="L1170" s="46"/>
      <c r="M1170" s="232"/>
      <c r="N1170" s="233"/>
      <c r="O1170" s="86"/>
      <c r="P1170" s="86"/>
      <c r="Q1170" s="86"/>
      <c r="R1170" s="86"/>
      <c r="S1170" s="86"/>
      <c r="T1170" s="86"/>
      <c r="U1170" s="87"/>
      <c r="V1170" s="40"/>
      <c r="W1170" s="40"/>
      <c r="X1170" s="40"/>
      <c r="Y1170" s="40"/>
      <c r="Z1170" s="40"/>
      <c r="AA1170" s="40"/>
      <c r="AB1170" s="40"/>
      <c r="AC1170" s="40"/>
      <c r="AD1170" s="40"/>
      <c r="AE1170" s="40"/>
      <c r="AT1170" s="19" t="s">
        <v>343</v>
      </c>
      <c r="AU1170" s="19" t="s">
        <v>85</v>
      </c>
    </row>
    <row r="1171" s="14" customFormat="1">
      <c r="A1171" s="14"/>
      <c r="B1171" s="247"/>
      <c r="C1171" s="248"/>
      <c r="D1171" s="229" t="s">
        <v>347</v>
      </c>
      <c r="E1171" s="249" t="s">
        <v>19</v>
      </c>
      <c r="F1171" s="250" t="s">
        <v>1768</v>
      </c>
      <c r="G1171" s="248"/>
      <c r="H1171" s="249" t="s">
        <v>19</v>
      </c>
      <c r="I1171" s="251"/>
      <c r="J1171" s="248"/>
      <c r="K1171" s="248"/>
      <c r="L1171" s="252"/>
      <c r="M1171" s="253"/>
      <c r="N1171" s="254"/>
      <c r="O1171" s="254"/>
      <c r="P1171" s="254"/>
      <c r="Q1171" s="254"/>
      <c r="R1171" s="254"/>
      <c r="S1171" s="254"/>
      <c r="T1171" s="254"/>
      <c r="U1171" s="255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4"/>
      <c r="AT1171" s="256" t="s">
        <v>347</v>
      </c>
      <c r="AU1171" s="256" t="s">
        <v>85</v>
      </c>
      <c r="AV1171" s="14" t="s">
        <v>83</v>
      </c>
      <c r="AW1171" s="14" t="s">
        <v>37</v>
      </c>
      <c r="AX1171" s="14" t="s">
        <v>76</v>
      </c>
      <c r="AY1171" s="256" t="s">
        <v>335</v>
      </c>
    </row>
    <row r="1172" s="13" customFormat="1">
      <c r="A1172" s="13"/>
      <c r="B1172" s="236"/>
      <c r="C1172" s="237"/>
      <c r="D1172" s="229" t="s">
        <v>347</v>
      </c>
      <c r="E1172" s="238" t="s">
        <v>19</v>
      </c>
      <c r="F1172" s="239" t="s">
        <v>1771</v>
      </c>
      <c r="G1172" s="237"/>
      <c r="H1172" s="240">
        <v>4</v>
      </c>
      <c r="I1172" s="241"/>
      <c r="J1172" s="237"/>
      <c r="K1172" s="237"/>
      <c r="L1172" s="242"/>
      <c r="M1172" s="243"/>
      <c r="N1172" s="244"/>
      <c r="O1172" s="244"/>
      <c r="P1172" s="244"/>
      <c r="Q1172" s="244"/>
      <c r="R1172" s="244"/>
      <c r="S1172" s="244"/>
      <c r="T1172" s="244"/>
      <c r="U1172" s="245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T1172" s="246" t="s">
        <v>347</v>
      </c>
      <c r="AU1172" s="246" t="s">
        <v>85</v>
      </c>
      <c r="AV1172" s="13" t="s">
        <v>85</v>
      </c>
      <c r="AW1172" s="13" t="s">
        <v>37</v>
      </c>
      <c r="AX1172" s="13" t="s">
        <v>76</v>
      </c>
      <c r="AY1172" s="246" t="s">
        <v>335</v>
      </c>
    </row>
    <row r="1173" s="15" customFormat="1">
      <c r="A1173" s="15"/>
      <c r="B1173" s="267"/>
      <c r="C1173" s="268"/>
      <c r="D1173" s="229" t="s">
        <v>347</v>
      </c>
      <c r="E1173" s="269" t="s">
        <v>19</v>
      </c>
      <c r="F1173" s="270" t="s">
        <v>462</v>
      </c>
      <c r="G1173" s="268"/>
      <c r="H1173" s="271">
        <v>4</v>
      </c>
      <c r="I1173" s="272"/>
      <c r="J1173" s="268"/>
      <c r="K1173" s="268"/>
      <c r="L1173" s="273"/>
      <c r="M1173" s="274"/>
      <c r="N1173" s="275"/>
      <c r="O1173" s="275"/>
      <c r="P1173" s="275"/>
      <c r="Q1173" s="275"/>
      <c r="R1173" s="275"/>
      <c r="S1173" s="275"/>
      <c r="T1173" s="275"/>
      <c r="U1173" s="276"/>
      <c r="V1173" s="15"/>
      <c r="W1173" s="15"/>
      <c r="X1173" s="15"/>
      <c r="Y1173" s="15"/>
      <c r="Z1173" s="15"/>
      <c r="AA1173" s="15"/>
      <c r="AB1173" s="15"/>
      <c r="AC1173" s="15"/>
      <c r="AD1173" s="15"/>
      <c r="AE1173" s="15"/>
      <c r="AT1173" s="277" t="s">
        <v>347</v>
      </c>
      <c r="AU1173" s="277" t="s">
        <v>85</v>
      </c>
      <c r="AV1173" s="15" t="s">
        <v>103</v>
      </c>
      <c r="AW1173" s="15" t="s">
        <v>37</v>
      </c>
      <c r="AX1173" s="15" t="s">
        <v>83</v>
      </c>
      <c r="AY1173" s="277" t="s">
        <v>335</v>
      </c>
    </row>
    <row r="1174" s="2" customFormat="1" ht="16.5" customHeight="1">
      <c r="A1174" s="40"/>
      <c r="B1174" s="41"/>
      <c r="C1174" s="216" t="s">
        <v>1780</v>
      </c>
      <c r="D1174" s="216" t="s">
        <v>337</v>
      </c>
      <c r="E1174" s="217" t="s">
        <v>1781</v>
      </c>
      <c r="F1174" s="218" t="s">
        <v>1782</v>
      </c>
      <c r="G1174" s="219" t="s">
        <v>666</v>
      </c>
      <c r="H1174" s="220">
        <v>24</v>
      </c>
      <c r="I1174" s="221"/>
      <c r="J1174" s="222">
        <f>ROUND(I1174*H1174,2)</f>
        <v>0</v>
      </c>
      <c r="K1174" s="218" t="s">
        <v>341</v>
      </c>
      <c r="L1174" s="46"/>
      <c r="M1174" s="223" t="s">
        <v>19</v>
      </c>
      <c r="N1174" s="224" t="s">
        <v>47</v>
      </c>
      <c r="O1174" s="86"/>
      <c r="P1174" s="225">
        <f>O1174*H1174</f>
        <v>0</v>
      </c>
      <c r="Q1174" s="225">
        <v>0</v>
      </c>
      <c r="R1174" s="225">
        <f>Q1174*H1174</f>
        <v>0</v>
      </c>
      <c r="S1174" s="225">
        <v>0</v>
      </c>
      <c r="T1174" s="225">
        <f>S1174*H1174</f>
        <v>0</v>
      </c>
      <c r="U1174" s="226" t="s">
        <v>19</v>
      </c>
      <c r="V1174" s="40"/>
      <c r="W1174" s="40"/>
      <c r="X1174" s="40"/>
      <c r="Y1174" s="40"/>
      <c r="Z1174" s="40"/>
      <c r="AA1174" s="40"/>
      <c r="AB1174" s="40"/>
      <c r="AC1174" s="40"/>
      <c r="AD1174" s="40"/>
      <c r="AE1174" s="40"/>
      <c r="AR1174" s="227" t="s">
        <v>447</v>
      </c>
      <c r="AT1174" s="227" t="s">
        <v>337</v>
      </c>
      <c r="AU1174" s="227" t="s">
        <v>85</v>
      </c>
      <c r="AY1174" s="19" t="s">
        <v>335</v>
      </c>
      <c r="BE1174" s="228">
        <f>IF(N1174="základní",J1174,0)</f>
        <v>0</v>
      </c>
      <c r="BF1174" s="228">
        <f>IF(N1174="snížená",J1174,0)</f>
        <v>0</v>
      </c>
      <c r="BG1174" s="228">
        <f>IF(N1174="zákl. přenesená",J1174,0)</f>
        <v>0</v>
      </c>
      <c r="BH1174" s="228">
        <f>IF(N1174="sníž. přenesená",J1174,0)</f>
        <v>0</v>
      </c>
      <c r="BI1174" s="228">
        <f>IF(N1174="nulová",J1174,0)</f>
        <v>0</v>
      </c>
      <c r="BJ1174" s="19" t="s">
        <v>83</v>
      </c>
      <c r="BK1174" s="228">
        <f>ROUND(I1174*H1174,2)</f>
        <v>0</v>
      </c>
      <c r="BL1174" s="19" t="s">
        <v>447</v>
      </c>
      <c r="BM1174" s="227" t="s">
        <v>1783</v>
      </c>
    </row>
    <row r="1175" s="2" customFormat="1">
      <c r="A1175" s="40"/>
      <c r="B1175" s="41"/>
      <c r="C1175" s="42"/>
      <c r="D1175" s="229" t="s">
        <v>343</v>
      </c>
      <c r="E1175" s="42"/>
      <c r="F1175" s="230" t="s">
        <v>1784</v>
      </c>
      <c r="G1175" s="42"/>
      <c r="H1175" s="42"/>
      <c r="I1175" s="231"/>
      <c r="J1175" s="42"/>
      <c r="K1175" s="42"/>
      <c r="L1175" s="46"/>
      <c r="M1175" s="232"/>
      <c r="N1175" s="233"/>
      <c r="O1175" s="86"/>
      <c r="P1175" s="86"/>
      <c r="Q1175" s="86"/>
      <c r="R1175" s="86"/>
      <c r="S1175" s="86"/>
      <c r="T1175" s="86"/>
      <c r="U1175" s="87"/>
      <c r="V1175" s="40"/>
      <c r="W1175" s="40"/>
      <c r="X1175" s="40"/>
      <c r="Y1175" s="40"/>
      <c r="Z1175" s="40"/>
      <c r="AA1175" s="40"/>
      <c r="AB1175" s="40"/>
      <c r="AC1175" s="40"/>
      <c r="AD1175" s="40"/>
      <c r="AE1175" s="40"/>
      <c r="AT1175" s="19" t="s">
        <v>343</v>
      </c>
      <c r="AU1175" s="19" t="s">
        <v>85</v>
      </c>
    </row>
    <row r="1176" s="2" customFormat="1">
      <c r="A1176" s="40"/>
      <c r="B1176" s="41"/>
      <c r="C1176" s="42"/>
      <c r="D1176" s="234" t="s">
        <v>345</v>
      </c>
      <c r="E1176" s="42"/>
      <c r="F1176" s="235" t="s">
        <v>1785</v>
      </c>
      <c r="G1176" s="42"/>
      <c r="H1176" s="42"/>
      <c r="I1176" s="231"/>
      <c r="J1176" s="42"/>
      <c r="K1176" s="42"/>
      <c r="L1176" s="46"/>
      <c r="M1176" s="232"/>
      <c r="N1176" s="233"/>
      <c r="O1176" s="86"/>
      <c r="P1176" s="86"/>
      <c r="Q1176" s="86"/>
      <c r="R1176" s="86"/>
      <c r="S1176" s="86"/>
      <c r="T1176" s="86"/>
      <c r="U1176" s="87"/>
      <c r="V1176" s="40"/>
      <c r="W1176" s="40"/>
      <c r="X1176" s="40"/>
      <c r="Y1176" s="40"/>
      <c r="Z1176" s="40"/>
      <c r="AA1176" s="40"/>
      <c r="AB1176" s="40"/>
      <c r="AC1176" s="40"/>
      <c r="AD1176" s="40"/>
      <c r="AE1176" s="40"/>
      <c r="AT1176" s="19" t="s">
        <v>345</v>
      </c>
      <c r="AU1176" s="19" t="s">
        <v>85</v>
      </c>
    </row>
    <row r="1177" s="14" customFormat="1">
      <c r="A1177" s="14"/>
      <c r="B1177" s="247"/>
      <c r="C1177" s="248"/>
      <c r="D1177" s="229" t="s">
        <v>347</v>
      </c>
      <c r="E1177" s="249" t="s">
        <v>19</v>
      </c>
      <c r="F1177" s="250" t="s">
        <v>1768</v>
      </c>
      <c r="G1177" s="248"/>
      <c r="H1177" s="249" t="s">
        <v>19</v>
      </c>
      <c r="I1177" s="251"/>
      <c r="J1177" s="248"/>
      <c r="K1177" s="248"/>
      <c r="L1177" s="252"/>
      <c r="M1177" s="253"/>
      <c r="N1177" s="254"/>
      <c r="O1177" s="254"/>
      <c r="P1177" s="254"/>
      <c r="Q1177" s="254"/>
      <c r="R1177" s="254"/>
      <c r="S1177" s="254"/>
      <c r="T1177" s="254"/>
      <c r="U1177" s="255"/>
      <c r="V1177" s="14"/>
      <c r="W1177" s="14"/>
      <c r="X1177" s="14"/>
      <c r="Y1177" s="14"/>
      <c r="Z1177" s="14"/>
      <c r="AA1177" s="14"/>
      <c r="AB1177" s="14"/>
      <c r="AC1177" s="14"/>
      <c r="AD1177" s="14"/>
      <c r="AE1177" s="14"/>
      <c r="AT1177" s="256" t="s">
        <v>347</v>
      </c>
      <c r="AU1177" s="256" t="s">
        <v>85</v>
      </c>
      <c r="AV1177" s="14" t="s">
        <v>83</v>
      </c>
      <c r="AW1177" s="14" t="s">
        <v>37</v>
      </c>
      <c r="AX1177" s="14" t="s">
        <v>76</v>
      </c>
      <c r="AY1177" s="256" t="s">
        <v>335</v>
      </c>
    </row>
    <row r="1178" s="13" customFormat="1">
      <c r="A1178" s="13"/>
      <c r="B1178" s="236"/>
      <c r="C1178" s="237"/>
      <c r="D1178" s="229" t="s">
        <v>347</v>
      </c>
      <c r="E1178" s="238" t="s">
        <v>19</v>
      </c>
      <c r="F1178" s="239" t="s">
        <v>1769</v>
      </c>
      <c r="G1178" s="237"/>
      <c r="H1178" s="240">
        <v>10</v>
      </c>
      <c r="I1178" s="241"/>
      <c r="J1178" s="237"/>
      <c r="K1178" s="237"/>
      <c r="L1178" s="242"/>
      <c r="M1178" s="243"/>
      <c r="N1178" s="244"/>
      <c r="O1178" s="244"/>
      <c r="P1178" s="244"/>
      <c r="Q1178" s="244"/>
      <c r="R1178" s="244"/>
      <c r="S1178" s="244"/>
      <c r="T1178" s="244"/>
      <c r="U1178" s="245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T1178" s="246" t="s">
        <v>347</v>
      </c>
      <c r="AU1178" s="246" t="s">
        <v>85</v>
      </c>
      <c r="AV1178" s="13" t="s">
        <v>85</v>
      </c>
      <c r="AW1178" s="13" t="s">
        <v>37</v>
      </c>
      <c r="AX1178" s="13" t="s">
        <v>76</v>
      </c>
      <c r="AY1178" s="246" t="s">
        <v>335</v>
      </c>
    </row>
    <row r="1179" s="13" customFormat="1">
      <c r="A1179" s="13"/>
      <c r="B1179" s="236"/>
      <c r="C1179" s="237"/>
      <c r="D1179" s="229" t="s">
        <v>347</v>
      </c>
      <c r="E1179" s="238" t="s">
        <v>19</v>
      </c>
      <c r="F1179" s="239" t="s">
        <v>1770</v>
      </c>
      <c r="G1179" s="237"/>
      <c r="H1179" s="240">
        <v>10</v>
      </c>
      <c r="I1179" s="241"/>
      <c r="J1179" s="237"/>
      <c r="K1179" s="237"/>
      <c r="L1179" s="242"/>
      <c r="M1179" s="243"/>
      <c r="N1179" s="244"/>
      <c r="O1179" s="244"/>
      <c r="P1179" s="244"/>
      <c r="Q1179" s="244"/>
      <c r="R1179" s="244"/>
      <c r="S1179" s="244"/>
      <c r="T1179" s="244"/>
      <c r="U1179" s="245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T1179" s="246" t="s">
        <v>347</v>
      </c>
      <c r="AU1179" s="246" t="s">
        <v>85</v>
      </c>
      <c r="AV1179" s="13" t="s">
        <v>85</v>
      </c>
      <c r="AW1179" s="13" t="s">
        <v>37</v>
      </c>
      <c r="AX1179" s="13" t="s">
        <v>76</v>
      </c>
      <c r="AY1179" s="246" t="s">
        <v>335</v>
      </c>
    </row>
    <row r="1180" s="13" customFormat="1">
      <c r="A1180" s="13"/>
      <c r="B1180" s="236"/>
      <c r="C1180" s="237"/>
      <c r="D1180" s="229" t="s">
        <v>347</v>
      </c>
      <c r="E1180" s="238" t="s">
        <v>19</v>
      </c>
      <c r="F1180" s="239" t="s">
        <v>1771</v>
      </c>
      <c r="G1180" s="237"/>
      <c r="H1180" s="240">
        <v>4</v>
      </c>
      <c r="I1180" s="241"/>
      <c r="J1180" s="237"/>
      <c r="K1180" s="237"/>
      <c r="L1180" s="242"/>
      <c r="M1180" s="243"/>
      <c r="N1180" s="244"/>
      <c r="O1180" s="244"/>
      <c r="P1180" s="244"/>
      <c r="Q1180" s="244"/>
      <c r="R1180" s="244"/>
      <c r="S1180" s="244"/>
      <c r="T1180" s="244"/>
      <c r="U1180" s="245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T1180" s="246" t="s">
        <v>347</v>
      </c>
      <c r="AU1180" s="246" t="s">
        <v>85</v>
      </c>
      <c r="AV1180" s="13" t="s">
        <v>85</v>
      </c>
      <c r="AW1180" s="13" t="s">
        <v>37</v>
      </c>
      <c r="AX1180" s="13" t="s">
        <v>76</v>
      </c>
      <c r="AY1180" s="246" t="s">
        <v>335</v>
      </c>
    </row>
    <row r="1181" s="15" customFormat="1">
      <c r="A1181" s="15"/>
      <c r="B1181" s="267"/>
      <c r="C1181" s="268"/>
      <c r="D1181" s="229" t="s">
        <v>347</v>
      </c>
      <c r="E1181" s="269" t="s">
        <v>19</v>
      </c>
      <c r="F1181" s="270" t="s">
        <v>462</v>
      </c>
      <c r="G1181" s="268"/>
      <c r="H1181" s="271">
        <v>24</v>
      </c>
      <c r="I1181" s="272"/>
      <c r="J1181" s="268"/>
      <c r="K1181" s="268"/>
      <c r="L1181" s="273"/>
      <c r="M1181" s="274"/>
      <c r="N1181" s="275"/>
      <c r="O1181" s="275"/>
      <c r="P1181" s="275"/>
      <c r="Q1181" s="275"/>
      <c r="R1181" s="275"/>
      <c r="S1181" s="275"/>
      <c r="T1181" s="275"/>
      <c r="U1181" s="276"/>
      <c r="V1181" s="15"/>
      <c r="W1181" s="15"/>
      <c r="X1181" s="15"/>
      <c r="Y1181" s="15"/>
      <c r="Z1181" s="15"/>
      <c r="AA1181" s="15"/>
      <c r="AB1181" s="15"/>
      <c r="AC1181" s="15"/>
      <c r="AD1181" s="15"/>
      <c r="AE1181" s="15"/>
      <c r="AT1181" s="277" t="s">
        <v>347</v>
      </c>
      <c r="AU1181" s="277" t="s">
        <v>85</v>
      </c>
      <c r="AV1181" s="15" t="s">
        <v>103</v>
      </c>
      <c r="AW1181" s="15" t="s">
        <v>37</v>
      </c>
      <c r="AX1181" s="15" t="s">
        <v>83</v>
      </c>
      <c r="AY1181" s="277" t="s">
        <v>335</v>
      </c>
    </row>
    <row r="1182" s="2" customFormat="1" ht="16.5" customHeight="1">
      <c r="A1182" s="40"/>
      <c r="B1182" s="41"/>
      <c r="C1182" s="257" t="s">
        <v>1786</v>
      </c>
      <c r="D1182" s="257" t="s">
        <v>395</v>
      </c>
      <c r="E1182" s="258" t="s">
        <v>1787</v>
      </c>
      <c r="F1182" s="259" t="s">
        <v>1788</v>
      </c>
      <c r="G1182" s="260" t="s">
        <v>618</v>
      </c>
      <c r="H1182" s="261">
        <v>88.5</v>
      </c>
      <c r="I1182" s="262"/>
      <c r="J1182" s="263">
        <f>ROUND(I1182*H1182,2)</f>
        <v>0</v>
      </c>
      <c r="K1182" s="259" t="s">
        <v>341</v>
      </c>
      <c r="L1182" s="264"/>
      <c r="M1182" s="265" t="s">
        <v>19</v>
      </c>
      <c r="N1182" s="266" t="s">
        <v>47</v>
      </c>
      <c r="O1182" s="86"/>
      <c r="P1182" s="225">
        <f>O1182*H1182</f>
        <v>0</v>
      </c>
      <c r="Q1182" s="225">
        <v>0.00014999999999999999</v>
      </c>
      <c r="R1182" s="225">
        <f>Q1182*H1182</f>
        <v>0.013274999999999999</v>
      </c>
      <c r="S1182" s="225">
        <v>0</v>
      </c>
      <c r="T1182" s="225">
        <f>S1182*H1182</f>
        <v>0</v>
      </c>
      <c r="U1182" s="226" t="s">
        <v>19</v>
      </c>
      <c r="V1182" s="40"/>
      <c r="W1182" s="40"/>
      <c r="X1182" s="40"/>
      <c r="Y1182" s="40"/>
      <c r="Z1182" s="40"/>
      <c r="AA1182" s="40"/>
      <c r="AB1182" s="40"/>
      <c r="AC1182" s="40"/>
      <c r="AD1182" s="40"/>
      <c r="AE1182" s="40"/>
      <c r="AR1182" s="227" t="s">
        <v>565</v>
      </c>
      <c r="AT1182" s="227" t="s">
        <v>395</v>
      </c>
      <c r="AU1182" s="227" t="s">
        <v>85</v>
      </c>
      <c r="AY1182" s="19" t="s">
        <v>335</v>
      </c>
      <c r="BE1182" s="228">
        <f>IF(N1182="základní",J1182,0)</f>
        <v>0</v>
      </c>
      <c r="BF1182" s="228">
        <f>IF(N1182="snížená",J1182,0)</f>
        <v>0</v>
      </c>
      <c r="BG1182" s="228">
        <f>IF(N1182="zákl. přenesená",J1182,0)</f>
        <v>0</v>
      </c>
      <c r="BH1182" s="228">
        <f>IF(N1182="sníž. přenesená",J1182,0)</f>
        <v>0</v>
      </c>
      <c r="BI1182" s="228">
        <f>IF(N1182="nulová",J1182,0)</f>
        <v>0</v>
      </c>
      <c r="BJ1182" s="19" t="s">
        <v>83</v>
      </c>
      <c r="BK1182" s="228">
        <f>ROUND(I1182*H1182,2)</f>
        <v>0</v>
      </c>
      <c r="BL1182" s="19" t="s">
        <v>447</v>
      </c>
      <c r="BM1182" s="227" t="s">
        <v>1789</v>
      </c>
    </row>
    <row r="1183" s="2" customFormat="1">
      <c r="A1183" s="40"/>
      <c r="B1183" s="41"/>
      <c r="C1183" s="42"/>
      <c r="D1183" s="229" t="s">
        <v>343</v>
      </c>
      <c r="E1183" s="42"/>
      <c r="F1183" s="230" t="s">
        <v>1788</v>
      </c>
      <c r="G1183" s="42"/>
      <c r="H1183" s="42"/>
      <c r="I1183" s="231"/>
      <c r="J1183" s="42"/>
      <c r="K1183" s="42"/>
      <c r="L1183" s="46"/>
      <c r="M1183" s="232"/>
      <c r="N1183" s="233"/>
      <c r="O1183" s="86"/>
      <c r="P1183" s="86"/>
      <c r="Q1183" s="86"/>
      <c r="R1183" s="86"/>
      <c r="S1183" s="86"/>
      <c r="T1183" s="86"/>
      <c r="U1183" s="87"/>
      <c r="V1183" s="40"/>
      <c r="W1183" s="40"/>
      <c r="X1183" s="40"/>
      <c r="Y1183" s="40"/>
      <c r="Z1183" s="40"/>
      <c r="AA1183" s="40"/>
      <c r="AB1183" s="40"/>
      <c r="AC1183" s="40"/>
      <c r="AD1183" s="40"/>
      <c r="AE1183" s="40"/>
      <c r="AT1183" s="19" t="s">
        <v>343</v>
      </c>
      <c r="AU1183" s="19" t="s">
        <v>85</v>
      </c>
    </row>
    <row r="1184" s="14" customFormat="1">
      <c r="A1184" s="14"/>
      <c r="B1184" s="247"/>
      <c r="C1184" s="248"/>
      <c r="D1184" s="229" t="s">
        <v>347</v>
      </c>
      <c r="E1184" s="249" t="s">
        <v>19</v>
      </c>
      <c r="F1184" s="250" t="s">
        <v>1768</v>
      </c>
      <c r="G1184" s="248"/>
      <c r="H1184" s="249" t="s">
        <v>19</v>
      </c>
      <c r="I1184" s="251"/>
      <c r="J1184" s="248"/>
      <c r="K1184" s="248"/>
      <c r="L1184" s="252"/>
      <c r="M1184" s="253"/>
      <c r="N1184" s="254"/>
      <c r="O1184" s="254"/>
      <c r="P1184" s="254"/>
      <c r="Q1184" s="254"/>
      <c r="R1184" s="254"/>
      <c r="S1184" s="254"/>
      <c r="T1184" s="254"/>
      <c r="U1184" s="255"/>
      <c r="V1184" s="14"/>
      <c r="W1184" s="14"/>
      <c r="X1184" s="14"/>
      <c r="Y1184" s="14"/>
      <c r="Z1184" s="14"/>
      <c r="AA1184" s="14"/>
      <c r="AB1184" s="14"/>
      <c r="AC1184" s="14"/>
      <c r="AD1184" s="14"/>
      <c r="AE1184" s="14"/>
      <c r="AT1184" s="256" t="s">
        <v>347</v>
      </c>
      <c r="AU1184" s="256" t="s">
        <v>85</v>
      </c>
      <c r="AV1184" s="14" t="s">
        <v>83</v>
      </c>
      <c r="AW1184" s="14" t="s">
        <v>37</v>
      </c>
      <c r="AX1184" s="14" t="s">
        <v>76</v>
      </c>
      <c r="AY1184" s="256" t="s">
        <v>335</v>
      </c>
    </row>
    <row r="1185" s="14" customFormat="1">
      <c r="A1185" s="14"/>
      <c r="B1185" s="247"/>
      <c r="C1185" s="248"/>
      <c r="D1185" s="229" t="s">
        <v>347</v>
      </c>
      <c r="E1185" s="249" t="s">
        <v>19</v>
      </c>
      <c r="F1185" s="250" t="s">
        <v>1790</v>
      </c>
      <c r="G1185" s="248"/>
      <c r="H1185" s="249" t="s">
        <v>19</v>
      </c>
      <c r="I1185" s="251"/>
      <c r="J1185" s="248"/>
      <c r="K1185" s="248"/>
      <c r="L1185" s="252"/>
      <c r="M1185" s="253"/>
      <c r="N1185" s="254"/>
      <c r="O1185" s="254"/>
      <c r="P1185" s="254"/>
      <c r="Q1185" s="254"/>
      <c r="R1185" s="254"/>
      <c r="S1185" s="254"/>
      <c r="T1185" s="254"/>
      <c r="U1185" s="255"/>
      <c r="V1185" s="14"/>
      <c r="W1185" s="14"/>
      <c r="X1185" s="14"/>
      <c r="Y1185" s="14"/>
      <c r="Z1185" s="14"/>
      <c r="AA1185" s="14"/>
      <c r="AB1185" s="14"/>
      <c r="AC1185" s="14"/>
      <c r="AD1185" s="14"/>
      <c r="AE1185" s="14"/>
      <c r="AT1185" s="256" t="s">
        <v>347</v>
      </c>
      <c r="AU1185" s="256" t="s">
        <v>85</v>
      </c>
      <c r="AV1185" s="14" t="s">
        <v>83</v>
      </c>
      <c r="AW1185" s="14" t="s">
        <v>37</v>
      </c>
      <c r="AX1185" s="14" t="s">
        <v>76</v>
      </c>
      <c r="AY1185" s="256" t="s">
        <v>335</v>
      </c>
    </row>
    <row r="1186" s="13" customFormat="1">
      <c r="A1186" s="13"/>
      <c r="B1186" s="236"/>
      <c r="C1186" s="237"/>
      <c r="D1186" s="229" t="s">
        <v>347</v>
      </c>
      <c r="E1186" s="238" t="s">
        <v>19</v>
      </c>
      <c r="F1186" s="239" t="s">
        <v>1791</v>
      </c>
      <c r="G1186" s="237"/>
      <c r="H1186" s="240">
        <v>88.5</v>
      </c>
      <c r="I1186" s="241"/>
      <c r="J1186" s="237"/>
      <c r="K1186" s="237"/>
      <c r="L1186" s="242"/>
      <c r="M1186" s="243"/>
      <c r="N1186" s="244"/>
      <c r="O1186" s="244"/>
      <c r="P1186" s="244"/>
      <c r="Q1186" s="244"/>
      <c r="R1186" s="244"/>
      <c r="S1186" s="244"/>
      <c r="T1186" s="244"/>
      <c r="U1186" s="245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T1186" s="246" t="s">
        <v>347</v>
      </c>
      <c r="AU1186" s="246" t="s">
        <v>85</v>
      </c>
      <c r="AV1186" s="13" t="s">
        <v>85</v>
      </c>
      <c r="AW1186" s="13" t="s">
        <v>37</v>
      </c>
      <c r="AX1186" s="13" t="s">
        <v>83</v>
      </c>
      <c r="AY1186" s="246" t="s">
        <v>335</v>
      </c>
    </row>
    <row r="1187" s="2" customFormat="1" ht="16.5" customHeight="1">
      <c r="A1187" s="40"/>
      <c r="B1187" s="41"/>
      <c r="C1187" s="257" t="s">
        <v>1792</v>
      </c>
      <c r="D1187" s="257" t="s">
        <v>395</v>
      </c>
      <c r="E1187" s="258" t="s">
        <v>1793</v>
      </c>
      <c r="F1187" s="259" t="s">
        <v>1794</v>
      </c>
      <c r="G1187" s="260" t="s">
        <v>618</v>
      </c>
      <c r="H1187" s="261">
        <v>72.799999999999997</v>
      </c>
      <c r="I1187" s="262"/>
      <c r="J1187" s="263">
        <f>ROUND(I1187*H1187,2)</f>
        <v>0</v>
      </c>
      <c r="K1187" s="259" t="s">
        <v>19</v>
      </c>
      <c r="L1187" s="264"/>
      <c r="M1187" s="265" t="s">
        <v>19</v>
      </c>
      <c r="N1187" s="266" t="s">
        <v>47</v>
      </c>
      <c r="O1187" s="86"/>
      <c r="P1187" s="225">
        <f>O1187*H1187</f>
        <v>0</v>
      </c>
      <c r="Q1187" s="225">
        <v>0.00050000000000000001</v>
      </c>
      <c r="R1187" s="225">
        <f>Q1187*H1187</f>
        <v>0.036400000000000002</v>
      </c>
      <c r="S1187" s="225">
        <v>0</v>
      </c>
      <c r="T1187" s="225">
        <f>S1187*H1187</f>
        <v>0</v>
      </c>
      <c r="U1187" s="226" t="s">
        <v>19</v>
      </c>
      <c r="V1187" s="40"/>
      <c r="W1187" s="40"/>
      <c r="X1187" s="40"/>
      <c r="Y1187" s="40"/>
      <c r="Z1187" s="40"/>
      <c r="AA1187" s="40"/>
      <c r="AB1187" s="40"/>
      <c r="AC1187" s="40"/>
      <c r="AD1187" s="40"/>
      <c r="AE1187" s="40"/>
      <c r="AR1187" s="227" t="s">
        <v>565</v>
      </c>
      <c r="AT1187" s="227" t="s">
        <v>395</v>
      </c>
      <c r="AU1187" s="227" t="s">
        <v>85</v>
      </c>
      <c r="AY1187" s="19" t="s">
        <v>335</v>
      </c>
      <c r="BE1187" s="228">
        <f>IF(N1187="základní",J1187,0)</f>
        <v>0</v>
      </c>
      <c r="BF1187" s="228">
        <f>IF(N1187="snížená",J1187,0)</f>
        <v>0</v>
      </c>
      <c r="BG1187" s="228">
        <f>IF(N1187="zákl. přenesená",J1187,0)</f>
        <v>0</v>
      </c>
      <c r="BH1187" s="228">
        <f>IF(N1187="sníž. přenesená",J1187,0)</f>
        <v>0</v>
      </c>
      <c r="BI1187" s="228">
        <f>IF(N1187="nulová",J1187,0)</f>
        <v>0</v>
      </c>
      <c r="BJ1187" s="19" t="s">
        <v>83</v>
      </c>
      <c r="BK1187" s="228">
        <f>ROUND(I1187*H1187,2)</f>
        <v>0</v>
      </c>
      <c r="BL1187" s="19" t="s">
        <v>447</v>
      </c>
      <c r="BM1187" s="227" t="s">
        <v>1795</v>
      </c>
    </row>
    <row r="1188" s="2" customFormat="1">
      <c r="A1188" s="40"/>
      <c r="B1188" s="41"/>
      <c r="C1188" s="42"/>
      <c r="D1188" s="229" t="s">
        <v>343</v>
      </c>
      <c r="E1188" s="42"/>
      <c r="F1188" s="230" t="s">
        <v>1794</v>
      </c>
      <c r="G1188" s="42"/>
      <c r="H1188" s="42"/>
      <c r="I1188" s="231"/>
      <c r="J1188" s="42"/>
      <c r="K1188" s="42"/>
      <c r="L1188" s="46"/>
      <c r="M1188" s="232"/>
      <c r="N1188" s="233"/>
      <c r="O1188" s="86"/>
      <c r="P1188" s="86"/>
      <c r="Q1188" s="86"/>
      <c r="R1188" s="86"/>
      <c r="S1188" s="86"/>
      <c r="T1188" s="86"/>
      <c r="U1188" s="87"/>
      <c r="V1188" s="40"/>
      <c r="W1188" s="40"/>
      <c r="X1188" s="40"/>
      <c r="Y1188" s="40"/>
      <c r="Z1188" s="40"/>
      <c r="AA1188" s="40"/>
      <c r="AB1188" s="40"/>
      <c r="AC1188" s="40"/>
      <c r="AD1188" s="40"/>
      <c r="AE1188" s="40"/>
      <c r="AT1188" s="19" t="s">
        <v>343</v>
      </c>
      <c r="AU1188" s="19" t="s">
        <v>85</v>
      </c>
    </row>
    <row r="1189" s="14" customFormat="1">
      <c r="A1189" s="14"/>
      <c r="B1189" s="247"/>
      <c r="C1189" s="248"/>
      <c r="D1189" s="229" t="s">
        <v>347</v>
      </c>
      <c r="E1189" s="249" t="s">
        <v>19</v>
      </c>
      <c r="F1189" s="250" t="s">
        <v>1796</v>
      </c>
      <c r="G1189" s="248"/>
      <c r="H1189" s="249" t="s">
        <v>19</v>
      </c>
      <c r="I1189" s="251"/>
      <c r="J1189" s="248"/>
      <c r="K1189" s="248"/>
      <c r="L1189" s="252"/>
      <c r="M1189" s="253"/>
      <c r="N1189" s="254"/>
      <c r="O1189" s="254"/>
      <c r="P1189" s="254"/>
      <c r="Q1189" s="254"/>
      <c r="R1189" s="254"/>
      <c r="S1189" s="254"/>
      <c r="T1189" s="254"/>
      <c r="U1189" s="255"/>
      <c r="V1189" s="14"/>
      <c r="W1189" s="14"/>
      <c r="X1189" s="14"/>
      <c r="Y1189" s="14"/>
      <c r="Z1189" s="14"/>
      <c r="AA1189" s="14"/>
      <c r="AB1189" s="14"/>
      <c r="AC1189" s="14"/>
      <c r="AD1189" s="14"/>
      <c r="AE1189" s="14"/>
      <c r="AT1189" s="256" t="s">
        <v>347</v>
      </c>
      <c r="AU1189" s="256" t="s">
        <v>85</v>
      </c>
      <c r="AV1189" s="14" t="s">
        <v>83</v>
      </c>
      <c r="AW1189" s="14" t="s">
        <v>37</v>
      </c>
      <c r="AX1189" s="14" t="s">
        <v>76</v>
      </c>
      <c r="AY1189" s="256" t="s">
        <v>335</v>
      </c>
    </row>
    <row r="1190" s="13" customFormat="1">
      <c r="A1190" s="13"/>
      <c r="B1190" s="236"/>
      <c r="C1190" s="237"/>
      <c r="D1190" s="229" t="s">
        <v>347</v>
      </c>
      <c r="E1190" s="238" t="s">
        <v>19</v>
      </c>
      <c r="F1190" s="239" t="s">
        <v>1797</v>
      </c>
      <c r="G1190" s="237"/>
      <c r="H1190" s="240">
        <v>72.799999999999997</v>
      </c>
      <c r="I1190" s="241"/>
      <c r="J1190" s="237"/>
      <c r="K1190" s="237"/>
      <c r="L1190" s="242"/>
      <c r="M1190" s="243"/>
      <c r="N1190" s="244"/>
      <c r="O1190" s="244"/>
      <c r="P1190" s="244"/>
      <c r="Q1190" s="244"/>
      <c r="R1190" s="244"/>
      <c r="S1190" s="244"/>
      <c r="T1190" s="244"/>
      <c r="U1190" s="245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T1190" s="246" t="s">
        <v>347</v>
      </c>
      <c r="AU1190" s="246" t="s">
        <v>85</v>
      </c>
      <c r="AV1190" s="13" t="s">
        <v>85</v>
      </c>
      <c r="AW1190" s="13" t="s">
        <v>37</v>
      </c>
      <c r="AX1190" s="13" t="s">
        <v>83</v>
      </c>
      <c r="AY1190" s="246" t="s">
        <v>335</v>
      </c>
    </row>
    <row r="1191" s="2" customFormat="1" ht="16.5" customHeight="1">
      <c r="A1191" s="40"/>
      <c r="B1191" s="41"/>
      <c r="C1191" s="216" t="s">
        <v>1798</v>
      </c>
      <c r="D1191" s="216" t="s">
        <v>337</v>
      </c>
      <c r="E1191" s="217" t="s">
        <v>1799</v>
      </c>
      <c r="F1191" s="218" t="s">
        <v>1800</v>
      </c>
      <c r="G1191" s="219" t="s">
        <v>618</v>
      </c>
      <c r="H1191" s="220">
        <v>48</v>
      </c>
      <c r="I1191" s="221"/>
      <c r="J1191" s="222">
        <f>ROUND(I1191*H1191,2)</f>
        <v>0</v>
      </c>
      <c r="K1191" s="218" t="s">
        <v>341</v>
      </c>
      <c r="L1191" s="46"/>
      <c r="M1191" s="223" t="s">
        <v>19</v>
      </c>
      <c r="N1191" s="224" t="s">
        <v>47</v>
      </c>
      <c r="O1191" s="86"/>
      <c r="P1191" s="225">
        <f>O1191*H1191</f>
        <v>0</v>
      </c>
      <c r="Q1191" s="225">
        <v>0.00095</v>
      </c>
      <c r="R1191" s="225">
        <f>Q1191*H1191</f>
        <v>0.045600000000000002</v>
      </c>
      <c r="S1191" s="225">
        <v>0</v>
      </c>
      <c r="T1191" s="225">
        <f>S1191*H1191</f>
        <v>0</v>
      </c>
      <c r="U1191" s="226" t="s">
        <v>19</v>
      </c>
      <c r="V1191" s="40"/>
      <c r="W1191" s="40"/>
      <c r="X1191" s="40"/>
      <c r="Y1191" s="40"/>
      <c r="Z1191" s="40"/>
      <c r="AA1191" s="40"/>
      <c r="AB1191" s="40"/>
      <c r="AC1191" s="40"/>
      <c r="AD1191" s="40"/>
      <c r="AE1191" s="40"/>
      <c r="AR1191" s="227" t="s">
        <v>103</v>
      </c>
      <c r="AT1191" s="227" t="s">
        <v>337</v>
      </c>
      <c r="AU1191" s="227" t="s">
        <v>85</v>
      </c>
      <c r="AY1191" s="19" t="s">
        <v>335</v>
      </c>
      <c r="BE1191" s="228">
        <f>IF(N1191="základní",J1191,0)</f>
        <v>0</v>
      </c>
      <c r="BF1191" s="228">
        <f>IF(N1191="snížená",J1191,0)</f>
        <v>0</v>
      </c>
      <c r="BG1191" s="228">
        <f>IF(N1191="zákl. přenesená",J1191,0)</f>
        <v>0</v>
      </c>
      <c r="BH1191" s="228">
        <f>IF(N1191="sníž. přenesená",J1191,0)</f>
        <v>0</v>
      </c>
      <c r="BI1191" s="228">
        <f>IF(N1191="nulová",J1191,0)</f>
        <v>0</v>
      </c>
      <c r="BJ1191" s="19" t="s">
        <v>83</v>
      </c>
      <c r="BK1191" s="228">
        <f>ROUND(I1191*H1191,2)</f>
        <v>0</v>
      </c>
      <c r="BL1191" s="19" t="s">
        <v>103</v>
      </c>
      <c r="BM1191" s="227" t="s">
        <v>1801</v>
      </c>
    </row>
    <row r="1192" s="2" customFormat="1">
      <c r="A1192" s="40"/>
      <c r="B1192" s="41"/>
      <c r="C1192" s="42"/>
      <c r="D1192" s="229" t="s">
        <v>343</v>
      </c>
      <c r="E1192" s="42"/>
      <c r="F1192" s="230" t="s">
        <v>1802</v>
      </c>
      <c r="G1192" s="42"/>
      <c r="H1192" s="42"/>
      <c r="I1192" s="231"/>
      <c r="J1192" s="42"/>
      <c r="K1192" s="42"/>
      <c r="L1192" s="46"/>
      <c r="M1192" s="232"/>
      <c r="N1192" s="233"/>
      <c r="O1192" s="86"/>
      <c r="P1192" s="86"/>
      <c r="Q1192" s="86"/>
      <c r="R1192" s="86"/>
      <c r="S1192" s="86"/>
      <c r="T1192" s="86"/>
      <c r="U1192" s="87"/>
      <c r="V1192" s="40"/>
      <c r="W1192" s="40"/>
      <c r="X1192" s="40"/>
      <c r="Y1192" s="40"/>
      <c r="Z1192" s="40"/>
      <c r="AA1192" s="40"/>
      <c r="AB1192" s="40"/>
      <c r="AC1192" s="40"/>
      <c r="AD1192" s="40"/>
      <c r="AE1192" s="40"/>
      <c r="AT1192" s="19" t="s">
        <v>343</v>
      </c>
      <c r="AU1192" s="19" t="s">
        <v>85</v>
      </c>
    </row>
    <row r="1193" s="2" customFormat="1">
      <c r="A1193" s="40"/>
      <c r="B1193" s="41"/>
      <c r="C1193" s="42"/>
      <c r="D1193" s="234" t="s">
        <v>345</v>
      </c>
      <c r="E1193" s="42"/>
      <c r="F1193" s="235" t="s">
        <v>1803</v>
      </c>
      <c r="G1193" s="42"/>
      <c r="H1193" s="42"/>
      <c r="I1193" s="231"/>
      <c r="J1193" s="42"/>
      <c r="K1193" s="42"/>
      <c r="L1193" s="46"/>
      <c r="M1193" s="232"/>
      <c r="N1193" s="233"/>
      <c r="O1193" s="86"/>
      <c r="P1193" s="86"/>
      <c r="Q1193" s="86"/>
      <c r="R1193" s="86"/>
      <c r="S1193" s="86"/>
      <c r="T1193" s="86"/>
      <c r="U1193" s="87"/>
      <c r="V1193" s="40"/>
      <c r="W1193" s="40"/>
      <c r="X1193" s="40"/>
      <c r="Y1193" s="40"/>
      <c r="Z1193" s="40"/>
      <c r="AA1193" s="40"/>
      <c r="AB1193" s="40"/>
      <c r="AC1193" s="40"/>
      <c r="AD1193" s="40"/>
      <c r="AE1193" s="40"/>
      <c r="AT1193" s="19" t="s">
        <v>345</v>
      </c>
      <c r="AU1193" s="19" t="s">
        <v>85</v>
      </c>
    </row>
    <row r="1194" s="14" customFormat="1">
      <c r="A1194" s="14"/>
      <c r="B1194" s="247"/>
      <c r="C1194" s="248"/>
      <c r="D1194" s="229" t="s">
        <v>347</v>
      </c>
      <c r="E1194" s="249" t="s">
        <v>19</v>
      </c>
      <c r="F1194" s="250" t="s">
        <v>1804</v>
      </c>
      <c r="G1194" s="248"/>
      <c r="H1194" s="249" t="s">
        <v>19</v>
      </c>
      <c r="I1194" s="251"/>
      <c r="J1194" s="248"/>
      <c r="K1194" s="248"/>
      <c r="L1194" s="252"/>
      <c r="M1194" s="253"/>
      <c r="N1194" s="254"/>
      <c r="O1194" s="254"/>
      <c r="P1194" s="254"/>
      <c r="Q1194" s="254"/>
      <c r="R1194" s="254"/>
      <c r="S1194" s="254"/>
      <c r="T1194" s="254"/>
      <c r="U1194" s="255"/>
      <c r="V1194" s="14"/>
      <c r="W1194" s="14"/>
      <c r="X1194" s="14"/>
      <c r="Y1194" s="14"/>
      <c r="Z1194" s="14"/>
      <c r="AA1194" s="14"/>
      <c r="AB1194" s="14"/>
      <c r="AC1194" s="14"/>
      <c r="AD1194" s="14"/>
      <c r="AE1194" s="14"/>
      <c r="AT1194" s="256" t="s">
        <v>347</v>
      </c>
      <c r="AU1194" s="256" t="s">
        <v>85</v>
      </c>
      <c r="AV1194" s="14" t="s">
        <v>83</v>
      </c>
      <c r="AW1194" s="14" t="s">
        <v>37</v>
      </c>
      <c r="AX1194" s="14" t="s">
        <v>76</v>
      </c>
      <c r="AY1194" s="256" t="s">
        <v>335</v>
      </c>
    </row>
    <row r="1195" s="13" customFormat="1">
      <c r="A1195" s="13"/>
      <c r="B1195" s="236"/>
      <c r="C1195" s="237"/>
      <c r="D1195" s="229" t="s">
        <v>347</v>
      </c>
      <c r="E1195" s="238" t="s">
        <v>19</v>
      </c>
      <c r="F1195" s="239" t="s">
        <v>1805</v>
      </c>
      <c r="G1195" s="237"/>
      <c r="H1195" s="240">
        <v>48</v>
      </c>
      <c r="I1195" s="241"/>
      <c r="J1195" s="237"/>
      <c r="K1195" s="237"/>
      <c r="L1195" s="242"/>
      <c r="M1195" s="243"/>
      <c r="N1195" s="244"/>
      <c r="O1195" s="244"/>
      <c r="P1195" s="244"/>
      <c r="Q1195" s="244"/>
      <c r="R1195" s="244"/>
      <c r="S1195" s="244"/>
      <c r="T1195" s="244"/>
      <c r="U1195" s="245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T1195" s="246" t="s">
        <v>347</v>
      </c>
      <c r="AU1195" s="246" t="s">
        <v>85</v>
      </c>
      <c r="AV1195" s="13" t="s">
        <v>85</v>
      </c>
      <c r="AW1195" s="13" t="s">
        <v>37</v>
      </c>
      <c r="AX1195" s="13" t="s">
        <v>76</v>
      </c>
      <c r="AY1195" s="246" t="s">
        <v>335</v>
      </c>
    </row>
    <row r="1196" s="15" customFormat="1">
      <c r="A1196" s="15"/>
      <c r="B1196" s="267"/>
      <c r="C1196" s="268"/>
      <c r="D1196" s="229" t="s">
        <v>347</v>
      </c>
      <c r="E1196" s="269" t="s">
        <v>19</v>
      </c>
      <c r="F1196" s="270" t="s">
        <v>462</v>
      </c>
      <c r="G1196" s="268"/>
      <c r="H1196" s="271">
        <v>48</v>
      </c>
      <c r="I1196" s="272"/>
      <c r="J1196" s="268"/>
      <c r="K1196" s="268"/>
      <c r="L1196" s="273"/>
      <c r="M1196" s="274"/>
      <c r="N1196" s="275"/>
      <c r="O1196" s="275"/>
      <c r="P1196" s="275"/>
      <c r="Q1196" s="275"/>
      <c r="R1196" s="275"/>
      <c r="S1196" s="275"/>
      <c r="T1196" s="275"/>
      <c r="U1196" s="276"/>
      <c r="V1196" s="15"/>
      <c r="W1196" s="15"/>
      <c r="X1196" s="15"/>
      <c r="Y1196" s="15"/>
      <c r="Z1196" s="15"/>
      <c r="AA1196" s="15"/>
      <c r="AB1196" s="15"/>
      <c r="AC1196" s="15"/>
      <c r="AD1196" s="15"/>
      <c r="AE1196" s="15"/>
      <c r="AT1196" s="277" t="s">
        <v>347</v>
      </c>
      <c r="AU1196" s="277" t="s">
        <v>85</v>
      </c>
      <c r="AV1196" s="15" t="s">
        <v>103</v>
      </c>
      <c r="AW1196" s="15" t="s">
        <v>37</v>
      </c>
      <c r="AX1196" s="15" t="s">
        <v>83</v>
      </c>
      <c r="AY1196" s="277" t="s">
        <v>335</v>
      </c>
    </row>
    <row r="1197" s="2" customFormat="1" ht="16.5" customHeight="1">
      <c r="A1197" s="40"/>
      <c r="B1197" s="41"/>
      <c r="C1197" s="257" t="s">
        <v>1806</v>
      </c>
      <c r="D1197" s="257" t="s">
        <v>395</v>
      </c>
      <c r="E1197" s="258" t="s">
        <v>1807</v>
      </c>
      <c r="F1197" s="259" t="s">
        <v>1808</v>
      </c>
      <c r="G1197" s="260" t="s">
        <v>618</v>
      </c>
      <c r="H1197" s="261">
        <v>48</v>
      </c>
      <c r="I1197" s="262"/>
      <c r="J1197" s="263">
        <f>ROUND(I1197*H1197,2)</f>
        <v>0</v>
      </c>
      <c r="K1197" s="259" t="s">
        <v>19</v>
      </c>
      <c r="L1197" s="264"/>
      <c r="M1197" s="265" t="s">
        <v>19</v>
      </c>
      <c r="N1197" s="266" t="s">
        <v>47</v>
      </c>
      <c r="O1197" s="86"/>
      <c r="P1197" s="225">
        <f>O1197*H1197</f>
        <v>0</v>
      </c>
      <c r="Q1197" s="225">
        <v>0.050000000000000003</v>
      </c>
      <c r="R1197" s="225">
        <f>Q1197*H1197</f>
        <v>2.4000000000000004</v>
      </c>
      <c r="S1197" s="225">
        <v>0</v>
      </c>
      <c r="T1197" s="225">
        <f>S1197*H1197</f>
        <v>0</v>
      </c>
      <c r="U1197" s="226" t="s">
        <v>19</v>
      </c>
      <c r="V1197" s="40"/>
      <c r="W1197" s="40"/>
      <c r="X1197" s="40"/>
      <c r="Y1197" s="40"/>
      <c r="Z1197" s="40"/>
      <c r="AA1197" s="40"/>
      <c r="AB1197" s="40"/>
      <c r="AC1197" s="40"/>
      <c r="AD1197" s="40"/>
      <c r="AE1197" s="40"/>
      <c r="AR1197" s="227" t="s">
        <v>394</v>
      </c>
      <c r="AT1197" s="227" t="s">
        <v>395</v>
      </c>
      <c r="AU1197" s="227" t="s">
        <v>85</v>
      </c>
      <c r="AY1197" s="19" t="s">
        <v>335</v>
      </c>
      <c r="BE1197" s="228">
        <f>IF(N1197="základní",J1197,0)</f>
        <v>0</v>
      </c>
      <c r="BF1197" s="228">
        <f>IF(N1197="snížená",J1197,0)</f>
        <v>0</v>
      </c>
      <c r="BG1197" s="228">
        <f>IF(N1197="zákl. přenesená",J1197,0)</f>
        <v>0</v>
      </c>
      <c r="BH1197" s="228">
        <f>IF(N1197="sníž. přenesená",J1197,0)</f>
        <v>0</v>
      </c>
      <c r="BI1197" s="228">
        <f>IF(N1197="nulová",J1197,0)</f>
        <v>0</v>
      </c>
      <c r="BJ1197" s="19" t="s">
        <v>83</v>
      </c>
      <c r="BK1197" s="228">
        <f>ROUND(I1197*H1197,2)</f>
        <v>0</v>
      </c>
      <c r="BL1197" s="19" t="s">
        <v>103</v>
      </c>
      <c r="BM1197" s="227" t="s">
        <v>1809</v>
      </c>
    </row>
    <row r="1198" s="2" customFormat="1">
      <c r="A1198" s="40"/>
      <c r="B1198" s="41"/>
      <c r="C1198" s="42"/>
      <c r="D1198" s="229" t="s">
        <v>343</v>
      </c>
      <c r="E1198" s="42"/>
      <c r="F1198" s="230" t="s">
        <v>1808</v>
      </c>
      <c r="G1198" s="42"/>
      <c r="H1198" s="42"/>
      <c r="I1198" s="231"/>
      <c r="J1198" s="42"/>
      <c r="K1198" s="42"/>
      <c r="L1198" s="46"/>
      <c r="M1198" s="232"/>
      <c r="N1198" s="233"/>
      <c r="O1198" s="86"/>
      <c r="P1198" s="86"/>
      <c r="Q1198" s="86"/>
      <c r="R1198" s="86"/>
      <c r="S1198" s="86"/>
      <c r="T1198" s="86"/>
      <c r="U1198" s="87"/>
      <c r="V1198" s="40"/>
      <c r="W1198" s="40"/>
      <c r="X1198" s="40"/>
      <c r="Y1198" s="40"/>
      <c r="Z1198" s="40"/>
      <c r="AA1198" s="40"/>
      <c r="AB1198" s="40"/>
      <c r="AC1198" s="40"/>
      <c r="AD1198" s="40"/>
      <c r="AE1198" s="40"/>
      <c r="AT1198" s="19" t="s">
        <v>343</v>
      </c>
      <c r="AU1198" s="19" t="s">
        <v>85</v>
      </c>
    </row>
    <row r="1199" s="2" customFormat="1" ht="37.8" customHeight="1">
      <c r="A1199" s="40"/>
      <c r="B1199" s="41"/>
      <c r="C1199" s="257" t="s">
        <v>1810</v>
      </c>
      <c r="D1199" s="257" t="s">
        <v>395</v>
      </c>
      <c r="E1199" s="258" t="s">
        <v>1811</v>
      </c>
      <c r="F1199" s="259" t="s">
        <v>1812</v>
      </c>
      <c r="G1199" s="260" t="s">
        <v>618</v>
      </c>
      <c r="H1199" s="261">
        <v>48</v>
      </c>
      <c r="I1199" s="262"/>
      <c r="J1199" s="263">
        <f>ROUND(I1199*H1199,2)</f>
        <v>0</v>
      </c>
      <c r="K1199" s="259" t="s">
        <v>19</v>
      </c>
      <c r="L1199" s="264"/>
      <c r="M1199" s="265" t="s">
        <v>19</v>
      </c>
      <c r="N1199" s="266" t="s">
        <v>47</v>
      </c>
      <c r="O1199" s="86"/>
      <c r="P1199" s="225">
        <f>O1199*H1199</f>
        <v>0</v>
      </c>
      <c r="Q1199" s="225">
        <v>0.0050000000000000001</v>
      </c>
      <c r="R1199" s="225">
        <f>Q1199*H1199</f>
        <v>0.23999999999999999</v>
      </c>
      <c r="S1199" s="225">
        <v>0</v>
      </c>
      <c r="T1199" s="225">
        <f>S1199*H1199</f>
        <v>0</v>
      </c>
      <c r="U1199" s="226" t="s">
        <v>19</v>
      </c>
      <c r="V1199" s="40"/>
      <c r="W1199" s="40"/>
      <c r="X1199" s="40"/>
      <c r="Y1199" s="40"/>
      <c r="Z1199" s="40"/>
      <c r="AA1199" s="40"/>
      <c r="AB1199" s="40"/>
      <c r="AC1199" s="40"/>
      <c r="AD1199" s="40"/>
      <c r="AE1199" s="40"/>
      <c r="AR1199" s="227" t="s">
        <v>394</v>
      </c>
      <c r="AT1199" s="227" t="s">
        <v>395</v>
      </c>
      <c r="AU1199" s="227" t="s">
        <v>85</v>
      </c>
      <c r="AY1199" s="19" t="s">
        <v>335</v>
      </c>
      <c r="BE1199" s="228">
        <f>IF(N1199="základní",J1199,0)</f>
        <v>0</v>
      </c>
      <c r="BF1199" s="228">
        <f>IF(N1199="snížená",J1199,0)</f>
        <v>0</v>
      </c>
      <c r="BG1199" s="228">
        <f>IF(N1199="zákl. přenesená",J1199,0)</f>
        <v>0</v>
      </c>
      <c r="BH1199" s="228">
        <f>IF(N1199="sníž. přenesená",J1199,0)</f>
        <v>0</v>
      </c>
      <c r="BI1199" s="228">
        <f>IF(N1199="nulová",J1199,0)</f>
        <v>0</v>
      </c>
      <c r="BJ1199" s="19" t="s">
        <v>83</v>
      </c>
      <c r="BK1199" s="228">
        <f>ROUND(I1199*H1199,2)</f>
        <v>0</v>
      </c>
      <c r="BL1199" s="19" t="s">
        <v>103</v>
      </c>
      <c r="BM1199" s="227" t="s">
        <v>1813</v>
      </c>
    </row>
    <row r="1200" s="2" customFormat="1">
      <c r="A1200" s="40"/>
      <c r="B1200" s="41"/>
      <c r="C1200" s="42"/>
      <c r="D1200" s="229" t="s">
        <v>343</v>
      </c>
      <c r="E1200" s="42"/>
      <c r="F1200" s="230" t="s">
        <v>1814</v>
      </c>
      <c r="G1200" s="42"/>
      <c r="H1200" s="42"/>
      <c r="I1200" s="231"/>
      <c r="J1200" s="42"/>
      <c r="K1200" s="42"/>
      <c r="L1200" s="46"/>
      <c r="M1200" s="232"/>
      <c r="N1200" s="233"/>
      <c r="O1200" s="86"/>
      <c r="P1200" s="86"/>
      <c r="Q1200" s="86"/>
      <c r="R1200" s="86"/>
      <c r="S1200" s="86"/>
      <c r="T1200" s="86"/>
      <c r="U1200" s="87"/>
      <c r="V1200" s="40"/>
      <c r="W1200" s="40"/>
      <c r="X1200" s="40"/>
      <c r="Y1200" s="40"/>
      <c r="Z1200" s="40"/>
      <c r="AA1200" s="40"/>
      <c r="AB1200" s="40"/>
      <c r="AC1200" s="40"/>
      <c r="AD1200" s="40"/>
      <c r="AE1200" s="40"/>
      <c r="AT1200" s="19" t="s">
        <v>343</v>
      </c>
      <c r="AU1200" s="19" t="s">
        <v>85</v>
      </c>
    </row>
    <row r="1201" s="2" customFormat="1" ht="16.5" customHeight="1">
      <c r="A1201" s="40"/>
      <c r="B1201" s="41"/>
      <c r="C1201" s="216" t="s">
        <v>1815</v>
      </c>
      <c r="D1201" s="216" t="s">
        <v>337</v>
      </c>
      <c r="E1201" s="217" t="s">
        <v>1816</v>
      </c>
      <c r="F1201" s="218" t="s">
        <v>1817</v>
      </c>
      <c r="G1201" s="219" t="s">
        <v>666</v>
      </c>
      <c r="H1201" s="220">
        <v>8</v>
      </c>
      <c r="I1201" s="221"/>
      <c r="J1201" s="222">
        <f>ROUND(I1201*H1201,2)</f>
        <v>0</v>
      </c>
      <c r="K1201" s="218" t="s">
        <v>341</v>
      </c>
      <c r="L1201" s="46"/>
      <c r="M1201" s="223" t="s">
        <v>19</v>
      </c>
      <c r="N1201" s="224" t="s">
        <v>47</v>
      </c>
      <c r="O1201" s="86"/>
      <c r="P1201" s="225">
        <f>O1201*H1201</f>
        <v>0</v>
      </c>
      <c r="Q1201" s="225">
        <v>0.00019000000000000001</v>
      </c>
      <c r="R1201" s="225">
        <f>Q1201*H1201</f>
        <v>0.0015200000000000001</v>
      </c>
      <c r="S1201" s="225">
        <v>0</v>
      </c>
      <c r="T1201" s="225">
        <f>S1201*H1201</f>
        <v>0</v>
      </c>
      <c r="U1201" s="226" t="s">
        <v>19</v>
      </c>
      <c r="V1201" s="40"/>
      <c r="W1201" s="40"/>
      <c r="X1201" s="40"/>
      <c r="Y1201" s="40"/>
      <c r="Z1201" s="40"/>
      <c r="AA1201" s="40"/>
      <c r="AB1201" s="40"/>
      <c r="AC1201" s="40"/>
      <c r="AD1201" s="40"/>
      <c r="AE1201" s="40"/>
      <c r="AR1201" s="227" t="s">
        <v>447</v>
      </c>
      <c r="AT1201" s="227" t="s">
        <v>337</v>
      </c>
      <c r="AU1201" s="227" t="s">
        <v>85</v>
      </c>
      <c r="AY1201" s="19" t="s">
        <v>335</v>
      </c>
      <c r="BE1201" s="228">
        <f>IF(N1201="základní",J1201,0)</f>
        <v>0</v>
      </c>
      <c r="BF1201" s="228">
        <f>IF(N1201="snížená",J1201,0)</f>
        <v>0</v>
      </c>
      <c r="BG1201" s="228">
        <f>IF(N1201="zákl. přenesená",J1201,0)</f>
        <v>0</v>
      </c>
      <c r="BH1201" s="228">
        <f>IF(N1201="sníž. přenesená",J1201,0)</f>
        <v>0</v>
      </c>
      <c r="BI1201" s="228">
        <f>IF(N1201="nulová",J1201,0)</f>
        <v>0</v>
      </c>
      <c r="BJ1201" s="19" t="s">
        <v>83</v>
      </c>
      <c r="BK1201" s="228">
        <f>ROUND(I1201*H1201,2)</f>
        <v>0</v>
      </c>
      <c r="BL1201" s="19" t="s">
        <v>447</v>
      </c>
      <c r="BM1201" s="227" t="s">
        <v>1818</v>
      </c>
    </row>
    <row r="1202" s="2" customFormat="1">
      <c r="A1202" s="40"/>
      <c r="B1202" s="41"/>
      <c r="C1202" s="42"/>
      <c r="D1202" s="229" t="s">
        <v>343</v>
      </c>
      <c r="E1202" s="42"/>
      <c r="F1202" s="230" t="s">
        <v>1819</v>
      </c>
      <c r="G1202" s="42"/>
      <c r="H1202" s="42"/>
      <c r="I1202" s="231"/>
      <c r="J1202" s="42"/>
      <c r="K1202" s="42"/>
      <c r="L1202" s="46"/>
      <c r="M1202" s="232"/>
      <c r="N1202" s="233"/>
      <c r="O1202" s="86"/>
      <c r="P1202" s="86"/>
      <c r="Q1202" s="86"/>
      <c r="R1202" s="86"/>
      <c r="S1202" s="86"/>
      <c r="T1202" s="86"/>
      <c r="U1202" s="87"/>
      <c r="V1202" s="40"/>
      <c r="W1202" s="40"/>
      <c r="X1202" s="40"/>
      <c r="Y1202" s="40"/>
      <c r="Z1202" s="40"/>
      <c r="AA1202" s="40"/>
      <c r="AB1202" s="40"/>
      <c r="AC1202" s="40"/>
      <c r="AD1202" s="40"/>
      <c r="AE1202" s="40"/>
      <c r="AT1202" s="19" t="s">
        <v>343</v>
      </c>
      <c r="AU1202" s="19" t="s">
        <v>85</v>
      </c>
    </row>
    <row r="1203" s="2" customFormat="1">
      <c r="A1203" s="40"/>
      <c r="B1203" s="41"/>
      <c r="C1203" s="42"/>
      <c r="D1203" s="234" t="s">
        <v>345</v>
      </c>
      <c r="E1203" s="42"/>
      <c r="F1203" s="235" t="s">
        <v>1820</v>
      </c>
      <c r="G1203" s="42"/>
      <c r="H1203" s="42"/>
      <c r="I1203" s="231"/>
      <c r="J1203" s="42"/>
      <c r="K1203" s="42"/>
      <c r="L1203" s="46"/>
      <c r="M1203" s="232"/>
      <c r="N1203" s="233"/>
      <c r="O1203" s="86"/>
      <c r="P1203" s="86"/>
      <c r="Q1203" s="86"/>
      <c r="R1203" s="86"/>
      <c r="S1203" s="86"/>
      <c r="T1203" s="86"/>
      <c r="U1203" s="87"/>
      <c r="V1203" s="40"/>
      <c r="W1203" s="40"/>
      <c r="X1203" s="40"/>
      <c r="Y1203" s="40"/>
      <c r="Z1203" s="40"/>
      <c r="AA1203" s="40"/>
      <c r="AB1203" s="40"/>
      <c r="AC1203" s="40"/>
      <c r="AD1203" s="40"/>
      <c r="AE1203" s="40"/>
      <c r="AT1203" s="19" t="s">
        <v>345</v>
      </c>
      <c r="AU1203" s="19" t="s">
        <v>85</v>
      </c>
    </row>
    <row r="1204" s="14" customFormat="1">
      <c r="A1204" s="14"/>
      <c r="B1204" s="247"/>
      <c r="C1204" s="248"/>
      <c r="D1204" s="229" t="s">
        <v>347</v>
      </c>
      <c r="E1204" s="249" t="s">
        <v>19</v>
      </c>
      <c r="F1204" s="250" t="s">
        <v>1804</v>
      </c>
      <c r="G1204" s="248"/>
      <c r="H1204" s="249" t="s">
        <v>19</v>
      </c>
      <c r="I1204" s="251"/>
      <c r="J1204" s="248"/>
      <c r="K1204" s="248"/>
      <c r="L1204" s="252"/>
      <c r="M1204" s="253"/>
      <c r="N1204" s="254"/>
      <c r="O1204" s="254"/>
      <c r="P1204" s="254"/>
      <c r="Q1204" s="254"/>
      <c r="R1204" s="254"/>
      <c r="S1204" s="254"/>
      <c r="T1204" s="254"/>
      <c r="U1204" s="255"/>
      <c r="V1204" s="14"/>
      <c r="W1204" s="14"/>
      <c r="X1204" s="14"/>
      <c r="Y1204" s="14"/>
      <c r="Z1204" s="14"/>
      <c r="AA1204" s="14"/>
      <c r="AB1204" s="14"/>
      <c r="AC1204" s="14"/>
      <c r="AD1204" s="14"/>
      <c r="AE1204" s="14"/>
      <c r="AT1204" s="256" t="s">
        <v>347</v>
      </c>
      <c r="AU1204" s="256" t="s">
        <v>85</v>
      </c>
      <c r="AV1204" s="14" t="s">
        <v>83</v>
      </c>
      <c r="AW1204" s="14" t="s">
        <v>37</v>
      </c>
      <c r="AX1204" s="14" t="s">
        <v>76</v>
      </c>
      <c r="AY1204" s="256" t="s">
        <v>335</v>
      </c>
    </row>
    <row r="1205" s="13" customFormat="1">
      <c r="A1205" s="13"/>
      <c r="B1205" s="236"/>
      <c r="C1205" s="237"/>
      <c r="D1205" s="229" t="s">
        <v>347</v>
      </c>
      <c r="E1205" s="238" t="s">
        <v>19</v>
      </c>
      <c r="F1205" s="239" t="s">
        <v>1821</v>
      </c>
      <c r="G1205" s="237"/>
      <c r="H1205" s="240">
        <v>8</v>
      </c>
      <c r="I1205" s="241"/>
      <c r="J1205" s="237"/>
      <c r="K1205" s="237"/>
      <c r="L1205" s="242"/>
      <c r="M1205" s="243"/>
      <c r="N1205" s="244"/>
      <c r="O1205" s="244"/>
      <c r="P1205" s="244"/>
      <c r="Q1205" s="244"/>
      <c r="R1205" s="244"/>
      <c r="S1205" s="244"/>
      <c r="T1205" s="244"/>
      <c r="U1205" s="245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T1205" s="246" t="s">
        <v>347</v>
      </c>
      <c r="AU1205" s="246" t="s">
        <v>85</v>
      </c>
      <c r="AV1205" s="13" t="s">
        <v>85</v>
      </c>
      <c r="AW1205" s="13" t="s">
        <v>37</v>
      </c>
      <c r="AX1205" s="13" t="s">
        <v>76</v>
      </c>
      <c r="AY1205" s="246" t="s">
        <v>335</v>
      </c>
    </row>
    <row r="1206" s="15" customFormat="1">
      <c r="A1206" s="15"/>
      <c r="B1206" s="267"/>
      <c r="C1206" s="268"/>
      <c r="D1206" s="229" t="s">
        <v>347</v>
      </c>
      <c r="E1206" s="269" t="s">
        <v>19</v>
      </c>
      <c r="F1206" s="270" t="s">
        <v>462</v>
      </c>
      <c r="G1206" s="268"/>
      <c r="H1206" s="271">
        <v>8</v>
      </c>
      <c r="I1206" s="272"/>
      <c r="J1206" s="268"/>
      <c r="K1206" s="268"/>
      <c r="L1206" s="273"/>
      <c r="M1206" s="274"/>
      <c r="N1206" s="275"/>
      <c r="O1206" s="275"/>
      <c r="P1206" s="275"/>
      <c r="Q1206" s="275"/>
      <c r="R1206" s="275"/>
      <c r="S1206" s="275"/>
      <c r="T1206" s="275"/>
      <c r="U1206" s="276"/>
      <c r="V1206" s="15"/>
      <c r="W1206" s="15"/>
      <c r="X1206" s="15"/>
      <c r="Y1206" s="15"/>
      <c r="Z1206" s="15"/>
      <c r="AA1206" s="15"/>
      <c r="AB1206" s="15"/>
      <c r="AC1206" s="15"/>
      <c r="AD1206" s="15"/>
      <c r="AE1206" s="15"/>
      <c r="AT1206" s="277" t="s">
        <v>347</v>
      </c>
      <c r="AU1206" s="277" t="s">
        <v>85</v>
      </c>
      <c r="AV1206" s="15" t="s">
        <v>103</v>
      </c>
      <c r="AW1206" s="15" t="s">
        <v>37</v>
      </c>
      <c r="AX1206" s="15" t="s">
        <v>83</v>
      </c>
      <c r="AY1206" s="277" t="s">
        <v>335</v>
      </c>
    </row>
    <row r="1207" s="2" customFormat="1" ht="16.5" customHeight="1">
      <c r="A1207" s="40"/>
      <c r="B1207" s="41"/>
      <c r="C1207" s="257" t="s">
        <v>1822</v>
      </c>
      <c r="D1207" s="257" t="s">
        <v>395</v>
      </c>
      <c r="E1207" s="258" t="s">
        <v>1823</v>
      </c>
      <c r="F1207" s="259" t="s">
        <v>1824</v>
      </c>
      <c r="G1207" s="260" t="s">
        <v>666</v>
      </c>
      <c r="H1207" s="261">
        <v>8</v>
      </c>
      <c r="I1207" s="262"/>
      <c r="J1207" s="263">
        <f>ROUND(I1207*H1207,2)</f>
        <v>0</v>
      </c>
      <c r="K1207" s="259" t="s">
        <v>19</v>
      </c>
      <c r="L1207" s="264"/>
      <c r="M1207" s="265" t="s">
        <v>19</v>
      </c>
      <c r="N1207" s="266" t="s">
        <v>47</v>
      </c>
      <c r="O1207" s="86"/>
      <c r="P1207" s="225">
        <f>O1207*H1207</f>
        <v>0</v>
      </c>
      <c r="Q1207" s="225">
        <v>0.01</v>
      </c>
      <c r="R1207" s="225">
        <f>Q1207*H1207</f>
        <v>0.080000000000000002</v>
      </c>
      <c r="S1207" s="225">
        <v>0</v>
      </c>
      <c r="T1207" s="225">
        <f>S1207*H1207</f>
        <v>0</v>
      </c>
      <c r="U1207" s="226" t="s">
        <v>19</v>
      </c>
      <c r="V1207" s="40"/>
      <c r="W1207" s="40"/>
      <c r="X1207" s="40"/>
      <c r="Y1207" s="40"/>
      <c r="Z1207" s="40"/>
      <c r="AA1207" s="40"/>
      <c r="AB1207" s="40"/>
      <c r="AC1207" s="40"/>
      <c r="AD1207" s="40"/>
      <c r="AE1207" s="40"/>
      <c r="AR1207" s="227" t="s">
        <v>565</v>
      </c>
      <c r="AT1207" s="227" t="s">
        <v>395</v>
      </c>
      <c r="AU1207" s="227" t="s">
        <v>85</v>
      </c>
      <c r="AY1207" s="19" t="s">
        <v>335</v>
      </c>
      <c r="BE1207" s="228">
        <f>IF(N1207="základní",J1207,0)</f>
        <v>0</v>
      </c>
      <c r="BF1207" s="228">
        <f>IF(N1207="snížená",J1207,0)</f>
        <v>0</v>
      </c>
      <c r="BG1207" s="228">
        <f>IF(N1207="zákl. přenesená",J1207,0)</f>
        <v>0</v>
      </c>
      <c r="BH1207" s="228">
        <f>IF(N1207="sníž. přenesená",J1207,0)</f>
        <v>0</v>
      </c>
      <c r="BI1207" s="228">
        <f>IF(N1207="nulová",J1207,0)</f>
        <v>0</v>
      </c>
      <c r="BJ1207" s="19" t="s">
        <v>83</v>
      </c>
      <c r="BK1207" s="228">
        <f>ROUND(I1207*H1207,2)</f>
        <v>0</v>
      </c>
      <c r="BL1207" s="19" t="s">
        <v>447</v>
      </c>
      <c r="BM1207" s="227" t="s">
        <v>1825</v>
      </c>
    </row>
    <row r="1208" s="2" customFormat="1">
      <c r="A1208" s="40"/>
      <c r="B1208" s="41"/>
      <c r="C1208" s="42"/>
      <c r="D1208" s="229" t="s">
        <v>343</v>
      </c>
      <c r="E1208" s="42"/>
      <c r="F1208" s="230" t="s">
        <v>1824</v>
      </c>
      <c r="G1208" s="42"/>
      <c r="H1208" s="42"/>
      <c r="I1208" s="231"/>
      <c r="J1208" s="42"/>
      <c r="K1208" s="42"/>
      <c r="L1208" s="46"/>
      <c r="M1208" s="232"/>
      <c r="N1208" s="233"/>
      <c r="O1208" s="86"/>
      <c r="P1208" s="86"/>
      <c r="Q1208" s="86"/>
      <c r="R1208" s="86"/>
      <c r="S1208" s="86"/>
      <c r="T1208" s="86"/>
      <c r="U1208" s="87"/>
      <c r="V1208" s="40"/>
      <c r="W1208" s="40"/>
      <c r="X1208" s="40"/>
      <c r="Y1208" s="40"/>
      <c r="Z1208" s="40"/>
      <c r="AA1208" s="40"/>
      <c r="AB1208" s="40"/>
      <c r="AC1208" s="40"/>
      <c r="AD1208" s="40"/>
      <c r="AE1208" s="40"/>
      <c r="AT1208" s="19" t="s">
        <v>343</v>
      </c>
      <c r="AU1208" s="19" t="s">
        <v>85</v>
      </c>
    </row>
    <row r="1209" s="2" customFormat="1" ht="21.75" customHeight="1">
      <c r="A1209" s="40"/>
      <c r="B1209" s="41"/>
      <c r="C1209" s="216" t="s">
        <v>1826</v>
      </c>
      <c r="D1209" s="216" t="s">
        <v>337</v>
      </c>
      <c r="E1209" s="217" t="s">
        <v>1827</v>
      </c>
      <c r="F1209" s="218" t="s">
        <v>1828</v>
      </c>
      <c r="G1209" s="219" t="s">
        <v>618</v>
      </c>
      <c r="H1209" s="220">
        <v>196.5</v>
      </c>
      <c r="I1209" s="221"/>
      <c r="J1209" s="222">
        <f>ROUND(I1209*H1209,2)</f>
        <v>0</v>
      </c>
      <c r="K1209" s="218" t="s">
        <v>19</v>
      </c>
      <c r="L1209" s="46"/>
      <c r="M1209" s="223" t="s">
        <v>19</v>
      </c>
      <c r="N1209" s="224" t="s">
        <v>47</v>
      </c>
      <c r="O1209" s="86"/>
      <c r="P1209" s="225">
        <f>O1209*H1209</f>
        <v>0</v>
      </c>
      <c r="Q1209" s="225">
        <v>6.0000000000000002E-05</v>
      </c>
      <c r="R1209" s="225">
        <f>Q1209*H1209</f>
        <v>0.01179</v>
      </c>
      <c r="S1209" s="225">
        <v>0</v>
      </c>
      <c r="T1209" s="225">
        <f>S1209*H1209</f>
        <v>0</v>
      </c>
      <c r="U1209" s="226" t="s">
        <v>19</v>
      </c>
      <c r="V1209" s="40"/>
      <c r="W1209" s="40"/>
      <c r="X1209" s="40"/>
      <c r="Y1209" s="40"/>
      <c r="Z1209" s="40"/>
      <c r="AA1209" s="40"/>
      <c r="AB1209" s="40"/>
      <c r="AC1209" s="40"/>
      <c r="AD1209" s="40"/>
      <c r="AE1209" s="40"/>
      <c r="AR1209" s="227" t="s">
        <v>447</v>
      </c>
      <c r="AT1209" s="227" t="s">
        <v>337</v>
      </c>
      <c r="AU1209" s="227" t="s">
        <v>85</v>
      </c>
      <c r="AY1209" s="19" t="s">
        <v>335</v>
      </c>
      <c r="BE1209" s="228">
        <f>IF(N1209="základní",J1209,0)</f>
        <v>0</v>
      </c>
      <c r="BF1209" s="228">
        <f>IF(N1209="snížená",J1209,0)</f>
        <v>0</v>
      </c>
      <c r="BG1209" s="228">
        <f>IF(N1209="zákl. přenesená",J1209,0)</f>
        <v>0</v>
      </c>
      <c r="BH1209" s="228">
        <f>IF(N1209="sníž. přenesená",J1209,0)</f>
        <v>0</v>
      </c>
      <c r="BI1209" s="228">
        <f>IF(N1209="nulová",J1209,0)</f>
        <v>0</v>
      </c>
      <c r="BJ1209" s="19" t="s">
        <v>83</v>
      </c>
      <c r="BK1209" s="228">
        <f>ROUND(I1209*H1209,2)</f>
        <v>0</v>
      </c>
      <c r="BL1209" s="19" t="s">
        <v>447</v>
      </c>
      <c r="BM1209" s="227" t="s">
        <v>1829</v>
      </c>
    </row>
    <row r="1210" s="2" customFormat="1">
      <c r="A1210" s="40"/>
      <c r="B1210" s="41"/>
      <c r="C1210" s="42"/>
      <c r="D1210" s="229" t="s">
        <v>343</v>
      </c>
      <c r="E1210" s="42"/>
      <c r="F1210" s="230" t="s">
        <v>1828</v>
      </c>
      <c r="G1210" s="42"/>
      <c r="H1210" s="42"/>
      <c r="I1210" s="231"/>
      <c r="J1210" s="42"/>
      <c r="K1210" s="42"/>
      <c r="L1210" s="46"/>
      <c r="M1210" s="232"/>
      <c r="N1210" s="233"/>
      <c r="O1210" s="86"/>
      <c r="P1210" s="86"/>
      <c r="Q1210" s="86"/>
      <c r="R1210" s="86"/>
      <c r="S1210" s="86"/>
      <c r="T1210" s="86"/>
      <c r="U1210" s="87"/>
      <c r="V1210" s="40"/>
      <c r="W1210" s="40"/>
      <c r="X1210" s="40"/>
      <c r="Y1210" s="40"/>
      <c r="Z1210" s="40"/>
      <c r="AA1210" s="40"/>
      <c r="AB1210" s="40"/>
      <c r="AC1210" s="40"/>
      <c r="AD1210" s="40"/>
      <c r="AE1210" s="40"/>
      <c r="AT1210" s="19" t="s">
        <v>343</v>
      </c>
      <c r="AU1210" s="19" t="s">
        <v>85</v>
      </c>
    </row>
    <row r="1211" s="14" customFormat="1">
      <c r="A1211" s="14"/>
      <c r="B1211" s="247"/>
      <c r="C1211" s="248"/>
      <c r="D1211" s="229" t="s">
        <v>347</v>
      </c>
      <c r="E1211" s="249" t="s">
        <v>19</v>
      </c>
      <c r="F1211" s="250" t="s">
        <v>1402</v>
      </c>
      <c r="G1211" s="248"/>
      <c r="H1211" s="249" t="s">
        <v>19</v>
      </c>
      <c r="I1211" s="251"/>
      <c r="J1211" s="248"/>
      <c r="K1211" s="248"/>
      <c r="L1211" s="252"/>
      <c r="M1211" s="253"/>
      <c r="N1211" s="254"/>
      <c r="O1211" s="254"/>
      <c r="P1211" s="254"/>
      <c r="Q1211" s="254"/>
      <c r="R1211" s="254"/>
      <c r="S1211" s="254"/>
      <c r="T1211" s="254"/>
      <c r="U1211" s="255"/>
      <c r="V1211" s="14"/>
      <c r="W1211" s="14"/>
      <c r="X1211" s="14"/>
      <c r="Y1211" s="14"/>
      <c r="Z1211" s="14"/>
      <c r="AA1211" s="14"/>
      <c r="AB1211" s="14"/>
      <c r="AC1211" s="14"/>
      <c r="AD1211" s="14"/>
      <c r="AE1211" s="14"/>
      <c r="AT1211" s="256" t="s">
        <v>347</v>
      </c>
      <c r="AU1211" s="256" t="s">
        <v>85</v>
      </c>
      <c r="AV1211" s="14" t="s">
        <v>83</v>
      </c>
      <c r="AW1211" s="14" t="s">
        <v>37</v>
      </c>
      <c r="AX1211" s="14" t="s">
        <v>76</v>
      </c>
      <c r="AY1211" s="256" t="s">
        <v>335</v>
      </c>
    </row>
    <row r="1212" s="13" customFormat="1">
      <c r="A1212" s="13"/>
      <c r="B1212" s="236"/>
      <c r="C1212" s="237"/>
      <c r="D1212" s="229" t="s">
        <v>347</v>
      </c>
      <c r="E1212" s="238" t="s">
        <v>19</v>
      </c>
      <c r="F1212" s="239" t="s">
        <v>1830</v>
      </c>
      <c r="G1212" s="237"/>
      <c r="H1212" s="240">
        <v>125</v>
      </c>
      <c r="I1212" s="241"/>
      <c r="J1212" s="237"/>
      <c r="K1212" s="237"/>
      <c r="L1212" s="242"/>
      <c r="M1212" s="243"/>
      <c r="N1212" s="244"/>
      <c r="O1212" s="244"/>
      <c r="P1212" s="244"/>
      <c r="Q1212" s="244"/>
      <c r="R1212" s="244"/>
      <c r="S1212" s="244"/>
      <c r="T1212" s="244"/>
      <c r="U1212" s="245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T1212" s="246" t="s">
        <v>347</v>
      </c>
      <c r="AU1212" s="246" t="s">
        <v>85</v>
      </c>
      <c r="AV1212" s="13" t="s">
        <v>85</v>
      </c>
      <c r="AW1212" s="13" t="s">
        <v>37</v>
      </c>
      <c r="AX1212" s="13" t="s">
        <v>76</v>
      </c>
      <c r="AY1212" s="246" t="s">
        <v>335</v>
      </c>
    </row>
    <row r="1213" s="13" customFormat="1">
      <c r="A1213" s="13"/>
      <c r="B1213" s="236"/>
      <c r="C1213" s="237"/>
      <c r="D1213" s="229" t="s">
        <v>347</v>
      </c>
      <c r="E1213" s="238" t="s">
        <v>19</v>
      </c>
      <c r="F1213" s="239" t="s">
        <v>1831</v>
      </c>
      <c r="G1213" s="237"/>
      <c r="H1213" s="240">
        <v>71.5</v>
      </c>
      <c r="I1213" s="241"/>
      <c r="J1213" s="237"/>
      <c r="K1213" s="237"/>
      <c r="L1213" s="242"/>
      <c r="M1213" s="243"/>
      <c r="N1213" s="244"/>
      <c r="O1213" s="244"/>
      <c r="P1213" s="244"/>
      <c r="Q1213" s="244"/>
      <c r="R1213" s="244"/>
      <c r="S1213" s="244"/>
      <c r="T1213" s="244"/>
      <c r="U1213" s="245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T1213" s="246" t="s">
        <v>347</v>
      </c>
      <c r="AU1213" s="246" t="s">
        <v>85</v>
      </c>
      <c r="AV1213" s="13" t="s">
        <v>85</v>
      </c>
      <c r="AW1213" s="13" t="s">
        <v>37</v>
      </c>
      <c r="AX1213" s="13" t="s">
        <v>76</v>
      </c>
      <c r="AY1213" s="246" t="s">
        <v>335</v>
      </c>
    </row>
    <row r="1214" s="15" customFormat="1">
      <c r="A1214" s="15"/>
      <c r="B1214" s="267"/>
      <c r="C1214" s="268"/>
      <c r="D1214" s="229" t="s">
        <v>347</v>
      </c>
      <c r="E1214" s="269" t="s">
        <v>19</v>
      </c>
      <c r="F1214" s="270" t="s">
        <v>462</v>
      </c>
      <c r="G1214" s="268"/>
      <c r="H1214" s="271">
        <v>196.5</v>
      </c>
      <c r="I1214" s="272"/>
      <c r="J1214" s="268"/>
      <c r="K1214" s="268"/>
      <c r="L1214" s="273"/>
      <c r="M1214" s="274"/>
      <c r="N1214" s="275"/>
      <c r="O1214" s="275"/>
      <c r="P1214" s="275"/>
      <c r="Q1214" s="275"/>
      <c r="R1214" s="275"/>
      <c r="S1214" s="275"/>
      <c r="T1214" s="275"/>
      <c r="U1214" s="276"/>
      <c r="V1214" s="15"/>
      <c r="W1214" s="15"/>
      <c r="X1214" s="15"/>
      <c r="Y1214" s="15"/>
      <c r="Z1214" s="15"/>
      <c r="AA1214" s="15"/>
      <c r="AB1214" s="15"/>
      <c r="AC1214" s="15"/>
      <c r="AD1214" s="15"/>
      <c r="AE1214" s="15"/>
      <c r="AT1214" s="277" t="s">
        <v>347</v>
      </c>
      <c r="AU1214" s="277" t="s">
        <v>85</v>
      </c>
      <c r="AV1214" s="15" t="s">
        <v>103</v>
      </c>
      <c r="AW1214" s="15" t="s">
        <v>37</v>
      </c>
      <c r="AX1214" s="15" t="s">
        <v>83</v>
      </c>
      <c r="AY1214" s="277" t="s">
        <v>335</v>
      </c>
    </row>
    <row r="1215" s="2" customFormat="1" ht="16.5" customHeight="1">
      <c r="A1215" s="40"/>
      <c r="B1215" s="41"/>
      <c r="C1215" s="257" t="s">
        <v>1832</v>
      </c>
      <c r="D1215" s="257" t="s">
        <v>395</v>
      </c>
      <c r="E1215" s="258" t="s">
        <v>1833</v>
      </c>
      <c r="F1215" s="259" t="s">
        <v>1834</v>
      </c>
      <c r="G1215" s="260" t="s">
        <v>618</v>
      </c>
      <c r="H1215" s="261">
        <v>200.43000000000001</v>
      </c>
      <c r="I1215" s="262"/>
      <c r="J1215" s="263">
        <f>ROUND(I1215*H1215,2)</f>
        <v>0</v>
      </c>
      <c r="K1215" s="259" t="s">
        <v>19</v>
      </c>
      <c r="L1215" s="264"/>
      <c r="M1215" s="265" t="s">
        <v>19</v>
      </c>
      <c r="N1215" s="266" t="s">
        <v>47</v>
      </c>
      <c r="O1215" s="86"/>
      <c r="P1215" s="225">
        <f>O1215*H1215</f>
        <v>0</v>
      </c>
      <c r="Q1215" s="225">
        <v>0.0018400000000000001</v>
      </c>
      <c r="R1215" s="225">
        <f>Q1215*H1215</f>
        <v>0.36879120000000004</v>
      </c>
      <c r="S1215" s="225">
        <v>0</v>
      </c>
      <c r="T1215" s="225">
        <f>S1215*H1215</f>
        <v>0</v>
      </c>
      <c r="U1215" s="226" t="s">
        <v>19</v>
      </c>
      <c r="V1215" s="40"/>
      <c r="W1215" s="40"/>
      <c r="X1215" s="40"/>
      <c r="Y1215" s="40"/>
      <c r="Z1215" s="40"/>
      <c r="AA1215" s="40"/>
      <c r="AB1215" s="40"/>
      <c r="AC1215" s="40"/>
      <c r="AD1215" s="40"/>
      <c r="AE1215" s="40"/>
      <c r="AR1215" s="227" t="s">
        <v>565</v>
      </c>
      <c r="AT1215" s="227" t="s">
        <v>395</v>
      </c>
      <c r="AU1215" s="227" t="s">
        <v>85</v>
      </c>
      <c r="AY1215" s="19" t="s">
        <v>335</v>
      </c>
      <c r="BE1215" s="228">
        <f>IF(N1215="základní",J1215,0)</f>
        <v>0</v>
      </c>
      <c r="BF1215" s="228">
        <f>IF(N1215="snížená",J1215,0)</f>
        <v>0</v>
      </c>
      <c r="BG1215" s="228">
        <f>IF(N1215="zákl. přenesená",J1215,0)</f>
        <v>0</v>
      </c>
      <c r="BH1215" s="228">
        <f>IF(N1215="sníž. přenesená",J1215,0)</f>
        <v>0</v>
      </c>
      <c r="BI1215" s="228">
        <f>IF(N1215="nulová",J1215,0)</f>
        <v>0</v>
      </c>
      <c r="BJ1215" s="19" t="s">
        <v>83</v>
      </c>
      <c r="BK1215" s="228">
        <f>ROUND(I1215*H1215,2)</f>
        <v>0</v>
      </c>
      <c r="BL1215" s="19" t="s">
        <v>447</v>
      </c>
      <c r="BM1215" s="227" t="s">
        <v>1835</v>
      </c>
    </row>
    <row r="1216" s="2" customFormat="1">
      <c r="A1216" s="40"/>
      <c r="B1216" s="41"/>
      <c r="C1216" s="42"/>
      <c r="D1216" s="229" t="s">
        <v>343</v>
      </c>
      <c r="E1216" s="42"/>
      <c r="F1216" s="230" t="s">
        <v>1834</v>
      </c>
      <c r="G1216" s="42"/>
      <c r="H1216" s="42"/>
      <c r="I1216" s="231"/>
      <c r="J1216" s="42"/>
      <c r="K1216" s="42"/>
      <c r="L1216" s="46"/>
      <c r="M1216" s="232"/>
      <c r="N1216" s="233"/>
      <c r="O1216" s="86"/>
      <c r="P1216" s="86"/>
      <c r="Q1216" s="86"/>
      <c r="R1216" s="86"/>
      <c r="S1216" s="86"/>
      <c r="T1216" s="86"/>
      <c r="U1216" s="87"/>
      <c r="V1216" s="40"/>
      <c r="W1216" s="40"/>
      <c r="X1216" s="40"/>
      <c r="Y1216" s="40"/>
      <c r="Z1216" s="40"/>
      <c r="AA1216" s="40"/>
      <c r="AB1216" s="40"/>
      <c r="AC1216" s="40"/>
      <c r="AD1216" s="40"/>
      <c r="AE1216" s="40"/>
      <c r="AT1216" s="19" t="s">
        <v>343</v>
      </c>
      <c r="AU1216" s="19" t="s">
        <v>85</v>
      </c>
    </row>
    <row r="1217" s="13" customFormat="1">
      <c r="A1217" s="13"/>
      <c r="B1217" s="236"/>
      <c r="C1217" s="237"/>
      <c r="D1217" s="229" t="s">
        <v>347</v>
      </c>
      <c r="E1217" s="237"/>
      <c r="F1217" s="239" t="s">
        <v>1836</v>
      </c>
      <c r="G1217" s="237"/>
      <c r="H1217" s="240">
        <v>200.43000000000001</v>
      </c>
      <c r="I1217" s="241"/>
      <c r="J1217" s="237"/>
      <c r="K1217" s="237"/>
      <c r="L1217" s="242"/>
      <c r="M1217" s="243"/>
      <c r="N1217" s="244"/>
      <c r="O1217" s="244"/>
      <c r="P1217" s="244"/>
      <c r="Q1217" s="244"/>
      <c r="R1217" s="244"/>
      <c r="S1217" s="244"/>
      <c r="T1217" s="244"/>
      <c r="U1217" s="245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T1217" s="246" t="s">
        <v>347</v>
      </c>
      <c r="AU1217" s="246" t="s">
        <v>85</v>
      </c>
      <c r="AV1217" s="13" t="s">
        <v>85</v>
      </c>
      <c r="AW1217" s="13" t="s">
        <v>4</v>
      </c>
      <c r="AX1217" s="13" t="s">
        <v>83</v>
      </c>
      <c r="AY1217" s="246" t="s">
        <v>335</v>
      </c>
    </row>
    <row r="1218" s="12" customFormat="1" ht="22.8" customHeight="1">
      <c r="A1218" s="12"/>
      <c r="B1218" s="200"/>
      <c r="C1218" s="201"/>
      <c r="D1218" s="202" t="s">
        <v>75</v>
      </c>
      <c r="E1218" s="214" t="s">
        <v>1837</v>
      </c>
      <c r="F1218" s="214" t="s">
        <v>1838</v>
      </c>
      <c r="G1218" s="201"/>
      <c r="H1218" s="201"/>
      <c r="I1218" s="204"/>
      <c r="J1218" s="215">
        <f>BK1218</f>
        <v>0</v>
      </c>
      <c r="K1218" s="201"/>
      <c r="L1218" s="206"/>
      <c r="M1218" s="207"/>
      <c r="N1218" s="208"/>
      <c r="O1218" s="208"/>
      <c r="P1218" s="209">
        <f>SUM(P1219:P1240)</f>
        <v>0</v>
      </c>
      <c r="Q1218" s="208"/>
      <c r="R1218" s="209">
        <f>SUM(R1219:R1240)</f>
        <v>1.6900319999999998</v>
      </c>
      <c r="S1218" s="208"/>
      <c r="T1218" s="209">
        <f>SUM(T1219:T1240)</f>
        <v>0</v>
      </c>
      <c r="U1218" s="210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R1218" s="211" t="s">
        <v>85</v>
      </c>
      <c r="AT1218" s="212" t="s">
        <v>75</v>
      </c>
      <c r="AU1218" s="212" t="s">
        <v>83</v>
      </c>
      <c r="AY1218" s="211" t="s">
        <v>335</v>
      </c>
      <c r="BK1218" s="213">
        <f>SUM(BK1219:BK1240)</f>
        <v>0</v>
      </c>
    </row>
    <row r="1219" s="2" customFormat="1" ht="16.5" customHeight="1">
      <c r="A1219" s="40"/>
      <c r="B1219" s="41"/>
      <c r="C1219" s="216" t="s">
        <v>1839</v>
      </c>
      <c r="D1219" s="216" t="s">
        <v>337</v>
      </c>
      <c r="E1219" s="217" t="s">
        <v>1840</v>
      </c>
      <c r="F1219" s="218" t="s">
        <v>1841</v>
      </c>
      <c r="G1219" s="219" t="s">
        <v>388</v>
      </c>
      <c r="H1219" s="220">
        <v>51.399999999999999</v>
      </c>
      <c r="I1219" s="221"/>
      <c r="J1219" s="222">
        <f>ROUND(I1219*H1219,2)</f>
        <v>0</v>
      </c>
      <c r="K1219" s="218" t="s">
        <v>341</v>
      </c>
      <c r="L1219" s="46"/>
      <c r="M1219" s="223" t="s">
        <v>19</v>
      </c>
      <c r="N1219" s="224" t="s">
        <v>47</v>
      </c>
      <c r="O1219" s="86"/>
      <c r="P1219" s="225">
        <f>O1219*H1219</f>
        <v>0</v>
      </c>
      <c r="Q1219" s="225">
        <v>0</v>
      </c>
      <c r="R1219" s="225">
        <f>Q1219*H1219</f>
        <v>0</v>
      </c>
      <c r="S1219" s="225">
        <v>0</v>
      </c>
      <c r="T1219" s="225">
        <f>S1219*H1219</f>
        <v>0</v>
      </c>
      <c r="U1219" s="226" t="s">
        <v>19</v>
      </c>
      <c r="V1219" s="40"/>
      <c r="W1219" s="40"/>
      <c r="X1219" s="40"/>
      <c r="Y1219" s="40"/>
      <c r="Z1219" s="40"/>
      <c r="AA1219" s="40"/>
      <c r="AB1219" s="40"/>
      <c r="AC1219" s="40"/>
      <c r="AD1219" s="40"/>
      <c r="AE1219" s="40"/>
      <c r="AR1219" s="227" t="s">
        <v>447</v>
      </c>
      <c r="AT1219" s="227" t="s">
        <v>337</v>
      </c>
      <c r="AU1219" s="227" t="s">
        <v>85</v>
      </c>
      <c r="AY1219" s="19" t="s">
        <v>335</v>
      </c>
      <c r="BE1219" s="228">
        <f>IF(N1219="základní",J1219,0)</f>
        <v>0</v>
      </c>
      <c r="BF1219" s="228">
        <f>IF(N1219="snížená",J1219,0)</f>
        <v>0</v>
      </c>
      <c r="BG1219" s="228">
        <f>IF(N1219="zákl. přenesená",J1219,0)</f>
        <v>0</v>
      </c>
      <c r="BH1219" s="228">
        <f>IF(N1219="sníž. přenesená",J1219,0)</f>
        <v>0</v>
      </c>
      <c r="BI1219" s="228">
        <f>IF(N1219="nulová",J1219,0)</f>
        <v>0</v>
      </c>
      <c r="BJ1219" s="19" t="s">
        <v>83</v>
      </c>
      <c r="BK1219" s="228">
        <f>ROUND(I1219*H1219,2)</f>
        <v>0</v>
      </c>
      <c r="BL1219" s="19" t="s">
        <v>447</v>
      </c>
      <c r="BM1219" s="227" t="s">
        <v>1842</v>
      </c>
    </row>
    <row r="1220" s="2" customFormat="1">
      <c r="A1220" s="40"/>
      <c r="B1220" s="41"/>
      <c r="C1220" s="42"/>
      <c r="D1220" s="229" t="s">
        <v>343</v>
      </c>
      <c r="E1220" s="42"/>
      <c r="F1220" s="230" t="s">
        <v>1843</v>
      </c>
      <c r="G1220" s="42"/>
      <c r="H1220" s="42"/>
      <c r="I1220" s="231"/>
      <c r="J1220" s="42"/>
      <c r="K1220" s="42"/>
      <c r="L1220" s="46"/>
      <c r="M1220" s="232"/>
      <c r="N1220" s="233"/>
      <c r="O1220" s="86"/>
      <c r="P1220" s="86"/>
      <c r="Q1220" s="86"/>
      <c r="R1220" s="86"/>
      <c r="S1220" s="86"/>
      <c r="T1220" s="86"/>
      <c r="U1220" s="87"/>
      <c r="V1220" s="40"/>
      <c r="W1220" s="40"/>
      <c r="X1220" s="40"/>
      <c r="Y1220" s="40"/>
      <c r="Z1220" s="40"/>
      <c r="AA1220" s="40"/>
      <c r="AB1220" s="40"/>
      <c r="AC1220" s="40"/>
      <c r="AD1220" s="40"/>
      <c r="AE1220" s="40"/>
      <c r="AT1220" s="19" t="s">
        <v>343</v>
      </c>
      <c r="AU1220" s="19" t="s">
        <v>85</v>
      </c>
    </row>
    <row r="1221" s="2" customFormat="1">
      <c r="A1221" s="40"/>
      <c r="B1221" s="41"/>
      <c r="C1221" s="42"/>
      <c r="D1221" s="234" t="s">
        <v>345</v>
      </c>
      <c r="E1221" s="42"/>
      <c r="F1221" s="235" t="s">
        <v>1844</v>
      </c>
      <c r="G1221" s="42"/>
      <c r="H1221" s="42"/>
      <c r="I1221" s="231"/>
      <c r="J1221" s="42"/>
      <c r="K1221" s="42"/>
      <c r="L1221" s="46"/>
      <c r="M1221" s="232"/>
      <c r="N1221" s="233"/>
      <c r="O1221" s="86"/>
      <c r="P1221" s="86"/>
      <c r="Q1221" s="86"/>
      <c r="R1221" s="86"/>
      <c r="S1221" s="86"/>
      <c r="T1221" s="86"/>
      <c r="U1221" s="87"/>
      <c r="V1221" s="40"/>
      <c r="W1221" s="40"/>
      <c r="X1221" s="40"/>
      <c r="Y1221" s="40"/>
      <c r="Z1221" s="40"/>
      <c r="AA1221" s="40"/>
      <c r="AB1221" s="40"/>
      <c r="AC1221" s="40"/>
      <c r="AD1221" s="40"/>
      <c r="AE1221" s="40"/>
      <c r="AT1221" s="19" t="s">
        <v>345</v>
      </c>
      <c r="AU1221" s="19" t="s">
        <v>85</v>
      </c>
    </row>
    <row r="1222" s="13" customFormat="1">
      <c r="A1222" s="13"/>
      <c r="B1222" s="236"/>
      <c r="C1222" s="237"/>
      <c r="D1222" s="229" t="s">
        <v>347</v>
      </c>
      <c r="E1222" s="238" t="s">
        <v>259</v>
      </c>
      <c r="F1222" s="239" t="s">
        <v>1845</v>
      </c>
      <c r="G1222" s="237"/>
      <c r="H1222" s="240">
        <v>51.399999999999999</v>
      </c>
      <c r="I1222" s="241"/>
      <c r="J1222" s="237"/>
      <c r="K1222" s="237"/>
      <c r="L1222" s="242"/>
      <c r="M1222" s="243"/>
      <c r="N1222" s="244"/>
      <c r="O1222" s="244"/>
      <c r="P1222" s="244"/>
      <c r="Q1222" s="244"/>
      <c r="R1222" s="244"/>
      <c r="S1222" s="244"/>
      <c r="T1222" s="244"/>
      <c r="U1222" s="245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T1222" s="246" t="s">
        <v>347</v>
      </c>
      <c r="AU1222" s="246" t="s">
        <v>85</v>
      </c>
      <c r="AV1222" s="13" t="s">
        <v>85</v>
      </c>
      <c r="AW1222" s="13" t="s">
        <v>37</v>
      </c>
      <c r="AX1222" s="13" t="s">
        <v>83</v>
      </c>
      <c r="AY1222" s="246" t="s">
        <v>335</v>
      </c>
    </row>
    <row r="1223" s="2" customFormat="1" ht="16.5" customHeight="1">
      <c r="A1223" s="40"/>
      <c r="B1223" s="41"/>
      <c r="C1223" s="216" t="s">
        <v>1846</v>
      </c>
      <c r="D1223" s="216" t="s">
        <v>337</v>
      </c>
      <c r="E1223" s="217" t="s">
        <v>1847</v>
      </c>
      <c r="F1223" s="218" t="s">
        <v>1848</v>
      </c>
      <c r="G1223" s="219" t="s">
        <v>388</v>
      </c>
      <c r="H1223" s="220">
        <v>51.399999999999999</v>
      </c>
      <c r="I1223" s="221"/>
      <c r="J1223" s="222">
        <f>ROUND(I1223*H1223,2)</f>
        <v>0</v>
      </c>
      <c r="K1223" s="218" t="s">
        <v>341</v>
      </c>
      <c r="L1223" s="46"/>
      <c r="M1223" s="223" t="s">
        <v>19</v>
      </c>
      <c r="N1223" s="224" t="s">
        <v>47</v>
      </c>
      <c r="O1223" s="86"/>
      <c r="P1223" s="225">
        <f>O1223*H1223</f>
        <v>0</v>
      </c>
      <c r="Q1223" s="225">
        <v>0.00029999999999999997</v>
      </c>
      <c r="R1223" s="225">
        <f>Q1223*H1223</f>
        <v>0.015419999999999998</v>
      </c>
      <c r="S1223" s="225">
        <v>0</v>
      </c>
      <c r="T1223" s="225">
        <f>S1223*H1223</f>
        <v>0</v>
      </c>
      <c r="U1223" s="226" t="s">
        <v>19</v>
      </c>
      <c r="V1223" s="40"/>
      <c r="W1223" s="40"/>
      <c r="X1223" s="40"/>
      <c r="Y1223" s="40"/>
      <c r="Z1223" s="40"/>
      <c r="AA1223" s="40"/>
      <c r="AB1223" s="40"/>
      <c r="AC1223" s="40"/>
      <c r="AD1223" s="40"/>
      <c r="AE1223" s="40"/>
      <c r="AR1223" s="227" t="s">
        <v>447</v>
      </c>
      <c r="AT1223" s="227" t="s">
        <v>337</v>
      </c>
      <c r="AU1223" s="227" t="s">
        <v>85</v>
      </c>
      <c r="AY1223" s="19" t="s">
        <v>335</v>
      </c>
      <c r="BE1223" s="228">
        <f>IF(N1223="základní",J1223,0)</f>
        <v>0</v>
      </c>
      <c r="BF1223" s="228">
        <f>IF(N1223="snížená",J1223,0)</f>
        <v>0</v>
      </c>
      <c r="BG1223" s="228">
        <f>IF(N1223="zákl. přenesená",J1223,0)</f>
        <v>0</v>
      </c>
      <c r="BH1223" s="228">
        <f>IF(N1223="sníž. přenesená",J1223,0)</f>
        <v>0</v>
      </c>
      <c r="BI1223" s="228">
        <f>IF(N1223="nulová",J1223,0)</f>
        <v>0</v>
      </c>
      <c r="BJ1223" s="19" t="s">
        <v>83</v>
      </c>
      <c r="BK1223" s="228">
        <f>ROUND(I1223*H1223,2)</f>
        <v>0</v>
      </c>
      <c r="BL1223" s="19" t="s">
        <v>447</v>
      </c>
      <c r="BM1223" s="227" t="s">
        <v>1849</v>
      </c>
    </row>
    <row r="1224" s="2" customFormat="1">
      <c r="A1224" s="40"/>
      <c r="B1224" s="41"/>
      <c r="C1224" s="42"/>
      <c r="D1224" s="229" t="s">
        <v>343</v>
      </c>
      <c r="E1224" s="42"/>
      <c r="F1224" s="230" t="s">
        <v>1850</v>
      </c>
      <c r="G1224" s="42"/>
      <c r="H1224" s="42"/>
      <c r="I1224" s="231"/>
      <c r="J1224" s="42"/>
      <c r="K1224" s="42"/>
      <c r="L1224" s="46"/>
      <c r="M1224" s="232"/>
      <c r="N1224" s="233"/>
      <c r="O1224" s="86"/>
      <c r="P1224" s="86"/>
      <c r="Q1224" s="86"/>
      <c r="R1224" s="86"/>
      <c r="S1224" s="86"/>
      <c r="T1224" s="86"/>
      <c r="U1224" s="87"/>
      <c r="V1224" s="40"/>
      <c r="W1224" s="40"/>
      <c r="X1224" s="40"/>
      <c r="Y1224" s="40"/>
      <c r="Z1224" s="40"/>
      <c r="AA1224" s="40"/>
      <c r="AB1224" s="40"/>
      <c r="AC1224" s="40"/>
      <c r="AD1224" s="40"/>
      <c r="AE1224" s="40"/>
      <c r="AT1224" s="19" t="s">
        <v>343</v>
      </c>
      <c r="AU1224" s="19" t="s">
        <v>85</v>
      </c>
    </row>
    <row r="1225" s="2" customFormat="1">
      <c r="A1225" s="40"/>
      <c r="B1225" s="41"/>
      <c r="C1225" s="42"/>
      <c r="D1225" s="234" t="s">
        <v>345</v>
      </c>
      <c r="E1225" s="42"/>
      <c r="F1225" s="235" t="s">
        <v>1851</v>
      </c>
      <c r="G1225" s="42"/>
      <c r="H1225" s="42"/>
      <c r="I1225" s="231"/>
      <c r="J1225" s="42"/>
      <c r="K1225" s="42"/>
      <c r="L1225" s="46"/>
      <c r="M1225" s="232"/>
      <c r="N1225" s="233"/>
      <c r="O1225" s="86"/>
      <c r="P1225" s="86"/>
      <c r="Q1225" s="86"/>
      <c r="R1225" s="86"/>
      <c r="S1225" s="86"/>
      <c r="T1225" s="86"/>
      <c r="U1225" s="87"/>
      <c r="V1225" s="40"/>
      <c r="W1225" s="40"/>
      <c r="X1225" s="40"/>
      <c r="Y1225" s="40"/>
      <c r="Z1225" s="40"/>
      <c r="AA1225" s="40"/>
      <c r="AB1225" s="40"/>
      <c r="AC1225" s="40"/>
      <c r="AD1225" s="40"/>
      <c r="AE1225" s="40"/>
      <c r="AT1225" s="19" t="s">
        <v>345</v>
      </c>
      <c r="AU1225" s="19" t="s">
        <v>85</v>
      </c>
    </row>
    <row r="1226" s="13" customFormat="1">
      <c r="A1226" s="13"/>
      <c r="B1226" s="236"/>
      <c r="C1226" s="237"/>
      <c r="D1226" s="229" t="s">
        <v>347</v>
      </c>
      <c r="E1226" s="238" t="s">
        <v>19</v>
      </c>
      <c r="F1226" s="239" t="s">
        <v>259</v>
      </c>
      <c r="G1226" s="237"/>
      <c r="H1226" s="240">
        <v>51.399999999999999</v>
      </c>
      <c r="I1226" s="241"/>
      <c r="J1226" s="237"/>
      <c r="K1226" s="237"/>
      <c r="L1226" s="242"/>
      <c r="M1226" s="243"/>
      <c r="N1226" s="244"/>
      <c r="O1226" s="244"/>
      <c r="P1226" s="244"/>
      <c r="Q1226" s="244"/>
      <c r="R1226" s="244"/>
      <c r="S1226" s="244"/>
      <c r="T1226" s="244"/>
      <c r="U1226" s="245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T1226" s="246" t="s">
        <v>347</v>
      </c>
      <c r="AU1226" s="246" t="s">
        <v>85</v>
      </c>
      <c r="AV1226" s="13" t="s">
        <v>85</v>
      </c>
      <c r="AW1226" s="13" t="s">
        <v>37</v>
      </c>
      <c r="AX1226" s="13" t="s">
        <v>83</v>
      </c>
      <c r="AY1226" s="246" t="s">
        <v>335</v>
      </c>
    </row>
    <row r="1227" s="2" customFormat="1" ht="24.15" customHeight="1">
      <c r="A1227" s="40"/>
      <c r="B1227" s="41"/>
      <c r="C1227" s="216" t="s">
        <v>1852</v>
      </c>
      <c r="D1227" s="216" t="s">
        <v>337</v>
      </c>
      <c r="E1227" s="217" t="s">
        <v>1853</v>
      </c>
      <c r="F1227" s="218" t="s">
        <v>1854</v>
      </c>
      <c r="G1227" s="219" t="s">
        <v>388</v>
      </c>
      <c r="H1227" s="220">
        <v>51.399999999999999</v>
      </c>
      <c r="I1227" s="221"/>
      <c r="J1227" s="222">
        <f>ROUND(I1227*H1227,2)</f>
        <v>0</v>
      </c>
      <c r="K1227" s="218" t="s">
        <v>341</v>
      </c>
      <c r="L1227" s="46"/>
      <c r="M1227" s="223" t="s">
        <v>19</v>
      </c>
      <c r="N1227" s="224" t="s">
        <v>47</v>
      </c>
      <c r="O1227" s="86"/>
      <c r="P1227" s="225">
        <f>O1227*H1227</f>
        <v>0</v>
      </c>
      <c r="Q1227" s="225">
        <v>0.0089999999999999993</v>
      </c>
      <c r="R1227" s="225">
        <f>Q1227*H1227</f>
        <v>0.46259999999999996</v>
      </c>
      <c r="S1227" s="225">
        <v>0</v>
      </c>
      <c r="T1227" s="225">
        <f>S1227*H1227</f>
        <v>0</v>
      </c>
      <c r="U1227" s="226" t="s">
        <v>19</v>
      </c>
      <c r="V1227" s="40"/>
      <c r="W1227" s="40"/>
      <c r="X1227" s="40"/>
      <c r="Y1227" s="40"/>
      <c r="Z1227" s="40"/>
      <c r="AA1227" s="40"/>
      <c r="AB1227" s="40"/>
      <c r="AC1227" s="40"/>
      <c r="AD1227" s="40"/>
      <c r="AE1227" s="40"/>
      <c r="AR1227" s="227" t="s">
        <v>447</v>
      </c>
      <c r="AT1227" s="227" t="s">
        <v>337</v>
      </c>
      <c r="AU1227" s="227" t="s">
        <v>85</v>
      </c>
      <c r="AY1227" s="19" t="s">
        <v>335</v>
      </c>
      <c r="BE1227" s="228">
        <f>IF(N1227="základní",J1227,0)</f>
        <v>0</v>
      </c>
      <c r="BF1227" s="228">
        <f>IF(N1227="snížená",J1227,0)</f>
        <v>0</v>
      </c>
      <c r="BG1227" s="228">
        <f>IF(N1227="zákl. přenesená",J1227,0)</f>
        <v>0</v>
      </c>
      <c r="BH1227" s="228">
        <f>IF(N1227="sníž. přenesená",J1227,0)</f>
        <v>0</v>
      </c>
      <c r="BI1227" s="228">
        <f>IF(N1227="nulová",J1227,0)</f>
        <v>0</v>
      </c>
      <c r="BJ1227" s="19" t="s">
        <v>83</v>
      </c>
      <c r="BK1227" s="228">
        <f>ROUND(I1227*H1227,2)</f>
        <v>0</v>
      </c>
      <c r="BL1227" s="19" t="s">
        <v>447</v>
      </c>
      <c r="BM1227" s="227" t="s">
        <v>1855</v>
      </c>
    </row>
    <row r="1228" s="2" customFormat="1">
      <c r="A1228" s="40"/>
      <c r="B1228" s="41"/>
      <c r="C1228" s="42"/>
      <c r="D1228" s="229" t="s">
        <v>343</v>
      </c>
      <c r="E1228" s="42"/>
      <c r="F1228" s="230" t="s">
        <v>1856</v>
      </c>
      <c r="G1228" s="42"/>
      <c r="H1228" s="42"/>
      <c r="I1228" s="231"/>
      <c r="J1228" s="42"/>
      <c r="K1228" s="42"/>
      <c r="L1228" s="46"/>
      <c r="M1228" s="232"/>
      <c r="N1228" s="233"/>
      <c r="O1228" s="86"/>
      <c r="P1228" s="86"/>
      <c r="Q1228" s="86"/>
      <c r="R1228" s="86"/>
      <c r="S1228" s="86"/>
      <c r="T1228" s="86"/>
      <c r="U1228" s="87"/>
      <c r="V1228" s="40"/>
      <c r="W1228" s="40"/>
      <c r="X1228" s="40"/>
      <c r="Y1228" s="40"/>
      <c r="Z1228" s="40"/>
      <c r="AA1228" s="40"/>
      <c r="AB1228" s="40"/>
      <c r="AC1228" s="40"/>
      <c r="AD1228" s="40"/>
      <c r="AE1228" s="40"/>
      <c r="AT1228" s="19" t="s">
        <v>343</v>
      </c>
      <c r="AU1228" s="19" t="s">
        <v>85</v>
      </c>
    </row>
    <row r="1229" s="2" customFormat="1">
      <c r="A1229" s="40"/>
      <c r="B1229" s="41"/>
      <c r="C1229" s="42"/>
      <c r="D1229" s="234" t="s">
        <v>345</v>
      </c>
      <c r="E1229" s="42"/>
      <c r="F1229" s="235" t="s">
        <v>1857</v>
      </c>
      <c r="G1229" s="42"/>
      <c r="H1229" s="42"/>
      <c r="I1229" s="231"/>
      <c r="J1229" s="42"/>
      <c r="K1229" s="42"/>
      <c r="L1229" s="46"/>
      <c r="M1229" s="232"/>
      <c r="N1229" s="233"/>
      <c r="O1229" s="86"/>
      <c r="P1229" s="86"/>
      <c r="Q1229" s="86"/>
      <c r="R1229" s="86"/>
      <c r="S1229" s="86"/>
      <c r="T1229" s="86"/>
      <c r="U1229" s="87"/>
      <c r="V1229" s="40"/>
      <c r="W1229" s="40"/>
      <c r="X1229" s="40"/>
      <c r="Y1229" s="40"/>
      <c r="Z1229" s="40"/>
      <c r="AA1229" s="40"/>
      <c r="AB1229" s="40"/>
      <c r="AC1229" s="40"/>
      <c r="AD1229" s="40"/>
      <c r="AE1229" s="40"/>
      <c r="AT1229" s="19" t="s">
        <v>345</v>
      </c>
      <c r="AU1229" s="19" t="s">
        <v>85</v>
      </c>
    </row>
    <row r="1230" s="13" customFormat="1">
      <c r="A1230" s="13"/>
      <c r="B1230" s="236"/>
      <c r="C1230" s="237"/>
      <c r="D1230" s="229" t="s">
        <v>347</v>
      </c>
      <c r="E1230" s="238" t="s">
        <v>19</v>
      </c>
      <c r="F1230" s="239" t="s">
        <v>259</v>
      </c>
      <c r="G1230" s="237"/>
      <c r="H1230" s="240">
        <v>51.399999999999999</v>
      </c>
      <c r="I1230" s="241"/>
      <c r="J1230" s="237"/>
      <c r="K1230" s="237"/>
      <c r="L1230" s="242"/>
      <c r="M1230" s="243"/>
      <c r="N1230" s="244"/>
      <c r="O1230" s="244"/>
      <c r="P1230" s="244"/>
      <c r="Q1230" s="244"/>
      <c r="R1230" s="244"/>
      <c r="S1230" s="244"/>
      <c r="T1230" s="244"/>
      <c r="U1230" s="245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T1230" s="246" t="s">
        <v>347</v>
      </c>
      <c r="AU1230" s="246" t="s">
        <v>85</v>
      </c>
      <c r="AV1230" s="13" t="s">
        <v>85</v>
      </c>
      <c r="AW1230" s="13" t="s">
        <v>37</v>
      </c>
      <c r="AX1230" s="13" t="s">
        <v>83</v>
      </c>
      <c r="AY1230" s="246" t="s">
        <v>335</v>
      </c>
    </row>
    <row r="1231" s="2" customFormat="1" ht="24.15" customHeight="1">
      <c r="A1231" s="40"/>
      <c r="B1231" s="41"/>
      <c r="C1231" s="257" t="s">
        <v>1858</v>
      </c>
      <c r="D1231" s="257" t="s">
        <v>395</v>
      </c>
      <c r="E1231" s="258" t="s">
        <v>1859</v>
      </c>
      <c r="F1231" s="259" t="s">
        <v>1860</v>
      </c>
      <c r="G1231" s="260" t="s">
        <v>388</v>
      </c>
      <c r="H1231" s="261">
        <v>59.109999999999999</v>
      </c>
      <c r="I1231" s="262"/>
      <c r="J1231" s="263">
        <f>ROUND(I1231*H1231,2)</f>
        <v>0</v>
      </c>
      <c r="K1231" s="259" t="s">
        <v>341</v>
      </c>
      <c r="L1231" s="264"/>
      <c r="M1231" s="265" t="s">
        <v>19</v>
      </c>
      <c r="N1231" s="266" t="s">
        <v>47</v>
      </c>
      <c r="O1231" s="86"/>
      <c r="P1231" s="225">
        <f>O1231*H1231</f>
        <v>0</v>
      </c>
      <c r="Q1231" s="225">
        <v>0.019199999999999998</v>
      </c>
      <c r="R1231" s="225">
        <f>Q1231*H1231</f>
        <v>1.1349119999999999</v>
      </c>
      <c r="S1231" s="225">
        <v>0</v>
      </c>
      <c r="T1231" s="225">
        <f>S1231*H1231</f>
        <v>0</v>
      </c>
      <c r="U1231" s="226" t="s">
        <v>19</v>
      </c>
      <c r="V1231" s="40"/>
      <c r="W1231" s="40"/>
      <c r="X1231" s="40"/>
      <c r="Y1231" s="40"/>
      <c r="Z1231" s="40"/>
      <c r="AA1231" s="40"/>
      <c r="AB1231" s="40"/>
      <c r="AC1231" s="40"/>
      <c r="AD1231" s="40"/>
      <c r="AE1231" s="40"/>
      <c r="AR1231" s="227" t="s">
        <v>565</v>
      </c>
      <c r="AT1231" s="227" t="s">
        <v>395</v>
      </c>
      <c r="AU1231" s="227" t="s">
        <v>85</v>
      </c>
      <c r="AY1231" s="19" t="s">
        <v>335</v>
      </c>
      <c r="BE1231" s="228">
        <f>IF(N1231="základní",J1231,0)</f>
        <v>0</v>
      </c>
      <c r="BF1231" s="228">
        <f>IF(N1231="snížená",J1231,0)</f>
        <v>0</v>
      </c>
      <c r="BG1231" s="228">
        <f>IF(N1231="zákl. přenesená",J1231,0)</f>
        <v>0</v>
      </c>
      <c r="BH1231" s="228">
        <f>IF(N1231="sníž. přenesená",J1231,0)</f>
        <v>0</v>
      </c>
      <c r="BI1231" s="228">
        <f>IF(N1231="nulová",J1231,0)</f>
        <v>0</v>
      </c>
      <c r="BJ1231" s="19" t="s">
        <v>83</v>
      </c>
      <c r="BK1231" s="228">
        <f>ROUND(I1231*H1231,2)</f>
        <v>0</v>
      </c>
      <c r="BL1231" s="19" t="s">
        <v>447</v>
      </c>
      <c r="BM1231" s="227" t="s">
        <v>1861</v>
      </c>
    </row>
    <row r="1232" s="2" customFormat="1">
      <c r="A1232" s="40"/>
      <c r="B1232" s="41"/>
      <c r="C1232" s="42"/>
      <c r="D1232" s="229" t="s">
        <v>343</v>
      </c>
      <c r="E1232" s="42"/>
      <c r="F1232" s="230" t="s">
        <v>1860</v>
      </c>
      <c r="G1232" s="42"/>
      <c r="H1232" s="42"/>
      <c r="I1232" s="231"/>
      <c r="J1232" s="42"/>
      <c r="K1232" s="42"/>
      <c r="L1232" s="46"/>
      <c r="M1232" s="232"/>
      <c r="N1232" s="233"/>
      <c r="O1232" s="86"/>
      <c r="P1232" s="86"/>
      <c r="Q1232" s="86"/>
      <c r="R1232" s="86"/>
      <c r="S1232" s="86"/>
      <c r="T1232" s="86"/>
      <c r="U1232" s="87"/>
      <c r="V1232" s="40"/>
      <c r="W1232" s="40"/>
      <c r="X1232" s="40"/>
      <c r="Y1232" s="40"/>
      <c r="Z1232" s="40"/>
      <c r="AA1232" s="40"/>
      <c r="AB1232" s="40"/>
      <c r="AC1232" s="40"/>
      <c r="AD1232" s="40"/>
      <c r="AE1232" s="40"/>
      <c r="AT1232" s="19" t="s">
        <v>343</v>
      </c>
      <c r="AU1232" s="19" t="s">
        <v>85</v>
      </c>
    </row>
    <row r="1233" s="13" customFormat="1">
      <c r="A1233" s="13"/>
      <c r="B1233" s="236"/>
      <c r="C1233" s="237"/>
      <c r="D1233" s="229" t="s">
        <v>347</v>
      </c>
      <c r="E1233" s="237"/>
      <c r="F1233" s="239" t="s">
        <v>1862</v>
      </c>
      <c r="G1233" s="237"/>
      <c r="H1233" s="240">
        <v>59.109999999999999</v>
      </c>
      <c r="I1233" s="241"/>
      <c r="J1233" s="237"/>
      <c r="K1233" s="237"/>
      <c r="L1233" s="242"/>
      <c r="M1233" s="243"/>
      <c r="N1233" s="244"/>
      <c r="O1233" s="244"/>
      <c r="P1233" s="244"/>
      <c r="Q1233" s="244"/>
      <c r="R1233" s="244"/>
      <c r="S1233" s="244"/>
      <c r="T1233" s="244"/>
      <c r="U1233" s="245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T1233" s="246" t="s">
        <v>347</v>
      </c>
      <c r="AU1233" s="246" t="s">
        <v>85</v>
      </c>
      <c r="AV1233" s="13" t="s">
        <v>85</v>
      </c>
      <c r="AW1233" s="13" t="s">
        <v>4</v>
      </c>
      <c r="AX1233" s="13" t="s">
        <v>83</v>
      </c>
      <c r="AY1233" s="246" t="s">
        <v>335</v>
      </c>
    </row>
    <row r="1234" s="2" customFormat="1" ht="16.5" customHeight="1">
      <c r="A1234" s="40"/>
      <c r="B1234" s="41"/>
      <c r="C1234" s="216" t="s">
        <v>1863</v>
      </c>
      <c r="D1234" s="216" t="s">
        <v>337</v>
      </c>
      <c r="E1234" s="217" t="s">
        <v>1864</v>
      </c>
      <c r="F1234" s="218" t="s">
        <v>1865</v>
      </c>
      <c r="G1234" s="219" t="s">
        <v>388</v>
      </c>
      <c r="H1234" s="220">
        <v>51.399999999999999</v>
      </c>
      <c r="I1234" s="221"/>
      <c r="J1234" s="222">
        <f>ROUND(I1234*H1234,2)</f>
        <v>0</v>
      </c>
      <c r="K1234" s="218" t="s">
        <v>341</v>
      </c>
      <c r="L1234" s="46"/>
      <c r="M1234" s="223" t="s">
        <v>19</v>
      </c>
      <c r="N1234" s="224" t="s">
        <v>47</v>
      </c>
      <c r="O1234" s="86"/>
      <c r="P1234" s="225">
        <f>O1234*H1234</f>
        <v>0</v>
      </c>
      <c r="Q1234" s="225">
        <v>0.0015</v>
      </c>
      <c r="R1234" s="225">
        <f>Q1234*H1234</f>
        <v>0.077100000000000002</v>
      </c>
      <c r="S1234" s="225">
        <v>0</v>
      </c>
      <c r="T1234" s="225">
        <f>S1234*H1234</f>
        <v>0</v>
      </c>
      <c r="U1234" s="226" t="s">
        <v>19</v>
      </c>
      <c r="V1234" s="40"/>
      <c r="W1234" s="40"/>
      <c r="X1234" s="40"/>
      <c r="Y1234" s="40"/>
      <c r="Z1234" s="40"/>
      <c r="AA1234" s="40"/>
      <c r="AB1234" s="40"/>
      <c r="AC1234" s="40"/>
      <c r="AD1234" s="40"/>
      <c r="AE1234" s="40"/>
      <c r="AR1234" s="227" t="s">
        <v>447</v>
      </c>
      <c r="AT1234" s="227" t="s">
        <v>337</v>
      </c>
      <c r="AU1234" s="227" t="s">
        <v>85</v>
      </c>
      <c r="AY1234" s="19" t="s">
        <v>335</v>
      </c>
      <c r="BE1234" s="228">
        <f>IF(N1234="základní",J1234,0)</f>
        <v>0</v>
      </c>
      <c r="BF1234" s="228">
        <f>IF(N1234="snížená",J1234,0)</f>
        <v>0</v>
      </c>
      <c r="BG1234" s="228">
        <f>IF(N1234="zákl. přenesená",J1234,0)</f>
        <v>0</v>
      </c>
      <c r="BH1234" s="228">
        <f>IF(N1234="sníž. přenesená",J1234,0)</f>
        <v>0</v>
      </c>
      <c r="BI1234" s="228">
        <f>IF(N1234="nulová",J1234,0)</f>
        <v>0</v>
      </c>
      <c r="BJ1234" s="19" t="s">
        <v>83</v>
      </c>
      <c r="BK1234" s="228">
        <f>ROUND(I1234*H1234,2)</f>
        <v>0</v>
      </c>
      <c r="BL1234" s="19" t="s">
        <v>447</v>
      </c>
      <c r="BM1234" s="227" t="s">
        <v>1866</v>
      </c>
    </row>
    <row r="1235" s="2" customFormat="1">
      <c r="A1235" s="40"/>
      <c r="B1235" s="41"/>
      <c r="C1235" s="42"/>
      <c r="D1235" s="229" t="s">
        <v>343</v>
      </c>
      <c r="E1235" s="42"/>
      <c r="F1235" s="230" t="s">
        <v>1867</v>
      </c>
      <c r="G1235" s="42"/>
      <c r="H1235" s="42"/>
      <c r="I1235" s="231"/>
      <c r="J1235" s="42"/>
      <c r="K1235" s="42"/>
      <c r="L1235" s="46"/>
      <c r="M1235" s="232"/>
      <c r="N1235" s="233"/>
      <c r="O1235" s="86"/>
      <c r="P1235" s="86"/>
      <c r="Q1235" s="86"/>
      <c r="R1235" s="86"/>
      <c r="S1235" s="86"/>
      <c r="T1235" s="86"/>
      <c r="U1235" s="87"/>
      <c r="V1235" s="40"/>
      <c r="W1235" s="40"/>
      <c r="X1235" s="40"/>
      <c r="Y1235" s="40"/>
      <c r="Z1235" s="40"/>
      <c r="AA1235" s="40"/>
      <c r="AB1235" s="40"/>
      <c r="AC1235" s="40"/>
      <c r="AD1235" s="40"/>
      <c r="AE1235" s="40"/>
      <c r="AT1235" s="19" t="s">
        <v>343</v>
      </c>
      <c r="AU1235" s="19" t="s">
        <v>85</v>
      </c>
    </row>
    <row r="1236" s="2" customFormat="1">
      <c r="A1236" s="40"/>
      <c r="B1236" s="41"/>
      <c r="C1236" s="42"/>
      <c r="D1236" s="234" t="s">
        <v>345</v>
      </c>
      <c r="E1236" s="42"/>
      <c r="F1236" s="235" t="s">
        <v>1868</v>
      </c>
      <c r="G1236" s="42"/>
      <c r="H1236" s="42"/>
      <c r="I1236" s="231"/>
      <c r="J1236" s="42"/>
      <c r="K1236" s="42"/>
      <c r="L1236" s="46"/>
      <c r="M1236" s="232"/>
      <c r="N1236" s="233"/>
      <c r="O1236" s="86"/>
      <c r="P1236" s="86"/>
      <c r="Q1236" s="86"/>
      <c r="R1236" s="86"/>
      <c r="S1236" s="86"/>
      <c r="T1236" s="86"/>
      <c r="U1236" s="87"/>
      <c r="V1236" s="40"/>
      <c r="W1236" s="40"/>
      <c r="X1236" s="40"/>
      <c r="Y1236" s="40"/>
      <c r="Z1236" s="40"/>
      <c r="AA1236" s="40"/>
      <c r="AB1236" s="40"/>
      <c r="AC1236" s="40"/>
      <c r="AD1236" s="40"/>
      <c r="AE1236" s="40"/>
      <c r="AT1236" s="19" t="s">
        <v>345</v>
      </c>
      <c r="AU1236" s="19" t="s">
        <v>85</v>
      </c>
    </row>
    <row r="1237" s="13" customFormat="1">
      <c r="A1237" s="13"/>
      <c r="B1237" s="236"/>
      <c r="C1237" s="237"/>
      <c r="D1237" s="229" t="s">
        <v>347</v>
      </c>
      <c r="E1237" s="238" t="s">
        <v>19</v>
      </c>
      <c r="F1237" s="239" t="s">
        <v>259</v>
      </c>
      <c r="G1237" s="237"/>
      <c r="H1237" s="240">
        <v>51.399999999999999</v>
      </c>
      <c r="I1237" s="241"/>
      <c r="J1237" s="237"/>
      <c r="K1237" s="237"/>
      <c r="L1237" s="242"/>
      <c r="M1237" s="243"/>
      <c r="N1237" s="244"/>
      <c r="O1237" s="244"/>
      <c r="P1237" s="244"/>
      <c r="Q1237" s="244"/>
      <c r="R1237" s="244"/>
      <c r="S1237" s="244"/>
      <c r="T1237" s="244"/>
      <c r="U1237" s="245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T1237" s="246" t="s">
        <v>347</v>
      </c>
      <c r="AU1237" s="246" t="s">
        <v>85</v>
      </c>
      <c r="AV1237" s="13" t="s">
        <v>85</v>
      </c>
      <c r="AW1237" s="13" t="s">
        <v>37</v>
      </c>
      <c r="AX1237" s="13" t="s">
        <v>83</v>
      </c>
      <c r="AY1237" s="246" t="s">
        <v>335</v>
      </c>
    </row>
    <row r="1238" s="2" customFormat="1" ht="16.5" customHeight="1">
      <c r="A1238" s="40"/>
      <c r="B1238" s="41"/>
      <c r="C1238" s="216" t="s">
        <v>1869</v>
      </c>
      <c r="D1238" s="216" t="s">
        <v>337</v>
      </c>
      <c r="E1238" s="217" t="s">
        <v>1870</v>
      </c>
      <c r="F1238" s="218" t="s">
        <v>1871</v>
      </c>
      <c r="G1238" s="219" t="s">
        <v>364</v>
      </c>
      <c r="H1238" s="220">
        <v>1.69</v>
      </c>
      <c r="I1238" s="221"/>
      <c r="J1238" s="222">
        <f>ROUND(I1238*H1238,2)</f>
        <v>0</v>
      </c>
      <c r="K1238" s="218" t="s">
        <v>341</v>
      </c>
      <c r="L1238" s="46"/>
      <c r="M1238" s="223" t="s">
        <v>19</v>
      </c>
      <c r="N1238" s="224" t="s">
        <v>47</v>
      </c>
      <c r="O1238" s="86"/>
      <c r="P1238" s="225">
        <f>O1238*H1238</f>
        <v>0</v>
      </c>
      <c r="Q1238" s="225">
        <v>0</v>
      </c>
      <c r="R1238" s="225">
        <f>Q1238*H1238</f>
        <v>0</v>
      </c>
      <c r="S1238" s="225">
        <v>0</v>
      </c>
      <c r="T1238" s="225">
        <f>S1238*H1238</f>
        <v>0</v>
      </c>
      <c r="U1238" s="226" t="s">
        <v>19</v>
      </c>
      <c r="V1238" s="40"/>
      <c r="W1238" s="40"/>
      <c r="X1238" s="40"/>
      <c r="Y1238" s="40"/>
      <c r="Z1238" s="40"/>
      <c r="AA1238" s="40"/>
      <c r="AB1238" s="40"/>
      <c r="AC1238" s="40"/>
      <c r="AD1238" s="40"/>
      <c r="AE1238" s="40"/>
      <c r="AR1238" s="227" t="s">
        <v>447</v>
      </c>
      <c r="AT1238" s="227" t="s">
        <v>337</v>
      </c>
      <c r="AU1238" s="227" t="s">
        <v>85</v>
      </c>
      <c r="AY1238" s="19" t="s">
        <v>335</v>
      </c>
      <c r="BE1238" s="228">
        <f>IF(N1238="základní",J1238,0)</f>
        <v>0</v>
      </c>
      <c r="BF1238" s="228">
        <f>IF(N1238="snížená",J1238,0)</f>
        <v>0</v>
      </c>
      <c r="BG1238" s="228">
        <f>IF(N1238="zákl. přenesená",J1238,0)</f>
        <v>0</v>
      </c>
      <c r="BH1238" s="228">
        <f>IF(N1238="sníž. přenesená",J1238,0)</f>
        <v>0</v>
      </c>
      <c r="BI1238" s="228">
        <f>IF(N1238="nulová",J1238,0)</f>
        <v>0</v>
      </c>
      <c r="BJ1238" s="19" t="s">
        <v>83</v>
      </c>
      <c r="BK1238" s="228">
        <f>ROUND(I1238*H1238,2)</f>
        <v>0</v>
      </c>
      <c r="BL1238" s="19" t="s">
        <v>447</v>
      </c>
      <c r="BM1238" s="227" t="s">
        <v>1872</v>
      </c>
    </row>
    <row r="1239" s="2" customFormat="1">
      <c r="A1239" s="40"/>
      <c r="B1239" s="41"/>
      <c r="C1239" s="42"/>
      <c r="D1239" s="229" t="s">
        <v>343</v>
      </c>
      <c r="E1239" s="42"/>
      <c r="F1239" s="230" t="s">
        <v>1873</v>
      </c>
      <c r="G1239" s="42"/>
      <c r="H1239" s="42"/>
      <c r="I1239" s="231"/>
      <c r="J1239" s="42"/>
      <c r="K1239" s="42"/>
      <c r="L1239" s="46"/>
      <c r="M1239" s="232"/>
      <c r="N1239" s="233"/>
      <c r="O1239" s="86"/>
      <c r="P1239" s="86"/>
      <c r="Q1239" s="86"/>
      <c r="R1239" s="86"/>
      <c r="S1239" s="86"/>
      <c r="T1239" s="86"/>
      <c r="U1239" s="87"/>
      <c r="V1239" s="40"/>
      <c r="W1239" s="40"/>
      <c r="X1239" s="40"/>
      <c r="Y1239" s="40"/>
      <c r="Z1239" s="40"/>
      <c r="AA1239" s="40"/>
      <c r="AB1239" s="40"/>
      <c r="AC1239" s="40"/>
      <c r="AD1239" s="40"/>
      <c r="AE1239" s="40"/>
      <c r="AT1239" s="19" t="s">
        <v>343</v>
      </c>
      <c r="AU1239" s="19" t="s">
        <v>85</v>
      </c>
    </row>
    <row r="1240" s="2" customFormat="1">
      <c r="A1240" s="40"/>
      <c r="B1240" s="41"/>
      <c r="C1240" s="42"/>
      <c r="D1240" s="234" t="s">
        <v>345</v>
      </c>
      <c r="E1240" s="42"/>
      <c r="F1240" s="235" t="s">
        <v>1874</v>
      </c>
      <c r="G1240" s="42"/>
      <c r="H1240" s="42"/>
      <c r="I1240" s="231"/>
      <c r="J1240" s="42"/>
      <c r="K1240" s="42"/>
      <c r="L1240" s="46"/>
      <c r="M1240" s="232"/>
      <c r="N1240" s="233"/>
      <c r="O1240" s="86"/>
      <c r="P1240" s="86"/>
      <c r="Q1240" s="86"/>
      <c r="R1240" s="86"/>
      <c r="S1240" s="86"/>
      <c r="T1240" s="86"/>
      <c r="U1240" s="87"/>
      <c r="V1240" s="40"/>
      <c r="W1240" s="40"/>
      <c r="X1240" s="40"/>
      <c r="Y1240" s="40"/>
      <c r="Z1240" s="40"/>
      <c r="AA1240" s="40"/>
      <c r="AB1240" s="40"/>
      <c r="AC1240" s="40"/>
      <c r="AD1240" s="40"/>
      <c r="AE1240" s="40"/>
      <c r="AT1240" s="19" t="s">
        <v>345</v>
      </c>
      <c r="AU1240" s="19" t="s">
        <v>85</v>
      </c>
    </row>
    <row r="1241" s="12" customFormat="1" ht="22.8" customHeight="1">
      <c r="A1241" s="12"/>
      <c r="B1241" s="200"/>
      <c r="C1241" s="201"/>
      <c r="D1241" s="202" t="s">
        <v>75</v>
      </c>
      <c r="E1241" s="214" t="s">
        <v>1875</v>
      </c>
      <c r="F1241" s="214" t="s">
        <v>1876</v>
      </c>
      <c r="G1241" s="201"/>
      <c r="H1241" s="201"/>
      <c r="I1241" s="204"/>
      <c r="J1241" s="215">
        <f>BK1241</f>
        <v>0</v>
      </c>
      <c r="K1241" s="201"/>
      <c r="L1241" s="206"/>
      <c r="M1241" s="207"/>
      <c r="N1241" s="208"/>
      <c r="O1241" s="208"/>
      <c r="P1241" s="209">
        <f>SUM(P1242:P1314)</f>
        <v>0</v>
      </c>
      <c r="Q1241" s="208"/>
      <c r="R1241" s="209">
        <f>SUM(R1242:R1314)</f>
        <v>6.6056871700000004</v>
      </c>
      <c r="S1241" s="208"/>
      <c r="T1241" s="209">
        <f>SUM(T1242:T1314)</f>
        <v>0</v>
      </c>
      <c r="U1241" s="210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R1241" s="211" t="s">
        <v>85</v>
      </c>
      <c r="AT1241" s="212" t="s">
        <v>75</v>
      </c>
      <c r="AU1241" s="212" t="s">
        <v>83</v>
      </c>
      <c r="AY1241" s="211" t="s">
        <v>335</v>
      </c>
      <c r="BK1241" s="213">
        <f>SUM(BK1242:BK1314)</f>
        <v>0</v>
      </c>
    </row>
    <row r="1242" s="2" customFormat="1" ht="16.5" customHeight="1">
      <c r="A1242" s="40"/>
      <c r="B1242" s="41"/>
      <c r="C1242" s="216" t="s">
        <v>1877</v>
      </c>
      <c r="D1242" s="216" t="s">
        <v>337</v>
      </c>
      <c r="E1242" s="217" t="s">
        <v>1878</v>
      </c>
      <c r="F1242" s="218" t="s">
        <v>1879</v>
      </c>
      <c r="G1242" s="219" t="s">
        <v>388</v>
      </c>
      <c r="H1242" s="220">
        <v>1388.7000000000001</v>
      </c>
      <c r="I1242" s="221"/>
      <c r="J1242" s="222">
        <f>ROUND(I1242*H1242,2)</f>
        <v>0</v>
      </c>
      <c r="K1242" s="218" t="s">
        <v>341</v>
      </c>
      <c r="L1242" s="46"/>
      <c r="M1242" s="223" t="s">
        <v>19</v>
      </c>
      <c r="N1242" s="224" t="s">
        <v>47</v>
      </c>
      <c r="O1242" s="86"/>
      <c r="P1242" s="225">
        <f>O1242*H1242</f>
        <v>0</v>
      </c>
      <c r="Q1242" s="225">
        <v>0</v>
      </c>
      <c r="R1242" s="225">
        <f>Q1242*H1242</f>
        <v>0</v>
      </c>
      <c r="S1242" s="225">
        <v>0</v>
      </c>
      <c r="T1242" s="225">
        <f>S1242*H1242</f>
        <v>0</v>
      </c>
      <c r="U1242" s="226" t="s">
        <v>19</v>
      </c>
      <c r="V1242" s="40"/>
      <c r="W1242" s="40"/>
      <c r="X1242" s="40"/>
      <c r="Y1242" s="40"/>
      <c r="Z1242" s="40"/>
      <c r="AA1242" s="40"/>
      <c r="AB1242" s="40"/>
      <c r="AC1242" s="40"/>
      <c r="AD1242" s="40"/>
      <c r="AE1242" s="40"/>
      <c r="AR1242" s="227" t="s">
        <v>447</v>
      </c>
      <c r="AT1242" s="227" t="s">
        <v>337</v>
      </c>
      <c r="AU1242" s="227" t="s">
        <v>85</v>
      </c>
      <c r="AY1242" s="19" t="s">
        <v>335</v>
      </c>
      <c r="BE1242" s="228">
        <f>IF(N1242="základní",J1242,0)</f>
        <v>0</v>
      </c>
      <c r="BF1242" s="228">
        <f>IF(N1242="snížená",J1242,0)</f>
        <v>0</v>
      </c>
      <c r="BG1242" s="228">
        <f>IF(N1242="zákl. přenesená",J1242,0)</f>
        <v>0</v>
      </c>
      <c r="BH1242" s="228">
        <f>IF(N1242="sníž. přenesená",J1242,0)</f>
        <v>0</v>
      </c>
      <c r="BI1242" s="228">
        <f>IF(N1242="nulová",J1242,0)</f>
        <v>0</v>
      </c>
      <c r="BJ1242" s="19" t="s">
        <v>83</v>
      </c>
      <c r="BK1242" s="228">
        <f>ROUND(I1242*H1242,2)</f>
        <v>0</v>
      </c>
      <c r="BL1242" s="19" t="s">
        <v>447</v>
      </c>
      <c r="BM1242" s="227" t="s">
        <v>1880</v>
      </c>
    </row>
    <row r="1243" s="2" customFormat="1">
      <c r="A1243" s="40"/>
      <c r="B1243" s="41"/>
      <c r="C1243" s="42"/>
      <c r="D1243" s="229" t="s">
        <v>343</v>
      </c>
      <c r="E1243" s="42"/>
      <c r="F1243" s="230" t="s">
        <v>1881</v>
      </c>
      <c r="G1243" s="42"/>
      <c r="H1243" s="42"/>
      <c r="I1243" s="231"/>
      <c r="J1243" s="42"/>
      <c r="K1243" s="42"/>
      <c r="L1243" s="46"/>
      <c r="M1243" s="232"/>
      <c r="N1243" s="233"/>
      <c r="O1243" s="86"/>
      <c r="P1243" s="86"/>
      <c r="Q1243" s="86"/>
      <c r="R1243" s="86"/>
      <c r="S1243" s="86"/>
      <c r="T1243" s="86"/>
      <c r="U1243" s="87"/>
      <c r="V1243" s="40"/>
      <c r="W1243" s="40"/>
      <c r="X1243" s="40"/>
      <c r="Y1243" s="40"/>
      <c r="Z1243" s="40"/>
      <c r="AA1243" s="40"/>
      <c r="AB1243" s="40"/>
      <c r="AC1243" s="40"/>
      <c r="AD1243" s="40"/>
      <c r="AE1243" s="40"/>
      <c r="AT1243" s="19" t="s">
        <v>343</v>
      </c>
      <c r="AU1243" s="19" t="s">
        <v>85</v>
      </c>
    </row>
    <row r="1244" s="2" customFormat="1">
      <c r="A1244" s="40"/>
      <c r="B1244" s="41"/>
      <c r="C1244" s="42"/>
      <c r="D1244" s="234" t="s">
        <v>345</v>
      </c>
      <c r="E1244" s="42"/>
      <c r="F1244" s="235" t="s">
        <v>1882</v>
      </c>
      <c r="G1244" s="42"/>
      <c r="H1244" s="42"/>
      <c r="I1244" s="231"/>
      <c r="J1244" s="42"/>
      <c r="K1244" s="42"/>
      <c r="L1244" s="46"/>
      <c r="M1244" s="232"/>
      <c r="N1244" s="233"/>
      <c r="O1244" s="86"/>
      <c r="P1244" s="86"/>
      <c r="Q1244" s="86"/>
      <c r="R1244" s="86"/>
      <c r="S1244" s="86"/>
      <c r="T1244" s="86"/>
      <c r="U1244" s="87"/>
      <c r="V1244" s="40"/>
      <c r="W1244" s="40"/>
      <c r="X1244" s="40"/>
      <c r="Y1244" s="40"/>
      <c r="Z1244" s="40"/>
      <c r="AA1244" s="40"/>
      <c r="AB1244" s="40"/>
      <c r="AC1244" s="40"/>
      <c r="AD1244" s="40"/>
      <c r="AE1244" s="40"/>
      <c r="AT1244" s="19" t="s">
        <v>345</v>
      </c>
      <c r="AU1244" s="19" t="s">
        <v>85</v>
      </c>
    </row>
    <row r="1245" s="14" customFormat="1">
      <c r="A1245" s="14"/>
      <c r="B1245" s="247"/>
      <c r="C1245" s="248"/>
      <c r="D1245" s="229" t="s">
        <v>347</v>
      </c>
      <c r="E1245" s="249" t="s">
        <v>19</v>
      </c>
      <c r="F1245" s="250" t="s">
        <v>1883</v>
      </c>
      <c r="G1245" s="248"/>
      <c r="H1245" s="249" t="s">
        <v>19</v>
      </c>
      <c r="I1245" s="251"/>
      <c r="J1245" s="248"/>
      <c r="K1245" s="248"/>
      <c r="L1245" s="252"/>
      <c r="M1245" s="253"/>
      <c r="N1245" s="254"/>
      <c r="O1245" s="254"/>
      <c r="P1245" s="254"/>
      <c r="Q1245" s="254"/>
      <c r="R1245" s="254"/>
      <c r="S1245" s="254"/>
      <c r="T1245" s="254"/>
      <c r="U1245" s="255"/>
      <c r="V1245" s="14"/>
      <c r="W1245" s="14"/>
      <c r="X1245" s="14"/>
      <c r="Y1245" s="14"/>
      <c r="Z1245" s="14"/>
      <c r="AA1245" s="14"/>
      <c r="AB1245" s="14"/>
      <c r="AC1245" s="14"/>
      <c r="AD1245" s="14"/>
      <c r="AE1245" s="14"/>
      <c r="AT1245" s="256" t="s">
        <v>347</v>
      </c>
      <c r="AU1245" s="256" t="s">
        <v>85</v>
      </c>
      <c r="AV1245" s="14" t="s">
        <v>83</v>
      </c>
      <c r="AW1245" s="14" t="s">
        <v>37</v>
      </c>
      <c r="AX1245" s="14" t="s">
        <v>76</v>
      </c>
      <c r="AY1245" s="256" t="s">
        <v>335</v>
      </c>
    </row>
    <row r="1246" s="13" customFormat="1">
      <c r="A1246" s="13"/>
      <c r="B1246" s="236"/>
      <c r="C1246" s="237"/>
      <c r="D1246" s="229" t="s">
        <v>347</v>
      </c>
      <c r="E1246" s="238" t="s">
        <v>265</v>
      </c>
      <c r="F1246" s="239" t="s">
        <v>1884</v>
      </c>
      <c r="G1246" s="237"/>
      <c r="H1246" s="240">
        <v>1388.7000000000001</v>
      </c>
      <c r="I1246" s="241"/>
      <c r="J1246" s="237"/>
      <c r="K1246" s="237"/>
      <c r="L1246" s="242"/>
      <c r="M1246" s="243"/>
      <c r="N1246" s="244"/>
      <c r="O1246" s="244"/>
      <c r="P1246" s="244"/>
      <c r="Q1246" s="244"/>
      <c r="R1246" s="244"/>
      <c r="S1246" s="244"/>
      <c r="T1246" s="244"/>
      <c r="U1246" s="245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T1246" s="246" t="s">
        <v>347</v>
      </c>
      <c r="AU1246" s="246" t="s">
        <v>85</v>
      </c>
      <c r="AV1246" s="13" t="s">
        <v>85</v>
      </c>
      <c r="AW1246" s="13" t="s">
        <v>37</v>
      </c>
      <c r="AX1246" s="13" t="s">
        <v>83</v>
      </c>
      <c r="AY1246" s="246" t="s">
        <v>335</v>
      </c>
    </row>
    <row r="1247" s="2" customFormat="1" ht="16.5" customHeight="1">
      <c r="A1247" s="40"/>
      <c r="B1247" s="41"/>
      <c r="C1247" s="216" t="s">
        <v>1885</v>
      </c>
      <c r="D1247" s="216" t="s">
        <v>337</v>
      </c>
      <c r="E1247" s="217" t="s">
        <v>1886</v>
      </c>
      <c r="F1247" s="218" t="s">
        <v>1887</v>
      </c>
      <c r="G1247" s="219" t="s">
        <v>388</v>
      </c>
      <c r="H1247" s="220">
        <v>1388.7000000000001</v>
      </c>
      <c r="I1247" s="221"/>
      <c r="J1247" s="222">
        <f>ROUND(I1247*H1247,2)</f>
        <v>0</v>
      </c>
      <c r="K1247" s="218" t="s">
        <v>341</v>
      </c>
      <c r="L1247" s="46"/>
      <c r="M1247" s="223" t="s">
        <v>19</v>
      </c>
      <c r="N1247" s="224" t="s">
        <v>47</v>
      </c>
      <c r="O1247" s="86"/>
      <c r="P1247" s="225">
        <f>O1247*H1247</f>
        <v>0</v>
      </c>
      <c r="Q1247" s="225">
        <v>4.0000000000000003E-05</v>
      </c>
      <c r="R1247" s="225">
        <f>Q1247*H1247</f>
        <v>0.055548000000000007</v>
      </c>
      <c r="S1247" s="225">
        <v>0</v>
      </c>
      <c r="T1247" s="225">
        <f>S1247*H1247</f>
        <v>0</v>
      </c>
      <c r="U1247" s="226" t="s">
        <v>19</v>
      </c>
      <c r="V1247" s="40"/>
      <c r="W1247" s="40"/>
      <c r="X1247" s="40"/>
      <c r="Y1247" s="40"/>
      <c r="Z1247" s="40"/>
      <c r="AA1247" s="40"/>
      <c r="AB1247" s="40"/>
      <c r="AC1247" s="40"/>
      <c r="AD1247" s="40"/>
      <c r="AE1247" s="40"/>
      <c r="AR1247" s="227" t="s">
        <v>447</v>
      </c>
      <c r="AT1247" s="227" t="s">
        <v>337</v>
      </c>
      <c r="AU1247" s="227" t="s">
        <v>85</v>
      </c>
      <c r="AY1247" s="19" t="s">
        <v>335</v>
      </c>
      <c r="BE1247" s="228">
        <f>IF(N1247="základní",J1247,0)</f>
        <v>0</v>
      </c>
      <c r="BF1247" s="228">
        <f>IF(N1247="snížená",J1247,0)</f>
        <v>0</v>
      </c>
      <c r="BG1247" s="228">
        <f>IF(N1247="zákl. přenesená",J1247,0)</f>
        <v>0</v>
      </c>
      <c r="BH1247" s="228">
        <f>IF(N1247="sníž. přenesená",J1247,0)</f>
        <v>0</v>
      </c>
      <c r="BI1247" s="228">
        <f>IF(N1247="nulová",J1247,0)</f>
        <v>0</v>
      </c>
      <c r="BJ1247" s="19" t="s">
        <v>83</v>
      </c>
      <c r="BK1247" s="228">
        <f>ROUND(I1247*H1247,2)</f>
        <v>0</v>
      </c>
      <c r="BL1247" s="19" t="s">
        <v>447</v>
      </c>
      <c r="BM1247" s="227" t="s">
        <v>1888</v>
      </c>
    </row>
    <row r="1248" s="2" customFormat="1">
      <c r="A1248" s="40"/>
      <c r="B1248" s="41"/>
      <c r="C1248" s="42"/>
      <c r="D1248" s="229" t="s">
        <v>343</v>
      </c>
      <c r="E1248" s="42"/>
      <c r="F1248" s="230" t="s">
        <v>1889</v>
      </c>
      <c r="G1248" s="42"/>
      <c r="H1248" s="42"/>
      <c r="I1248" s="231"/>
      <c r="J1248" s="42"/>
      <c r="K1248" s="42"/>
      <c r="L1248" s="46"/>
      <c r="M1248" s="232"/>
      <c r="N1248" s="233"/>
      <c r="O1248" s="86"/>
      <c r="P1248" s="86"/>
      <c r="Q1248" s="86"/>
      <c r="R1248" s="86"/>
      <c r="S1248" s="86"/>
      <c r="T1248" s="86"/>
      <c r="U1248" s="87"/>
      <c r="V1248" s="40"/>
      <c r="W1248" s="40"/>
      <c r="X1248" s="40"/>
      <c r="Y1248" s="40"/>
      <c r="Z1248" s="40"/>
      <c r="AA1248" s="40"/>
      <c r="AB1248" s="40"/>
      <c r="AC1248" s="40"/>
      <c r="AD1248" s="40"/>
      <c r="AE1248" s="40"/>
      <c r="AT1248" s="19" t="s">
        <v>343</v>
      </c>
      <c r="AU1248" s="19" t="s">
        <v>85</v>
      </c>
    </row>
    <row r="1249" s="2" customFormat="1">
      <c r="A1249" s="40"/>
      <c r="B1249" s="41"/>
      <c r="C1249" s="42"/>
      <c r="D1249" s="234" t="s">
        <v>345</v>
      </c>
      <c r="E1249" s="42"/>
      <c r="F1249" s="235" t="s">
        <v>1890</v>
      </c>
      <c r="G1249" s="42"/>
      <c r="H1249" s="42"/>
      <c r="I1249" s="231"/>
      <c r="J1249" s="42"/>
      <c r="K1249" s="42"/>
      <c r="L1249" s="46"/>
      <c r="M1249" s="232"/>
      <c r="N1249" s="233"/>
      <c r="O1249" s="86"/>
      <c r="P1249" s="86"/>
      <c r="Q1249" s="86"/>
      <c r="R1249" s="86"/>
      <c r="S1249" s="86"/>
      <c r="T1249" s="86"/>
      <c r="U1249" s="87"/>
      <c r="V1249" s="40"/>
      <c r="W1249" s="40"/>
      <c r="X1249" s="40"/>
      <c r="Y1249" s="40"/>
      <c r="Z1249" s="40"/>
      <c r="AA1249" s="40"/>
      <c r="AB1249" s="40"/>
      <c r="AC1249" s="40"/>
      <c r="AD1249" s="40"/>
      <c r="AE1249" s="40"/>
      <c r="AT1249" s="19" t="s">
        <v>345</v>
      </c>
      <c r="AU1249" s="19" t="s">
        <v>85</v>
      </c>
    </row>
    <row r="1250" s="13" customFormat="1">
      <c r="A1250" s="13"/>
      <c r="B1250" s="236"/>
      <c r="C1250" s="237"/>
      <c r="D1250" s="229" t="s">
        <v>347</v>
      </c>
      <c r="E1250" s="238" t="s">
        <v>19</v>
      </c>
      <c r="F1250" s="239" t="s">
        <v>265</v>
      </c>
      <c r="G1250" s="237"/>
      <c r="H1250" s="240">
        <v>1388.7000000000001</v>
      </c>
      <c r="I1250" s="241"/>
      <c r="J1250" s="237"/>
      <c r="K1250" s="237"/>
      <c r="L1250" s="242"/>
      <c r="M1250" s="243"/>
      <c r="N1250" s="244"/>
      <c r="O1250" s="244"/>
      <c r="P1250" s="244"/>
      <c r="Q1250" s="244"/>
      <c r="R1250" s="244"/>
      <c r="S1250" s="244"/>
      <c r="T1250" s="244"/>
      <c r="U1250" s="245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T1250" s="246" t="s">
        <v>347</v>
      </c>
      <c r="AU1250" s="246" t="s">
        <v>85</v>
      </c>
      <c r="AV1250" s="13" t="s">
        <v>85</v>
      </c>
      <c r="AW1250" s="13" t="s">
        <v>37</v>
      </c>
      <c r="AX1250" s="13" t="s">
        <v>83</v>
      </c>
      <c r="AY1250" s="246" t="s">
        <v>335</v>
      </c>
    </row>
    <row r="1251" s="2" customFormat="1" ht="16.5" customHeight="1">
      <c r="A1251" s="40"/>
      <c r="B1251" s="41"/>
      <c r="C1251" s="216" t="s">
        <v>1891</v>
      </c>
      <c r="D1251" s="216" t="s">
        <v>337</v>
      </c>
      <c r="E1251" s="217" t="s">
        <v>1892</v>
      </c>
      <c r="F1251" s="218" t="s">
        <v>1893</v>
      </c>
      <c r="G1251" s="219" t="s">
        <v>388</v>
      </c>
      <c r="H1251" s="220">
        <v>1411.8510000000001</v>
      </c>
      <c r="I1251" s="221"/>
      <c r="J1251" s="222">
        <f>ROUND(I1251*H1251,2)</f>
        <v>0</v>
      </c>
      <c r="K1251" s="218" t="s">
        <v>341</v>
      </c>
      <c r="L1251" s="46"/>
      <c r="M1251" s="223" t="s">
        <v>19</v>
      </c>
      <c r="N1251" s="224" t="s">
        <v>47</v>
      </c>
      <c r="O1251" s="86"/>
      <c r="P1251" s="225">
        <f>O1251*H1251</f>
        <v>0</v>
      </c>
      <c r="Q1251" s="225">
        <v>0.00054000000000000001</v>
      </c>
      <c r="R1251" s="225">
        <f>Q1251*H1251</f>
        <v>0.7623995400000001</v>
      </c>
      <c r="S1251" s="225">
        <v>0</v>
      </c>
      <c r="T1251" s="225">
        <f>S1251*H1251</f>
        <v>0</v>
      </c>
      <c r="U1251" s="226" t="s">
        <v>19</v>
      </c>
      <c r="V1251" s="40"/>
      <c r="W1251" s="40"/>
      <c r="X1251" s="40"/>
      <c r="Y1251" s="40"/>
      <c r="Z1251" s="40"/>
      <c r="AA1251" s="40"/>
      <c r="AB1251" s="40"/>
      <c r="AC1251" s="40"/>
      <c r="AD1251" s="40"/>
      <c r="AE1251" s="40"/>
      <c r="AR1251" s="227" t="s">
        <v>447</v>
      </c>
      <c r="AT1251" s="227" t="s">
        <v>337</v>
      </c>
      <c r="AU1251" s="227" t="s">
        <v>85</v>
      </c>
      <c r="AY1251" s="19" t="s">
        <v>335</v>
      </c>
      <c r="BE1251" s="228">
        <f>IF(N1251="základní",J1251,0)</f>
        <v>0</v>
      </c>
      <c r="BF1251" s="228">
        <f>IF(N1251="snížená",J1251,0)</f>
        <v>0</v>
      </c>
      <c r="BG1251" s="228">
        <f>IF(N1251="zákl. přenesená",J1251,0)</f>
        <v>0</v>
      </c>
      <c r="BH1251" s="228">
        <f>IF(N1251="sníž. přenesená",J1251,0)</f>
        <v>0</v>
      </c>
      <c r="BI1251" s="228">
        <f>IF(N1251="nulová",J1251,0)</f>
        <v>0</v>
      </c>
      <c r="BJ1251" s="19" t="s">
        <v>83</v>
      </c>
      <c r="BK1251" s="228">
        <f>ROUND(I1251*H1251,2)</f>
        <v>0</v>
      </c>
      <c r="BL1251" s="19" t="s">
        <v>447</v>
      </c>
      <c r="BM1251" s="227" t="s">
        <v>1894</v>
      </c>
    </row>
    <row r="1252" s="2" customFormat="1">
      <c r="A1252" s="40"/>
      <c r="B1252" s="41"/>
      <c r="C1252" s="42"/>
      <c r="D1252" s="229" t="s">
        <v>343</v>
      </c>
      <c r="E1252" s="42"/>
      <c r="F1252" s="230" t="s">
        <v>1895</v>
      </c>
      <c r="G1252" s="42"/>
      <c r="H1252" s="42"/>
      <c r="I1252" s="231"/>
      <c r="J1252" s="42"/>
      <c r="K1252" s="42"/>
      <c r="L1252" s="46"/>
      <c r="M1252" s="232"/>
      <c r="N1252" s="233"/>
      <c r="O1252" s="86"/>
      <c r="P1252" s="86"/>
      <c r="Q1252" s="86"/>
      <c r="R1252" s="86"/>
      <c r="S1252" s="86"/>
      <c r="T1252" s="86"/>
      <c r="U1252" s="87"/>
      <c r="V1252" s="40"/>
      <c r="W1252" s="40"/>
      <c r="X1252" s="40"/>
      <c r="Y1252" s="40"/>
      <c r="Z1252" s="40"/>
      <c r="AA1252" s="40"/>
      <c r="AB1252" s="40"/>
      <c r="AC1252" s="40"/>
      <c r="AD1252" s="40"/>
      <c r="AE1252" s="40"/>
      <c r="AT1252" s="19" t="s">
        <v>343</v>
      </c>
      <c r="AU1252" s="19" t="s">
        <v>85</v>
      </c>
    </row>
    <row r="1253" s="2" customFormat="1">
      <c r="A1253" s="40"/>
      <c r="B1253" s="41"/>
      <c r="C1253" s="42"/>
      <c r="D1253" s="234" t="s">
        <v>345</v>
      </c>
      <c r="E1253" s="42"/>
      <c r="F1253" s="235" t="s">
        <v>1896</v>
      </c>
      <c r="G1253" s="42"/>
      <c r="H1253" s="42"/>
      <c r="I1253" s="231"/>
      <c r="J1253" s="42"/>
      <c r="K1253" s="42"/>
      <c r="L1253" s="46"/>
      <c r="M1253" s="232"/>
      <c r="N1253" s="233"/>
      <c r="O1253" s="86"/>
      <c r="P1253" s="86"/>
      <c r="Q1253" s="86"/>
      <c r="R1253" s="86"/>
      <c r="S1253" s="86"/>
      <c r="T1253" s="86"/>
      <c r="U1253" s="87"/>
      <c r="V1253" s="40"/>
      <c r="W1253" s="40"/>
      <c r="X1253" s="40"/>
      <c r="Y1253" s="40"/>
      <c r="Z1253" s="40"/>
      <c r="AA1253" s="40"/>
      <c r="AB1253" s="40"/>
      <c r="AC1253" s="40"/>
      <c r="AD1253" s="40"/>
      <c r="AE1253" s="40"/>
      <c r="AT1253" s="19" t="s">
        <v>345</v>
      </c>
      <c r="AU1253" s="19" t="s">
        <v>85</v>
      </c>
    </row>
    <row r="1254" s="13" customFormat="1">
      <c r="A1254" s="13"/>
      <c r="B1254" s="236"/>
      <c r="C1254" s="237"/>
      <c r="D1254" s="229" t="s">
        <v>347</v>
      </c>
      <c r="E1254" s="238" t="s">
        <v>19</v>
      </c>
      <c r="F1254" s="239" t="s">
        <v>1897</v>
      </c>
      <c r="G1254" s="237"/>
      <c r="H1254" s="240">
        <v>1411.8510000000001</v>
      </c>
      <c r="I1254" s="241"/>
      <c r="J1254" s="237"/>
      <c r="K1254" s="237"/>
      <c r="L1254" s="242"/>
      <c r="M1254" s="243"/>
      <c r="N1254" s="244"/>
      <c r="O1254" s="244"/>
      <c r="P1254" s="244"/>
      <c r="Q1254" s="244"/>
      <c r="R1254" s="244"/>
      <c r="S1254" s="244"/>
      <c r="T1254" s="244"/>
      <c r="U1254" s="245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T1254" s="246" t="s">
        <v>347</v>
      </c>
      <c r="AU1254" s="246" t="s">
        <v>85</v>
      </c>
      <c r="AV1254" s="13" t="s">
        <v>85</v>
      </c>
      <c r="AW1254" s="13" t="s">
        <v>37</v>
      </c>
      <c r="AX1254" s="13" t="s">
        <v>83</v>
      </c>
      <c r="AY1254" s="246" t="s">
        <v>335</v>
      </c>
    </row>
    <row r="1255" s="2" customFormat="1" ht="16.5" customHeight="1">
      <c r="A1255" s="40"/>
      <c r="B1255" s="41"/>
      <c r="C1255" s="216" t="s">
        <v>1898</v>
      </c>
      <c r="D1255" s="216" t="s">
        <v>337</v>
      </c>
      <c r="E1255" s="217" t="s">
        <v>1899</v>
      </c>
      <c r="F1255" s="218" t="s">
        <v>1900</v>
      </c>
      <c r="G1255" s="219" t="s">
        <v>388</v>
      </c>
      <c r="H1255" s="220">
        <v>47.816000000000002</v>
      </c>
      <c r="I1255" s="221"/>
      <c r="J1255" s="222">
        <f>ROUND(I1255*H1255,2)</f>
        <v>0</v>
      </c>
      <c r="K1255" s="218" t="s">
        <v>341</v>
      </c>
      <c r="L1255" s="46"/>
      <c r="M1255" s="223" t="s">
        <v>19</v>
      </c>
      <c r="N1255" s="224" t="s">
        <v>47</v>
      </c>
      <c r="O1255" s="86"/>
      <c r="P1255" s="225">
        <f>O1255*H1255</f>
        <v>0</v>
      </c>
      <c r="Q1255" s="225">
        <v>0.00058</v>
      </c>
      <c r="R1255" s="225">
        <f>Q1255*H1255</f>
        <v>0.027733280000000003</v>
      </c>
      <c r="S1255" s="225">
        <v>0</v>
      </c>
      <c r="T1255" s="225">
        <f>S1255*H1255</f>
        <v>0</v>
      </c>
      <c r="U1255" s="226" t="s">
        <v>19</v>
      </c>
      <c r="V1255" s="40"/>
      <c r="W1255" s="40"/>
      <c r="X1255" s="40"/>
      <c r="Y1255" s="40"/>
      <c r="Z1255" s="40"/>
      <c r="AA1255" s="40"/>
      <c r="AB1255" s="40"/>
      <c r="AC1255" s="40"/>
      <c r="AD1255" s="40"/>
      <c r="AE1255" s="40"/>
      <c r="AR1255" s="227" t="s">
        <v>447</v>
      </c>
      <c r="AT1255" s="227" t="s">
        <v>337</v>
      </c>
      <c r="AU1255" s="227" t="s">
        <v>85</v>
      </c>
      <c r="AY1255" s="19" t="s">
        <v>335</v>
      </c>
      <c r="BE1255" s="228">
        <f>IF(N1255="základní",J1255,0)</f>
        <v>0</v>
      </c>
      <c r="BF1255" s="228">
        <f>IF(N1255="snížená",J1255,0)</f>
        <v>0</v>
      </c>
      <c r="BG1255" s="228">
        <f>IF(N1255="zákl. přenesená",J1255,0)</f>
        <v>0</v>
      </c>
      <c r="BH1255" s="228">
        <f>IF(N1255="sníž. přenesená",J1255,0)</f>
        <v>0</v>
      </c>
      <c r="BI1255" s="228">
        <f>IF(N1255="nulová",J1255,0)</f>
        <v>0</v>
      </c>
      <c r="BJ1255" s="19" t="s">
        <v>83</v>
      </c>
      <c r="BK1255" s="228">
        <f>ROUND(I1255*H1255,2)</f>
        <v>0</v>
      </c>
      <c r="BL1255" s="19" t="s">
        <v>447</v>
      </c>
      <c r="BM1255" s="227" t="s">
        <v>1901</v>
      </c>
    </row>
    <row r="1256" s="2" customFormat="1">
      <c r="A1256" s="40"/>
      <c r="B1256" s="41"/>
      <c r="C1256" s="42"/>
      <c r="D1256" s="229" t="s">
        <v>343</v>
      </c>
      <c r="E1256" s="42"/>
      <c r="F1256" s="230" t="s">
        <v>1902</v>
      </c>
      <c r="G1256" s="42"/>
      <c r="H1256" s="42"/>
      <c r="I1256" s="231"/>
      <c r="J1256" s="42"/>
      <c r="K1256" s="42"/>
      <c r="L1256" s="46"/>
      <c r="M1256" s="232"/>
      <c r="N1256" s="233"/>
      <c r="O1256" s="86"/>
      <c r="P1256" s="86"/>
      <c r="Q1256" s="86"/>
      <c r="R1256" s="86"/>
      <c r="S1256" s="86"/>
      <c r="T1256" s="86"/>
      <c r="U1256" s="87"/>
      <c r="V1256" s="40"/>
      <c r="W1256" s="40"/>
      <c r="X1256" s="40"/>
      <c r="Y1256" s="40"/>
      <c r="Z1256" s="40"/>
      <c r="AA1256" s="40"/>
      <c r="AB1256" s="40"/>
      <c r="AC1256" s="40"/>
      <c r="AD1256" s="40"/>
      <c r="AE1256" s="40"/>
      <c r="AT1256" s="19" t="s">
        <v>343</v>
      </c>
      <c r="AU1256" s="19" t="s">
        <v>85</v>
      </c>
    </row>
    <row r="1257" s="2" customFormat="1">
      <c r="A1257" s="40"/>
      <c r="B1257" s="41"/>
      <c r="C1257" s="42"/>
      <c r="D1257" s="234" t="s">
        <v>345</v>
      </c>
      <c r="E1257" s="42"/>
      <c r="F1257" s="235" t="s">
        <v>1903</v>
      </c>
      <c r="G1257" s="42"/>
      <c r="H1257" s="42"/>
      <c r="I1257" s="231"/>
      <c r="J1257" s="42"/>
      <c r="K1257" s="42"/>
      <c r="L1257" s="46"/>
      <c r="M1257" s="232"/>
      <c r="N1257" s="233"/>
      <c r="O1257" s="86"/>
      <c r="P1257" s="86"/>
      <c r="Q1257" s="86"/>
      <c r="R1257" s="86"/>
      <c r="S1257" s="86"/>
      <c r="T1257" s="86"/>
      <c r="U1257" s="87"/>
      <c r="V1257" s="40"/>
      <c r="W1257" s="40"/>
      <c r="X1257" s="40"/>
      <c r="Y1257" s="40"/>
      <c r="Z1257" s="40"/>
      <c r="AA1257" s="40"/>
      <c r="AB1257" s="40"/>
      <c r="AC1257" s="40"/>
      <c r="AD1257" s="40"/>
      <c r="AE1257" s="40"/>
      <c r="AT1257" s="19" t="s">
        <v>345</v>
      </c>
      <c r="AU1257" s="19" t="s">
        <v>85</v>
      </c>
    </row>
    <row r="1258" s="14" customFormat="1">
      <c r="A1258" s="14"/>
      <c r="B1258" s="247"/>
      <c r="C1258" s="248"/>
      <c r="D1258" s="229" t="s">
        <v>347</v>
      </c>
      <c r="E1258" s="249" t="s">
        <v>19</v>
      </c>
      <c r="F1258" s="250" t="s">
        <v>1904</v>
      </c>
      <c r="G1258" s="248"/>
      <c r="H1258" s="249" t="s">
        <v>19</v>
      </c>
      <c r="I1258" s="251"/>
      <c r="J1258" s="248"/>
      <c r="K1258" s="248"/>
      <c r="L1258" s="252"/>
      <c r="M1258" s="253"/>
      <c r="N1258" s="254"/>
      <c r="O1258" s="254"/>
      <c r="P1258" s="254"/>
      <c r="Q1258" s="254"/>
      <c r="R1258" s="254"/>
      <c r="S1258" s="254"/>
      <c r="T1258" s="254"/>
      <c r="U1258" s="255"/>
      <c r="V1258" s="14"/>
      <c r="W1258" s="14"/>
      <c r="X1258" s="14"/>
      <c r="Y1258" s="14"/>
      <c r="Z1258" s="14"/>
      <c r="AA1258" s="14"/>
      <c r="AB1258" s="14"/>
      <c r="AC1258" s="14"/>
      <c r="AD1258" s="14"/>
      <c r="AE1258" s="14"/>
      <c r="AT1258" s="256" t="s">
        <v>347</v>
      </c>
      <c r="AU1258" s="256" t="s">
        <v>85</v>
      </c>
      <c r="AV1258" s="14" t="s">
        <v>83</v>
      </c>
      <c r="AW1258" s="14" t="s">
        <v>37</v>
      </c>
      <c r="AX1258" s="14" t="s">
        <v>76</v>
      </c>
      <c r="AY1258" s="256" t="s">
        <v>335</v>
      </c>
    </row>
    <row r="1259" s="13" customFormat="1">
      <c r="A1259" s="13"/>
      <c r="B1259" s="236"/>
      <c r="C1259" s="237"/>
      <c r="D1259" s="229" t="s">
        <v>347</v>
      </c>
      <c r="E1259" s="238" t="s">
        <v>19</v>
      </c>
      <c r="F1259" s="239" t="s">
        <v>1905</v>
      </c>
      <c r="G1259" s="237"/>
      <c r="H1259" s="240">
        <v>41.075000000000003</v>
      </c>
      <c r="I1259" s="241"/>
      <c r="J1259" s="237"/>
      <c r="K1259" s="237"/>
      <c r="L1259" s="242"/>
      <c r="M1259" s="243"/>
      <c r="N1259" s="244"/>
      <c r="O1259" s="244"/>
      <c r="P1259" s="244"/>
      <c r="Q1259" s="244"/>
      <c r="R1259" s="244"/>
      <c r="S1259" s="244"/>
      <c r="T1259" s="244"/>
      <c r="U1259" s="245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T1259" s="246" t="s">
        <v>347</v>
      </c>
      <c r="AU1259" s="246" t="s">
        <v>85</v>
      </c>
      <c r="AV1259" s="13" t="s">
        <v>85</v>
      </c>
      <c r="AW1259" s="13" t="s">
        <v>37</v>
      </c>
      <c r="AX1259" s="13" t="s">
        <v>76</v>
      </c>
      <c r="AY1259" s="246" t="s">
        <v>335</v>
      </c>
    </row>
    <row r="1260" s="14" customFormat="1">
      <c r="A1260" s="14"/>
      <c r="B1260" s="247"/>
      <c r="C1260" s="248"/>
      <c r="D1260" s="229" t="s">
        <v>347</v>
      </c>
      <c r="E1260" s="249" t="s">
        <v>19</v>
      </c>
      <c r="F1260" s="250" t="s">
        <v>1906</v>
      </c>
      <c r="G1260" s="248"/>
      <c r="H1260" s="249" t="s">
        <v>19</v>
      </c>
      <c r="I1260" s="251"/>
      <c r="J1260" s="248"/>
      <c r="K1260" s="248"/>
      <c r="L1260" s="252"/>
      <c r="M1260" s="253"/>
      <c r="N1260" s="254"/>
      <c r="O1260" s="254"/>
      <c r="P1260" s="254"/>
      <c r="Q1260" s="254"/>
      <c r="R1260" s="254"/>
      <c r="S1260" s="254"/>
      <c r="T1260" s="254"/>
      <c r="U1260" s="255"/>
      <c r="V1260" s="14"/>
      <c r="W1260" s="14"/>
      <c r="X1260" s="14"/>
      <c r="Y1260" s="14"/>
      <c r="Z1260" s="14"/>
      <c r="AA1260" s="14"/>
      <c r="AB1260" s="14"/>
      <c r="AC1260" s="14"/>
      <c r="AD1260" s="14"/>
      <c r="AE1260" s="14"/>
      <c r="AT1260" s="256" t="s">
        <v>347</v>
      </c>
      <c r="AU1260" s="256" t="s">
        <v>85</v>
      </c>
      <c r="AV1260" s="14" t="s">
        <v>83</v>
      </c>
      <c r="AW1260" s="14" t="s">
        <v>37</v>
      </c>
      <c r="AX1260" s="14" t="s">
        <v>76</v>
      </c>
      <c r="AY1260" s="256" t="s">
        <v>335</v>
      </c>
    </row>
    <row r="1261" s="13" customFormat="1">
      <c r="A1261" s="13"/>
      <c r="B1261" s="236"/>
      <c r="C1261" s="237"/>
      <c r="D1261" s="229" t="s">
        <v>347</v>
      </c>
      <c r="E1261" s="238" t="s">
        <v>19</v>
      </c>
      <c r="F1261" s="239" t="s">
        <v>1907</v>
      </c>
      <c r="G1261" s="237"/>
      <c r="H1261" s="240">
        <v>6.7409999999999997</v>
      </c>
      <c r="I1261" s="241"/>
      <c r="J1261" s="237"/>
      <c r="K1261" s="237"/>
      <c r="L1261" s="242"/>
      <c r="M1261" s="243"/>
      <c r="N1261" s="244"/>
      <c r="O1261" s="244"/>
      <c r="P1261" s="244"/>
      <c r="Q1261" s="244"/>
      <c r="R1261" s="244"/>
      <c r="S1261" s="244"/>
      <c r="T1261" s="244"/>
      <c r="U1261" s="245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T1261" s="246" t="s">
        <v>347</v>
      </c>
      <c r="AU1261" s="246" t="s">
        <v>85</v>
      </c>
      <c r="AV1261" s="13" t="s">
        <v>85</v>
      </c>
      <c r="AW1261" s="13" t="s">
        <v>37</v>
      </c>
      <c r="AX1261" s="13" t="s">
        <v>76</v>
      </c>
      <c r="AY1261" s="246" t="s">
        <v>335</v>
      </c>
    </row>
    <row r="1262" s="15" customFormat="1">
      <c r="A1262" s="15"/>
      <c r="B1262" s="267"/>
      <c r="C1262" s="268"/>
      <c r="D1262" s="229" t="s">
        <v>347</v>
      </c>
      <c r="E1262" s="269" t="s">
        <v>262</v>
      </c>
      <c r="F1262" s="270" t="s">
        <v>462</v>
      </c>
      <c r="G1262" s="268"/>
      <c r="H1262" s="271">
        <v>47.816000000000002</v>
      </c>
      <c r="I1262" s="272"/>
      <c r="J1262" s="268"/>
      <c r="K1262" s="268"/>
      <c r="L1262" s="273"/>
      <c r="M1262" s="274"/>
      <c r="N1262" s="275"/>
      <c r="O1262" s="275"/>
      <c r="P1262" s="275"/>
      <c r="Q1262" s="275"/>
      <c r="R1262" s="275"/>
      <c r="S1262" s="275"/>
      <c r="T1262" s="275"/>
      <c r="U1262" s="276"/>
      <c r="V1262" s="15"/>
      <c r="W1262" s="15"/>
      <c r="X1262" s="15"/>
      <c r="Y1262" s="15"/>
      <c r="Z1262" s="15"/>
      <c r="AA1262" s="15"/>
      <c r="AB1262" s="15"/>
      <c r="AC1262" s="15"/>
      <c r="AD1262" s="15"/>
      <c r="AE1262" s="15"/>
      <c r="AT1262" s="277" t="s">
        <v>347</v>
      </c>
      <c r="AU1262" s="277" t="s">
        <v>85</v>
      </c>
      <c r="AV1262" s="15" t="s">
        <v>103</v>
      </c>
      <c r="AW1262" s="15" t="s">
        <v>37</v>
      </c>
      <c r="AX1262" s="15" t="s">
        <v>83</v>
      </c>
      <c r="AY1262" s="277" t="s">
        <v>335</v>
      </c>
    </row>
    <row r="1263" s="2" customFormat="1" ht="16.5" customHeight="1">
      <c r="A1263" s="40"/>
      <c r="B1263" s="41"/>
      <c r="C1263" s="216" t="s">
        <v>1908</v>
      </c>
      <c r="D1263" s="216" t="s">
        <v>337</v>
      </c>
      <c r="E1263" s="217" t="s">
        <v>1909</v>
      </c>
      <c r="F1263" s="218" t="s">
        <v>1910</v>
      </c>
      <c r="G1263" s="219" t="s">
        <v>388</v>
      </c>
      <c r="H1263" s="220">
        <v>1388.7000000000001</v>
      </c>
      <c r="I1263" s="221"/>
      <c r="J1263" s="222">
        <f>ROUND(I1263*H1263,2)</f>
        <v>0</v>
      </c>
      <c r="K1263" s="218" t="s">
        <v>341</v>
      </c>
      <c r="L1263" s="46"/>
      <c r="M1263" s="223" t="s">
        <v>19</v>
      </c>
      <c r="N1263" s="224" t="s">
        <v>47</v>
      </c>
      <c r="O1263" s="86"/>
      <c r="P1263" s="225">
        <f>O1263*H1263</f>
        <v>0</v>
      </c>
      <c r="Q1263" s="225">
        <v>0.0030000000000000001</v>
      </c>
      <c r="R1263" s="225">
        <f>Q1263*H1263</f>
        <v>4.1661000000000001</v>
      </c>
      <c r="S1263" s="225">
        <v>0</v>
      </c>
      <c r="T1263" s="225">
        <f>S1263*H1263</f>
        <v>0</v>
      </c>
      <c r="U1263" s="226" t="s">
        <v>19</v>
      </c>
      <c r="V1263" s="40"/>
      <c r="W1263" s="40"/>
      <c r="X1263" s="40"/>
      <c r="Y1263" s="40"/>
      <c r="Z1263" s="40"/>
      <c r="AA1263" s="40"/>
      <c r="AB1263" s="40"/>
      <c r="AC1263" s="40"/>
      <c r="AD1263" s="40"/>
      <c r="AE1263" s="40"/>
      <c r="AR1263" s="227" t="s">
        <v>447</v>
      </c>
      <c r="AT1263" s="227" t="s">
        <v>337</v>
      </c>
      <c r="AU1263" s="227" t="s">
        <v>85</v>
      </c>
      <c r="AY1263" s="19" t="s">
        <v>335</v>
      </c>
      <c r="BE1263" s="228">
        <f>IF(N1263="základní",J1263,0)</f>
        <v>0</v>
      </c>
      <c r="BF1263" s="228">
        <f>IF(N1263="snížená",J1263,0)</f>
        <v>0</v>
      </c>
      <c r="BG1263" s="228">
        <f>IF(N1263="zákl. přenesená",J1263,0)</f>
        <v>0</v>
      </c>
      <c r="BH1263" s="228">
        <f>IF(N1263="sníž. přenesená",J1263,0)</f>
        <v>0</v>
      </c>
      <c r="BI1263" s="228">
        <f>IF(N1263="nulová",J1263,0)</f>
        <v>0</v>
      </c>
      <c r="BJ1263" s="19" t="s">
        <v>83</v>
      </c>
      <c r="BK1263" s="228">
        <f>ROUND(I1263*H1263,2)</f>
        <v>0</v>
      </c>
      <c r="BL1263" s="19" t="s">
        <v>447</v>
      </c>
      <c r="BM1263" s="227" t="s">
        <v>1911</v>
      </c>
    </row>
    <row r="1264" s="2" customFormat="1">
      <c r="A1264" s="40"/>
      <c r="B1264" s="41"/>
      <c r="C1264" s="42"/>
      <c r="D1264" s="229" t="s">
        <v>343</v>
      </c>
      <c r="E1264" s="42"/>
      <c r="F1264" s="230" t="s">
        <v>1912</v>
      </c>
      <c r="G1264" s="42"/>
      <c r="H1264" s="42"/>
      <c r="I1264" s="231"/>
      <c r="J1264" s="42"/>
      <c r="K1264" s="42"/>
      <c r="L1264" s="46"/>
      <c r="M1264" s="232"/>
      <c r="N1264" s="233"/>
      <c r="O1264" s="86"/>
      <c r="P1264" s="86"/>
      <c r="Q1264" s="86"/>
      <c r="R1264" s="86"/>
      <c r="S1264" s="86"/>
      <c r="T1264" s="86"/>
      <c r="U1264" s="87"/>
      <c r="V1264" s="40"/>
      <c r="W1264" s="40"/>
      <c r="X1264" s="40"/>
      <c r="Y1264" s="40"/>
      <c r="Z1264" s="40"/>
      <c r="AA1264" s="40"/>
      <c r="AB1264" s="40"/>
      <c r="AC1264" s="40"/>
      <c r="AD1264" s="40"/>
      <c r="AE1264" s="40"/>
      <c r="AT1264" s="19" t="s">
        <v>343</v>
      </c>
      <c r="AU1264" s="19" t="s">
        <v>85</v>
      </c>
    </row>
    <row r="1265" s="2" customFormat="1">
      <c r="A1265" s="40"/>
      <c r="B1265" s="41"/>
      <c r="C1265" s="42"/>
      <c r="D1265" s="234" t="s">
        <v>345</v>
      </c>
      <c r="E1265" s="42"/>
      <c r="F1265" s="235" t="s">
        <v>1913</v>
      </c>
      <c r="G1265" s="42"/>
      <c r="H1265" s="42"/>
      <c r="I1265" s="231"/>
      <c r="J1265" s="42"/>
      <c r="K1265" s="42"/>
      <c r="L1265" s="46"/>
      <c r="M1265" s="232"/>
      <c r="N1265" s="233"/>
      <c r="O1265" s="86"/>
      <c r="P1265" s="86"/>
      <c r="Q1265" s="86"/>
      <c r="R1265" s="86"/>
      <c r="S1265" s="86"/>
      <c r="T1265" s="86"/>
      <c r="U1265" s="87"/>
      <c r="V1265" s="40"/>
      <c r="W1265" s="40"/>
      <c r="X1265" s="40"/>
      <c r="Y1265" s="40"/>
      <c r="Z1265" s="40"/>
      <c r="AA1265" s="40"/>
      <c r="AB1265" s="40"/>
      <c r="AC1265" s="40"/>
      <c r="AD1265" s="40"/>
      <c r="AE1265" s="40"/>
      <c r="AT1265" s="19" t="s">
        <v>345</v>
      </c>
      <c r="AU1265" s="19" t="s">
        <v>85</v>
      </c>
    </row>
    <row r="1266" s="13" customFormat="1">
      <c r="A1266" s="13"/>
      <c r="B1266" s="236"/>
      <c r="C1266" s="237"/>
      <c r="D1266" s="229" t="s">
        <v>347</v>
      </c>
      <c r="E1266" s="238" t="s">
        <v>19</v>
      </c>
      <c r="F1266" s="239" t="s">
        <v>1914</v>
      </c>
      <c r="G1266" s="237"/>
      <c r="H1266" s="240">
        <v>1388.7000000000001</v>
      </c>
      <c r="I1266" s="241"/>
      <c r="J1266" s="237"/>
      <c r="K1266" s="237"/>
      <c r="L1266" s="242"/>
      <c r="M1266" s="243"/>
      <c r="N1266" s="244"/>
      <c r="O1266" s="244"/>
      <c r="P1266" s="244"/>
      <c r="Q1266" s="244"/>
      <c r="R1266" s="244"/>
      <c r="S1266" s="244"/>
      <c r="T1266" s="244"/>
      <c r="U1266" s="245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T1266" s="246" t="s">
        <v>347</v>
      </c>
      <c r="AU1266" s="246" t="s">
        <v>85</v>
      </c>
      <c r="AV1266" s="13" t="s">
        <v>85</v>
      </c>
      <c r="AW1266" s="13" t="s">
        <v>37</v>
      </c>
      <c r="AX1266" s="13" t="s">
        <v>83</v>
      </c>
      <c r="AY1266" s="246" t="s">
        <v>335</v>
      </c>
    </row>
    <row r="1267" s="2" customFormat="1" ht="16.5" customHeight="1">
      <c r="A1267" s="40"/>
      <c r="B1267" s="41"/>
      <c r="C1267" s="216" t="s">
        <v>1915</v>
      </c>
      <c r="D1267" s="216" t="s">
        <v>337</v>
      </c>
      <c r="E1267" s="217" t="s">
        <v>1916</v>
      </c>
      <c r="F1267" s="218" t="s">
        <v>1917</v>
      </c>
      <c r="G1267" s="219" t="s">
        <v>388</v>
      </c>
      <c r="H1267" s="220">
        <v>1411.8510000000001</v>
      </c>
      <c r="I1267" s="221"/>
      <c r="J1267" s="222">
        <f>ROUND(I1267*H1267,2)</f>
        <v>0</v>
      </c>
      <c r="K1267" s="218" t="s">
        <v>341</v>
      </c>
      <c r="L1267" s="46"/>
      <c r="M1267" s="223" t="s">
        <v>19</v>
      </c>
      <c r="N1267" s="224" t="s">
        <v>47</v>
      </c>
      <c r="O1267" s="86"/>
      <c r="P1267" s="225">
        <f>O1267*H1267</f>
        <v>0</v>
      </c>
      <c r="Q1267" s="225">
        <v>0.00024000000000000001</v>
      </c>
      <c r="R1267" s="225">
        <f>Q1267*H1267</f>
        <v>0.33884424000000002</v>
      </c>
      <c r="S1267" s="225">
        <v>0</v>
      </c>
      <c r="T1267" s="225">
        <f>S1267*H1267</f>
        <v>0</v>
      </c>
      <c r="U1267" s="226" t="s">
        <v>19</v>
      </c>
      <c r="V1267" s="40"/>
      <c r="W1267" s="40"/>
      <c r="X1267" s="40"/>
      <c r="Y1267" s="40"/>
      <c r="Z1267" s="40"/>
      <c r="AA1267" s="40"/>
      <c r="AB1267" s="40"/>
      <c r="AC1267" s="40"/>
      <c r="AD1267" s="40"/>
      <c r="AE1267" s="40"/>
      <c r="AR1267" s="227" t="s">
        <v>447</v>
      </c>
      <c r="AT1267" s="227" t="s">
        <v>337</v>
      </c>
      <c r="AU1267" s="227" t="s">
        <v>85</v>
      </c>
      <c r="AY1267" s="19" t="s">
        <v>335</v>
      </c>
      <c r="BE1267" s="228">
        <f>IF(N1267="základní",J1267,0)</f>
        <v>0</v>
      </c>
      <c r="BF1267" s="228">
        <f>IF(N1267="snížená",J1267,0)</f>
        <v>0</v>
      </c>
      <c r="BG1267" s="228">
        <f>IF(N1267="zákl. přenesená",J1267,0)</f>
        <v>0</v>
      </c>
      <c r="BH1267" s="228">
        <f>IF(N1267="sníž. přenesená",J1267,0)</f>
        <v>0</v>
      </c>
      <c r="BI1267" s="228">
        <f>IF(N1267="nulová",J1267,0)</f>
        <v>0</v>
      </c>
      <c r="BJ1267" s="19" t="s">
        <v>83</v>
      </c>
      <c r="BK1267" s="228">
        <f>ROUND(I1267*H1267,2)</f>
        <v>0</v>
      </c>
      <c r="BL1267" s="19" t="s">
        <v>447</v>
      </c>
      <c r="BM1267" s="227" t="s">
        <v>1918</v>
      </c>
    </row>
    <row r="1268" s="2" customFormat="1">
      <c r="A1268" s="40"/>
      <c r="B1268" s="41"/>
      <c r="C1268" s="42"/>
      <c r="D1268" s="229" t="s">
        <v>343</v>
      </c>
      <c r="E1268" s="42"/>
      <c r="F1268" s="230" t="s">
        <v>1919</v>
      </c>
      <c r="G1268" s="42"/>
      <c r="H1268" s="42"/>
      <c r="I1268" s="231"/>
      <c r="J1268" s="42"/>
      <c r="K1268" s="42"/>
      <c r="L1268" s="46"/>
      <c r="M1268" s="232"/>
      <c r="N1268" s="233"/>
      <c r="O1268" s="86"/>
      <c r="P1268" s="86"/>
      <c r="Q1268" s="86"/>
      <c r="R1268" s="86"/>
      <c r="S1268" s="86"/>
      <c r="T1268" s="86"/>
      <c r="U1268" s="87"/>
      <c r="V1268" s="40"/>
      <c r="W1268" s="40"/>
      <c r="X1268" s="40"/>
      <c r="Y1268" s="40"/>
      <c r="Z1268" s="40"/>
      <c r="AA1268" s="40"/>
      <c r="AB1268" s="40"/>
      <c r="AC1268" s="40"/>
      <c r="AD1268" s="40"/>
      <c r="AE1268" s="40"/>
      <c r="AT1268" s="19" t="s">
        <v>343</v>
      </c>
      <c r="AU1268" s="19" t="s">
        <v>85</v>
      </c>
    </row>
    <row r="1269" s="2" customFormat="1">
      <c r="A1269" s="40"/>
      <c r="B1269" s="41"/>
      <c r="C1269" s="42"/>
      <c r="D1269" s="234" t="s">
        <v>345</v>
      </c>
      <c r="E1269" s="42"/>
      <c r="F1269" s="235" t="s">
        <v>1920</v>
      </c>
      <c r="G1269" s="42"/>
      <c r="H1269" s="42"/>
      <c r="I1269" s="231"/>
      <c r="J1269" s="42"/>
      <c r="K1269" s="42"/>
      <c r="L1269" s="46"/>
      <c r="M1269" s="232"/>
      <c r="N1269" s="233"/>
      <c r="O1269" s="86"/>
      <c r="P1269" s="86"/>
      <c r="Q1269" s="86"/>
      <c r="R1269" s="86"/>
      <c r="S1269" s="86"/>
      <c r="T1269" s="86"/>
      <c r="U1269" s="87"/>
      <c r="V1269" s="40"/>
      <c r="W1269" s="40"/>
      <c r="X1269" s="40"/>
      <c r="Y1269" s="40"/>
      <c r="Z1269" s="40"/>
      <c r="AA1269" s="40"/>
      <c r="AB1269" s="40"/>
      <c r="AC1269" s="40"/>
      <c r="AD1269" s="40"/>
      <c r="AE1269" s="40"/>
      <c r="AT1269" s="19" t="s">
        <v>345</v>
      </c>
      <c r="AU1269" s="19" t="s">
        <v>85</v>
      </c>
    </row>
    <row r="1270" s="13" customFormat="1">
      <c r="A1270" s="13"/>
      <c r="B1270" s="236"/>
      <c r="C1270" s="237"/>
      <c r="D1270" s="229" t="s">
        <v>347</v>
      </c>
      <c r="E1270" s="238" t="s">
        <v>19</v>
      </c>
      <c r="F1270" s="239" t="s">
        <v>1897</v>
      </c>
      <c r="G1270" s="237"/>
      <c r="H1270" s="240">
        <v>1411.8510000000001</v>
      </c>
      <c r="I1270" s="241"/>
      <c r="J1270" s="237"/>
      <c r="K1270" s="237"/>
      <c r="L1270" s="242"/>
      <c r="M1270" s="243"/>
      <c r="N1270" s="244"/>
      <c r="O1270" s="244"/>
      <c r="P1270" s="244"/>
      <c r="Q1270" s="244"/>
      <c r="R1270" s="244"/>
      <c r="S1270" s="244"/>
      <c r="T1270" s="244"/>
      <c r="U1270" s="245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T1270" s="246" t="s">
        <v>347</v>
      </c>
      <c r="AU1270" s="246" t="s">
        <v>85</v>
      </c>
      <c r="AV1270" s="13" t="s">
        <v>85</v>
      </c>
      <c r="AW1270" s="13" t="s">
        <v>37</v>
      </c>
      <c r="AX1270" s="13" t="s">
        <v>83</v>
      </c>
      <c r="AY1270" s="246" t="s">
        <v>335</v>
      </c>
    </row>
    <row r="1271" s="2" customFormat="1" ht="16.5" customHeight="1">
      <c r="A1271" s="40"/>
      <c r="B1271" s="41"/>
      <c r="C1271" s="216" t="s">
        <v>1921</v>
      </c>
      <c r="D1271" s="216" t="s">
        <v>337</v>
      </c>
      <c r="E1271" s="217" t="s">
        <v>1922</v>
      </c>
      <c r="F1271" s="218" t="s">
        <v>1923</v>
      </c>
      <c r="G1271" s="219" t="s">
        <v>388</v>
      </c>
      <c r="H1271" s="220">
        <v>23.151</v>
      </c>
      <c r="I1271" s="221"/>
      <c r="J1271" s="222">
        <f>ROUND(I1271*H1271,2)</f>
        <v>0</v>
      </c>
      <c r="K1271" s="218" t="s">
        <v>341</v>
      </c>
      <c r="L1271" s="46"/>
      <c r="M1271" s="223" t="s">
        <v>19</v>
      </c>
      <c r="N1271" s="224" t="s">
        <v>47</v>
      </c>
      <c r="O1271" s="86"/>
      <c r="P1271" s="225">
        <f>O1271*H1271</f>
        <v>0</v>
      </c>
      <c r="Q1271" s="225">
        <v>0</v>
      </c>
      <c r="R1271" s="225">
        <f>Q1271*H1271</f>
        <v>0</v>
      </c>
      <c r="S1271" s="225">
        <v>0</v>
      </c>
      <c r="T1271" s="225">
        <f>S1271*H1271</f>
        <v>0</v>
      </c>
      <c r="U1271" s="226" t="s">
        <v>19</v>
      </c>
      <c r="V1271" s="40"/>
      <c r="W1271" s="40"/>
      <c r="X1271" s="40"/>
      <c r="Y1271" s="40"/>
      <c r="Z1271" s="40"/>
      <c r="AA1271" s="40"/>
      <c r="AB1271" s="40"/>
      <c r="AC1271" s="40"/>
      <c r="AD1271" s="40"/>
      <c r="AE1271" s="40"/>
      <c r="AR1271" s="227" t="s">
        <v>447</v>
      </c>
      <c r="AT1271" s="227" t="s">
        <v>337</v>
      </c>
      <c r="AU1271" s="227" t="s">
        <v>85</v>
      </c>
      <c r="AY1271" s="19" t="s">
        <v>335</v>
      </c>
      <c r="BE1271" s="228">
        <f>IF(N1271="základní",J1271,0)</f>
        <v>0</v>
      </c>
      <c r="BF1271" s="228">
        <f>IF(N1271="snížená",J1271,0)</f>
        <v>0</v>
      </c>
      <c r="BG1271" s="228">
        <f>IF(N1271="zákl. přenesená",J1271,0)</f>
        <v>0</v>
      </c>
      <c r="BH1271" s="228">
        <f>IF(N1271="sníž. přenesená",J1271,0)</f>
        <v>0</v>
      </c>
      <c r="BI1271" s="228">
        <f>IF(N1271="nulová",J1271,0)</f>
        <v>0</v>
      </c>
      <c r="BJ1271" s="19" t="s">
        <v>83</v>
      </c>
      <c r="BK1271" s="228">
        <f>ROUND(I1271*H1271,2)</f>
        <v>0</v>
      </c>
      <c r="BL1271" s="19" t="s">
        <v>447</v>
      </c>
      <c r="BM1271" s="227" t="s">
        <v>1924</v>
      </c>
    </row>
    <row r="1272" s="2" customFormat="1">
      <c r="A1272" s="40"/>
      <c r="B1272" s="41"/>
      <c r="C1272" s="42"/>
      <c r="D1272" s="229" t="s">
        <v>343</v>
      </c>
      <c r="E1272" s="42"/>
      <c r="F1272" s="230" t="s">
        <v>1925</v>
      </c>
      <c r="G1272" s="42"/>
      <c r="H1272" s="42"/>
      <c r="I1272" s="231"/>
      <c r="J1272" s="42"/>
      <c r="K1272" s="42"/>
      <c r="L1272" s="46"/>
      <c r="M1272" s="232"/>
      <c r="N1272" s="233"/>
      <c r="O1272" s="86"/>
      <c r="P1272" s="86"/>
      <c r="Q1272" s="86"/>
      <c r="R1272" s="86"/>
      <c r="S1272" s="86"/>
      <c r="T1272" s="86"/>
      <c r="U1272" s="87"/>
      <c r="V1272" s="40"/>
      <c r="W1272" s="40"/>
      <c r="X1272" s="40"/>
      <c r="Y1272" s="40"/>
      <c r="Z1272" s="40"/>
      <c r="AA1272" s="40"/>
      <c r="AB1272" s="40"/>
      <c r="AC1272" s="40"/>
      <c r="AD1272" s="40"/>
      <c r="AE1272" s="40"/>
      <c r="AT1272" s="19" t="s">
        <v>343</v>
      </c>
      <c r="AU1272" s="19" t="s">
        <v>85</v>
      </c>
    </row>
    <row r="1273" s="2" customFormat="1">
      <c r="A1273" s="40"/>
      <c r="B1273" s="41"/>
      <c r="C1273" s="42"/>
      <c r="D1273" s="234" t="s">
        <v>345</v>
      </c>
      <c r="E1273" s="42"/>
      <c r="F1273" s="235" t="s">
        <v>1926</v>
      </c>
      <c r="G1273" s="42"/>
      <c r="H1273" s="42"/>
      <c r="I1273" s="231"/>
      <c r="J1273" s="42"/>
      <c r="K1273" s="42"/>
      <c r="L1273" s="46"/>
      <c r="M1273" s="232"/>
      <c r="N1273" s="233"/>
      <c r="O1273" s="86"/>
      <c r="P1273" s="86"/>
      <c r="Q1273" s="86"/>
      <c r="R1273" s="86"/>
      <c r="S1273" s="86"/>
      <c r="T1273" s="86"/>
      <c r="U1273" s="87"/>
      <c r="V1273" s="40"/>
      <c r="W1273" s="40"/>
      <c r="X1273" s="40"/>
      <c r="Y1273" s="40"/>
      <c r="Z1273" s="40"/>
      <c r="AA1273" s="40"/>
      <c r="AB1273" s="40"/>
      <c r="AC1273" s="40"/>
      <c r="AD1273" s="40"/>
      <c r="AE1273" s="40"/>
      <c r="AT1273" s="19" t="s">
        <v>345</v>
      </c>
      <c r="AU1273" s="19" t="s">
        <v>85</v>
      </c>
    </row>
    <row r="1274" s="13" customFormat="1">
      <c r="A1274" s="13"/>
      <c r="B1274" s="236"/>
      <c r="C1274" s="237"/>
      <c r="D1274" s="229" t="s">
        <v>347</v>
      </c>
      <c r="E1274" s="238" t="s">
        <v>19</v>
      </c>
      <c r="F1274" s="239" t="s">
        <v>1927</v>
      </c>
      <c r="G1274" s="237"/>
      <c r="H1274" s="240">
        <v>23.151</v>
      </c>
      <c r="I1274" s="241"/>
      <c r="J1274" s="237"/>
      <c r="K1274" s="237"/>
      <c r="L1274" s="242"/>
      <c r="M1274" s="243"/>
      <c r="N1274" s="244"/>
      <c r="O1274" s="244"/>
      <c r="P1274" s="244"/>
      <c r="Q1274" s="244"/>
      <c r="R1274" s="244"/>
      <c r="S1274" s="244"/>
      <c r="T1274" s="244"/>
      <c r="U1274" s="245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T1274" s="246" t="s">
        <v>347</v>
      </c>
      <c r="AU1274" s="246" t="s">
        <v>85</v>
      </c>
      <c r="AV1274" s="13" t="s">
        <v>85</v>
      </c>
      <c r="AW1274" s="13" t="s">
        <v>37</v>
      </c>
      <c r="AX1274" s="13" t="s">
        <v>83</v>
      </c>
      <c r="AY1274" s="246" t="s">
        <v>335</v>
      </c>
    </row>
    <row r="1275" s="2" customFormat="1" ht="16.5" customHeight="1">
      <c r="A1275" s="40"/>
      <c r="B1275" s="41"/>
      <c r="C1275" s="216" t="s">
        <v>1928</v>
      </c>
      <c r="D1275" s="216" t="s">
        <v>337</v>
      </c>
      <c r="E1275" s="217" t="s">
        <v>1929</v>
      </c>
      <c r="F1275" s="218" t="s">
        <v>1930</v>
      </c>
      <c r="G1275" s="219" t="s">
        <v>388</v>
      </c>
      <c r="H1275" s="220">
        <v>47.816000000000002</v>
      </c>
      <c r="I1275" s="221"/>
      <c r="J1275" s="222">
        <f>ROUND(I1275*H1275,2)</f>
        <v>0</v>
      </c>
      <c r="K1275" s="218" t="s">
        <v>341</v>
      </c>
      <c r="L1275" s="46"/>
      <c r="M1275" s="223" t="s">
        <v>19</v>
      </c>
      <c r="N1275" s="224" t="s">
        <v>47</v>
      </c>
      <c r="O1275" s="86"/>
      <c r="P1275" s="225">
        <f>O1275*H1275</f>
        <v>0</v>
      </c>
      <c r="Q1275" s="225">
        <v>0.00025999999999999998</v>
      </c>
      <c r="R1275" s="225">
        <f>Q1275*H1275</f>
        <v>0.012432159999999999</v>
      </c>
      <c r="S1275" s="225">
        <v>0</v>
      </c>
      <c r="T1275" s="225">
        <f>S1275*H1275</f>
        <v>0</v>
      </c>
      <c r="U1275" s="226" t="s">
        <v>19</v>
      </c>
      <c r="V1275" s="40"/>
      <c r="W1275" s="40"/>
      <c r="X1275" s="40"/>
      <c r="Y1275" s="40"/>
      <c r="Z1275" s="40"/>
      <c r="AA1275" s="40"/>
      <c r="AB1275" s="40"/>
      <c r="AC1275" s="40"/>
      <c r="AD1275" s="40"/>
      <c r="AE1275" s="40"/>
      <c r="AR1275" s="227" t="s">
        <v>447</v>
      </c>
      <c r="AT1275" s="227" t="s">
        <v>337</v>
      </c>
      <c r="AU1275" s="227" t="s">
        <v>85</v>
      </c>
      <c r="AY1275" s="19" t="s">
        <v>335</v>
      </c>
      <c r="BE1275" s="228">
        <f>IF(N1275="základní",J1275,0)</f>
        <v>0</v>
      </c>
      <c r="BF1275" s="228">
        <f>IF(N1275="snížená",J1275,0)</f>
        <v>0</v>
      </c>
      <c r="BG1275" s="228">
        <f>IF(N1275="zákl. přenesená",J1275,0)</f>
        <v>0</v>
      </c>
      <c r="BH1275" s="228">
        <f>IF(N1275="sníž. přenesená",J1275,0)</f>
        <v>0</v>
      </c>
      <c r="BI1275" s="228">
        <f>IF(N1275="nulová",J1275,0)</f>
        <v>0</v>
      </c>
      <c r="BJ1275" s="19" t="s">
        <v>83</v>
      </c>
      <c r="BK1275" s="228">
        <f>ROUND(I1275*H1275,2)</f>
        <v>0</v>
      </c>
      <c r="BL1275" s="19" t="s">
        <v>447</v>
      </c>
      <c r="BM1275" s="227" t="s">
        <v>1931</v>
      </c>
    </row>
    <row r="1276" s="2" customFormat="1">
      <c r="A1276" s="40"/>
      <c r="B1276" s="41"/>
      <c r="C1276" s="42"/>
      <c r="D1276" s="229" t="s">
        <v>343</v>
      </c>
      <c r="E1276" s="42"/>
      <c r="F1276" s="230" t="s">
        <v>1932</v>
      </c>
      <c r="G1276" s="42"/>
      <c r="H1276" s="42"/>
      <c r="I1276" s="231"/>
      <c r="J1276" s="42"/>
      <c r="K1276" s="42"/>
      <c r="L1276" s="46"/>
      <c r="M1276" s="232"/>
      <c r="N1276" s="233"/>
      <c r="O1276" s="86"/>
      <c r="P1276" s="86"/>
      <c r="Q1276" s="86"/>
      <c r="R1276" s="86"/>
      <c r="S1276" s="86"/>
      <c r="T1276" s="86"/>
      <c r="U1276" s="87"/>
      <c r="V1276" s="40"/>
      <c r="W1276" s="40"/>
      <c r="X1276" s="40"/>
      <c r="Y1276" s="40"/>
      <c r="Z1276" s="40"/>
      <c r="AA1276" s="40"/>
      <c r="AB1276" s="40"/>
      <c r="AC1276" s="40"/>
      <c r="AD1276" s="40"/>
      <c r="AE1276" s="40"/>
      <c r="AT1276" s="19" t="s">
        <v>343</v>
      </c>
      <c r="AU1276" s="19" t="s">
        <v>85</v>
      </c>
    </row>
    <row r="1277" s="2" customFormat="1">
      <c r="A1277" s="40"/>
      <c r="B1277" s="41"/>
      <c r="C1277" s="42"/>
      <c r="D1277" s="234" t="s">
        <v>345</v>
      </c>
      <c r="E1277" s="42"/>
      <c r="F1277" s="235" t="s">
        <v>1933</v>
      </c>
      <c r="G1277" s="42"/>
      <c r="H1277" s="42"/>
      <c r="I1277" s="231"/>
      <c r="J1277" s="42"/>
      <c r="K1277" s="42"/>
      <c r="L1277" s="46"/>
      <c r="M1277" s="232"/>
      <c r="N1277" s="233"/>
      <c r="O1277" s="86"/>
      <c r="P1277" s="86"/>
      <c r="Q1277" s="86"/>
      <c r="R1277" s="86"/>
      <c r="S1277" s="86"/>
      <c r="T1277" s="86"/>
      <c r="U1277" s="87"/>
      <c r="V1277" s="40"/>
      <c r="W1277" s="40"/>
      <c r="X1277" s="40"/>
      <c r="Y1277" s="40"/>
      <c r="Z1277" s="40"/>
      <c r="AA1277" s="40"/>
      <c r="AB1277" s="40"/>
      <c r="AC1277" s="40"/>
      <c r="AD1277" s="40"/>
      <c r="AE1277" s="40"/>
      <c r="AT1277" s="19" t="s">
        <v>345</v>
      </c>
      <c r="AU1277" s="19" t="s">
        <v>85</v>
      </c>
    </row>
    <row r="1278" s="13" customFormat="1">
      <c r="A1278" s="13"/>
      <c r="B1278" s="236"/>
      <c r="C1278" s="237"/>
      <c r="D1278" s="229" t="s">
        <v>347</v>
      </c>
      <c r="E1278" s="238" t="s">
        <v>19</v>
      </c>
      <c r="F1278" s="239" t="s">
        <v>1934</v>
      </c>
      <c r="G1278" s="237"/>
      <c r="H1278" s="240">
        <v>47.816000000000002</v>
      </c>
      <c r="I1278" s="241"/>
      <c r="J1278" s="237"/>
      <c r="K1278" s="237"/>
      <c r="L1278" s="242"/>
      <c r="M1278" s="243"/>
      <c r="N1278" s="244"/>
      <c r="O1278" s="244"/>
      <c r="P1278" s="244"/>
      <c r="Q1278" s="244"/>
      <c r="R1278" s="244"/>
      <c r="S1278" s="244"/>
      <c r="T1278" s="244"/>
      <c r="U1278" s="245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T1278" s="246" t="s">
        <v>347</v>
      </c>
      <c r="AU1278" s="246" t="s">
        <v>85</v>
      </c>
      <c r="AV1278" s="13" t="s">
        <v>85</v>
      </c>
      <c r="AW1278" s="13" t="s">
        <v>37</v>
      </c>
      <c r="AX1278" s="13" t="s">
        <v>83</v>
      </c>
      <c r="AY1278" s="246" t="s">
        <v>335</v>
      </c>
    </row>
    <row r="1279" s="2" customFormat="1" ht="16.5" customHeight="1">
      <c r="A1279" s="40"/>
      <c r="B1279" s="41"/>
      <c r="C1279" s="216" t="s">
        <v>1935</v>
      </c>
      <c r="D1279" s="216" t="s">
        <v>337</v>
      </c>
      <c r="E1279" s="217" t="s">
        <v>1936</v>
      </c>
      <c r="F1279" s="218" t="s">
        <v>1937</v>
      </c>
      <c r="G1279" s="219" t="s">
        <v>388</v>
      </c>
      <c r="H1279" s="220">
        <v>47.816000000000002</v>
      </c>
      <c r="I1279" s="221"/>
      <c r="J1279" s="222">
        <f>ROUND(I1279*H1279,2)</f>
        <v>0</v>
      </c>
      <c r="K1279" s="218" t="s">
        <v>341</v>
      </c>
      <c r="L1279" s="46"/>
      <c r="M1279" s="223" t="s">
        <v>19</v>
      </c>
      <c r="N1279" s="224" t="s">
        <v>47</v>
      </c>
      <c r="O1279" s="86"/>
      <c r="P1279" s="225">
        <f>O1279*H1279</f>
        <v>0</v>
      </c>
      <c r="Q1279" s="225">
        <v>0.0035000000000000001</v>
      </c>
      <c r="R1279" s="225">
        <f>Q1279*H1279</f>
        <v>0.16735600000000001</v>
      </c>
      <c r="S1279" s="225">
        <v>0</v>
      </c>
      <c r="T1279" s="225">
        <f>S1279*H1279</f>
        <v>0</v>
      </c>
      <c r="U1279" s="226" t="s">
        <v>19</v>
      </c>
      <c r="V1279" s="40"/>
      <c r="W1279" s="40"/>
      <c r="X1279" s="40"/>
      <c r="Y1279" s="40"/>
      <c r="Z1279" s="40"/>
      <c r="AA1279" s="40"/>
      <c r="AB1279" s="40"/>
      <c r="AC1279" s="40"/>
      <c r="AD1279" s="40"/>
      <c r="AE1279" s="40"/>
      <c r="AR1279" s="227" t="s">
        <v>447</v>
      </c>
      <c r="AT1279" s="227" t="s">
        <v>337</v>
      </c>
      <c r="AU1279" s="227" t="s">
        <v>85</v>
      </c>
      <c r="AY1279" s="19" t="s">
        <v>335</v>
      </c>
      <c r="BE1279" s="228">
        <f>IF(N1279="základní",J1279,0)</f>
        <v>0</v>
      </c>
      <c r="BF1279" s="228">
        <f>IF(N1279="snížená",J1279,0)</f>
        <v>0</v>
      </c>
      <c r="BG1279" s="228">
        <f>IF(N1279="zákl. přenesená",J1279,0)</f>
        <v>0</v>
      </c>
      <c r="BH1279" s="228">
        <f>IF(N1279="sníž. přenesená",J1279,0)</f>
        <v>0</v>
      </c>
      <c r="BI1279" s="228">
        <f>IF(N1279="nulová",J1279,0)</f>
        <v>0</v>
      </c>
      <c r="BJ1279" s="19" t="s">
        <v>83</v>
      </c>
      <c r="BK1279" s="228">
        <f>ROUND(I1279*H1279,2)</f>
        <v>0</v>
      </c>
      <c r="BL1279" s="19" t="s">
        <v>447</v>
      </c>
      <c r="BM1279" s="227" t="s">
        <v>1938</v>
      </c>
    </row>
    <row r="1280" s="2" customFormat="1">
      <c r="A1280" s="40"/>
      <c r="B1280" s="41"/>
      <c r="C1280" s="42"/>
      <c r="D1280" s="229" t="s">
        <v>343</v>
      </c>
      <c r="E1280" s="42"/>
      <c r="F1280" s="230" t="s">
        <v>1939</v>
      </c>
      <c r="G1280" s="42"/>
      <c r="H1280" s="42"/>
      <c r="I1280" s="231"/>
      <c r="J1280" s="42"/>
      <c r="K1280" s="42"/>
      <c r="L1280" s="46"/>
      <c r="M1280" s="232"/>
      <c r="N1280" s="233"/>
      <c r="O1280" s="86"/>
      <c r="P1280" s="86"/>
      <c r="Q1280" s="86"/>
      <c r="R1280" s="86"/>
      <c r="S1280" s="86"/>
      <c r="T1280" s="86"/>
      <c r="U1280" s="87"/>
      <c r="V1280" s="40"/>
      <c r="W1280" s="40"/>
      <c r="X1280" s="40"/>
      <c r="Y1280" s="40"/>
      <c r="Z1280" s="40"/>
      <c r="AA1280" s="40"/>
      <c r="AB1280" s="40"/>
      <c r="AC1280" s="40"/>
      <c r="AD1280" s="40"/>
      <c r="AE1280" s="40"/>
      <c r="AT1280" s="19" t="s">
        <v>343</v>
      </c>
      <c r="AU1280" s="19" t="s">
        <v>85</v>
      </c>
    </row>
    <row r="1281" s="2" customFormat="1">
      <c r="A1281" s="40"/>
      <c r="B1281" s="41"/>
      <c r="C1281" s="42"/>
      <c r="D1281" s="234" t="s">
        <v>345</v>
      </c>
      <c r="E1281" s="42"/>
      <c r="F1281" s="235" t="s">
        <v>1940</v>
      </c>
      <c r="G1281" s="42"/>
      <c r="H1281" s="42"/>
      <c r="I1281" s="231"/>
      <c r="J1281" s="42"/>
      <c r="K1281" s="42"/>
      <c r="L1281" s="46"/>
      <c r="M1281" s="232"/>
      <c r="N1281" s="233"/>
      <c r="O1281" s="86"/>
      <c r="P1281" s="86"/>
      <c r="Q1281" s="86"/>
      <c r="R1281" s="86"/>
      <c r="S1281" s="86"/>
      <c r="T1281" s="86"/>
      <c r="U1281" s="87"/>
      <c r="V1281" s="40"/>
      <c r="W1281" s="40"/>
      <c r="X1281" s="40"/>
      <c r="Y1281" s="40"/>
      <c r="Z1281" s="40"/>
      <c r="AA1281" s="40"/>
      <c r="AB1281" s="40"/>
      <c r="AC1281" s="40"/>
      <c r="AD1281" s="40"/>
      <c r="AE1281" s="40"/>
      <c r="AT1281" s="19" t="s">
        <v>345</v>
      </c>
      <c r="AU1281" s="19" t="s">
        <v>85</v>
      </c>
    </row>
    <row r="1282" s="13" customFormat="1">
      <c r="A1282" s="13"/>
      <c r="B1282" s="236"/>
      <c r="C1282" s="237"/>
      <c r="D1282" s="229" t="s">
        <v>347</v>
      </c>
      <c r="E1282" s="238" t="s">
        <v>19</v>
      </c>
      <c r="F1282" s="239" t="s">
        <v>1934</v>
      </c>
      <c r="G1282" s="237"/>
      <c r="H1282" s="240">
        <v>47.816000000000002</v>
      </c>
      <c r="I1282" s="241"/>
      <c r="J1282" s="237"/>
      <c r="K1282" s="237"/>
      <c r="L1282" s="242"/>
      <c r="M1282" s="243"/>
      <c r="N1282" s="244"/>
      <c r="O1282" s="244"/>
      <c r="P1282" s="244"/>
      <c r="Q1282" s="244"/>
      <c r="R1282" s="244"/>
      <c r="S1282" s="244"/>
      <c r="T1282" s="244"/>
      <c r="U1282" s="245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T1282" s="246" t="s">
        <v>347</v>
      </c>
      <c r="AU1282" s="246" t="s">
        <v>85</v>
      </c>
      <c r="AV1282" s="13" t="s">
        <v>85</v>
      </c>
      <c r="AW1282" s="13" t="s">
        <v>37</v>
      </c>
      <c r="AX1282" s="13" t="s">
        <v>83</v>
      </c>
      <c r="AY1282" s="246" t="s">
        <v>335</v>
      </c>
    </row>
    <row r="1283" s="2" customFormat="1" ht="16.5" customHeight="1">
      <c r="A1283" s="40"/>
      <c r="B1283" s="41"/>
      <c r="C1283" s="216" t="s">
        <v>1941</v>
      </c>
      <c r="D1283" s="216" t="s">
        <v>337</v>
      </c>
      <c r="E1283" s="217" t="s">
        <v>1942</v>
      </c>
      <c r="F1283" s="218" t="s">
        <v>1943</v>
      </c>
      <c r="G1283" s="219" t="s">
        <v>388</v>
      </c>
      <c r="H1283" s="220">
        <v>3.282</v>
      </c>
      <c r="I1283" s="221"/>
      <c r="J1283" s="222">
        <f>ROUND(I1283*H1283,2)</f>
        <v>0</v>
      </c>
      <c r="K1283" s="218" t="s">
        <v>341</v>
      </c>
      <c r="L1283" s="46"/>
      <c r="M1283" s="223" t="s">
        <v>19</v>
      </c>
      <c r="N1283" s="224" t="s">
        <v>47</v>
      </c>
      <c r="O1283" s="86"/>
      <c r="P1283" s="225">
        <f>O1283*H1283</f>
        <v>0</v>
      </c>
      <c r="Q1283" s="225">
        <v>0</v>
      </c>
      <c r="R1283" s="225">
        <f>Q1283*H1283</f>
        <v>0</v>
      </c>
      <c r="S1283" s="225">
        <v>0</v>
      </c>
      <c r="T1283" s="225">
        <f>S1283*H1283</f>
        <v>0</v>
      </c>
      <c r="U1283" s="226" t="s">
        <v>19</v>
      </c>
      <c r="V1283" s="40"/>
      <c r="W1283" s="40"/>
      <c r="X1283" s="40"/>
      <c r="Y1283" s="40"/>
      <c r="Z1283" s="40"/>
      <c r="AA1283" s="40"/>
      <c r="AB1283" s="40"/>
      <c r="AC1283" s="40"/>
      <c r="AD1283" s="40"/>
      <c r="AE1283" s="40"/>
      <c r="AR1283" s="227" t="s">
        <v>447</v>
      </c>
      <c r="AT1283" s="227" t="s">
        <v>337</v>
      </c>
      <c r="AU1283" s="227" t="s">
        <v>85</v>
      </c>
      <c r="AY1283" s="19" t="s">
        <v>335</v>
      </c>
      <c r="BE1283" s="228">
        <f>IF(N1283="základní",J1283,0)</f>
        <v>0</v>
      </c>
      <c r="BF1283" s="228">
        <f>IF(N1283="snížená",J1283,0)</f>
        <v>0</v>
      </c>
      <c r="BG1283" s="228">
        <f>IF(N1283="zákl. přenesená",J1283,0)</f>
        <v>0</v>
      </c>
      <c r="BH1283" s="228">
        <f>IF(N1283="sníž. přenesená",J1283,0)</f>
        <v>0</v>
      </c>
      <c r="BI1283" s="228">
        <f>IF(N1283="nulová",J1283,0)</f>
        <v>0</v>
      </c>
      <c r="BJ1283" s="19" t="s">
        <v>83</v>
      </c>
      <c r="BK1283" s="228">
        <f>ROUND(I1283*H1283,2)</f>
        <v>0</v>
      </c>
      <c r="BL1283" s="19" t="s">
        <v>447</v>
      </c>
      <c r="BM1283" s="227" t="s">
        <v>1944</v>
      </c>
    </row>
    <row r="1284" s="2" customFormat="1">
      <c r="A1284" s="40"/>
      <c r="B1284" s="41"/>
      <c r="C1284" s="42"/>
      <c r="D1284" s="229" t="s">
        <v>343</v>
      </c>
      <c r="E1284" s="42"/>
      <c r="F1284" s="230" t="s">
        <v>1945</v>
      </c>
      <c r="G1284" s="42"/>
      <c r="H1284" s="42"/>
      <c r="I1284" s="231"/>
      <c r="J1284" s="42"/>
      <c r="K1284" s="42"/>
      <c r="L1284" s="46"/>
      <c r="M1284" s="232"/>
      <c r="N1284" s="233"/>
      <c r="O1284" s="86"/>
      <c r="P1284" s="86"/>
      <c r="Q1284" s="86"/>
      <c r="R1284" s="86"/>
      <c r="S1284" s="86"/>
      <c r="T1284" s="86"/>
      <c r="U1284" s="87"/>
      <c r="V1284" s="40"/>
      <c r="W1284" s="40"/>
      <c r="X1284" s="40"/>
      <c r="Y1284" s="40"/>
      <c r="Z1284" s="40"/>
      <c r="AA1284" s="40"/>
      <c r="AB1284" s="40"/>
      <c r="AC1284" s="40"/>
      <c r="AD1284" s="40"/>
      <c r="AE1284" s="40"/>
      <c r="AT1284" s="19" t="s">
        <v>343</v>
      </c>
      <c r="AU1284" s="19" t="s">
        <v>85</v>
      </c>
    </row>
    <row r="1285" s="2" customFormat="1">
      <c r="A1285" s="40"/>
      <c r="B1285" s="41"/>
      <c r="C1285" s="42"/>
      <c r="D1285" s="234" t="s">
        <v>345</v>
      </c>
      <c r="E1285" s="42"/>
      <c r="F1285" s="235" t="s">
        <v>1946</v>
      </c>
      <c r="G1285" s="42"/>
      <c r="H1285" s="42"/>
      <c r="I1285" s="231"/>
      <c r="J1285" s="42"/>
      <c r="K1285" s="42"/>
      <c r="L1285" s="46"/>
      <c r="M1285" s="232"/>
      <c r="N1285" s="233"/>
      <c r="O1285" s="86"/>
      <c r="P1285" s="86"/>
      <c r="Q1285" s="86"/>
      <c r="R1285" s="86"/>
      <c r="S1285" s="86"/>
      <c r="T1285" s="86"/>
      <c r="U1285" s="87"/>
      <c r="V1285" s="40"/>
      <c r="W1285" s="40"/>
      <c r="X1285" s="40"/>
      <c r="Y1285" s="40"/>
      <c r="Z1285" s="40"/>
      <c r="AA1285" s="40"/>
      <c r="AB1285" s="40"/>
      <c r="AC1285" s="40"/>
      <c r="AD1285" s="40"/>
      <c r="AE1285" s="40"/>
      <c r="AT1285" s="19" t="s">
        <v>345</v>
      </c>
      <c r="AU1285" s="19" t="s">
        <v>85</v>
      </c>
    </row>
    <row r="1286" s="14" customFormat="1">
      <c r="A1286" s="14"/>
      <c r="B1286" s="247"/>
      <c r="C1286" s="248"/>
      <c r="D1286" s="229" t="s">
        <v>347</v>
      </c>
      <c r="E1286" s="249" t="s">
        <v>19</v>
      </c>
      <c r="F1286" s="250" t="s">
        <v>1904</v>
      </c>
      <c r="G1286" s="248"/>
      <c r="H1286" s="249" t="s">
        <v>19</v>
      </c>
      <c r="I1286" s="251"/>
      <c r="J1286" s="248"/>
      <c r="K1286" s="248"/>
      <c r="L1286" s="252"/>
      <c r="M1286" s="253"/>
      <c r="N1286" s="254"/>
      <c r="O1286" s="254"/>
      <c r="P1286" s="254"/>
      <c r="Q1286" s="254"/>
      <c r="R1286" s="254"/>
      <c r="S1286" s="254"/>
      <c r="T1286" s="254"/>
      <c r="U1286" s="255"/>
      <c r="V1286" s="14"/>
      <c r="W1286" s="14"/>
      <c r="X1286" s="14"/>
      <c r="Y1286" s="14"/>
      <c r="Z1286" s="14"/>
      <c r="AA1286" s="14"/>
      <c r="AB1286" s="14"/>
      <c r="AC1286" s="14"/>
      <c r="AD1286" s="14"/>
      <c r="AE1286" s="14"/>
      <c r="AT1286" s="256" t="s">
        <v>347</v>
      </c>
      <c r="AU1286" s="256" t="s">
        <v>85</v>
      </c>
      <c r="AV1286" s="14" t="s">
        <v>83</v>
      </c>
      <c r="AW1286" s="14" t="s">
        <v>37</v>
      </c>
      <c r="AX1286" s="14" t="s">
        <v>76</v>
      </c>
      <c r="AY1286" s="256" t="s">
        <v>335</v>
      </c>
    </row>
    <row r="1287" s="13" customFormat="1">
      <c r="A1287" s="13"/>
      <c r="B1287" s="236"/>
      <c r="C1287" s="237"/>
      <c r="D1287" s="229" t="s">
        <v>347</v>
      </c>
      <c r="E1287" s="238" t="s">
        <v>19</v>
      </c>
      <c r="F1287" s="239" t="s">
        <v>1947</v>
      </c>
      <c r="G1287" s="237"/>
      <c r="H1287" s="240">
        <v>2.71</v>
      </c>
      <c r="I1287" s="241"/>
      <c r="J1287" s="237"/>
      <c r="K1287" s="237"/>
      <c r="L1287" s="242"/>
      <c r="M1287" s="243"/>
      <c r="N1287" s="244"/>
      <c r="O1287" s="244"/>
      <c r="P1287" s="244"/>
      <c r="Q1287" s="244"/>
      <c r="R1287" s="244"/>
      <c r="S1287" s="244"/>
      <c r="T1287" s="244"/>
      <c r="U1287" s="245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T1287" s="246" t="s">
        <v>347</v>
      </c>
      <c r="AU1287" s="246" t="s">
        <v>85</v>
      </c>
      <c r="AV1287" s="13" t="s">
        <v>85</v>
      </c>
      <c r="AW1287" s="13" t="s">
        <v>37</v>
      </c>
      <c r="AX1287" s="13" t="s">
        <v>76</v>
      </c>
      <c r="AY1287" s="246" t="s">
        <v>335</v>
      </c>
    </row>
    <row r="1288" s="14" customFormat="1">
      <c r="A1288" s="14"/>
      <c r="B1288" s="247"/>
      <c r="C1288" s="248"/>
      <c r="D1288" s="229" t="s">
        <v>347</v>
      </c>
      <c r="E1288" s="249" t="s">
        <v>19</v>
      </c>
      <c r="F1288" s="250" t="s">
        <v>1906</v>
      </c>
      <c r="G1288" s="248"/>
      <c r="H1288" s="249" t="s">
        <v>19</v>
      </c>
      <c r="I1288" s="251"/>
      <c r="J1288" s="248"/>
      <c r="K1288" s="248"/>
      <c r="L1288" s="252"/>
      <c r="M1288" s="253"/>
      <c r="N1288" s="254"/>
      <c r="O1288" s="254"/>
      <c r="P1288" s="254"/>
      <c r="Q1288" s="254"/>
      <c r="R1288" s="254"/>
      <c r="S1288" s="254"/>
      <c r="T1288" s="254"/>
      <c r="U1288" s="255"/>
      <c r="V1288" s="14"/>
      <c r="W1288" s="14"/>
      <c r="X1288" s="14"/>
      <c r="Y1288" s="14"/>
      <c r="Z1288" s="14"/>
      <c r="AA1288" s="14"/>
      <c r="AB1288" s="14"/>
      <c r="AC1288" s="14"/>
      <c r="AD1288" s="14"/>
      <c r="AE1288" s="14"/>
      <c r="AT1288" s="256" t="s">
        <v>347</v>
      </c>
      <c r="AU1288" s="256" t="s">
        <v>85</v>
      </c>
      <c r="AV1288" s="14" t="s">
        <v>83</v>
      </c>
      <c r="AW1288" s="14" t="s">
        <v>37</v>
      </c>
      <c r="AX1288" s="14" t="s">
        <v>76</v>
      </c>
      <c r="AY1288" s="256" t="s">
        <v>335</v>
      </c>
    </row>
    <row r="1289" s="13" customFormat="1">
      <c r="A1289" s="13"/>
      <c r="B1289" s="236"/>
      <c r="C1289" s="237"/>
      <c r="D1289" s="229" t="s">
        <v>347</v>
      </c>
      <c r="E1289" s="238" t="s">
        <v>19</v>
      </c>
      <c r="F1289" s="239" t="s">
        <v>1948</v>
      </c>
      <c r="G1289" s="237"/>
      <c r="H1289" s="240">
        <v>0.57199999999999995</v>
      </c>
      <c r="I1289" s="241"/>
      <c r="J1289" s="237"/>
      <c r="K1289" s="237"/>
      <c r="L1289" s="242"/>
      <c r="M1289" s="243"/>
      <c r="N1289" s="244"/>
      <c r="O1289" s="244"/>
      <c r="P1289" s="244"/>
      <c r="Q1289" s="244"/>
      <c r="R1289" s="244"/>
      <c r="S1289" s="244"/>
      <c r="T1289" s="244"/>
      <c r="U1289" s="245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T1289" s="246" t="s">
        <v>347</v>
      </c>
      <c r="AU1289" s="246" t="s">
        <v>85</v>
      </c>
      <c r="AV1289" s="13" t="s">
        <v>85</v>
      </c>
      <c r="AW1289" s="13" t="s">
        <v>37</v>
      </c>
      <c r="AX1289" s="13" t="s">
        <v>76</v>
      </c>
      <c r="AY1289" s="246" t="s">
        <v>335</v>
      </c>
    </row>
    <row r="1290" s="15" customFormat="1">
      <c r="A1290" s="15"/>
      <c r="B1290" s="267"/>
      <c r="C1290" s="268"/>
      <c r="D1290" s="229" t="s">
        <v>347</v>
      </c>
      <c r="E1290" s="269" t="s">
        <v>19</v>
      </c>
      <c r="F1290" s="270" t="s">
        <v>462</v>
      </c>
      <c r="G1290" s="268"/>
      <c r="H1290" s="271">
        <v>3.282</v>
      </c>
      <c r="I1290" s="272"/>
      <c r="J1290" s="268"/>
      <c r="K1290" s="268"/>
      <c r="L1290" s="273"/>
      <c r="M1290" s="274"/>
      <c r="N1290" s="275"/>
      <c r="O1290" s="275"/>
      <c r="P1290" s="275"/>
      <c r="Q1290" s="275"/>
      <c r="R1290" s="275"/>
      <c r="S1290" s="275"/>
      <c r="T1290" s="275"/>
      <c r="U1290" s="276"/>
      <c r="V1290" s="15"/>
      <c r="W1290" s="15"/>
      <c r="X1290" s="15"/>
      <c r="Y1290" s="15"/>
      <c r="Z1290" s="15"/>
      <c r="AA1290" s="15"/>
      <c r="AB1290" s="15"/>
      <c r="AC1290" s="15"/>
      <c r="AD1290" s="15"/>
      <c r="AE1290" s="15"/>
      <c r="AT1290" s="277" t="s">
        <v>347</v>
      </c>
      <c r="AU1290" s="277" t="s">
        <v>85</v>
      </c>
      <c r="AV1290" s="15" t="s">
        <v>103</v>
      </c>
      <c r="AW1290" s="15" t="s">
        <v>37</v>
      </c>
      <c r="AX1290" s="15" t="s">
        <v>83</v>
      </c>
      <c r="AY1290" s="277" t="s">
        <v>335</v>
      </c>
    </row>
    <row r="1291" s="2" customFormat="1" ht="16.5" customHeight="1">
      <c r="A1291" s="40"/>
      <c r="B1291" s="41"/>
      <c r="C1291" s="216" t="s">
        <v>1949</v>
      </c>
      <c r="D1291" s="216" t="s">
        <v>337</v>
      </c>
      <c r="E1291" s="217" t="s">
        <v>1950</v>
      </c>
      <c r="F1291" s="218" t="s">
        <v>1951</v>
      </c>
      <c r="G1291" s="219" t="s">
        <v>388</v>
      </c>
      <c r="H1291" s="220">
        <v>1411.8510000000001</v>
      </c>
      <c r="I1291" s="221"/>
      <c r="J1291" s="222">
        <f>ROUND(I1291*H1291,2)</f>
        <v>0</v>
      </c>
      <c r="K1291" s="218" t="s">
        <v>341</v>
      </c>
      <c r="L1291" s="46"/>
      <c r="M1291" s="223" t="s">
        <v>19</v>
      </c>
      <c r="N1291" s="224" t="s">
        <v>47</v>
      </c>
      <c r="O1291" s="86"/>
      <c r="P1291" s="225">
        <f>O1291*H1291</f>
        <v>0</v>
      </c>
      <c r="Q1291" s="225">
        <v>0.00025000000000000001</v>
      </c>
      <c r="R1291" s="225">
        <f>Q1291*H1291</f>
        <v>0.35296275000000005</v>
      </c>
      <c r="S1291" s="225">
        <v>0</v>
      </c>
      <c r="T1291" s="225">
        <f>S1291*H1291</f>
        <v>0</v>
      </c>
      <c r="U1291" s="226" t="s">
        <v>19</v>
      </c>
      <c r="V1291" s="40"/>
      <c r="W1291" s="40"/>
      <c r="X1291" s="40"/>
      <c r="Y1291" s="40"/>
      <c r="Z1291" s="40"/>
      <c r="AA1291" s="40"/>
      <c r="AB1291" s="40"/>
      <c r="AC1291" s="40"/>
      <c r="AD1291" s="40"/>
      <c r="AE1291" s="40"/>
      <c r="AR1291" s="227" t="s">
        <v>447</v>
      </c>
      <c r="AT1291" s="227" t="s">
        <v>337</v>
      </c>
      <c r="AU1291" s="227" t="s">
        <v>85</v>
      </c>
      <c r="AY1291" s="19" t="s">
        <v>335</v>
      </c>
      <c r="BE1291" s="228">
        <f>IF(N1291="základní",J1291,0)</f>
        <v>0</v>
      </c>
      <c r="BF1291" s="228">
        <f>IF(N1291="snížená",J1291,0)</f>
        <v>0</v>
      </c>
      <c r="BG1291" s="228">
        <f>IF(N1291="zákl. přenesená",J1291,0)</f>
        <v>0</v>
      </c>
      <c r="BH1291" s="228">
        <f>IF(N1291="sníž. přenesená",J1291,0)</f>
        <v>0</v>
      </c>
      <c r="BI1291" s="228">
        <f>IF(N1291="nulová",J1291,0)</f>
        <v>0</v>
      </c>
      <c r="BJ1291" s="19" t="s">
        <v>83</v>
      </c>
      <c r="BK1291" s="228">
        <f>ROUND(I1291*H1291,2)</f>
        <v>0</v>
      </c>
      <c r="BL1291" s="19" t="s">
        <v>447</v>
      </c>
      <c r="BM1291" s="227" t="s">
        <v>1952</v>
      </c>
    </row>
    <row r="1292" s="2" customFormat="1">
      <c r="A1292" s="40"/>
      <c r="B1292" s="41"/>
      <c r="C1292" s="42"/>
      <c r="D1292" s="229" t="s">
        <v>343</v>
      </c>
      <c r="E1292" s="42"/>
      <c r="F1292" s="230" t="s">
        <v>1953</v>
      </c>
      <c r="G1292" s="42"/>
      <c r="H1292" s="42"/>
      <c r="I1292" s="231"/>
      <c r="J1292" s="42"/>
      <c r="K1292" s="42"/>
      <c r="L1292" s="46"/>
      <c r="M1292" s="232"/>
      <c r="N1292" s="233"/>
      <c r="O1292" s="86"/>
      <c r="P1292" s="86"/>
      <c r="Q1292" s="86"/>
      <c r="R1292" s="86"/>
      <c r="S1292" s="86"/>
      <c r="T1292" s="86"/>
      <c r="U1292" s="87"/>
      <c r="V1292" s="40"/>
      <c r="W1292" s="40"/>
      <c r="X1292" s="40"/>
      <c r="Y1292" s="40"/>
      <c r="Z1292" s="40"/>
      <c r="AA1292" s="40"/>
      <c r="AB1292" s="40"/>
      <c r="AC1292" s="40"/>
      <c r="AD1292" s="40"/>
      <c r="AE1292" s="40"/>
      <c r="AT1292" s="19" t="s">
        <v>343</v>
      </c>
      <c r="AU1292" s="19" t="s">
        <v>85</v>
      </c>
    </row>
    <row r="1293" s="2" customFormat="1">
      <c r="A1293" s="40"/>
      <c r="B1293" s="41"/>
      <c r="C1293" s="42"/>
      <c r="D1293" s="234" t="s">
        <v>345</v>
      </c>
      <c r="E1293" s="42"/>
      <c r="F1293" s="235" t="s">
        <v>1954</v>
      </c>
      <c r="G1293" s="42"/>
      <c r="H1293" s="42"/>
      <c r="I1293" s="231"/>
      <c r="J1293" s="42"/>
      <c r="K1293" s="42"/>
      <c r="L1293" s="46"/>
      <c r="M1293" s="232"/>
      <c r="N1293" s="233"/>
      <c r="O1293" s="86"/>
      <c r="P1293" s="86"/>
      <c r="Q1293" s="86"/>
      <c r="R1293" s="86"/>
      <c r="S1293" s="86"/>
      <c r="T1293" s="86"/>
      <c r="U1293" s="87"/>
      <c r="V1293" s="40"/>
      <c r="W1293" s="40"/>
      <c r="X1293" s="40"/>
      <c r="Y1293" s="40"/>
      <c r="Z1293" s="40"/>
      <c r="AA1293" s="40"/>
      <c r="AB1293" s="40"/>
      <c r="AC1293" s="40"/>
      <c r="AD1293" s="40"/>
      <c r="AE1293" s="40"/>
      <c r="AT1293" s="19" t="s">
        <v>345</v>
      </c>
      <c r="AU1293" s="19" t="s">
        <v>85</v>
      </c>
    </row>
    <row r="1294" s="13" customFormat="1">
      <c r="A1294" s="13"/>
      <c r="B1294" s="236"/>
      <c r="C1294" s="237"/>
      <c r="D1294" s="229" t="s">
        <v>347</v>
      </c>
      <c r="E1294" s="238" t="s">
        <v>19</v>
      </c>
      <c r="F1294" s="239" t="s">
        <v>1897</v>
      </c>
      <c r="G1294" s="237"/>
      <c r="H1294" s="240">
        <v>1411.8510000000001</v>
      </c>
      <c r="I1294" s="241"/>
      <c r="J1294" s="237"/>
      <c r="K1294" s="237"/>
      <c r="L1294" s="242"/>
      <c r="M1294" s="243"/>
      <c r="N1294" s="244"/>
      <c r="O1294" s="244"/>
      <c r="P1294" s="244"/>
      <c r="Q1294" s="244"/>
      <c r="R1294" s="244"/>
      <c r="S1294" s="244"/>
      <c r="T1294" s="244"/>
      <c r="U1294" s="245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T1294" s="246" t="s">
        <v>347</v>
      </c>
      <c r="AU1294" s="246" t="s">
        <v>85</v>
      </c>
      <c r="AV1294" s="13" t="s">
        <v>85</v>
      </c>
      <c r="AW1294" s="13" t="s">
        <v>37</v>
      </c>
      <c r="AX1294" s="13" t="s">
        <v>83</v>
      </c>
      <c r="AY1294" s="246" t="s">
        <v>335</v>
      </c>
    </row>
    <row r="1295" s="2" customFormat="1" ht="16.5" customHeight="1">
      <c r="A1295" s="40"/>
      <c r="B1295" s="41"/>
      <c r="C1295" s="216" t="s">
        <v>1955</v>
      </c>
      <c r="D1295" s="216" t="s">
        <v>337</v>
      </c>
      <c r="E1295" s="217" t="s">
        <v>1956</v>
      </c>
      <c r="F1295" s="218" t="s">
        <v>1957</v>
      </c>
      <c r="G1295" s="219" t="s">
        <v>388</v>
      </c>
      <c r="H1295" s="220">
        <v>23.151</v>
      </c>
      <c r="I1295" s="221"/>
      <c r="J1295" s="222">
        <f>ROUND(I1295*H1295,2)</f>
        <v>0</v>
      </c>
      <c r="K1295" s="218" t="s">
        <v>341</v>
      </c>
      <c r="L1295" s="46"/>
      <c r="M1295" s="223" t="s">
        <v>19</v>
      </c>
      <c r="N1295" s="224" t="s">
        <v>47</v>
      </c>
      <c r="O1295" s="86"/>
      <c r="P1295" s="225">
        <f>O1295*H1295</f>
        <v>0</v>
      </c>
      <c r="Q1295" s="225">
        <v>0</v>
      </c>
      <c r="R1295" s="225">
        <f>Q1295*H1295</f>
        <v>0</v>
      </c>
      <c r="S1295" s="225">
        <v>0</v>
      </c>
      <c r="T1295" s="225">
        <f>S1295*H1295</f>
        <v>0</v>
      </c>
      <c r="U1295" s="226" t="s">
        <v>19</v>
      </c>
      <c r="V1295" s="40"/>
      <c r="W1295" s="40"/>
      <c r="X1295" s="40"/>
      <c r="Y1295" s="40"/>
      <c r="Z1295" s="40"/>
      <c r="AA1295" s="40"/>
      <c r="AB1295" s="40"/>
      <c r="AC1295" s="40"/>
      <c r="AD1295" s="40"/>
      <c r="AE1295" s="40"/>
      <c r="AR1295" s="227" t="s">
        <v>447</v>
      </c>
      <c r="AT1295" s="227" t="s">
        <v>337</v>
      </c>
      <c r="AU1295" s="227" t="s">
        <v>85</v>
      </c>
      <c r="AY1295" s="19" t="s">
        <v>335</v>
      </c>
      <c r="BE1295" s="228">
        <f>IF(N1295="základní",J1295,0)</f>
        <v>0</v>
      </c>
      <c r="BF1295" s="228">
        <f>IF(N1295="snížená",J1295,0)</f>
        <v>0</v>
      </c>
      <c r="BG1295" s="228">
        <f>IF(N1295="zákl. přenesená",J1295,0)</f>
        <v>0</v>
      </c>
      <c r="BH1295" s="228">
        <f>IF(N1295="sníž. přenesená",J1295,0)</f>
        <v>0</v>
      </c>
      <c r="BI1295" s="228">
        <f>IF(N1295="nulová",J1295,0)</f>
        <v>0</v>
      </c>
      <c r="BJ1295" s="19" t="s">
        <v>83</v>
      </c>
      <c r="BK1295" s="228">
        <f>ROUND(I1295*H1295,2)</f>
        <v>0</v>
      </c>
      <c r="BL1295" s="19" t="s">
        <v>447</v>
      </c>
      <c r="BM1295" s="227" t="s">
        <v>1958</v>
      </c>
    </row>
    <row r="1296" s="2" customFormat="1">
      <c r="A1296" s="40"/>
      <c r="B1296" s="41"/>
      <c r="C1296" s="42"/>
      <c r="D1296" s="229" t="s">
        <v>343</v>
      </c>
      <c r="E1296" s="42"/>
      <c r="F1296" s="230" t="s">
        <v>1959</v>
      </c>
      <c r="G1296" s="42"/>
      <c r="H1296" s="42"/>
      <c r="I1296" s="231"/>
      <c r="J1296" s="42"/>
      <c r="K1296" s="42"/>
      <c r="L1296" s="46"/>
      <c r="M1296" s="232"/>
      <c r="N1296" s="233"/>
      <c r="O1296" s="86"/>
      <c r="P1296" s="86"/>
      <c r="Q1296" s="86"/>
      <c r="R1296" s="86"/>
      <c r="S1296" s="86"/>
      <c r="T1296" s="86"/>
      <c r="U1296" s="87"/>
      <c r="V1296" s="40"/>
      <c r="W1296" s="40"/>
      <c r="X1296" s="40"/>
      <c r="Y1296" s="40"/>
      <c r="Z1296" s="40"/>
      <c r="AA1296" s="40"/>
      <c r="AB1296" s="40"/>
      <c r="AC1296" s="40"/>
      <c r="AD1296" s="40"/>
      <c r="AE1296" s="40"/>
      <c r="AT1296" s="19" t="s">
        <v>343</v>
      </c>
      <c r="AU1296" s="19" t="s">
        <v>85</v>
      </c>
    </row>
    <row r="1297" s="2" customFormat="1">
      <c r="A1297" s="40"/>
      <c r="B1297" s="41"/>
      <c r="C1297" s="42"/>
      <c r="D1297" s="234" t="s">
        <v>345</v>
      </c>
      <c r="E1297" s="42"/>
      <c r="F1297" s="235" t="s">
        <v>1960</v>
      </c>
      <c r="G1297" s="42"/>
      <c r="H1297" s="42"/>
      <c r="I1297" s="231"/>
      <c r="J1297" s="42"/>
      <c r="K1297" s="42"/>
      <c r="L1297" s="46"/>
      <c r="M1297" s="232"/>
      <c r="N1297" s="233"/>
      <c r="O1297" s="86"/>
      <c r="P1297" s="86"/>
      <c r="Q1297" s="86"/>
      <c r="R1297" s="86"/>
      <c r="S1297" s="86"/>
      <c r="T1297" s="86"/>
      <c r="U1297" s="87"/>
      <c r="V1297" s="40"/>
      <c r="W1297" s="40"/>
      <c r="X1297" s="40"/>
      <c r="Y1297" s="40"/>
      <c r="Z1297" s="40"/>
      <c r="AA1297" s="40"/>
      <c r="AB1297" s="40"/>
      <c r="AC1297" s="40"/>
      <c r="AD1297" s="40"/>
      <c r="AE1297" s="40"/>
      <c r="AT1297" s="19" t="s">
        <v>345</v>
      </c>
      <c r="AU1297" s="19" t="s">
        <v>85</v>
      </c>
    </row>
    <row r="1298" s="13" customFormat="1">
      <c r="A1298" s="13"/>
      <c r="B1298" s="236"/>
      <c r="C1298" s="237"/>
      <c r="D1298" s="229" t="s">
        <v>347</v>
      </c>
      <c r="E1298" s="238" t="s">
        <v>19</v>
      </c>
      <c r="F1298" s="239" t="s">
        <v>1927</v>
      </c>
      <c r="G1298" s="237"/>
      <c r="H1298" s="240">
        <v>23.151</v>
      </c>
      <c r="I1298" s="241"/>
      <c r="J1298" s="237"/>
      <c r="K1298" s="237"/>
      <c r="L1298" s="242"/>
      <c r="M1298" s="243"/>
      <c r="N1298" s="244"/>
      <c r="O1298" s="244"/>
      <c r="P1298" s="244"/>
      <c r="Q1298" s="244"/>
      <c r="R1298" s="244"/>
      <c r="S1298" s="244"/>
      <c r="T1298" s="244"/>
      <c r="U1298" s="245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T1298" s="246" t="s">
        <v>347</v>
      </c>
      <c r="AU1298" s="246" t="s">
        <v>85</v>
      </c>
      <c r="AV1298" s="13" t="s">
        <v>85</v>
      </c>
      <c r="AW1298" s="13" t="s">
        <v>37</v>
      </c>
      <c r="AX1298" s="13" t="s">
        <v>83</v>
      </c>
      <c r="AY1298" s="246" t="s">
        <v>335</v>
      </c>
    </row>
    <row r="1299" s="2" customFormat="1" ht="16.5" customHeight="1">
      <c r="A1299" s="40"/>
      <c r="B1299" s="41"/>
      <c r="C1299" s="216" t="s">
        <v>1961</v>
      </c>
      <c r="D1299" s="216" t="s">
        <v>337</v>
      </c>
      <c r="E1299" s="217" t="s">
        <v>1962</v>
      </c>
      <c r="F1299" s="218" t="s">
        <v>1963</v>
      </c>
      <c r="G1299" s="219" t="s">
        <v>388</v>
      </c>
      <c r="H1299" s="220">
        <v>3.282</v>
      </c>
      <c r="I1299" s="221"/>
      <c r="J1299" s="222">
        <f>ROUND(I1299*H1299,2)</f>
        <v>0</v>
      </c>
      <c r="K1299" s="218" t="s">
        <v>341</v>
      </c>
      <c r="L1299" s="46"/>
      <c r="M1299" s="223" t="s">
        <v>19</v>
      </c>
      <c r="N1299" s="224" t="s">
        <v>47</v>
      </c>
      <c r="O1299" s="86"/>
      <c r="P1299" s="225">
        <f>O1299*H1299</f>
        <v>0</v>
      </c>
      <c r="Q1299" s="225">
        <v>0</v>
      </c>
      <c r="R1299" s="225">
        <f>Q1299*H1299</f>
        <v>0</v>
      </c>
      <c r="S1299" s="225">
        <v>0</v>
      </c>
      <c r="T1299" s="225">
        <f>S1299*H1299</f>
        <v>0</v>
      </c>
      <c r="U1299" s="226" t="s">
        <v>19</v>
      </c>
      <c r="V1299" s="40"/>
      <c r="W1299" s="40"/>
      <c r="X1299" s="40"/>
      <c r="Y1299" s="40"/>
      <c r="Z1299" s="40"/>
      <c r="AA1299" s="40"/>
      <c r="AB1299" s="40"/>
      <c r="AC1299" s="40"/>
      <c r="AD1299" s="40"/>
      <c r="AE1299" s="40"/>
      <c r="AR1299" s="227" t="s">
        <v>447</v>
      </c>
      <c r="AT1299" s="227" t="s">
        <v>337</v>
      </c>
      <c r="AU1299" s="227" t="s">
        <v>85</v>
      </c>
      <c r="AY1299" s="19" t="s">
        <v>335</v>
      </c>
      <c r="BE1299" s="228">
        <f>IF(N1299="základní",J1299,0)</f>
        <v>0</v>
      </c>
      <c r="BF1299" s="228">
        <f>IF(N1299="snížená",J1299,0)</f>
        <v>0</v>
      </c>
      <c r="BG1299" s="228">
        <f>IF(N1299="zákl. přenesená",J1299,0)</f>
        <v>0</v>
      </c>
      <c r="BH1299" s="228">
        <f>IF(N1299="sníž. přenesená",J1299,0)</f>
        <v>0</v>
      </c>
      <c r="BI1299" s="228">
        <f>IF(N1299="nulová",J1299,0)</f>
        <v>0</v>
      </c>
      <c r="BJ1299" s="19" t="s">
        <v>83</v>
      </c>
      <c r="BK1299" s="228">
        <f>ROUND(I1299*H1299,2)</f>
        <v>0</v>
      </c>
      <c r="BL1299" s="19" t="s">
        <v>447</v>
      </c>
      <c r="BM1299" s="227" t="s">
        <v>1964</v>
      </c>
    </row>
    <row r="1300" s="2" customFormat="1">
      <c r="A1300" s="40"/>
      <c r="B1300" s="41"/>
      <c r="C1300" s="42"/>
      <c r="D1300" s="229" t="s">
        <v>343</v>
      </c>
      <c r="E1300" s="42"/>
      <c r="F1300" s="230" t="s">
        <v>1965</v>
      </c>
      <c r="G1300" s="42"/>
      <c r="H1300" s="42"/>
      <c r="I1300" s="231"/>
      <c r="J1300" s="42"/>
      <c r="K1300" s="42"/>
      <c r="L1300" s="46"/>
      <c r="M1300" s="232"/>
      <c r="N1300" s="233"/>
      <c r="O1300" s="86"/>
      <c r="P1300" s="86"/>
      <c r="Q1300" s="86"/>
      <c r="R1300" s="86"/>
      <c r="S1300" s="86"/>
      <c r="T1300" s="86"/>
      <c r="U1300" s="87"/>
      <c r="V1300" s="40"/>
      <c r="W1300" s="40"/>
      <c r="X1300" s="40"/>
      <c r="Y1300" s="40"/>
      <c r="Z1300" s="40"/>
      <c r="AA1300" s="40"/>
      <c r="AB1300" s="40"/>
      <c r="AC1300" s="40"/>
      <c r="AD1300" s="40"/>
      <c r="AE1300" s="40"/>
      <c r="AT1300" s="19" t="s">
        <v>343</v>
      </c>
      <c r="AU1300" s="19" t="s">
        <v>85</v>
      </c>
    </row>
    <row r="1301" s="2" customFormat="1">
      <c r="A1301" s="40"/>
      <c r="B1301" s="41"/>
      <c r="C1301" s="42"/>
      <c r="D1301" s="234" t="s">
        <v>345</v>
      </c>
      <c r="E1301" s="42"/>
      <c r="F1301" s="235" t="s">
        <v>1966</v>
      </c>
      <c r="G1301" s="42"/>
      <c r="H1301" s="42"/>
      <c r="I1301" s="231"/>
      <c r="J1301" s="42"/>
      <c r="K1301" s="42"/>
      <c r="L1301" s="46"/>
      <c r="M1301" s="232"/>
      <c r="N1301" s="233"/>
      <c r="O1301" s="86"/>
      <c r="P1301" s="86"/>
      <c r="Q1301" s="86"/>
      <c r="R1301" s="86"/>
      <c r="S1301" s="86"/>
      <c r="T1301" s="86"/>
      <c r="U1301" s="87"/>
      <c r="V1301" s="40"/>
      <c r="W1301" s="40"/>
      <c r="X1301" s="40"/>
      <c r="Y1301" s="40"/>
      <c r="Z1301" s="40"/>
      <c r="AA1301" s="40"/>
      <c r="AB1301" s="40"/>
      <c r="AC1301" s="40"/>
      <c r="AD1301" s="40"/>
      <c r="AE1301" s="40"/>
      <c r="AT1301" s="19" t="s">
        <v>345</v>
      </c>
      <c r="AU1301" s="19" t="s">
        <v>85</v>
      </c>
    </row>
    <row r="1302" s="14" customFormat="1">
      <c r="A1302" s="14"/>
      <c r="B1302" s="247"/>
      <c r="C1302" s="248"/>
      <c r="D1302" s="229" t="s">
        <v>347</v>
      </c>
      <c r="E1302" s="249" t="s">
        <v>19</v>
      </c>
      <c r="F1302" s="250" t="s">
        <v>1904</v>
      </c>
      <c r="G1302" s="248"/>
      <c r="H1302" s="249" t="s">
        <v>19</v>
      </c>
      <c r="I1302" s="251"/>
      <c r="J1302" s="248"/>
      <c r="K1302" s="248"/>
      <c r="L1302" s="252"/>
      <c r="M1302" s="253"/>
      <c r="N1302" s="254"/>
      <c r="O1302" s="254"/>
      <c r="P1302" s="254"/>
      <c r="Q1302" s="254"/>
      <c r="R1302" s="254"/>
      <c r="S1302" s="254"/>
      <c r="T1302" s="254"/>
      <c r="U1302" s="255"/>
      <c r="V1302" s="14"/>
      <c r="W1302" s="14"/>
      <c r="X1302" s="14"/>
      <c r="Y1302" s="14"/>
      <c r="Z1302" s="14"/>
      <c r="AA1302" s="14"/>
      <c r="AB1302" s="14"/>
      <c r="AC1302" s="14"/>
      <c r="AD1302" s="14"/>
      <c r="AE1302" s="14"/>
      <c r="AT1302" s="256" t="s">
        <v>347</v>
      </c>
      <c r="AU1302" s="256" t="s">
        <v>85</v>
      </c>
      <c r="AV1302" s="14" t="s">
        <v>83</v>
      </c>
      <c r="AW1302" s="14" t="s">
        <v>37</v>
      </c>
      <c r="AX1302" s="14" t="s">
        <v>76</v>
      </c>
      <c r="AY1302" s="256" t="s">
        <v>335</v>
      </c>
    </row>
    <row r="1303" s="13" customFormat="1">
      <c r="A1303" s="13"/>
      <c r="B1303" s="236"/>
      <c r="C1303" s="237"/>
      <c r="D1303" s="229" t="s">
        <v>347</v>
      </c>
      <c r="E1303" s="238" t="s">
        <v>19</v>
      </c>
      <c r="F1303" s="239" t="s">
        <v>1947</v>
      </c>
      <c r="G1303" s="237"/>
      <c r="H1303" s="240">
        <v>2.71</v>
      </c>
      <c r="I1303" s="241"/>
      <c r="J1303" s="237"/>
      <c r="K1303" s="237"/>
      <c r="L1303" s="242"/>
      <c r="M1303" s="243"/>
      <c r="N1303" s="244"/>
      <c r="O1303" s="244"/>
      <c r="P1303" s="244"/>
      <c r="Q1303" s="244"/>
      <c r="R1303" s="244"/>
      <c r="S1303" s="244"/>
      <c r="T1303" s="244"/>
      <c r="U1303" s="245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T1303" s="246" t="s">
        <v>347</v>
      </c>
      <c r="AU1303" s="246" t="s">
        <v>85</v>
      </c>
      <c r="AV1303" s="13" t="s">
        <v>85</v>
      </c>
      <c r="AW1303" s="13" t="s">
        <v>37</v>
      </c>
      <c r="AX1303" s="13" t="s">
        <v>76</v>
      </c>
      <c r="AY1303" s="246" t="s">
        <v>335</v>
      </c>
    </row>
    <row r="1304" s="14" customFormat="1">
      <c r="A1304" s="14"/>
      <c r="B1304" s="247"/>
      <c r="C1304" s="248"/>
      <c r="D1304" s="229" t="s">
        <v>347</v>
      </c>
      <c r="E1304" s="249" t="s">
        <v>19</v>
      </c>
      <c r="F1304" s="250" t="s">
        <v>1906</v>
      </c>
      <c r="G1304" s="248"/>
      <c r="H1304" s="249" t="s">
        <v>19</v>
      </c>
      <c r="I1304" s="251"/>
      <c r="J1304" s="248"/>
      <c r="K1304" s="248"/>
      <c r="L1304" s="252"/>
      <c r="M1304" s="253"/>
      <c r="N1304" s="254"/>
      <c r="O1304" s="254"/>
      <c r="P1304" s="254"/>
      <c r="Q1304" s="254"/>
      <c r="R1304" s="254"/>
      <c r="S1304" s="254"/>
      <c r="T1304" s="254"/>
      <c r="U1304" s="255"/>
      <c r="V1304" s="14"/>
      <c r="W1304" s="14"/>
      <c r="X1304" s="14"/>
      <c r="Y1304" s="14"/>
      <c r="Z1304" s="14"/>
      <c r="AA1304" s="14"/>
      <c r="AB1304" s="14"/>
      <c r="AC1304" s="14"/>
      <c r="AD1304" s="14"/>
      <c r="AE1304" s="14"/>
      <c r="AT1304" s="256" t="s">
        <v>347</v>
      </c>
      <c r="AU1304" s="256" t="s">
        <v>85</v>
      </c>
      <c r="AV1304" s="14" t="s">
        <v>83</v>
      </c>
      <c r="AW1304" s="14" t="s">
        <v>37</v>
      </c>
      <c r="AX1304" s="14" t="s">
        <v>76</v>
      </c>
      <c r="AY1304" s="256" t="s">
        <v>335</v>
      </c>
    </row>
    <row r="1305" s="13" customFormat="1">
      <c r="A1305" s="13"/>
      <c r="B1305" s="236"/>
      <c r="C1305" s="237"/>
      <c r="D1305" s="229" t="s">
        <v>347</v>
      </c>
      <c r="E1305" s="238" t="s">
        <v>19</v>
      </c>
      <c r="F1305" s="239" t="s">
        <v>1948</v>
      </c>
      <c r="G1305" s="237"/>
      <c r="H1305" s="240">
        <v>0.57199999999999995</v>
      </c>
      <c r="I1305" s="241"/>
      <c r="J1305" s="237"/>
      <c r="K1305" s="237"/>
      <c r="L1305" s="242"/>
      <c r="M1305" s="243"/>
      <c r="N1305" s="244"/>
      <c r="O1305" s="244"/>
      <c r="P1305" s="244"/>
      <c r="Q1305" s="244"/>
      <c r="R1305" s="244"/>
      <c r="S1305" s="244"/>
      <c r="T1305" s="244"/>
      <c r="U1305" s="245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T1305" s="246" t="s">
        <v>347</v>
      </c>
      <c r="AU1305" s="246" t="s">
        <v>85</v>
      </c>
      <c r="AV1305" s="13" t="s">
        <v>85</v>
      </c>
      <c r="AW1305" s="13" t="s">
        <v>37</v>
      </c>
      <c r="AX1305" s="13" t="s">
        <v>76</v>
      </c>
      <c r="AY1305" s="246" t="s">
        <v>335</v>
      </c>
    </row>
    <row r="1306" s="15" customFormat="1">
      <c r="A1306" s="15"/>
      <c r="B1306" s="267"/>
      <c r="C1306" s="268"/>
      <c r="D1306" s="229" t="s">
        <v>347</v>
      </c>
      <c r="E1306" s="269" t="s">
        <v>19</v>
      </c>
      <c r="F1306" s="270" t="s">
        <v>462</v>
      </c>
      <c r="G1306" s="268"/>
      <c r="H1306" s="271">
        <v>3.282</v>
      </c>
      <c r="I1306" s="272"/>
      <c r="J1306" s="268"/>
      <c r="K1306" s="268"/>
      <c r="L1306" s="273"/>
      <c r="M1306" s="274"/>
      <c r="N1306" s="275"/>
      <c r="O1306" s="275"/>
      <c r="P1306" s="275"/>
      <c r="Q1306" s="275"/>
      <c r="R1306" s="275"/>
      <c r="S1306" s="275"/>
      <c r="T1306" s="275"/>
      <c r="U1306" s="276"/>
      <c r="V1306" s="15"/>
      <c r="W1306" s="15"/>
      <c r="X1306" s="15"/>
      <c r="Y1306" s="15"/>
      <c r="Z1306" s="15"/>
      <c r="AA1306" s="15"/>
      <c r="AB1306" s="15"/>
      <c r="AC1306" s="15"/>
      <c r="AD1306" s="15"/>
      <c r="AE1306" s="15"/>
      <c r="AT1306" s="277" t="s">
        <v>347</v>
      </c>
      <c r="AU1306" s="277" t="s">
        <v>85</v>
      </c>
      <c r="AV1306" s="15" t="s">
        <v>103</v>
      </c>
      <c r="AW1306" s="15" t="s">
        <v>37</v>
      </c>
      <c r="AX1306" s="15" t="s">
        <v>83</v>
      </c>
      <c r="AY1306" s="277" t="s">
        <v>335</v>
      </c>
    </row>
    <row r="1307" s="2" customFormat="1" ht="16.5" customHeight="1">
      <c r="A1307" s="40"/>
      <c r="B1307" s="41"/>
      <c r="C1307" s="216" t="s">
        <v>1967</v>
      </c>
      <c r="D1307" s="216" t="s">
        <v>337</v>
      </c>
      <c r="E1307" s="217" t="s">
        <v>1968</v>
      </c>
      <c r="F1307" s="218" t="s">
        <v>1969</v>
      </c>
      <c r="G1307" s="219" t="s">
        <v>618</v>
      </c>
      <c r="H1307" s="220">
        <v>231.50999999999999</v>
      </c>
      <c r="I1307" s="221"/>
      <c r="J1307" s="222">
        <f>ROUND(I1307*H1307,2)</f>
        <v>0</v>
      </c>
      <c r="K1307" s="218" t="s">
        <v>341</v>
      </c>
      <c r="L1307" s="46"/>
      <c r="M1307" s="223" t="s">
        <v>19</v>
      </c>
      <c r="N1307" s="224" t="s">
        <v>47</v>
      </c>
      <c r="O1307" s="86"/>
      <c r="P1307" s="225">
        <f>O1307*H1307</f>
        <v>0</v>
      </c>
      <c r="Q1307" s="225">
        <v>0.0031199999999999999</v>
      </c>
      <c r="R1307" s="225">
        <f>Q1307*H1307</f>
        <v>0.72231119999999993</v>
      </c>
      <c r="S1307" s="225">
        <v>0</v>
      </c>
      <c r="T1307" s="225">
        <f>S1307*H1307</f>
        <v>0</v>
      </c>
      <c r="U1307" s="226" t="s">
        <v>19</v>
      </c>
      <c r="V1307" s="40"/>
      <c r="W1307" s="40"/>
      <c r="X1307" s="40"/>
      <c r="Y1307" s="40"/>
      <c r="Z1307" s="40"/>
      <c r="AA1307" s="40"/>
      <c r="AB1307" s="40"/>
      <c r="AC1307" s="40"/>
      <c r="AD1307" s="40"/>
      <c r="AE1307" s="40"/>
      <c r="AR1307" s="227" t="s">
        <v>447</v>
      </c>
      <c r="AT1307" s="227" t="s">
        <v>337</v>
      </c>
      <c r="AU1307" s="227" t="s">
        <v>85</v>
      </c>
      <c r="AY1307" s="19" t="s">
        <v>335</v>
      </c>
      <c r="BE1307" s="228">
        <f>IF(N1307="základní",J1307,0)</f>
        <v>0</v>
      </c>
      <c r="BF1307" s="228">
        <f>IF(N1307="snížená",J1307,0)</f>
        <v>0</v>
      </c>
      <c r="BG1307" s="228">
        <f>IF(N1307="zákl. přenesená",J1307,0)</f>
        <v>0</v>
      </c>
      <c r="BH1307" s="228">
        <f>IF(N1307="sníž. přenesená",J1307,0)</f>
        <v>0</v>
      </c>
      <c r="BI1307" s="228">
        <f>IF(N1307="nulová",J1307,0)</f>
        <v>0</v>
      </c>
      <c r="BJ1307" s="19" t="s">
        <v>83</v>
      </c>
      <c r="BK1307" s="228">
        <f>ROUND(I1307*H1307,2)</f>
        <v>0</v>
      </c>
      <c r="BL1307" s="19" t="s">
        <v>447</v>
      </c>
      <c r="BM1307" s="227" t="s">
        <v>1970</v>
      </c>
    </row>
    <row r="1308" s="2" customFormat="1">
      <c r="A1308" s="40"/>
      <c r="B1308" s="41"/>
      <c r="C1308" s="42"/>
      <c r="D1308" s="229" t="s">
        <v>343</v>
      </c>
      <c r="E1308" s="42"/>
      <c r="F1308" s="230" t="s">
        <v>1971</v>
      </c>
      <c r="G1308" s="42"/>
      <c r="H1308" s="42"/>
      <c r="I1308" s="231"/>
      <c r="J1308" s="42"/>
      <c r="K1308" s="42"/>
      <c r="L1308" s="46"/>
      <c r="M1308" s="232"/>
      <c r="N1308" s="233"/>
      <c r="O1308" s="86"/>
      <c r="P1308" s="86"/>
      <c r="Q1308" s="86"/>
      <c r="R1308" s="86"/>
      <c r="S1308" s="86"/>
      <c r="T1308" s="86"/>
      <c r="U1308" s="87"/>
      <c r="V1308" s="40"/>
      <c r="W1308" s="40"/>
      <c r="X1308" s="40"/>
      <c r="Y1308" s="40"/>
      <c r="Z1308" s="40"/>
      <c r="AA1308" s="40"/>
      <c r="AB1308" s="40"/>
      <c r="AC1308" s="40"/>
      <c r="AD1308" s="40"/>
      <c r="AE1308" s="40"/>
      <c r="AT1308" s="19" t="s">
        <v>343</v>
      </c>
      <c r="AU1308" s="19" t="s">
        <v>85</v>
      </c>
    </row>
    <row r="1309" s="2" customFormat="1">
      <c r="A1309" s="40"/>
      <c r="B1309" s="41"/>
      <c r="C1309" s="42"/>
      <c r="D1309" s="234" t="s">
        <v>345</v>
      </c>
      <c r="E1309" s="42"/>
      <c r="F1309" s="235" t="s">
        <v>1972</v>
      </c>
      <c r="G1309" s="42"/>
      <c r="H1309" s="42"/>
      <c r="I1309" s="231"/>
      <c r="J1309" s="42"/>
      <c r="K1309" s="42"/>
      <c r="L1309" s="46"/>
      <c r="M1309" s="232"/>
      <c r="N1309" s="233"/>
      <c r="O1309" s="86"/>
      <c r="P1309" s="86"/>
      <c r="Q1309" s="86"/>
      <c r="R1309" s="86"/>
      <c r="S1309" s="86"/>
      <c r="T1309" s="86"/>
      <c r="U1309" s="87"/>
      <c r="V1309" s="40"/>
      <c r="W1309" s="40"/>
      <c r="X1309" s="40"/>
      <c r="Y1309" s="40"/>
      <c r="Z1309" s="40"/>
      <c r="AA1309" s="40"/>
      <c r="AB1309" s="40"/>
      <c r="AC1309" s="40"/>
      <c r="AD1309" s="40"/>
      <c r="AE1309" s="40"/>
      <c r="AT1309" s="19" t="s">
        <v>345</v>
      </c>
      <c r="AU1309" s="19" t="s">
        <v>85</v>
      </c>
    </row>
    <row r="1310" s="14" customFormat="1">
      <c r="A1310" s="14"/>
      <c r="B1310" s="247"/>
      <c r="C1310" s="248"/>
      <c r="D1310" s="229" t="s">
        <v>347</v>
      </c>
      <c r="E1310" s="249" t="s">
        <v>19</v>
      </c>
      <c r="F1310" s="250" t="s">
        <v>1973</v>
      </c>
      <c r="G1310" s="248"/>
      <c r="H1310" s="249" t="s">
        <v>19</v>
      </c>
      <c r="I1310" s="251"/>
      <c r="J1310" s="248"/>
      <c r="K1310" s="248"/>
      <c r="L1310" s="252"/>
      <c r="M1310" s="253"/>
      <c r="N1310" s="254"/>
      <c r="O1310" s="254"/>
      <c r="P1310" s="254"/>
      <c r="Q1310" s="254"/>
      <c r="R1310" s="254"/>
      <c r="S1310" s="254"/>
      <c r="T1310" s="254"/>
      <c r="U1310" s="255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  <c r="AT1310" s="256" t="s">
        <v>347</v>
      </c>
      <c r="AU1310" s="256" t="s">
        <v>85</v>
      </c>
      <c r="AV1310" s="14" t="s">
        <v>83</v>
      </c>
      <c r="AW1310" s="14" t="s">
        <v>37</v>
      </c>
      <c r="AX1310" s="14" t="s">
        <v>76</v>
      </c>
      <c r="AY1310" s="256" t="s">
        <v>335</v>
      </c>
    </row>
    <row r="1311" s="13" customFormat="1">
      <c r="A1311" s="13"/>
      <c r="B1311" s="236"/>
      <c r="C1311" s="237"/>
      <c r="D1311" s="229" t="s">
        <v>347</v>
      </c>
      <c r="E1311" s="238" t="s">
        <v>1974</v>
      </c>
      <c r="F1311" s="239" t="s">
        <v>1975</v>
      </c>
      <c r="G1311" s="237"/>
      <c r="H1311" s="240">
        <v>231.50999999999999</v>
      </c>
      <c r="I1311" s="241"/>
      <c r="J1311" s="237"/>
      <c r="K1311" s="237"/>
      <c r="L1311" s="242"/>
      <c r="M1311" s="243"/>
      <c r="N1311" s="244"/>
      <c r="O1311" s="244"/>
      <c r="P1311" s="244"/>
      <c r="Q1311" s="244"/>
      <c r="R1311" s="244"/>
      <c r="S1311" s="244"/>
      <c r="T1311" s="244"/>
      <c r="U1311" s="245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T1311" s="246" t="s">
        <v>347</v>
      </c>
      <c r="AU1311" s="246" t="s">
        <v>85</v>
      </c>
      <c r="AV1311" s="13" t="s">
        <v>85</v>
      </c>
      <c r="AW1311" s="13" t="s">
        <v>37</v>
      </c>
      <c r="AX1311" s="13" t="s">
        <v>83</v>
      </c>
      <c r="AY1311" s="246" t="s">
        <v>335</v>
      </c>
    </row>
    <row r="1312" s="2" customFormat="1" ht="16.5" customHeight="1">
      <c r="A1312" s="40"/>
      <c r="B1312" s="41"/>
      <c r="C1312" s="216" t="s">
        <v>1976</v>
      </c>
      <c r="D1312" s="216" t="s">
        <v>337</v>
      </c>
      <c r="E1312" s="217" t="s">
        <v>1977</v>
      </c>
      <c r="F1312" s="218" t="s">
        <v>1978</v>
      </c>
      <c r="G1312" s="219" t="s">
        <v>364</v>
      </c>
      <c r="H1312" s="220">
        <v>6.6059999999999999</v>
      </c>
      <c r="I1312" s="221"/>
      <c r="J1312" s="222">
        <f>ROUND(I1312*H1312,2)</f>
        <v>0</v>
      </c>
      <c r="K1312" s="218" t="s">
        <v>341</v>
      </c>
      <c r="L1312" s="46"/>
      <c r="M1312" s="223" t="s">
        <v>19</v>
      </c>
      <c r="N1312" s="224" t="s">
        <v>47</v>
      </c>
      <c r="O1312" s="86"/>
      <c r="P1312" s="225">
        <f>O1312*H1312</f>
        <v>0</v>
      </c>
      <c r="Q1312" s="225">
        <v>0</v>
      </c>
      <c r="R1312" s="225">
        <f>Q1312*H1312</f>
        <v>0</v>
      </c>
      <c r="S1312" s="225">
        <v>0</v>
      </c>
      <c r="T1312" s="225">
        <f>S1312*H1312</f>
        <v>0</v>
      </c>
      <c r="U1312" s="226" t="s">
        <v>19</v>
      </c>
      <c r="V1312" s="40"/>
      <c r="W1312" s="40"/>
      <c r="X1312" s="40"/>
      <c r="Y1312" s="40"/>
      <c r="Z1312" s="40"/>
      <c r="AA1312" s="40"/>
      <c r="AB1312" s="40"/>
      <c r="AC1312" s="40"/>
      <c r="AD1312" s="40"/>
      <c r="AE1312" s="40"/>
      <c r="AR1312" s="227" t="s">
        <v>447</v>
      </c>
      <c r="AT1312" s="227" t="s">
        <v>337</v>
      </c>
      <c r="AU1312" s="227" t="s">
        <v>85</v>
      </c>
      <c r="AY1312" s="19" t="s">
        <v>335</v>
      </c>
      <c r="BE1312" s="228">
        <f>IF(N1312="základní",J1312,0)</f>
        <v>0</v>
      </c>
      <c r="BF1312" s="228">
        <f>IF(N1312="snížená",J1312,0)</f>
        <v>0</v>
      </c>
      <c r="BG1312" s="228">
        <f>IF(N1312="zákl. přenesená",J1312,0)</f>
        <v>0</v>
      </c>
      <c r="BH1312" s="228">
        <f>IF(N1312="sníž. přenesená",J1312,0)</f>
        <v>0</v>
      </c>
      <c r="BI1312" s="228">
        <f>IF(N1312="nulová",J1312,0)</f>
        <v>0</v>
      </c>
      <c r="BJ1312" s="19" t="s">
        <v>83</v>
      </c>
      <c r="BK1312" s="228">
        <f>ROUND(I1312*H1312,2)</f>
        <v>0</v>
      </c>
      <c r="BL1312" s="19" t="s">
        <v>447</v>
      </c>
      <c r="BM1312" s="227" t="s">
        <v>1979</v>
      </c>
    </row>
    <row r="1313" s="2" customFormat="1">
      <c r="A1313" s="40"/>
      <c r="B1313" s="41"/>
      <c r="C1313" s="42"/>
      <c r="D1313" s="229" t="s">
        <v>343</v>
      </c>
      <c r="E1313" s="42"/>
      <c r="F1313" s="230" t="s">
        <v>1980</v>
      </c>
      <c r="G1313" s="42"/>
      <c r="H1313" s="42"/>
      <c r="I1313" s="231"/>
      <c r="J1313" s="42"/>
      <c r="K1313" s="42"/>
      <c r="L1313" s="46"/>
      <c r="M1313" s="232"/>
      <c r="N1313" s="233"/>
      <c r="O1313" s="86"/>
      <c r="P1313" s="86"/>
      <c r="Q1313" s="86"/>
      <c r="R1313" s="86"/>
      <c r="S1313" s="86"/>
      <c r="T1313" s="86"/>
      <c r="U1313" s="87"/>
      <c r="V1313" s="40"/>
      <c r="W1313" s="40"/>
      <c r="X1313" s="40"/>
      <c r="Y1313" s="40"/>
      <c r="Z1313" s="40"/>
      <c r="AA1313" s="40"/>
      <c r="AB1313" s="40"/>
      <c r="AC1313" s="40"/>
      <c r="AD1313" s="40"/>
      <c r="AE1313" s="40"/>
      <c r="AT1313" s="19" t="s">
        <v>343</v>
      </c>
      <c r="AU1313" s="19" t="s">
        <v>85</v>
      </c>
    </row>
    <row r="1314" s="2" customFormat="1">
      <c r="A1314" s="40"/>
      <c r="B1314" s="41"/>
      <c r="C1314" s="42"/>
      <c r="D1314" s="234" t="s">
        <v>345</v>
      </c>
      <c r="E1314" s="42"/>
      <c r="F1314" s="235" t="s">
        <v>1981</v>
      </c>
      <c r="G1314" s="42"/>
      <c r="H1314" s="42"/>
      <c r="I1314" s="231"/>
      <c r="J1314" s="42"/>
      <c r="K1314" s="42"/>
      <c r="L1314" s="46"/>
      <c r="M1314" s="232"/>
      <c r="N1314" s="233"/>
      <c r="O1314" s="86"/>
      <c r="P1314" s="86"/>
      <c r="Q1314" s="86"/>
      <c r="R1314" s="86"/>
      <c r="S1314" s="86"/>
      <c r="T1314" s="86"/>
      <c r="U1314" s="87"/>
      <c r="V1314" s="40"/>
      <c r="W1314" s="40"/>
      <c r="X1314" s="40"/>
      <c r="Y1314" s="40"/>
      <c r="Z1314" s="40"/>
      <c r="AA1314" s="40"/>
      <c r="AB1314" s="40"/>
      <c r="AC1314" s="40"/>
      <c r="AD1314" s="40"/>
      <c r="AE1314" s="40"/>
      <c r="AT1314" s="19" t="s">
        <v>345</v>
      </c>
      <c r="AU1314" s="19" t="s">
        <v>85</v>
      </c>
    </row>
    <row r="1315" s="12" customFormat="1" ht="22.8" customHeight="1">
      <c r="A1315" s="12"/>
      <c r="B1315" s="200"/>
      <c r="C1315" s="201"/>
      <c r="D1315" s="202" t="s">
        <v>75</v>
      </c>
      <c r="E1315" s="214" t="s">
        <v>1982</v>
      </c>
      <c r="F1315" s="214" t="s">
        <v>1983</v>
      </c>
      <c r="G1315" s="201"/>
      <c r="H1315" s="201"/>
      <c r="I1315" s="204"/>
      <c r="J1315" s="215">
        <f>BK1315</f>
        <v>0</v>
      </c>
      <c r="K1315" s="201"/>
      <c r="L1315" s="206"/>
      <c r="M1315" s="207"/>
      <c r="N1315" s="208"/>
      <c r="O1315" s="208"/>
      <c r="P1315" s="209">
        <f>SUM(P1316:P1364)</f>
        <v>0</v>
      </c>
      <c r="Q1315" s="208"/>
      <c r="R1315" s="209">
        <f>SUM(R1316:R1364)</f>
        <v>22.197194500000002</v>
      </c>
      <c r="S1315" s="208"/>
      <c r="T1315" s="209">
        <f>SUM(T1316:T1364)</f>
        <v>0</v>
      </c>
      <c r="U1315" s="210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R1315" s="211" t="s">
        <v>85</v>
      </c>
      <c r="AT1315" s="212" t="s">
        <v>75</v>
      </c>
      <c r="AU1315" s="212" t="s">
        <v>83</v>
      </c>
      <c r="AY1315" s="211" t="s">
        <v>335</v>
      </c>
      <c r="BK1315" s="213">
        <f>SUM(BK1316:BK1364)</f>
        <v>0</v>
      </c>
    </row>
    <row r="1316" s="2" customFormat="1" ht="16.5" customHeight="1">
      <c r="A1316" s="40"/>
      <c r="B1316" s="41"/>
      <c r="C1316" s="216" t="s">
        <v>1984</v>
      </c>
      <c r="D1316" s="216" t="s">
        <v>337</v>
      </c>
      <c r="E1316" s="217" t="s">
        <v>1985</v>
      </c>
      <c r="F1316" s="218" t="s">
        <v>1986</v>
      </c>
      <c r="G1316" s="219" t="s">
        <v>388</v>
      </c>
      <c r="H1316" s="220">
        <v>111.15000000000001</v>
      </c>
      <c r="I1316" s="221"/>
      <c r="J1316" s="222">
        <f>ROUND(I1316*H1316,2)</f>
        <v>0</v>
      </c>
      <c r="K1316" s="218" t="s">
        <v>341</v>
      </c>
      <c r="L1316" s="46"/>
      <c r="M1316" s="223" t="s">
        <v>19</v>
      </c>
      <c r="N1316" s="224" t="s">
        <v>47</v>
      </c>
      <c r="O1316" s="86"/>
      <c r="P1316" s="225">
        <f>O1316*H1316</f>
        <v>0</v>
      </c>
      <c r="Q1316" s="225">
        <v>0</v>
      </c>
      <c r="R1316" s="225">
        <f>Q1316*H1316</f>
        <v>0</v>
      </c>
      <c r="S1316" s="225">
        <v>0</v>
      </c>
      <c r="T1316" s="225">
        <f>S1316*H1316</f>
        <v>0</v>
      </c>
      <c r="U1316" s="226" t="s">
        <v>19</v>
      </c>
      <c r="V1316" s="40"/>
      <c r="W1316" s="40"/>
      <c r="X1316" s="40"/>
      <c r="Y1316" s="40"/>
      <c r="Z1316" s="40"/>
      <c r="AA1316" s="40"/>
      <c r="AB1316" s="40"/>
      <c r="AC1316" s="40"/>
      <c r="AD1316" s="40"/>
      <c r="AE1316" s="40"/>
      <c r="AR1316" s="227" t="s">
        <v>447</v>
      </c>
      <c r="AT1316" s="227" t="s">
        <v>337</v>
      </c>
      <c r="AU1316" s="227" t="s">
        <v>85</v>
      </c>
      <c r="AY1316" s="19" t="s">
        <v>335</v>
      </c>
      <c r="BE1316" s="228">
        <f>IF(N1316="základní",J1316,0)</f>
        <v>0</v>
      </c>
      <c r="BF1316" s="228">
        <f>IF(N1316="snížená",J1316,0)</f>
        <v>0</v>
      </c>
      <c r="BG1316" s="228">
        <f>IF(N1316="zákl. přenesená",J1316,0)</f>
        <v>0</v>
      </c>
      <c r="BH1316" s="228">
        <f>IF(N1316="sníž. přenesená",J1316,0)</f>
        <v>0</v>
      </c>
      <c r="BI1316" s="228">
        <f>IF(N1316="nulová",J1316,0)</f>
        <v>0</v>
      </c>
      <c r="BJ1316" s="19" t="s">
        <v>83</v>
      </c>
      <c r="BK1316" s="228">
        <f>ROUND(I1316*H1316,2)</f>
        <v>0</v>
      </c>
      <c r="BL1316" s="19" t="s">
        <v>447</v>
      </c>
      <c r="BM1316" s="227" t="s">
        <v>1987</v>
      </c>
    </row>
    <row r="1317" s="2" customFormat="1">
      <c r="A1317" s="40"/>
      <c r="B1317" s="41"/>
      <c r="C1317" s="42"/>
      <c r="D1317" s="229" t="s">
        <v>343</v>
      </c>
      <c r="E1317" s="42"/>
      <c r="F1317" s="230" t="s">
        <v>1988</v>
      </c>
      <c r="G1317" s="42"/>
      <c r="H1317" s="42"/>
      <c r="I1317" s="231"/>
      <c r="J1317" s="42"/>
      <c r="K1317" s="42"/>
      <c r="L1317" s="46"/>
      <c r="M1317" s="232"/>
      <c r="N1317" s="233"/>
      <c r="O1317" s="86"/>
      <c r="P1317" s="86"/>
      <c r="Q1317" s="86"/>
      <c r="R1317" s="86"/>
      <c r="S1317" s="86"/>
      <c r="T1317" s="86"/>
      <c r="U1317" s="87"/>
      <c r="V1317" s="40"/>
      <c r="W1317" s="40"/>
      <c r="X1317" s="40"/>
      <c r="Y1317" s="40"/>
      <c r="Z1317" s="40"/>
      <c r="AA1317" s="40"/>
      <c r="AB1317" s="40"/>
      <c r="AC1317" s="40"/>
      <c r="AD1317" s="40"/>
      <c r="AE1317" s="40"/>
      <c r="AT1317" s="19" t="s">
        <v>343</v>
      </c>
      <c r="AU1317" s="19" t="s">
        <v>85</v>
      </c>
    </row>
    <row r="1318" s="2" customFormat="1">
      <c r="A1318" s="40"/>
      <c r="B1318" s="41"/>
      <c r="C1318" s="42"/>
      <c r="D1318" s="234" t="s">
        <v>345</v>
      </c>
      <c r="E1318" s="42"/>
      <c r="F1318" s="235" t="s">
        <v>1989</v>
      </c>
      <c r="G1318" s="42"/>
      <c r="H1318" s="42"/>
      <c r="I1318" s="231"/>
      <c r="J1318" s="42"/>
      <c r="K1318" s="42"/>
      <c r="L1318" s="46"/>
      <c r="M1318" s="232"/>
      <c r="N1318" s="233"/>
      <c r="O1318" s="86"/>
      <c r="P1318" s="86"/>
      <c r="Q1318" s="86"/>
      <c r="R1318" s="86"/>
      <c r="S1318" s="86"/>
      <c r="T1318" s="86"/>
      <c r="U1318" s="87"/>
      <c r="V1318" s="40"/>
      <c r="W1318" s="40"/>
      <c r="X1318" s="40"/>
      <c r="Y1318" s="40"/>
      <c r="Z1318" s="40"/>
      <c r="AA1318" s="40"/>
      <c r="AB1318" s="40"/>
      <c r="AC1318" s="40"/>
      <c r="AD1318" s="40"/>
      <c r="AE1318" s="40"/>
      <c r="AT1318" s="19" t="s">
        <v>345</v>
      </c>
      <c r="AU1318" s="19" t="s">
        <v>85</v>
      </c>
    </row>
    <row r="1319" s="13" customFormat="1">
      <c r="A1319" s="13"/>
      <c r="B1319" s="236"/>
      <c r="C1319" s="237"/>
      <c r="D1319" s="229" t="s">
        <v>347</v>
      </c>
      <c r="E1319" s="238" t="s">
        <v>19</v>
      </c>
      <c r="F1319" s="239" t="s">
        <v>1990</v>
      </c>
      <c r="G1319" s="237"/>
      <c r="H1319" s="240">
        <v>14.949999999999999</v>
      </c>
      <c r="I1319" s="241"/>
      <c r="J1319" s="237"/>
      <c r="K1319" s="237"/>
      <c r="L1319" s="242"/>
      <c r="M1319" s="243"/>
      <c r="N1319" s="244"/>
      <c r="O1319" s="244"/>
      <c r="P1319" s="244"/>
      <c r="Q1319" s="244"/>
      <c r="R1319" s="244"/>
      <c r="S1319" s="244"/>
      <c r="T1319" s="244"/>
      <c r="U1319" s="245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T1319" s="246" t="s">
        <v>347</v>
      </c>
      <c r="AU1319" s="246" t="s">
        <v>85</v>
      </c>
      <c r="AV1319" s="13" t="s">
        <v>85</v>
      </c>
      <c r="AW1319" s="13" t="s">
        <v>37</v>
      </c>
      <c r="AX1319" s="13" t="s">
        <v>76</v>
      </c>
      <c r="AY1319" s="246" t="s">
        <v>335</v>
      </c>
    </row>
    <row r="1320" s="13" customFormat="1">
      <c r="A1320" s="13"/>
      <c r="B1320" s="236"/>
      <c r="C1320" s="237"/>
      <c r="D1320" s="229" t="s">
        <v>347</v>
      </c>
      <c r="E1320" s="238" t="s">
        <v>19</v>
      </c>
      <c r="F1320" s="239" t="s">
        <v>1991</v>
      </c>
      <c r="G1320" s="237"/>
      <c r="H1320" s="240">
        <v>15</v>
      </c>
      <c r="I1320" s="241"/>
      <c r="J1320" s="237"/>
      <c r="K1320" s="237"/>
      <c r="L1320" s="242"/>
      <c r="M1320" s="243"/>
      <c r="N1320" s="244"/>
      <c r="O1320" s="244"/>
      <c r="P1320" s="244"/>
      <c r="Q1320" s="244"/>
      <c r="R1320" s="244"/>
      <c r="S1320" s="244"/>
      <c r="T1320" s="244"/>
      <c r="U1320" s="245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T1320" s="246" t="s">
        <v>347</v>
      </c>
      <c r="AU1320" s="246" t="s">
        <v>85</v>
      </c>
      <c r="AV1320" s="13" t="s">
        <v>85</v>
      </c>
      <c r="AW1320" s="13" t="s">
        <v>37</v>
      </c>
      <c r="AX1320" s="13" t="s">
        <v>76</v>
      </c>
      <c r="AY1320" s="246" t="s">
        <v>335</v>
      </c>
    </row>
    <row r="1321" s="13" customFormat="1">
      <c r="A1321" s="13"/>
      <c r="B1321" s="236"/>
      <c r="C1321" s="237"/>
      <c r="D1321" s="229" t="s">
        <v>347</v>
      </c>
      <c r="E1321" s="238" t="s">
        <v>19</v>
      </c>
      <c r="F1321" s="239" t="s">
        <v>1992</v>
      </c>
      <c r="G1321" s="237"/>
      <c r="H1321" s="240">
        <v>35.460000000000001</v>
      </c>
      <c r="I1321" s="241"/>
      <c r="J1321" s="237"/>
      <c r="K1321" s="237"/>
      <c r="L1321" s="242"/>
      <c r="M1321" s="243"/>
      <c r="N1321" s="244"/>
      <c r="O1321" s="244"/>
      <c r="P1321" s="244"/>
      <c r="Q1321" s="244"/>
      <c r="R1321" s="244"/>
      <c r="S1321" s="244"/>
      <c r="T1321" s="244"/>
      <c r="U1321" s="245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T1321" s="246" t="s">
        <v>347</v>
      </c>
      <c r="AU1321" s="246" t="s">
        <v>85</v>
      </c>
      <c r="AV1321" s="13" t="s">
        <v>85</v>
      </c>
      <c r="AW1321" s="13" t="s">
        <v>37</v>
      </c>
      <c r="AX1321" s="13" t="s">
        <v>76</v>
      </c>
      <c r="AY1321" s="246" t="s">
        <v>335</v>
      </c>
    </row>
    <row r="1322" s="13" customFormat="1">
      <c r="A1322" s="13"/>
      <c r="B1322" s="236"/>
      <c r="C1322" s="237"/>
      <c r="D1322" s="229" t="s">
        <v>347</v>
      </c>
      <c r="E1322" s="238" t="s">
        <v>19</v>
      </c>
      <c r="F1322" s="239" t="s">
        <v>1993</v>
      </c>
      <c r="G1322" s="237"/>
      <c r="H1322" s="240">
        <v>33.880000000000003</v>
      </c>
      <c r="I1322" s="241"/>
      <c r="J1322" s="237"/>
      <c r="K1322" s="237"/>
      <c r="L1322" s="242"/>
      <c r="M1322" s="243"/>
      <c r="N1322" s="244"/>
      <c r="O1322" s="244"/>
      <c r="P1322" s="244"/>
      <c r="Q1322" s="244"/>
      <c r="R1322" s="244"/>
      <c r="S1322" s="244"/>
      <c r="T1322" s="244"/>
      <c r="U1322" s="245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T1322" s="246" t="s">
        <v>347</v>
      </c>
      <c r="AU1322" s="246" t="s">
        <v>85</v>
      </c>
      <c r="AV1322" s="13" t="s">
        <v>85</v>
      </c>
      <c r="AW1322" s="13" t="s">
        <v>37</v>
      </c>
      <c r="AX1322" s="13" t="s">
        <v>76</v>
      </c>
      <c r="AY1322" s="246" t="s">
        <v>335</v>
      </c>
    </row>
    <row r="1323" s="13" customFormat="1">
      <c r="A1323" s="13"/>
      <c r="B1323" s="236"/>
      <c r="C1323" s="237"/>
      <c r="D1323" s="229" t="s">
        <v>347</v>
      </c>
      <c r="E1323" s="238" t="s">
        <v>19</v>
      </c>
      <c r="F1323" s="239" t="s">
        <v>1994</v>
      </c>
      <c r="G1323" s="237"/>
      <c r="H1323" s="240">
        <v>11.859999999999999</v>
      </c>
      <c r="I1323" s="241"/>
      <c r="J1323" s="237"/>
      <c r="K1323" s="237"/>
      <c r="L1323" s="242"/>
      <c r="M1323" s="243"/>
      <c r="N1323" s="244"/>
      <c r="O1323" s="244"/>
      <c r="P1323" s="244"/>
      <c r="Q1323" s="244"/>
      <c r="R1323" s="244"/>
      <c r="S1323" s="244"/>
      <c r="T1323" s="244"/>
      <c r="U1323" s="245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T1323" s="246" t="s">
        <v>347</v>
      </c>
      <c r="AU1323" s="246" t="s">
        <v>85</v>
      </c>
      <c r="AV1323" s="13" t="s">
        <v>85</v>
      </c>
      <c r="AW1323" s="13" t="s">
        <v>37</v>
      </c>
      <c r="AX1323" s="13" t="s">
        <v>76</v>
      </c>
      <c r="AY1323" s="246" t="s">
        <v>335</v>
      </c>
    </row>
    <row r="1324" s="15" customFormat="1">
      <c r="A1324" s="15"/>
      <c r="B1324" s="267"/>
      <c r="C1324" s="268"/>
      <c r="D1324" s="229" t="s">
        <v>347</v>
      </c>
      <c r="E1324" s="269" t="s">
        <v>205</v>
      </c>
      <c r="F1324" s="270" t="s">
        <v>462</v>
      </c>
      <c r="G1324" s="268"/>
      <c r="H1324" s="271">
        <v>111.15000000000001</v>
      </c>
      <c r="I1324" s="272"/>
      <c r="J1324" s="268"/>
      <c r="K1324" s="268"/>
      <c r="L1324" s="273"/>
      <c r="M1324" s="274"/>
      <c r="N1324" s="275"/>
      <c r="O1324" s="275"/>
      <c r="P1324" s="275"/>
      <c r="Q1324" s="275"/>
      <c r="R1324" s="275"/>
      <c r="S1324" s="275"/>
      <c r="T1324" s="275"/>
      <c r="U1324" s="276"/>
      <c r="V1324" s="15"/>
      <c r="W1324" s="15"/>
      <c r="X1324" s="15"/>
      <c r="Y1324" s="15"/>
      <c r="Z1324" s="15"/>
      <c r="AA1324" s="15"/>
      <c r="AB1324" s="15"/>
      <c r="AC1324" s="15"/>
      <c r="AD1324" s="15"/>
      <c r="AE1324" s="15"/>
      <c r="AT1324" s="277" t="s">
        <v>347</v>
      </c>
      <c r="AU1324" s="277" t="s">
        <v>85</v>
      </c>
      <c r="AV1324" s="15" t="s">
        <v>103</v>
      </c>
      <c r="AW1324" s="15" t="s">
        <v>37</v>
      </c>
      <c r="AX1324" s="15" t="s">
        <v>83</v>
      </c>
      <c r="AY1324" s="277" t="s">
        <v>335</v>
      </c>
    </row>
    <row r="1325" s="2" customFormat="1" ht="16.5" customHeight="1">
      <c r="A1325" s="40"/>
      <c r="B1325" s="41"/>
      <c r="C1325" s="216" t="s">
        <v>1995</v>
      </c>
      <c r="D1325" s="216" t="s">
        <v>337</v>
      </c>
      <c r="E1325" s="217" t="s">
        <v>1996</v>
      </c>
      <c r="F1325" s="218" t="s">
        <v>1997</v>
      </c>
      <c r="G1325" s="219" t="s">
        <v>388</v>
      </c>
      <c r="H1325" s="220">
        <v>111.15000000000001</v>
      </c>
      <c r="I1325" s="221"/>
      <c r="J1325" s="222">
        <f>ROUND(I1325*H1325,2)</f>
        <v>0</v>
      </c>
      <c r="K1325" s="218" t="s">
        <v>341</v>
      </c>
      <c r="L1325" s="46"/>
      <c r="M1325" s="223" t="s">
        <v>19</v>
      </c>
      <c r="N1325" s="224" t="s">
        <v>47</v>
      </c>
      <c r="O1325" s="86"/>
      <c r="P1325" s="225">
        <f>O1325*H1325</f>
        <v>0</v>
      </c>
      <c r="Q1325" s="225">
        <v>0.00029999999999999997</v>
      </c>
      <c r="R1325" s="225">
        <f>Q1325*H1325</f>
        <v>0.033345</v>
      </c>
      <c r="S1325" s="225">
        <v>0</v>
      </c>
      <c r="T1325" s="225">
        <f>S1325*H1325</f>
        <v>0</v>
      </c>
      <c r="U1325" s="226" t="s">
        <v>19</v>
      </c>
      <c r="V1325" s="40"/>
      <c r="W1325" s="40"/>
      <c r="X1325" s="40"/>
      <c r="Y1325" s="40"/>
      <c r="Z1325" s="40"/>
      <c r="AA1325" s="40"/>
      <c r="AB1325" s="40"/>
      <c r="AC1325" s="40"/>
      <c r="AD1325" s="40"/>
      <c r="AE1325" s="40"/>
      <c r="AR1325" s="227" t="s">
        <v>447</v>
      </c>
      <c r="AT1325" s="227" t="s">
        <v>337</v>
      </c>
      <c r="AU1325" s="227" t="s">
        <v>85</v>
      </c>
      <c r="AY1325" s="19" t="s">
        <v>335</v>
      </c>
      <c r="BE1325" s="228">
        <f>IF(N1325="základní",J1325,0)</f>
        <v>0</v>
      </c>
      <c r="BF1325" s="228">
        <f>IF(N1325="snížená",J1325,0)</f>
        <v>0</v>
      </c>
      <c r="BG1325" s="228">
        <f>IF(N1325="zákl. přenesená",J1325,0)</f>
        <v>0</v>
      </c>
      <c r="BH1325" s="228">
        <f>IF(N1325="sníž. přenesená",J1325,0)</f>
        <v>0</v>
      </c>
      <c r="BI1325" s="228">
        <f>IF(N1325="nulová",J1325,0)</f>
        <v>0</v>
      </c>
      <c r="BJ1325" s="19" t="s">
        <v>83</v>
      </c>
      <c r="BK1325" s="228">
        <f>ROUND(I1325*H1325,2)</f>
        <v>0</v>
      </c>
      <c r="BL1325" s="19" t="s">
        <v>447</v>
      </c>
      <c r="BM1325" s="227" t="s">
        <v>1998</v>
      </c>
    </row>
    <row r="1326" s="2" customFormat="1">
      <c r="A1326" s="40"/>
      <c r="B1326" s="41"/>
      <c r="C1326" s="42"/>
      <c r="D1326" s="229" t="s">
        <v>343</v>
      </c>
      <c r="E1326" s="42"/>
      <c r="F1326" s="230" t="s">
        <v>1999</v>
      </c>
      <c r="G1326" s="42"/>
      <c r="H1326" s="42"/>
      <c r="I1326" s="231"/>
      <c r="J1326" s="42"/>
      <c r="K1326" s="42"/>
      <c r="L1326" s="46"/>
      <c r="M1326" s="232"/>
      <c r="N1326" s="233"/>
      <c r="O1326" s="86"/>
      <c r="P1326" s="86"/>
      <c r="Q1326" s="86"/>
      <c r="R1326" s="86"/>
      <c r="S1326" s="86"/>
      <c r="T1326" s="86"/>
      <c r="U1326" s="87"/>
      <c r="V1326" s="40"/>
      <c r="W1326" s="40"/>
      <c r="X1326" s="40"/>
      <c r="Y1326" s="40"/>
      <c r="Z1326" s="40"/>
      <c r="AA1326" s="40"/>
      <c r="AB1326" s="40"/>
      <c r="AC1326" s="40"/>
      <c r="AD1326" s="40"/>
      <c r="AE1326" s="40"/>
      <c r="AT1326" s="19" t="s">
        <v>343</v>
      </c>
      <c r="AU1326" s="19" t="s">
        <v>85</v>
      </c>
    </row>
    <row r="1327" s="2" customFormat="1">
      <c r="A1327" s="40"/>
      <c r="B1327" s="41"/>
      <c r="C1327" s="42"/>
      <c r="D1327" s="234" t="s">
        <v>345</v>
      </c>
      <c r="E1327" s="42"/>
      <c r="F1327" s="235" t="s">
        <v>2000</v>
      </c>
      <c r="G1327" s="42"/>
      <c r="H1327" s="42"/>
      <c r="I1327" s="231"/>
      <c r="J1327" s="42"/>
      <c r="K1327" s="42"/>
      <c r="L1327" s="46"/>
      <c r="M1327" s="232"/>
      <c r="N1327" s="233"/>
      <c r="O1327" s="86"/>
      <c r="P1327" s="86"/>
      <c r="Q1327" s="86"/>
      <c r="R1327" s="86"/>
      <c r="S1327" s="86"/>
      <c r="T1327" s="86"/>
      <c r="U1327" s="87"/>
      <c r="V1327" s="40"/>
      <c r="W1327" s="40"/>
      <c r="X1327" s="40"/>
      <c r="Y1327" s="40"/>
      <c r="Z1327" s="40"/>
      <c r="AA1327" s="40"/>
      <c r="AB1327" s="40"/>
      <c r="AC1327" s="40"/>
      <c r="AD1327" s="40"/>
      <c r="AE1327" s="40"/>
      <c r="AT1327" s="19" t="s">
        <v>345</v>
      </c>
      <c r="AU1327" s="19" t="s">
        <v>85</v>
      </c>
    </row>
    <row r="1328" s="13" customFormat="1">
      <c r="A1328" s="13"/>
      <c r="B1328" s="236"/>
      <c r="C1328" s="237"/>
      <c r="D1328" s="229" t="s">
        <v>347</v>
      </c>
      <c r="E1328" s="238" t="s">
        <v>19</v>
      </c>
      <c r="F1328" s="239" t="s">
        <v>205</v>
      </c>
      <c r="G1328" s="237"/>
      <c r="H1328" s="240">
        <v>111.15000000000001</v>
      </c>
      <c r="I1328" s="241"/>
      <c r="J1328" s="237"/>
      <c r="K1328" s="237"/>
      <c r="L1328" s="242"/>
      <c r="M1328" s="243"/>
      <c r="N1328" s="244"/>
      <c r="O1328" s="244"/>
      <c r="P1328" s="244"/>
      <c r="Q1328" s="244"/>
      <c r="R1328" s="244"/>
      <c r="S1328" s="244"/>
      <c r="T1328" s="244"/>
      <c r="U1328" s="245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T1328" s="246" t="s">
        <v>347</v>
      </c>
      <c r="AU1328" s="246" t="s">
        <v>85</v>
      </c>
      <c r="AV1328" s="13" t="s">
        <v>85</v>
      </c>
      <c r="AW1328" s="13" t="s">
        <v>37</v>
      </c>
      <c r="AX1328" s="13" t="s">
        <v>83</v>
      </c>
      <c r="AY1328" s="246" t="s">
        <v>335</v>
      </c>
    </row>
    <row r="1329" s="2" customFormat="1" ht="16.5" customHeight="1">
      <c r="A1329" s="40"/>
      <c r="B1329" s="41"/>
      <c r="C1329" s="216" t="s">
        <v>2001</v>
      </c>
      <c r="D1329" s="216" t="s">
        <v>337</v>
      </c>
      <c r="E1329" s="217" t="s">
        <v>2002</v>
      </c>
      <c r="F1329" s="218" t="s">
        <v>2003</v>
      </c>
      <c r="G1329" s="219" t="s">
        <v>388</v>
      </c>
      <c r="H1329" s="220">
        <v>111.15000000000001</v>
      </c>
      <c r="I1329" s="221"/>
      <c r="J1329" s="222">
        <f>ROUND(I1329*H1329,2)</f>
        <v>0</v>
      </c>
      <c r="K1329" s="218" t="s">
        <v>341</v>
      </c>
      <c r="L1329" s="46"/>
      <c r="M1329" s="223" t="s">
        <v>19</v>
      </c>
      <c r="N1329" s="224" t="s">
        <v>47</v>
      </c>
      <c r="O1329" s="86"/>
      <c r="P1329" s="225">
        <f>O1329*H1329</f>
        <v>0</v>
      </c>
      <c r="Q1329" s="225">
        <v>0.0015</v>
      </c>
      <c r="R1329" s="225">
        <f>Q1329*H1329</f>
        <v>0.16672500000000001</v>
      </c>
      <c r="S1329" s="225">
        <v>0</v>
      </c>
      <c r="T1329" s="225">
        <f>S1329*H1329</f>
        <v>0</v>
      </c>
      <c r="U1329" s="226" t="s">
        <v>19</v>
      </c>
      <c r="V1329" s="40"/>
      <c r="W1329" s="40"/>
      <c r="X1329" s="40"/>
      <c r="Y1329" s="40"/>
      <c r="Z1329" s="40"/>
      <c r="AA1329" s="40"/>
      <c r="AB1329" s="40"/>
      <c r="AC1329" s="40"/>
      <c r="AD1329" s="40"/>
      <c r="AE1329" s="40"/>
      <c r="AR1329" s="227" t="s">
        <v>447</v>
      </c>
      <c r="AT1329" s="227" t="s">
        <v>337</v>
      </c>
      <c r="AU1329" s="227" t="s">
        <v>85</v>
      </c>
      <c r="AY1329" s="19" t="s">
        <v>335</v>
      </c>
      <c r="BE1329" s="228">
        <f>IF(N1329="základní",J1329,0)</f>
        <v>0</v>
      </c>
      <c r="BF1329" s="228">
        <f>IF(N1329="snížená",J1329,0)</f>
        <v>0</v>
      </c>
      <c r="BG1329" s="228">
        <f>IF(N1329="zákl. přenesená",J1329,0)</f>
        <v>0</v>
      </c>
      <c r="BH1329" s="228">
        <f>IF(N1329="sníž. přenesená",J1329,0)</f>
        <v>0</v>
      </c>
      <c r="BI1329" s="228">
        <f>IF(N1329="nulová",J1329,0)</f>
        <v>0</v>
      </c>
      <c r="BJ1329" s="19" t="s">
        <v>83</v>
      </c>
      <c r="BK1329" s="228">
        <f>ROUND(I1329*H1329,2)</f>
        <v>0</v>
      </c>
      <c r="BL1329" s="19" t="s">
        <v>447</v>
      </c>
      <c r="BM1329" s="227" t="s">
        <v>2004</v>
      </c>
    </row>
    <row r="1330" s="2" customFormat="1">
      <c r="A1330" s="40"/>
      <c r="B1330" s="41"/>
      <c r="C1330" s="42"/>
      <c r="D1330" s="229" t="s">
        <v>343</v>
      </c>
      <c r="E1330" s="42"/>
      <c r="F1330" s="230" t="s">
        <v>2005</v>
      </c>
      <c r="G1330" s="42"/>
      <c r="H1330" s="42"/>
      <c r="I1330" s="231"/>
      <c r="J1330" s="42"/>
      <c r="K1330" s="42"/>
      <c r="L1330" s="46"/>
      <c r="M1330" s="232"/>
      <c r="N1330" s="233"/>
      <c r="O1330" s="86"/>
      <c r="P1330" s="86"/>
      <c r="Q1330" s="86"/>
      <c r="R1330" s="86"/>
      <c r="S1330" s="86"/>
      <c r="T1330" s="86"/>
      <c r="U1330" s="87"/>
      <c r="V1330" s="40"/>
      <c r="W1330" s="40"/>
      <c r="X1330" s="40"/>
      <c r="Y1330" s="40"/>
      <c r="Z1330" s="40"/>
      <c r="AA1330" s="40"/>
      <c r="AB1330" s="40"/>
      <c r="AC1330" s="40"/>
      <c r="AD1330" s="40"/>
      <c r="AE1330" s="40"/>
      <c r="AT1330" s="19" t="s">
        <v>343</v>
      </c>
      <c r="AU1330" s="19" t="s">
        <v>85</v>
      </c>
    </row>
    <row r="1331" s="2" customFormat="1">
      <c r="A1331" s="40"/>
      <c r="B1331" s="41"/>
      <c r="C1331" s="42"/>
      <c r="D1331" s="234" t="s">
        <v>345</v>
      </c>
      <c r="E1331" s="42"/>
      <c r="F1331" s="235" t="s">
        <v>2006</v>
      </c>
      <c r="G1331" s="42"/>
      <c r="H1331" s="42"/>
      <c r="I1331" s="231"/>
      <c r="J1331" s="42"/>
      <c r="K1331" s="42"/>
      <c r="L1331" s="46"/>
      <c r="M1331" s="232"/>
      <c r="N1331" s="233"/>
      <c r="O1331" s="86"/>
      <c r="P1331" s="86"/>
      <c r="Q1331" s="86"/>
      <c r="R1331" s="86"/>
      <c r="S1331" s="86"/>
      <c r="T1331" s="86"/>
      <c r="U1331" s="87"/>
      <c r="V1331" s="40"/>
      <c r="W1331" s="40"/>
      <c r="X1331" s="40"/>
      <c r="Y1331" s="40"/>
      <c r="Z1331" s="40"/>
      <c r="AA1331" s="40"/>
      <c r="AB1331" s="40"/>
      <c r="AC1331" s="40"/>
      <c r="AD1331" s="40"/>
      <c r="AE1331" s="40"/>
      <c r="AT1331" s="19" t="s">
        <v>345</v>
      </c>
      <c r="AU1331" s="19" t="s">
        <v>85</v>
      </c>
    </row>
    <row r="1332" s="13" customFormat="1">
      <c r="A1332" s="13"/>
      <c r="B1332" s="236"/>
      <c r="C1332" s="237"/>
      <c r="D1332" s="229" t="s">
        <v>347</v>
      </c>
      <c r="E1332" s="238" t="s">
        <v>19</v>
      </c>
      <c r="F1332" s="239" t="s">
        <v>205</v>
      </c>
      <c r="G1332" s="237"/>
      <c r="H1332" s="240">
        <v>111.15000000000001</v>
      </c>
      <c r="I1332" s="241"/>
      <c r="J1332" s="237"/>
      <c r="K1332" s="237"/>
      <c r="L1332" s="242"/>
      <c r="M1332" s="243"/>
      <c r="N1332" s="244"/>
      <c r="O1332" s="244"/>
      <c r="P1332" s="244"/>
      <c r="Q1332" s="244"/>
      <c r="R1332" s="244"/>
      <c r="S1332" s="244"/>
      <c r="T1332" s="244"/>
      <c r="U1332" s="245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T1332" s="246" t="s">
        <v>347</v>
      </c>
      <c r="AU1332" s="246" t="s">
        <v>85</v>
      </c>
      <c r="AV1332" s="13" t="s">
        <v>85</v>
      </c>
      <c r="AW1332" s="13" t="s">
        <v>37</v>
      </c>
      <c r="AX1332" s="13" t="s">
        <v>83</v>
      </c>
      <c r="AY1332" s="246" t="s">
        <v>335</v>
      </c>
    </row>
    <row r="1333" s="2" customFormat="1" ht="16.5" customHeight="1">
      <c r="A1333" s="40"/>
      <c r="B1333" s="41"/>
      <c r="C1333" s="216" t="s">
        <v>2007</v>
      </c>
      <c r="D1333" s="216" t="s">
        <v>337</v>
      </c>
      <c r="E1333" s="217" t="s">
        <v>2008</v>
      </c>
      <c r="F1333" s="218" t="s">
        <v>2009</v>
      </c>
      <c r="G1333" s="219" t="s">
        <v>618</v>
      </c>
      <c r="H1333" s="220">
        <v>13.1</v>
      </c>
      <c r="I1333" s="221"/>
      <c r="J1333" s="222">
        <f>ROUND(I1333*H1333,2)</f>
        <v>0</v>
      </c>
      <c r="K1333" s="218" t="s">
        <v>341</v>
      </c>
      <c r="L1333" s="46"/>
      <c r="M1333" s="223" t="s">
        <v>19</v>
      </c>
      <c r="N1333" s="224" t="s">
        <v>47</v>
      </c>
      <c r="O1333" s="86"/>
      <c r="P1333" s="225">
        <f>O1333*H1333</f>
        <v>0</v>
      </c>
      <c r="Q1333" s="225">
        <v>0.00020000000000000001</v>
      </c>
      <c r="R1333" s="225">
        <f>Q1333*H1333</f>
        <v>0.0026199999999999999</v>
      </c>
      <c r="S1333" s="225">
        <v>0</v>
      </c>
      <c r="T1333" s="225">
        <f>S1333*H1333</f>
        <v>0</v>
      </c>
      <c r="U1333" s="226" t="s">
        <v>19</v>
      </c>
      <c r="V1333" s="40"/>
      <c r="W1333" s="40"/>
      <c r="X1333" s="40"/>
      <c r="Y1333" s="40"/>
      <c r="Z1333" s="40"/>
      <c r="AA1333" s="40"/>
      <c r="AB1333" s="40"/>
      <c r="AC1333" s="40"/>
      <c r="AD1333" s="40"/>
      <c r="AE1333" s="40"/>
      <c r="AR1333" s="227" t="s">
        <v>447</v>
      </c>
      <c r="AT1333" s="227" t="s">
        <v>337</v>
      </c>
      <c r="AU1333" s="227" t="s">
        <v>85</v>
      </c>
      <c r="AY1333" s="19" t="s">
        <v>335</v>
      </c>
      <c r="BE1333" s="228">
        <f>IF(N1333="základní",J1333,0)</f>
        <v>0</v>
      </c>
      <c r="BF1333" s="228">
        <f>IF(N1333="snížená",J1333,0)</f>
        <v>0</v>
      </c>
      <c r="BG1333" s="228">
        <f>IF(N1333="zákl. přenesená",J1333,0)</f>
        <v>0</v>
      </c>
      <c r="BH1333" s="228">
        <f>IF(N1333="sníž. přenesená",J1333,0)</f>
        <v>0</v>
      </c>
      <c r="BI1333" s="228">
        <f>IF(N1333="nulová",J1333,0)</f>
        <v>0</v>
      </c>
      <c r="BJ1333" s="19" t="s">
        <v>83</v>
      </c>
      <c r="BK1333" s="228">
        <f>ROUND(I1333*H1333,2)</f>
        <v>0</v>
      </c>
      <c r="BL1333" s="19" t="s">
        <v>447</v>
      </c>
      <c r="BM1333" s="227" t="s">
        <v>2010</v>
      </c>
    </row>
    <row r="1334" s="2" customFormat="1">
      <c r="A1334" s="40"/>
      <c r="B1334" s="41"/>
      <c r="C1334" s="42"/>
      <c r="D1334" s="229" t="s">
        <v>343</v>
      </c>
      <c r="E1334" s="42"/>
      <c r="F1334" s="230" t="s">
        <v>2011</v>
      </c>
      <c r="G1334" s="42"/>
      <c r="H1334" s="42"/>
      <c r="I1334" s="231"/>
      <c r="J1334" s="42"/>
      <c r="K1334" s="42"/>
      <c r="L1334" s="46"/>
      <c r="M1334" s="232"/>
      <c r="N1334" s="233"/>
      <c r="O1334" s="86"/>
      <c r="P1334" s="86"/>
      <c r="Q1334" s="86"/>
      <c r="R1334" s="86"/>
      <c r="S1334" s="86"/>
      <c r="T1334" s="86"/>
      <c r="U1334" s="87"/>
      <c r="V1334" s="40"/>
      <c r="W1334" s="40"/>
      <c r="X1334" s="40"/>
      <c r="Y1334" s="40"/>
      <c r="Z1334" s="40"/>
      <c r="AA1334" s="40"/>
      <c r="AB1334" s="40"/>
      <c r="AC1334" s="40"/>
      <c r="AD1334" s="40"/>
      <c r="AE1334" s="40"/>
      <c r="AT1334" s="19" t="s">
        <v>343</v>
      </c>
      <c r="AU1334" s="19" t="s">
        <v>85</v>
      </c>
    </row>
    <row r="1335" s="2" customFormat="1">
      <c r="A1335" s="40"/>
      <c r="B1335" s="41"/>
      <c r="C1335" s="42"/>
      <c r="D1335" s="234" t="s">
        <v>345</v>
      </c>
      <c r="E1335" s="42"/>
      <c r="F1335" s="235" t="s">
        <v>2012</v>
      </c>
      <c r="G1335" s="42"/>
      <c r="H1335" s="42"/>
      <c r="I1335" s="231"/>
      <c r="J1335" s="42"/>
      <c r="K1335" s="42"/>
      <c r="L1335" s="46"/>
      <c r="M1335" s="232"/>
      <c r="N1335" s="233"/>
      <c r="O1335" s="86"/>
      <c r="P1335" s="86"/>
      <c r="Q1335" s="86"/>
      <c r="R1335" s="86"/>
      <c r="S1335" s="86"/>
      <c r="T1335" s="86"/>
      <c r="U1335" s="87"/>
      <c r="V1335" s="40"/>
      <c r="W1335" s="40"/>
      <c r="X1335" s="40"/>
      <c r="Y1335" s="40"/>
      <c r="Z1335" s="40"/>
      <c r="AA1335" s="40"/>
      <c r="AB1335" s="40"/>
      <c r="AC1335" s="40"/>
      <c r="AD1335" s="40"/>
      <c r="AE1335" s="40"/>
      <c r="AT1335" s="19" t="s">
        <v>345</v>
      </c>
      <c r="AU1335" s="19" t="s">
        <v>85</v>
      </c>
    </row>
    <row r="1336" s="13" customFormat="1">
      <c r="A1336" s="13"/>
      <c r="B1336" s="236"/>
      <c r="C1336" s="237"/>
      <c r="D1336" s="229" t="s">
        <v>347</v>
      </c>
      <c r="E1336" s="238" t="s">
        <v>19</v>
      </c>
      <c r="F1336" s="239" t="s">
        <v>2013</v>
      </c>
      <c r="G1336" s="237"/>
      <c r="H1336" s="240">
        <v>5.7999999999999998</v>
      </c>
      <c r="I1336" s="241"/>
      <c r="J1336" s="237"/>
      <c r="K1336" s="237"/>
      <c r="L1336" s="242"/>
      <c r="M1336" s="243"/>
      <c r="N1336" s="244"/>
      <c r="O1336" s="244"/>
      <c r="P1336" s="244"/>
      <c r="Q1336" s="244"/>
      <c r="R1336" s="244"/>
      <c r="S1336" s="244"/>
      <c r="T1336" s="244"/>
      <c r="U1336" s="245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T1336" s="246" t="s">
        <v>347</v>
      </c>
      <c r="AU1336" s="246" t="s">
        <v>85</v>
      </c>
      <c r="AV1336" s="13" t="s">
        <v>85</v>
      </c>
      <c r="AW1336" s="13" t="s">
        <v>37</v>
      </c>
      <c r="AX1336" s="13" t="s">
        <v>76</v>
      </c>
      <c r="AY1336" s="246" t="s">
        <v>335</v>
      </c>
    </row>
    <row r="1337" s="13" customFormat="1">
      <c r="A1337" s="13"/>
      <c r="B1337" s="236"/>
      <c r="C1337" s="237"/>
      <c r="D1337" s="229" t="s">
        <v>347</v>
      </c>
      <c r="E1337" s="238" t="s">
        <v>19</v>
      </c>
      <c r="F1337" s="239" t="s">
        <v>2014</v>
      </c>
      <c r="G1337" s="237"/>
      <c r="H1337" s="240">
        <v>2.2000000000000002</v>
      </c>
      <c r="I1337" s="241"/>
      <c r="J1337" s="237"/>
      <c r="K1337" s="237"/>
      <c r="L1337" s="242"/>
      <c r="M1337" s="243"/>
      <c r="N1337" s="244"/>
      <c r="O1337" s="244"/>
      <c r="P1337" s="244"/>
      <c r="Q1337" s="244"/>
      <c r="R1337" s="244"/>
      <c r="S1337" s="244"/>
      <c r="T1337" s="244"/>
      <c r="U1337" s="245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T1337" s="246" t="s">
        <v>347</v>
      </c>
      <c r="AU1337" s="246" t="s">
        <v>85</v>
      </c>
      <c r="AV1337" s="13" t="s">
        <v>85</v>
      </c>
      <c r="AW1337" s="13" t="s">
        <v>37</v>
      </c>
      <c r="AX1337" s="13" t="s">
        <v>76</v>
      </c>
      <c r="AY1337" s="246" t="s">
        <v>335</v>
      </c>
    </row>
    <row r="1338" s="13" customFormat="1">
      <c r="A1338" s="13"/>
      <c r="B1338" s="236"/>
      <c r="C1338" s="237"/>
      <c r="D1338" s="229" t="s">
        <v>347</v>
      </c>
      <c r="E1338" s="238" t="s">
        <v>19</v>
      </c>
      <c r="F1338" s="239" t="s">
        <v>2015</v>
      </c>
      <c r="G1338" s="237"/>
      <c r="H1338" s="240">
        <v>5.0999999999999996</v>
      </c>
      <c r="I1338" s="241"/>
      <c r="J1338" s="237"/>
      <c r="K1338" s="237"/>
      <c r="L1338" s="242"/>
      <c r="M1338" s="243"/>
      <c r="N1338" s="244"/>
      <c r="O1338" s="244"/>
      <c r="P1338" s="244"/>
      <c r="Q1338" s="244"/>
      <c r="R1338" s="244"/>
      <c r="S1338" s="244"/>
      <c r="T1338" s="244"/>
      <c r="U1338" s="245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T1338" s="246" t="s">
        <v>347</v>
      </c>
      <c r="AU1338" s="246" t="s">
        <v>85</v>
      </c>
      <c r="AV1338" s="13" t="s">
        <v>85</v>
      </c>
      <c r="AW1338" s="13" t="s">
        <v>37</v>
      </c>
      <c r="AX1338" s="13" t="s">
        <v>76</v>
      </c>
      <c r="AY1338" s="246" t="s">
        <v>335</v>
      </c>
    </row>
    <row r="1339" s="15" customFormat="1">
      <c r="A1339" s="15"/>
      <c r="B1339" s="267"/>
      <c r="C1339" s="268"/>
      <c r="D1339" s="229" t="s">
        <v>347</v>
      </c>
      <c r="E1339" s="269" t="s">
        <v>19</v>
      </c>
      <c r="F1339" s="270" t="s">
        <v>462</v>
      </c>
      <c r="G1339" s="268"/>
      <c r="H1339" s="271">
        <v>13.1</v>
      </c>
      <c r="I1339" s="272"/>
      <c r="J1339" s="268"/>
      <c r="K1339" s="268"/>
      <c r="L1339" s="273"/>
      <c r="M1339" s="274"/>
      <c r="N1339" s="275"/>
      <c r="O1339" s="275"/>
      <c r="P1339" s="275"/>
      <c r="Q1339" s="275"/>
      <c r="R1339" s="275"/>
      <c r="S1339" s="275"/>
      <c r="T1339" s="275"/>
      <c r="U1339" s="276"/>
      <c r="V1339" s="15"/>
      <c r="W1339" s="15"/>
      <c r="X1339" s="15"/>
      <c r="Y1339" s="15"/>
      <c r="Z1339" s="15"/>
      <c r="AA1339" s="15"/>
      <c r="AB1339" s="15"/>
      <c r="AC1339" s="15"/>
      <c r="AD1339" s="15"/>
      <c r="AE1339" s="15"/>
      <c r="AT1339" s="277" t="s">
        <v>347</v>
      </c>
      <c r="AU1339" s="277" t="s">
        <v>85</v>
      </c>
      <c r="AV1339" s="15" t="s">
        <v>103</v>
      </c>
      <c r="AW1339" s="15" t="s">
        <v>37</v>
      </c>
      <c r="AX1339" s="15" t="s">
        <v>83</v>
      </c>
      <c r="AY1339" s="277" t="s">
        <v>335</v>
      </c>
    </row>
    <row r="1340" s="2" customFormat="1" ht="16.5" customHeight="1">
      <c r="A1340" s="40"/>
      <c r="B1340" s="41"/>
      <c r="C1340" s="257" t="s">
        <v>2016</v>
      </c>
      <c r="D1340" s="257" t="s">
        <v>395</v>
      </c>
      <c r="E1340" s="258" t="s">
        <v>2017</v>
      </c>
      <c r="F1340" s="259" t="s">
        <v>2018</v>
      </c>
      <c r="G1340" s="260" t="s">
        <v>618</v>
      </c>
      <c r="H1340" s="261">
        <v>14.41</v>
      </c>
      <c r="I1340" s="262"/>
      <c r="J1340" s="263">
        <f>ROUND(I1340*H1340,2)</f>
        <v>0</v>
      </c>
      <c r="K1340" s="259" t="s">
        <v>341</v>
      </c>
      <c r="L1340" s="264"/>
      <c r="M1340" s="265" t="s">
        <v>19</v>
      </c>
      <c r="N1340" s="266" t="s">
        <v>47</v>
      </c>
      <c r="O1340" s="86"/>
      <c r="P1340" s="225">
        <f>O1340*H1340</f>
        <v>0</v>
      </c>
      <c r="Q1340" s="225">
        <v>5.0000000000000002E-05</v>
      </c>
      <c r="R1340" s="225">
        <f>Q1340*H1340</f>
        <v>0.0007205</v>
      </c>
      <c r="S1340" s="225">
        <v>0</v>
      </c>
      <c r="T1340" s="225">
        <f>S1340*H1340</f>
        <v>0</v>
      </c>
      <c r="U1340" s="226" t="s">
        <v>19</v>
      </c>
      <c r="V1340" s="40"/>
      <c r="W1340" s="40"/>
      <c r="X1340" s="40"/>
      <c r="Y1340" s="40"/>
      <c r="Z1340" s="40"/>
      <c r="AA1340" s="40"/>
      <c r="AB1340" s="40"/>
      <c r="AC1340" s="40"/>
      <c r="AD1340" s="40"/>
      <c r="AE1340" s="40"/>
      <c r="AR1340" s="227" t="s">
        <v>565</v>
      </c>
      <c r="AT1340" s="227" t="s">
        <v>395</v>
      </c>
      <c r="AU1340" s="227" t="s">
        <v>85</v>
      </c>
      <c r="AY1340" s="19" t="s">
        <v>335</v>
      </c>
      <c r="BE1340" s="228">
        <f>IF(N1340="základní",J1340,0)</f>
        <v>0</v>
      </c>
      <c r="BF1340" s="228">
        <f>IF(N1340="snížená",J1340,0)</f>
        <v>0</v>
      </c>
      <c r="BG1340" s="228">
        <f>IF(N1340="zákl. přenesená",J1340,0)</f>
        <v>0</v>
      </c>
      <c r="BH1340" s="228">
        <f>IF(N1340="sníž. přenesená",J1340,0)</f>
        <v>0</v>
      </c>
      <c r="BI1340" s="228">
        <f>IF(N1340="nulová",J1340,0)</f>
        <v>0</v>
      </c>
      <c r="BJ1340" s="19" t="s">
        <v>83</v>
      </c>
      <c r="BK1340" s="228">
        <f>ROUND(I1340*H1340,2)</f>
        <v>0</v>
      </c>
      <c r="BL1340" s="19" t="s">
        <v>447</v>
      </c>
      <c r="BM1340" s="227" t="s">
        <v>2019</v>
      </c>
    </row>
    <row r="1341" s="2" customFormat="1">
      <c r="A1341" s="40"/>
      <c r="B1341" s="41"/>
      <c r="C1341" s="42"/>
      <c r="D1341" s="229" t="s">
        <v>343</v>
      </c>
      <c r="E1341" s="42"/>
      <c r="F1341" s="230" t="s">
        <v>2018</v>
      </c>
      <c r="G1341" s="42"/>
      <c r="H1341" s="42"/>
      <c r="I1341" s="231"/>
      <c r="J1341" s="42"/>
      <c r="K1341" s="42"/>
      <c r="L1341" s="46"/>
      <c r="M1341" s="232"/>
      <c r="N1341" s="233"/>
      <c r="O1341" s="86"/>
      <c r="P1341" s="86"/>
      <c r="Q1341" s="86"/>
      <c r="R1341" s="86"/>
      <c r="S1341" s="86"/>
      <c r="T1341" s="86"/>
      <c r="U1341" s="87"/>
      <c r="V1341" s="40"/>
      <c r="W1341" s="40"/>
      <c r="X1341" s="40"/>
      <c r="Y1341" s="40"/>
      <c r="Z1341" s="40"/>
      <c r="AA1341" s="40"/>
      <c r="AB1341" s="40"/>
      <c r="AC1341" s="40"/>
      <c r="AD1341" s="40"/>
      <c r="AE1341" s="40"/>
      <c r="AT1341" s="19" t="s">
        <v>343</v>
      </c>
      <c r="AU1341" s="19" t="s">
        <v>85</v>
      </c>
    </row>
    <row r="1342" s="13" customFormat="1">
      <c r="A1342" s="13"/>
      <c r="B1342" s="236"/>
      <c r="C1342" s="237"/>
      <c r="D1342" s="229" t="s">
        <v>347</v>
      </c>
      <c r="E1342" s="237"/>
      <c r="F1342" s="239" t="s">
        <v>2020</v>
      </c>
      <c r="G1342" s="237"/>
      <c r="H1342" s="240">
        <v>14.41</v>
      </c>
      <c r="I1342" s="241"/>
      <c r="J1342" s="237"/>
      <c r="K1342" s="237"/>
      <c r="L1342" s="242"/>
      <c r="M1342" s="243"/>
      <c r="N1342" s="244"/>
      <c r="O1342" s="244"/>
      <c r="P1342" s="244"/>
      <c r="Q1342" s="244"/>
      <c r="R1342" s="244"/>
      <c r="S1342" s="244"/>
      <c r="T1342" s="244"/>
      <c r="U1342" s="245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T1342" s="246" t="s">
        <v>347</v>
      </c>
      <c r="AU1342" s="246" t="s">
        <v>85</v>
      </c>
      <c r="AV1342" s="13" t="s">
        <v>85</v>
      </c>
      <c r="AW1342" s="13" t="s">
        <v>4</v>
      </c>
      <c r="AX1342" s="13" t="s">
        <v>83</v>
      </c>
      <c r="AY1342" s="246" t="s">
        <v>335</v>
      </c>
    </row>
    <row r="1343" s="2" customFormat="1" ht="21.75" customHeight="1">
      <c r="A1343" s="40"/>
      <c r="B1343" s="41"/>
      <c r="C1343" s="216" t="s">
        <v>2021</v>
      </c>
      <c r="D1343" s="216" t="s">
        <v>337</v>
      </c>
      <c r="E1343" s="217" t="s">
        <v>2022</v>
      </c>
      <c r="F1343" s="218" t="s">
        <v>2023</v>
      </c>
      <c r="G1343" s="219" t="s">
        <v>388</v>
      </c>
      <c r="H1343" s="220">
        <v>111.15000000000001</v>
      </c>
      <c r="I1343" s="221"/>
      <c r="J1343" s="222">
        <f>ROUND(I1343*H1343,2)</f>
        <v>0</v>
      </c>
      <c r="K1343" s="218" t="s">
        <v>341</v>
      </c>
      <c r="L1343" s="46"/>
      <c r="M1343" s="223" t="s">
        <v>19</v>
      </c>
      <c r="N1343" s="224" t="s">
        <v>47</v>
      </c>
      <c r="O1343" s="86"/>
      <c r="P1343" s="225">
        <f>O1343*H1343</f>
        <v>0</v>
      </c>
      <c r="Q1343" s="225">
        <v>0.0051999999999999998</v>
      </c>
      <c r="R1343" s="225">
        <f>Q1343*H1343</f>
        <v>0.57798000000000005</v>
      </c>
      <c r="S1343" s="225">
        <v>0</v>
      </c>
      <c r="T1343" s="225">
        <f>S1343*H1343</f>
        <v>0</v>
      </c>
      <c r="U1343" s="226" t="s">
        <v>19</v>
      </c>
      <c r="V1343" s="40"/>
      <c r="W1343" s="40"/>
      <c r="X1343" s="40"/>
      <c r="Y1343" s="40"/>
      <c r="Z1343" s="40"/>
      <c r="AA1343" s="40"/>
      <c r="AB1343" s="40"/>
      <c r="AC1343" s="40"/>
      <c r="AD1343" s="40"/>
      <c r="AE1343" s="40"/>
      <c r="AR1343" s="227" t="s">
        <v>447</v>
      </c>
      <c r="AT1343" s="227" t="s">
        <v>337</v>
      </c>
      <c r="AU1343" s="227" t="s">
        <v>85</v>
      </c>
      <c r="AY1343" s="19" t="s">
        <v>335</v>
      </c>
      <c r="BE1343" s="228">
        <f>IF(N1343="základní",J1343,0)</f>
        <v>0</v>
      </c>
      <c r="BF1343" s="228">
        <f>IF(N1343="snížená",J1343,0)</f>
        <v>0</v>
      </c>
      <c r="BG1343" s="228">
        <f>IF(N1343="zákl. přenesená",J1343,0)</f>
        <v>0</v>
      </c>
      <c r="BH1343" s="228">
        <f>IF(N1343="sníž. přenesená",J1343,0)</f>
        <v>0</v>
      </c>
      <c r="BI1343" s="228">
        <f>IF(N1343="nulová",J1343,0)</f>
        <v>0</v>
      </c>
      <c r="BJ1343" s="19" t="s">
        <v>83</v>
      </c>
      <c r="BK1343" s="228">
        <f>ROUND(I1343*H1343,2)</f>
        <v>0</v>
      </c>
      <c r="BL1343" s="19" t="s">
        <v>447</v>
      </c>
      <c r="BM1343" s="227" t="s">
        <v>2024</v>
      </c>
    </row>
    <row r="1344" s="2" customFormat="1">
      <c r="A1344" s="40"/>
      <c r="B1344" s="41"/>
      <c r="C1344" s="42"/>
      <c r="D1344" s="229" t="s">
        <v>343</v>
      </c>
      <c r="E1344" s="42"/>
      <c r="F1344" s="230" t="s">
        <v>2025</v>
      </c>
      <c r="G1344" s="42"/>
      <c r="H1344" s="42"/>
      <c r="I1344" s="231"/>
      <c r="J1344" s="42"/>
      <c r="K1344" s="42"/>
      <c r="L1344" s="46"/>
      <c r="M1344" s="232"/>
      <c r="N1344" s="233"/>
      <c r="O1344" s="86"/>
      <c r="P1344" s="86"/>
      <c r="Q1344" s="86"/>
      <c r="R1344" s="86"/>
      <c r="S1344" s="86"/>
      <c r="T1344" s="86"/>
      <c r="U1344" s="87"/>
      <c r="V1344" s="40"/>
      <c r="W1344" s="40"/>
      <c r="X1344" s="40"/>
      <c r="Y1344" s="40"/>
      <c r="Z1344" s="40"/>
      <c r="AA1344" s="40"/>
      <c r="AB1344" s="40"/>
      <c r="AC1344" s="40"/>
      <c r="AD1344" s="40"/>
      <c r="AE1344" s="40"/>
      <c r="AT1344" s="19" t="s">
        <v>343</v>
      </c>
      <c r="AU1344" s="19" t="s">
        <v>85</v>
      </c>
    </row>
    <row r="1345" s="2" customFormat="1">
      <c r="A1345" s="40"/>
      <c r="B1345" s="41"/>
      <c r="C1345" s="42"/>
      <c r="D1345" s="234" t="s">
        <v>345</v>
      </c>
      <c r="E1345" s="42"/>
      <c r="F1345" s="235" t="s">
        <v>2026</v>
      </c>
      <c r="G1345" s="42"/>
      <c r="H1345" s="42"/>
      <c r="I1345" s="231"/>
      <c r="J1345" s="42"/>
      <c r="K1345" s="42"/>
      <c r="L1345" s="46"/>
      <c r="M1345" s="232"/>
      <c r="N1345" s="233"/>
      <c r="O1345" s="86"/>
      <c r="P1345" s="86"/>
      <c r="Q1345" s="86"/>
      <c r="R1345" s="86"/>
      <c r="S1345" s="86"/>
      <c r="T1345" s="86"/>
      <c r="U1345" s="87"/>
      <c r="V1345" s="40"/>
      <c r="W1345" s="40"/>
      <c r="X1345" s="40"/>
      <c r="Y1345" s="40"/>
      <c r="Z1345" s="40"/>
      <c r="AA1345" s="40"/>
      <c r="AB1345" s="40"/>
      <c r="AC1345" s="40"/>
      <c r="AD1345" s="40"/>
      <c r="AE1345" s="40"/>
      <c r="AT1345" s="19" t="s">
        <v>345</v>
      </c>
      <c r="AU1345" s="19" t="s">
        <v>85</v>
      </c>
    </row>
    <row r="1346" s="13" customFormat="1">
      <c r="A1346" s="13"/>
      <c r="B1346" s="236"/>
      <c r="C1346" s="237"/>
      <c r="D1346" s="229" t="s">
        <v>347</v>
      </c>
      <c r="E1346" s="238" t="s">
        <v>19</v>
      </c>
      <c r="F1346" s="239" t="s">
        <v>205</v>
      </c>
      <c r="G1346" s="237"/>
      <c r="H1346" s="240">
        <v>111.15000000000001</v>
      </c>
      <c r="I1346" s="241"/>
      <c r="J1346" s="237"/>
      <c r="K1346" s="237"/>
      <c r="L1346" s="242"/>
      <c r="M1346" s="243"/>
      <c r="N1346" s="244"/>
      <c r="O1346" s="244"/>
      <c r="P1346" s="244"/>
      <c r="Q1346" s="244"/>
      <c r="R1346" s="244"/>
      <c r="S1346" s="244"/>
      <c r="T1346" s="244"/>
      <c r="U1346" s="245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T1346" s="246" t="s">
        <v>347</v>
      </c>
      <c r="AU1346" s="246" t="s">
        <v>85</v>
      </c>
      <c r="AV1346" s="13" t="s">
        <v>85</v>
      </c>
      <c r="AW1346" s="13" t="s">
        <v>37</v>
      </c>
      <c r="AX1346" s="13" t="s">
        <v>83</v>
      </c>
      <c r="AY1346" s="246" t="s">
        <v>335</v>
      </c>
    </row>
    <row r="1347" s="2" customFormat="1" ht="16.5" customHeight="1">
      <c r="A1347" s="40"/>
      <c r="B1347" s="41"/>
      <c r="C1347" s="257" t="s">
        <v>2027</v>
      </c>
      <c r="D1347" s="257" t="s">
        <v>395</v>
      </c>
      <c r="E1347" s="258" t="s">
        <v>2028</v>
      </c>
      <c r="F1347" s="259" t="s">
        <v>2029</v>
      </c>
      <c r="G1347" s="260" t="s">
        <v>388</v>
      </c>
      <c r="H1347" s="261">
        <v>122.265</v>
      </c>
      <c r="I1347" s="262"/>
      <c r="J1347" s="263">
        <f>ROUND(I1347*H1347,2)</f>
        <v>0</v>
      </c>
      <c r="K1347" s="259" t="s">
        <v>341</v>
      </c>
      <c r="L1347" s="264"/>
      <c r="M1347" s="265" t="s">
        <v>19</v>
      </c>
      <c r="N1347" s="266" t="s">
        <v>47</v>
      </c>
      <c r="O1347" s="86"/>
      <c r="P1347" s="225">
        <f>O1347*H1347</f>
        <v>0</v>
      </c>
      <c r="Q1347" s="225">
        <v>0.0126</v>
      </c>
      <c r="R1347" s="225">
        <f>Q1347*H1347</f>
        <v>1.5405390000000001</v>
      </c>
      <c r="S1347" s="225">
        <v>0</v>
      </c>
      <c r="T1347" s="225">
        <f>S1347*H1347</f>
        <v>0</v>
      </c>
      <c r="U1347" s="226" t="s">
        <v>19</v>
      </c>
      <c r="V1347" s="40"/>
      <c r="W1347" s="40"/>
      <c r="X1347" s="40"/>
      <c r="Y1347" s="40"/>
      <c r="Z1347" s="40"/>
      <c r="AA1347" s="40"/>
      <c r="AB1347" s="40"/>
      <c r="AC1347" s="40"/>
      <c r="AD1347" s="40"/>
      <c r="AE1347" s="40"/>
      <c r="AR1347" s="227" t="s">
        <v>565</v>
      </c>
      <c r="AT1347" s="227" t="s">
        <v>395</v>
      </c>
      <c r="AU1347" s="227" t="s">
        <v>85</v>
      </c>
      <c r="AY1347" s="19" t="s">
        <v>335</v>
      </c>
      <c r="BE1347" s="228">
        <f>IF(N1347="základní",J1347,0)</f>
        <v>0</v>
      </c>
      <c r="BF1347" s="228">
        <f>IF(N1347="snížená",J1347,0)</f>
        <v>0</v>
      </c>
      <c r="BG1347" s="228">
        <f>IF(N1347="zákl. přenesená",J1347,0)</f>
        <v>0</v>
      </c>
      <c r="BH1347" s="228">
        <f>IF(N1347="sníž. přenesená",J1347,0)</f>
        <v>0</v>
      </c>
      <c r="BI1347" s="228">
        <f>IF(N1347="nulová",J1347,0)</f>
        <v>0</v>
      </c>
      <c r="BJ1347" s="19" t="s">
        <v>83</v>
      </c>
      <c r="BK1347" s="228">
        <f>ROUND(I1347*H1347,2)</f>
        <v>0</v>
      </c>
      <c r="BL1347" s="19" t="s">
        <v>447</v>
      </c>
      <c r="BM1347" s="227" t="s">
        <v>2030</v>
      </c>
    </row>
    <row r="1348" s="2" customFormat="1">
      <c r="A1348" s="40"/>
      <c r="B1348" s="41"/>
      <c r="C1348" s="42"/>
      <c r="D1348" s="229" t="s">
        <v>343</v>
      </c>
      <c r="E1348" s="42"/>
      <c r="F1348" s="230" t="s">
        <v>2029</v>
      </c>
      <c r="G1348" s="42"/>
      <c r="H1348" s="42"/>
      <c r="I1348" s="231"/>
      <c r="J1348" s="42"/>
      <c r="K1348" s="42"/>
      <c r="L1348" s="46"/>
      <c r="M1348" s="232"/>
      <c r="N1348" s="233"/>
      <c r="O1348" s="86"/>
      <c r="P1348" s="86"/>
      <c r="Q1348" s="86"/>
      <c r="R1348" s="86"/>
      <c r="S1348" s="86"/>
      <c r="T1348" s="86"/>
      <c r="U1348" s="87"/>
      <c r="V1348" s="40"/>
      <c r="W1348" s="40"/>
      <c r="X1348" s="40"/>
      <c r="Y1348" s="40"/>
      <c r="Z1348" s="40"/>
      <c r="AA1348" s="40"/>
      <c r="AB1348" s="40"/>
      <c r="AC1348" s="40"/>
      <c r="AD1348" s="40"/>
      <c r="AE1348" s="40"/>
      <c r="AT1348" s="19" t="s">
        <v>343</v>
      </c>
      <c r="AU1348" s="19" t="s">
        <v>85</v>
      </c>
    </row>
    <row r="1349" s="13" customFormat="1">
      <c r="A1349" s="13"/>
      <c r="B1349" s="236"/>
      <c r="C1349" s="237"/>
      <c r="D1349" s="229" t="s">
        <v>347</v>
      </c>
      <c r="E1349" s="237"/>
      <c r="F1349" s="239" t="s">
        <v>2031</v>
      </c>
      <c r="G1349" s="237"/>
      <c r="H1349" s="240">
        <v>122.265</v>
      </c>
      <c r="I1349" s="241"/>
      <c r="J1349" s="237"/>
      <c r="K1349" s="237"/>
      <c r="L1349" s="242"/>
      <c r="M1349" s="243"/>
      <c r="N1349" s="244"/>
      <c r="O1349" s="244"/>
      <c r="P1349" s="244"/>
      <c r="Q1349" s="244"/>
      <c r="R1349" s="244"/>
      <c r="S1349" s="244"/>
      <c r="T1349" s="244"/>
      <c r="U1349" s="245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T1349" s="246" t="s">
        <v>347</v>
      </c>
      <c r="AU1349" s="246" t="s">
        <v>85</v>
      </c>
      <c r="AV1349" s="13" t="s">
        <v>85</v>
      </c>
      <c r="AW1349" s="13" t="s">
        <v>4</v>
      </c>
      <c r="AX1349" s="13" t="s">
        <v>83</v>
      </c>
      <c r="AY1349" s="246" t="s">
        <v>335</v>
      </c>
    </row>
    <row r="1350" s="2" customFormat="1" ht="24.15" customHeight="1">
      <c r="A1350" s="40"/>
      <c r="B1350" s="41"/>
      <c r="C1350" s="216" t="s">
        <v>2032</v>
      </c>
      <c r="D1350" s="216" t="s">
        <v>337</v>
      </c>
      <c r="E1350" s="217" t="s">
        <v>2033</v>
      </c>
      <c r="F1350" s="218" t="s">
        <v>2034</v>
      </c>
      <c r="G1350" s="219" t="s">
        <v>388</v>
      </c>
      <c r="H1350" s="220">
        <v>764.43299999999999</v>
      </c>
      <c r="I1350" s="221"/>
      <c r="J1350" s="222">
        <f>ROUND(I1350*H1350,2)</f>
        <v>0</v>
      </c>
      <c r="K1350" s="218" t="s">
        <v>341</v>
      </c>
      <c r="L1350" s="46"/>
      <c r="M1350" s="223" t="s">
        <v>19</v>
      </c>
      <c r="N1350" s="224" t="s">
        <v>47</v>
      </c>
      <c r="O1350" s="86"/>
      <c r="P1350" s="225">
        <f>O1350*H1350</f>
        <v>0</v>
      </c>
      <c r="Q1350" s="225">
        <v>0.0050000000000000001</v>
      </c>
      <c r="R1350" s="225">
        <f>Q1350*H1350</f>
        <v>3.822165</v>
      </c>
      <c r="S1350" s="225">
        <v>0</v>
      </c>
      <c r="T1350" s="225">
        <f>S1350*H1350</f>
        <v>0</v>
      </c>
      <c r="U1350" s="226" t="s">
        <v>19</v>
      </c>
      <c r="V1350" s="40"/>
      <c r="W1350" s="40"/>
      <c r="X1350" s="40"/>
      <c r="Y1350" s="40"/>
      <c r="Z1350" s="40"/>
      <c r="AA1350" s="40"/>
      <c r="AB1350" s="40"/>
      <c r="AC1350" s="40"/>
      <c r="AD1350" s="40"/>
      <c r="AE1350" s="40"/>
      <c r="AR1350" s="227" t="s">
        <v>447</v>
      </c>
      <c r="AT1350" s="227" t="s">
        <v>337</v>
      </c>
      <c r="AU1350" s="227" t="s">
        <v>85</v>
      </c>
      <c r="AY1350" s="19" t="s">
        <v>335</v>
      </c>
      <c r="BE1350" s="228">
        <f>IF(N1350="základní",J1350,0)</f>
        <v>0</v>
      </c>
      <c r="BF1350" s="228">
        <f>IF(N1350="snížená",J1350,0)</f>
        <v>0</v>
      </c>
      <c r="BG1350" s="228">
        <f>IF(N1350="zákl. přenesená",J1350,0)</f>
        <v>0</v>
      </c>
      <c r="BH1350" s="228">
        <f>IF(N1350="sníž. přenesená",J1350,0)</f>
        <v>0</v>
      </c>
      <c r="BI1350" s="228">
        <f>IF(N1350="nulová",J1350,0)</f>
        <v>0</v>
      </c>
      <c r="BJ1350" s="19" t="s">
        <v>83</v>
      </c>
      <c r="BK1350" s="228">
        <f>ROUND(I1350*H1350,2)</f>
        <v>0</v>
      </c>
      <c r="BL1350" s="19" t="s">
        <v>447</v>
      </c>
      <c r="BM1350" s="227" t="s">
        <v>2035</v>
      </c>
    </row>
    <row r="1351" s="2" customFormat="1">
      <c r="A1351" s="40"/>
      <c r="B1351" s="41"/>
      <c r="C1351" s="42"/>
      <c r="D1351" s="229" t="s">
        <v>343</v>
      </c>
      <c r="E1351" s="42"/>
      <c r="F1351" s="230" t="s">
        <v>2036</v>
      </c>
      <c r="G1351" s="42"/>
      <c r="H1351" s="42"/>
      <c r="I1351" s="231"/>
      <c r="J1351" s="42"/>
      <c r="K1351" s="42"/>
      <c r="L1351" s="46"/>
      <c r="M1351" s="232"/>
      <c r="N1351" s="233"/>
      <c r="O1351" s="86"/>
      <c r="P1351" s="86"/>
      <c r="Q1351" s="86"/>
      <c r="R1351" s="86"/>
      <c r="S1351" s="86"/>
      <c r="T1351" s="86"/>
      <c r="U1351" s="87"/>
      <c r="V1351" s="40"/>
      <c r="W1351" s="40"/>
      <c r="X1351" s="40"/>
      <c r="Y1351" s="40"/>
      <c r="Z1351" s="40"/>
      <c r="AA1351" s="40"/>
      <c r="AB1351" s="40"/>
      <c r="AC1351" s="40"/>
      <c r="AD1351" s="40"/>
      <c r="AE1351" s="40"/>
      <c r="AT1351" s="19" t="s">
        <v>343</v>
      </c>
      <c r="AU1351" s="19" t="s">
        <v>85</v>
      </c>
    </row>
    <row r="1352" s="2" customFormat="1">
      <c r="A1352" s="40"/>
      <c r="B1352" s="41"/>
      <c r="C1352" s="42"/>
      <c r="D1352" s="234" t="s">
        <v>345</v>
      </c>
      <c r="E1352" s="42"/>
      <c r="F1352" s="235" t="s">
        <v>2037</v>
      </c>
      <c r="G1352" s="42"/>
      <c r="H1352" s="42"/>
      <c r="I1352" s="231"/>
      <c r="J1352" s="42"/>
      <c r="K1352" s="42"/>
      <c r="L1352" s="46"/>
      <c r="M1352" s="232"/>
      <c r="N1352" s="233"/>
      <c r="O1352" s="86"/>
      <c r="P1352" s="86"/>
      <c r="Q1352" s="86"/>
      <c r="R1352" s="86"/>
      <c r="S1352" s="86"/>
      <c r="T1352" s="86"/>
      <c r="U1352" s="87"/>
      <c r="V1352" s="40"/>
      <c r="W1352" s="40"/>
      <c r="X1352" s="40"/>
      <c r="Y1352" s="40"/>
      <c r="Z1352" s="40"/>
      <c r="AA1352" s="40"/>
      <c r="AB1352" s="40"/>
      <c r="AC1352" s="40"/>
      <c r="AD1352" s="40"/>
      <c r="AE1352" s="40"/>
      <c r="AT1352" s="19" t="s">
        <v>345</v>
      </c>
      <c r="AU1352" s="19" t="s">
        <v>85</v>
      </c>
    </row>
    <row r="1353" s="14" customFormat="1">
      <c r="A1353" s="14"/>
      <c r="B1353" s="247"/>
      <c r="C1353" s="248"/>
      <c r="D1353" s="229" t="s">
        <v>347</v>
      </c>
      <c r="E1353" s="249" t="s">
        <v>19</v>
      </c>
      <c r="F1353" s="250" t="s">
        <v>459</v>
      </c>
      <c r="G1353" s="248"/>
      <c r="H1353" s="249" t="s">
        <v>19</v>
      </c>
      <c r="I1353" s="251"/>
      <c r="J1353" s="248"/>
      <c r="K1353" s="248"/>
      <c r="L1353" s="252"/>
      <c r="M1353" s="253"/>
      <c r="N1353" s="254"/>
      <c r="O1353" s="254"/>
      <c r="P1353" s="254"/>
      <c r="Q1353" s="254"/>
      <c r="R1353" s="254"/>
      <c r="S1353" s="254"/>
      <c r="T1353" s="254"/>
      <c r="U1353" s="255"/>
      <c r="V1353" s="14"/>
      <c r="W1353" s="14"/>
      <c r="X1353" s="14"/>
      <c r="Y1353" s="14"/>
      <c r="Z1353" s="14"/>
      <c r="AA1353" s="14"/>
      <c r="AB1353" s="14"/>
      <c r="AC1353" s="14"/>
      <c r="AD1353" s="14"/>
      <c r="AE1353" s="14"/>
      <c r="AT1353" s="256" t="s">
        <v>347</v>
      </c>
      <c r="AU1353" s="256" t="s">
        <v>85</v>
      </c>
      <c r="AV1353" s="14" t="s">
        <v>83</v>
      </c>
      <c r="AW1353" s="14" t="s">
        <v>37</v>
      </c>
      <c r="AX1353" s="14" t="s">
        <v>76</v>
      </c>
      <c r="AY1353" s="256" t="s">
        <v>335</v>
      </c>
    </row>
    <row r="1354" s="13" customFormat="1">
      <c r="A1354" s="13"/>
      <c r="B1354" s="236"/>
      <c r="C1354" s="237"/>
      <c r="D1354" s="229" t="s">
        <v>347</v>
      </c>
      <c r="E1354" s="238" t="s">
        <v>19</v>
      </c>
      <c r="F1354" s="239" t="s">
        <v>2038</v>
      </c>
      <c r="G1354" s="237"/>
      <c r="H1354" s="240">
        <v>359.161</v>
      </c>
      <c r="I1354" s="241"/>
      <c r="J1354" s="237"/>
      <c r="K1354" s="237"/>
      <c r="L1354" s="242"/>
      <c r="M1354" s="243"/>
      <c r="N1354" s="244"/>
      <c r="O1354" s="244"/>
      <c r="P1354" s="244"/>
      <c r="Q1354" s="244"/>
      <c r="R1354" s="244"/>
      <c r="S1354" s="244"/>
      <c r="T1354" s="244"/>
      <c r="U1354" s="245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T1354" s="246" t="s">
        <v>347</v>
      </c>
      <c r="AU1354" s="246" t="s">
        <v>85</v>
      </c>
      <c r="AV1354" s="13" t="s">
        <v>85</v>
      </c>
      <c r="AW1354" s="13" t="s">
        <v>37</v>
      </c>
      <c r="AX1354" s="13" t="s">
        <v>76</v>
      </c>
      <c r="AY1354" s="246" t="s">
        <v>335</v>
      </c>
    </row>
    <row r="1355" s="13" customFormat="1">
      <c r="A1355" s="13"/>
      <c r="B1355" s="236"/>
      <c r="C1355" s="237"/>
      <c r="D1355" s="229" t="s">
        <v>347</v>
      </c>
      <c r="E1355" s="238" t="s">
        <v>19</v>
      </c>
      <c r="F1355" s="239" t="s">
        <v>2039</v>
      </c>
      <c r="G1355" s="237"/>
      <c r="H1355" s="240">
        <v>219.71199999999999</v>
      </c>
      <c r="I1355" s="241"/>
      <c r="J1355" s="237"/>
      <c r="K1355" s="237"/>
      <c r="L1355" s="242"/>
      <c r="M1355" s="243"/>
      <c r="N1355" s="244"/>
      <c r="O1355" s="244"/>
      <c r="P1355" s="244"/>
      <c r="Q1355" s="244"/>
      <c r="R1355" s="244"/>
      <c r="S1355" s="244"/>
      <c r="T1355" s="244"/>
      <c r="U1355" s="245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T1355" s="246" t="s">
        <v>347</v>
      </c>
      <c r="AU1355" s="246" t="s">
        <v>85</v>
      </c>
      <c r="AV1355" s="13" t="s">
        <v>85</v>
      </c>
      <c r="AW1355" s="13" t="s">
        <v>37</v>
      </c>
      <c r="AX1355" s="13" t="s">
        <v>76</v>
      </c>
      <c r="AY1355" s="246" t="s">
        <v>335</v>
      </c>
    </row>
    <row r="1356" s="13" customFormat="1">
      <c r="A1356" s="13"/>
      <c r="B1356" s="236"/>
      <c r="C1356" s="237"/>
      <c r="D1356" s="229" t="s">
        <v>347</v>
      </c>
      <c r="E1356" s="238" t="s">
        <v>19</v>
      </c>
      <c r="F1356" s="239" t="s">
        <v>2040</v>
      </c>
      <c r="G1356" s="237"/>
      <c r="H1356" s="240">
        <v>102.90000000000001</v>
      </c>
      <c r="I1356" s="241"/>
      <c r="J1356" s="237"/>
      <c r="K1356" s="237"/>
      <c r="L1356" s="242"/>
      <c r="M1356" s="243"/>
      <c r="N1356" s="244"/>
      <c r="O1356" s="244"/>
      <c r="P1356" s="244"/>
      <c r="Q1356" s="244"/>
      <c r="R1356" s="244"/>
      <c r="S1356" s="244"/>
      <c r="T1356" s="244"/>
      <c r="U1356" s="245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T1356" s="246" t="s">
        <v>347</v>
      </c>
      <c r="AU1356" s="246" t="s">
        <v>85</v>
      </c>
      <c r="AV1356" s="13" t="s">
        <v>85</v>
      </c>
      <c r="AW1356" s="13" t="s">
        <v>37</v>
      </c>
      <c r="AX1356" s="13" t="s">
        <v>76</v>
      </c>
      <c r="AY1356" s="246" t="s">
        <v>335</v>
      </c>
    </row>
    <row r="1357" s="13" customFormat="1">
      <c r="A1357" s="13"/>
      <c r="B1357" s="236"/>
      <c r="C1357" s="237"/>
      <c r="D1357" s="229" t="s">
        <v>347</v>
      </c>
      <c r="E1357" s="238" t="s">
        <v>19</v>
      </c>
      <c r="F1357" s="239" t="s">
        <v>2041</v>
      </c>
      <c r="G1357" s="237"/>
      <c r="H1357" s="240">
        <v>82.659999999999997</v>
      </c>
      <c r="I1357" s="241"/>
      <c r="J1357" s="237"/>
      <c r="K1357" s="237"/>
      <c r="L1357" s="242"/>
      <c r="M1357" s="243"/>
      <c r="N1357" s="244"/>
      <c r="O1357" s="244"/>
      <c r="P1357" s="244"/>
      <c r="Q1357" s="244"/>
      <c r="R1357" s="244"/>
      <c r="S1357" s="244"/>
      <c r="T1357" s="244"/>
      <c r="U1357" s="245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T1357" s="246" t="s">
        <v>347</v>
      </c>
      <c r="AU1357" s="246" t="s">
        <v>85</v>
      </c>
      <c r="AV1357" s="13" t="s">
        <v>85</v>
      </c>
      <c r="AW1357" s="13" t="s">
        <v>37</v>
      </c>
      <c r="AX1357" s="13" t="s">
        <v>76</v>
      </c>
      <c r="AY1357" s="246" t="s">
        <v>335</v>
      </c>
    </row>
    <row r="1358" s="15" customFormat="1">
      <c r="A1358" s="15"/>
      <c r="B1358" s="267"/>
      <c r="C1358" s="268"/>
      <c r="D1358" s="229" t="s">
        <v>347</v>
      </c>
      <c r="E1358" s="269" t="s">
        <v>19</v>
      </c>
      <c r="F1358" s="270" t="s">
        <v>462</v>
      </c>
      <c r="G1358" s="268"/>
      <c r="H1358" s="271">
        <v>764.43299999999999</v>
      </c>
      <c r="I1358" s="272"/>
      <c r="J1358" s="268"/>
      <c r="K1358" s="268"/>
      <c r="L1358" s="273"/>
      <c r="M1358" s="274"/>
      <c r="N1358" s="275"/>
      <c r="O1358" s="275"/>
      <c r="P1358" s="275"/>
      <c r="Q1358" s="275"/>
      <c r="R1358" s="275"/>
      <c r="S1358" s="275"/>
      <c r="T1358" s="275"/>
      <c r="U1358" s="276"/>
      <c r="V1358" s="15"/>
      <c r="W1358" s="15"/>
      <c r="X1358" s="15"/>
      <c r="Y1358" s="15"/>
      <c r="Z1358" s="15"/>
      <c r="AA1358" s="15"/>
      <c r="AB1358" s="15"/>
      <c r="AC1358" s="15"/>
      <c r="AD1358" s="15"/>
      <c r="AE1358" s="15"/>
      <c r="AT1358" s="277" t="s">
        <v>347</v>
      </c>
      <c r="AU1358" s="277" t="s">
        <v>85</v>
      </c>
      <c r="AV1358" s="15" t="s">
        <v>103</v>
      </c>
      <c r="AW1358" s="15" t="s">
        <v>37</v>
      </c>
      <c r="AX1358" s="15" t="s">
        <v>83</v>
      </c>
      <c r="AY1358" s="277" t="s">
        <v>335</v>
      </c>
    </row>
    <row r="1359" s="2" customFormat="1" ht="16.5" customHeight="1">
      <c r="A1359" s="40"/>
      <c r="B1359" s="41"/>
      <c r="C1359" s="257" t="s">
        <v>2042</v>
      </c>
      <c r="D1359" s="257" t="s">
        <v>395</v>
      </c>
      <c r="E1359" s="258" t="s">
        <v>2043</v>
      </c>
      <c r="F1359" s="259" t="s">
        <v>2044</v>
      </c>
      <c r="G1359" s="260" t="s">
        <v>388</v>
      </c>
      <c r="H1359" s="261">
        <v>802.65499999999997</v>
      </c>
      <c r="I1359" s="262"/>
      <c r="J1359" s="263">
        <f>ROUND(I1359*H1359,2)</f>
        <v>0</v>
      </c>
      <c r="K1359" s="259" t="s">
        <v>19</v>
      </c>
      <c r="L1359" s="264"/>
      <c r="M1359" s="265" t="s">
        <v>19</v>
      </c>
      <c r="N1359" s="266" t="s">
        <v>47</v>
      </c>
      <c r="O1359" s="86"/>
      <c r="P1359" s="225">
        <f>O1359*H1359</f>
        <v>0</v>
      </c>
      <c r="Q1359" s="225">
        <v>0.02</v>
      </c>
      <c r="R1359" s="225">
        <f>Q1359*H1359</f>
        <v>16.053100000000001</v>
      </c>
      <c r="S1359" s="225">
        <v>0</v>
      </c>
      <c r="T1359" s="225">
        <f>S1359*H1359</f>
        <v>0</v>
      </c>
      <c r="U1359" s="226" t="s">
        <v>19</v>
      </c>
      <c r="V1359" s="40"/>
      <c r="W1359" s="40"/>
      <c r="X1359" s="40"/>
      <c r="Y1359" s="40"/>
      <c r="Z1359" s="40"/>
      <c r="AA1359" s="40"/>
      <c r="AB1359" s="40"/>
      <c r="AC1359" s="40"/>
      <c r="AD1359" s="40"/>
      <c r="AE1359" s="40"/>
      <c r="AR1359" s="227" t="s">
        <v>565</v>
      </c>
      <c r="AT1359" s="227" t="s">
        <v>395</v>
      </c>
      <c r="AU1359" s="227" t="s">
        <v>85</v>
      </c>
      <c r="AY1359" s="19" t="s">
        <v>335</v>
      </c>
      <c r="BE1359" s="228">
        <f>IF(N1359="základní",J1359,0)</f>
        <v>0</v>
      </c>
      <c r="BF1359" s="228">
        <f>IF(N1359="snížená",J1359,0)</f>
        <v>0</v>
      </c>
      <c r="BG1359" s="228">
        <f>IF(N1359="zákl. přenesená",J1359,0)</f>
        <v>0</v>
      </c>
      <c r="BH1359" s="228">
        <f>IF(N1359="sníž. přenesená",J1359,0)</f>
        <v>0</v>
      </c>
      <c r="BI1359" s="228">
        <f>IF(N1359="nulová",J1359,0)</f>
        <v>0</v>
      </c>
      <c r="BJ1359" s="19" t="s">
        <v>83</v>
      </c>
      <c r="BK1359" s="228">
        <f>ROUND(I1359*H1359,2)</f>
        <v>0</v>
      </c>
      <c r="BL1359" s="19" t="s">
        <v>447</v>
      </c>
      <c r="BM1359" s="227" t="s">
        <v>2045</v>
      </c>
    </row>
    <row r="1360" s="2" customFormat="1">
      <c r="A1360" s="40"/>
      <c r="B1360" s="41"/>
      <c r="C1360" s="42"/>
      <c r="D1360" s="229" t="s">
        <v>343</v>
      </c>
      <c r="E1360" s="42"/>
      <c r="F1360" s="230" t="s">
        <v>2044</v>
      </c>
      <c r="G1360" s="42"/>
      <c r="H1360" s="42"/>
      <c r="I1360" s="231"/>
      <c r="J1360" s="42"/>
      <c r="K1360" s="42"/>
      <c r="L1360" s="46"/>
      <c r="M1360" s="232"/>
      <c r="N1360" s="233"/>
      <c r="O1360" s="86"/>
      <c r="P1360" s="86"/>
      <c r="Q1360" s="86"/>
      <c r="R1360" s="86"/>
      <c r="S1360" s="86"/>
      <c r="T1360" s="86"/>
      <c r="U1360" s="87"/>
      <c r="V1360" s="40"/>
      <c r="W1360" s="40"/>
      <c r="X1360" s="40"/>
      <c r="Y1360" s="40"/>
      <c r="Z1360" s="40"/>
      <c r="AA1360" s="40"/>
      <c r="AB1360" s="40"/>
      <c r="AC1360" s="40"/>
      <c r="AD1360" s="40"/>
      <c r="AE1360" s="40"/>
      <c r="AT1360" s="19" t="s">
        <v>343</v>
      </c>
      <c r="AU1360" s="19" t="s">
        <v>85</v>
      </c>
    </row>
    <row r="1361" s="13" customFormat="1">
      <c r="A1361" s="13"/>
      <c r="B1361" s="236"/>
      <c r="C1361" s="237"/>
      <c r="D1361" s="229" t="s">
        <v>347</v>
      </c>
      <c r="E1361" s="237"/>
      <c r="F1361" s="239" t="s">
        <v>2046</v>
      </c>
      <c r="G1361" s="237"/>
      <c r="H1361" s="240">
        <v>802.65499999999997</v>
      </c>
      <c r="I1361" s="241"/>
      <c r="J1361" s="237"/>
      <c r="K1361" s="237"/>
      <c r="L1361" s="242"/>
      <c r="M1361" s="243"/>
      <c r="N1361" s="244"/>
      <c r="O1361" s="244"/>
      <c r="P1361" s="244"/>
      <c r="Q1361" s="244"/>
      <c r="R1361" s="244"/>
      <c r="S1361" s="244"/>
      <c r="T1361" s="244"/>
      <c r="U1361" s="245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T1361" s="246" t="s">
        <v>347</v>
      </c>
      <c r="AU1361" s="246" t="s">
        <v>85</v>
      </c>
      <c r="AV1361" s="13" t="s">
        <v>85</v>
      </c>
      <c r="AW1361" s="13" t="s">
        <v>4</v>
      </c>
      <c r="AX1361" s="13" t="s">
        <v>83</v>
      </c>
      <c r="AY1361" s="246" t="s">
        <v>335</v>
      </c>
    </row>
    <row r="1362" s="2" customFormat="1" ht="16.5" customHeight="1">
      <c r="A1362" s="40"/>
      <c r="B1362" s="41"/>
      <c r="C1362" s="216" t="s">
        <v>2047</v>
      </c>
      <c r="D1362" s="216" t="s">
        <v>337</v>
      </c>
      <c r="E1362" s="217" t="s">
        <v>2048</v>
      </c>
      <c r="F1362" s="218" t="s">
        <v>2049</v>
      </c>
      <c r="G1362" s="219" t="s">
        <v>364</v>
      </c>
      <c r="H1362" s="220">
        <v>22.196999999999999</v>
      </c>
      <c r="I1362" s="221"/>
      <c r="J1362" s="222">
        <f>ROUND(I1362*H1362,2)</f>
        <v>0</v>
      </c>
      <c r="K1362" s="218" t="s">
        <v>341</v>
      </c>
      <c r="L1362" s="46"/>
      <c r="M1362" s="223" t="s">
        <v>19</v>
      </c>
      <c r="N1362" s="224" t="s">
        <v>47</v>
      </c>
      <c r="O1362" s="86"/>
      <c r="P1362" s="225">
        <f>O1362*H1362</f>
        <v>0</v>
      </c>
      <c r="Q1362" s="225">
        <v>0</v>
      </c>
      <c r="R1362" s="225">
        <f>Q1362*H1362</f>
        <v>0</v>
      </c>
      <c r="S1362" s="225">
        <v>0</v>
      </c>
      <c r="T1362" s="225">
        <f>S1362*H1362</f>
        <v>0</v>
      </c>
      <c r="U1362" s="226" t="s">
        <v>19</v>
      </c>
      <c r="V1362" s="40"/>
      <c r="W1362" s="40"/>
      <c r="X1362" s="40"/>
      <c r="Y1362" s="40"/>
      <c r="Z1362" s="40"/>
      <c r="AA1362" s="40"/>
      <c r="AB1362" s="40"/>
      <c r="AC1362" s="40"/>
      <c r="AD1362" s="40"/>
      <c r="AE1362" s="40"/>
      <c r="AR1362" s="227" t="s">
        <v>447</v>
      </c>
      <c r="AT1362" s="227" t="s">
        <v>337</v>
      </c>
      <c r="AU1362" s="227" t="s">
        <v>85</v>
      </c>
      <c r="AY1362" s="19" t="s">
        <v>335</v>
      </c>
      <c r="BE1362" s="228">
        <f>IF(N1362="základní",J1362,0)</f>
        <v>0</v>
      </c>
      <c r="BF1362" s="228">
        <f>IF(N1362="snížená",J1362,0)</f>
        <v>0</v>
      </c>
      <c r="BG1362" s="228">
        <f>IF(N1362="zákl. přenesená",J1362,0)</f>
        <v>0</v>
      </c>
      <c r="BH1362" s="228">
        <f>IF(N1362="sníž. přenesená",J1362,0)</f>
        <v>0</v>
      </c>
      <c r="BI1362" s="228">
        <f>IF(N1362="nulová",J1362,0)</f>
        <v>0</v>
      </c>
      <c r="BJ1362" s="19" t="s">
        <v>83</v>
      </c>
      <c r="BK1362" s="228">
        <f>ROUND(I1362*H1362,2)</f>
        <v>0</v>
      </c>
      <c r="BL1362" s="19" t="s">
        <v>447</v>
      </c>
      <c r="BM1362" s="227" t="s">
        <v>2050</v>
      </c>
    </row>
    <row r="1363" s="2" customFormat="1">
      <c r="A1363" s="40"/>
      <c r="B1363" s="41"/>
      <c r="C1363" s="42"/>
      <c r="D1363" s="229" t="s">
        <v>343</v>
      </c>
      <c r="E1363" s="42"/>
      <c r="F1363" s="230" t="s">
        <v>2051</v>
      </c>
      <c r="G1363" s="42"/>
      <c r="H1363" s="42"/>
      <c r="I1363" s="231"/>
      <c r="J1363" s="42"/>
      <c r="K1363" s="42"/>
      <c r="L1363" s="46"/>
      <c r="M1363" s="232"/>
      <c r="N1363" s="233"/>
      <c r="O1363" s="86"/>
      <c r="P1363" s="86"/>
      <c r="Q1363" s="86"/>
      <c r="R1363" s="86"/>
      <c r="S1363" s="86"/>
      <c r="T1363" s="86"/>
      <c r="U1363" s="87"/>
      <c r="V1363" s="40"/>
      <c r="W1363" s="40"/>
      <c r="X1363" s="40"/>
      <c r="Y1363" s="40"/>
      <c r="Z1363" s="40"/>
      <c r="AA1363" s="40"/>
      <c r="AB1363" s="40"/>
      <c r="AC1363" s="40"/>
      <c r="AD1363" s="40"/>
      <c r="AE1363" s="40"/>
      <c r="AT1363" s="19" t="s">
        <v>343</v>
      </c>
      <c r="AU1363" s="19" t="s">
        <v>85</v>
      </c>
    </row>
    <row r="1364" s="2" customFormat="1">
      <c r="A1364" s="40"/>
      <c r="B1364" s="41"/>
      <c r="C1364" s="42"/>
      <c r="D1364" s="234" t="s">
        <v>345</v>
      </c>
      <c r="E1364" s="42"/>
      <c r="F1364" s="235" t="s">
        <v>2052</v>
      </c>
      <c r="G1364" s="42"/>
      <c r="H1364" s="42"/>
      <c r="I1364" s="231"/>
      <c r="J1364" s="42"/>
      <c r="K1364" s="42"/>
      <c r="L1364" s="46"/>
      <c r="M1364" s="232"/>
      <c r="N1364" s="233"/>
      <c r="O1364" s="86"/>
      <c r="P1364" s="86"/>
      <c r="Q1364" s="86"/>
      <c r="R1364" s="86"/>
      <c r="S1364" s="86"/>
      <c r="T1364" s="86"/>
      <c r="U1364" s="87"/>
      <c r="V1364" s="40"/>
      <c r="W1364" s="40"/>
      <c r="X1364" s="40"/>
      <c r="Y1364" s="40"/>
      <c r="Z1364" s="40"/>
      <c r="AA1364" s="40"/>
      <c r="AB1364" s="40"/>
      <c r="AC1364" s="40"/>
      <c r="AD1364" s="40"/>
      <c r="AE1364" s="40"/>
      <c r="AT1364" s="19" t="s">
        <v>345</v>
      </c>
      <c r="AU1364" s="19" t="s">
        <v>85</v>
      </c>
    </row>
    <row r="1365" s="12" customFormat="1" ht="22.8" customHeight="1">
      <c r="A1365" s="12"/>
      <c r="B1365" s="200"/>
      <c r="C1365" s="201"/>
      <c r="D1365" s="202" t="s">
        <v>75</v>
      </c>
      <c r="E1365" s="214" t="s">
        <v>2053</v>
      </c>
      <c r="F1365" s="214" t="s">
        <v>2054</v>
      </c>
      <c r="G1365" s="201"/>
      <c r="H1365" s="201"/>
      <c r="I1365" s="204"/>
      <c r="J1365" s="215">
        <f>BK1365</f>
        <v>0</v>
      </c>
      <c r="K1365" s="201"/>
      <c r="L1365" s="206"/>
      <c r="M1365" s="207"/>
      <c r="N1365" s="208"/>
      <c r="O1365" s="208"/>
      <c r="P1365" s="209">
        <f>SUM(P1366:P1388)</f>
        <v>0</v>
      </c>
      <c r="Q1365" s="208"/>
      <c r="R1365" s="209">
        <f>SUM(R1366:R1388)</f>
        <v>0.33742685</v>
      </c>
      <c r="S1365" s="208"/>
      <c r="T1365" s="209">
        <f>SUM(T1366:T1388)</f>
        <v>0</v>
      </c>
      <c r="U1365" s="210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R1365" s="211" t="s">
        <v>85</v>
      </c>
      <c r="AT1365" s="212" t="s">
        <v>75</v>
      </c>
      <c r="AU1365" s="212" t="s">
        <v>83</v>
      </c>
      <c r="AY1365" s="211" t="s">
        <v>335</v>
      </c>
      <c r="BK1365" s="213">
        <f>SUM(BK1366:BK1388)</f>
        <v>0</v>
      </c>
    </row>
    <row r="1366" s="2" customFormat="1" ht="21.75" customHeight="1">
      <c r="A1366" s="40"/>
      <c r="B1366" s="41"/>
      <c r="C1366" s="216" t="s">
        <v>2055</v>
      </c>
      <c r="D1366" s="216" t="s">
        <v>337</v>
      </c>
      <c r="E1366" s="217" t="s">
        <v>2056</v>
      </c>
      <c r="F1366" s="218" t="s">
        <v>2057</v>
      </c>
      <c r="G1366" s="219" t="s">
        <v>388</v>
      </c>
      <c r="H1366" s="220">
        <v>9.9930000000000003</v>
      </c>
      <c r="I1366" s="221"/>
      <c r="J1366" s="222">
        <f>ROUND(I1366*H1366,2)</f>
        <v>0</v>
      </c>
      <c r="K1366" s="218" t="s">
        <v>341</v>
      </c>
      <c r="L1366" s="46"/>
      <c r="M1366" s="223" t="s">
        <v>19</v>
      </c>
      <c r="N1366" s="224" t="s">
        <v>47</v>
      </c>
      <c r="O1366" s="86"/>
      <c r="P1366" s="225">
        <f>O1366*H1366</f>
        <v>0</v>
      </c>
      <c r="Q1366" s="225">
        <v>0.010449999999999999</v>
      </c>
      <c r="R1366" s="225">
        <f>Q1366*H1366</f>
        <v>0.10442685</v>
      </c>
      <c r="S1366" s="225">
        <v>0</v>
      </c>
      <c r="T1366" s="225">
        <f>S1366*H1366</f>
        <v>0</v>
      </c>
      <c r="U1366" s="226" t="s">
        <v>19</v>
      </c>
      <c r="V1366" s="40"/>
      <c r="W1366" s="40"/>
      <c r="X1366" s="40"/>
      <c r="Y1366" s="40"/>
      <c r="Z1366" s="40"/>
      <c r="AA1366" s="40"/>
      <c r="AB1366" s="40"/>
      <c r="AC1366" s="40"/>
      <c r="AD1366" s="40"/>
      <c r="AE1366" s="40"/>
      <c r="AR1366" s="227" t="s">
        <v>447</v>
      </c>
      <c r="AT1366" s="227" t="s">
        <v>337</v>
      </c>
      <c r="AU1366" s="227" t="s">
        <v>85</v>
      </c>
      <c r="AY1366" s="19" t="s">
        <v>335</v>
      </c>
      <c r="BE1366" s="228">
        <f>IF(N1366="základní",J1366,0)</f>
        <v>0</v>
      </c>
      <c r="BF1366" s="228">
        <f>IF(N1366="snížená",J1366,0)</f>
        <v>0</v>
      </c>
      <c r="BG1366" s="228">
        <f>IF(N1366="zákl. přenesená",J1366,0)</f>
        <v>0</v>
      </c>
      <c r="BH1366" s="228">
        <f>IF(N1366="sníž. přenesená",J1366,0)</f>
        <v>0</v>
      </c>
      <c r="BI1366" s="228">
        <f>IF(N1366="nulová",J1366,0)</f>
        <v>0</v>
      </c>
      <c r="BJ1366" s="19" t="s">
        <v>83</v>
      </c>
      <c r="BK1366" s="228">
        <f>ROUND(I1366*H1366,2)</f>
        <v>0</v>
      </c>
      <c r="BL1366" s="19" t="s">
        <v>447</v>
      </c>
      <c r="BM1366" s="227" t="s">
        <v>2058</v>
      </c>
    </row>
    <row r="1367" s="2" customFormat="1">
      <c r="A1367" s="40"/>
      <c r="B1367" s="41"/>
      <c r="C1367" s="42"/>
      <c r="D1367" s="229" t="s">
        <v>343</v>
      </c>
      <c r="E1367" s="42"/>
      <c r="F1367" s="230" t="s">
        <v>2059</v>
      </c>
      <c r="G1367" s="42"/>
      <c r="H1367" s="42"/>
      <c r="I1367" s="231"/>
      <c r="J1367" s="42"/>
      <c r="K1367" s="42"/>
      <c r="L1367" s="46"/>
      <c r="M1367" s="232"/>
      <c r="N1367" s="233"/>
      <c r="O1367" s="86"/>
      <c r="P1367" s="86"/>
      <c r="Q1367" s="86"/>
      <c r="R1367" s="86"/>
      <c r="S1367" s="86"/>
      <c r="T1367" s="86"/>
      <c r="U1367" s="87"/>
      <c r="V1367" s="40"/>
      <c r="W1367" s="40"/>
      <c r="X1367" s="40"/>
      <c r="Y1367" s="40"/>
      <c r="Z1367" s="40"/>
      <c r="AA1367" s="40"/>
      <c r="AB1367" s="40"/>
      <c r="AC1367" s="40"/>
      <c r="AD1367" s="40"/>
      <c r="AE1367" s="40"/>
      <c r="AT1367" s="19" t="s">
        <v>343</v>
      </c>
      <c r="AU1367" s="19" t="s">
        <v>85</v>
      </c>
    </row>
    <row r="1368" s="2" customFormat="1">
      <c r="A1368" s="40"/>
      <c r="B1368" s="41"/>
      <c r="C1368" s="42"/>
      <c r="D1368" s="234" t="s">
        <v>345</v>
      </c>
      <c r="E1368" s="42"/>
      <c r="F1368" s="235" t="s">
        <v>2060</v>
      </c>
      <c r="G1368" s="42"/>
      <c r="H1368" s="42"/>
      <c r="I1368" s="231"/>
      <c r="J1368" s="42"/>
      <c r="K1368" s="42"/>
      <c r="L1368" s="46"/>
      <c r="M1368" s="232"/>
      <c r="N1368" s="233"/>
      <c r="O1368" s="86"/>
      <c r="P1368" s="86"/>
      <c r="Q1368" s="86"/>
      <c r="R1368" s="86"/>
      <c r="S1368" s="86"/>
      <c r="T1368" s="86"/>
      <c r="U1368" s="87"/>
      <c r="V1368" s="40"/>
      <c r="W1368" s="40"/>
      <c r="X1368" s="40"/>
      <c r="Y1368" s="40"/>
      <c r="Z1368" s="40"/>
      <c r="AA1368" s="40"/>
      <c r="AB1368" s="40"/>
      <c r="AC1368" s="40"/>
      <c r="AD1368" s="40"/>
      <c r="AE1368" s="40"/>
      <c r="AT1368" s="19" t="s">
        <v>345</v>
      </c>
      <c r="AU1368" s="19" t="s">
        <v>85</v>
      </c>
    </row>
    <row r="1369" s="14" customFormat="1">
      <c r="A1369" s="14"/>
      <c r="B1369" s="247"/>
      <c r="C1369" s="248"/>
      <c r="D1369" s="229" t="s">
        <v>347</v>
      </c>
      <c r="E1369" s="249" t="s">
        <v>19</v>
      </c>
      <c r="F1369" s="250" t="s">
        <v>645</v>
      </c>
      <c r="G1369" s="248"/>
      <c r="H1369" s="249" t="s">
        <v>19</v>
      </c>
      <c r="I1369" s="251"/>
      <c r="J1369" s="248"/>
      <c r="K1369" s="248"/>
      <c r="L1369" s="252"/>
      <c r="M1369" s="253"/>
      <c r="N1369" s="254"/>
      <c r="O1369" s="254"/>
      <c r="P1369" s="254"/>
      <c r="Q1369" s="254"/>
      <c r="R1369" s="254"/>
      <c r="S1369" s="254"/>
      <c r="T1369" s="254"/>
      <c r="U1369" s="255"/>
      <c r="V1369" s="14"/>
      <c r="W1369" s="14"/>
      <c r="X1369" s="14"/>
      <c r="Y1369" s="14"/>
      <c r="Z1369" s="14"/>
      <c r="AA1369" s="14"/>
      <c r="AB1369" s="14"/>
      <c r="AC1369" s="14"/>
      <c r="AD1369" s="14"/>
      <c r="AE1369" s="14"/>
      <c r="AT1369" s="256" t="s">
        <v>347</v>
      </c>
      <c r="AU1369" s="256" t="s">
        <v>85</v>
      </c>
      <c r="AV1369" s="14" t="s">
        <v>83</v>
      </c>
      <c r="AW1369" s="14" t="s">
        <v>37</v>
      </c>
      <c r="AX1369" s="14" t="s">
        <v>76</v>
      </c>
      <c r="AY1369" s="256" t="s">
        <v>335</v>
      </c>
    </row>
    <row r="1370" s="13" customFormat="1">
      <c r="A1370" s="13"/>
      <c r="B1370" s="236"/>
      <c r="C1370" s="237"/>
      <c r="D1370" s="229" t="s">
        <v>347</v>
      </c>
      <c r="E1370" s="238" t="s">
        <v>19</v>
      </c>
      <c r="F1370" s="239" t="s">
        <v>2061</v>
      </c>
      <c r="G1370" s="237"/>
      <c r="H1370" s="240">
        <v>9.0800000000000001</v>
      </c>
      <c r="I1370" s="241"/>
      <c r="J1370" s="237"/>
      <c r="K1370" s="237"/>
      <c r="L1370" s="242"/>
      <c r="M1370" s="243"/>
      <c r="N1370" s="244"/>
      <c r="O1370" s="244"/>
      <c r="P1370" s="244"/>
      <c r="Q1370" s="244"/>
      <c r="R1370" s="244"/>
      <c r="S1370" s="244"/>
      <c r="T1370" s="244"/>
      <c r="U1370" s="245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T1370" s="246" t="s">
        <v>347</v>
      </c>
      <c r="AU1370" s="246" t="s">
        <v>85</v>
      </c>
      <c r="AV1370" s="13" t="s">
        <v>85</v>
      </c>
      <c r="AW1370" s="13" t="s">
        <v>37</v>
      </c>
      <c r="AX1370" s="13" t="s">
        <v>76</v>
      </c>
      <c r="AY1370" s="246" t="s">
        <v>335</v>
      </c>
    </row>
    <row r="1371" s="13" customFormat="1">
      <c r="A1371" s="13"/>
      <c r="B1371" s="236"/>
      <c r="C1371" s="237"/>
      <c r="D1371" s="229" t="s">
        <v>347</v>
      </c>
      <c r="E1371" s="238" t="s">
        <v>19</v>
      </c>
      <c r="F1371" s="239" t="s">
        <v>2062</v>
      </c>
      <c r="G1371" s="237"/>
      <c r="H1371" s="240">
        <v>0.26400000000000001</v>
      </c>
      <c r="I1371" s="241"/>
      <c r="J1371" s="237"/>
      <c r="K1371" s="237"/>
      <c r="L1371" s="242"/>
      <c r="M1371" s="243"/>
      <c r="N1371" s="244"/>
      <c r="O1371" s="244"/>
      <c r="P1371" s="244"/>
      <c r="Q1371" s="244"/>
      <c r="R1371" s="244"/>
      <c r="S1371" s="244"/>
      <c r="T1371" s="244"/>
      <c r="U1371" s="245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T1371" s="246" t="s">
        <v>347</v>
      </c>
      <c r="AU1371" s="246" t="s">
        <v>85</v>
      </c>
      <c r="AV1371" s="13" t="s">
        <v>85</v>
      </c>
      <c r="AW1371" s="13" t="s">
        <v>37</v>
      </c>
      <c r="AX1371" s="13" t="s">
        <v>76</v>
      </c>
      <c r="AY1371" s="246" t="s">
        <v>335</v>
      </c>
    </row>
    <row r="1372" s="13" customFormat="1">
      <c r="A1372" s="13"/>
      <c r="B1372" s="236"/>
      <c r="C1372" s="237"/>
      <c r="D1372" s="229" t="s">
        <v>347</v>
      </c>
      <c r="E1372" s="238" t="s">
        <v>19</v>
      </c>
      <c r="F1372" s="239" t="s">
        <v>2063</v>
      </c>
      <c r="G1372" s="237"/>
      <c r="H1372" s="240">
        <v>0.64900000000000002</v>
      </c>
      <c r="I1372" s="241"/>
      <c r="J1372" s="237"/>
      <c r="K1372" s="237"/>
      <c r="L1372" s="242"/>
      <c r="M1372" s="243"/>
      <c r="N1372" s="244"/>
      <c r="O1372" s="244"/>
      <c r="P1372" s="244"/>
      <c r="Q1372" s="244"/>
      <c r="R1372" s="244"/>
      <c r="S1372" s="244"/>
      <c r="T1372" s="244"/>
      <c r="U1372" s="245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T1372" s="246" t="s">
        <v>347</v>
      </c>
      <c r="AU1372" s="246" t="s">
        <v>85</v>
      </c>
      <c r="AV1372" s="13" t="s">
        <v>85</v>
      </c>
      <c r="AW1372" s="13" t="s">
        <v>37</v>
      </c>
      <c r="AX1372" s="13" t="s">
        <v>76</v>
      </c>
      <c r="AY1372" s="246" t="s">
        <v>335</v>
      </c>
    </row>
    <row r="1373" s="15" customFormat="1">
      <c r="A1373" s="15"/>
      <c r="B1373" s="267"/>
      <c r="C1373" s="268"/>
      <c r="D1373" s="229" t="s">
        <v>347</v>
      </c>
      <c r="E1373" s="269" t="s">
        <v>19</v>
      </c>
      <c r="F1373" s="270" t="s">
        <v>462</v>
      </c>
      <c r="G1373" s="268"/>
      <c r="H1373" s="271">
        <v>9.9930000000000003</v>
      </c>
      <c r="I1373" s="272"/>
      <c r="J1373" s="268"/>
      <c r="K1373" s="268"/>
      <c r="L1373" s="273"/>
      <c r="M1373" s="274"/>
      <c r="N1373" s="275"/>
      <c r="O1373" s="275"/>
      <c r="P1373" s="275"/>
      <c r="Q1373" s="275"/>
      <c r="R1373" s="275"/>
      <c r="S1373" s="275"/>
      <c r="T1373" s="275"/>
      <c r="U1373" s="276"/>
      <c r="V1373" s="15"/>
      <c r="W1373" s="15"/>
      <c r="X1373" s="15"/>
      <c r="Y1373" s="15"/>
      <c r="Z1373" s="15"/>
      <c r="AA1373" s="15"/>
      <c r="AB1373" s="15"/>
      <c r="AC1373" s="15"/>
      <c r="AD1373" s="15"/>
      <c r="AE1373" s="15"/>
      <c r="AT1373" s="277" t="s">
        <v>347</v>
      </c>
      <c r="AU1373" s="277" t="s">
        <v>85</v>
      </c>
      <c r="AV1373" s="15" t="s">
        <v>103</v>
      </c>
      <c r="AW1373" s="15" t="s">
        <v>37</v>
      </c>
      <c r="AX1373" s="15" t="s">
        <v>83</v>
      </c>
      <c r="AY1373" s="277" t="s">
        <v>335</v>
      </c>
    </row>
    <row r="1374" s="2" customFormat="1" ht="16.5" customHeight="1">
      <c r="A1374" s="40"/>
      <c r="B1374" s="41"/>
      <c r="C1374" s="257" t="s">
        <v>2064</v>
      </c>
      <c r="D1374" s="257" t="s">
        <v>395</v>
      </c>
      <c r="E1374" s="258" t="s">
        <v>2065</v>
      </c>
      <c r="F1374" s="259" t="s">
        <v>2066</v>
      </c>
      <c r="G1374" s="260" t="s">
        <v>666</v>
      </c>
      <c r="H1374" s="261">
        <v>14</v>
      </c>
      <c r="I1374" s="262"/>
      <c r="J1374" s="263">
        <f>ROUND(I1374*H1374,2)</f>
        <v>0</v>
      </c>
      <c r="K1374" s="259" t="s">
        <v>19</v>
      </c>
      <c r="L1374" s="264"/>
      <c r="M1374" s="265" t="s">
        <v>19</v>
      </c>
      <c r="N1374" s="266" t="s">
        <v>47</v>
      </c>
      <c r="O1374" s="86"/>
      <c r="P1374" s="225">
        <f>O1374*H1374</f>
        <v>0</v>
      </c>
      <c r="Q1374" s="225">
        <v>0.014999999999999999</v>
      </c>
      <c r="R1374" s="225">
        <f>Q1374*H1374</f>
        <v>0.20999999999999999</v>
      </c>
      <c r="S1374" s="225">
        <v>0</v>
      </c>
      <c r="T1374" s="225">
        <f>S1374*H1374</f>
        <v>0</v>
      </c>
      <c r="U1374" s="226" t="s">
        <v>19</v>
      </c>
      <c r="V1374" s="40"/>
      <c r="W1374" s="40"/>
      <c r="X1374" s="40"/>
      <c r="Y1374" s="40"/>
      <c r="Z1374" s="40"/>
      <c r="AA1374" s="40"/>
      <c r="AB1374" s="40"/>
      <c r="AC1374" s="40"/>
      <c r="AD1374" s="40"/>
      <c r="AE1374" s="40"/>
      <c r="AR1374" s="227" t="s">
        <v>565</v>
      </c>
      <c r="AT1374" s="227" t="s">
        <v>395</v>
      </c>
      <c r="AU1374" s="227" t="s">
        <v>85</v>
      </c>
      <c r="AY1374" s="19" t="s">
        <v>335</v>
      </c>
      <c r="BE1374" s="228">
        <f>IF(N1374="základní",J1374,0)</f>
        <v>0</v>
      </c>
      <c r="BF1374" s="228">
        <f>IF(N1374="snížená",J1374,0)</f>
        <v>0</v>
      </c>
      <c r="BG1374" s="228">
        <f>IF(N1374="zákl. přenesená",J1374,0)</f>
        <v>0</v>
      </c>
      <c r="BH1374" s="228">
        <f>IF(N1374="sníž. přenesená",J1374,0)</f>
        <v>0</v>
      </c>
      <c r="BI1374" s="228">
        <f>IF(N1374="nulová",J1374,0)</f>
        <v>0</v>
      </c>
      <c r="BJ1374" s="19" t="s">
        <v>83</v>
      </c>
      <c r="BK1374" s="228">
        <f>ROUND(I1374*H1374,2)</f>
        <v>0</v>
      </c>
      <c r="BL1374" s="19" t="s">
        <v>447</v>
      </c>
      <c r="BM1374" s="227" t="s">
        <v>2067</v>
      </c>
    </row>
    <row r="1375" s="2" customFormat="1">
      <c r="A1375" s="40"/>
      <c r="B1375" s="41"/>
      <c r="C1375" s="42"/>
      <c r="D1375" s="229" t="s">
        <v>343</v>
      </c>
      <c r="E1375" s="42"/>
      <c r="F1375" s="230" t="s">
        <v>2066</v>
      </c>
      <c r="G1375" s="42"/>
      <c r="H1375" s="42"/>
      <c r="I1375" s="231"/>
      <c r="J1375" s="42"/>
      <c r="K1375" s="42"/>
      <c r="L1375" s="46"/>
      <c r="M1375" s="232"/>
      <c r="N1375" s="233"/>
      <c r="O1375" s="86"/>
      <c r="P1375" s="86"/>
      <c r="Q1375" s="86"/>
      <c r="R1375" s="86"/>
      <c r="S1375" s="86"/>
      <c r="T1375" s="86"/>
      <c r="U1375" s="87"/>
      <c r="V1375" s="40"/>
      <c r="W1375" s="40"/>
      <c r="X1375" s="40"/>
      <c r="Y1375" s="40"/>
      <c r="Z1375" s="40"/>
      <c r="AA1375" s="40"/>
      <c r="AB1375" s="40"/>
      <c r="AC1375" s="40"/>
      <c r="AD1375" s="40"/>
      <c r="AE1375" s="40"/>
      <c r="AT1375" s="19" t="s">
        <v>343</v>
      </c>
      <c r="AU1375" s="19" t="s">
        <v>85</v>
      </c>
    </row>
    <row r="1376" s="14" customFormat="1">
      <c r="A1376" s="14"/>
      <c r="B1376" s="247"/>
      <c r="C1376" s="248"/>
      <c r="D1376" s="229" t="s">
        <v>347</v>
      </c>
      <c r="E1376" s="249" t="s">
        <v>19</v>
      </c>
      <c r="F1376" s="250" t="s">
        <v>645</v>
      </c>
      <c r="G1376" s="248"/>
      <c r="H1376" s="249" t="s">
        <v>19</v>
      </c>
      <c r="I1376" s="251"/>
      <c r="J1376" s="248"/>
      <c r="K1376" s="248"/>
      <c r="L1376" s="252"/>
      <c r="M1376" s="253"/>
      <c r="N1376" s="254"/>
      <c r="O1376" s="254"/>
      <c r="P1376" s="254"/>
      <c r="Q1376" s="254"/>
      <c r="R1376" s="254"/>
      <c r="S1376" s="254"/>
      <c r="T1376" s="254"/>
      <c r="U1376" s="255"/>
      <c r="V1376" s="14"/>
      <c r="W1376" s="14"/>
      <c r="X1376" s="14"/>
      <c r="Y1376" s="14"/>
      <c r="Z1376" s="14"/>
      <c r="AA1376" s="14"/>
      <c r="AB1376" s="14"/>
      <c r="AC1376" s="14"/>
      <c r="AD1376" s="14"/>
      <c r="AE1376" s="14"/>
      <c r="AT1376" s="256" t="s">
        <v>347</v>
      </c>
      <c r="AU1376" s="256" t="s">
        <v>85</v>
      </c>
      <c r="AV1376" s="14" t="s">
        <v>83</v>
      </c>
      <c r="AW1376" s="14" t="s">
        <v>37</v>
      </c>
      <c r="AX1376" s="14" t="s">
        <v>76</v>
      </c>
      <c r="AY1376" s="256" t="s">
        <v>335</v>
      </c>
    </row>
    <row r="1377" s="13" customFormat="1">
      <c r="A1377" s="13"/>
      <c r="B1377" s="236"/>
      <c r="C1377" s="237"/>
      <c r="D1377" s="229" t="s">
        <v>347</v>
      </c>
      <c r="E1377" s="238" t="s">
        <v>19</v>
      </c>
      <c r="F1377" s="239" t="s">
        <v>2068</v>
      </c>
      <c r="G1377" s="237"/>
      <c r="H1377" s="240">
        <v>14</v>
      </c>
      <c r="I1377" s="241"/>
      <c r="J1377" s="237"/>
      <c r="K1377" s="237"/>
      <c r="L1377" s="242"/>
      <c r="M1377" s="243"/>
      <c r="N1377" s="244"/>
      <c r="O1377" s="244"/>
      <c r="P1377" s="244"/>
      <c r="Q1377" s="244"/>
      <c r="R1377" s="244"/>
      <c r="S1377" s="244"/>
      <c r="T1377" s="244"/>
      <c r="U1377" s="245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T1377" s="246" t="s">
        <v>347</v>
      </c>
      <c r="AU1377" s="246" t="s">
        <v>85</v>
      </c>
      <c r="AV1377" s="13" t="s">
        <v>85</v>
      </c>
      <c r="AW1377" s="13" t="s">
        <v>37</v>
      </c>
      <c r="AX1377" s="13" t="s">
        <v>83</v>
      </c>
      <c r="AY1377" s="246" t="s">
        <v>335</v>
      </c>
    </row>
    <row r="1378" s="2" customFormat="1" ht="16.5" customHeight="1">
      <c r="A1378" s="40"/>
      <c r="B1378" s="41"/>
      <c r="C1378" s="257" t="s">
        <v>2069</v>
      </c>
      <c r="D1378" s="257" t="s">
        <v>395</v>
      </c>
      <c r="E1378" s="258" t="s">
        <v>2070</v>
      </c>
      <c r="F1378" s="259" t="s">
        <v>2071</v>
      </c>
      <c r="G1378" s="260" t="s">
        <v>666</v>
      </c>
      <c r="H1378" s="261">
        <v>1</v>
      </c>
      <c r="I1378" s="262"/>
      <c r="J1378" s="263">
        <f>ROUND(I1378*H1378,2)</f>
        <v>0</v>
      </c>
      <c r="K1378" s="259" t="s">
        <v>19</v>
      </c>
      <c r="L1378" s="264"/>
      <c r="M1378" s="265" t="s">
        <v>19</v>
      </c>
      <c r="N1378" s="266" t="s">
        <v>47</v>
      </c>
      <c r="O1378" s="86"/>
      <c r="P1378" s="225">
        <f>O1378*H1378</f>
        <v>0</v>
      </c>
      <c r="Q1378" s="225">
        <v>0.014999999999999999</v>
      </c>
      <c r="R1378" s="225">
        <f>Q1378*H1378</f>
        <v>0.014999999999999999</v>
      </c>
      <c r="S1378" s="225">
        <v>0</v>
      </c>
      <c r="T1378" s="225">
        <f>S1378*H1378</f>
        <v>0</v>
      </c>
      <c r="U1378" s="226" t="s">
        <v>19</v>
      </c>
      <c r="V1378" s="40"/>
      <c r="W1378" s="40"/>
      <c r="X1378" s="40"/>
      <c r="Y1378" s="40"/>
      <c r="Z1378" s="40"/>
      <c r="AA1378" s="40"/>
      <c r="AB1378" s="40"/>
      <c r="AC1378" s="40"/>
      <c r="AD1378" s="40"/>
      <c r="AE1378" s="40"/>
      <c r="AR1378" s="227" t="s">
        <v>565</v>
      </c>
      <c r="AT1378" s="227" t="s">
        <v>395</v>
      </c>
      <c r="AU1378" s="227" t="s">
        <v>85</v>
      </c>
      <c r="AY1378" s="19" t="s">
        <v>335</v>
      </c>
      <c r="BE1378" s="228">
        <f>IF(N1378="základní",J1378,0)</f>
        <v>0</v>
      </c>
      <c r="BF1378" s="228">
        <f>IF(N1378="snížená",J1378,0)</f>
        <v>0</v>
      </c>
      <c r="BG1378" s="228">
        <f>IF(N1378="zákl. přenesená",J1378,0)</f>
        <v>0</v>
      </c>
      <c r="BH1378" s="228">
        <f>IF(N1378="sníž. přenesená",J1378,0)</f>
        <v>0</v>
      </c>
      <c r="BI1378" s="228">
        <f>IF(N1378="nulová",J1378,0)</f>
        <v>0</v>
      </c>
      <c r="BJ1378" s="19" t="s">
        <v>83</v>
      </c>
      <c r="BK1378" s="228">
        <f>ROUND(I1378*H1378,2)</f>
        <v>0</v>
      </c>
      <c r="BL1378" s="19" t="s">
        <v>447</v>
      </c>
      <c r="BM1378" s="227" t="s">
        <v>2072</v>
      </c>
    </row>
    <row r="1379" s="2" customFormat="1">
      <c r="A1379" s="40"/>
      <c r="B1379" s="41"/>
      <c r="C1379" s="42"/>
      <c r="D1379" s="229" t="s">
        <v>343</v>
      </c>
      <c r="E1379" s="42"/>
      <c r="F1379" s="230" t="s">
        <v>2071</v>
      </c>
      <c r="G1379" s="42"/>
      <c r="H1379" s="42"/>
      <c r="I1379" s="231"/>
      <c r="J1379" s="42"/>
      <c r="K1379" s="42"/>
      <c r="L1379" s="46"/>
      <c r="M1379" s="232"/>
      <c r="N1379" s="233"/>
      <c r="O1379" s="86"/>
      <c r="P1379" s="86"/>
      <c r="Q1379" s="86"/>
      <c r="R1379" s="86"/>
      <c r="S1379" s="86"/>
      <c r="T1379" s="86"/>
      <c r="U1379" s="87"/>
      <c r="V1379" s="40"/>
      <c r="W1379" s="40"/>
      <c r="X1379" s="40"/>
      <c r="Y1379" s="40"/>
      <c r="Z1379" s="40"/>
      <c r="AA1379" s="40"/>
      <c r="AB1379" s="40"/>
      <c r="AC1379" s="40"/>
      <c r="AD1379" s="40"/>
      <c r="AE1379" s="40"/>
      <c r="AT1379" s="19" t="s">
        <v>343</v>
      </c>
      <c r="AU1379" s="19" t="s">
        <v>85</v>
      </c>
    </row>
    <row r="1380" s="14" customFormat="1">
      <c r="A1380" s="14"/>
      <c r="B1380" s="247"/>
      <c r="C1380" s="248"/>
      <c r="D1380" s="229" t="s">
        <v>347</v>
      </c>
      <c r="E1380" s="249" t="s">
        <v>19</v>
      </c>
      <c r="F1380" s="250" t="s">
        <v>645</v>
      </c>
      <c r="G1380" s="248"/>
      <c r="H1380" s="249" t="s">
        <v>19</v>
      </c>
      <c r="I1380" s="251"/>
      <c r="J1380" s="248"/>
      <c r="K1380" s="248"/>
      <c r="L1380" s="252"/>
      <c r="M1380" s="253"/>
      <c r="N1380" s="254"/>
      <c r="O1380" s="254"/>
      <c r="P1380" s="254"/>
      <c r="Q1380" s="254"/>
      <c r="R1380" s="254"/>
      <c r="S1380" s="254"/>
      <c r="T1380" s="254"/>
      <c r="U1380" s="255"/>
      <c r="V1380" s="14"/>
      <c r="W1380" s="14"/>
      <c r="X1380" s="14"/>
      <c r="Y1380" s="14"/>
      <c r="Z1380" s="14"/>
      <c r="AA1380" s="14"/>
      <c r="AB1380" s="14"/>
      <c r="AC1380" s="14"/>
      <c r="AD1380" s="14"/>
      <c r="AE1380" s="14"/>
      <c r="AT1380" s="256" t="s">
        <v>347</v>
      </c>
      <c r="AU1380" s="256" t="s">
        <v>85</v>
      </c>
      <c r="AV1380" s="14" t="s">
        <v>83</v>
      </c>
      <c r="AW1380" s="14" t="s">
        <v>37</v>
      </c>
      <c r="AX1380" s="14" t="s">
        <v>76</v>
      </c>
      <c r="AY1380" s="256" t="s">
        <v>335</v>
      </c>
    </row>
    <row r="1381" s="13" customFormat="1">
      <c r="A1381" s="13"/>
      <c r="B1381" s="236"/>
      <c r="C1381" s="237"/>
      <c r="D1381" s="229" t="s">
        <v>347</v>
      </c>
      <c r="E1381" s="238" t="s">
        <v>19</v>
      </c>
      <c r="F1381" s="239" t="s">
        <v>2073</v>
      </c>
      <c r="G1381" s="237"/>
      <c r="H1381" s="240">
        <v>1</v>
      </c>
      <c r="I1381" s="241"/>
      <c r="J1381" s="237"/>
      <c r="K1381" s="237"/>
      <c r="L1381" s="242"/>
      <c r="M1381" s="243"/>
      <c r="N1381" s="244"/>
      <c r="O1381" s="244"/>
      <c r="P1381" s="244"/>
      <c r="Q1381" s="244"/>
      <c r="R1381" s="244"/>
      <c r="S1381" s="244"/>
      <c r="T1381" s="244"/>
      <c r="U1381" s="245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T1381" s="246" t="s">
        <v>347</v>
      </c>
      <c r="AU1381" s="246" t="s">
        <v>85</v>
      </c>
      <c r="AV1381" s="13" t="s">
        <v>85</v>
      </c>
      <c r="AW1381" s="13" t="s">
        <v>37</v>
      </c>
      <c r="AX1381" s="13" t="s">
        <v>83</v>
      </c>
      <c r="AY1381" s="246" t="s">
        <v>335</v>
      </c>
    </row>
    <row r="1382" s="2" customFormat="1" ht="16.5" customHeight="1">
      <c r="A1382" s="40"/>
      <c r="B1382" s="41"/>
      <c r="C1382" s="257" t="s">
        <v>2074</v>
      </c>
      <c r="D1382" s="257" t="s">
        <v>395</v>
      </c>
      <c r="E1382" s="258" t="s">
        <v>2075</v>
      </c>
      <c r="F1382" s="259" t="s">
        <v>2076</v>
      </c>
      <c r="G1382" s="260" t="s">
        <v>666</v>
      </c>
      <c r="H1382" s="261">
        <v>1</v>
      </c>
      <c r="I1382" s="262"/>
      <c r="J1382" s="263">
        <f>ROUND(I1382*H1382,2)</f>
        <v>0</v>
      </c>
      <c r="K1382" s="259" t="s">
        <v>19</v>
      </c>
      <c r="L1382" s="264"/>
      <c r="M1382" s="265" t="s">
        <v>19</v>
      </c>
      <c r="N1382" s="266" t="s">
        <v>47</v>
      </c>
      <c r="O1382" s="86"/>
      <c r="P1382" s="225">
        <f>O1382*H1382</f>
        <v>0</v>
      </c>
      <c r="Q1382" s="225">
        <v>0.0080000000000000002</v>
      </c>
      <c r="R1382" s="225">
        <f>Q1382*H1382</f>
        <v>0.0080000000000000002</v>
      </c>
      <c r="S1382" s="225">
        <v>0</v>
      </c>
      <c r="T1382" s="225">
        <f>S1382*H1382</f>
        <v>0</v>
      </c>
      <c r="U1382" s="226" t="s">
        <v>19</v>
      </c>
      <c r="V1382" s="40"/>
      <c r="W1382" s="40"/>
      <c r="X1382" s="40"/>
      <c r="Y1382" s="40"/>
      <c r="Z1382" s="40"/>
      <c r="AA1382" s="40"/>
      <c r="AB1382" s="40"/>
      <c r="AC1382" s="40"/>
      <c r="AD1382" s="40"/>
      <c r="AE1382" s="40"/>
      <c r="AR1382" s="227" t="s">
        <v>565</v>
      </c>
      <c r="AT1382" s="227" t="s">
        <v>395</v>
      </c>
      <c r="AU1382" s="227" t="s">
        <v>85</v>
      </c>
      <c r="AY1382" s="19" t="s">
        <v>335</v>
      </c>
      <c r="BE1382" s="228">
        <f>IF(N1382="základní",J1382,0)</f>
        <v>0</v>
      </c>
      <c r="BF1382" s="228">
        <f>IF(N1382="snížená",J1382,0)</f>
        <v>0</v>
      </c>
      <c r="BG1382" s="228">
        <f>IF(N1382="zákl. přenesená",J1382,0)</f>
        <v>0</v>
      </c>
      <c r="BH1382" s="228">
        <f>IF(N1382="sníž. přenesená",J1382,0)</f>
        <v>0</v>
      </c>
      <c r="BI1382" s="228">
        <f>IF(N1382="nulová",J1382,0)</f>
        <v>0</v>
      </c>
      <c r="BJ1382" s="19" t="s">
        <v>83</v>
      </c>
      <c r="BK1382" s="228">
        <f>ROUND(I1382*H1382,2)</f>
        <v>0</v>
      </c>
      <c r="BL1382" s="19" t="s">
        <v>447</v>
      </c>
      <c r="BM1382" s="227" t="s">
        <v>2077</v>
      </c>
    </row>
    <row r="1383" s="2" customFormat="1">
      <c r="A1383" s="40"/>
      <c r="B1383" s="41"/>
      <c r="C1383" s="42"/>
      <c r="D1383" s="229" t="s">
        <v>343</v>
      </c>
      <c r="E1383" s="42"/>
      <c r="F1383" s="230" t="s">
        <v>2076</v>
      </c>
      <c r="G1383" s="42"/>
      <c r="H1383" s="42"/>
      <c r="I1383" s="231"/>
      <c r="J1383" s="42"/>
      <c r="K1383" s="42"/>
      <c r="L1383" s="46"/>
      <c r="M1383" s="232"/>
      <c r="N1383" s="233"/>
      <c r="O1383" s="86"/>
      <c r="P1383" s="86"/>
      <c r="Q1383" s="86"/>
      <c r="R1383" s="86"/>
      <c r="S1383" s="86"/>
      <c r="T1383" s="86"/>
      <c r="U1383" s="87"/>
      <c r="V1383" s="40"/>
      <c r="W1383" s="40"/>
      <c r="X1383" s="40"/>
      <c r="Y1383" s="40"/>
      <c r="Z1383" s="40"/>
      <c r="AA1383" s="40"/>
      <c r="AB1383" s="40"/>
      <c r="AC1383" s="40"/>
      <c r="AD1383" s="40"/>
      <c r="AE1383" s="40"/>
      <c r="AT1383" s="19" t="s">
        <v>343</v>
      </c>
      <c r="AU1383" s="19" t="s">
        <v>85</v>
      </c>
    </row>
    <row r="1384" s="14" customFormat="1">
      <c r="A1384" s="14"/>
      <c r="B1384" s="247"/>
      <c r="C1384" s="248"/>
      <c r="D1384" s="229" t="s">
        <v>347</v>
      </c>
      <c r="E1384" s="249" t="s">
        <v>19</v>
      </c>
      <c r="F1384" s="250" t="s">
        <v>645</v>
      </c>
      <c r="G1384" s="248"/>
      <c r="H1384" s="249" t="s">
        <v>19</v>
      </c>
      <c r="I1384" s="251"/>
      <c r="J1384" s="248"/>
      <c r="K1384" s="248"/>
      <c r="L1384" s="252"/>
      <c r="M1384" s="253"/>
      <c r="N1384" s="254"/>
      <c r="O1384" s="254"/>
      <c r="P1384" s="254"/>
      <c r="Q1384" s="254"/>
      <c r="R1384" s="254"/>
      <c r="S1384" s="254"/>
      <c r="T1384" s="254"/>
      <c r="U1384" s="255"/>
      <c r="V1384" s="14"/>
      <c r="W1384" s="14"/>
      <c r="X1384" s="14"/>
      <c r="Y1384" s="14"/>
      <c r="Z1384" s="14"/>
      <c r="AA1384" s="14"/>
      <c r="AB1384" s="14"/>
      <c r="AC1384" s="14"/>
      <c r="AD1384" s="14"/>
      <c r="AE1384" s="14"/>
      <c r="AT1384" s="256" t="s">
        <v>347</v>
      </c>
      <c r="AU1384" s="256" t="s">
        <v>85</v>
      </c>
      <c r="AV1384" s="14" t="s">
        <v>83</v>
      </c>
      <c r="AW1384" s="14" t="s">
        <v>37</v>
      </c>
      <c r="AX1384" s="14" t="s">
        <v>76</v>
      </c>
      <c r="AY1384" s="256" t="s">
        <v>335</v>
      </c>
    </row>
    <row r="1385" s="13" customFormat="1">
      <c r="A1385" s="13"/>
      <c r="B1385" s="236"/>
      <c r="C1385" s="237"/>
      <c r="D1385" s="229" t="s">
        <v>347</v>
      </c>
      <c r="E1385" s="238" t="s">
        <v>19</v>
      </c>
      <c r="F1385" s="239" t="s">
        <v>2078</v>
      </c>
      <c r="G1385" s="237"/>
      <c r="H1385" s="240">
        <v>1</v>
      </c>
      <c r="I1385" s="241"/>
      <c r="J1385" s="237"/>
      <c r="K1385" s="237"/>
      <c r="L1385" s="242"/>
      <c r="M1385" s="243"/>
      <c r="N1385" s="244"/>
      <c r="O1385" s="244"/>
      <c r="P1385" s="244"/>
      <c r="Q1385" s="244"/>
      <c r="R1385" s="244"/>
      <c r="S1385" s="244"/>
      <c r="T1385" s="244"/>
      <c r="U1385" s="245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T1385" s="246" t="s">
        <v>347</v>
      </c>
      <c r="AU1385" s="246" t="s">
        <v>85</v>
      </c>
      <c r="AV1385" s="13" t="s">
        <v>85</v>
      </c>
      <c r="AW1385" s="13" t="s">
        <v>37</v>
      </c>
      <c r="AX1385" s="13" t="s">
        <v>83</v>
      </c>
      <c r="AY1385" s="246" t="s">
        <v>335</v>
      </c>
    </row>
    <row r="1386" s="2" customFormat="1" ht="16.5" customHeight="1">
      <c r="A1386" s="40"/>
      <c r="B1386" s="41"/>
      <c r="C1386" s="216" t="s">
        <v>2079</v>
      </c>
      <c r="D1386" s="216" t="s">
        <v>337</v>
      </c>
      <c r="E1386" s="217" t="s">
        <v>2080</v>
      </c>
      <c r="F1386" s="218" t="s">
        <v>2081</v>
      </c>
      <c r="G1386" s="219" t="s">
        <v>364</v>
      </c>
      <c r="H1386" s="220">
        <v>0.33700000000000002</v>
      </c>
      <c r="I1386" s="221"/>
      <c r="J1386" s="222">
        <f>ROUND(I1386*H1386,2)</f>
        <v>0</v>
      </c>
      <c r="K1386" s="218" t="s">
        <v>341</v>
      </c>
      <c r="L1386" s="46"/>
      <c r="M1386" s="223" t="s">
        <v>19</v>
      </c>
      <c r="N1386" s="224" t="s">
        <v>47</v>
      </c>
      <c r="O1386" s="86"/>
      <c r="P1386" s="225">
        <f>O1386*H1386</f>
        <v>0</v>
      </c>
      <c r="Q1386" s="225">
        <v>0</v>
      </c>
      <c r="R1386" s="225">
        <f>Q1386*H1386</f>
        <v>0</v>
      </c>
      <c r="S1386" s="225">
        <v>0</v>
      </c>
      <c r="T1386" s="225">
        <f>S1386*H1386</f>
        <v>0</v>
      </c>
      <c r="U1386" s="226" t="s">
        <v>19</v>
      </c>
      <c r="V1386" s="40"/>
      <c r="W1386" s="40"/>
      <c r="X1386" s="40"/>
      <c r="Y1386" s="40"/>
      <c r="Z1386" s="40"/>
      <c r="AA1386" s="40"/>
      <c r="AB1386" s="40"/>
      <c r="AC1386" s="40"/>
      <c r="AD1386" s="40"/>
      <c r="AE1386" s="40"/>
      <c r="AR1386" s="227" t="s">
        <v>447</v>
      </c>
      <c r="AT1386" s="227" t="s">
        <v>337</v>
      </c>
      <c r="AU1386" s="227" t="s">
        <v>85</v>
      </c>
      <c r="AY1386" s="19" t="s">
        <v>335</v>
      </c>
      <c r="BE1386" s="228">
        <f>IF(N1386="základní",J1386,0)</f>
        <v>0</v>
      </c>
      <c r="BF1386" s="228">
        <f>IF(N1386="snížená",J1386,0)</f>
        <v>0</v>
      </c>
      <c r="BG1386" s="228">
        <f>IF(N1386="zákl. přenesená",J1386,0)</f>
        <v>0</v>
      </c>
      <c r="BH1386" s="228">
        <f>IF(N1386="sníž. přenesená",J1386,0)</f>
        <v>0</v>
      </c>
      <c r="BI1386" s="228">
        <f>IF(N1386="nulová",J1386,0)</f>
        <v>0</v>
      </c>
      <c r="BJ1386" s="19" t="s">
        <v>83</v>
      </c>
      <c r="BK1386" s="228">
        <f>ROUND(I1386*H1386,2)</f>
        <v>0</v>
      </c>
      <c r="BL1386" s="19" t="s">
        <v>447</v>
      </c>
      <c r="BM1386" s="227" t="s">
        <v>2082</v>
      </c>
    </row>
    <row r="1387" s="2" customFormat="1">
      <c r="A1387" s="40"/>
      <c r="B1387" s="41"/>
      <c r="C1387" s="42"/>
      <c r="D1387" s="229" t="s">
        <v>343</v>
      </c>
      <c r="E1387" s="42"/>
      <c r="F1387" s="230" t="s">
        <v>2083</v>
      </c>
      <c r="G1387" s="42"/>
      <c r="H1387" s="42"/>
      <c r="I1387" s="231"/>
      <c r="J1387" s="42"/>
      <c r="K1387" s="42"/>
      <c r="L1387" s="46"/>
      <c r="M1387" s="232"/>
      <c r="N1387" s="233"/>
      <c r="O1387" s="86"/>
      <c r="P1387" s="86"/>
      <c r="Q1387" s="86"/>
      <c r="R1387" s="86"/>
      <c r="S1387" s="86"/>
      <c r="T1387" s="86"/>
      <c r="U1387" s="87"/>
      <c r="V1387" s="40"/>
      <c r="W1387" s="40"/>
      <c r="X1387" s="40"/>
      <c r="Y1387" s="40"/>
      <c r="Z1387" s="40"/>
      <c r="AA1387" s="40"/>
      <c r="AB1387" s="40"/>
      <c r="AC1387" s="40"/>
      <c r="AD1387" s="40"/>
      <c r="AE1387" s="40"/>
      <c r="AT1387" s="19" t="s">
        <v>343</v>
      </c>
      <c r="AU1387" s="19" t="s">
        <v>85</v>
      </c>
    </row>
    <row r="1388" s="2" customFormat="1">
      <c r="A1388" s="40"/>
      <c r="B1388" s="41"/>
      <c r="C1388" s="42"/>
      <c r="D1388" s="234" t="s">
        <v>345</v>
      </c>
      <c r="E1388" s="42"/>
      <c r="F1388" s="235" t="s">
        <v>2084</v>
      </c>
      <c r="G1388" s="42"/>
      <c r="H1388" s="42"/>
      <c r="I1388" s="231"/>
      <c r="J1388" s="42"/>
      <c r="K1388" s="42"/>
      <c r="L1388" s="46"/>
      <c r="M1388" s="232"/>
      <c r="N1388" s="233"/>
      <c r="O1388" s="86"/>
      <c r="P1388" s="86"/>
      <c r="Q1388" s="86"/>
      <c r="R1388" s="86"/>
      <c r="S1388" s="86"/>
      <c r="T1388" s="86"/>
      <c r="U1388" s="87"/>
      <c r="V1388" s="40"/>
      <c r="W1388" s="40"/>
      <c r="X1388" s="40"/>
      <c r="Y1388" s="40"/>
      <c r="Z1388" s="40"/>
      <c r="AA1388" s="40"/>
      <c r="AB1388" s="40"/>
      <c r="AC1388" s="40"/>
      <c r="AD1388" s="40"/>
      <c r="AE1388" s="40"/>
      <c r="AT1388" s="19" t="s">
        <v>345</v>
      </c>
      <c r="AU1388" s="19" t="s">
        <v>85</v>
      </c>
    </row>
    <row r="1389" s="12" customFormat="1" ht="22.8" customHeight="1">
      <c r="A1389" s="12"/>
      <c r="B1389" s="200"/>
      <c r="C1389" s="201"/>
      <c r="D1389" s="202" t="s">
        <v>75</v>
      </c>
      <c r="E1389" s="214" t="s">
        <v>2085</v>
      </c>
      <c r="F1389" s="214" t="s">
        <v>2086</v>
      </c>
      <c r="G1389" s="201"/>
      <c r="H1389" s="201"/>
      <c r="I1389" s="204"/>
      <c r="J1389" s="215">
        <f>BK1389</f>
        <v>0</v>
      </c>
      <c r="K1389" s="201"/>
      <c r="L1389" s="206"/>
      <c r="M1389" s="207"/>
      <c r="N1389" s="208"/>
      <c r="O1389" s="208"/>
      <c r="P1389" s="209">
        <f>SUM(P1390:P1397)</f>
        <v>0</v>
      </c>
      <c r="Q1389" s="208"/>
      <c r="R1389" s="209">
        <f>SUM(R1390:R1397)</f>
        <v>0.66614994000000005</v>
      </c>
      <c r="S1389" s="208"/>
      <c r="T1389" s="209">
        <f>SUM(T1390:T1397)</f>
        <v>0</v>
      </c>
      <c r="U1389" s="210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R1389" s="211" t="s">
        <v>85</v>
      </c>
      <c r="AT1389" s="212" t="s">
        <v>75</v>
      </c>
      <c r="AU1389" s="212" t="s">
        <v>83</v>
      </c>
      <c r="AY1389" s="211" t="s">
        <v>335</v>
      </c>
      <c r="BK1389" s="213">
        <f>SUM(BK1390:BK1397)</f>
        <v>0</v>
      </c>
    </row>
    <row r="1390" s="2" customFormat="1" ht="16.5" customHeight="1">
      <c r="A1390" s="40"/>
      <c r="B1390" s="41"/>
      <c r="C1390" s="216" t="s">
        <v>2087</v>
      </c>
      <c r="D1390" s="216" t="s">
        <v>337</v>
      </c>
      <c r="E1390" s="217" t="s">
        <v>2088</v>
      </c>
      <c r="F1390" s="218" t="s">
        <v>2089</v>
      </c>
      <c r="G1390" s="219" t="s">
        <v>388</v>
      </c>
      <c r="H1390" s="220">
        <v>2467.2220000000002</v>
      </c>
      <c r="I1390" s="221"/>
      <c r="J1390" s="222">
        <f>ROUND(I1390*H1390,2)</f>
        <v>0</v>
      </c>
      <c r="K1390" s="218" t="s">
        <v>341</v>
      </c>
      <c r="L1390" s="46"/>
      <c r="M1390" s="223" t="s">
        <v>19</v>
      </c>
      <c r="N1390" s="224" t="s">
        <v>47</v>
      </c>
      <c r="O1390" s="86"/>
      <c r="P1390" s="225">
        <f>O1390*H1390</f>
        <v>0</v>
      </c>
      <c r="Q1390" s="225">
        <v>0</v>
      </c>
      <c r="R1390" s="225">
        <f>Q1390*H1390</f>
        <v>0</v>
      </c>
      <c r="S1390" s="225">
        <v>0</v>
      </c>
      <c r="T1390" s="225">
        <f>S1390*H1390</f>
        <v>0</v>
      </c>
      <c r="U1390" s="226" t="s">
        <v>19</v>
      </c>
      <c r="V1390" s="40"/>
      <c r="W1390" s="40"/>
      <c r="X1390" s="40"/>
      <c r="Y1390" s="40"/>
      <c r="Z1390" s="40"/>
      <c r="AA1390" s="40"/>
      <c r="AB1390" s="40"/>
      <c r="AC1390" s="40"/>
      <c r="AD1390" s="40"/>
      <c r="AE1390" s="40"/>
      <c r="AR1390" s="227" t="s">
        <v>447</v>
      </c>
      <c r="AT1390" s="227" t="s">
        <v>337</v>
      </c>
      <c r="AU1390" s="227" t="s">
        <v>85</v>
      </c>
      <c r="AY1390" s="19" t="s">
        <v>335</v>
      </c>
      <c r="BE1390" s="228">
        <f>IF(N1390="základní",J1390,0)</f>
        <v>0</v>
      </c>
      <c r="BF1390" s="228">
        <f>IF(N1390="snížená",J1390,0)</f>
        <v>0</v>
      </c>
      <c r="BG1390" s="228">
        <f>IF(N1390="zákl. přenesená",J1390,0)</f>
        <v>0</v>
      </c>
      <c r="BH1390" s="228">
        <f>IF(N1390="sníž. přenesená",J1390,0)</f>
        <v>0</v>
      </c>
      <c r="BI1390" s="228">
        <f>IF(N1390="nulová",J1390,0)</f>
        <v>0</v>
      </c>
      <c r="BJ1390" s="19" t="s">
        <v>83</v>
      </c>
      <c r="BK1390" s="228">
        <f>ROUND(I1390*H1390,2)</f>
        <v>0</v>
      </c>
      <c r="BL1390" s="19" t="s">
        <v>447</v>
      </c>
      <c r="BM1390" s="227" t="s">
        <v>2090</v>
      </c>
    </row>
    <row r="1391" s="2" customFormat="1">
      <c r="A1391" s="40"/>
      <c r="B1391" s="41"/>
      <c r="C1391" s="42"/>
      <c r="D1391" s="229" t="s">
        <v>343</v>
      </c>
      <c r="E1391" s="42"/>
      <c r="F1391" s="230" t="s">
        <v>2091</v>
      </c>
      <c r="G1391" s="42"/>
      <c r="H1391" s="42"/>
      <c r="I1391" s="231"/>
      <c r="J1391" s="42"/>
      <c r="K1391" s="42"/>
      <c r="L1391" s="46"/>
      <c r="M1391" s="232"/>
      <c r="N1391" s="233"/>
      <c r="O1391" s="86"/>
      <c r="P1391" s="86"/>
      <c r="Q1391" s="86"/>
      <c r="R1391" s="86"/>
      <c r="S1391" s="86"/>
      <c r="T1391" s="86"/>
      <c r="U1391" s="87"/>
      <c r="V1391" s="40"/>
      <c r="W1391" s="40"/>
      <c r="X1391" s="40"/>
      <c r="Y1391" s="40"/>
      <c r="Z1391" s="40"/>
      <c r="AA1391" s="40"/>
      <c r="AB1391" s="40"/>
      <c r="AC1391" s="40"/>
      <c r="AD1391" s="40"/>
      <c r="AE1391" s="40"/>
      <c r="AT1391" s="19" t="s">
        <v>343</v>
      </c>
      <c r="AU1391" s="19" t="s">
        <v>85</v>
      </c>
    </row>
    <row r="1392" s="2" customFormat="1">
      <c r="A1392" s="40"/>
      <c r="B1392" s="41"/>
      <c r="C1392" s="42"/>
      <c r="D1392" s="234" t="s">
        <v>345</v>
      </c>
      <c r="E1392" s="42"/>
      <c r="F1392" s="235" t="s">
        <v>2092</v>
      </c>
      <c r="G1392" s="42"/>
      <c r="H1392" s="42"/>
      <c r="I1392" s="231"/>
      <c r="J1392" s="42"/>
      <c r="K1392" s="42"/>
      <c r="L1392" s="46"/>
      <c r="M1392" s="232"/>
      <c r="N1392" s="233"/>
      <c r="O1392" s="86"/>
      <c r="P1392" s="86"/>
      <c r="Q1392" s="86"/>
      <c r="R1392" s="86"/>
      <c r="S1392" s="86"/>
      <c r="T1392" s="86"/>
      <c r="U1392" s="87"/>
      <c r="V1392" s="40"/>
      <c r="W1392" s="40"/>
      <c r="X1392" s="40"/>
      <c r="Y1392" s="40"/>
      <c r="Z1392" s="40"/>
      <c r="AA1392" s="40"/>
      <c r="AB1392" s="40"/>
      <c r="AC1392" s="40"/>
      <c r="AD1392" s="40"/>
      <c r="AE1392" s="40"/>
      <c r="AT1392" s="19" t="s">
        <v>345</v>
      </c>
      <c r="AU1392" s="19" t="s">
        <v>85</v>
      </c>
    </row>
    <row r="1393" s="13" customFormat="1">
      <c r="A1393" s="13"/>
      <c r="B1393" s="236"/>
      <c r="C1393" s="237"/>
      <c r="D1393" s="229" t="s">
        <v>347</v>
      </c>
      <c r="E1393" s="238" t="s">
        <v>19</v>
      </c>
      <c r="F1393" s="239" t="s">
        <v>2093</v>
      </c>
      <c r="G1393" s="237"/>
      <c r="H1393" s="240">
        <v>2467.2220000000002</v>
      </c>
      <c r="I1393" s="241"/>
      <c r="J1393" s="237"/>
      <c r="K1393" s="237"/>
      <c r="L1393" s="242"/>
      <c r="M1393" s="243"/>
      <c r="N1393" s="244"/>
      <c r="O1393" s="244"/>
      <c r="P1393" s="244"/>
      <c r="Q1393" s="244"/>
      <c r="R1393" s="244"/>
      <c r="S1393" s="244"/>
      <c r="T1393" s="244"/>
      <c r="U1393" s="245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T1393" s="246" t="s">
        <v>347</v>
      </c>
      <c r="AU1393" s="246" t="s">
        <v>85</v>
      </c>
      <c r="AV1393" s="13" t="s">
        <v>85</v>
      </c>
      <c r="AW1393" s="13" t="s">
        <v>37</v>
      </c>
      <c r="AX1393" s="13" t="s">
        <v>83</v>
      </c>
      <c r="AY1393" s="246" t="s">
        <v>335</v>
      </c>
    </row>
    <row r="1394" s="2" customFormat="1" ht="16.5" customHeight="1">
      <c r="A1394" s="40"/>
      <c r="B1394" s="41"/>
      <c r="C1394" s="216" t="s">
        <v>2094</v>
      </c>
      <c r="D1394" s="216" t="s">
        <v>337</v>
      </c>
      <c r="E1394" s="217" t="s">
        <v>2095</v>
      </c>
      <c r="F1394" s="218" t="s">
        <v>2096</v>
      </c>
      <c r="G1394" s="219" t="s">
        <v>388</v>
      </c>
      <c r="H1394" s="220">
        <v>2467.2220000000002</v>
      </c>
      <c r="I1394" s="221"/>
      <c r="J1394" s="222">
        <f>ROUND(I1394*H1394,2)</f>
        <v>0</v>
      </c>
      <c r="K1394" s="218" t="s">
        <v>341</v>
      </c>
      <c r="L1394" s="46"/>
      <c r="M1394" s="223" t="s">
        <v>19</v>
      </c>
      <c r="N1394" s="224" t="s">
        <v>47</v>
      </c>
      <c r="O1394" s="86"/>
      <c r="P1394" s="225">
        <f>O1394*H1394</f>
        <v>0</v>
      </c>
      <c r="Q1394" s="225">
        <v>0.00027</v>
      </c>
      <c r="R1394" s="225">
        <f>Q1394*H1394</f>
        <v>0.66614994000000005</v>
      </c>
      <c r="S1394" s="225">
        <v>0</v>
      </c>
      <c r="T1394" s="225">
        <f>S1394*H1394</f>
        <v>0</v>
      </c>
      <c r="U1394" s="226" t="s">
        <v>19</v>
      </c>
      <c r="V1394" s="40"/>
      <c r="W1394" s="40"/>
      <c r="X1394" s="40"/>
      <c r="Y1394" s="40"/>
      <c r="Z1394" s="40"/>
      <c r="AA1394" s="40"/>
      <c r="AB1394" s="40"/>
      <c r="AC1394" s="40"/>
      <c r="AD1394" s="40"/>
      <c r="AE1394" s="40"/>
      <c r="AR1394" s="227" t="s">
        <v>447</v>
      </c>
      <c r="AT1394" s="227" t="s">
        <v>337</v>
      </c>
      <c r="AU1394" s="227" t="s">
        <v>85</v>
      </c>
      <c r="AY1394" s="19" t="s">
        <v>335</v>
      </c>
      <c r="BE1394" s="228">
        <f>IF(N1394="základní",J1394,0)</f>
        <v>0</v>
      </c>
      <c r="BF1394" s="228">
        <f>IF(N1394="snížená",J1394,0)</f>
        <v>0</v>
      </c>
      <c r="BG1394" s="228">
        <f>IF(N1394="zákl. přenesená",J1394,0)</f>
        <v>0</v>
      </c>
      <c r="BH1394" s="228">
        <f>IF(N1394="sníž. přenesená",J1394,0)</f>
        <v>0</v>
      </c>
      <c r="BI1394" s="228">
        <f>IF(N1394="nulová",J1394,0)</f>
        <v>0</v>
      </c>
      <c r="BJ1394" s="19" t="s">
        <v>83</v>
      </c>
      <c r="BK1394" s="228">
        <f>ROUND(I1394*H1394,2)</f>
        <v>0</v>
      </c>
      <c r="BL1394" s="19" t="s">
        <v>447</v>
      </c>
      <c r="BM1394" s="227" t="s">
        <v>2097</v>
      </c>
    </row>
    <row r="1395" s="2" customFormat="1">
      <c r="A1395" s="40"/>
      <c r="B1395" s="41"/>
      <c r="C1395" s="42"/>
      <c r="D1395" s="229" t="s">
        <v>343</v>
      </c>
      <c r="E1395" s="42"/>
      <c r="F1395" s="230" t="s">
        <v>2098</v>
      </c>
      <c r="G1395" s="42"/>
      <c r="H1395" s="42"/>
      <c r="I1395" s="231"/>
      <c r="J1395" s="42"/>
      <c r="K1395" s="42"/>
      <c r="L1395" s="46"/>
      <c r="M1395" s="232"/>
      <c r="N1395" s="233"/>
      <c r="O1395" s="86"/>
      <c r="P1395" s="86"/>
      <c r="Q1395" s="86"/>
      <c r="R1395" s="86"/>
      <c r="S1395" s="86"/>
      <c r="T1395" s="86"/>
      <c r="U1395" s="87"/>
      <c r="V1395" s="40"/>
      <c r="W1395" s="40"/>
      <c r="X1395" s="40"/>
      <c r="Y1395" s="40"/>
      <c r="Z1395" s="40"/>
      <c r="AA1395" s="40"/>
      <c r="AB1395" s="40"/>
      <c r="AC1395" s="40"/>
      <c r="AD1395" s="40"/>
      <c r="AE1395" s="40"/>
      <c r="AT1395" s="19" t="s">
        <v>343</v>
      </c>
      <c r="AU1395" s="19" t="s">
        <v>85</v>
      </c>
    </row>
    <row r="1396" s="2" customFormat="1">
      <c r="A1396" s="40"/>
      <c r="B1396" s="41"/>
      <c r="C1396" s="42"/>
      <c r="D1396" s="234" t="s">
        <v>345</v>
      </c>
      <c r="E1396" s="42"/>
      <c r="F1396" s="235" t="s">
        <v>2099</v>
      </c>
      <c r="G1396" s="42"/>
      <c r="H1396" s="42"/>
      <c r="I1396" s="231"/>
      <c r="J1396" s="42"/>
      <c r="K1396" s="42"/>
      <c r="L1396" s="46"/>
      <c r="M1396" s="232"/>
      <c r="N1396" s="233"/>
      <c r="O1396" s="86"/>
      <c r="P1396" s="86"/>
      <c r="Q1396" s="86"/>
      <c r="R1396" s="86"/>
      <c r="S1396" s="86"/>
      <c r="T1396" s="86"/>
      <c r="U1396" s="87"/>
      <c r="V1396" s="40"/>
      <c r="W1396" s="40"/>
      <c r="X1396" s="40"/>
      <c r="Y1396" s="40"/>
      <c r="Z1396" s="40"/>
      <c r="AA1396" s="40"/>
      <c r="AB1396" s="40"/>
      <c r="AC1396" s="40"/>
      <c r="AD1396" s="40"/>
      <c r="AE1396" s="40"/>
      <c r="AT1396" s="19" t="s">
        <v>345</v>
      </c>
      <c r="AU1396" s="19" t="s">
        <v>85</v>
      </c>
    </row>
    <row r="1397" s="13" customFormat="1">
      <c r="A1397" s="13"/>
      <c r="B1397" s="236"/>
      <c r="C1397" s="237"/>
      <c r="D1397" s="229" t="s">
        <v>347</v>
      </c>
      <c r="E1397" s="238" t="s">
        <v>2100</v>
      </c>
      <c r="F1397" s="239" t="s">
        <v>2093</v>
      </c>
      <c r="G1397" s="237"/>
      <c r="H1397" s="240">
        <v>2467.2220000000002</v>
      </c>
      <c r="I1397" s="241"/>
      <c r="J1397" s="237"/>
      <c r="K1397" s="237"/>
      <c r="L1397" s="242"/>
      <c r="M1397" s="243"/>
      <c r="N1397" s="244"/>
      <c r="O1397" s="244"/>
      <c r="P1397" s="244"/>
      <c r="Q1397" s="244"/>
      <c r="R1397" s="244"/>
      <c r="S1397" s="244"/>
      <c r="T1397" s="244"/>
      <c r="U1397" s="245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T1397" s="246" t="s">
        <v>347</v>
      </c>
      <c r="AU1397" s="246" t="s">
        <v>85</v>
      </c>
      <c r="AV1397" s="13" t="s">
        <v>85</v>
      </c>
      <c r="AW1397" s="13" t="s">
        <v>37</v>
      </c>
      <c r="AX1397" s="13" t="s">
        <v>83</v>
      </c>
      <c r="AY1397" s="246" t="s">
        <v>335</v>
      </c>
    </row>
    <row r="1398" s="12" customFormat="1" ht="22.8" customHeight="1">
      <c r="A1398" s="12"/>
      <c r="B1398" s="200"/>
      <c r="C1398" s="201"/>
      <c r="D1398" s="202" t="s">
        <v>75</v>
      </c>
      <c r="E1398" s="214" t="s">
        <v>2101</v>
      </c>
      <c r="F1398" s="214" t="s">
        <v>2102</v>
      </c>
      <c r="G1398" s="201"/>
      <c r="H1398" s="201"/>
      <c r="I1398" s="204"/>
      <c r="J1398" s="215">
        <f>BK1398</f>
        <v>0</v>
      </c>
      <c r="K1398" s="201"/>
      <c r="L1398" s="206"/>
      <c r="M1398" s="207"/>
      <c r="N1398" s="208"/>
      <c r="O1398" s="208"/>
      <c r="P1398" s="209">
        <f>SUM(P1399:P1410)</f>
        <v>0</v>
      </c>
      <c r="Q1398" s="208"/>
      <c r="R1398" s="209">
        <f>SUM(R1399:R1410)</f>
        <v>0.036289399999999992</v>
      </c>
      <c r="S1398" s="208"/>
      <c r="T1398" s="209">
        <f>SUM(T1399:T1410)</f>
        <v>0</v>
      </c>
      <c r="U1398" s="210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  <c r="AR1398" s="211" t="s">
        <v>85</v>
      </c>
      <c r="AT1398" s="212" t="s">
        <v>75</v>
      </c>
      <c r="AU1398" s="212" t="s">
        <v>83</v>
      </c>
      <c r="AY1398" s="211" t="s">
        <v>335</v>
      </c>
      <c r="BK1398" s="213">
        <f>SUM(BK1399:BK1410)</f>
        <v>0</v>
      </c>
    </row>
    <row r="1399" s="2" customFormat="1" ht="16.5" customHeight="1">
      <c r="A1399" s="40"/>
      <c r="B1399" s="41"/>
      <c r="C1399" s="216" t="s">
        <v>2103</v>
      </c>
      <c r="D1399" s="216" t="s">
        <v>337</v>
      </c>
      <c r="E1399" s="217" t="s">
        <v>2104</v>
      </c>
      <c r="F1399" s="218" t="s">
        <v>2105</v>
      </c>
      <c r="G1399" s="219" t="s">
        <v>388</v>
      </c>
      <c r="H1399" s="220">
        <v>129.60499999999999</v>
      </c>
      <c r="I1399" s="221"/>
      <c r="J1399" s="222">
        <f>ROUND(I1399*H1399,2)</f>
        <v>0</v>
      </c>
      <c r="K1399" s="218" t="s">
        <v>341</v>
      </c>
      <c r="L1399" s="46"/>
      <c r="M1399" s="223" t="s">
        <v>19</v>
      </c>
      <c r="N1399" s="224" t="s">
        <v>47</v>
      </c>
      <c r="O1399" s="86"/>
      <c r="P1399" s="225">
        <f>O1399*H1399</f>
        <v>0</v>
      </c>
      <c r="Q1399" s="225">
        <v>0</v>
      </c>
      <c r="R1399" s="225">
        <f>Q1399*H1399</f>
        <v>0</v>
      </c>
      <c r="S1399" s="225">
        <v>0</v>
      </c>
      <c r="T1399" s="225">
        <f>S1399*H1399</f>
        <v>0</v>
      </c>
      <c r="U1399" s="226" t="s">
        <v>19</v>
      </c>
      <c r="V1399" s="40"/>
      <c r="W1399" s="40"/>
      <c r="X1399" s="40"/>
      <c r="Y1399" s="40"/>
      <c r="Z1399" s="40"/>
      <c r="AA1399" s="40"/>
      <c r="AB1399" s="40"/>
      <c r="AC1399" s="40"/>
      <c r="AD1399" s="40"/>
      <c r="AE1399" s="40"/>
      <c r="AR1399" s="227" t="s">
        <v>447</v>
      </c>
      <c r="AT1399" s="227" t="s">
        <v>337</v>
      </c>
      <c r="AU1399" s="227" t="s">
        <v>85</v>
      </c>
      <c r="AY1399" s="19" t="s">
        <v>335</v>
      </c>
      <c r="BE1399" s="228">
        <f>IF(N1399="základní",J1399,0)</f>
        <v>0</v>
      </c>
      <c r="BF1399" s="228">
        <f>IF(N1399="snížená",J1399,0)</f>
        <v>0</v>
      </c>
      <c r="BG1399" s="228">
        <f>IF(N1399="zákl. přenesená",J1399,0)</f>
        <v>0</v>
      </c>
      <c r="BH1399" s="228">
        <f>IF(N1399="sníž. přenesená",J1399,0)</f>
        <v>0</v>
      </c>
      <c r="BI1399" s="228">
        <f>IF(N1399="nulová",J1399,0)</f>
        <v>0</v>
      </c>
      <c r="BJ1399" s="19" t="s">
        <v>83</v>
      </c>
      <c r="BK1399" s="228">
        <f>ROUND(I1399*H1399,2)</f>
        <v>0</v>
      </c>
      <c r="BL1399" s="19" t="s">
        <v>447</v>
      </c>
      <c r="BM1399" s="227" t="s">
        <v>2106</v>
      </c>
    </row>
    <row r="1400" s="2" customFormat="1">
      <c r="A1400" s="40"/>
      <c r="B1400" s="41"/>
      <c r="C1400" s="42"/>
      <c r="D1400" s="229" t="s">
        <v>343</v>
      </c>
      <c r="E1400" s="42"/>
      <c r="F1400" s="230" t="s">
        <v>2107</v>
      </c>
      <c r="G1400" s="42"/>
      <c r="H1400" s="42"/>
      <c r="I1400" s="231"/>
      <c r="J1400" s="42"/>
      <c r="K1400" s="42"/>
      <c r="L1400" s="46"/>
      <c r="M1400" s="232"/>
      <c r="N1400" s="233"/>
      <c r="O1400" s="86"/>
      <c r="P1400" s="86"/>
      <c r="Q1400" s="86"/>
      <c r="R1400" s="86"/>
      <c r="S1400" s="86"/>
      <c r="T1400" s="86"/>
      <c r="U1400" s="87"/>
      <c r="V1400" s="40"/>
      <c r="W1400" s="40"/>
      <c r="X1400" s="40"/>
      <c r="Y1400" s="40"/>
      <c r="Z1400" s="40"/>
      <c r="AA1400" s="40"/>
      <c r="AB1400" s="40"/>
      <c r="AC1400" s="40"/>
      <c r="AD1400" s="40"/>
      <c r="AE1400" s="40"/>
      <c r="AT1400" s="19" t="s">
        <v>343</v>
      </c>
      <c r="AU1400" s="19" t="s">
        <v>85</v>
      </c>
    </row>
    <row r="1401" s="2" customFormat="1">
      <c r="A1401" s="40"/>
      <c r="B1401" s="41"/>
      <c r="C1401" s="42"/>
      <c r="D1401" s="234" t="s">
        <v>345</v>
      </c>
      <c r="E1401" s="42"/>
      <c r="F1401" s="235" t="s">
        <v>2108</v>
      </c>
      <c r="G1401" s="42"/>
      <c r="H1401" s="42"/>
      <c r="I1401" s="231"/>
      <c r="J1401" s="42"/>
      <c r="K1401" s="42"/>
      <c r="L1401" s="46"/>
      <c r="M1401" s="232"/>
      <c r="N1401" s="233"/>
      <c r="O1401" s="86"/>
      <c r="P1401" s="86"/>
      <c r="Q1401" s="86"/>
      <c r="R1401" s="86"/>
      <c r="S1401" s="86"/>
      <c r="T1401" s="86"/>
      <c r="U1401" s="87"/>
      <c r="V1401" s="40"/>
      <c r="W1401" s="40"/>
      <c r="X1401" s="40"/>
      <c r="Y1401" s="40"/>
      <c r="Z1401" s="40"/>
      <c r="AA1401" s="40"/>
      <c r="AB1401" s="40"/>
      <c r="AC1401" s="40"/>
      <c r="AD1401" s="40"/>
      <c r="AE1401" s="40"/>
      <c r="AT1401" s="19" t="s">
        <v>345</v>
      </c>
      <c r="AU1401" s="19" t="s">
        <v>85</v>
      </c>
    </row>
    <row r="1402" s="13" customFormat="1">
      <c r="A1402" s="13"/>
      <c r="B1402" s="236"/>
      <c r="C1402" s="237"/>
      <c r="D1402" s="229" t="s">
        <v>347</v>
      </c>
      <c r="E1402" s="238" t="s">
        <v>19</v>
      </c>
      <c r="F1402" s="239" t="s">
        <v>208</v>
      </c>
      <c r="G1402" s="237"/>
      <c r="H1402" s="240">
        <v>129.60499999999999</v>
      </c>
      <c r="I1402" s="241"/>
      <c r="J1402" s="237"/>
      <c r="K1402" s="237"/>
      <c r="L1402" s="242"/>
      <c r="M1402" s="243"/>
      <c r="N1402" s="244"/>
      <c r="O1402" s="244"/>
      <c r="P1402" s="244"/>
      <c r="Q1402" s="244"/>
      <c r="R1402" s="244"/>
      <c r="S1402" s="244"/>
      <c r="T1402" s="244"/>
      <c r="U1402" s="245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T1402" s="246" t="s">
        <v>347</v>
      </c>
      <c r="AU1402" s="246" t="s">
        <v>85</v>
      </c>
      <c r="AV1402" s="13" t="s">
        <v>85</v>
      </c>
      <c r="AW1402" s="13" t="s">
        <v>37</v>
      </c>
      <c r="AX1402" s="13" t="s">
        <v>83</v>
      </c>
      <c r="AY1402" s="246" t="s">
        <v>335</v>
      </c>
    </row>
    <row r="1403" s="2" customFormat="1" ht="16.5" customHeight="1">
      <c r="A1403" s="40"/>
      <c r="B1403" s="41"/>
      <c r="C1403" s="216" t="s">
        <v>2109</v>
      </c>
      <c r="D1403" s="216" t="s">
        <v>337</v>
      </c>
      <c r="E1403" s="217" t="s">
        <v>2110</v>
      </c>
      <c r="F1403" s="218" t="s">
        <v>2111</v>
      </c>
      <c r="G1403" s="219" t="s">
        <v>388</v>
      </c>
      <c r="H1403" s="220">
        <v>129.60499999999999</v>
      </c>
      <c r="I1403" s="221"/>
      <c r="J1403" s="222">
        <f>ROUND(I1403*H1403,2)</f>
        <v>0</v>
      </c>
      <c r="K1403" s="218" t="s">
        <v>341</v>
      </c>
      <c r="L1403" s="46"/>
      <c r="M1403" s="223" t="s">
        <v>19</v>
      </c>
      <c r="N1403" s="224" t="s">
        <v>47</v>
      </c>
      <c r="O1403" s="86"/>
      <c r="P1403" s="225">
        <f>O1403*H1403</f>
        <v>0</v>
      </c>
      <c r="Q1403" s="225">
        <v>0.00025999999999999998</v>
      </c>
      <c r="R1403" s="225">
        <f>Q1403*H1403</f>
        <v>0.033697299999999993</v>
      </c>
      <c r="S1403" s="225">
        <v>0</v>
      </c>
      <c r="T1403" s="225">
        <f>S1403*H1403</f>
        <v>0</v>
      </c>
      <c r="U1403" s="226" t="s">
        <v>19</v>
      </c>
      <c r="V1403" s="40"/>
      <c r="W1403" s="40"/>
      <c r="X1403" s="40"/>
      <c r="Y1403" s="40"/>
      <c r="Z1403" s="40"/>
      <c r="AA1403" s="40"/>
      <c r="AB1403" s="40"/>
      <c r="AC1403" s="40"/>
      <c r="AD1403" s="40"/>
      <c r="AE1403" s="40"/>
      <c r="AR1403" s="227" t="s">
        <v>447</v>
      </c>
      <c r="AT1403" s="227" t="s">
        <v>337</v>
      </c>
      <c r="AU1403" s="227" t="s">
        <v>85</v>
      </c>
      <c r="AY1403" s="19" t="s">
        <v>335</v>
      </c>
      <c r="BE1403" s="228">
        <f>IF(N1403="základní",J1403,0)</f>
        <v>0</v>
      </c>
      <c r="BF1403" s="228">
        <f>IF(N1403="snížená",J1403,0)</f>
        <v>0</v>
      </c>
      <c r="BG1403" s="228">
        <f>IF(N1403="zákl. přenesená",J1403,0)</f>
        <v>0</v>
      </c>
      <c r="BH1403" s="228">
        <f>IF(N1403="sníž. přenesená",J1403,0)</f>
        <v>0</v>
      </c>
      <c r="BI1403" s="228">
        <f>IF(N1403="nulová",J1403,0)</f>
        <v>0</v>
      </c>
      <c r="BJ1403" s="19" t="s">
        <v>83</v>
      </c>
      <c r="BK1403" s="228">
        <f>ROUND(I1403*H1403,2)</f>
        <v>0</v>
      </c>
      <c r="BL1403" s="19" t="s">
        <v>447</v>
      </c>
      <c r="BM1403" s="227" t="s">
        <v>2112</v>
      </c>
    </row>
    <row r="1404" s="2" customFormat="1">
      <c r="A1404" s="40"/>
      <c r="B1404" s="41"/>
      <c r="C1404" s="42"/>
      <c r="D1404" s="229" t="s">
        <v>343</v>
      </c>
      <c r="E1404" s="42"/>
      <c r="F1404" s="230" t="s">
        <v>2113</v>
      </c>
      <c r="G1404" s="42"/>
      <c r="H1404" s="42"/>
      <c r="I1404" s="231"/>
      <c r="J1404" s="42"/>
      <c r="K1404" s="42"/>
      <c r="L1404" s="46"/>
      <c r="M1404" s="232"/>
      <c r="N1404" s="233"/>
      <c r="O1404" s="86"/>
      <c r="P1404" s="86"/>
      <c r="Q1404" s="86"/>
      <c r="R1404" s="86"/>
      <c r="S1404" s="86"/>
      <c r="T1404" s="86"/>
      <c r="U1404" s="87"/>
      <c r="V1404" s="40"/>
      <c r="W1404" s="40"/>
      <c r="X1404" s="40"/>
      <c r="Y1404" s="40"/>
      <c r="Z1404" s="40"/>
      <c r="AA1404" s="40"/>
      <c r="AB1404" s="40"/>
      <c r="AC1404" s="40"/>
      <c r="AD1404" s="40"/>
      <c r="AE1404" s="40"/>
      <c r="AT1404" s="19" t="s">
        <v>343</v>
      </c>
      <c r="AU1404" s="19" t="s">
        <v>85</v>
      </c>
    </row>
    <row r="1405" s="2" customFormat="1">
      <c r="A1405" s="40"/>
      <c r="B1405" s="41"/>
      <c r="C1405" s="42"/>
      <c r="D1405" s="234" t="s">
        <v>345</v>
      </c>
      <c r="E1405" s="42"/>
      <c r="F1405" s="235" t="s">
        <v>2114</v>
      </c>
      <c r="G1405" s="42"/>
      <c r="H1405" s="42"/>
      <c r="I1405" s="231"/>
      <c r="J1405" s="42"/>
      <c r="K1405" s="42"/>
      <c r="L1405" s="46"/>
      <c r="M1405" s="232"/>
      <c r="N1405" s="233"/>
      <c r="O1405" s="86"/>
      <c r="P1405" s="86"/>
      <c r="Q1405" s="86"/>
      <c r="R1405" s="86"/>
      <c r="S1405" s="86"/>
      <c r="T1405" s="86"/>
      <c r="U1405" s="87"/>
      <c r="V1405" s="40"/>
      <c r="W1405" s="40"/>
      <c r="X1405" s="40"/>
      <c r="Y1405" s="40"/>
      <c r="Z1405" s="40"/>
      <c r="AA1405" s="40"/>
      <c r="AB1405" s="40"/>
      <c r="AC1405" s="40"/>
      <c r="AD1405" s="40"/>
      <c r="AE1405" s="40"/>
      <c r="AT1405" s="19" t="s">
        <v>345</v>
      </c>
      <c r="AU1405" s="19" t="s">
        <v>85</v>
      </c>
    </row>
    <row r="1406" s="13" customFormat="1">
      <c r="A1406" s="13"/>
      <c r="B1406" s="236"/>
      <c r="C1406" s="237"/>
      <c r="D1406" s="229" t="s">
        <v>347</v>
      </c>
      <c r="E1406" s="238" t="s">
        <v>19</v>
      </c>
      <c r="F1406" s="239" t="s">
        <v>208</v>
      </c>
      <c r="G1406" s="237"/>
      <c r="H1406" s="240">
        <v>129.60499999999999</v>
      </c>
      <c r="I1406" s="241"/>
      <c r="J1406" s="237"/>
      <c r="K1406" s="237"/>
      <c r="L1406" s="242"/>
      <c r="M1406" s="243"/>
      <c r="N1406" s="244"/>
      <c r="O1406" s="244"/>
      <c r="P1406" s="244"/>
      <c r="Q1406" s="244"/>
      <c r="R1406" s="244"/>
      <c r="S1406" s="244"/>
      <c r="T1406" s="244"/>
      <c r="U1406" s="245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T1406" s="246" t="s">
        <v>347</v>
      </c>
      <c r="AU1406" s="246" t="s">
        <v>85</v>
      </c>
      <c r="AV1406" s="13" t="s">
        <v>85</v>
      </c>
      <c r="AW1406" s="13" t="s">
        <v>37</v>
      </c>
      <c r="AX1406" s="13" t="s">
        <v>83</v>
      </c>
      <c r="AY1406" s="246" t="s">
        <v>335</v>
      </c>
    </row>
    <row r="1407" s="2" customFormat="1" ht="21.75" customHeight="1">
      <c r="A1407" s="40"/>
      <c r="B1407" s="41"/>
      <c r="C1407" s="216" t="s">
        <v>2115</v>
      </c>
      <c r="D1407" s="216" t="s">
        <v>337</v>
      </c>
      <c r="E1407" s="217" t="s">
        <v>2116</v>
      </c>
      <c r="F1407" s="218" t="s">
        <v>2117</v>
      </c>
      <c r="G1407" s="219" t="s">
        <v>388</v>
      </c>
      <c r="H1407" s="220">
        <v>129.60499999999999</v>
      </c>
      <c r="I1407" s="221"/>
      <c r="J1407" s="222">
        <f>ROUND(I1407*H1407,2)</f>
        <v>0</v>
      </c>
      <c r="K1407" s="218" t="s">
        <v>341</v>
      </c>
      <c r="L1407" s="46"/>
      <c r="M1407" s="223" t="s">
        <v>19</v>
      </c>
      <c r="N1407" s="224" t="s">
        <v>47</v>
      </c>
      <c r="O1407" s="86"/>
      <c r="P1407" s="225">
        <f>O1407*H1407</f>
        <v>0</v>
      </c>
      <c r="Q1407" s="225">
        <v>2.0000000000000002E-05</v>
      </c>
      <c r="R1407" s="225">
        <f>Q1407*H1407</f>
        <v>0.0025921</v>
      </c>
      <c r="S1407" s="225">
        <v>0</v>
      </c>
      <c r="T1407" s="225">
        <f>S1407*H1407</f>
        <v>0</v>
      </c>
      <c r="U1407" s="226" t="s">
        <v>19</v>
      </c>
      <c r="V1407" s="40"/>
      <c r="W1407" s="40"/>
      <c r="X1407" s="40"/>
      <c r="Y1407" s="40"/>
      <c r="Z1407" s="40"/>
      <c r="AA1407" s="40"/>
      <c r="AB1407" s="40"/>
      <c r="AC1407" s="40"/>
      <c r="AD1407" s="40"/>
      <c r="AE1407" s="40"/>
      <c r="AR1407" s="227" t="s">
        <v>447</v>
      </c>
      <c r="AT1407" s="227" t="s">
        <v>337</v>
      </c>
      <c r="AU1407" s="227" t="s">
        <v>85</v>
      </c>
      <c r="AY1407" s="19" t="s">
        <v>335</v>
      </c>
      <c r="BE1407" s="228">
        <f>IF(N1407="základní",J1407,0)</f>
        <v>0</v>
      </c>
      <c r="BF1407" s="228">
        <f>IF(N1407="snížená",J1407,0)</f>
        <v>0</v>
      </c>
      <c r="BG1407" s="228">
        <f>IF(N1407="zákl. přenesená",J1407,0)</f>
        <v>0</v>
      </c>
      <c r="BH1407" s="228">
        <f>IF(N1407="sníž. přenesená",J1407,0)</f>
        <v>0</v>
      </c>
      <c r="BI1407" s="228">
        <f>IF(N1407="nulová",J1407,0)</f>
        <v>0</v>
      </c>
      <c r="BJ1407" s="19" t="s">
        <v>83</v>
      </c>
      <c r="BK1407" s="228">
        <f>ROUND(I1407*H1407,2)</f>
        <v>0</v>
      </c>
      <c r="BL1407" s="19" t="s">
        <v>447</v>
      </c>
      <c r="BM1407" s="227" t="s">
        <v>2118</v>
      </c>
    </row>
    <row r="1408" s="2" customFormat="1">
      <c r="A1408" s="40"/>
      <c r="B1408" s="41"/>
      <c r="C1408" s="42"/>
      <c r="D1408" s="229" t="s">
        <v>343</v>
      </c>
      <c r="E1408" s="42"/>
      <c r="F1408" s="230" t="s">
        <v>2119</v>
      </c>
      <c r="G1408" s="42"/>
      <c r="H1408" s="42"/>
      <c r="I1408" s="231"/>
      <c r="J1408" s="42"/>
      <c r="K1408" s="42"/>
      <c r="L1408" s="46"/>
      <c r="M1408" s="232"/>
      <c r="N1408" s="233"/>
      <c r="O1408" s="86"/>
      <c r="P1408" s="86"/>
      <c r="Q1408" s="86"/>
      <c r="R1408" s="86"/>
      <c r="S1408" s="86"/>
      <c r="T1408" s="86"/>
      <c r="U1408" s="87"/>
      <c r="V1408" s="40"/>
      <c r="W1408" s="40"/>
      <c r="X1408" s="40"/>
      <c r="Y1408" s="40"/>
      <c r="Z1408" s="40"/>
      <c r="AA1408" s="40"/>
      <c r="AB1408" s="40"/>
      <c r="AC1408" s="40"/>
      <c r="AD1408" s="40"/>
      <c r="AE1408" s="40"/>
      <c r="AT1408" s="19" t="s">
        <v>343</v>
      </c>
      <c r="AU1408" s="19" t="s">
        <v>85</v>
      </c>
    </row>
    <row r="1409" s="2" customFormat="1">
      <c r="A1409" s="40"/>
      <c r="B1409" s="41"/>
      <c r="C1409" s="42"/>
      <c r="D1409" s="234" t="s">
        <v>345</v>
      </c>
      <c r="E1409" s="42"/>
      <c r="F1409" s="235" t="s">
        <v>2120</v>
      </c>
      <c r="G1409" s="42"/>
      <c r="H1409" s="42"/>
      <c r="I1409" s="231"/>
      <c r="J1409" s="42"/>
      <c r="K1409" s="42"/>
      <c r="L1409" s="46"/>
      <c r="M1409" s="232"/>
      <c r="N1409" s="233"/>
      <c r="O1409" s="86"/>
      <c r="P1409" s="86"/>
      <c r="Q1409" s="86"/>
      <c r="R1409" s="86"/>
      <c r="S1409" s="86"/>
      <c r="T1409" s="86"/>
      <c r="U1409" s="87"/>
      <c r="V1409" s="40"/>
      <c r="W1409" s="40"/>
      <c r="X1409" s="40"/>
      <c r="Y1409" s="40"/>
      <c r="Z1409" s="40"/>
      <c r="AA1409" s="40"/>
      <c r="AB1409" s="40"/>
      <c r="AC1409" s="40"/>
      <c r="AD1409" s="40"/>
      <c r="AE1409" s="40"/>
      <c r="AT1409" s="19" t="s">
        <v>345</v>
      </c>
      <c r="AU1409" s="19" t="s">
        <v>85</v>
      </c>
    </row>
    <row r="1410" s="13" customFormat="1">
      <c r="A1410" s="13"/>
      <c r="B1410" s="236"/>
      <c r="C1410" s="237"/>
      <c r="D1410" s="229" t="s">
        <v>347</v>
      </c>
      <c r="E1410" s="238" t="s">
        <v>19</v>
      </c>
      <c r="F1410" s="239" t="s">
        <v>208</v>
      </c>
      <c r="G1410" s="237"/>
      <c r="H1410" s="240">
        <v>129.60499999999999</v>
      </c>
      <c r="I1410" s="241"/>
      <c r="J1410" s="237"/>
      <c r="K1410" s="237"/>
      <c r="L1410" s="242"/>
      <c r="M1410" s="243"/>
      <c r="N1410" s="244"/>
      <c r="O1410" s="244"/>
      <c r="P1410" s="244"/>
      <c r="Q1410" s="244"/>
      <c r="R1410" s="244"/>
      <c r="S1410" s="244"/>
      <c r="T1410" s="244"/>
      <c r="U1410" s="245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T1410" s="246" t="s">
        <v>347</v>
      </c>
      <c r="AU1410" s="246" t="s">
        <v>85</v>
      </c>
      <c r="AV1410" s="13" t="s">
        <v>85</v>
      </c>
      <c r="AW1410" s="13" t="s">
        <v>37</v>
      </c>
      <c r="AX1410" s="13" t="s">
        <v>83</v>
      </c>
      <c r="AY1410" s="246" t="s">
        <v>335</v>
      </c>
    </row>
    <row r="1411" s="12" customFormat="1" ht="25.92" customHeight="1">
      <c r="A1411" s="12"/>
      <c r="B1411" s="200"/>
      <c r="C1411" s="201"/>
      <c r="D1411" s="202" t="s">
        <v>75</v>
      </c>
      <c r="E1411" s="203" t="s">
        <v>395</v>
      </c>
      <c r="F1411" s="203" t="s">
        <v>2121</v>
      </c>
      <c r="G1411" s="201"/>
      <c r="H1411" s="201"/>
      <c r="I1411" s="204"/>
      <c r="J1411" s="205">
        <f>BK1411</f>
        <v>0</v>
      </c>
      <c r="K1411" s="201"/>
      <c r="L1411" s="206"/>
      <c r="M1411" s="207"/>
      <c r="N1411" s="208"/>
      <c r="O1411" s="208"/>
      <c r="P1411" s="209">
        <f>P1412+P1415</f>
        <v>0</v>
      </c>
      <c r="Q1411" s="208"/>
      <c r="R1411" s="209">
        <f>R1412+R1415</f>
        <v>0</v>
      </c>
      <c r="S1411" s="208"/>
      <c r="T1411" s="209">
        <f>T1412+T1415</f>
        <v>21.25</v>
      </c>
      <c r="U1411" s="210"/>
      <c r="V1411" s="12"/>
      <c r="W1411" s="12"/>
      <c r="X1411" s="12"/>
      <c r="Y1411" s="12"/>
      <c r="Z1411" s="12"/>
      <c r="AA1411" s="12"/>
      <c r="AB1411" s="12"/>
      <c r="AC1411" s="12"/>
      <c r="AD1411" s="12"/>
      <c r="AE1411" s="12"/>
      <c r="AR1411" s="211" t="s">
        <v>99</v>
      </c>
      <c r="AT1411" s="212" t="s">
        <v>75</v>
      </c>
      <c r="AU1411" s="212" t="s">
        <v>76</v>
      </c>
      <c r="AY1411" s="211" t="s">
        <v>335</v>
      </c>
      <c r="BK1411" s="213">
        <f>BK1412+BK1415</f>
        <v>0</v>
      </c>
    </row>
    <row r="1412" s="12" customFormat="1" ht="22.8" customHeight="1">
      <c r="A1412" s="12"/>
      <c r="B1412" s="200"/>
      <c r="C1412" s="201"/>
      <c r="D1412" s="202" t="s">
        <v>75</v>
      </c>
      <c r="E1412" s="214" t="s">
        <v>2122</v>
      </c>
      <c r="F1412" s="214" t="s">
        <v>2123</v>
      </c>
      <c r="G1412" s="201"/>
      <c r="H1412" s="201"/>
      <c r="I1412" s="204"/>
      <c r="J1412" s="215">
        <f>BK1412</f>
        <v>0</v>
      </c>
      <c r="K1412" s="201"/>
      <c r="L1412" s="206"/>
      <c r="M1412" s="207"/>
      <c r="N1412" s="208"/>
      <c r="O1412" s="208"/>
      <c r="P1412" s="209">
        <f>SUM(P1413:P1414)</f>
        <v>0</v>
      </c>
      <c r="Q1412" s="208"/>
      <c r="R1412" s="209">
        <f>SUM(R1413:R1414)</f>
        <v>0</v>
      </c>
      <c r="S1412" s="208"/>
      <c r="T1412" s="209">
        <f>SUM(T1413:T1414)</f>
        <v>0</v>
      </c>
      <c r="U1412" s="210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  <c r="AR1412" s="211" t="s">
        <v>99</v>
      </c>
      <c r="AT1412" s="212" t="s">
        <v>75</v>
      </c>
      <c r="AU1412" s="212" t="s">
        <v>83</v>
      </c>
      <c r="AY1412" s="211" t="s">
        <v>335</v>
      </c>
      <c r="BK1412" s="213">
        <f>SUM(BK1413:BK1414)</f>
        <v>0</v>
      </c>
    </row>
    <row r="1413" s="2" customFormat="1" ht="24.15" customHeight="1">
      <c r="A1413" s="40"/>
      <c r="B1413" s="41"/>
      <c r="C1413" s="216" t="s">
        <v>2124</v>
      </c>
      <c r="D1413" s="216" t="s">
        <v>337</v>
      </c>
      <c r="E1413" s="217" t="s">
        <v>2125</v>
      </c>
      <c r="F1413" s="218" t="s">
        <v>2126</v>
      </c>
      <c r="G1413" s="219" t="s">
        <v>666</v>
      </c>
      <c r="H1413" s="220">
        <v>1</v>
      </c>
      <c r="I1413" s="221"/>
      <c r="J1413" s="222">
        <f>ROUND(I1413*H1413,2)</f>
        <v>0</v>
      </c>
      <c r="K1413" s="218" t="s">
        <v>19</v>
      </c>
      <c r="L1413" s="46"/>
      <c r="M1413" s="223" t="s">
        <v>19</v>
      </c>
      <c r="N1413" s="224" t="s">
        <v>47</v>
      </c>
      <c r="O1413" s="86"/>
      <c r="P1413" s="225">
        <f>O1413*H1413</f>
        <v>0</v>
      </c>
      <c r="Q1413" s="225">
        <v>0</v>
      </c>
      <c r="R1413" s="225">
        <f>Q1413*H1413</f>
        <v>0</v>
      </c>
      <c r="S1413" s="225">
        <v>0</v>
      </c>
      <c r="T1413" s="225">
        <f>S1413*H1413</f>
        <v>0</v>
      </c>
      <c r="U1413" s="226" t="s">
        <v>19</v>
      </c>
      <c r="V1413" s="40"/>
      <c r="W1413" s="40"/>
      <c r="X1413" s="40"/>
      <c r="Y1413" s="40"/>
      <c r="Z1413" s="40"/>
      <c r="AA1413" s="40"/>
      <c r="AB1413" s="40"/>
      <c r="AC1413" s="40"/>
      <c r="AD1413" s="40"/>
      <c r="AE1413" s="40"/>
      <c r="AR1413" s="227" t="s">
        <v>788</v>
      </c>
      <c r="AT1413" s="227" t="s">
        <v>337</v>
      </c>
      <c r="AU1413" s="227" t="s">
        <v>85</v>
      </c>
      <c r="AY1413" s="19" t="s">
        <v>335</v>
      </c>
      <c r="BE1413" s="228">
        <f>IF(N1413="základní",J1413,0)</f>
        <v>0</v>
      </c>
      <c r="BF1413" s="228">
        <f>IF(N1413="snížená",J1413,0)</f>
        <v>0</v>
      </c>
      <c r="BG1413" s="228">
        <f>IF(N1413="zákl. přenesená",J1413,0)</f>
        <v>0</v>
      </c>
      <c r="BH1413" s="228">
        <f>IF(N1413="sníž. přenesená",J1413,0)</f>
        <v>0</v>
      </c>
      <c r="BI1413" s="228">
        <f>IF(N1413="nulová",J1413,0)</f>
        <v>0</v>
      </c>
      <c r="BJ1413" s="19" t="s">
        <v>83</v>
      </c>
      <c r="BK1413" s="228">
        <f>ROUND(I1413*H1413,2)</f>
        <v>0</v>
      </c>
      <c r="BL1413" s="19" t="s">
        <v>788</v>
      </c>
      <c r="BM1413" s="227" t="s">
        <v>2127</v>
      </c>
    </row>
    <row r="1414" s="2" customFormat="1">
      <c r="A1414" s="40"/>
      <c r="B1414" s="41"/>
      <c r="C1414" s="42"/>
      <c r="D1414" s="229" t="s">
        <v>343</v>
      </c>
      <c r="E1414" s="42"/>
      <c r="F1414" s="230" t="s">
        <v>2126</v>
      </c>
      <c r="G1414" s="42"/>
      <c r="H1414" s="42"/>
      <c r="I1414" s="231"/>
      <c r="J1414" s="42"/>
      <c r="K1414" s="42"/>
      <c r="L1414" s="46"/>
      <c r="M1414" s="232"/>
      <c r="N1414" s="233"/>
      <c r="O1414" s="86"/>
      <c r="P1414" s="86"/>
      <c r="Q1414" s="86"/>
      <c r="R1414" s="86"/>
      <c r="S1414" s="86"/>
      <c r="T1414" s="86"/>
      <c r="U1414" s="87"/>
      <c r="V1414" s="40"/>
      <c r="W1414" s="40"/>
      <c r="X1414" s="40"/>
      <c r="Y1414" s="40"/>
      <c r="Z1414" s="40"/>
      <c r="AA1414" s="40"/>
      <c r="AB1414" s="40"/>
      <c r="AC1414" s="40"/>
      <c r="AD1414" s="40"/>
      <c r="AE1414" s="40"/>
      <c r="AT1414" s="19" t="s">
        <v>343</v>
      </c>
      <c r="AU1414" s="19" t="s">
        <v>85</v>
      </c>
    </row>
    <row r="1415" s="12" customFormat="1" ht="22.8" customHeight="1">
      <c r="A1415" s="12"/>
      <c r="B1415" s="200"/>
      <c r="C1415" s="201"/>
      <c r="D1415" s="202" t="s">
        <v>75</v>
      </c>
      <c r="E1415" s="214" t="s">
        <v>2128</v>
      </c>
      <c r="F1415" s="214" t="s">
        <v>2129</v>
      </c>
      <c r="G1415" s="201"/>
      <c r="H1415" s="201"/>
      <c r="I1415" s="204"/>
      <c r="J1415" s="215">
        <f>BK1415</f>
        <v>0</v>
      </c>
      <c r="K1415" s="201"/>
      <c r="L1415" s="206"/>
      <c r="M1415" s="207"/>
      <c r="N1415" s="208"/>
      <c r="O1415" s="208"/>
      <c r="P1415" s="209">
        <f>SUM(P1416:P1419)</f>
        <v>0</v>
      </c>
      <c r="Q1415" s="208"/>
      <c r="R1415" s="209">
        <f>SUM(R1416:R1419)</f>
        <v>0</v>
      </c>
      <c r="S1415" s="208"/>
      <c r="T1415" s="209">
        <f>SUM(T1416:T1419)</f>
        <v>21.25</v>
      </c>
      <c r="U1415" s="210"/>
      <c r="V1415" s="12"/>
      <c r="W1415" s="12"/>
      <c r="X1415" s="12"/>
      <c r="Y1415" s="12"/>
      <c r="Z1415" s="12"/>
      <c r="AA1415" s="12"/>
      <c r="AB1415" s="12"/>
      <c r="AC1415" s="12"/>
      <c r="AD1415" s="12"/>
      <c r="AE1415" s="12"/>
      <c r="AR1415" s="211" t="s">
        <v>99</v>
      </c>
      <c r="AT1415" s="212" t="s">
        <v>75</v>
      </c>
      <c r="AU1415" s="212" t="s">
        <v>83</v>
      </c>
      <c r="AY1415" s="211" t="s">
        <v>335</v>
      </c>
      <c r="BK1415" s="213">
        <f>SUM(BK1416:BK1419)</f>
        <v>0</v>
      </c>
    </row>
    <row r="1416" s="2" customFormat="1" ht="16.5" customHeight="1">
      <c r="A1416" s="40"/>
      <c r="B1416" s="41"/>
      <c r="C1416" s="216" t="s">
        <v>2130</v>
      </c>
      <c r="D1416" s="216" t="s">
        <v>337</v>
      </c>
      <c r="E1416" s="217" t="s">
        <v>2131</v>
      </c>
      <c r="F1416" s="218" t="s">
        <v>2132</v>
      </c>
      <c r="G1416" s="219" t="s">
        <v>388</v>
      </c>
      <c r="H1416" s="220">
        <v>50</v>
      </c>
      <c r="I1416" s="221"/>
      <c r="J1416" s="222">
        <f>ROUND(I1416*H1416,2)</f>
        <v>0</v>
      </c>
      <c r="K1416" s="218" t="s">
        <v>341</v>
      </c>
      <c r="L1416" s="46"/>
      <c r="M1416" s="223" t="s">
        <v>19</v>
      </c>
      <c r="N1416" s="224" t="s">
        <v>47</v>
      </c>
      <c r="O1416" s="86"/>
      <c r="P1416" s="225">
        <f>O1416*H1416</f>
        <v>0</v>
      </c>
      <c r="Q1416" s="225">
        <v>0</v>
      </c>
      <c r="R1416" s="225">
        <f>Q1416*H1416</f>
        <v>0</v>
      </c>
      <c r="S1416" s="225">
        <v>0.42499999999999999</v>
      </c>
      <c r="T1416" s="225">
        <f>S1416*H1416</f>
        <v>21.25</v>
      </c>
      <c r="U1416" s="226" t="s">
        <v>19</v>
      </c>
      <c r="V1416" s="40"/>
      <c r="W1416" s="40"/>
      <c r="X1416" s="40"/>
      <c r="Y1416" s="40"/>
      <c r="Z1416" s="40"/>
      <c r="AA1416" s="40"/>
      <c r="AB1416" s="40"/>
      <c r="AC1416" s="40"/>
      <c r="AD1416" s="40"/>
      <c r="AE1416" s="40"/>
      <c r="AR1416" s="227" t="s">
        <v>788</v>
      </c>
      <c r="AT1416" s="227" t="s">
        <v>337</v>
      </c>
      <c r="AU1416" s="227" t="s">
        <v>85</v>
      </c>
      <c r="AY1416" s="19" t="s">
        <v>335</v>
      </c>
      <c r="BE1416" s="228">
        <f>IF(N1416="základní",J1416,0)</f>
        <v>0</v>
      </c>
      <c r="BF1416" s="228">
        <f>IF(N1416="snížená",J1416,0)</f>
        <v>0</v>
      </c>
      <c r="BG1416" s="228">
        <f>IF(N1416="zákl. přenesená",J1416,0)</f>
        <v>0</v>
      </c>
      <c r="BH1416" s="228">
        <f>IF(N1416="sníž. přenesená",J1416,0)</f>
        <v>0</v>
      </c>
      <c r="BI1416" s="228">
        <f>IF(N1416="nulová",J1416,0)</f>
        <v>0</v>
      </c>
      <c r="BJ1416" s="19" t="s">
        <v>83</v>
      </c>
      <c r="BK1416" s="228">
        <f>ROUND(I1416*H1416,2)</f>
        <v>0</v>
      </c>
      <c r="BL1416" s="19" t="s">
        <v>788</v>
      </c>
      <c r="BM1416" s="227" t="s">
        <v>2133</v>
      </c>
    </row>
    <row r="1417" s="2" customFormat="1">
      <c r="A1417" s="40"/>
      <c r="B1417" s="41"/>
      <c r="C1417" s="42"/>
      <c r="D1417" s="229" t="s">
        <v>343</v>
      </c>
      <c r="E1417" s="42"/>
      <c r="F1417" s="230" t="s">
        <v>2134</v>
      </c>
      <c r="G1417" s="42"/>
      <c r="H1417" s="42"/>
      <c r="I1417" s="231"/>
      <c r="J1417" s="42"/>
      <c r="K1417" s="42"/>
      <c r="L1417" s="46"/>
      <c r="M1417" s="232"/>
      <c r="N1417" s="233"/>
      <c r="O1417" s="86"/>
      <c r="P1417" s="86"/>
      <c r="Q1417" s="86"/>
      <c r="R1417" s="86"/>
      <c r="S1417" s="86"/>
      <c r="T1417" s="86"/>
      <c r="U1417" s="87"/>
      <c r="V1417" s="40"/>
      <c r="W1417" s="40"/>
      <c r="X1417" s="40"/>
      <c r="Y1417" s="40"/>
      <c r="Z1417" s="40"/>
      <c r="AA1417" s="40"/>
      <c r="AB1417" s="40"/>
      <c r="AC1417" s="40"/>
      <c r="AD1417" s="40"/>
      <c r="AE1417" s="40"/>
      <c r="AT1417" s="19" t="s">
        <v>343</v>
      </c>
      <c r="AU1417" s="19" t="s">
        <v>85</v>
      </c>
    </row>
    <row r="1418" s="2" customFormat="1">
      <c r="A1418" s="40"/>
      <c r="B1418" s="41"/>
      <c r="C1418" s="42"/>
      <c r="D1418" s="234" t="s">
        <v>345</v>
      </c>
      <c r="E1418" s="42"/>
      <c r="F1418" s="235" t="s">
        <v>2135</v>
      </c>
      <c r="G1418" s="42"/>
      <c r="H1418" s="42"/>
      <c r="I1418" s="231"/>
      <c r="J1418" s="42"/>
      <c r="K1418" s="42"/>
      <c r="L1418" s="46"/>
      <c r="M1418" s="232"/>
      <c r="N1418" s="233"/>
      <c r="O1418" s="86"/>
      <c r="P1418" s="86"/>
      <c r="Q1418" s="86"/>
      <c r="R1418" s="86"/>
      <c r="S1418" s="86"/>
      <c r="T1418" s="86"/>
      <c r="U1418" s="87"/>
      <c r="V1418" s="40"/>
      <c r="W1418" s="40"/>
      <c r="X1418" s="40"/>
      <c r="Y1418" s="40"/>
      <c r="Z1418" s="40"/>
      <c r="AA1418" s="40"/>
      <c r="AB1418" s="40"/>
      <c r="AC1418" s="40"/>
      <c r="AD1418" s="40"/>
      <c r="AE1418" s="40"/>
      <c r="AT1418" s="19" t="s">
        <v>345</v>
      </c>
      <c r="AU1418" s="19" t="s">
        <v>85</v>
      </c>
    </row>
    <row r="1419" s="13" customFormat="1">
      <c r="A1419" s="13"/>
      <c r="B1419" s="236"/>
      <c r="C1419" s="237"/>
      <c r="D1419" s="229" t="s">
        <v>347</v>
      </c>
      <c r="E1419" s="238" t="s">
        <v>19</v>
      </c>
      <c r="F1419" s="239" t="s">
        <v>2136</v>
      </c>
      <c r="G1419" s="237"/>
      <c r="H1419" s="240">
        <v>50</v>
      </c>
      <c r="I1419" s="241"/>
      <c r="J1419" s="237"/>
      <c r="K1419" s="237"/>
      <c r="L1419" s="242"/>
      <c r="M1419" s="243"/>
      <c r="N1419" s="244"/>
      <c r="O1419" s="244"/>
      <c r="P1419" s="244"/>
      <c r="Q1419" s="244"/>
      <c r="R1419" s="244"/>
      <c r="S1419" s="244"/>
      <c r="T1419" s="244"/>
      <c r="U1419" s="245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T1419" s="246" t="s">
        <v>347</v>
      </c>
      <c r="AU1419" s="246" t="s">
        <v>85</v>
      </c>
      <c r="AV1419" s="13" t="s">
        <v>85</v>
      </c>
      <c r="AW1419" s="13" t="s">
        <v>37</v>
      </c>
      <c r="AX1419" s="13" t="s">
        <v>83</v>
      </c>
      <c r="AY1419" s="246" t="s">
        <v>335</v>
      </c>
    </row>
    <row r="1420" s="12" customFormat="1" ht="25.92" customHeight="1">
      <c r="A1420" s="12"/>
      <c r="B1420" s="200"/>
      <c r="C1420" s="201"/>
      <c r="D1420" s="202" t="s">
        <v>75</v>
      </c>
      <c r="E1420" s="203" t="s">
        <v>2137</v>
      </c>
      <c r="F1420" s="203" t="s">
        <v>2138</v>
      </c>
      <c r="G1420" s="201"/>
      <c r="H1420" s="201"/>
      <c r="I1420" s="204"/>
      <c r="J1420" s="205">
        <f>BK1420</f>
        <v>0</v>
      </c>
      <c r="K1420" s="201"/>
      <c r="L1420" s="206"/>
      <c r="M1420" s="207"/>
      <c r="N1420" s="208"/>
      <c r="O1420" s="208"/>
      <c r="P1420" s="209">
        <f>SUM(P1421:P1423)</f>
        <v>0</v>
      </c>
      <c r="Q1420" s="208"/>
      <c r="R1420" s="209">
        <f>SUM(R1421:R1423)</f>
        <v>0</v>
      </c>
      <c r="S1420" s="208"/>
      <c r="T1420" s="209">
        <f>SUM(T1421:T1423)</f>
        <v>0</v>
      </c>
      <c r="U1420" s="210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R1420" s="211" t="s">
        <v>103</v>
      </c>
      <c r="AT1420" s="212" t="s">
        <v>75</v>
      </c>
      <c r="AU1420" s="212" t="s">
        <v>76</v>
      </c>
      <c r="AY1420" s="211" t="s">
        <v>335</v>
      </c>
      <c r="BK1420" s="213">
        <f>SUM(BK1421:BK1423)</f>
        <v>0</v>
      </c>
    </row>
    <row r="1421" s="2" customFormat="1" ht="16.5" customHeight="1">
      <c r="A1421" s="40"/>
      <c r="B1421" s="41"/>
      <c r="C1421" s="216" t="s">
        <v>2139</v>
      </c>
      <c r="D1421" s="216" t="s">
        <v>337</v>
      </c>
      <c r="E1421" s="217" t="s">
        <v>2140</v>
      </c>
      <c r="F1421" s="218" t="s">
        <v>2141</v>
      </c>
      <c r="G1421" s="219" t="s">
        <v>340</v>
      </c>
      <c r="H1421" s="220">
        <v>80</v>
      </c>
      <c r="I1421" s="221"/>
      <c r="J1421" s="222">
        <f>ROUND(I1421*H1421,2)</f>
        <v>0</v>
      </c>
      <c r="K1421" s="218" t="s">
        <v>19</v>
      </c>
      <c r="L1421" s="46"/>
      <c r="M1421" s="223" t="s">
        <v>19</v>
      </c>
      <c r="N1421" s="224" t="s">
        <v>47</v>
      </c>
      <c r="O1421" s="86"/>
      <c r="P1421" s="225">
        <f>O1421*H1421</f>
        <v>0</v>
      </c>
      <c r="Q1421" s="225">
        <v>0</v>
      </c>
      <c r="R1421" s="225">
        <f>Q1421*H1421</f>
        <v>0</v>
      </c>
      <c r="S1421" s="225">
        <v>0</v>
      </c>
      <c r="T1421" s="225">
        <f>S1421*H1421</f>
        <v>0</v>
      </c>
      <c r="U1421" s="226" t="s">
        <v>19</v>
      </c>
      <c r="V1421" s="40"/>
      <c r="W1421" s="40"/>
      <c r="X1421" s="40"/>
      <c r="Y1421" s="40"/>
      <c r="Z1421" s="40"/>
      <c r="AA1421" s="40"/>
      <c r="AB1421" s="40"/>
      <c r="AC1421" s="40"/>
      <c r="AD1421" s="40"/>
      <c r="AE1421" s="40"/>
      <c r="AR1421" s="227" t="s">
        <v>2142</v>
      </c>
      <c r="AT1421" s="227" t="s">
        <v>337</v>
      </c>
      <c r="AU1421" s="227" t="s">
        <v>83</v>
      </c>
      <c r="AY1421" s="19" t="s">
        <v>335</v>
      </c>
      <c r="BE1421" s="228">
        <f>IF(N1421="základní",J1421,0)</f>
        <v>0</v>
      </c>
      <c r="BF1421" s="228">
        <f>IF(N1421="snížená",J1421,0)</f>
        <v>0</v>
      </c>
      <c r="BG1421" s="228">
        <f>IF(N1421="zákl. přenesená",J1421,0)</f>
        <v>0</v>
      </c>
      <c r="BH1421" s="228">
        <f>IF(N1421="sníž. přenesená",J1421,0)</f>
        <v>0</v>
      </c>
      <c r="BI1421" s="228">
        <f>IF(N1421="nulová",J1421,0)</f>
        <v>0</v>
      </c>
      <c r="BJ1421" s="19" t="s">
        <v>83</v>
      </c>
      <c r="BK1421" s="228">
        <f>ROUND(I1421*H1421,2)</f>
        <v>0</v>
      </c>
      <c r="BL1421" s="19" t="s">
        <v>2142</v>
      </c>
      <c r="BM1421" s="227" t="s">
        <v>2143</v>
      </c>
    </row>
    <row r="1422" s="2" customFormat="1">
      <c r="A1422" s="40"/>
      <c r="B1422" s="41"/>
      <c r="C1422" s="42"/>
      <c r="D1422" s="229" t="s">
        <v>343</v>
      </c>
      <c r="E1422" s="42"/>
      <c r="F1422" s="230" t="s">
        <v>2144</v>
      </c>
      <c r="G1422" s="42"/>
      <c r="H1422" s="42"/>
      <c r="I1422" s="231"/>
      <c r="J1422" s="42"/>
      <c r="K1422" s="42"/>
      <c r="L1422" s="46"/>
      <c r="M1422" s="232"/>
      <c r="N1422" s="233"/>
      <c r="O1422" s="86"/>
      <c r="P1422" s="86"/>
      <c r="Q1422" s="86"/>
      <c r="R1422" s="86"/>
      <c r="S1422" s="86"/>
      <c r="T1422" s="86"/>
      <c r="U1422" s="87"/>
      <c r="V1422" s="40"/>
      <c r="W1422" s="40"/>
      <c r="X1422" s="40"/>
      <c r="Y1422" s="40"/>
      <c r="Z1422" s="40"/>
      <c r="AA1422" s="40"/>
      <c r="AB1422" s="40"/>
      <c r="AC1422" s="40"/>
      <c r="AD1422" s="40"/>
      <c r="AE1422" s="40"/>
      <c r="AT1422" s="19" t="s">
        <v>343</v>
      </c>
      <c r="AU1422" s="19" t="s">
        <v>83</v>
      </c>
    </row>
    <row r="1423" s="13" customFormat="1">
      <c r="A1423" s="13"/>
      <c r="B1423" s="236"/>
      <c r="C1423" s="237"/>
      <c r="D1423" s="229" t="s">
        <v>347</v>
      </c>
      <c r="E1423" s="238" t="s">
        <v>19</v>
      </c>
      <c r="F1423" s="239" t="s">
        <v>2145</v>
      </c>
      <c r="G1423" s="237"/>
      <c r="H1423" s="240">
        <v>80</v>
      </c>
      <c r="I1423" s="241"/>
      <c r="J1423" s="237"/>
      <c r="K1423" s="237"/>
      <c r="L1423" s="242"/>
      <c r="M1423" s="290"/>
      <c r="N1423" s="291"/>
      <c r="O1423" s="291"/>
      <c r="P1423" s="291"/>
      <c r="Q1423" s="291"/>
      <c r="R1423" s="291"/>
      <c r="S1423" s="291"/>
      <c r="T1423" s="291"/>
      <c r="U1423" s="292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T1423" s="246" t="s">
        <v>347</v>
      </c>
      <c r="AU1423" s="246" t="s">
        <v>83</v>
      </c>
      <c r="AV1423" s="13" t="s">
        <v>85</v>
      </c>
      <c r="AW1423" s="13" t="s">
        <v>37</v>
      </c>
      <c r="AX1423" s="13" t="s">
        <v>83</v>
      </c>
      <c r="AY1423" s="246" t="s">
        <v>335</v>
      </c>
    </row>
    <row r="1424" s="2" customFormat="1" ht="6.96" customHeight="1">
      <c r="A1424" s="40"/>
      <c r="B1424" s="61"/>
      <c r="C1424" s="62"/>
      <c r="D1424" s="62"/>
      <c r="E1424" s="62"/>
      <c r="F1424" s="62"/>
      <c r="G1424" s="62"/>
      <c r="H1424" s="62"/>
      <c r="I1424" s="62"/>
      <c r="J1424" s="62"/>
      <c r="K1424" s="62"/>
      <c r="L1424" s="46"/>
      <c r="M1424" s="40"/>
      <c r="O1424" s="40"/>
      <c r="P1424" s="40"/>
      <c r="Q1424" s="40"/>
      <c r="R1424" s="40"/>
      <c r="S1424" s="40"/>
      <c r="T1424" s="40"/>
      <c r="U1424" s="40"/>
      <c r="V1424" s="40"/>
      <c r="W1424" s="40"/>
      <c r="X1424" s="40"/>
      <c r="Y1424" s="40"/>
      <c r="Z1424" s="40"/>
      <c r="AA1424" s="40"/>
      <c r="AB1424" s="40"/>
      <c r="AC1424" s="40"/>
      <c r="AD1424" s="40"/>
      <c r="AE1424" s="40"/>
    </row>
  </sheetData>
  <sheetProtection sheet="1" autoFilter="0" formatColumns="0" formatRows="0" objects="1" scenarios="1" spinCount="100000" saltValue="GpFZc1hocWKY7c50/4O/6THnTMuhsX1B3wtYcvp1yfl4Eb0uRRJociHUZyrGSHOhV7bIjHQFvK+rXpfYDyVmyA==" hashValue="7IbbH2FzlDxJo8Wt8tLFL6rUcBpzGoYDt+FIo57kFAHH651MoswHIPVteVjE0029c/R5Cv9cKywyHPJAtRbkmA==" algorithmName="SHA-512" password="B0A8"/>
  <autoFilter ref="C115:K1423"/>
  <mergeCells count="12">
    <mergeCell ref="E7:H7"/>
    <mergeCell ref="E9:H9"/>
    <mergeCell ref="E11:H11"/>
    <mergeCell ref="E20:H20"/>
    <mergeCell ref="E29:H29"/>
    <mergeCell ref="E50:H50"/>
    <mergeCell ref="E52:H52"/>
    <mergeCell ref="E54:H54"/>
    <mergeCell ref="E104:H104"/>
    <mergeCell ref="E106:H106"/>
    <mergeCell ref="E108:H108"/>
    <mergeCell ref="L2:V2"/>
  </mergeCells>
  <hyperlinks>
    <hyperlink ref="F121" r:id="rId1" display="https://podminky.urs.cz/item/CS_URS_2022_02/115101203"/>
    <hyperlink ref="F125" r:id="rId2" display="https://podminky.urs.cz/item/CS_URS_2022_02/131351206"/>
    <hyperlink ref="F129" r:id="rId3" display="https://podminky.urs.cz/item/CS_URS_2022_02/162751135"/>
    <hyperlink ref="F133" r:id="rId4" display="https://podminky.urs.cz/item/CS_URS_2022_02/171201231"/>
    <hyperlink ref="F138" r:id="rId5" display="https://podminky.urs.cz/item/CS_URS_2022_02/174111101"/>
    <hyperlink ref="F143" r:id="rId6" display="https://podminky.urs.cz/item/CS_URS_2022_02/174111109"/>
    <hyperlink ref="F148" r:id="rId7" display="https://podminky.urs.cz/item/CS_URS_2022_02/213141112"/>
    <hyperlink ref="F161" r:id="rId8" display="https://podminky.urs.cz/item/CS_URS_2022_02/271572211"/>
    <hyperlink ref="F166" r:id="rId9" display="https://podminky.urs.cz/item/CS_URS_2022_02/271922223"/>
    <hyperlink ref="F172" r:id="rId10" display="https://podminky.urs.cz/item/CS_URS_2022_02/311351411"/>
    <hyperlink ref="F177" r:id="rId11" display="https://podminky.urs.cz/item/CS_URS_2022_02/311351412"/>
    <hyperlink ref="F180" r:id="rId12" display="https://podminky.urs.cz/item/CS_URS_2022_02/311351911"/>
    <hyperlink ref="F185" r:id="rId13" display="https://podminky.urs.cz/item/CS_URS_2022_02/311361821"/>
    <hyperlink ref="F190" r:id="rId14" display="https://podminky.urs.cz/item/CS_URS_2022_02/312321815"/>
    <hyperlink ref="F206" r:id="rId15" display="https://podminky.urs.cz/item/CS_URS_2022_02/411324646"/>
    <hyperlink ref="F210" r:id="rId16" display="https://podminky.urs.cz/item/CS_URS_2022_02/411351011"/>
    <hyperlink ref="F214" r:id="rId17" display="https://podminky.urs.cz/item/CS_URS_2022_02/411351012"/>
    <hyperlink ref="F217" r:id="rId18" display="https://podminky.urs.cz/item/CS_URS_2022_02/411354313"/>
    <hyperlink ref="F220" r:id="rId19" display="https://podminky.urs.cz/item/CS_URS_2022_02/411354314"/>
    <hyperlink ref="F223" r:id="rId20" display="https://podminky.urs.cz/item/CS_URS_2022_02/411361821"/>
    <hyperlink ref="F228" r:id="rId21" display="https://podminky.urs.cz/item/CS_URS_2022_02/612311121"/>
    <hyperlink ref="F232" r:id="rId22" display="https://podminky.urs.cz/item/CS_URS_2022_02/612311141"/>
    <hyperlink ref="F239" r:id="rId23" display="https://podminky.urs.cz/item/CS_URS_2022_02/621221043"/>
    <hyperlink ref="F247" r:id="rId24" display="https://podminky.urs.cz/item/CS_URS_2022_02/622211011"/>
    <hyperlink ref="F254" r:id="rId25" display="https://podminky.urs.cz/item/CS_URS_2022_02/622211041"/>
    <hyperlink ref="F270" r:id="rId26" display="https://podminky.urs.cz/item/CS_URS_2022_02/622221041"/>
    <hyperlink ref="F286" r:id="rId27" display="https://podminky.urs.cz/item/CS_URS_2022_02/622231121"/>
    <hyperlink ref="F295" r:id="rId28" display="https://podminky.urs.cz/item/CS_URS_2022_02/621151011"/>
    <hyperlink ref="F300" r:id="rId29" display="https://podminky.urs.cz/item/CS_URS_2022_02/622151011"/>
    <hyperlink ref="F311" r:id="rId30" display="https://podminky.urs.cz/item/CS_URS_2022_02/622252001"/>
    <hyperlink ref="F319" r:id="rId31" display="https://podminky.urs.cz/item/CS_URS_2022_02/621531022"/>
    <hyperlink ref="F324" r:id="rId32" display="https://podminky.urs.cz/item/CS_URS_2022_02/622531022"/>
    <hyperlink ref="F341" r:id="rId33" display="https://podminky.urs.cz/item/CS_URS_2022_02/631311115"/>
    <hyperlink ref="F345" r:id="rId34" display="https://podminky.urs.cz/item/CS_URS_2022_02/631362021"/>
    <hyperlink ref="F350" r:id="rId35" display="https://podminky.urs.cz/item/CS_URS_2022_02/642942611"/>
    <hyperlink ref="F361" r:id="rId36" display="https://podminky.urs.cz/item/CS_URS_2022_02/642945111"/>
    <hyperlink ref="F370" r:id="rId37" display="https://podminky.urs.cz/item/CS_URS_2022_02/830391811"/>
    <hyperlink ref="F376" r:id="rId38" display="https://podminky.urs.cz/item/CS_URS_2022_02/941211112"/>
    <hyperlink ref="F380" r:id="rId39" display="https://podminky.urs.cz/item/CS_URS_2022_02/941211211"/>
    <hyperlink ref="F384" r:id="rId40" display="https://podminky.urs.cz/item/CS_URS_2022_02/941211812"/>
    <hyperlink ref="F388" r:id="rId41" display="https://podminky.urs.cz/item/CS_URS_2022_02/944511111"/>
    <hyperlink ref="F392" r:id="rId42" display="https://podminky.urs.cz/item/CS_URS_2022_02/944511211"/>
    <hyperlink ref="F396" r:id="rId43" display="https://podminky.urs.cz/item/CS_URS_2022_02/944511811"/>
    <hyperlink ref="F400" r:id="rId44" display="https://podminky.urs.cz/item/CS_URS_2022_02/945411111"/>
    <hyperlink ref="F403" r:id="rId45" display="https://podminky.urs.cz/item/CS_URS_2022_02/949101112"/>
    <hyperlink ref="F427" r:id="rId46" display="https://podminky.urs.cz/item/CS_URS_2022_02/952901114"/>
    <hyperlink ref="F451" r:id="rId47" display="https://podminky.urs.cz/item/CS_URS_2022_02/961044111"/>
    <hyperlink ref="F460" r:id="rId48" display="https://podminky.urs.cz/item/CS_URS_2022_02/997013111"/>
    <hyperlink ref="F463" r:id="rId49" display="https://podminky.urs.cz/item/CS_URS_2022_02/997013501"/>
    <hyperlink ref="F466" r:id="rId50" display="https://podminky.urs.cz/item/CS_URS_2022_02/997013509"/>
    <hyperlink ref="F470" r:id="rId51" display="https://podminky.urs.cz/item/CS_URS_2022_02/997013861"/>
    <hyperlink ref="F473" r:id="rId52" display="https://podminky.urs.cz/item/CS_URS_2022_02/997013867"/>
    <hyperlink ref="F477" r:id="rId53" display="https://podminky.urs.cz/item/CS_URS_2022_02/998012023"/>
    <hyperlink ref="F482" r:id="rId54" display="https://podminky.urs.cz/item/CS_URS_2022_02/711161173"/>
    <hyperlink ref="F490" r:id="rId55" display="https://podminky.urs.cz/item/CS_URS_2022_02/711161273"/>
    <hyperlink ref="F500" r:id="rId56" display="https://podminky.urs.cz/item/CS_URS_2022_02/711161383"/>
    <hyperlink ref="F505" r:id="rId57" display="https://podminky.urs.cz/item/CS_URS_2022_02/711491271"/>
    <hyperlink ref="F512" r:id="rId58" display="https://podminky.urs.cz/item/CS_URS_2022_02/998711103"/>
    <hyperlink ref="F516" r:id="rId59" display="https://podminky.urs.cz/item/CS_URS_2022_02/712332145"/>
    <hyperlink ref="F521" r:id="rId60" display="https://podminky.urs.cz/item/CS_URS_2022_02/712361301"/>
    <hyperlink ref="F535" r:id="rId61" display="https://podminky.urs.cz/item/CS_URS_2022_02/712363104"/>
    <hyperlink ref="F542" r:id="rId62" display="https://podminky.urs.cz/item/CS_URS_2022_02/712363605"/>
    <hyperlink ref="F550" r:id="rId63" display="https://podminky.urs.cz/item/CS_URS_2022_02/712363551"/>
    <hyperlink ref="F567" r:id="rId64" display="https://podminky.urs.cz/item/CS_URS_2022_02/712363552"/>
    <hyperlink ref="F572" r:id="rId65" display="https://podminky.urs.cz/item/CS_URS_2022_02/712363553"/>
    <hyperlink ref="F577" r:id="rId66" display="https://podminky.urs.cz/item/CS_URS_2022_02/712363672"/>
    <hyperlink ref="F585" r:id="rId67" display="https://podminky.urs.cz/item/CS_URS_2022_02/712771001"/>
    <hyperlink ref="F601" r:id="rId68" display="https://podminky.urs.cz/item/CS_URS_2022_02/712771101"/>
    <hyperlink ref="F609" r:id="rId69" display="https://podminky.urs.cz/item/CS_URS_2022_02/712771271"/>
    <hyperlink ref="F617" r:id="rId70" display="https://podminky.urs.cz/item/CS_URS_2022_02/712771401"/>
    <hyperlink ref="F627" r:id="rId71" display="https://podminky.urs.cz/item/CS_URS_2022_02/712771521"/>
    <hyperlink ref="F634" r:id="rId72" display="https://podminky.urs.cz/item/CS_URS_2022_02/712771601"/>
    <hyperlink ref="F642" r:id="rId73" display="https://podminky.urs.cz/item/CS_URS_2022_02/712771613"/>
    <hyperlink ref="F650" r:id="rId74" display="https://podminky.urs.cz/item/CS_URS_2022_02/712998202"/>
    <hyperlink ref="F655" r:id="rId75" display="https://podminky.urs.cz/item/CS_URS_2022_02/998712103"/>
    <hyperlink ref="F659" r:id="rId76" display="https://podminky.urs.cz/item/CS_URS_2022_02/713121111"/>
    <hyperlink ref="F666" r:id="rId77" display="https://podminky.urs.cz/item/CS_URS_2022_02/713141152"/>
    <hyperlink ref="F679" r:id="rId78" display="https://podminky.urs.cz/item/CS_URS_2022_02/713141211"/>
    <hyperlink ref="F694" r:id="rId79" display="https://podminky.urs.cz/item/CS_URS_2022_02/713141311"/>
    <hyperlink ref="F704" r:id="rId80" display="https://podminky.urs.cz/item/CS_URS_2022_02/713141335"/>
    <hyperlink ref="F714" r:id="rId81" display="https://podminky.urs.cz/item/CS_URS_2022_02/998713103"/>
    <hyperlink ref="F718" r:id="rId82" display="https://podminky.urs.cz/item/CS_URS_2022_02/722250143"/>
    <hyperlink ref="F723" r:id="rId83" display="https://podminky.urs.cz/item/CS_URS_2022_02/998722103"/>
    <hyperlink ref="F727" r:id="rId84" display="https://podminky.urs.cz/item/CS_URS_2022_02/723150804"/>
    <hyperlink ref="F733" r:id="rId85" display="https://podminky.urs.cz/item/CS_URS_2022_02/762341024"/>
    <hyperlink ref="F744" r:id="rId86" display="https://podminky.urs.cz/item/CS_URS_2022_02/762420034"/>
    <hyperlink ref="F758" r:id="rId87" display="https://podminky.urs.cz/item/CS_URS_2022_02/762430036"/>
    <hyperlink ref="F762" r:id="rId88" display="https://podminky.urs.cz/item/CS_URS_2022_02/762511114"/>
    <hyperlink ref="F767" r:id="rId89" display="https://podminky.urs.cz/item/CS_URS_2022_02/998762103"/>
    <hyperlink ref="F771" r:id="rId90" display="https://podminky.urs.cz/item/CS_URS_2022_02/763111313"/>
    <hyperlink ref="F776" r:id="rId91" display="https://podminky.urs.cz/item/CS_URS_2022_02/763111335"/>
    <hyperlink ref="F784" r:id="rId92" display="https://podminky.urs.cz/item/CS_URS_2022_02/763113341"/>
    <hyperlink ref="F792" r:id="rId93" display="https://podminky.urs.cz/item/CS_URS_2022_02/763121590"/>
    <hyperlink ref="F801" r:id="rId94" display="https://podminky.urs.cz/item/CS_URS_2022_02/763131732"/>
    <hyperlink ref="F806" r:id="rId95" display="https://podminky.urs.cz/item/CS_URS_2022_02/763132213"/>
    <hyperlink ref="F819" r:id="rId96" display="https://podminky.urs.cz/item/CS_URS_2022_02/763173111"/>
    <hyperlink ref="F831" r:id="rId97" display="https://podminky.urs.cz/item/CS_URS_2022_02/763173112"/>
    <hyperlink ref="F838" r:id="rId98" display="https://podminky.urs.cz/item/CS_URS_2022_02/763173113"/>
    <hyperlink ref="F850" r:id="rId99" display="https://podminky.urs.cz/item/CS_URS_2022_02/763173133"/>
    <hyperlink ref="F862" r:id="rId100" display="https://podminky.urs.cz/item/CS_URS_2022_02/998763303"/>
    <hyperlink ref="F866" r:id="rId101" display="https://podminky.urs.cz/item/CS_URS_2022_02/764042418"/>
    <hyperlink ref="F870" r:id="rId102" display="https://podminky.urs.cz/item/CS_URS_2022_02/764141401"/>
    <hyperlink ref="F874" r:id="rId103" display="https://podminky.urs.cz/item/CS_URS_2022_02/764213652"/>
    <hyperlink ref="F879" r:id="rId104" display="https://podminky.urs.cz/item/CS_URS_2022_02/764244408"/>
    <hyperlink ref="F884" r:id="rId105" display="https://podminky.urs.cz/item/CS_URS_2022_02/764244411"/>
    <hyperlink ref="F892" r:id="rId106" display="https://podminky.urs.cz/item/CS_URS_2022_02/764246444"/>
    <hyperlink ref="F897" r:id="rId107" display="https://podminky.urs.cz/item/CS_URS_2022_02/764245446"/>
    <hyperlink ref="F901" r:id="rId108" display="https://podminky.urs.cz/item/CS_URS_2022_02/998764103"/>
    <hyperlink ref="F905" r:id="rId109" display="https://podminky.urs.cz/item/CS_URS_2022_02/766211211"/>
    <hyperlink ref="F915" r:id="rId110" display="https://podminky.urs.cz/item/CS_URS_2022_02/766211611"/>
    <hyperlink ref="F925" r:id="rId111" display="https://podminky.urs.cz/item/CS_URS_2022_02/766660001"/>
    <hyperlink ref="F942" r:id="rId112" display="https://podminky.urs.cz/item/CS_URS_2022_02/766660021"/>
    <hyperlink ref="F950" r:id="rId113" display="https://podminky.urs.cz/item/CS_URS_2022_02/766699612"/>
    <hyperlink ref="F957" r:id="rId114" display="https://podminky.urs.cz/item/CS_URS_2022_02/998766103"/>
    <hyperlink ref="F961" r:id="rId115" display="https://podminky.urs.cz/item/CS_URS_2022_02/767154130"/>
    <hyperlink ref="F978" r:id="rId116" display="https://podminky.urs.cz/item/CS_URS_2022_02/767159110"/>
    <hyperlink ref="F989" r:id="rId117" display="https://podminky.urs.cz/item/CS_URS_2022_02/767646423"/>
    <hyperlink ref="F994" r:id="rId118" display="https://podminky.urs.cz/item/CS_URS_2022_02/767995116"/>
    <hyperlink ref="F999" r:id="rId119" display="https://podminky.urs.cz/item/CS_URS_2022_02/998767103"/>
    <hyperlink ref="F1002" r:id="rId120" display="https://podminky.urs.cz/item/CS_URS_2022_02/767163221"/>
    <hyperlink ref="F1010" r:id="rId121" display="https://podminky.urs.cz/item/CS_URS_2022_02/767531111"/>
    <hyperlink ref="F1018" r:id="rId122" display="https://podminky.urs.cz/item/CS_URS_2022_02/767531121"/>
    <hyperlink ref="F1026" r:id="rId123" display="https://podminky.urs.cz/item/CS_URS_2022_02/767590120"/>
    <hyperlink ref="F1037" r:id="rId124" display="https://podminky.urs.cz/item/CS_URS_2022_02/767832112"/>
    <hyperlink ref="F1044" r:id="rId125" display="https://podminky.urs.cz/item/CS_URS_2022_02/767832122"/>
    <hyperlink ref="F1051" r:id="rId126" display="https://podminky.urs.cz/item/CS_URS_2022_02/767995117"/>
    <hyperlink ref="F1058" r:id="rId127" display="https://podminky.urs.cz/item/CS_URS_2022_02/767163221"/>
    <hyperlink ref="F1071" r:id="rId128" display="https://podminky.urs.cz/item/CS_URS_2022_02/767610123"/>
    <hyperlink ref="F1080" r:id="rId129" display="https://podminky.urs.cz/item/CS_URS_2022_02/767610124"/>
    <hyperlink ref="F1091" r:id="rId130" display="https://podminky.urs.cz/item/CS_URS_2022_02/767640111"/>
    <hyperlink ref="F1098" r:id="rId131" display="https://podminky.urs.cz/item/CS_URS_2022_02/767640112"/>
    <hyperlink ref="F1109" r:id="rId132" display="https://podminky.urs.cz/item/CS_URS_2022_02/767646510"/>
    <hyperlink ref="F1120" r:id="rId133" display="https://podminky.urs.cz/item/CS_URS_2022_02/767646523"/>
    <hyperlink ref="F1143" r:id="rId134" display="https://podminky.urs.cz/item/CS_URS_2022_02/767651114"/>
    <hyperlink ref="F1157" r:id="rId135" display="https://podminky.urs.cz/item/CS_URS_2022_02/767881124"/>
    <hyperlink ref="F1176" r:id="rId136" display="https://podminky.urs.cz/item/CS_URS_2022_02/767881161"/>
    <hyperlink ref="F1193" r:id="rId137" display="https://podminky.urs.cz/item/CS_URS_2022_02/767311330"/>
    <hyperlink ref="F1203" r:id="rId138" display="https://podminky.urs.cz/item/CS_URS_2022_02/767312123"/>
    <hyperlink ref="F1221" r:id="rId139" display="https://podminky.urs.cz/item/CS_URS_2022_02/771111011"/>
    <hyperlink ref="F1225" r:id="rId140" display="https://podminky.urs.cz/item/CS_URS_2022_02/771121011"/>
    <hyperlink ref="F1229" r:id="rId141" display="https://podminky.urs.cz/item/CS_URS_2022_02/771574262"/>
    <hyperlink ref="F1236" r:id="rId142" display="https://podminky.urs.cz/item/CS_URS_2022_02/771591112"/>
    <hyperlink ref="F1240" r:id="rId143" display="https://podminky.urs.cz/item/CS_URS_2022_02/998771103"/>
    <hyperlink ref="F1244" r:id="rId144" display="https://podminky.urs.cz/item/CS_URS_2022_02/777111111"/>
    <hyperlink ref="F1249" r:id="rId145" display="https://podminky.urs.cz/item/CS_URS_2022_02/777111123"/>
    <hyperlink ref="F1253" r:id="rId146" display="https://podminky.urs.cz/item/CS_URS_2022_02/777131105"/>
    <hyperlink ref="F1257" r:id="rId147" display="https://podminky.urs.cz/item/CS_URS_2022_02/777131205"/>
    <hyperlink ref="F1265" r:id="rId148" display="https://podminky.urs.cz/item/CS_URS_2022_02/777131127"/>
    <hyperlink ref="F1269" r:id="rId149" display="https://podminky.urs.cz/item/CS_URS_2022_02/777611101"/>
    <hyperlink ref="F1273" r:id="rId150" display="https://podminky.urs.cz/item/CS_URS_2022_02/777611181"/>
    <hyperlink ref="F1277" r:id="rId151" display="https://podminky.urs.cz/item/CS_URS_2022_02/777611201"/>
    <hyperlink ref="F1281" r:id="rId152" display="https://podminky.urs.cz/item/CS_URS_2022_02/777611261"/>
    <hyperlink ref="F1285" r:id="rId153" display="https://podminky.urs.cz/item/CS_URS_2022_02/777611281"/>
    <hyperlink ref="F1293" r:id="rId154" display="https://podminky.urs.cz/item/CS_URS_2022_02/777612101"/>
    <hyperlink ref="F1297" r:id="rId155" display="https://podminky.urs.cz/item/CS_URS_2022_02/777612151"/>
    <hyperlink ref="F1301" r:id="rId156" display="https://podminky.urs.cz/item/CS_URS_2022_02/777612251"/>
    <hyperlink ref="F1309" r:id="rId157" display="https://podminky.urs.cz/item/CS_URS_2022_02/777911111"/>
    <hyperlink ref="F1314" r:id="rId158" display="https://podminky.urs.cz/item/CS_URS_2022_02/998777103"/>
    <hyperlink ref="F1318" r:id="rId159" display="https://podminky.urs.cz/item/CS_URS_2022_02/781111011"/>
    <hyperlink ref="F1327" r:id="rId160" display="https://podminky.urs.cz/item/CS_URS_2022_02/781121011"/>
    <hyperlink ref="F1331" r:id="rId161" display="https://podminky.urs.cz/item/CS_URS_2022_02/781131112"/>
    <hyperlink ref="F1335" r:id="rId162" display="https://podminky.urs.cz/item/CS_URS_2022_02/781161021"/>
    <hyperlink ref="F1345" r:id="rId163" display="https://podminky.urs.cz/item/CS_URS_2022_02/781474115"/>
    <hyperlink ref="F1352" r:id="rId164" display="https://podminky.urs.cz/item/CS_URS_2022_02/781734112"/>
    <hyperlink ref="F1364" r:id="rId165" display="https://podminky.urs.cz/item/CS_URS_2022_02/998781103"/>
    <hyperlink ref="F1368" r:id="rId166" display="https://podminky.urs.cz/item/CS_URS_2022_02/782632112"/>
    <hyperlink ref="F1388" r:id="rId167" display="https://podminky.urs.cz/item/CS_URS_2022_02/998782103"/>
    <hyperlink ref="F1392" r:id="rId168" display="https://podminky.urs.cz/item/CS_URS_2022_02/783801403"/>
    <hyperlink ref="F1396" r:id="rId169" display="https://podminky.urs.cz/item/CS_URS_2022_02/783827105"/>
    <hyperlink ref="F1401" r:id="rId170" display="https://podminky.urs.cz/item/CS_URS_2022_02/784111001"/>
    <hyperlink ref="F1405" r:id="rId171" display="https://podminky.urs.cz/item/CS_URS_2022_02/784211101"/>
    <hyperlink ref="F1409" r:id="rId172" display="https://podminky.urs.cz/item/CS_URS_2022_02/784211163"/>
    <hyperlink ref="F1418" r:id="rId173" display="https://podminky.urs.cz/item/CS_URS_2022_02/468021112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174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4.16016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93</v>
      </c>
      <c r="AZ2" s="141" t="s">
        <v>2146</v>
      </c>
      <c r="BA2" s="141" t="s">
        <v>2147</v>
      </c>
      <c r="BB2" s="141" t="s">
        <v>388</v>
      </c>
      <c r="BC2" s="141" t="s">
        <v>2148</v>
      </c>
      <c r="BD2" s="141" t="s">
        <v>85</v>
      </c>
    </row>
    <row r="3" s="1" customFormat="1" ht="6.96" customHeight="1"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22"/>
      <c r="AT3" s="19" t="s">
        <v>85</v>
      </c>
    </row>
    <row r="4" s="1" customFormat="1" ht="24.96" customHeight="1">
      <c r="B4" s="22"/>
      <c r="D4" s="144" t="s">
        <v>174</v>
      </c>
      <c r="L4" s="22"/>
      <c r="M4" s="145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6" t="s">
        <v>16</v>
      </c>
      <c r="L6" s="22"/>
    </row>
    <row r="7" s="1" customFormat="1" ht="26.25" customHeight="1">
      <c r="B7" s="22"/>
      <c r="E7" s="147" t="str">
        <f>'Rekapitulace stavby'!K6</f>
        <v>PROJEKT NA STAVBU HALY PRO DEPONACI SILNIČNÍCH VOZIDEL JHV VE VOZOVNĚ STŘEŠOVICE</v>
      </c>
      <c r="F7" s="146"/>
      <c r="G7" s="146"/>
      <c r="H7" s="146"/>
      <c r="L7" s="22"/>
    </row>
    <row r="8" s="1" customFormat="1" ht="12" customHeight="1">
      <c r="B8" s="22"/>
      <c r="D8" s="146" t="s">
        <v>187</v>
      </c>
      <c r="L8" s="22"/>
    </row>
    <row r="9" s="2" customFormat="1" ht="16.5" customHeight="1">
      <c r="A9" s="40"/>
      <c r="B9" s="46"/>
      <c r="C9" s="40"/>
      <c r="D9" s="40"/>
      <c r="E9" s="147" t="s">
        <v>191</v>
      </c>
      <c r="F9" s="40"/>
      <c r="G9" s="40"/>
      <c r="H9" s="40"/>
      <c r="I9" s="40"/>
      <c r="J9" s="40"/>
      <c r="K9" s="40"/>
      <c r="L9" s="148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="2" customFormat="1" ht="12" customHeight="1">
      <c r="A10" s="40"/>
      <c r="B10" s="46"/>
      <c r="C10" s="40"/>
      <c r="D10" s="146" t="s">
        <v>195</v>
      </c>
      <c r="E10" s="40"/>
      <c r="F10" s="40"/>
      <c r="G10" s="40"/>
      <c r="H10" s="40"/>
      <c r="I10" s="40"/>
      <c r="J10" s="40"/>
      <c r="K10" s="40"/>
      <c r="L10" s="148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="2" customFormat="1" ht="16.5" customHeight="1">
      <c r="A11" s="40"/>
      <c r="B11" s="46"/>
      <c r="C11" s="40"/>
      <c r="D11" s="40"/>
      <c r="E11" s="149" t="s">
        <v>2149</v>
      </c>
      <c r="F11" s="40"/>
      <c r="G11" s="40"/>
      <c r="H11" s="40"/>
      <c r="I11" s="40"/>
      <c r="J11" s="40"/>
      <c r="K11" s="40"/>
      <c r="L11" s="148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>
      <c r="A12" s="40"/>
      <c r="B12" s="46"/>
      <c r="C12" s="40"/>
      <c r="D12" s="40"/>
      <c r="E12" s="40"/>
      <c r="F12" s="40"/>
      <c r="G12" s="40"/>
      <c r="H12" s="40"/>
      <c r="I12" s="40"/>
      <c r="J12" s="40"/>
      <c r="K12" s="40"/>
      <c r="L12" s="148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2" customHeight="1">
      <c r="A13" s="40"/>
      <c r="B13" s="46"/>
      <c r="C13" s="40"/>
      <c r="D13" s="146" t="s">
        <v>18</v>
      </c>
      <c r="E13" s="40"/>
      <c r="F13" s="135" t="s">
        <v>19</v>
      </c>
      <c r="G13" s="40"/>
      <c r="H13" s="40"/>
      <c r="I13" s="146" t="s">
        <v>20</v>
      </c>
      <c r="J13" s="135" t="s">
        <v>19</v>
      </c>
      <c r="K13" s="40"/>
      <c r="L13" s="148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 ht="12" customHeight="1">
      <c r="A14" s="40"/>
      <c r="B14" s="46"/>
      <c r="C14" s="40"/>
      <c r="D14" s="146" t="s">
        <v>21</v>
      </c>
      <c r="E14" s="40"/>
      <c r="F14" s="135" t="s">
        <v>22</v>
      </c>
      <c r="G14" s="40"/>
      <c r="H14" s="40"/>
      <c r="I14" s="146" t="s">
        <v>23</v>
      </c>
      <c r="J14" s="150" t="str">
        <f>'Rekapitulace stavby'!AN8</f>
        <v>30. 1. 2023</v>
      </c>
      <c r="K14" s="40"/>
      <c r="L14" s="148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0.8" customHeight="1">
      <c r="A15" s="40"/>
      <c r="B15" s="46"/>
      <c r="C15" s="40"/>
      <c r="D15" s="40"/>
      <c r="E15" s="40"/>
      <c r="F15" s="40"/>
      <c r="G15" s="40"/>
      <c r="H15" s="40"/>
      <c r="I15" s="40"/>
      <c r="J15" s="40"/>
      <c r="K15" s="40"/>
      <c r="L15" s="148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6" t="s">
        <v>25</v>
      </c>
      <c r="E16" s="40"/>
      <c r="F16" s="40"/>
      <c r="G16" s="40"/>
      <c r="H16" s="40"/>
      <c r="I16" s="146" t="s">
        <v>26</v>
      </c>
      <c r="J16" s="135" t="s">
        <v>27</v>
      </c>
      <c r="K16" s="40"/>
      <c r="L16" s="148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8" customHeight="1">
      <c r="A17" s="40"/>
      <c r="B17" s="46"/>
      <c r="C17" s="40"/>
      <c r="D17" s="40"/>
      <c r="E17" s="135" t="s">
        <v>28</v>
      </c>
      <c r="F17" s="40"/>
      <c r="G17" s="40"/>
      <c r="H17" s="40"/>
      <c r="I17" s="146" t="s">
        <v>29</v>
      </c>
      <c r="J17" s="135" t="s">
        <v>30</v>
      </c>
      <c r="K17" s="40"/>
      <c r="L17" s="148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6.96" customHeight="1">
      <c r="A18" s="40"/>
      <c r="B18" s="46"/>
      <c r="C18" s="40"/>
      <c r="D18" s="40"/>
      <c r="E18" s="40"/>
      <c r="F18" s="40"/>
      <c r="G18" s="40"/>
      <c r="H18" s="40"/>
      <c r="I18" s="40"/>
      <c r="J18" s="40"/>
      <c r="K18" s="40"/>
      <c r="L18" s="148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2" customHeight="1">
      <c r="A19" s="40"/>
      <c r="B19" s="46"/>
      <c r="C19" s="40"/>
      <c r="D19" s="146" t="s">
        <v>31</v>
      </c>
      <c r="E19" s="40"/>
      <c r="F19" s="40"/>
      <c r="G19" s="40"/>
      <c r="H19" s="40"/>
      <c r="I19" s="146" t="s">
        <v>26</v>
      </c>
      <c r="J19" s="35" t="str">
        <f>'Rekapitulace stavby'!AN13</f>
        <v>Vyplň údaj</v>
      </c>
      <c r="K19" s="40"/>
      <c r="L19" s="148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18" customHeight="1">
      <c r="A20" s="40"/>
      <c r="B20" s="46"/>
      <c r="C20" s="40"/>
      <c r="D20" s="40"/>
      <c r="E20" s="35" t="str">
        <f>'Rekapitulace stavby'!E14</f>
        <v>Vyplň údaj</v>
      </c>
      <c r="F20" s="135"/>
      <c r="G20" s="135"/>
      <c r="H20" s="135"/>
      <c r="I20" s="146" t="s">
        <v>29</v>
      </c>
      <c r="J20" s="35" t="str">
        <f>'Rekapitulace stavby'!AN14</f>
        <v>Vyplň údaj</v>
      </c>
      <c r="K20" s="40"/>
      <c r="L20" s="148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6.96" customHeight="1">
      <c r="A21" s="40"/>
      <c r="B21" s="46"/>
      <c r="C21" s="40"/>
      <c r="D21" s="40"/>
      <c r="E21" s="40"/>
      <c r="F21" s="40"/>
      <c r="G21" s="40"/>
      <c r="H21" s="40"/>
      <c r="I21" s="40"/>
      <c r="J21" s="40"/>
      <c r="K21" s="40"/>
      <c r="L21" s="148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2" customHeight="1">
      <c r="A22" s="40"/>
      <c r="B22" s="46"/>
      <c r="C22" s="40"/>
      <c r="D22" s="146" t="s">
        <v>33</v>
      </c>
      <c r="E22" s="40"/>
      <c r="F22" s="40"/>
      <c r="G22" s="40"/>
      <c r="H22" s="40"/>
      <c r="I22" s="146" t="s">
        <v>26</v>
      </c>
      <c r="J22" s="135" t="s">
        <v>34</v>
      </c>
      <c r="K22" s="40"/>
      <c r="L22" s="148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18" customHeight="1">
      <c r="A23" s="40"/>
      <c r="B23" s="46"/>
      <c r="C23" s="40"/>
      <c r="D23" s="40"/>
      <c r="E23" s="135" t="s">
        <v>35</v>
      </c>
      <c r="F23" s="40"/>
      <c r="G23" s="40"/>
      <c r="H23" s="40"/>
      <c r="I23" s="146" t="s">
        <v>29</v>
      </c>
      <c r="J23" s="135" t="s">
        <v>36</v>
      </c>
      <c r="K23" s="40"/>
      <c r="L23" s="148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6.96" customHeight="1">
      <c r="A24" s="40"/>
      <c r="B24" s="46"/>
      <c r="C24" s="40"/>
      <c r="D24" s="40"/>
      <c r="E24" s="40"/>
      <c r="F24" s="40"/>
      <c r="G24" s="40"/>
      <c r="H24" s="40"/>
      <c r="I24" s="40"/>
      <c r="J24" s="40"/>
      <c r="K24" s="40"/>
      <c r="L24" s="148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2" customHeight="1">
      <c r="A25" s="40"/>
      <c r="B25" s="46"/>
      <c r="C25" s="40"/>
      <c r="D25" s="146" t="s">
        <v>38</v>
      </c>
      <c r="E25" s="40"/>
      <c r="F25" s="40"/>
      <c r="G25" s="40"/>
      <c r="H25" s="40"/>
      <c r="I25" s="146" t="s">
        <v>26</v>
      </c>
      <c r="J25" s="135" t="s">
        <v>19</v>
      </c>
      <c r="K25" s="40"/>
      <c r="L25" s="148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18" customHeight="1">
      <c r="A26" s="40"/>
      <c r="B26" s="46"/>
      <c r="C26" s="40"/>
      <c r="D26" s="40"/>
      <c r="E26" s="135" t="s">
        <v>39</v>
      </c>
      <c r="F26" s="40"/>
      <c r="G26" s="40"/>
      <c r="H26" s="40"/>
      <c r="I26" s="146" t="s">
        <v>29</v>
      </c>
      <c r="J26" s="135" t="s">
        <v>19</v>
      </c>
      <c r="K26" s="40"/>
      <c r="L26" s="148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6.96" customHeight="1">
      <c r="A27" s="40"/>
      <c r="B27" s="46"/>
      <c r="C27" s="40"/>
      <c r="D27" s="40"/>
      <c r="E27" s="40"/>
      <c r="F27" s="40"/>
      <c r="G27" s="40"/>
      <c r="H27" s="40"/>
      <c r="I27" s="40"/>
      <c r="J27" s="40"/>
      <c r="K27" s="40"/>
      <c r="L27" s="148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2" customHeight="1">
      <c r="A28" s="40"/>
      <c r="B28" s="46"/>
      <c r="C28" s="40"/>
      <c r="D28" s="146" t="s">
        <v>40</v>
      </c>
      <c r="E28" s="40"/>
      <c r="F28" s="40"/>
      <c r="G28" s="40"/>
      <c r="H28" s="40"/>
      <c r="I28" s="40"/>
      <c r="J28" s="40"/>
      <c r="K28" s="40"/>
      <c r="L28" s="148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8" customFormat="1" ht="16.5" customHeight="1">
      <c r="A29" s="151"/>
      <c r="B29" s="152"/>
      <c r="C29" s="151"/>
      <c r="D29" s="151"/>
      <c r="E29" s="153" t="s">
        <v>19</v>
      </c>
      <c r="F29" s="153"/>
      <c r="G29" s="153"/>
      <c r="H29" s="153"/>
      <c r="I29" s="151"/>
      <c r="J29" s="151"/>
      <c r="K29" s="151"/>
      <c r="L29" s="154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</row>
    <row r="30" s="2" customFormat="1" ht="6.96" customHeight="1">
      <c r="A30" s="40"/>
      <c r="B30" s="46"/>
      <c r="C30" s="40"/>
      <c r="D30" s="40"/>
      <c r="E30" s="40"/>
      <c r="F30" s="40"/>
      <c r="G30" s="40"/>
      <c r="H30" s="40"/>
      <c r="I30" s="40"/>
      <c r="J30" s="40"/>
      <c r="K30" s="40"/>
      <c r="L30" s="148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2" customFormat="1" ht="6.96" customHeight="1">
      <c r="A31" s="40"/>
      <c r="B31" s="46"/>
      <c r="C31" s="40"/>
      <c r="D31" s="156"/>
      <c r="E31" s="156"/>
      <c r="F31" s="156"/>
      <c r="G31" s="156"/>
      <c r="H31" s="156"/>
      <c r="I31" s="156"/>
      <c r="J31" s="156"/>
      <c r="K31" s="156"/>
      <c r="L31" s="148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s="2" customFormat="1" ht="25.44" customHeight="1">
      <c r="A32" s="40"/>
      <c r="B32" s="46"/>
      <c r="C32" s="40"/>
      <c r="D32" s="157" t="s">
        <v>42</v>
      </c>
      <c r="E32" s="40"/>
      <c r="F32" s="40"/>
      <c r="G32" s="40"/>
      <c r="H32" s="40"/>
      <c r="I32" s="40"/>
      <c r="J32" s="158">
        <f>ROUND(J99, 2)</f>
        <v>0</v>
      </c>
      <c r="K32" s="40"/>
      <c r="L32" s="148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6"/>
      <c r="E33" s="156"/>
      <c r="F33" s="156"/>
      <c r="G33" s="156"/>
      <c r="H33" s="156"/>
      <c r="I33" s="156"/>
      <c r="J33" s="156"/>
      <c r="K33" s="156"/>
      <c r="L33" s="148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14.4" customHeight="1">
      <c r="A34" s="40"/>
      <c r="B34" s="46"/>
      <c r="C34" s="40"/>
      <c r="D34" s="40"/>
      <c r="E34" s="40"/>
      <c r="F34" s="159" t="s">
        <v>44</v>
      </c>
      <c r="G34" s="40"/>
      <c r="H34" s="40"/>
      <c r="I34" s="159" t="s">
        <v>43</v>
      </c>
      <c r="J34" s="159" t="s">
        <v>45</v>
      </c>
      <c r="K34" s="40"/>
      <c r="L34" s="148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14.4" customHeight="1">
      <c r="A35" s="40"/>
      <c r="B35" s="46"/>
      <c r="C35" s="40"/>
      <c r="D35" s="160" t="s">
        <v>46</v>
      </c>
      <c r="E35" s="146" t="s">
        <v>47</v>
      </c>
      <c r="F35" s="161">
        <f>ROUND((SUM(BE99:BE1214)),  2)</f>
        <v>0</v>
      </c>
      <c r="G35" s="40"/>
      <c r="H35" s="40"/>
      <c r="I35" s="162">
        <v>0.20999999999999999</v>
      </c>
      <c r="J35" s="161">
        <f>ROUND(((SUM(BE99:BE1214))*I35),  2)</f>
        <v>0</v>
      </c>
      <c r="K35" s="40"/>
      <c r="L35" s="148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146" t="s">
        <v>48</v>
      </c>
      <c r="F36" s="161">
        <f>ROUND((SUM(BF99:BF1214)),  2)</f>
        <v>0</v>
      </c>
      <c r="G36" s="40"/>
      <c r="H36" s="40"/>
      <c r="I36" s="162">
        <v>0.14999999999999999</v>
      </c>
      <c r="J36" s="161">
        <f>ROUND(((SUM(BF99:BF1214))*I36),  2)</f>
        <v>0</v>
      </c>
      <c r="K36" s="40"/>
      <c r="L36" s="148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46" t="s">
        <v>49</v>
      </c>
      <c r="F37" s="161">
        <f>ROUND((SUM(BG99:BG1214)),  2)</f>
        <v>0</v>
      </c>
      <c r="G37" s="40"/>
      <c r="H37" s="40"/>
      <c r="I37" s="162">
        <v>0.20999999999999999</v>
      </c>
      <c r="J37" s="161">
        <f>0</f>
        <v>0</v>
      </c>
      <c r="K37" s="40"/>
      <c r="L37" s="148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hidden="1" s="2" customFormat="1" ht="14.4" customHeight="1">
      <c r="A38" s="40"/>
      <c r="B38" s="46"/>
      <c r="C38" s="40"/>
      <c r="D38" s="40"/>
      <c r="E38" s="146" t="s">
        <v>50</v>
      </c>
      <c r="F38" s="161">
        <f>ROUND((SUM(BH99:BH1214)),  2)</f>
        <v>0</v>
      </c>
      <c r="G38" s="40"/>
      <c r="H38" s="40"/>
      <c r="I38" s="162">
        <v>0.14999999999999999</v>
      </c>
      <c r="J38" s="161">
        <f>0</f>
        <v>0</v>
      </c>
      <c r="K38" s="40"/>
      <c r="L38" s="148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6" t="s">
        <v>51</v>
      </c>
      <c r="F39" s="161">
        <f>ROUND((SUM(BI99:BI1214)),  2)</f>
        <v>0</v>
      </c>
      <c r="G39" s="40"/>
      <c r="H39" s="40"/>
      <c r="I39" s="162">
        <v>0</v>
      </c>
      <c r="J39" s="161">
        <f>0</f>
        <v>0</v>
      </c>
      <c r="K39" s="40"/>
      <c r="L39" s="148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s="2" customFormat="1" ht="6.96" customHeight="1">
      <c r="A40" s="40"/>
      <c r="B40" s="46"/>
      <c r="C40" s="40"/>
      <c r="D40" s="40"/>
      <c r="E40" s="40"/>
      <c r="F40" s="40"/>
      <c r="G40" s="40"/>
      <c r="H40" s="40"/>
      <c r="I40" s="40"/>
      <c r="J40" s="40"/>
      <c r="K40" s="40"/>
      <c r="L40" s="148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s="2" customFormat="1" ht="25.44" customHeight="1">
      <c r="A41" s="40"/>
      <c r="B41" s="46"/>
      <c r="C41" s="163"/>
      <c r="D41" s="164" t="s">
        <v>52</v>
      </c>
      <c r="E41" s="165"/>
      <c r="F41" s="165"/>
      <c r="G41" s="166" t="s">
        <v>53</v>
      </c>
      <c r="H41" s="167" t="s">
        <v>54</v>
      </c>
      <c r="I41" s="165"/>
      <c r="J41" s="168">
        <f>SUM(J32:J39)</f>
        <v>0</v>
      </c>
      <c r="K41" s="169"/>
      <c r="L41" s="148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14.4" customHeight="1">
      <c r="A42" s="40"/>
      <c r="B42" s="170"/>
      <c r="C42" s="171"/>
      <c r="D42" s="171"/>
      <c r="E42" s="171"/>
      <c r="F42" s="171"/>
      <c r="G42" s="171"/>
      <c r="H42" s="171"/>
      <c r="I42" s="171"/>
      <c r="J42" s="171"/>
      <c r="K42" s="171"/>
      <c r="L42" s="148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6" s="2" customFormat="1" ht="6.96" customHeight="1">
      <c r="A46" s="40"/>
      <c r="B46" s="172"/>
      <c r="C46" s="173"/>
      <c r="D46" s="173"/>
      <c r="E46" s="173"/>
      <c r="F46" s="173"/>
      <c r="G46" s="173"/>
      <c r="H46" s="173"/>
      <c r="I46" s="173"/>
      <c r="J46" s="173"/>
      <c r="K46" s="173"/>
      <c r="L46" s="148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s="2" customFormat="1" ht="24.96" customHeight="1">
      <c r="A47" s="40"/>
      <c r="B47" s="41"/>
      <c r="C47" s="25" t="s">
        <v>284</v>
      </c>
      <c r="D47" s="42"/>
      <c r="E47" s="42"/>
      <c r="F47" s="42"/>
      <c r="G47" s="42"/>
      <c r="H47" s="42"/>
      <c r="I47" s="42"/>
      <c r="J47" s="42"/>
      <c r="K47" s="42"/>
      <c r="L47" s="148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s="2" customFormat="1" ht="6.96" customHeight="1">
      <c r="A48" s="40"/>
      <c r="B48" s="41"/>
      <c r="C48" s="42"/>
      <c r="D48" s="42"/>
      <c r="E48" s="42"/>
      <c r="F48" s="42"/>
      <c r="G48" s="42"/>
      <c r="H48" s="42"/>
      <c r="I48" s="42"/>
      <c r="J48" s="42"/>
      <c r="K48" s="42"/>
      <c r="L48" s="148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12" customHeight="1">
      <c r="A49" s="40"/>
      <c r="B49" s="41"/>
      <c r="C49" s="34" t="s">
        <v>16</v>
      </c>
      <c r="D49" s="42"/>
      <c r="E49" s="42"/>
      <c r="F49" s="42"/>
      <c r="G49" s="42"/>
      <c r="H49" s="42"/>
      <c r="I49" s="42"/>
      <c r="J49" s="42"/>
      <c r="K49" s="42"/>
      <c r="L49" s="148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26.25" customHeight="1">
      <c r="A50" s="40"/>
      <c r="B50" s="41"/>
      <c r="C50" s="42"/>
      <c r="D50" s="42"/>
      <c r="E50" s="174" t="str">
        <f>E7</f>
        <v>PROJEKT NA STAVBU HALY PRO DEPONACI SILNIČNÍCH VOZIDEL JHV VE VOZOVNĚ STŘEŠOVICE</v>
      </c>
      <c r="F50" s="34"/>
      <c r="G50" s="34"/>
      <c r="H50" s="34"/>
      <c r="I50" s="42"/>
      <c r="J50" s="42"/>
      <c r="K50" s="42"/>
      <c r="L50" s="148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1" customFormat="1" ht="12" customHeight="1">
      <c r="B51" s="23"/>
      <c r="C51" s="34" t="s">
        <v>187</v>
      </c>
      <c r="D51" s="24"/>
      <c r="E51" s="24"/>
      <c r="F51" s="24"/>
      <c r="G51" s="24"/>
      <c r="H51" s="24"/>
      <c r="I51" s="24"/>
      <c r="J51" s="24"/>
      <c r="K51" s="24"/>
      <c r="L51" s="22"/>
    </row>
    <row r="52" s="2" customFormat="1" ht="16.5" customHeight="1">
      <c r="A52" s="40"/>
      <c r="B52" s="41"/>
      <c r="C52" s="42"/>
      <c r="D52" s="42"/>
      <c r="E52" s="174" t="s">
        <v>191</v>
      </c>
      <c r="F52" s="42"/>
      <c r="G52" s="42"/>
      <c r="H52" s="42"/>
      <c r="I52" s="42"/>
      <c r="J52" s="42"/>
      <c r="K52" s="42"/>
      <c r="L52" s="148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2" customFormat="1" ht="12" customHeight="1">
      <c r="A53" s="40"/>
      <c r="B53" s="41"/>
      <c r="C53" s="34" t="s">
        <v>195</v>
      </c>
      <c r="D53" s="42"/>
      <c r="E53" s="42"/>
      <c r="F53" s="42"/>
      <c r="G53" s="42"/>
      <c r="H53" s="42"/>
      <c r="I53" s="42"/>
      <c r="J53" s="42"/>
      <c r="K53" s="42"/>
      <c r="L53" s="148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s="2" customFormat="1" ht="16.5" customHeight="1">
      <c r="A54" s="40"/>
      <c r="B54" s="41"/>
      <c r="C54" s="42"/>
      <c r="D54" s="42"/>
      <c r="E54" s="71" t="str">
        <f>E11</f>
        <v>SO-02-2 - KSŘ</v>
      </c>
      <c r="F54" s="42"/>
      <c r="G54" s="42"/>
      <c r="H54" s="42"/>
      <c r="I54" s="42"/>
      <c r="J54" s="42"/>
      <c r="K54" s="42"/>
      <c r="L54" s="148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s="2" customFormat="1" ht="6.96" customHeight="1">
      <c r="A55" s="40"/>
      <c r="B55" s="41"/>
      <c r="C55" s="42"/>
      <c r="D55" s="42"/>
      <c r="E55" s="42"/>
      <c r="F55" s="42"/>
      <c r="G55" s="42"/>
      <c r="H55" s="42"/>
      <c r="I55" s="42"/>
      <c r="J55" s="42"/>
      <c r="K55" s="42"/>
      <c r="L55" s="148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s="2" customFormat="1" ht="12" customHeight="1">
      <c r="A56" s="40"/>
      <c r="B56" s="41"/>
      <c r="C56" s="34" t="s">
        <v>21</v>
      </c>
      <c r="D56" s="42"/>
      <c r="E56" s="42"/>
      <c r="F56" s="29" t="str">
        <f>F14</f>
        <v xml:space="preserve">Patočkova č.p. 132 a 460, Na Ořechovce č.p. 1062 </v>
      </c>
      <c r="G56" s="42"/>
      <c r="H56" s="42"/>
      <c r="I56" s="34" t="s">
        <v>23</v>
      </c>
      <c r="J56" s="74" t="str">
        <f>IF(J14="","",J14)</f>
        <v>30. 1. 2023</v>
      </c>
      <c r="K56" s="42"/>
      <c r="L56" s="148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6.96" customHeight="1">
      <c r="A57" s="40"/>
      <c r="B57" s="41"/>
      <c r="C57" s="42"/>
      <c r="D57" s="42"/>
      <c r="E57" s="42"/>
      <c r="F57" s="42"/>
      <c r="G57" s="42"/>
      <c r="H57" s="42"/>
      <c r="I57" s="42"/>
      <c r="J57" s="42"/>
      <c r="K57" s="42"/>
      <c r="L57" s="148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5.15" customHeight="1">
      <c r="A58" s="40"/>
      <c r="B58" s="41"/>
      <c r="C58" s="34" t="s">
        <v>25</v>
      </c>
      <c r="D58" s="42"/>
      <c r="E58" s="42"/>
      <c r="F58" s="29" t="str">
        <f>E17</f>
        <v>Dopravní podnik hl. m. Prahy, akciová společnost</v>
      </c>
      <c r="G58" s="42"/>
      <c r="H58" s="42"/>
      <c r="I58" s="34" t="s">
        <v>33</v>
      </c>
      <c r="J58" s="38" t="str">
        <f>E23</f>
        <v>SAGASTA, s.r.o.</v>
      </c>
      <c r="K58" s="42"/>
      <c r="L58" s="148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15.15" customHeight="1">
      <c r="A59" s="40"/>
      <c r="B59" s="41"/>
      <c r="C59" s="34" t="s">
        <v>31</v>
      </c>
      <c r="D59" s="42"/>
      <c r="E59" s="42"/>
      <c r="F59" s="29" t="str">
        <f>IF(E20="","",E20)</f>
        <v>Vyplň údaj</v>
      </c>
      <c r="G59" s="42"/>
      <c r="H59" s="42"/>
      <c r="I59" s="34" t="s">
        <v>38</v>
      </c>
      <c r="J59" s="38" t="str">
        <f>E26</f>
        <v>Tomáš Krhutek</v>
      </c>
      <c r="K59" s="42"/>
      <c r="L59" s="148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0.32" customHeight="1">
      <c r="A60" s="40"/>
      <c r="B60" s="41"/>
      <c r="C60" s="42"/>
      <c r="D60" s="42"/>
      <c r="E60" s="42"/>
      <c r="F60" s="42"/>
      <c r="G60" s="42"/>
      <c r="H60" s="42"/>
      <c r="I60" s="42"/>
      <c r="J60" s="42"/>
      <c r="K60" s="42"/>
      <c r="L60" s="148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29.28" customHeight="1">
      <c r="A61" s="40"/>
      <c r="B61" s="41"/>
      <c r="C61" s="175" t="s">
        <v>285</v>
      </c>
      <c r="D61" s="176"/>
      <c r="E61" s="176"/>
      <c r="F61" s="176"/>
      <c r="G61" s="176"/>
      <c r="H61" s="176"/>
      <c r="I61" s="176"/>
      <c r="J61" s="177" t="s">
        <v>286</v>
      </c>
      <c r="K61" s="176"/>
      <c r="L61" s="148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10.32" customHeight="1">
      <c r="A62" s="40"/>
      <c r="B62" s="41"/>
      <c r="C62" s="42"/>
      <c r="D62" s="42"/>
      <c r="E62" s="42"/>
      <c r="F62" s="42"/>
      <c r="G62" s="42"/>
      <c r="H62" s="42"/>
      <c r="I62" s="42"/>
      <c r="J62" s="42"/>
      <c r="K62" s="42"/>
      <c r="L62" s="148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22.8" customHeight="1">
      <c r="A63" s="40"/>
      <c r="B63" s="41"/>
      <c r="C63" s="178" t="s">
        <v>74</v>
      </c>
      <c r="D63" s="42"/>
      <c r="E63" s="42"/>
      <c r="F63" s="42"/>
      <c r="G63" s="42"/>
      <c r="H63" s="42"/>
      <c r="I63" s="42"/>
      <c r="J63" s="104">
        <f>J99</f>
        <v>0</v>
      </c>
      <c r="K63" s="42"/>
      <c r="L63" s="148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U63" s="19" t="s">
        <v>287</v>
      </c>
    </row>
    <row r="64" s="9" customFormat="1" ht="24.96" customHeight="1">
      <c r="A64" s="9"/>
      <c r="B64" s="179"/>
      <c r="C64" s="180"/>
      <c r="D64" s="181" t="s">
        <v>288</v>
      </c>
      <c r="E64" s="182"/>
      <c r="F64" s="182"/>
      <c r="G64" s="182"/>
      <c r="H64" s="182"/>
      <c r="I64" s="182"/>
      <c r="J64" s="183">
        <f>J100</f>
        <v>0</v>
      </c>
      <c r="K64" s="180"/>
      <c r="L64" s="184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="10" customFormat="1" ht="19.92" customHeight="1">
      <c r="A65" s="10"/>
      <c r="B65" s="185"/>
      <c r="C65" s="127"/>
      <c r="D65" s="186" t="s">
        <v>289</v>
      </c>
      <c r="E65" s="187"/>
      <c r="F65" s="187"/>
      <c r="G65" s="187"/>
      <c r="H65" s="187"/>
      <c r="I65" s="187"/>
      <c r="J65" s="188">
        <f>J101</f>
        <v>0</v>
      </c>
      <c r="K65" s="127"/>
      <c r="L65" s="189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s="10" customFormat="1" ht="19.92" customHeight="1">
      <c r="A66" s="10"/>
      <c r="B66" s="185"/>
      <c r="C66" s="127"/>
      <c r="D66" s="186" t="s">
        <v>290</v>
      </c>
      <c r="E66" s="187"/>
      <c r="F66" s="187"/>
      <c r="G66" s="187"/>
      <c r="H66" s="187"/>
      <c r="I66" s="187"/>
      <c r="J66" s="188">
        <f>J170</f>
        <v>0</v>
      </c>
      <c r="K66" s="127"/>
      <c r="L66" s="189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s="10" customFormat="1" ht="19.92" customHeight="1">
      <c r="A67" s="10"/>
      <c r="B67" s="185"/>
      <c r="C67" s="127"/>
      <c r="D67" s="186" t="s">
        <v>291</v>
      </c>
      <c r="E67" s="187"/>
      <c r="F67" s="187"/>
      <c r="G67" s="187"/>
      <c r="H67" s="187"/>
      <c r="I67" s="187"/>
      <c r="J67" s="188">
        <f>J314</f>
        <v>0</v>
      </c>
      <c r="K67" s="127"/>
      <c r="L67" s="189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s="10" customFormat="1" ht="19.92" customHeight="1">
      <c r="A68" s="10"/>
      <c r="B68" s="185"/>
      <c r="C68" s="127"/>
      <c r="D68" s="186" t="s">
        <v>292</v>
      </c>
      <c r="E68" s="187"/>
      <c r="F68" s="187"/>
      <c r="G68" s="187"/>
      <c r="H68" s="187"/>
      <c r="I68" s="187"/>
      <c r="J68" s="188">
        <f>J438</f>
        <v>0</v>
      </c>
      <c r="K68" s="127"/>
      <c r="L68" s="189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 s="10" customFormat="1" ht="19.92" customHeight="1">
      <c r="A69" s="10"/>
      <c r="B69" s="185"/>
      <c r="C69" s="127"/>
      <c r="D69" s="186" t="s">
        <v>295</v>
      </c>
      <c r="E69" s="187"/>
      <c r="F69" s="187"/>
      <c r="G69" s="187"/>
      <c r="H69" s="187"/>
      <c r="I69" s="187"/>
      <c r="J69" s="188">
        <f>J580</f>
        <v>0</v>
      </c>
      <c r="K69" s="127"/>
      <c r="L69" s="189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="10" customFormat="1" ht="19.92" customHeight="1">
      <c r="A70" s="10"/>
      <c r="B70" s="185"/>
      <c r="C70" s="127"/>
      <c r="D70" s="186" t="s">
        <v>297</v>
      </c>
      <c r="E70" s="187"/>
      <c r="F70" s="187"/>
      <c r="G70" s="187"/>
      <c r="H70" s="187"/>
      <c r="I70" s="187"/>
      <c r="J70" s="188">
        <f>J623</f>
        <v>0</v>
      </c>
      <c r="K70" s="127"/>
      <c r="L70" s="189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="9" customFormat="1" ht="24.96" customHeight="1">
      <c r="A71" s="9"/>
      <c r="B71" s="179"/>
      <c r="C71" s="180"/>
      <c r="D71" s="181" t="s">
        <v>298</v>
      </c>
      <c r="E71" s="182"/>
      <c r="F71" s="182"/>
      <c r="G71" s="182"/>
      <c r="H71" s="182"/>
      <c r="I71" s="182"/>
      <c r="J71" s="183">
        <f>J627</f>
        <v>0</v>
      </c>
      <c r="K71" s="180"/>
      <c r="L71" s="184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="10" customFormat="1" ht="19.92" customHeight="1">
      <c r="A72" s="10"/>
      <c r="B72" s="185"/>
      <c r="C72" s="127"/>
      <c r="D72" s="186" t="s">
        <v>304</v>
      </c>
      <c r="E72" s="187"/>
      <c r="F72" s="187"/>
      <c r="G72" s="187"/>
      <c r="H72" s="187"/>
      <c r="I72" s="187"/>
      <c r="J72" s="188">
        <f>J628</f>
        <v>0</v>
      </c>
      <c r="K72" s="127"/>
      <c r="L72" s="189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="10" customFormat="1" ht="19.92" customHeight="1">
      <c r="A73" s="10"/>
      <c r="B73" s="185"/>
      <c r="C73" s="127"/>
      <c r="D73" s="186" t="s">
        <v>308</v>
      </c>
      <c r="E73" s="187"/>
      <c r="F73" s="187"/>
      <c r="G73" s="187"/>
      <c r="H73" s="187"/>
      <c r="I73" s="187"/>
      <c r="J73" s="188">
        <f>J721</f>
        <v>0</v>
      </c>
      <c r="K73" s="127"/>
      <c r="L73" s="189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s="10" customFormat="1" ht="19.92" customHeight="1">
      <c r="A74" s="10"/>
      <c r="B74" s="185"/>
      <c r="C74" s="127"/>
      <c r="D74" s="186" t="s">
        <v>313</v>
      </c>
      <c r="E74" s="187"/>
      <c r="F74" s="187"/>
      <c r="G74" s="187"/>
      <c r="H74" s="187"/>
      <c r="I74" s="187"/>
      <c r="J74" s="188">
        <f>J929</f>
        <v>0</v>
      </c>
      <c r="K74" s="127"/>
      <c r="L74" s="189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 s="9" customFormat="1" ht="24.96" customHeight="1">
      <c r="A75" s="9"/>
      <c r="B75" s="179"/>
      <c r="C75" s="180"/>
      <c r="D75" s="181" t="s">
        <v>2150</v>
      </c>
      <c r="E75" s="182"/>
      <c r="F75" s="182"/>
      <c r="G75" s="182"/>
      <c r="H75" s="182"/>
      <c r="I75" s="182"/>
      <c r="J75" s="183">
        <f>J1203</f>
        <v>0</v>
      </c>
      <c r="K75" s="180"/>
      <c r="L75" s="184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s="10" customFormat="1" ht="19.92" customHeight="1">
      <c r="A76" s="10"/>
      <c r="B76" s="185"/>
      <c r="C76" s="127"/>
      <c r="D76" s="186" t="s">
        <v>2151</v>
      </c>
      <c r="E76" s="187"/>
      <c r="F76" s="187"/>
      <c r="G76" s="187"/>
      <c r="H76" s="187"/>
      <c r="I76" s="187"/>
      <c r="J76" s="188">
        <f>J1204</f>
        <v>0</v>
      </c>
      <c r="K76" s="127"/>
      <c r="L76" s="189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 s="10" customFormat="1" ht="19.92" customHeight="1">
      <c r="A77" s="10"/>
      <c r="B77" s="185"/>
      <c r="C77" s="127"/>
      <c r="D77" s="186" t="s">
        <v>2152</v>
      </c>
      <c r="E77" s="187"/>
      <c r="F77" s="187"/>
      <c r="G77" s="187"/>
      <c r="H77" s="187"/>
      <c r="I77" s="187"/>
      <c r="J77" s="188">
        <f>J1211</f>
        <v>0</v>
      </c>
      <c r="K77" s="127"/>
      <c r="L77" s="189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 s="2" customFormat="1" ht="21.84" customHeight="1">
      <c r="A78" s="40"/>
      <c r="B78" s="41"/>
      <c r="C78" s="42"/>
      <c r="D78" s="42"/>
      <c r="E78" s="42"/>
      <c r="F78" s="42"/>
      <c r="G78" s="42"/>
      <c r="H78" s="42"/>
      <c r="I78" s="42"/>
      <c r="J78" s="42"/>
      <c r="K78" s="42"/>
      <c r="L78" s="148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2" customFormat="1" ht="6.96" customHeight="1">
      <c r="A79" s="40"/>
      <c r="B79" s="61"/>
      <c r="C79" s="62"/>
      <c r="D79" s="62"/>
      <c r="E79" s="62"/>
      <c r="F79" s="62"/>
      <c r="G79" s="62"/>
      <c r="H79" s="62"/>
      <c r="I79" s="62"/>
      <c r="J79" s="62"/>
      <c r="K79" s="62"/>
      <c r="L79" s="148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3" s="2" customFormat="1" ht="6.96" customHeight="1">
      <c r="A83" s="40"/>
      <c r="B83" s="63"/>
      <c r="C83" s="64"/>
      <c r="D83" s="64"/>
      <c r="E83" s="64"/>
      <c r="F83" s="64"/>
      <c r="G83" s="64"/>
      <c r="H83" s="64"/>
      <c r="I83" s="64"/>
      <c r="J83" s="64"/>
      <c r="K83" s="64"/>
      <c r="L83" s="148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="2" customFormat="1" ht="24.96" customHeight="1">
      <c r="A84" s="40"/>
      <c r="B84" s="41"/>
      <c r="C84" s="25" t="s">
        <v>319</v>
      </c>
      <c r="D84" s="42"/>
      <c r="E84" s="42"/>
      <c r="F84" s="42"/>
      <c r="G84" s="42"/>
      <c r="H84" s="42"/>
      <c r="I84" s="42"/>
      <c r="J84" s="42"/>
      <c r="K84" s="42"/>
      <c r="L84" s="148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 s="2" customFormat="1" ht="6.96" customHeight="1">
      <c r="A85" s="40"/>
      <c r="B85" s="41"/>
      <c r="C85" s="42"/>
      <c r="D85" s="42"/>
      <c r="E85" s="42"/>
      <c r="F85" s="42"/>
      <c r="G85" s="42"/>
      <c r="H85" s="42"/>
      <c r="I85" s="42"/>
      <c r="J85" s="42"/>
      <c r="K85" s="42"/>
      <c r="L85" s="148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="2" customFormat="1" ht="12" customHeight="1">
      <c r="A86" s="40"/>
      <c r="B86" s="41"/>
      <c r="C86" s="34" t="s">
        <v>16</v>
      </c>
      <c r="D86" s="42"/>
      <c r="E86" s="42"/>
      <c r="F86" s="42"/>
      <c r="G86" s="42"/>
      <c r="H86" s="42"/>
      <c r="I86" s="42"/>
      <c r="J86" s="42"/>
      <c r="K86" s="42"/>
      <c r="L86" s="148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26.25" customHeight="1">
      <c r="A87" s="40"/>
      <c r="B87" s="41"/>
      <c r="C87" s="42"/>
      <c r="D87" s="42"/>
      <c r="E87" s="174" t="str">
        <f>E7</f>
        <v>PROJEKT NA STAVBU HALY PRO DEPONACI SILNIČNÍCH VOZIDEL JHV VE VOZOVNĚ STŘEŠOVICE</v>
      </c>
      <c r="F87" s="34"/>
      <c r="G87" s="34"/>
      <c r="H87" s="34"/>
      <c r="I87" s="42"/>
      <c r="J87" s="42"/>
      <c r="K87" s="42"/>
      <c r="L87" s="148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1" customFormat="1" ht="12" customHeight="1">
      <c r="B88" s="23"/>
      <c r="C88" s="34" t="s">
        <v>187</v>
      </c>
      <c r="D88" s="24"/>
      <c r="E88" s="24"/>
      <c r="F88" s="24"/>
      <c r="G88" s="24"/>
      <c r="H88" s="24"/>
      <c r="I88" s="24"/>
      <c r="J88" s="24"/>
      <c r="K88" s="24"/>
      <c r="L88" s="22"/>
    </row>
    <row r="89" s="2" customFormat="1" ht="16.5" customHeight="1">
      <c r="A89" s="40"/>
      <c r="B89" s="41"/>
      <c r="C89" s="42"/>
      <c r="D89" s="42"/>
      <c r="E89" s="174" t="s">
        <v>191</v>
      </c>
      <c r="F89" s="42"/>
      <c r="G89" s="42"/>
      <c r="H89" s="42"/>
      <c r="I89" s="42"/>
      <c r="J89" s="42"/>
      <c r="K89" s="42"/>
      <c r="L89" s="148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 s="2" customFormat="1" ht="12" customHeight="1">
      <c r="A90" s="40"/>
      <c r="B90" s="41"/>
      <c r="C90" s="34" t="s">
        <v>195</v>
      </c>
      <c r="D90" s="42"/>
      <c r="E90" s="42"/>
      <c r="F90" s="42"/>
      <c r="G90" s="42"/>
      <c r="H90" s="42"/>
      <c r="I90" s="42"/>
      <c r="J90" s="42"/>
      <c r="K90" s="42"/>
      <c r="L90" s="148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 s="2" customFormat="1" ht="16.5" customHeight="1">
      <c r="A91" s="40"/>
      <c r="B91" s="41"/>
      <c r="C91" s="42"/>
      <c r="D91" s="42"/>
      <c r="E91" s="71" t="str">
        <f>E11</f>
        <v>SO-02-2 - KSŘ</v>
      </c>
      <c r="F91" s="42"/>
      <c r="G91" s="42"/>
      <c r="H91" s="42"/>
      <c r="I91" s="42"/>
      <c r="J91" s="42"/>
      <c r="K91" s="42"/>
      <c r="L91" s="148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2" s="2" customFormat="1" ht="6.96" customHeight="1">
      <c r="A92" s="40"/>
      <c r="B92" s="41"/>
      <c r="C92" s="42"/>
      <c r="D92" s="42"/>
      <c r="E92" s="42"/>
      <c r="F92" s="42"/>
      <c r="G92" s="42"/>
      <c r="H92" s="42"/>
      <c r="I92" s="42"/>
      <c r="J92" s="42"/>
      <c r="K92" s="42"/>
      <c r="L92" s="148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</row>
    <row r="93" s="2" customFormat="1" ht="12" customHeight="1">
      <c r="A93" s="40"/>
      <c r="B93" s="41"/>
      <c r="C93" s="34" t="s">
        <v>21</v>
      </c>
      <c r="D93" s="42"/>
      <c r="E93" s="42"/>
      <c r="F93" s="29" t="str">
        <f>F14</f>
        <v xml:space="preserve">Patočkova č.p. 132 a 460, Na Ořechovce č.p. 1062 </v>
      </c>
      <c r="G93" s="42"/>
      <c r="H93" s="42"/>
      <c r="I93" s="34" t="s">
        <v>23</v>
      </c>
      <c r="J93" s="74" t="str">
        <f>IF(J14="","",J14)</f>
        <v>30. 1. 2023</v>
      </c>
      <c r="K93" s="42"/>
      <c r="L93" s="148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</row>
    <row r="94" s="2" customFormat="1" ht="6.96" customHeight="1">
      <c r="A94" s="40"/>
      <c r="B94" s="41"/>
      <c r="C94" s="42"/>
      <c r="D94" s="42"/>
      <c r="E94" s="42"/>
      <c r="F94" s="42"/>
      <c r="G94" s="42"/>
      <c r="H94" s="42"/>
      <c r="I94" s="42"/>
      <c r="J94" s="42"/>
      <c r="K94" s="42"/>
      <c r="L94" s="148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</row>
    <row r="95" s="2" customFormat="1" ht="15.15" customHeight="1">
      <c r="A95" s="40"/>
      <c r="B95" s="41"/>
      <c r="C95" s="34" t="s">
        <v>25</v>
      </c>
      <c r="D95" s="42"/>
      <c r="E95" s="42"/>
      <c r="F95" s="29" t="str">
        <f>E17</f>
        <v>Dopravní podnik hl. m. Prahy, akciová společnost</v>
      </c>
      <c r="G95" s="42"/>
      <c r="H95" s="42"/>
      <c r="I95" s="34" t="s">
        <v>33</v>
      </c>
      <c r="J95" s="38" t="str">
        <f>E23</f>
        <v>SAGASTA, s.r.o.</v>
      </c>
      <c r="K95" s="42"/>
      <c r="L95" s="148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</row>
    <row r="96" s="2" customFormat="1" ht="15.15" customHeight="1">
      <c r="A96" s="40"/>
      <c r="B96" s="41"/>
      <c r="C96" s="34" t="s">
        <v>31</v>
      </c>
      <c r="D96" s="42"/>
      <c r="E96" s="42"/>
      <c r="F96" s="29" t="str">
        <f>IF(E20="","",E20)</f>
        <v>Vyplň údaj</v>
      </c>
      <c r="G96" s="42"/>
      <c r="H96" s="42"/>
      <c r="I96" s="34" t="s">
        <v>38</v>
      </c>
      <c r="J96" s="38" t="str">
        <f>E26</f>
        <v>Tomáš Krhutek</v>
      </c>
      <c r="K96" s="42"/>
      <c r="L96" s="148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</row>
    <row r="97" s="2" customFormat="1" ht="10.32" customHeight="1">
      <c r="A97" s="40"/>
      <c r="B97" s="41"/>
      <c r="C97" s="42"/>
      <c r="D97" s="42"/>
      <c r="E97" s="42"/>
      <c r="F97" s="42"/>
      <c r="G97" s="42"/>
      <c r="H97" s="42"/>
      <c r="I97" s="42"/>
      <c r="J97" s="42"/>
      <c r="K97" s="42"/>
      <c r="L97" s="148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</row>
    <row r="98" s="11" customFormat="1" ht="29.28" customHeight="1">
      <c r="A98" s="190"/>
      <c r="B98" s="191"/>
      <c r="C98" s="192" t="s">
        <v>320</v>
      </c>
      <c r="D98" s="193" t="s">
        <v>61</v>
      </c>
      <c r="E98" s="193" t="s">
        <v>57</v>
      </c>
      <c r="F98" s="193" t="s">
        <v>58</v>
      </c>
      <c r="G98" s="193" t="s">
        <v>321</v>
      </c>
      <c r="H98" s="193" t="s">
        <v>322</v>
      </c>
      <c r="I98" s="193" t="s">
        <v>323</v>
      </c>
      <c r="J98" s="193" t="s">
        <v>286</v>
      </c>
      <c r="K98" s="194" t="s">
        <v>324</v>
      </c>
      <c r="L98" s="195"/>
      <c r="M98" s="94" t="s">
        <v>19</v>
      </c>
      <c r="N98" s="95" t="s">
        <v>46</v>
      </c>
      <c r="O98" s="95" t="s">
        <v>325</v>
      </c>
      <c r="P98" s="95" t="s">
        <v>326</v>
      </c>
      <c r="Q98" s="95" t="s">
        <v>327</v>
      </c>
      <c r="R98" s="95" t="s">
        <v>328</v>
      </c>
      <c r="S98" s="95" t="s">
        <v>329</v>
      </c>
      <c r="T98" s="95" t="s">
        <v>330</v>
      </c>
      <c r="U98" s="96" t="s">
        <v>331</v>
      </c>
      <c r="V98" s="190"/>
      <c r="W98" s="190"/>
      <c r="X98" s="190"/>
      <c r="Y98" s="190"/>
      <c r="Z98" s="190"/>
      <c r="AA98" s="190"/>
      <c r="AB98" s="190"/>
      <c r="AC98" s="190"/>
      <c r="AD98" s="190"/>
      <c r="AE98" s="190"/>
    </row>
    <row r="99" s="2" customFormat="1" ht="22.8" customHeight="1">
      <c r="A99" s="40"/>
      <c r="B99" s="41"/>
      <c r="C99" s="101" t="s">
        <v>332</v>
      </c>
      <c r="D99" s="42"/>
      <c r="E99" s="42"/>
      <c r="F99" s="42"/>
      <c r="G99" s="42"/>
      <c r="H99" s="42"/>
      <c r="I99" s="42"/>
      <c r="J99" s="196">
        <f>BK99</f>
        <v>0</v>
      </c>
      <c r="K99" s="42"/>
      <c r="L99" s="46"/>
      <c r="M99" s="97"/>
      <c r="N99" s="197"/>
      <c r="O99" s="98"/>
      <c r="P99" s="198">
        <f>P100+P627+P1203</f>
        <v>0</v>
      </c>
      <c r="Q99" s="98"/>
      <c r="R99" s="198">
        <f>R100+R627+R1203</f>
        <v>4549.4294790299991</v>
      </c>
      <c r="S99" s="98"/>
      <c r="T99" s="198">
        <f>T100+T627+T1203</f>
        <v>0</v>
      </c>
      <c r="U99" s="99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T99" s="19" t="s">
        <v>75</v>
      </c>
      <c r="AU99" s="19" t="s">
        <v>287</v>
      </c>
      <c r="BK99" s="199">
        <f>BK100+BK627+BK1203</f>
        <v>0</v>
      </c>
    </row>
    <row r="100" s="12" customFormat="1" ht="25.92" customHeight="1">
      <c r="A100" s="12"/>
      <c r="B100" s="200"/>
      <c r="C100" s="201"/>
      <c r="D100" s="202" t="s">
        <v>75</v>
      </c>
      <c r="E100" s="203" t="s">
        <v>333</v>
      </c>
      <c r="F100" s="203" t="s">
        <v>334</v>
      </c>
      <c r="G100" s="201"/>
      <c r="H100" s="201"/>
      <c r="I100" s="204"/>
      <c r="J100" s="205">
        <f>BK100</f>
        <v>0</v>
      </c>
      <c r="K100" s="201"/>
      <c r="L100" s="206"/>
      <c r="M100" s="207"/>
      <c r="N100" s="208"/>
      <c r="O100" s="208"/>
      <c r="P100" s="209">
        <f>P101+P170+P314+P438+P580+P623</f>
        <v>0</v>
      </c>
      <c r="Q100" s="208"/>
      <c r="R100" s="209">
        <f>R101+R170+R314+R438+R580+R623</f>
        <v>4491.8322567999994</v>
      </c>
      <c r="S100" s="208"/>
      <c r="T100" s="209">
        <f>T101+T170+T314+T438+T580+T623</f>
        <v>0</v>
      </c>
      <c r="U100" s="210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R100" s="211" t="s">
        <v>83</v>
      </c>
      <c r="AT100" s="212" t="s">
        <v>75</v>
      </c>
      <c r="AU100" s="212" t="s">
        <v>76</v>
      </c>
      <c r="AY100" s="211" t="s">
        <v>335</v>
      </c>
      <c r="BK100" s="213">
        <f>BK101+BK170+BK314+BK438+BK580+BK623</f>
        <v>0</v>
      </c>
    </row>
    <row r="101" s="12" customFormat="1" ht="22.8" customHeight="1">
      <c r="A101" s="12"/>
      <c r="B101" s="200"/>
      <c r="C101" s="201"/>
      <c r="D101" s="202" t="s">
        <v>75</v>
      </c>
      <c r="E101" s="214" t="s">
        <v>83</v>
      </c>
      <c r="F101" s="214" t="s">
        <v>336</v>
      </c>
      <c r="G101" s="201"/>
      <c r="H101" s="201"/>
      <c r="I101" s="204"/>
      <c r="J101" s="215">
        <f>BK101</f>
        <v>0</v>
      </c>
      <c r="K101" s="201"/>
      <c r="L101" s="206"/>
      <c r="M101" s="207"/>
      <c r="N101" s="208"/>
      <c r="O101" s="208"/>
      <c r="P101" s="209">
        <f>SUM(P102:P169)</f>
        <v>0</v>
      </c>
      <c r="Q101" s="208"/>
      <c r="R101" s="209">
        <f>SUM(R102:R169)</f>
        <v>402.70453999999989</v>
      </c>
      <c r="S101" s="208"/>
      <c r="T101" s="209">
        <f>SUM(T102:T169)</f>
        <v>0</v>
      </c>
      <c r="U101" s="210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R101" s="211" t="s">
        <v>83</v>
      </c>
      <c r="AT101" s="212" t="s">
        <v>75</v>
      </c>
      <c r="AU101" s="212" t="s">
        <v>83</v>
      </c>
      <c r="AY101" s="211" t="s">
        <v>335</v>
      </c>
      <c r="BK101" s="213">
        <f>SUM(BK102:BK169)</f>
        <v>0</v>
      </c>
    </row>
    <row r="102" s="2" customFormat="1" ht="16.5" customHeight="1">
      <c r="A102" s="40"/>
      <c r="B102" s="41"/>
      <c r="C102" s="216" t="s">
        <v>83</v>
      </c>
      <c r="D102" s="216" t="s">
        <v>337</v>
      </c>
      <c r="E102" s="217" t="s">
        <v>2153</v>
      </c>
      <c r="F102" s="218" t="s">
        <v>2154</v>
      </c>
      <c r="G102" s="219" t="s">
        <v>618</v>
      </c>
      <c r="H102" s="220">
        <v>620</v>
      </c>
      <c r="I102" s="221"/>
      <c r="J102" s="222">
        <f>ROUND(I102*H102,2)</f>
        <v>0</v>
      </c>
      <c r="K102" s="218" t="s">
        <v>341</v>
      </c>
      <c r="L102" s="46"/>
      <c r="M102" s="223" t="s">
        <v>19</v>
      </c>
      <c r="N102" s="224" t="s">
        <v>47</v>
      </c>
      <c r="O102" s="86"/>
      <c r="P102" s="225">
        <f>O102*H102</f>
        <v>0</v>
      </c>
      <c r="Q102" s="225">
        <v>0.00088000000000000003</v>
      </c>
      <c r="R102" s="225">
        <f>Q102*H102</f>
        <v>0.54559999999999997</v>
      </c>
      <c r="S102" s="225">
        <v>0</v>
      </c>
      <c r="T102" s="225">
        <f>S102*H102</f>
        <v>0</v>
      </c>
      <c r="U102" s="226" t="s">
        <v>19</v>
      </c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R102" s="227" t="s">
        <v>103</v>
      </c>
      <c r="AT102" s="227" t="s">
        <v>337</v>
      </c>
      <c r="AU102" s="227" t="s">
        <v>85</v>
      </c>
      <c r="AY102" s="19" t="s">
        <v>335</v>
      </c>
      <c r="BE102" s="228">
        <f>IF(N102="základní",J102,0)</f>
        <v>0</v>
      </c>
      <c r="BF102" s="228">
        <f>IF(N102="snížená",J102,0)</f>
        <v>0</v>
      </c>
      <c r="BG102" s="228">
        <f>IF(N102="zákl. přenesená",J102,0)</f>
        <v>0</v>
      </c>
      <c r="BH102" s="228">
        <f>IF(N102="sníž. přenesená",J102,0)</f>
        <v>0</v>
      </c>
      <c r="BI102" s="228">
        <f>IF(N102="nulová",J102,0)</f>
        <v>0</v>
      </c>
      <c r="BJ102" s="19" t="s">
        <v>83</v>
      </c>
      <c r="BK102" s="228">
        <f>ROUND(I102*H102,2)</f>
        <v>0</v>
      </c>
      <c r="BL102" s="19" t="s">
        <v>103</v>
      </c>
      <c r="BM102" s="227" t="s">
        <v>2155</v>
      </c>
    </row>
    <row r="103" s="2" customFormat="1">
      <c r="A103" s="40"/>
      <c r="B103" s="41"/>
      <c r="C103" s="42"/>
      <c r="D103" s="229" t="s">
        <v>343</v>
      </c>
      <c r="E103" s="42"/>
      <c r="F103" s="230" t="s">
        <v>2156</v>
      </c>
      <c r="G103" s="42"/>
      <c r="H103" s="42"/>
      <c r="I103" s="231"/>
      <c r="J103" s="42"/>
      <c r="K103" s="42"/>
      <c r="L103" s="46"/>
      <c r="M103" s="232"/>
      <c r="N103" s="233"/>
      <c r="O103" s="86"/>
      <c r="P103" s="86"/>
      <c r="Q103" s="86"/>
      <c r="R103" s="86"/>
      <c r="S103" s="86"/>
      <c r="T103" s="86"/>
      <c r="U103" s="87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T103" s="19" t="s">
        <v>343</v>
      </c>
      <c r="AU103" s="19" t="s">
        <v>85</v>
      </c>
    </row>
    <row r="104" s="2" customFormat="1">
      <c r="A104" s="40"/>
      <c r="B104" s="41"/>
      <c r="C104" s="42"/>
      <c r="D104" s="234" t="s">
        <v>345</v>
      </c>
      <c r="E104" s="42"/>
      <c r="F104" s="235" t="s">
        <v>2157</v>
      </c>
      <c r="G104" s="42"/>
      <c r="H104" s="42"/>
      <c r="I104" s="231"/>
      <c r="J104" s="42"/>
      <c r="K104" s="42"/>
      <c r="L104" s="46"/>
      <c r="M104" s="232"/>
      <c r="N104" s="233"/>
      <c r="O104" s="86"/>
      <c r="P104" s="86"/>
      <c r="Q104" s="86"/>
      <c r="R104" s="86"/>
      <c r="S104" s="86"/>
      <c r="T104" s="86"/>
      <c r="U104" s="87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T104" s="19" t="s">
        <v>345</v>
      </c>
      <c r="AU104" s="19" t="s">
        <v>85</v>
      </c>
    </row>
    <row r="105" s="14" customFormat="1">
      <c r="A105" s="14"/>
      <c r="B105" s="247"/>
      <c r="C105" s="248"/>
      <c r="D105" s="229" t="s">
        <v>347</v>
      </c>
      <c r="E105" s="249" t="s">
        <v>19</v>
      </c>
      <c r="F105" s="250" t="s">
        <v>2158</v>
      </c>
      <c r="G105" s="248"/>
      <c r="H105" s="249" t="s">
        <v>19</v>
      </c>
      <c r="I105" s="251"/>
      <c r="J105" s="248"/>
      <c r="K105" s="248"/>
      <c r="L105" s="252"/>
      <c r="M105" s="253"/>
      <c r="N105" s="254"/>
      <c r="O105" s="254"/>
      <c r="P105" s="254"/>
      <c r="Q105" s="254"/>
      <c r="R105" s="254"/>
      <c r="S105" s="254"/>
      <c r="T105" s="254"/>
      <c r="U105" s="255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T105" s="256" t="s">
        <v>347</v>
      </c>
      <c r="AU105" s="256" t="s">
        <v>85</v>
      </c>
      <c r="AV105" s="14" t="s">
        <v>83</v>
      </c>
      <c r="AW105" s="14" t="s">
        <v>37</v>
      </c>
      <c r="AX105" s="14" t="s">
        <v>76</v>
      </c>
      <c r="AY105" s="256" t="s">
        <v>335</v>
      </c>
    </row>
    <row r="106" s="13" customFormat="1">
      <c r="A106" s="13"/>
      <c r="B106" s="236"/>
      <c r="C106" s="237"/>
      <c r="D106" s="229" t="s">
        <v>347</v>
      </c>
      <c r="E106" s="238" t="s">
        <v>19</v>
      </c>
      <c r="F106" s="239" t="s">
        <v>2159</v>
      </c>
      <c r="G106" s="237"/>
      <c r="H106" s="240">
        <v>620</v>
      </c>
      <c r="I106" s="241"/>
      <c r="J106" s="237"/>
      <c r="K106" s="237"/>
      <c r="L106" s="242"/>
      <c r="M106" s="243"/>
      <c r="N106" s="244"/>
      <c r="O106" s="244"/>
      <c r="P106" s="244"/>
      <c r="Q106" s="244"/>
      <c r="R106" s="244"/>
      <c r="S106" s="244"/>
      <c r="T106" s="244"/>
      <c r="U106" s="245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T106" s="246" t="s">
        <v>347</v>
      </c>
      <c r="AU106" s="246" t="s">
        <v>85</v>
      </c>
      <c r="AV106" s="13" t="s">
        <v>85</v>
      </c>
      <c r="AW106" s="13" t="s">
        <v>37</v>
      </c>
      <c r="AX106" s="13" t="s">
        <v>83</v>
      </c>
      <c r="AY106" s="246" t="s">
        <v>335</v>
      </c>
    </row>
    <row r="107" s="2" customFormat="1" ht="16.5" customHeight="1">
      <c r="A107" s="40"/>
      <c r="B107" s="41"/>
      <c r="C107" s="257" t="s">
        <v>85</v>
      </c>
      <c r="D107" s="257" t="s">
        <v>395</v>
      </c>
      <c r="E107" s="258" t="s">
        <v>2160</v>
      </c>
      <c r="F107" s="259" t="s">
        <v>2161</v>
      </c>
      <c r="G107" s="260" t="s">
        <v>364</v>
      </c>
      <c r="H107" s="261">
        <v>90.433000000000007</v>
      </c>
      <c r="I107" s="262"/>
      <c r="J107" s="263">
        <f>ROUND(I107*H107,2)</f>
        <v>0</v>
      </c>
      <c r="K107" s="259" t="s">
        <v>341</v>
      </c>
      <c r="L107" s="264"/>
      <c r="M107" s="265" t="s">
        <v>19</v>
      </c>
      <c r="N107" s="266" t="s">
        <v>47</v>
      </c>
      <c r="O107" s="86"/>
      <c r="P107" s="225">
        <f>O107*H107</f>
        <v>0</v>
      </c>
      <c r="Q107" s="225">
        <v>1</v>
      </c>
      <c r="R107" s="225">
        <f>Q107*H107</f>
        <v>90.433000000000007</v>
      </c>
      <c r="S107" s="225">
        <v>0</v>
      </c>
      <c r="T107" s="225">
        <f>S107*H107</f>
        <v>0</v>
      </c>
      <c r="U107" s="226" t="s">
        <v>19</v>
      </c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R107" s="227" t="s">
        <v>394</v>
      </c>
      <c r="AT107" s="227" t="s">
        <v>395</v>
      </c>
      <c r="AU107" s="227" t="s">
        <v>85</v>
      </c>
      <c r="AY107" s="19" t="s">
        <v>335</v>
      </c>
      <c r="BE107" s="228">
        <f>IF(N107="základní",J107,0)</f>
        <v>0</v>
      </c>
      <c r="BF107" s="228">
        <f>IF(N107="snížená",J107,0)</f>
        <v>0</v>
      </c>
      <c r="BG107" s="228">
        <f>IF(N107="zákl. přenesená",J107,0)</f>
        <v>0</v>
      </c>
      <c r="BH107" s="228">
        <f>IF(N107="sníž. přenesená",J107,0)</f>
        <v>0</v>
      </c>
      <c r="BI107" s="228">
        <f>IF(N107="nulová",J107,0)</f>
        <v>0</v>
      </c>
      <c r="BJ107" s="19" t="s">
        <v>83</v>
      </c>
      <c r="BK107" s="228">
        <f>ROUND(I107*H107,2)</f>
        <v>0</v>
      </c>
      <c r="BL107" s="19" t="s">
        <v>103</v>
      </c>
      <c r="BM107" s="227" t="s">
        <v>2162</v>
      </c>
    </row>
    <row r="108" s="2" customFormat="1">
      <c r="A108" s="40"/>
      <c r="B108" s="41"/>
      <c r="C108" s="42"/>
      <c r="D108" s="229" t="s">
        <v>343</v>
      </c>
      <c r="E108" s="42"/>
      <c r="F108" s="230" t="s">
        <v>2161</v>
      </c>
      <c r="G108" s="42"/>
      <c r="H108" s="42"/>
      <c r="I108" s="231"/>
      <c r="J108" s="42"/>
      <c r="K108" s="42"/>
      <c r="L108" s="46"/>
      <c r="M108" s="232"/>
      <c r="N108" s="233"/>
      <c r="O108" s="86"/>
      <c r="P108" s="86"/>
      <c r="Q108" s="86"/>
      <c r="R108" s="86"/>
      <c r="S108" s="86"/>
      <c r="T108" s="86"/>
      <c r="U108" s="87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T108" s="19" t="s">
        <v>343</v>
      </c>
      <c r="AU108" s="19" t="s">
        <v>85</v>
      </c>
    </row>
    <row r="109" s="14" customFormat="1">
      <c r="A109" s="14"/>
      <c r="B109" s="247"/>
      <c r="C109" s="248"/>
      <c r="D109" s="229" t="s">
        <v>347</v>
      </c>
      <c r="E109" s="249" t="s">
        <v>19</v>
      </c>
      <c r="F109" s="250" t="s">
        <v>2158</v>
      </c>
      <c r="G109" s="248"/>
      <c r="H109" s="249" t="s">
        <v>19</v>
      </c>
      <c r="I109" s="251"/>
      <c r="J109" s="248"/>
      <c r="K109" s="248"/>
      <c r="L109" s="252"/>
      <c r="M109" s="253"/>
      <c r="N109" s="254"/>
      <c r="O109" s="254"/>
      <c r="P109" s="254"/>
      <c r="Q109" s="254"/>
      <c r="R109" s="254"/>
      <c r="S109" s="254"/>
      <c r="T109" s="254"/>
      <c r="U109" s="255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T109" s="256" t="s">
        <v>347</v>
      </c>
      <c r="AU109" s="256" t="s">
        <v>85</v>
      </c>
      <c r="AV109" s="14" t="s">
        <v>83</v>
      </c>
      <c r="AW109" s="14" t="s">
        <v>37</v>
      </c>
      <c r="AX109" s="14" t="s">
        <v>76</v>
      </c>
      <c r="AY109" s="256" t="s">
        <v>335</v>
      </c>
    </row>
    <row r="110" s="13" customFormat="1">
      <c r="A110" s="13"/>
      <c r="B110" s="236"/>
      <c r="C110" s="237"/>
      <c r="D110" s="229" t="s">
        <v>347</v>
      </c>
      <c r="E110" s="238" t="s">
        <v>19</v>
      </c>
      <c r="F110" s="239" t="s">
        <v>2163</v>
      </c>
      <c r="G110" s="237"/>
      <c r="H110" s="240">
        <v>82.212000000000003</v>
      </c>
      <c r="I110" s="241"/>
      <c r="J110" s="237"/>
      <c r="K110" s="237"/>
      <c r="L110" s="242"/>
      <c r="M110" s="243"/>
      <c r="N110" s="244"/>
      <c r="O110" s="244"/>
      <c r="P110" s="244"/>
      <c r="Q110" s="244"/>
      <c r="R110" s="244"/>
      <c r="S110" s="244"/>
      <c r="T110" s="244"/>
      <c r="U110" s="245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T110" s="246" t="s">
        <v>347</v>
      </c>
      <c r="AU110" s="246" t="s">
        <v>85</v>
      </c>
      <c r="AV110" s="13" t="s">
        <v>85</v>
      </c>
      <c r="AW110" s="13" t="s">
        <v>37</v>
      </c>
      <c r="AX110" s="13" t="s">
        <v>83</v>
      </c>
      <c r="AY110" s="246" t="s">
        <v>335</v>
      </c>
    </row>
    <row r="111" s="13" customFormat="1">
      <c r="A111" s="13"/>
      <c r="B111" s="236"/>
      <c r="C111" s="237"/>
      <c r="D111" s="229" t="s">
        <v>347</v>
      </c>
      <c r="E111" s="237"/>
      <c r="F111" s="239" t="s">
        <v>2164</v>
      </c>
      <c r="G111" s="237"/>
      <c r="H111" s="240">
        <v>90.433000000000007</v>
      </c>
      <c r="I111" s="241"/>
      <c r="J111" s="237"/>
      <c r="K111" s="237"/>
      <c r="L111" s="242"/>
      <c r="M111" s="243"/>
      <c r="N111" s="244"/>
      <c r="O111" s="244"/>
      <c r="P111" s="244"/>
      <c r="Q111" s="244"/>
      <c r="R111" s="244"/>
      <c r="S111" s="244"/>
      <c r="T111" s="244"/>
      <c r="U111" s="245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T111" s="246" t="s">
        <v>347</v>
      </c>
      <c r="AU111" s="246" t="s">
        <v>85</v>
      </c>
      <c r="AV111" s="13" t="s">
        <v>85</v>
      </c>
      <c r="AW111" s="13" t="s">
        <v>4</v>
      </c>
      <c r="AX111" s="13" t="s">
        <v>83</v>
      </c>
      <c r="AY111" s="246" t="s">
        <v>335</v>
      </c>
    </row>
    <row r="112" s="2" customFormat="1" ht="16.5" customHeight="1">
      <c r="A112" s="40"/>
      <c r="B112" s="41"/>
      <c r="C112" s="257" t="s">
        <v>99</v>
      </c>
      <c r="D112" s="257" t="s">
        <v>395</v>
      </c>
      <c r="E112" s="258" t="s">
        <v>2165</v>
      </c>
      <c r="F112" s="259" t="s">
        <v>2166</v>
      </c>
      <c r="G112" s="260" t="s">
        <v>364</v>
      </c>
      <c r="H112" s="261">
        <v>0.83599999999999997</v>
      </c>
      <c r="I112" s="262"/>
      <c r="J112" s="263">
        <f>ROUND(I112*H112,2)</f>
        <v>0</v>
      </c>
      <c r="K112" s="259" t="s">
        <v>341</v>
      </c>
      <c r="L112" s="264"/>
      <c r="M112" s="265" t="s">
        <v>19</v>
      </c>
      <c r="N112" s="266" t="s">
        <v>47</v>
      </c>
      <c r="O112" s="86"/>
      <c r="P112" s="225">
        <f>O112*H112</f>
        <v>0</v>
      </c>
      <c r="Q112" s="225">
        <v>1</v>
      </c>
      <c r="R112" s="225">
        <f>Q112*H112</f>
        <v>0.83599999999999997</v>
      </c>
      <c r="S112" s="225">
        <v>0</v>
      </c>
      <c r="T112" s="225">
        <f>S112*H112</f>
        <v>0</v>
      </c>
      <c r="U112" s="226" t="s">
        <v>19</v>
      </c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R112" s="227" t="s">
        <v>394</v>
      </c>
      <c r="AT112" s="227" t="s">
        <v>395</v>
      </c>
      <c r="AU112" s="227" t="s">
        <v>85</v>
      </c>
      <c r="AY112" s="19" t="s">
        <v>335</v>
      </c>
      <c r="BE112" s="228">
        <f>IF(N112="základní",J112,0)</f>
        <v>0</v>
      </c>
      <c r="BF112" s="228">
        <f>IF(N112="snížená",J112,0)</f>
        <v>0</v>
      </c>
      <c r="BG112" s="228">
        <f>IF(N112="zákl. přenesená",J112,0)</f>
        <v>0</v>
      </c>
      <c r="BH112" s="228">
        <f>IF(N112="sníž. přenesená",J112,0)</f>
        <v>0</v>
      </c>
      <c r="BI112" s="228">
        <f>IF(N112="nulová",J112,0)</f>
        <v>0</v>
      </c>
      <c r="BJ112" s="19" t="s">
        <v>83</v>
      </c>
      <c r="BK112" s="228">
        <f>ROUND(I112*H112,2)</f>
        <v>0</v>
      </c>
      <c r="BL112" s="19" t="s">
        <v>103</v>
      </c>
      <c r="BM112" s="227" t="s">
        <v>2167</v>
      </c>
    </row>
    <row r="113" s="2" customFormat="1">
      <c r="A113" s="40"/>
      <c r="B113" s="41"/>
      <c r="C113" s="42"/>
      <c r="D113" s="229" t="s">
        <v>343</v>
      </c>
      <c r="E113" s="42"/>
      <c r="F113" s="230" t="s">
        <v>2166</v>
      </c>
      <c r="G113" s="42"/>
      <c r="H113" s="42"/>
      <c r="I113" s="231"/>
      <c r="J113" s="42"/>
      <c r="K113" s="42"/>
      <c r="L113" s="46"/>
      <c r="M113" s="232"/>
      <c r="N113" s="233"/>
      <c r="O113" s="86"/>
      <c r="P113" s="86"/>
      <c r="Q113" s="86"/>
      <c r="R113" s="86"/>
      <c r="S113" s="86"/>
      <c r="T113" s="86"/>
      <c r="U113" s="87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T113" s="19" t="s">
        <v>343</v>
      </c>
      <c r="AU113" s="19" t="s">
        <v>85</v>
      </c>
    </row>
    <row r="114" s="13" customFormat="1">
      <c r="A114" s="13"/>
      <c r="B114" s="236"/>
      <c r="C114" s="237"/>
      <c r="D114" s="229" t="s">
        <v>347</v>
      </c>
      <c r="E114" s="237"/>
      <c r="F114" s="239" t="s">
        <v>2168</v>
      </c>
      <c r="G114" s="237"/>
      <c r="H114" s="240">
        <v>0.83599999999999997</v>
      </c>
      <c r="I114" s="241"/>
      <c r="J114" s="237"/>
      <c r="K114" s="237"/>
      <c r="L114" s="242"/>
      <c r="M114" s="243"/>
      <c r="N114" s="244"/>
      <c r="O114" s="244"/>
      <c r="P114" s="244"/>
      <c r="Q114" s="244"/>
      <c r="R114" s="244"/>
      <c r="S114" s="244"/>
      <c r="T114" s="244"/>
      <c r="U114" s="245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T114" s="246" t="s">
        <v>347</v>
      </c>
      <c r="AU114" s="246" t="s">
        <v>85</v>
      </c>
      <c r="AV114" s="13" t="s">
        <v>85</v>
      </c>
      <c r="AW114" s="13" t="s">
        <v>4</v>
      </c>
      <c r="AX114" s="13" t="s">
        <v>83</v>
      </c>
      <c r="AY114" s="246" t="s">
        <v>335</v>
      </c>
    </row>
    <row r="115" s="2" customFormat="1" ht="16.5" customHeight="1">
      <c r="A115" s="40"/>
      <c r="B115" s="41"/>
      <c r="C115" s="257" t="s">
        <v>103</v>
      </c>
      <c r="D115" s="257" t="s">
        <v>395</v>
      </c>
      <c r="E115" s="258" t="s">
        <v>2169</v>
      </c>
      <c r="F115" s="259" t="s">
        <v>2170</v>
      </c>
      <c r="G115" s="260" t="s">
        <v>364</v>
      </c>
      <c r="H115" s="261">
        <v>5.6319999999999997</v>
      </c>
      <c r="I115" s="262"/>
      <c r="J115" s="263">
        <f>ROUND(I115*H115,2)</f>
        <v>0</v>
      </c>
      <c r="K115" s="259" t="s">
        <v>341</v>
      </c>
      <c r="L115" s="264"/>
      <c r="M115" s="265" t="s">
        <v>19</v>
      </c>
      <c r="N115" s="266" t="s">
        <v>47</v>
      </c>
      <c r="O115" s="86"/>
      <c r="P115" s="225">
        <f>O115*H115</f>
        <v>0</v>
      </c>
      <c r="Q115" s="225">
        <v>1</v>
      </c>
      <c r="R115" s="225">
        <f>Q115*H115</f>
        <v>5.6319999999999997</v>
      </c>
      <c r="S115" s="225">
        <v>0</v>
      </c>
      <c r="T115" s="225">
        <f>S115*H115</f>
        <v>0</v>
      </c>
      <c r="U115" s="226" t="s">
        <v>19</v>
      </c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R115" s="227" t="s">
        <v>394</v>
      </c>
      <c r="AT115" s="227" t="s">
        <v>395</v>
      </c>
      <c r="AU115" s="227" t="s">
        <v>85</v>
      </c>
      <c r="AY115" s="19" t="s">
        <v>335</v>
      </c>
      <c r="BE115" s="228">
        <f>IF(N115="základní",J115,0)</f>
        <v>0</v>
      </c>
      <c r="BF115" s="228">
        <f>IF(N115="snížená",J115,0)</f>
        <v>0</v>
      </c>
      <c r="BG115" s="228">
        <f>IF(N115="zákl. přenesená",J115,0)</f>
        <v>0</v>
      </c>
      <c r="BH115" s="228">
        <f>IF(N115="sníž. přenesená",J115,0)</f>
        <v>0</v>
      </c>
      <c r="BI115" s="228">
        <f>IF(N115="nulová",J115,0)</f>
        <v>0</v>
      </c>
      <c r="BJ115" s="19" t="s">
        <v>83</v>
      </c>
      <c r="BK115" s="228">
        <f>ROUND(I115*H115,2)</f>
        <v>0</v>
      </c>
      <c r="BL115" s="19" t="s">
        <v>103</v>
      </c>
      <c r="BM115" s="227" t="s">
        <v>2171</v>
      </c>
    </row>
    <row r="116" s="2" customFormat="1">
      <c r="A116" s="40"/>
      <c r="B116" s="41"/>
      <c r="C116" s="42"/>
      <c r="D116" s="229" t="s">
        <v>343</v>
      </c>
      <c r="E116" s="42"/>
      <c r="F116" s="230" t="s">
        <v>2170</v>
      </c>
      <c r="G116" s="42"/>
      <c r="H116" s="42"/>
      <c r="I116" s="231"/>
      <c r="J116" s="42"/>
      <c r="K116" s="42"/>
      <c r="L116" s="46"/>
      <c r="M116" s="232"/>
      <c r="N116" s="233"/>
      <c r="O116" s="86"/>
      <c r="P116" s="86"/>
      <c r="Q116" s="86"/>
      <c r="R116" s="86"/>
      <c r="S116" s="86"/>
      <c r="T116" s="86"/>
      <c r="U116" s="87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T116" s="19" t="s">
        <v>343</v>
      </c>
      <c r="AU116" s="19" t="s">
        <v>85</v>
      </c>
    </row>
    <row r="117" s="13" customFormat="1">
      <c r="A117" s="13"/>
      <c r="B117" s="236"/>
      <c r="C117" s="237"/>
      <c r="D117" s="229" t="s">
        <v>347</v>
      </c>
      <c r="E117" s="237"/>
      <c r="F117" s="239" t="s">
        <v>2172</v>
      </c>
      <c r="G117" s="237"/>
      <c r="H117" s="240">
        <v>5.6319999999999997</v>
      </c>
      <c r="I117" s="241"/>
      <c r="J117" s="237"/>
      <c r="K117" s="237"/>
      <c r="L117" s="242"/>
      <c r="M117" s="243"/>
      <c r="N117" s="244"/>
      <c r="O117" s="244"/>
      <c r="P117" s="244"/>
      <c r="Q117" s="244"/>
      <c r="R117" s="244"/>
      <c r="S117" s="244"/>
      <c r="T117" s="244"/>
      <c r="U117" s="245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T117" s="246" t="s">
        <v>347</v>
      </c>
      <c r="AU117" s="246" t="s">
        <v>85</v>
      </c>
      <c r="AV117" s="13" t="s">
        <v>85</v>
      </c>
      <c r="AW117" s="13" t="s">
        <v>4</v>
      </c>
      <c r="AX117" s="13" t="s">
        <v>83</v>
      </c>
      <c r="AY117" s="246" t="s">
        <v>335</v>
      </c>
    </row>
    <row r="118" s="2" customFormat="1" ht="16.5" customHeight="1">
      <c r="A118" s="40"/>
      <c r="B118" s="41"/>
      <c r="C118" s="257" t="s">
        <v>369</v>
      </c>
      <c r="D118" s="257" t="s">
        <v>395</v>
      </c>
      <c r="E118" s="258" t="s">
        <v>2173</v>
      </c>
      <c r="F118" s="259" t="s">
        <v>2174</v>
      </c>
      <c r="G118" s="260" t="s">
        <v>364</v>
      </c>
      <c r="H118" s="261">
        <v>0.29599999999999999</v>
      </c>
      <c r="I118" s="262"/>
      <c r="J118" s="263">
        <f>ROUND(I118*H118,2)</f>
        <v>0</v>
      </c>
      <c r="K118" s="259" t="s">
        <v>19</v>
      </c>
      <c r="L118" s="264"/>
      <c r="M118" s="265" t="s">
        <v>19</v>
      </c>
      <c r="N118" s="266" t="s">
        <v>47</v>
      </c>
      <c r="O118" s="86"/>
      <c r="P118" s="225">
        <f>O118*H118</f>
        <v>0</v>
      </c>
      <c r="Q118" s="225">
        <v>1</v>
      </c>
      <c r="R118" s="225">
        <f>Q118*H118</f>
        <v>0.29599999999999999</v>
      </c>
      <c r="S118" s="225">
        <v>0</v>
      </c>
      <c r="T118" s="225">
        <f>S118*H118</f>
        <v>0</v>
      </c>
      <c r="U118" s="226" t="s">
        <v>19</v>
      </c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R118" s="227" t="s">
        <v>394</v>
      </c>
      <c r="AT118" s="227" t="s">
        <v>395</v>
      </c>
      <c r="AU118" s="227" t="s">
        <v>85</v>
      </c>
      <c r="AY118" s="19" t="s">
        <v>335</v>
      </c>
      <c r="BE118" s="228">
        <f>IF(N118="základní",J118,0)</f>
        <v>0</v>
      </c>
      <c r="BF118" s="228">
        <f>IF(N118="snížená",J118,0)</f>
        <v>0</v>
      </c>
      <c r="BG118" s="228">
        <f>IF(N118="zákl. přenesená",J118,0)</f>
        <v>0</v>
      </c>
      <c r="BH118" s="228">
        <f>IF(N118="sníž. přenesená",J118,0)</f>
        <v>0</v>
      </c>
      <c r="BI118" s="228">
        <f>IF(N118="nulová",J118,0)</f>
        <v>0</v>
      </c>
      <c r="BJ118" s="19" t="s">
        <v>83</v>
      </c>
      <c r="BK118" s="228">
        <f>ROUND(I118*H118,2)</f>
        <v>0</v>
      </c>
      <c r="BL118" s="19" t="s">
        <v>103</v>
      </c>
      <c r="BM118" s="227" t="s">
        <v>2175</v>
      </c>
    </row>
    <row r="119" s="2" customFormat="1">
      <c r="A119" s="40"/>
      <c r="B119" s="41"/>
      <c r="C119" s="42"/>
      <c r="D119" s="229" t="s">
        <v>343</v>
      </c>
      <c r="E119" s="42"/>
      <c r="F119" s="230" t="s">
        <v>2174</v>
      </c>
      <c r="G119" s="42"/>
      <c r="H119" s="42"/>
      <c r="I119" s="231"/>
      <c r="J119" s="42"/>
      <c r="K119" s="42"/>
      <c r="L119" s="46"/>
      <c r="M119" s="232"/>
      <c r="N119" s="233"/>
      <c r="O119" s="86"/>
      <c r="P119" s="86"/>
      <c r="Q119" s="86"/>
      <c r="R119" s="86"/>
      <c r="S119" s="86"/>
      <c r="T119" s="86"/>
      <c r="U119" s="87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T119" s="19" t="s">
        <v>343</v>
      </c>
      <c r="AU119" s="19" t="s">
        <v>85</v>
      </c>
    </row>
    <row r="120" s="13" customFormat="1">
      <c r="A120" s="13"/>
      <c r="B120" s="236"/>
      <c r="C120" s="237"/>
      <c r="D120" s="229" t="s">
        <v>347</v>
      </c>
      <c r="E120" s="237"/>
      <c r="F120" s="239" t="s">
        <v>2176</v>
      </c>
      <c r="G120" s="237"/>
      <c r="H120" s="240">
        <v>0.29599999999999999</v>
      </c>
      <c r="I120" s="241"/>
      <c r="J120" s="237"/>
      <c r="K120" s="237"/>
      <c r="L120" s="242"/>
      <c r="M120" s="243"/>
      <c r="N120" s="244"/>
      <c r="O120" s="244"/>
      <c r="P120" s="244"/>
      <c r="Q120" s="244"/>
      <c r="R120" s="244"/>
      <c r="S120" s="244"/>
      <c r="T120" s="244"/>
      <c r="U120" s="245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T120" s="246" t="s">
        <v>347</v>
      </c>
      <c r="AU120" s="246" t="s">
        <v>85</v>
      </c>
      <c r="AV120" s="13" t="s">
        <v>85</v>
      </c>
      <c r="AW120" s="13" t="s">
        <v>4</v>
      </c>
      <c r="AX120" s="13" t="s">
        <v>83</v>
      </c>
      <c r="AY120" s="246" t="s">
        <v>335</v>
      </c>
    </row>
    <row r="121" s="2" customFormat="1" ht="16.5" customHeight="1">
      <c r="A121" s="40"/>
      <c r="B121" s="41"/>
      <c r="C121" s="257" t="s">
        <v>377</v>
      </c>
      <c r="D121" s="257" t="s">
        <v>395</v>
      </c>
      <c r="E121" s="258" t="s">
        <v>2177</v>
      </c>
      <c r="F121" s="259" t="s">
        <v>2178</v>
      </c>
      <c r="G121" s="260" t="s">
        <v>364</v>
      </c>
      <c r="H121" s="261">
        <v>0.435</v>
      </c>
      <c r="I121" s="262"/>
      <c r="J121" s="263">
        <f>ROUND(I121*H121,2)</f>
        <v>0</v>
      </c>
      <c r="K121" s="259" t="s">
        <v>341</v>
      </c>
      <c r="L121" s="264"/>
      <c r="M121" s="265" t="s">
        <v>19</v>
      </c>
      <c r="N121" s="266" t="s">
        <v>47</v>
      </c>
      <c r="O121" s="86"/>
      <c r="P121" s="225">
        <f>O121*H121</f>
        <v>0</v>
      </c>
      <c r="Q121" s="225">
        <v>1</v>
      </c>
      <c r="R121" s="225">
        <f>Q121*H121</f>
        <v>0.435</v>
      </c>
      <c r="S121" s="225">
        <v>0</v>
      </c>
      <c r="T121" s="225">
        <f>S121*H121</f>
        <v>0</v>
      </c>
      <c r="U121" s="226" t="s">
        <v>19</v>
      </c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R121" s="227" t="s">
        <v>394</v>
      </c>
      <c r="AT121" s="227" t="s">
        <v>395</v>
      </c>
      <c r="AU121" s="227" t="s">
        <v>85</v>
      </c>
      <c r="AY121" s="19" t="s">
        <v>335</v>
      </c>
      <c r="BE121" s="228">
        <f>IF(N121="základní",J121,0)</f>
        <v>0</v>
      </c>
      <c r="BF121" s="228">
        <f>IF(N121="snížená",J121,0)</f>
        <v>0</v>
      </c>
      <c r="BG121" s="228">
        <f>IF(N121="zákl. přenesená",J121,0)</f>
        <v>0</v>
      </c>
      <c r="BH121" s="228">
        <f>IF(N121="sníž. přenesená",J121,0)</f>
        <v>0</v>
      </c>
      <c r="BI121" s="228">
        <f>IF(N121="nulová",J121,0)</f>
        <v>0</v>
      </c>
      <c r="BJ121" s="19" t="s">
        <v>83</v>
      </c>
      <c r="BK121" s="228">
        <f>ROUND(I121*H121,2)</f>
        <v>0</v>
      </c>
      <c r="BL121" s="19" t="s">
        <v>103</v>
      </c>
      <c r="BM121" s="227" t="s">
        <v>2179</v>
      </c>
    </row>
    <row r="122" s="2" customFormat="1">
      <c r="A122" s="40"/>
      <c r="B122" s="41"/>
      <c r="C122" s="42"/>
      <c r="D122" s="229" t="s">
        <v>343</v>
      </c>
      <c r="E122" s="42"/>
      <c r="F122" s="230" t="s">
        <v>2178</v>
      </c>
      <c r="G122" s="42"/>
      <c r="H122" s="42"/>
      <c r="I122" s="231"/>
      <c r="J122" s="42"/>
      <c r="K122" s="42"/>
      <c r="L122" s="46"/>
      <c r="M122" s="232"/>
      <c r="N122" s="233"/>
      <c r="O122" s="86"/>
      <c r="P122" s="86"/>
      <c r="Q122" s="86"/>
      <c r="R122" s="86"/>
      <c r="S122" s="86"/>
      <c r="T122" s="86"/>
      <c r="U122" s="87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T122" s="19" t="s">
        <v>343</v>
      </c>
      <c r="AU122" s="19" t="s">
        <v>85</v>
      </c>
    </row>
    <row r="123" s="13" customFormat="1">
      <c r="A123" s="13"/>
      <c r="B123" s="236"/>
      <c r="C123" s="237"/>
      <c r="D123" s="229" t="s">
        <v>347</v>
      </c>
      <c r="E123" s="237"/>
      <c r="F123" s="239" t="s">
        <v>2180</v>
      </c>
      <c r="G123" s="237"/>
      <c r="H123" s="240">
        <v>0.435</v>
      </c>
      <c r="I123" s="241"/>
      <c r="J123" s="237"/>
      <c r="K123" s="237"/>
      <c r="L123" s="242"/>
      <c r="M123" s="243"/>
      <c r="N123" s="244"/>
      <c r="O123" s="244"/>
      <c r="P123" s="244"/>
      <c r="Q123" s="244"/>
      <c r="R123" s="244"/>
      <c r="S123" s="244"/>
      <c r="T123" s="244"/>
      <c r="U123" s="245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T123" s="246" t="s">
        <v>347</v>
      </c>
      <c r="AU123" s="246" t="s">
        <v>85</v>
      </c>
      <c r="AV123" s="13" t="s">
        <v>85</v>
      </c>
      <c r="AW123" s="13" t="s">
        <v>4</v>
      </c>
      <c r="AX123" s="13" t="s">
        <v>83</v>
      </c>
      <c r="AY123" s="246" t="s">
        <v>335</v>
      </c>
    </row>
    <row r="124" s="2" customFormat="1" ht="16.5" customHeight="1">
      <c r="A124" s="40"/>
      <c r="B124" s="41"/>
      <c r="C124" s="257" t="s">
        <v>385</v>
      </c>
      <c r="D124" s="257" t="s">
        <v>395</v>
      </c>
      <c r="E124" s="258" t="s">
        <v>2181</v>
      </c>
      <c r="F124" s="259" t="s">
        <v>2182</v>
      </c>
      <c r="G124" s="260" t="s">
        <v>364</v>
      </c>
      <c r="H124" s="261">
        <v>2.8879999999999999</v>
      </c>
      <c r="I124" s="262"/>
      <c r="J124" s="263">
        <f>ROUND(I124*H124,2)</f>
        <v>0</v>
      </c>
      <c r="K124" s="259" t="s">
        <v>341</v>
      </c>
      <c r="L124" s="264"/>
      <c r="M124" s="265" t="s">
        <v>19</v>
      </c>
      <c r="N124" s="266" t="s">
        <v>47</v>
      </c>
      <c r="O124" s="86"/>
      <c r="P124" s="225">
        <f>O124*H124</f>
        <v>0</v>
      </c>
      <c r="Q124" s="225">
        <v>1</v>
      </c>
      <c r="R124" s="225">
        <f>Q124*H124</f>
        <v>2.8879999999999999</v>
      </c>
      <c r="S124" s="225">
        <v>0</v>
      </c>
      <c r="T124" s="225">
        <f>S124*H124</f>
        <v>0</v>
      </c>
      <c r="U124" s="226" t="s">
        <v>19</v>
      </c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R124" s="227" t="s">
        <v>394</v>
      </c>
      <c r="AT124" s="227" t="s">
        <v>395</v>
      </c>
      <c r="AU124" s="227" t="s">
        <v>85</v>
      </c>
      <c r="AY124" s="19" t="s">
        <v>335</v>
      </c>
      <c r="BE124" s="228">
        <f>IF(N124="základní",J124,0)</f>
        <v>0</v>
      </c>
      <c r="BF124" s="228">
        <f>IF(N124="snížená",J124,0)</f>
        <v>0</v>
      </c>
      <c r="BG124" s="228">
        <f>IF(N124="zákl. přenesená",J124,0)</f>
        <v>0</v>
      </c>
      <c r="BH124" s="228">
        <f>IF(N124="sníž. přenesená",J124,0)</f>
        <v>0</v>
      </c>
      <c r="BI124" s="228">
        <f>IF(N124="nulová",J124,0)</f>
        <v>0</v>
      </c>
      <c r="BJ124" s="19" t="s">
        <v>83</v>
      </c>
      <c r="BK124" s="228">
        <f>ROUND(I124*H124,2)</f>
        <v>0</v>
      </c>
      <c r="BL124" s="19" t="s">
        <v>103</v>
      </c>
      <c r="BM124" s="227" t="s">
        <v>2183</v>
      </c>
    </row>
    <row r="125" s="2" customFormat="1">
      <c r="A125" s="40"/>
      <c r="B125" s="41"/>
      <c r="C125" s="42"/>
      <c r="D125" s="229" t="s">
        <v>343</v>
      </c>
      <c r="E125" s="42"/>
      <c r="F125" s="230" t="s">
        <v>2182</v>
      </c>
      <c r="G125" s="42"/>
      <c r="H125" s="42"/>
      <c r="I125" s="231"/>
      <c r="J125" s="42"/>
      <c r="K125" s="42"/>
      <c r="L125" s="46"/>
      <c r="M125" s="232"/>
      <c r="N125" s="233"/>
      <c r="O125" s="86"/>
      <c r="P125" s="86"/>
      <c r="Q125" s="86"/>
      <c r="R125" s="86"/>
      <c r="S125" s="86"/>
      <c r="T125" s="86"/>
      <c r="U125" s="87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T125" s="19" t="s">
        <v>343</v>
      </c>
      <c r="AU125" s="19" t="s">
        <v>85</v>
      </c>
    </row>
    <row r="126" s="13" customFormat="1">
      <c r="A126" s="13"/>
      <c r="B126" s="236"/>
      <c r="C126" s="237"/>
      <c r="D126" s="229" t="s">
        <v>347</v>
      </c>
      <c r="E126" s="237"/>
      <c r="F126" s="239" t="s">
        <v>2184</v>
      </c>
      <c r="G126" s="237"/>
      <c r="H126" s="240">
        <v>2.8879999999999999</v>
      </c>
      <c r="I126" s="241"/>
      <c r="J126" s="237"/>
      <c r="K126" s="237"/>
      <c r="L126" s="242"/>
      <c r="M126" s="243"/>
      <c r="N126" s="244"/>
      <c r="O126" s="244"/>
      <c r="P126" s="244"/>
      <c r="Q126" s="244"/>
      <c r="R126" s="244"/>
      <c r="S126" s="244"/>
      <c r="T126" s="244"/>
      <c r="U126" s="245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T126" s="246" t="s">
        <v>347</v>
      </c>
      <c r="AU126" s="246" t="s">
        <v>85</v>
      </c>
      <c r="AV126" s="13" t="s">
        <v>85</v>
      </c>
      <c r="AW126" s="13" t="s">
        <v>4</v>
      </c>
      <c r="AX126" s="13" t="s">
        <v>83</v>
      </c>
      <c r="AY126" s="246" t="s">
        <v>335</v>
      </c>
    </row>
    <row r="127" s="2" customFormat="1" ht="16.5" customHeight="1">
      <c r="A127" s="40"/>
      <c r="B127" s="41"/>
      <c r="C127" s="257" t="s">
        <v>394</v>
      </c>
      <c r="D127" s="257" t="s">
        <v>395</v>
      </c>
      <c r="E127" s="258" t="s">
        <v>2185</v>
      </c>
      <c r="F127" s="259" t="s">
        <v>2186</v>
      </c>
      <c r="G127" s="260" t="s">
        <v>364</v>
      </c>
      <c r="H127" s="261">
        <v>0.71899999999999997</v>
      </c>
      <c r="I127" s="262"/>
      <c r="J127" s="263">
        <f>ROUND(I127*H127,2)</f>
        <v>0</v>
      </c>
      <c r="K127" s="259" t="s">
        <v>341</v>
      </c>
      <c r="L127" s="264"/>
      <c r="M127" s="265" t="s">
        <v>19</v>
      </c>
      <c r="N127" s="266" t="s">
        <v>47</v>
      </c>
      <c r="O127" s="86"/>
      <c r="P127" s="225">
        <f>O127*H127</f>
        <v>0</v>
      </c>
      <c r="Q127" s="225">
        <v>1</v>
      </c>
      <c r="R127" s="225">
        <f>Q127*H127</f>
        <v>0.71899999999999997</v>
      </c>
      <c r="S127" s="225">
        <v>0</v>
      </c>
      <c r="T127" s="225">
        <f>S127*H127</f>
        <v>0</v>
      </c>
      <c r="U127" s="226" t="s">
        <v>19</v>
      </c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R127" s="227" t="s">
        <v>394</v>
      </c>
      <c r="AT127" s="227" t="s">
        <v>395</v>
      </c>
      <c r="AU127" s="227" t="s">
        <v>85</v>
      </c>
      <c r="AY127" s="19" t="s">
        <v>335</v>
      </c>
      <c r="BE127" s="228">
        <f>IF(N127="základní",J127,0)</f>
        <v>0</v>
      </c>
      <c r="BF127" s="228">
        <f>IF(N127="snížená",J127,0)</f>
        <v>0</v>
      </c>
      <c r="BG127" s="228">
        <f>IF(N127="zákl. přenesená",J127,0)</f>
        <v>0</v>
      </c>
      <c r="BH127" s="228">
        <f>IF(N127="sníž. přenesená",J127,0)</f>
        <v>0</v>
      </c>
      <c r="BI127" s="228">
        <f>IF(N127="nulová",J127,0)</f>
        <v>0</v>
      </c>
      <c r="BJ127" s="19" t="s">
        <v>83</v>
      </c>
      <c r="BK127" s="228">
        <f>ROUND(I127*H127,2)</f>
        <v>0</v>
      </c>
      <c r="BL127" s="19" t="s">
        <v>103</v>
      </c>
      <c r="BM127" s="227" t="s">
        <v>2187</v>
      </c>
    </row>
    <row r="128" s="2" customFormat="1">
      <c r="A128" s="40"/>
      <c r="B128" s="41"/>
      <c r="C128" s="42"/>
      <c r="D128" s="229" t="s">
        <v>343</v>
      </c>
      <c r="E128" s="42"/>
      <c r="F128" s="230" t="s">
        <v>2186</v>
      </c>
      <c r="G128" s="42"/>
      <c r="H128" s="42"/>
      <c r="I128" s="231"/>
      <c r="J128" s="42"/>
      <c r="K128" s="42"/>
      <c r="L128" s="46"/>
      <c r="M128" s="232"/>
      <c r="N128" s="233"/>
      <c r="O128" s="86"/>
      <c r="P128" s="86"/>
      <c r="Q128" s="86"/>
      <c r="R128" s="86"/>
      <c r="S128" s="86"/>
      <c r="T128" s="86"/>
      <c r="U128" s="87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T128" s="19" t="s">
        <v>343</v>
      </c>
      <c r="AU128" s="19" t="s">
        <v>85</v>
      </c>
    </row>
    <row r="129" s="13" customFormat="1">
      <c r="A129" s="13"/>
      <c r="B129" s="236"/>
      <c r="C129" s="237"/>
      <c r="D129" s="229" t="s">
        <v>347</v>
      </c>
      <c r="E129" s="237"/>
      <c r="F129" s="239" t="s">
        <v>2188</v>
      </c>
      <c r="G129" s="237"/>
      <c r="H129" s="240">
        <v>0.71899999999999997</v>
      </c>
      <c r="I129" s="241"/>
      <c r="J129" s="237"/>
      <c r="K129" s="237"/>
      <c r="L129" s="242"/>
      <c r="M129" s="243"/>
      <c r="N129" s="244"/>
      <c r="O129" s="244"/>
      <c r="P129" s="244"/>
      <c r="Q129" s="244"/>
      <c r="R129" s="244"/>
      <c r="S129" s="244"/>
      <c r="T129" s="244"/>
      <c r="U129" s="245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T129" s="246" t="s">
        <v>347</v>
      </c>
      <c r="AU129" s="246" t="s">
        <v>85</v>
      </c>
      <c r="AV129" s="13" t="s">
        <v>85</v>
      </c>
      <c r="AW129" s="13" t="s">
        <v>4</v>
      </c>
      <c r="AX129" s="13" t="s">
        <v>83</v>
      </c>
      <c r="AY129" s="246" t="s">
        <v>335</v>
      </c>
    </row>
    <row r="130" s="2" customFormat="1" ht="16.5" customHeight="1">
      <c r="A130" s="40"/>
      <c r="B130" s="41"/>
      <c r="C130" s="257" t="s">
        <v>401</v>
      </c>
      <c r="D130" s="257" t="s">
        <v>395</v>
      </c>
      <c r="E130" s="258" t="s">
        <v>2189</v>
      </c>
      <c r="F130" s="259" t="s">
        <v>2190</v>
      </c>
      <c r="G130" s="260" t="s">
        <v>351</v>
      </c>
      <c r="H130" s="261">
        <v>127.66</v>
      </c>
      <c r="I130" s="262"/>
      <c r="J130" s="263">
        <f>ROUND(I130*H130,2)</f>
        <v>0</v>
      </c>
      <c r="K130" s="259" t="s">
        <v>341</v>
      </c>
      <c r="L130" s="264"/>
      <c r="M130" s="265" t="s">
        <v>19</v>
      </c>
      <c r="N130" s="266" t="s">
        <v>47</v>
      </c>
      <c r="O130" s="86"/>
      <c r="P130" s="225">
        <f>O130*H130</f>
        <v>0</v>
      </c>
      <c r="Q130" s="225">
        <v>2.234</v>
      </c>
      <c r="R130" s="225">
        <f>Q130*H130</f>
        <v>285.19243999999998</v>
      </c>
      <c r="S130" s="225">
        <v>0</v>
      </c>
      <c r="T130" s="225">
        <f>S130*H130</f>
        <v>0</v>
      </c>
      <c r="U130" s="226" t="s">
        <v>19</v>
      </c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R130" s="227" t="s">
        <v>394</v>
      </c>
      <c r="AT130" s="227" t="s">
        <v>395</v>
      </c>
      <c r="AU130" s="227" t="s">
        <v>85</v>
      </c>
      <c r="AY130" s="19" t="s">
        <v>335</v>
      </c>
      <c r="BE130" s="228">
        <f>IF(N130="základní",J130,0)</f>
        <v>0</v>
      </c>
      <c r="BF130" s="228">
        <f>IF(N130="snížená",J130,0)</f>
        <v>0</v>
      </c>
      <c r="BG130" s="228">
        <f>IF(N130="zákl. přenesená",J130,0)</f>
        <v>0</v>
      </c>
      <c r="BH130" s="228">
        <f>IF(N130="sníž. přenesená",J130,0)</f>
        <v>0</v>
      </c>
      <c r="BI130" s="228">
        <f>IF(N130="nulová",J130,0)</f>
        <v>0</v>
      </c>
      <c r="BJ130" s="19" t="s">
        <v>83</v>
      </c>
      <c r="BK130" s="228">
        <f>ROUND(I130*H130,2)</f>
        <v>0</v>
      </c>
      <c r="BL130" s="19" t="s">
        <v>103</v>
      </c>
      <c r="BM130" s="227" t="s">
        <v>2191</v>
      </c>
    </row>
    <row r="131" s="2" customFormat="1">
      <c r="A131" s="40"/>
      <c r="B131" s="41"/>
      <c r="C131" s="42"/>
      <c r="D131" s="229" t="s">
        <v>343</v>
      </c>
      <c r="E131" s="42"/>
      <c r="F131" s="230" t="s">
        <v>2190</v>
      </c>
      <c r="G131" s="42"/>
      <c r="H131" s="42"/>
      <c r="I131" s="231"/>
      <c r="J131" s="42"/>
      <c r="K131" s="42"/>
      <c r="L131" s="46"/>
      <c r="M131" s="232"/>
      <c r="N131" s="233"/>
      <c r="O131" s="86"/>
      <c r="P131" s="86"/>
      <c r="Q131" s="86"/>
      <c r="R131" s="86"/>
      <c r="S131" s="86"/>
      <c r="T131" s="86"/>
      <c r="U131" s="87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T131" s="19" t="s">
        <v>343</v>
      </c>
      <c r="AU131" s="19" t="s">
        <v>85</v>
      </c>
    </row>
    <row r="132" s="13" customFormat="1">
      <c r="A132" s="13"/>
      <c r="B132" s="236"/>
      <c r="C132" s="237"/>
      <c r="D132" s="229" t="s">
        <v>347</v>
      </c>
      <c r="E132" s="238" t="s">
        <v>19</v>
      </c>
      <c r="F132" s="239" t="s">
        <v>2192</v>
      </c>
      <c r="G132" s="237"/>
      <c r="H132" s="240">
        <v>121.581</v>
      </c>
      <c r="I132" s="241"/>
      <c r="J132" s="237"/>
      <c r="K132" s="237"/>
      <c r="L132" s="242"/>
      <c r="M132" s="243"/>
      <c r="N132" s="244"/>
      <c r="O132" s="244"/>
      <c r="P132" s="244"/>
      <c r="Q132" s="244"/>
      <c r="R132" s="244"/>
      <c r="S132" s="244"/>
      <c r="T132" s="244"/>
      <c r="U132" s="245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T132" s="246" t="s">
        <v>347</v>
      </c>
      <c r="AU132" s="246" t="s">
        <v>85</v>
      </c>
      <c r="AV132" s="13" t="s">
        <v>85</v>
      </c>
      <c r="AW132" s="13" t="s">
        <v>37</v>
      </c>
      <c r="AX132" s="13" t="s">
        <v>83</v>
      </c>
      <c r="AY132" s="246" t="s">
        <v>335</v>
      </c>
    </row>
    <row r="133" s="13" customFormat="1">
      <c r="A133" s="13"/>
      <c r="B133" s="236"/>
      <c r="C133" s="237"/>
      <c r="D133" s="229" t="s">
        <v>347</v>
      </c>
      <c r="E133" s="237"/>
      <c r="F133" s="239" t="s">
        <v>2193</v>
      </c>
      <c r="G133" s="237"/>
      <c r="H133" s="240">
        <v>127.66</v>
      </c>
      <c r="I133" s="241"/>
      <c r="J133" s="237"/>
      <c r="K133" s="237"/>
      <c r="L133" s="242"/>
      <c r="M133" s="243"/>
      <c r="N133" s="244"/>
      <c r="O133" s="244"/>
      <c r="P133" s="244"/>
      <c r="Q133" s="244"/>
      <c r="R133" s="244"/>
      <c r="S133" s="244"/>
      <c r="T133" s="244"/>
      <c r="U133" s="245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T133" s="246" t="s">
        <v>347</v>
      </c>
      <c r="AU133" s="246" t="s">
        <v>85</v>
      </c>
      <c r="AV133" s="13" t="s">
        <v>85</v>
      </c>
      <c r="AW133" s="13" t="s">
        <v>4</v>
      </c>
      <c r="AX133" s="13" t="s">
        <v>83</v>
      </c>
      <c r="AY133" s="246" t="s">
        <v>335</v>
      </c>
    </row>
    <row r="134" s="2" customFormat="1" ht="16.5" customHeight="1">
      <c r="A134" s="40"/>
      <c r="B134" s="41"/>
      <c r="C134" s="216" t="s">
        <v>405</v>
      </c>
      <c r="D134" s="216" t="s">
        <v>337</v>
      </c>
      <c r="E134" s="217" t="s">
        <v>2194</v>
      </c>
      <c r="F134" s="218" t="s">
        <v>2195</v>
      </c>
      <c r="G134" s="219" t="s">
        <v>618</v>
      </c>
      <c r="H134" s="220">
        <v>80</v>
      </c>
      <c r="I134" s="221"/>
      <c r="J134" s="222">
        <f>ROUND(I134*H134,2)</f>
        <v>0</v>
      </c>
      <c r="K134" s="218" t="s">
        <v>341</v>
      </c>
      <c r="L134" s="46"/>
      <c r="M134" s="223" t="s">
        <v>19</v>
      </c>
      <c r="N134" s="224" t="s">
        <v>47</v>
      </c>
      <c r="O134" s="86"/>
      <c r="P134" s="225">
        <f>O134*H134</f>
        <v>0</v>
      </c>
      <c r="Q134" s="225">
        <v>0.0016800000000000001</v>
      </c>
      <c r="R134" s="225">
        <f>Q134*H134</f>
        <v>0.13440000000000002</v>
      </c>
      <c r="S134" s="225">
        <v>0</v>
      </c>
      <c r="T134" s="225">
        <f>S134*H134</f>
        <v>0</v>
      </c>
      <c r="U134" s="226" t="s">
        <v>19</v>
      </c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R134" s="227" t="s">
        <v>103</v>
      </c>
      <c r="AT134" s="227" t="s">
        <v>337</v>
      </c>
      <c r="AU134" s="227" t="s">
        <v>85</v>
      </c>
      <c r="AY134" s="19" t="s">
        <v>335</v>
      </c>
      <c r="BE134" s="228">
        <f>IF(N134="základní",J134,0)</f>
        <v>0</v>
      </c>
      <c r="BF134" s="228">
        <f>IF(N134="snížená",J134,0)</f>
        <v>0</v>
      </c>
      <c r="BG134" s="228">
        <f>IF(N134="zákl. přenesená",J134,0)</f>
        <v>0</v>
      </c>
      <c r="BH134" s="228">
        <f>IF(N134="sníž. přenesená",J134,0)</f>
        <v>0</v>
      </c>
      <c r="BI134" s="228">
        <f>IF(N134="nulová",J134,0)</f>
        <v>0</v>
      </c>
      <c r="BJ134" s="19" t="s">
        <v>83</v>
      </c>
      <c r="BK134" s="228">
        <f>ROUND(I134*H134,2)</f>
        <v>0</v>
      </c>
      <c r="BL134" s="19" t="s">
        <v>103</v>
      </c>
      <c r="BM134" s="227" t="s">
        <v>2196</v>
      </c>
    </row>
    <row r="135" s="2" customFormat="1">
      <c r="A135" s="40"/>
      <c r="B135" s="41"/>
      <c r="C135" s="42"/>
      <c r="D135" s="229" t="s">
        <v>343</v>
      </c>
      <c r="E135" s="42"/>
      <c r="F135" s="230" t="s">
        <v>2197</v>
      </c>
      <c r="G135" s="42"/>
      <c r="H135" s="42"/>
      <c r="I135" s="231"/>
      <c r="J135" s="42"/>
      <c r="K135" s="42"/>
      <c r="L135" s="46"/>
      <c r="M135" s="232"/>
      <c r="N135" s="233"/>
      <c r="O135" s="86"/>
      <c r="P135" s="86"/>
      <c r="Q135" s="86"/>
      <c r="R135" s="86"/>
      <c r="S135" s="86"/>
      <c r="T135" s="86"/>
      <c r="U135" s="87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T135" s="19" t="s">
        <v>343</v>
      </c>
      <c r="AU135" s="19" t="s">
        <v>85</v>
      </c>
    </row>
    <row r="136" s="2" customFormat="1">
      <c r="A136" s="40"/>
      <c r="B136" s="41"/>
      <c r="C136" s="42"/>
      <c r="D136" s="234" t="s">
        <v>345</v>
      </c>
      <c r="E136" s="42"/>
      <c r="F136" s="235" t="s">
        <v>2198</v>
      </c>
      <c r="G136" s="42"/>
      <c r="H136" s="42"/>
      <c r="I136" s="231"/>
      <c r="J136" s="42"/>
      <c r="K136" s="42"/>
      <c r="L136" s="46"/>
      <c r="M136" s="232"/>
      <c r="N136" s="233"/>
      <c r="O136" s="86"/>
      <c r="P136" s="86"/>
      <c r="Q136" s="86"/>
      <c r="R136" s="86"/>
      <c r="S136" s="86"/>
      <c r="T136" s="86"/>
      <c r="U136" s="87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T136" s="19" t="s">
        <v>345</v>
      </c>
      <c r="AU136" s="19" t="s">
        <v>85</v>
      </c>
    </row>
    <row r="137" s="14" customFormat="1">
      <c r="A137" s="14"/>
      <c r="B137" s="247"/>
      <c r="C137" s="248"/>
      <c r="D137" s="229" t="s">
        <v>347</v>
      </c>
      <c r="E137" s="249" t="s">
        <v>19</v>
      </c>
      <c r="F137" s="250" t="s">
        <v>2199</v>
      </c>
      <c r="G137" s="248"/>
      <c r="H137" s="249" t="s">
        <v>19</v>
      </c>
      <c r="I137" s="251"/>
      <c r="J137" s="248"/>
      <c r="K137" s="248"/>
      <c r="L137" s="252"/>
      <c r="M137" s="253"/>
      <c r="N137" s="254"/>
      <c r="O137" s="254"/>
      <c r="P137" s="254"/>
      <c r="Q137" s="254"/>
      <c r="R137" s="254"/>
      <c r="S137" s="254"/>
      <c r="T137" s="254"/>
      <c r="U137" s="255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T137" s="256" t="s">
        <v>347</v>
      </c>
      <c r="AU137" s="256" t="s">
        <v>85</v>
      </c>
      <c r="AV137" s="14" t="s">
        <v>83</v>
      </c>
      <c r="AW137" s="14" t="s">
        <v>37</v>
      </c>
      <c r="AX137" s="14" t="s">
        <v>76</v>
      </c>
      <c r="AY137" s="256" t="s">
        <v>335</v>
      </c>
    </row>
    <row r="138" s="13" customFormat="1">
      <c r="A138" s="13"/>
      <c r="B138" s="236"/>
      <c r="C138" s="237"/>
      <c r="D138" s="229" t="s">
        <v>347</v>
      </c>
      <c r="E138" s="238" t="s">
        <v>19</v>
      </c>
      <c r="F138" s="239" t="s">
        <v>2200</v>
      </c>
      <c r="G138" s="237"/>
      <c r="H138" s="240">
        <v>80</v>
      </c>
      <c r="I138" s="241"/>
      <c r="J138" s="237"/>
      <c r="K138" s="237"/>
      <c r="L138" s="242"/>
      <c r="M138" s="243"/>
      <c r="N138" s="244"/>
      <c r="O138" s="244"/>
      <c r="P138" s="244"/>
      <c r="Q138" s="244"/>
      <c r="R138" s="244"/>
      <c r="S138" s="244"/>
      <c r="T138" s="244"/>
      <c r="U138" s="245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T138" s="246" t="s">
        <v>347</v>
      </c>
      <c r="AU138" s="246" t="s">
        <v>85</v>
      </c>
      <c r="AV138" s="13" t="s">
        <v>85</v>
      </c>
      <c r="AW138" s="13" t="s">
        <v>37</v>
      </c>
      <c r="AX138" s="13" t="s">
        <v>83</v>
      </c>
      <c r="AY138" s="246" t="s">
        <v>335</v>
      </c>
    </row>
    <row r="139" s="2" customFormat="1" ht="16.5" customHeight="1">
      <c r="A139" s="40"/>
      <c r="B139" s="41"/>
      <c r="C139" s="257" t="s">
        <v>412</v>
      </c>
      <c r="D139" s="257" t="s">
        <v>395</v>
      </c>
      <c r="E139" s="258" t="s">
        <v>2201</v>
      </c>
      <c r="F139" s="259" t="s">
        <v>2202</v>
      </c>
      <c r="G139" s="260" t="s">
        <v>364</v>
      </c>
      <c r="H139" s="261">
        <v>0.19700000000000001</v>
      </c>
      <c r="I139" s="262"/>
      <c r="J139" s="263">
        <f>ROUND(I139*H139,2)</f>
        <v>0</v>
      </c>
      <c r="K139" s="259" t="s">
        <v>19</v>
      </c>
      <c r="L139" s="264"/>
      <c r="M139" s="265" t="s">
        <v>19</v>
      </c>
      <c r="N139" s="266" t="s">
        <v>47</v>
      </c>
      <c r="O139" s="86"/>
      <c r="P139" s="225">
        <f>O139*H139</f>
        <v>0</v>
      </c>
      <c r="Q139" s="225">
        <v>1</v>
      </c>
      <c r="R139" s="225">
        <f>Q139*H139</f>
        <v>0.19700000000000001</v>
      </c>
      <c r="S139" s="225">
        <v>0</v>
      </c>
      <c r="T139" s="225">
        <f>S139*H139</f>
        <v>0</v>
      </c>
      <c r="U139" s="226" t="s">
        <v>19</v>
      </c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R139" s="227" t="s">
        <v>394</v>
      </c>
      <c r="AT139" s="227" t="s">
        <v>395</v>
      </c>
      <c r="AU139" s="227" t="s">
        <v>85</v>
      </c>
      <c r="AY139" s="19" t="s">
        <v>335</v>
      </c>
      <c r="BE139" s="228">
        <f>IF(N139="základní",J139,0)</f>
        <v>0</v>
      </c>
      <c r="BF139" s="228">
        <f>IF(N139="snížená",J139,0)</f>
        <v>0</v>
      </c>
      <c r="BG139" s="228">
        <f>IF(N139="zákl. přenesená",J139,0)</f>
        <v>0</v>
      </c>
      <c r="BH139" s="228">
        <f>IF(N139="sníž. přenesená",J139,0)</f>
        <v>0</v>
      </c>
      <c r="BI139" s="228">
        <f>IF(N139="nulová",J139,0)</f>
        <v>0</v>
      </c>
      <c r="BJ139" s="19" t="s">
        <v>83</v>
      </c>
      <c r="BK139" s="228">
        <f>ROUND(I139*H139,2)</f>
        <v>0</v>
      </c>
      <c r="BL139" s="19" t="s">
        <v>103</v>
      </c>
      <c r="BM139" s="227" t="s">
        <v>2203</v>
      </c>
    </row>
    <row r="140" s="2" customFormat="1">
      <c r="A140" s="40"/>
      <c r="B140" s="41"/>
      <c r="C140" s="42"/>
      <c r="D140" s="229" t="s">
        <v>343</v>
      </c>
      <c r="E140" s="42"/>
      <c r="F140" s="230" t="s">
        <v>2202</v>
      </c>
      <c r="G140" s="42"/>
      <c r="H140" s="42"/>
      <c r="I140" s="231"/>
      <c r="J140" s="42"/>
      <c r="K140" s="42"/>
      <c r="L140" s="46"/>
      <c r="M140" s="232"/>
      <c r="N140" s="233"/>
      <c r="O140" s="86"/>
      <c r="P140" s="86"/>
      <c r="Q140" s="86"/>
      <c r="R140" s="86"/>
      <c r="S140" s="86"/>
      <c r="T140" s="86"/>
      <c r="U140" s="87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T140" s="19" t="s">
        <v>343</v>
      </c>
      <c r="AU140" s="19" t="s">
        <v>85</v>
      </c>
    </row>
    <row r="141" s="14" customFormat="1">
      <c r="A141" s="14"/>
      <c r="B141" s="247"/>
      <c r="C141" s="248"/>
      <c r="D141" s="229" t="s">
        <v>347</v>
      </c>
      <c r="E141" s="249" t="s">
        <v>19</v>
      </c>
      <c r="F141" s="250" t="s">
        <v>2199</v>
      </c>
      <c r="G141" s="248"/>
      <c r="H141" s="249" t="s">
        <v>19</v>
      </c>
      <c r="I141" s="251"/>
      <c r="J141" s="248"/>
      <c r="K141" s="248"/>
      <c r="L141" s="252"/>
      <c r="M141" s="253"/>
      <c r="N141" s="254"/>
      <c r="O141" s="254"/>
      <c r="P141" s="254"/>
      <c r="Q141" s="254"/>
      <c r="R141" s="254"/>
      <c r="S141" s="254"/>
      <c r="T141" s="254"/>
      <c r="U141" s="255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T141" s="256" t="s">
        <v>347</v>
      </c>
      <c r="AU141" s="256" t="s">
        <v>85</v>
      </c>
      <c r="AV141" s="14" t="s">
        <v>83</v>
      </c>
      <c r="AW141" s="14" t="s">
        <v>37</v>
      </c>
      <c r="AX141" s="14" t="s">
        <v>76</v>
      </c>
      <c r="AY141" s="256" t="s">
        <v>335</v>
      </c>
    </row>
    <row r="142" s="13" customFormat="1">
      <c r="A142" s="13"/>
      <c r="B142" s="236"/>
      <c r="C142" s="237"/>
      <c r="D142" s="229" t="s">
        <v>347</v>
      </c>
      <c r="E142" s="238" t="s">
        <v>19</v>
      </c>
      <c r="F142" s="239" t="s">
        <v>2204</v>
      </c>
      <c r="G142" s="237"/>
      <c r="H142" s="240">
        <v>0.188</v>
      </c>
      <c r="I142" s="241"/>
      <c r="J142" s="237"/>
      <c r="K142" s="237"/>
      <c r="L142" s="242"/>
      <c r="M142" s="243"/>
      <c r="N142" s="244"/>
      <c r="O142" s="244"/>
      <c r="P142" s="244"/>
      <c r="Q142" s="244"/>
      <c r="R142" s="244"/>
      <c r="S142" s="244"/>
      <c r="T142" s="244"/>
      <c r="U142" s="245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T142" s="246" t="s">
        <v>347</v>
      </c>
      <c r="AU142" s="246" t="s">
        <v>85</v>
      </c>
      <c r="AV142" s="13" t="s">
        <v>85</v>
      </c>
      <c r="AW142" s="13" t="s">
        <v>37</v>
      </c>
      <c r="AX142" s="13" t="s">
        <v>83</v>
      </c>
      <c r="AY142" s="246" t="s">
        <v>335</v>
      </c>
    </row>
    <row r="143" s="13" customFormat="1">
      <c r="A143" s="13"/>
      <c r="B143" s="236"/>
      <c r="C143" s="237"/>
      <c r="D143" s="229" t="s">
        <v>347</v>
      </c>
      <c r="E143" s="237"/>
      <c r="F143" s="239" t="s">
        <v>2205</v>
      </c>
      <c r="G143" s="237"/>
      <c r="H143" s="240">
        <v>0.19700000000000001</v>
      </c>
      <c r="I143" s="241"/>
      <c r="J143" s="237"/>
      <c r="K143" s="237"/>
      <c r="L143" s="242"/>
      <c r="M143" s="243"/>
      <c r="N143" s="244"/>
      <c r="O143" s="244"/>
      <c r="P143" s="244"/>
      <c r="Q143" s="244"/>
      <c r="R143" s="244"/>
      <c r="S143" s="244"/>
      <c r="T143" s="244"/>
      <c r="U143" s="245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T143" s="246" t="s">
        <v>347</v>
      </c>
      <c r="AU143" s="246" t="s">
        <v>85</v>
      </c>
      <c r="AV143" s="13" t="s">
        <v>85</v>
      </c>
      <c r="AW143" s="13" t="s">
        <v>4</v>
      </c>
      <c r="AX143" s="13" t="s">
        <v>83</v>
      </c>
      <c r="AY143" s="246" t="s">
        <v>335</v>
      </c>
    </row>
    <row r="144" s="2" customFormat="1" ht="16.5" customHeight="1">
      <c r="A144" s="40"/>
      <c r="B144" s="41"/>
      <c r="C144" s="257" t="s">
        <v>420</v>
      </c>
      <c r="D144" s="257" t="s">
        <v>395</v>
      </c>
      <c r="E144" s="258" t="s">
        <v>1681</v>
      </c>
      <c r="F144" s="259" t="s">
        <v>2206</v>
      </c>
      <c r="G144" s="260" t="s">
        <v>666</v>
      </c>
      <c r="H144" s="261">
        <v>10</v>
      </c>
      <c r="I144" s="262"/>
      <c r="J144" s="263">
        <f>ROUND(I144*H144,2)</f>
        <v>0</v>
      </c>
      <c r="K144" s="259" t="s">
        <v>19</v>
      </c>
      <c r="L144" s="264"/>
      <c r="M144" s="265" t="s">
        <v>19</v>
      </c>
      <c r="N144" s="266" t="s">
        <v>47</v>
      </c>
      <c r="O144" s="86"/>
      <c r="P144" s="225">
        <f>O144*H144</f>
        <v>0</v>
      </c>
      <c r="Q144" s="225">
        <v>0.0030000000000000001</v>
      </c>
      <c r="R144" s="225">
        <f>Q144*H144</f>
        <v>0.029999999999999999</v>
      </c>
      <c r="S144" s="225">
        <v>0</v>
      </c>
      <c r="T144" s="225">
        <f>S144*H144</f>
        <v>0</v>
      </c>
      <c r="U144" s="226" t="s">
        <v>19</v>
      </c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R144" s="227" t="s">
        <v>394</v>
      </c>
      <c r="AT144" s="227" t="s">
        <v>395</v>
      </c>
      <c r="AU144" s="227" t="s">
        <v>85</v>
      </c>
      <c r="AY144" s="19" t="s">
        <v>335</v>
      </c>
      <c r="BE144" s="228">
        <f>IF(N144="základní",J144,0)</f>
        <v>0</v>
      </c>
      <c r="BF144" s="228">
        <f>IF(N144="snížená",J144,0)</f>
        <v>0</v>
      </c>
      <c r="BG144" s="228">
        <f>IF(N144="zákl. přenesená",J144,0)</f>
        <v>0</v>
      </c>
      <c r="BH144" s="228">
        <f>IF(N144="sníž. přenesená",J144,0)</f>
        <v>0</v>
      </c>
      <c r="BI144" s="228">
        <f>IF(N144="nulová",J144,0)</f>
        <v>0</v>
      </c>
      <c r="BJ144" s="19" t="s">
        <v>83</v>
      </c>
      <c r="BK144" s="228">
        <f>ROUND(I144*H144,2)</f>
        <v>0</v>
      </c>
      <c r="BL144" s="19" t="s">
        <v>103</v>
      </c>
      <c r="BM144" s="227" t="s">
        <v>2207</v>
      </c>
    </row>
    <row r="145" s="2" customFormat="1">
      <c r="A145" s="40"/>
      <c r="B145" s="41"/>
      <c r="C145" s="42"/>
      <c r="D145" s="229" t="s">
        <v>343</v>
      </c>
      <c r="E145" s="42"/>
      <c r="F145" s="230" t="s">
        <v>2206</v>
      </c>
      <c r="G145" s="42"/>
      <c r="H145" s="42"/>
      <c r="I145" s="231"/>
      <c r="J145" s="42"/>
      <c r="K145" s="42"/>
      <c r="L145" s="46"/>
      <c r="M145" s="232"/>
      <c r="N145" s="233"/>
      <c r="O145" s="86"/>
      <c r="P145" s="86"/>
      <c r="Q145" s="86"/>
      <c r="R145" s="86"/>
      <c r="S145" s="86"/>
      <c r="T145" s="86"/>
      <c r="U145" s="87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T145" s="19" t="s">
        <v>343</v>
      </c>
      <c r="AU145" s="19" t="s">
        <v>85</v>
      </c>
    </row>
    <row r="146" s="2" customFormat="1" ht="16.5" customHeight="1">
      <c r="A146" s="40"/>
      <c r="B146" s="41"/>
      <c r="C146" s="216" t="s">
        <v>428</v>
      </c>
      <c r="D146" s="216" t="s">
        <v>337</v>
      </c>
      <c r="E146" s="217" t="s">
        <v>2208</v>
      </c>
      <c r="F146" s="218" t="s">
        <v>2209</v>
      </c>
      <c r="G146" s="219" t="s">
        <v>618</v>
      </c>
      <c r="H146" s="220">
        <v>1163.5</v>
      </c>
      <c r="I146" s="221"/>
      <c r="J146" s="222">
        <f>ROUND(I146*H146,2)</f>
        <v>0</v>
      </c>
      <c r="K146" s="218" t="s">
        <v>341</v>
      </c>
      <c r="L146" s="46"/>
      <c r="M146" s="223" t="s">
        <v>19</v>
      </c>
      <c r="N146" s="224" t="s">
        <v>47</v>
      </c>
      <c r="O146" s="86"/>
      <c r="P146" s="225">
        <f>O146*H146</f>
        <v>0</v>
      </c>
      <c r="Q146" s="225">
        <v>0.0055199999999999997</v>
      </c>
      <c r="R146" s="225">
        <f>Q146*H146</f>
        <v>6.4225199999999996</v>
      </c>
      <c r="S146" s="225">
        <v>0</v>
      </c>
      <c r="T146" s="225">
        <f>S146*H146</f>
        <v>0</v>
      </c>
      <c r="U146" s="226" t="s">
        <v>19</v>
      </c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R146" s="227" t="s">
        <v>103</v>
      </c>
      <c r="AT146" s="227" t="s">
        <v>337</v>
      </c>
      <c r="AU146" s="227" t="s">
        <v>85</v>
      </c>
      <c r="AY146" s="19" t="s">
        <v>335</v>
      </c>
      <c r="BE146" s="228">
        <f>IF(N146="základní",J146,0)</f>
        <v>0</v>
      </c>
      <c r="BF146" s="228">
        <f>IF(N146="snížená",J146,0)</f>
        <v>0</v>
      </c>
      <c r="BG146" s="228">
        <f>IF(N146="zákl. přenesená",J146,0)</f>
        <v>0</v>
      </c>
      <c r="BH146" s="228">
        <f>IF(N146="sníž. přenesená",J146,0)</f>
        <v>0</v>
      </c>
      <c r="BI146" s="228">
        <f>IF(N146="nulová",J146,0)</f>
        <v>0</v>
      </c>
      <c r="BJ146" s="19" t="s">
        <v>83</v>
      </c>
      <c r="BK146" s="228">
        <f>ROUND(I146*H146,2)</f>
        <v>0</v>
      </c>
      <c r="BL146" s="19" t="s">
        <v>103</v>
      </c>
      <c r="BM146" s="227" t="s">
        <v>2210</v>
      </c>
    </row>
    <row r="147" s="2" customFormat="1">
      <c r="A147" s="40"/>
      <c r="B147" s="41"/>
      <c r="C147" s="42"/>
      <c r="D147" s="229" t="s">
        <v>343</v>
      </c>
      <c r="E147" s="42"/>
      <c r="F147" s="230" t="s">
        <v>2211</v>
      </c>
      <c r="G147" s="42"/>
      <c r="H147" s="42"/>
      <c r="I147" s="231"/>
      <c r="J147" s="42"/>
      <c r="K147" s="42"/>
      <c r="L147" s="46"/>
      <c r="M147" s="232"/>
      <c r="N147" s="233"/>
      <c r="O147" s="86"/>
      <c r="P147" s="86"/>
      <c r="Q147" s="86"/>
      <c r="R147" s="86"/>
      <c r="S147" s="86"/>
      <c r="T147" s="86"/>
      <c r="U147" s="87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T147" s="19" t="s">
        <v>343</v>
      </c>
      <c r="AU147" s="19" t="s">
        <v>85</v>
      </c>
    </row>
    <row r="148" s="2" customFormat="1">
      <c r="A148" s="40"/>
      <c r="B148" s="41"/>
      <c r="C148" s="42"/>
      <c r="D148" s="234" t="s">
        <v>345</v>
      </c>
      <c r="E148" s="42"/>
      <c r="F148" s="235" t="s">
        <v>2212</v>
      </c>
      <c r="G148" s="42"/>
      <c r="H148" s="42"/>
      <c r="I148" s="231"/>
      <c r="J148" s="42"/>
      <c r="K148" s="42"/>
      <c r="L148" s="46"/>
      <c r="M148" s="232"/>
      <c r="N148" s="233"/>
      <c r="O148" s="86"/>
      <c r="P148" s="86"/>
      <c r="Q148" s="86"/>
      <c r="R148" s="86"/>
      <c r="S148" s="86"/>
      <c r="T148" s="86"/>
      <c r="U148" s="87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T148" s="19" t="s">
        <v>345</v>
      </c>
      <c r="AU148" s="19" t="s">
        <v>85</v>
      </c>
    </row>
    <row r="149" s="14" customFormat="1">
      <c r="A149" s="14"/>
      <c r="B149" s="247"/>
      <c r="C149" s="248"/>
      <c r="D149" s="229" t="s">
        <v>347</v>
      </c>
      <c r="E149" s="249" t="s">
        <v>19</v>
      </c>
      <c r="F149" s="250" t="s">
        <v>2158</v>
      </c>
      <c r="G149" s="248"/>
      <c r="H149" s="249" t="s">
        <v>19</v>
      </c>
      <c r="I149" s="251"/>
      <c r="J149" s="248"/>
      <c r="K149" s="248"/>
      <c r="L149" s="252"/>
      <c r="M149" s="253"/>
      <c r="N149" s="254"/>
      <c r="O149" s="254"/>
      <c r="P149" s="254"/>
      <c r="Q149" s="254"/>
      <c r="R149" s="254"/>
      <c r="S149" s="254"/>
      <c r="T149" s="254"/>
      <c r="U149" s="255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T149" s="256" t="s">
        <v>347</v>
      </c>
      <c r="AU149" s="256" t="s">
        <v>85</v>
      </c>
      <c r="AV149" s="14" t="s">
        <v>83</v>
      </c>
      <c r="AW149" s="14" t="s">
        <v>37</v>
      </c>
      <c r="AX149" s="14" t="s">
        <v>76</v>
      </c>
      <c r="AY149" s="256" t="s">
        <v>335</v>
      </c>
    </row>
    <row r="150" s="13" customFormat="1">
      <c r="A150" s="13"/>
      <c r="B150" s="236"/>
      <c r="C150" s="237"/>
      <c r="D150" s="229" t="s">
        <v>347</v>
      </c>
      <c r="E150" s="238" t="s">
        <v>19</v>
      </c>
      <c r="F150" s="239" t="s">
        <v>2213</v>
      </c>
      <c r="G150" s="237"/>
      <c r="H150" s="240">
        <v>1163.5</v>
      </c>
      <c r="I150" s="241"/>
      <c r="J150" s="237"/>
      <c r="K150" s="237"/>
      <c r="L150" s="242"/>
      <c r="M150" s="243"/>
      <c r="N150" s="244"/>
      <c r="O150" s="244"/>
      <c r="P150" s="244"/>
      <c r="Q150" s="244"/>
      <c r="R150" s="244"/>
      <c r="S150" s="244"/>
      <c r="T150" s="244"/>
      <c r="U150" s="245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T150" s="246" t="s">
        <v>347</v>
      </c>
      <c r="AU150" s="246" t="s">
        <v>85</v>
      </c>
      <c r="AV150" s="13" t="s">
        <v>85</v>
      </c>
      <c r="AW150" s="13" t="s">
        <v>37</v>
      </c>
      <c r="AX150" s="13" t="s">
        <v>83</v>
      </c>
      <c r="AY150" s="246" t="s">
        <v>335</v>
      </c>
    </row>
    <row r="151" s="2" customFormat="1" ht="16.5" customHeight="1">
      <c r="A151" s="40"/>
      <c r="B151" s="41"/>
      <c r="C151" s="257" t="s">
        <v>434</v>
      </c>
      <c r="D151" s="257" t="s">
        <v>395</v>
      </c>
      <c r="E151" s="258" t="s">
        <v>2214</v>
      </c>
      <c r="F151" s="259" t="s">
        <v>2215</v>
      </c>
      <c r="G151" s="260" t="s">
        <v>666</v>
      </c>
      <c r="H151" s="261">
        <v>73</v>
      </c>
      <c r="I151" s="262"/>
      <c r="J151" s="263">
        <f>ROUND(I151*H151,2)</f>
        <v>0</v>
      </c>
      <c r="K151" s="259" t="s">
        <v>341</v>
      </c>
      <c r="L151" s="264"/>
      <c r="M151" s="265" t="s">
        <v>19</v>
      </c>
      <c r="N151" s="266" t="s">
        <v>47</v>
      </c>
      <c r="O151" s="86"/>
      <c r="P151" s="225">
        <f>O151*H151</f>
        <v>0</v>
      </c>
      <c r="Q151" s="225">
        <v>0.012500000000000001</v>
      </c>
      <c r="R151" s="225">
        <f>Q151*H151</f>
        <v>0.91250000000000009</v>
      </c>
      <c r="S151" s="225">
        <v>0</v>
      </c>
      <c r="T151" s="225">
        <f>S151*H151</f>
        <v>0</v>
      </c>
      <c r="U151" s="226" t="s">
        <v>19</v>
      </c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R151" s="227" t="s">
        <v>394</v>
      </c>
      <c r="AT151" s="227" t="s">
        <v>395</v>
      </c>
      <c r="AU151" s="227" t="s">
        <v>85</v>
      </c>
      <c r="AY151" s="19" t="s">
        <v>335</v>
      </c>
      <c r="BE151" s="228">
        <f>IF(N151="základní",J151,0)</f>
        <v>0</v>
      </c>
      <c r="BF151" s="228">
        <f>IF(N151="snížená",J151,0)</f>
        <v>0</v>
      </c>
      <c r="BG151" s="228">
        <f>IF(N151="zákl. přenesená",J151,0)</f>
        <v>0</v>
      </c>
      <c r="BH151" s="228">
        <f>IF(N151="sníž. přenesená",J151,0)</f>
        <v>0</v>
      </c>
      <c r="BI151" s="228">
        <f>IF(N151="nulová",J151,0)</f>
        <v>0</v>
      </c>
      <c r="BJ151" s="19" t="s">
        <v>83</v>
      </c>
      <c r="BK151" s="228">
        <f>ROUND(I151*H151,2)</f>
        <v>0</v>
      </c>
      <c r="BL151" s="19" t="s">
        <v>103</v>
      </c>
      <c r="BM151" s="227" t="s">
        <v>2216</v>
      </c>
    </row>
    <row r="152" s="2" customFormat="1">
      <c r="A152" s="40"/>
      <c r="B152" s="41"/>
      <c r="C152" s="42"/>
      <c r="D152" s="229" t="s">
        <v>343</v>
      </c>
      <c r="E152" s="42"/>
      <c r="F152" s="230" t="s">
        <v>2215</v>
      </c>
      <c r="G152" s="42"/>
      <c r="H152" s="42"/>
      <c r="I152" s="231"/>
      <c r="J152" s="42"/>
      <c r="K152" s="42"/>
      <c r="L152" s="46"/>
      <c r="M152" s="232"/>
      <c r="N152" s="233"/>
      <c r="O152" s="86"/>
      <c r="P152" s="86"/>
      <c r="Q152" s="86"/>
      <c r="R152" s="86"/>
      <c r="S152" s="86"/>
      <c r="T152" s="86"/>
      <c r="U152" s="87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T152" s="19" t="s">
        <v>343</v>
      </c>
      <c r="AU152" s="19" t="s">
        <v>85</v>
      </c>
    </row>
    <row r="153" s="2" customFormat="1" ht="16.5" customHeight="1">
      <c r="A153" s="40"/>
      <c r="B153" s="41"/>
      <c r="C153" s="257" t="s">
        <v>8</v>
      </c>
      <c r="D153" s="257" t="s">
        <v>395</v>
      </c>
      <c r="E153" s="258" t="s">
        <v>2217</v>
      </c>
      <c r="F153" s="259" t="s">
        <v>2218</v>
      </c>
      <c r="G153" s="260" t="s">
        <v>666</v>
      </c>
      <c r="H153" s="261">
        <v>73</v>
      </c>
      <c r="I153" s="262"/>
      <c r="J153" s="263">
        <f>ROUND(I153*H153,2)</f>
        <v>0</v>
      </c>
      <c r="K153" s="259" t="s">
        <v>341</v>
      </c>
      <c r="L153" s="264"/>
      <c r="M153" s="265" t="s">
        <v>19</v>
      </c>
      <c r="N153" s="266" t="s">
        <v>47</v>
      </c>
      <c r="O153" s="86"/>
      <c r="P153" s="225">
        <f>O153*H153</f>
        <v>0</v>
      </c>
      <c r="Q153" s="225">
        <v>0.012500000000000001</v>
      </c>
      <c r="R153" s="225">
        <f>Q153*H153</f>
        <v>0.91250000000000009</v>
      </c>
      <c r="S153" s="225">
        <v>0</v>
      </c>
      <c r="T153" s="225">
        <f>S153*H153</f>
        <v>0</v>
      </c>
      <c r="U153" s="226" t="s">
        <v>19</v>
      </c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R153" s="227" t="s">
        <v>394</v>
      </c>
      <c r="AT153" s="227" t="s">
        <v>395</v>
      </c>
      <c r="AU153" s="227" t="s">
        <v>85</v>
      </c>
      <c r="AY153" s="19" t="s">
        <v>335</v>
      </c>
      <c r="BE153" s="228">
        <f>IF(N153="základní",J153,0)</f>
        <v>0</v>
      </c>
      <c r="BF153" s="228">
        <f>IF(N153="snížená",J153,0)</f>
        <v>0</v>
      </c>
      <c r="BG153" s="228">
        <f>IF(N153="zákl. přenesená",J153,0)</f>
        <v>0</v>
      </c>
      <c r="BH153" s="228">
        <f>IF(N153="sníž. přenesená",J153,0)</f>
        <v>0</v>
      </c>
      <c r="BI153" s="228">
        <f>IF(N153="nulová",J153,0)</f>
        <v>0</v>
      </c>
      <c r="BJ153" s="19" t="s">
        <v>83</v>
      </c>
      <c r="BK153" s="228">
        <f>ROUND(I153*H153,2)</f>
        <v>0</v>
      </c>
      <c r="BL153" s="19" t="s">
        <v>103</v>
      </c>
      <c r="BM153" s="227" t="s">
        <v>2219</v>
      </c>
    </row>
    <row r="154" s="2" customFormat="1">
      <c r="A154" s="40"/>
      <c r="B154" s="41"/>
      <c r="C154" s="42"/>
      <c r="D154" s="229" t="s">
        <v>343</v>
      </c>
      <c r="E154" s="42"/>
      <c r="F154" s="230" t="s">
        <v>2218</v>
      </c>
      <c r="G154" s="42"/>
      <c r="H154" s="42"/>
      <c r="I154" s="231"/>
      <c r="J154" s="42"/>
      <c r="K154" s="42"/>
      <c r="L154" s="46"/>
      <c r="M154" s="232"/>
      <c r="N154" s="233"/>
      <c r="O154" s="86"/>
      <c r="P154" s="86"/>
      <c r="Q154" s="86"/>
      <c r="R154" s="86"/>
      <c r="S154" s="86"/>
      <c r="T154" s="86"/>
      <c r="U154" s="87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T154" s="19" t="s">
        <v>343</v>
      </c>
      <c r="AU154" s="19" t="s">
        <v>85</v>
      </c>
    </row>
    <row r="155" s="2" customFormat="1" ht="16.5" customHeight="1">
      <c r="A155" s="40"/>
      <c r="B155" s="41"/>
      <c r="C155" s="257" t="s">
        <v>447</v>
      </c>
      <c r="D155" s="257" t="s">
        <v>395</v>
      </c>
      <c r="E155" s="258" t="s">
        <v>2220</v>
      </c>
      <c r="F155" s="259" t="s">
        <v>2221</v>
      </c>
      <c r="G155" s="260" t="s">
        <v>666</v>
      </c>
      <c r="H155" s="261">
        <v>73</v>
      </c>
      <c r="I155" s="262"/>
      <c r="J155" s="263">
        <f>ROUND(I155*H155,2)</f>
        <v>0</v>
      </c>
      <c r="K155" s="259" t="s">
        <v>341</v>
      </c>
      <c r="L155" s="264"/>
      <c r="M155" s="265" t="s">
        <v>19</v>
      </c>
      <c r="N155" s="266" t="s">
        <v>47</v>
      </c>
      <c r="O155" s="86"/>
      <c r="P155" s="225">
        <f>O155*H155</f>
        <v>0</v>
      </c>
      <c r="Q155" s="225">
        <v>0.010999999999999999</v>
      </c>
      <c r="R155" s="225">
        <f>Q155*H155</f>
        <v>0.80299999999999994</v>
      </c>
      <c r="S155" s="225">
        <v>0</v>
      </c>
      <c r="T155" s="225">
        <f>S155*H155</f>
        <v>0</v>
      </c>
      <c r="U155" s="226" t="s">
        <v>19</v>
      </c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R155" s="227" t="s">
        <v>394</v>
      </c>
      <c r="AT155" s="227" t="s">
        <v>395</v>
      </c>
      <c r="AU155" s="227" t="s">
        <v>85</v>
      </c>
      <c r="AY155" s="19" t="s">
        <v>335</v>
      </c>
      <c r="BE155" s="228">
        <f>IF(N155="základní",J155,0)</f>
        <v>0</v>
      </c>
      <c r="BF155" s="228">
        <f>IF(N155="snížená",J155,0)</f>
        <v>0</v>
      </c>
      <c r="BG155" s="228">
        <f>IF(N155="zákl. přenesená",J155,0)</f>
        <v>0</v>
      </c>
      <c r="BH155" s="228">
        <f>IF(N155="sníž. přenesená",J155,0)</f>
        <v>0</v>
      </c>
      <c r="BI155" s="228">
        <f>IF(N155="nulová",J155,0)</f>
        <v>0</v>
      </c>
      <c r="BJ155" s="19" t="s">
        <v>83</v>
      </c>
      <c r="BK155" s="228">
        <f>ROUND(I155*H155,2)</f>
        <v>0</v>
      </c>
      <c r="BL155" s="19" t="s">
        <v>103</v>
      </c>
      <c r="BM155" s="227" t="s">
        <v>2222</v>
      </c>
    </row>
    <row r="156" s="2" customFormat="1">
      <c r="A156" s="40"/>
      <c r="B156" s="41"/>
      <c r="C156" s="42"/>
      <c r="D156" s="229" t="s">
        <v>343</v>
      </c>
      <c r="E156" s="42"/>
      <c r="F156" s="230" t="s">
        <v>2221</v>
      </c>
      <c r="G156" s="42"/>
      <c r="H156" s="42"/>
      <c r="I156" s="231"/>
      <c r="J156" s="42"/>
      <c r="K156" s="42"/>
      <c r="L156" s="46"/>
      <c r="M156" s="232"/>
      <c r="N156" s="233"/>
      <c r="O156" s="86"/>
      <c r="P156" s="86"/>
      <c r="Q156" s="86"/>
      <c r="R156" s="86"/>
      <c r="S156" s="86"/>
      <c r="T156" s="86"/>
      <c r="U156" s="87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T156" s="19" t="s">
        <v>343</v>
      </c>
      <c r="AU156" s="19" t="s">
        <v>85</v>
      </c>
    </row>
    <row r="157" s="2" customFormat="1" ht="16.5" customHeight="1">
      <c r="A157" s="40"/>
      <c r="B157" s="41"/>
      <c r="C157" s="257" t="s">
        <v>454</v>
      </c>
      <c r="D157" s="257" t="s">
        <v>395</v>
      </c>
      <c r="E157" s="258" t="s">
        <v>2223</v>
      </c>
      <c r="F157" s="259" t="s">
        <v>2202</v>
      </c>
      <c r="G157" s="260" t="s">
        <v>364</v>
      </c>
      <c r="H157" s="261">
        <v>6</v>
      </c>
      <c r="I157" s="262"/>
      <c r="J157" s="263">
        <f>ROUND(I157*H157,2)</f>
        <v>0</v>
      </c>
      <c r="K157" s="259" t="s">
        <v>341</v>
      </c>
      <c r="L157" s="264"/>
      <c r="M157" s="265" t="s">
        <v>19</v>
      </c>
      <c r="N157" s="266" t="s">
        <v>47</v>
      </c>
      <c r="O157" s="86"/>
      <c r="P157" s="225">
        <f>O157*H157</f>
        <v>0</v>
      </c>
      <c r="Q157" s="225">
        <v>1</v>
      </c>
      <c r="R157" s="225">
        <f>Q157*H157</f>
        <v>6</v>
      </c>
      <c r="S157" s="225">
        <v>0</v>
      </c>
      <c r="T157" s="225">
        <f>S157*H157</f>
        <v>0</v>
      </c>
      <c r="U157" s="226" t="s">
        <v>19</v>
      </c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R157" s="227" t="s">
        <v>394</v>
      </c>
      <c r="AT157" s="227" t="s">
        <v>395</v>
      </c>
      <c r="AU157" s="227" t="s">
        <v>85</v>
      </c>
      <c r="AY157" s="19" t="s">
        <v>335</v>
      </c>
      <c r="BE157" s="228">
        <f>IF(N157="základní",J157,0)</f>
        <v>0</v>
      </c>
      <c r="BF157" s="228">
        <f>IF(N157="snížená",J157,0)</f>
        <v>0</v>
      </c>
      <c r="BG157" s="228">
        <f>IF(N157="zákl. přenesená",J157,0)</f>
        <v>0</v>
      </c>
      <c r="BH157" s="228">
        <f>IF(N157="sníž. přenesená",J157,0)</f>
        <v>0</v>
      </c>
      <c r="BI157" s="228">
        <f>IF(N157="nulová",J157,0)</f>
        <v>0</v>
      </c>
      <c r="BJ157" s="19" t="s">
        <v>83</v>
      </c>
      <c r="BK157" s="228">
        <f>ROUND(I157*H157,2)</f>
        <v>0</v>
      </c>
      <c r="BL157" s="19" t="s">
        <v>103</v>
      </c>
      <c r="BM157" s="227" t="s">
        <v>2224</v>
      </c>
    </row>
    <row r="158" s="2" customFormat="1">
      <c r="A158" s="40"/>
      <c r="B158" s="41"/>
      <c r="C158" s="42"/>
      <c r="D158" s="229" t="s">
        <v>343</v>
      </c>
      <c r="E158" s="42"/>
      <c r="F158" s="230" t="s">
        <v>2202</v>
      </c>
      <c r="G158" s="42"/>
      <c r="H158" s="42"/>
      <c r="I158" s="231"/>
      <c r="J158" s="42"/>
      <c r="K158" s="42"/>
      <c r="L158" s="46"/>
      <c r="M158" s="232"/>
      <c r="N158" s="233"/>
      <c r="O158" s="86"/>
      <c r="P158" s="86"/>
      <c r="Q158" s="86"/>
      <c r="R158" s="86"/>
      <c r="S158" s="86"/>
      <c r="T158" s="86"/>
      <c r="U158" s="87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T158" s="19" t="s">
        <v>343</v>
      </c>
      <c r="AU158" s="19" t="s">
        <v>85</v>
      </c>
    </row>
    <row r="159" s="13" customFormat="1">
      <c r="A159" s="13"/>
      <c r="B159" s="236"/>
      <c r="C159" s="237"/>
      <c r="D159" s="229" t="s">
        <v>347</v>
      </c>
      <c r="E159" s="237"/>
      <c r="F159" s="239" t="s">
        <v>2225</v>
      </c>
      <c r="G159" s="237"/>
      <c r="H159" s="240">
        <v>6</v>
      </c>
      <c r="I159" s="241"/>
      <c r="J159" s="237"/>
      <c r="K159" s="237"/>
      <c r="L159" s="242"/>
      <c r="M159" s="243"/>
      <c r="N159" s="244"/>
      <c r="O159" s="244"/>
      <c r="P159" s="244"/>
      <c r="Q159" s="244"/>
      <c r="R159" s="244"/>
      <c r="S159" s="244"/>
      <c r="T159" s="244"/>
      <c r="U159" s="245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T159" s="246" t="s">
        <v>347</v>
      </c>
      <c r="AU159" s="246" t="s">
        <v>85</v>
      </c>
      <c r="AV159" s="13" t="s">
        <v>85</v>
      </c>
      <c r="AW159" s="13" t="s">
        <v>4</v>
      </c>
      <c r="AX159" s="13" t="s">
        <v>83</v>
      </c>
      <c r="AY159" s="246" t="s">
        <v>335</v>
      </c>
    </row>
    <row r="160" s="2" customFormat="1" ht="16.5" customHeight="1">
      <c r="A160" s="40"/>
      <c r="B160" s="41"/>
      <c r="C160" s="216" t="s">
        <v>463</v>
      </c>
      <c r="D160" s="216" t="s">
        <v>337</v>
      </c>
      <c r="E160" s="217" t="s">
        <v>2226</v>
      </c>
      <c r="F160" s="218" t="s">
        <v>2227</v>
      </c>
      <c r="G160" s="219" t="s">
        <v>666</v>
      </c>
      <c r="H160" s="220">
        <v>10</v>
      </c>
      <c r="I160" s="221"/>
      <c r="J160" s="222">
        <f>ROUND(I160*H160,2)</f>
        <v>0</v>
      </c>
      <c r="K160" s="218" t="s">
        <v>341</v>
      </c>
      <c r="L160" s="46"/>
      <c r="M160" s="223" t="s">
        <v>19</v>
      </c>
      <c r="N160" s="224" t="s">
        <v>47</v>
      </c>
      <c r="O160" s="86"/>
      <c r="P160" s="225">
        <f>O160*H160</f>
        <v>0</v>
      </c>
      <c r="Q160" s="225">
        <v>0.0019200000000000001</v>
      </c>
      <c r="R160" s="225">
        <f>Q160*H160</f>
        <v>0.019200000000000002</v>
      </c>
      <c r="S160" s="225">
        <v>0</v>
      </c>
      <c r="T160" s="225">
        <f>S160*H160</f>
        <v>0</v>
      </c>
      <c r="U160" s="226" t="s">
        <v>19</v>
      </c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R160" s="227" t="s">
        <v>103</v>
      </c>
      <c r="AT160" s="227" t="s">
        <v>337</v>
      </c>
      <c r="AU160" s="227" t="s">
        <v>85</v>
      </c>
      <c r="AY160" s="19" t="s">
        <v>335</v>
      </c>
      <c r="BE160" s="228">
        <f>IF(N160="základní",J160,0)</f>
        <v>0</v>
      </c>
      <c r="BF160" s="228">
        <f>IF(N160="snížená",J160,0)</f>
        <v>0</v>
      </c>
      <c r="BG160" s="228">
        <f>IF(N160="zákl. přenesená",J160,0)</f>
        <v>0</v>
      </c>
      <c r="BH160" s="228">
        <f>IF(N160="sníž. přenesená",J160,0)</f>
        <v>0</v>
      </c>
      <c r="BI160" s="228">
        <f>IF(N160="nulová",J160,0)</f>
        <v>0</v>
      </c>
      <c r="BJ160" s="19" t="s">
        <v>83</v>
      </c>
      <c r="BK160" s="228">
        <f>ROUND(I160*H160,2)</f>
        <v>0</v>
      </c>
      <c r="BL160" s="19" t="s">
        <v>103</v>
      </c>
      <c r="BM160" s="227" t="s">
        <v>2228</v>
      </c>
    </row>
    <row r="161" s="2" customFormat="1">
      <c r="A161" s="40"/>
      <c r="B161" s="41"/>
      <c r="C161" s="42"/>
      <c r="D161" s="229" t="s">
        <v>343</v>
      </c>
      <c r="E161" s="42"/>
      <c r="F161" s="230" t="s">
        <v>2227</v>
      </c>
      <c r="G161" s="42"/>
      <c r="H161" s="42"/>
      <c r="I161" s="231"/>
      <c r="J161" s="42"/>
      <c r="K161" s="42"/>
      <c r="L161" s="46"/>
      <c r="M161" s="232"/>
      <c r="N161" s="233"/>
      <c r="O161" s="86"/>
      <c r="P161" s="86"/>
      <c r="Q161" s="86"/>
      <c r="R161" s="86"/>
      <c r="S161" s="86"/>
      <c r="T161" s="86"/>
      <c r="U161" s="87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T161" s="19" t="s">
        <v>343</v>
      </c>
      <c r="AU161" s="19" t="s">
        <v>85</v>
      </c>
    </row>
    <row r="162" s="2" customFormat="1">
      <c r="A162" s="40"/>
      <c r="B162" s="41"/>
      <c r="C162" s="42"/>
      <c r="D162" s="234" t="s">
        <v>345</v>
      </c>
      <c r="E162" s="42"/>
      <c r="F162" s="235" t="s">
        <v>2229</v>
      </c>
      <c r="G162" s="42"/>
      <c r="H162" s="42"/>
      <c r="I162" s="231"/>
      <c r="J162" s="42"/>
      <c r="K162" s="42"/>
      <c r="L162" s="46"/>
      <c r="M162" s="232"/>
      <c r="N162" s="233"/>
      <c r="O162" s="86"/>
      <c r="P162" s="86"/>
      <c r="Q162" s="86"/>
      <c r="R162" s="86"/>
      <c r="S162" s="86"/>
      <c r="T162" s="86"/>
      <c r="U162" s="87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T162" s="19" t="s">
        <v>345</v>
      </c>
      <c r="AU162" s="19" t="s">
        <v>85</v>
      </c>
    </row>
    <row r="163" s="14" customFormat="1">
      <c r="A163" s="14"/>
      <c r="B163" s="247"/>
      <c r="C163" s="248"/>
      <c r="D163" s="229" t="s">
        <v>347</v>
      </c>
      <c r="E163" s="249" t="s">
        <v>19</v>
      </c>
      <c r="F163" s="250" t="s">
        <v>2158</v>
      </c>
      <c r="G163" s="248"/>
      <c r="H163" s="249" t="s">
        <v>19</v>
      </c>
      <c r="I163" s="251"/>
      <c r="J163" s="248"/>
      <c r="K163" s="248"/>
      <c r="L163" s="252"/>
      <c r="M163" s="253"/>
      <c r="N163" s="254"/>
      <c r="O163" s="254"/>
      <c r="P163" s="254"/>
      <c r="Q163" s="254"/>
      <c r="R163" s="254"/>
      <c r="S163" s="254"/>
      <c r="T163" s="254"/>
      <c r="U163" s="255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T163" s="256" t="s">
        <v>347</v>
      </c>
      <c r="AU163" s="256" t="s">
        <v>85</v>
      </c>
      <c r="AV163" s="14" t="s">
        <v>83</v>
      </c>
      <c r="AW163" s="14" t="s">
        <v>37</v>
      </c>
      <c r="AX163" s="14" t="s">
        <v>76</v>
      </c>
      <c r="AY163" s="256" t="s">
        <v>335</v>
      </c>
    </row>
    <row r="164" s="13" customFormat="1">
      <c r="A164" s="13"/>
      <c r="B164" s="236"/>
      <c r="C164" s="237"/>
      <c r="D164" s="229" t="s">
        <v>347</v>
      </c>
      <c r="E164" s="238" t="s">
        <v>19</v>
      </c>
      <c r="F164" s="239" t="s">
        <v>405</v>
      </c>
      <c r="G164" s="237"/>
      <c r="H164" s="240">
        <v>10</v>
      </c>
      <c r="I164" s="241"/>
      <c r="J164" s="237"/>
      <c r="K164" s="237"/>
      <c r="L164" s="242"/>
      <c r="M164" s="243"/>
      <c r="N164" s="244"/>
      <c r="O164" s="244"/>
      <c r="P164" s="244"/>
      <c r="Q164" s="244"/>
      <c r="R164" s="244"/>
      <c r="S164" s="244"/>
      <c r="T164" s="244"/>
      <c r="U164" s="245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T164" s="246" t="s">
        <v>347</v>
      </c>
      <c r="AU164" s="246" t="s">
        <v>85</v>
      </c>
      <c r="AV164" s="13" t="s">
        <v>85</v>
      </c>
      <c r="AW164" s="13" t="s">
        <v>37</v>
      </c>
      <c r="AX164" s="13" t="s">
        <v>83</v>
      </c>
      <c r="AY164" s="246" t="s">
        <v>335</v>
      </c>
    </row>
    <row r="165" s="2" customFormat="1" ht="16.5" customHeight="1">
      <c r="A165" s="40"/>
      <c r="B165" s="41"/>
      <c r="C165" s="216" t="s">
        <v>1450</v>
      </c>
      <c r="D165" s="216" t="s">
        <v>337</v>
      </c>
      <c r="E165" s="217" t="s">
        <v>2230</v>
      </c>
      <c r="F165" s="218" t="s">
        <v>2231</v>
      </c>
      <c r="G165" s="219" t="s">
        <v>666</v>
      </c>
      <c r="H165" s="220">
        <v>73</v>
      </c>
      <c r="I165" s="221"/>
      <c r="J165" s="222">
        <f>ROUND(I165*H165,2)</f>
        <v>0</v>
      </c>
      <c r="K165" s="218" t="s">
        <v>2232</v>
      </c>
      <c r="L165" s="46"/>
      <c r="M165" s="223" t="s">
        <v>19</v>
      </c>
      <c r="N165" s="224" t="s">
        <v>47</v>
      </c>
      <c r="O165" s="86"/>
      <c r="P165" s="225">
        <f>O165*H165</f>
        <v>0</v>
      </c>
      <c r="Q165" s="225">
        <v>0.0040600000000000002</v>
      </c>
      <c r="R165" s="225">
        <f>Q165*H165</f>
        <v>0.29638000000000003</v>
      </c>
      <c r="S165" s="225">
        <v>0</v>
      </c>
      <c r="T165" s="225">
        <f>S165*H165</f>
        <v>0</v>
      </c>
      <c r="U165" s="226" t="s">
        <v>19</v>
      </c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R165" s="227" t="s">
        <v>103</v>
      </c>
      <c r="AT165" s="227" t="s">
        <v>337</v>
      </c>
      <c r="AU165" s="227" t="s">
        <v>85</v>
      </c>
      <c r="AY165" s="19" t="s">
        <v>335</v>
      </c>
      <c r="BE165" s="228">
        <f>IF(N165="základní",J165,0)</f>
        <v>0</v>
      </c>
      <c r="BF165" s="228">
        <f>IF(N165="snížená",J165,0)</f>
        <v>0</v>
      </c>
      <c r="BG165" s="228">
        <f>IF(N165="zákl. přenesená",J165,0)</f>
        <v>0</v>
      </c>
      <c r="BH165" s="228">
        <f>IF(N165="sníž. přenesená",J165,0)</f>
        <v>0</v>
      </c>
      <c r="BI165" s="228">
        <f>IF(N165="nulová",J165,0)</f>
        <v>0</v>
      </c>
      <c r="BJ165" s="19" t="s">
        <v>83</v>
      </c>
      <c r="BK165" s="228">
        <f>ROUND(I165*H165,2)</f>
        <v>0</v>
      </c>
      <c r="BL165" s="19" t="s">
        <v>103</v>
      </c>
      <c r="BM165" s="227" t="s">
        <v>2233</v>
      </c>
    </row>
    <row r="166" s="2" customFormat="1">
      <c r="A166" s="40"/>
      <c r="B166" s="41"/>
      <c r="C166" s="42"/>
      <c r="D166" s="229" t="s">
        <v>343</v>
      </c>
      <c r="E166" s="42"/>
      <c r="F166" s="230" t="s">
        <v>2231</v>
      </c>
      <c r="G166" s="42"/>
      <c r="H166" s="42"/>
      <c r="I166" s="231"/>
      <c r="J166" s="42"/>
      <c r="K166" s="42"/>
      <c r="L166" s="46"/>
      <c r="M166" s="232"/>
      <c r="N166" s="233"/>
      <c r="O166" s="86"/>
      <c r="P166" s="86"/>
      <c r="Q166" s="86"/>
      <c r="R166" s="86"/>
      <c r="S166" s="86"/>
      <c r="T166" s="86"/>
      <c r="U166" s="87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T166" s="19" t="s">
        <v>343</v>
      </c>
      <c r="AU166" s="19" t="s">
        <v>85</v>
      </c>
    </row>
    <row r="167" s="2" customFormat="1">
      <c r="A167" s="40"/>
      <c r="B167" s="41"/>
      <c r="C167" s="42"/>
      <c r="D167" s="234" t="s">
        <v>345</v>
      </c>
      <c r="E167" s="42"/>
      <c r="F167" s="235" t="s">
        <v>2234</v>
      </c>
      <c r="G167" s="42"/>
      <c r="H167" s="42"/>
      <c r="I167" s="231"/>
      <c r="J167" s="42"/>
      <c r="K167" s="42"/>
      <c r="L167" s="46"/>
      <c r="M167" s="232"/>
      <c r="N167" s="233"/>
      <c r="O167" s="86"/>
      <c r="P167" s="86"/>
      <c r="Q167" s="86"/>
      <c r="R167" s="86"/>
      <c r="S167" s="86"/>
      <c r="T167" s="86"/>
      <c r="U167" s="87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T167" s="19" t="s">
        <v>345</v>
      </c>
      <c r="AU167" s="19" t="s">
        <v>85</v>
      </c>
    </row>
    <row r="168" s="14" customFormat="1">
      <c r="A168" s="14"/>
      <c r="B168" s="247"/>
      <c r="C168" s="248"/>
      <c r="D168" s="229" t="s">
        <v>347</v>
      </c>
      <c r="E168" s="249" t="s">
        <v>19</v>
      </c>
      <c r="F168" s="250" t="s">
        <v>2158</v>
      </c>
      <c r="G168" s="248"/>
      <c r="H168" s="249" t="s">
        <v>19</v>
      </c>
      <c r="I168" s="251"/>
      <c r="J168" s="248"/>
      <c r="K168" s="248"/>
      <c r="L168" s="252"/>
      <c r="M168" s="253"/>
      <c r="N168" s="254"/>
      <c r="O168" s="254"/>
      <c r="P168" s="254"/>
      <c r="Q168" s="254"/>
      <c r="R168" s="254"/>
      <c r="S168" s="254"/>
      <c r="T168" s="254"/>
      <c r="U168" s="255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T168" s="256" t="s">
        <v>347</v>
      </c>
      <c r="AU168" s="256" t="s">
        <v>85</v>
      </c>
      <c r="AV168" s="14" t="s">
        <v>83</v>
      </c>
      <c r="AW168" s="14" t="s">
        <v>37</v>
      </c>
      <c r="AX168" s="14" t="s">
        <v>76</v>
      </c>
      <c r="AY168" s="256" t="s">
        <v>335</v>
      </c>
    </row>
    <row r="169" s="13" customFormat="1">
      <c r="A169" s="13"/>
      <c r="B169" s="236"/>
      <c r="C169" s="237"/>
      <c r="D169" s="229" t="s">
        <v>347</v>
      </c>
      <c r="E169" s="238" t="s">
        <v>19</v>
      </c>
      <c r="F169" s="239" t="s">
        <v>854</v>
      </c>
      <c r="G169" s="237"/>
      <c r="H169" s="240">
        <v>73</v>
      </c>
      <c r="I169" s="241"/>
      <c r="J169" s="237"/>
      <c r="K169" s="237"/>
      <c r="L169" s="242"/>
      <c r="M169" s="243"/>
      <c r="N169" s="244"/>
      <c r="O169" s="244"/>
      <c r="P169" s="244"/>
      <c r="Q169" s="244"/>
      <c r="R169" s="244"/>
      <c r="S169" s="244"/>
      <c r="T169" s="244"/>
      <c r="U169" s="245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T169" s="246" t="s">
        <v>347</v>
      </c>
      <c r="AU169" s="246" t="s">
        <v>85</v>
      </c>
      <c r="AV169" s="13" t="s">
        <v>85</v>
      </c>
      <c r="AW169" s="13" t="s">
        <v>37</v>
      </c>
      <c r="AX169" s="13" t="s">
        <v>83</v>
      </c>
      <c r="AY169" s="246" t="s">
        <v>335</v>
      </c>
    </row>
    <row r="170" s="12" customFormat="1" ht="22.8" customHeight="1">
      <c r="A170" s="12"/>
      <c r="B170" s="200"/>
      <c r="C170" s="201"/>
      <c r="D170" s="202" t="s">
        <v>75</v>
      </c>
      <c r="E170" s="214" t="s">
        <v>85</v>
      </c>
      <c r="F170" s="214" t="s">
        <v>384</v>
      </c>
      <c r="G170" s="201"/>
      <c r="H170" s="201"/>
      <c r="I170" s="204"/>
      <c r="J170" s="215">
        <f>BK170</f>
        <v>0</v>
      </c>
      <c r="K170" s="201"/>
      <c r="L170" s="206"/>
      <c r="M170" s="207"/>
      <c r="N170" s="208"/>
      <c r="O170" s="208"/>
      <c r="P170" s="209">
        <f>SUM(P171:P313)</f>
        <v>0</v>
      </c>
      <c r="Q170" s="208"/>
      <c r="R170" s="209">
        <f>SUM(R171:R313)</f>
        <v>2416.2840330600002</v>
      </c>
      <c r="S170" s="208"/>
      <c r="T170" s="209">
        <f>SUM(T171:T313)</f>
        <v>0</v>
      </c>
      <c r="U170" s="210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R170" s="211" t="s">
        <v>83</v>
      </c>
      <c r="AT170" s="212" t="s">
        <v>75</v>
      </c>
      <c r="AU170" s="212" t="s">
        <v>83</v>
      </c>
      <c r="AY170" s="211" t="s">
        <v>335</v>
      </c>
      <c r="BK170" s="213">
        <f>SUM(BK171:BK313)</f>
        <v>0</v>
      </c>
    </row>
    <row r="171" s="2" customFormat="1" ht="16.5" customHeight="1">
      <c r="A171" s="40"/>
      <c r="B171" s="41"/>
      <c r="C171" s="216" t="s">
        <v>471</v>
      </c>
      <c r="D171" s="216" t="s">
        <v>337</v>
      </c>
      <c r="E171" s="217" t="s">
        <v>2235</v>
      </c>
      <c r="F171" s="218" t="s">
        <v>2236</v>
      </c>
      <c r="G171" s="219" t="s">
        <v>388</v>
      </c>
      <c r="H171" s="220">
        <v>1611</v>
      </c>
      <c r="I171" s="221"/>
      <c r="J171" s="222">
        <f>ROUND(I171*H171,2)</f>
        <v>0</v>
      </c>
      <c r="K171" s="218" t="s">
        <v>341</v>
      </c>
      <c r="L171" s="46"/>
      <c r="M171" s="223" t="s">
        <v>19</v>
      </c>
      <c r="N171" s="224" t="s">
        <v>47</v>
      </c>
      <c r="O171" s="86"/>
      <c r="P171" s="225">
        <f>O171*H171</f>
        <v>0</v>
      </c>
      <c r="Q171" s="225">
        <v>0</v>
      </c>
      <c r="R171" s="225">
        <f>Q171*H171</f>
        <v>0</v>
      </c>
      <c r="S171" s="225">
        <v>0</v>
      </c>
      <c r="T171" s="225">
        <f>S171*H171</f>
        <v>0</v>
      </c>
      <c r="U171" s="226" t="s">
        <v>19</v>
      </c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R171" s="227" t="s">
        <v>103</v>
      </c>
      <c r="AT171" s="227" t="s">
        <v>337</v>
      </c>
      <c r="AU171" s="227" t="s">
        <v>85</v>
      </c>
      <c r="AY171" s="19" t="s">
        <v>335</v>
      </c>
      <c r="BE171" s="228">
        <f>IF(N171="základní",J171,0)</f>
        <v>0</v>
      </c>
      <c r="BF171" s="228">
        <f>IF(N171="snížená",J171,0)</f>
        <v>0</v>
      </c>
      <c r="BG171" s="228">
        <f>IF(N171="zákl. přenesená",J171,0)</f>
        <v>0</v>
      </c>
      <c r="BH171" s="228">
        <f>IF(N171="sníž. přenesená",J171,0)</f>
        <v>0</v>
      </c>
      <c r="BI171" s="228">
        <f>IF(N171="nulová",J171,0)</f>
        <v>0</v>
      </c>
      <c r="BJ171" s="19" t="s">
        <v>83</v>
      </c>
      <c r="BK171" s="228">
        <f>ROUND(I171*H171,2)</f>
        <v>0</v>
      </c>
      <c r="BL171" s="19" t="s">
        <v>103</v>
      </c>
      <c r="BM171" s="227" t="s">
        <v>2237</v>
      </c>
    </row>
    <row r="172" s="2" customFormat="1">
      <c r="A172" s="40"/>
      <c r="B172" s="41"/>
      <c r="C172" s="42"/>
      <c r="D172" s="229" t="s">
        <v>343</v>
      </c>
      <c r="E172" s="42"/>
      <c r="F172" s="230" t="s">
        <v>2238</v>
      </c>
      <c r="G172" s="42"/>
      <c r="H172" s="42"/>
      <c r="I172" s="231"/>
      <c r="J172" s="42"/>
      <c r="K172" s="42"/>
      <c r="L172" s="46"/>
      <c r="M172" s="232"/>
      <c r="N172" s="233"/>
      <c r="O172" s="86"/>
      <c r="P172" s="86"/>
      <c r="Q172" s="86"/>
      <c r="R172" s="86"/>
      <c r="S172" s="86"/>
      <c r="T172" s="86"/>
      <c r="U172" s="87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T172" s="19" t="s">
        <v>343</v>
      </c>
      <c r="AU172" s="19" t="s">
        <v>85</v>
      </c>
    </row>
    <row r="173" s="2" customFormat="1">
      <c r="A173" s="40"/>
      <c r="B173" s="41"/>
      <c r="C173" s="42"/>
      <c r="D173" s="234" t="s">
        <v>345</v>
      </c>
      <c r="E173" s="42"/>
      <c r="F173" s="235" t="s">
        <v>2239</v>
      </c>
      <c r="G173" s="42"/>
      <c r="H173" s="42"/>
      <c r="I173" s="231"/>
      <c r="J173" s="42"/>
      <c r="K173" s="42"/>
      <c r="L173" s="46"/>
      <c r="M173" s="232"/>
      <c r="N173" s="233"/>
      <c r="O173" s="86"/>
      <c r="P173" s="86"/>
      <c r="Q173" s="86"/>
      <c r="R173" s="86"/>
      <c r="S173" s="86"/>
      <c r="T173" s="86"/>
      <c r="U173" s="87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T173" s="19" t="s">
        <v>345</v>
      </c>
      <c r="AU173" s="19" t="s">
        <v>85</v>
      </c>
    </row>
    <row r="174" s="14" customFormat="1">
      <c r="A174" s="14"/>
      <c r="B174" s="247"/>
      <c r="C174" s="248"/>
      <c r="D174" s="229" t="s">
        <v>347</v>
      </c>
      <c r="E174" s="249" t="s">
        <v>19</v>
      </c>
      <c r="F174" s="250" t="s">
        <v>2158</v>
      </c>
      <c r="G174" s="248"/>
      <c r="H174" s="249" t="s">
        <v>19</v>
      </c>
      <c r="I174" s="251"/>
      <c r="J174" s="248"/>
      <c r="K174" s="248"/>
      <c r="L174" s="252"/>
      <c r="M174" s="253"/>
      <c r="N174" s="254"/>
      <c r="O174" s="254"/>
      <c r="P174" s="254"/>
      <c r="Q174" s="254"/>
      <c r="R174" s="254"/>
      <c r="S174" s="254"/>
      <c r="T174" s="254"/>
      <c r="U174" s="255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T174" s="256" t="s">
        <v>347</v>
      </c>
      <c r="AU174" s="256" t="s">
        <v>85</v>
      </c>
      <c r="AV174" s="14" t="s">
        <v>83</v>
      </c>
      <c r="AW174" s="14" t="s">
        <v>37</v>
      </c>
      <c r="AX174" s="14" t="s">
        <v>76</v>
      </c>
      <c r="AY174" s="256" t="s">
        <v>335</v>
      </c>
    </row>
    <row r="175" s="13" customFormat="1">
      <c r="A175" s="13"/>
      <c r="B175" s="236"/>
      <c r="C175" s="237"/>
      <c r="D175" s="229" t="s">
        <v>347</v>
      </c>
      <c r="E175" s="238" t="s">
        <v>19</v>
      </c>
      <c r="F175" s="239" t="s">
        <v>2240</v>
      </c>
      <c r="G175" s="237"/>
      <c r="H175" s="240">
        <v>1611</v>
      </c>
      <c r="I175" s="241"/>
      <c r="J175" s="237"/>
      <c r="K175" s="237"/>
      <c r="L175" s="242"/>
      <c r="M175" s="243"/>
      <c r="N175" s="244"/>
      <c r="O175" s="244"/>
      <c r="P175" s="244"/>
      <c r="Q175" s="244"/>
      <c r="R175" s="244"/>
      <c r="S175" s="244"/>
      <c r="T175" s="244"/>
      <c r="U175" s="245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T175" s="246" t="s">
        <v>347</v>
      </c>
      <c r="AU175" s="246" t="s">
        <v>85</v>
      </c>
      <c r="AV175" s="13" t="s">
        <v>85</v>
      </c>
      <c r="AW175" s="13" t="s">
        <v>37</v>
      </c>
      <c r="AX175" s="13" t="s">
        <v>83</v>
      </c>
      <c r="AY175" s="246" t="s">
        <v>335</v>
      </c>
    </row>
    <row r="176" s="2" customFormat="1" ht="16.5" customHeight="1">
      <c r="A176" s="40"/>
      <c r="B176" s="41"/>
      <c r="C176" s="257" t="s">
        <v>478</v>
      </c>
      <c r="D176" s="257" t="s">
        <v>395</v>
      </c>
      <c r="E176" s="258" t="s">
        <v>2241</v>
      </c>
      <c r="F176" s="259" t="s">
        <v>2242</v>
      </c>
      <c r="G176" s="260" t="s">
        <v>351</v>
      </c>
      <c r="H176" s="261">
        <v>129.68600000000001</v>
      </c>
      <c r="I176" s="262"/>
      <c r="J176" s="263">
        <f>ROUND(I176*H176,2)</f>
        <v>0</v>
      </c>
      <c r="K176" s="259" t="s">
        <v>341</v>
      </c>
      <c r="L176" s="264"/>
      <c r="M176" s="265" t="s">
        <v>19</v>
      </c>
      <c r="N176" s="266" t="s">
        <v>47</v>
      </c>
      <c r="O176" s="86"/>
      <c r="P176" s="225">
        <f>O176*H176</f>
        <v>0</v>
      </c>
      <c r="Q176" s="225">
        <v>2.4289999999999998</v>
      </c>
      <c r="R176" s="225">
        <f>Q176*H176</f>
        <v>315.007294</v>
      </c>
      <c r="S176" s="225">
        <v>0</v>
      </c>
      <c r="T176" s="225">
        <f>S176*H176</f>
        <v>0</v>
      </c>
      <c r="U176" s="226" t="s">
        <v>19</v>
      </c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R176" s="227" t="s">
        <v>394</v>
      </c>
      <c r="AT176" s="227" t="s">
        <v>395</v>
      </c>
      <c r="AU176" s="227" t="s">
        <v>85</v>
      </c>
      <c r="AY176" s="19" t="s">
        <v>335</v>
      </c>
      <c r="BE176" s="228">
        <f>IF(N176="základní",J176,0)</f>
        <v>0</v>
      </c>
      <c r="BF176" s="228">
        <f>IF(N176="snížená",J176,0)</f>
        <v>0</v>
      </c>
      <c r="BG176" s="228">
        <f>IF(N176="zákl. přenesená",J176,0)</f>
        <v>0</v>
      </c>
      <c r="BH176" s="228">
        <f>IF(N176="sníž. přenesená",J176,0)</f>
        <v>0</v>
      </c>
      <c r="BI176" s="228">
        <f>IF(N176="nulová",J176,0)</f>
        <v>0</v>
      </c>
      <c r="BJ176" s="19" t="s">
        <v>83</v>
      </c>
      <c r="BK176" s="228">
        <f>ROUND(I176*H176,2)</f>
        <v>0</v>
      </c>
      <c r="BL176" s="19" t="s">
        <v>103</v>
      </c>
      <c r="BM176" s="227" t="s">
        <v>2243</v>
      </c>
    </row>
    <row r="177" s="2" customFormat="1">
      <c r="A177" s="40"/>
      <c r="B177" s="41"/>
      <c r="C177" s="42"/>
      <c r="D177" s="229" t="s">
        <v>343</v>
      </c>
      <c r="E177" s="42"/>
      <c r="F177" s="230" t="s">
        <v>2242</v>
      </c>
      <c r="G177" s="42"/>
      <c r="H177" s="42"/>
      <c r="I177" s="231"/>
      <c r="J177" s="42"/>
      <c r="K177" s="42"/>
      <c r="L177" s="46"/>
      <c r="M177" s="232"/>
      <c r="N177" s="233"/>
      <c r="O177" s="86"/>
      <c r="P177" s="86"/>
      <c r="Q177" s="86"/>
      <c r="R177" s="86"/>
      <c r="S177" s="86"/>
      <c r="T177" s="86"/>
      <c r="U177" s="87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T177" s="19" t="s">
        <v>343</v>
      </c>
      <c r="AU177" s="19" t="s">
        <v>85</v>
      </c>
    </row>
    <row r="178" s="13" customFormat="1">
      <c r="A178" s="13"/>
      <c r="B178" s="236"/>
      <c r="C178" s="237"/>
      <c r="D178" s="229" t="s">
        <v>347</v>
      </c>
      <c r="E178" s="238" t="s">
        <v>19</v>
      </c>
      <c r="F178" s="239" t="s">
        <v>2244</v>
      </c>
      <c r="G178" s="237"/>
      <c r="H178" s="240">
        <v>112.77</v>
      </c>
      <c r="I178" s="241"/>
      <c r="J178" s="237"/>
      <c r="K178" s="237"/>
      <c r="L178" s="242"/>
      <c r="M178" s="243"/>
      <c r="N178" s="244"/>
      <c r="O178" s="244"/>
      <c r="P178" s="244"/>
      <c r="Q178" s="244"/>
      <c r="R178" s="244"/>
      <c r="S178" s="244"/>
      <c r="T178" s="244"/>
      <c r="U178" s="245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T178" s="246" t="s">
        <v>347</v>
      </c>
      <c r="AU178" s="246" t="s">
        <v>85</v>
      </c>
      <c r="AV178" s="13" t="s">
        <v>85</v>
      </c>
      <c r="AW178" s="13" t="s">
        <v>37</v>
      </c>
      <c r="AX178" s="13" t="s">
        <v>83</v>
      </c>
      <c r="AY178" s="246" t="s">
        <v>335</v>
      </c>
    </row>
    <row r="179" s="13" customFormat="1">
      <c r="A179" s="13"/>
      <c r="B179" s="236"/>
      <c r="C179" s="237"/>
      <c r="D179" s="229" t="s">
        <v>347</v>
      </c>
      <c r="E179" s="237"/>
      <c r="F179" s="239" t="s">
        <v>2245</v>
      </c>
      <c r="G179" s="237"/>
      <c r="H179" s="240">
        <v>129.68600000000001</v>
      </c>
      <c r="I179" s="241"/>
      <c r="J179" s="237"/>
      <c r="K179" s="237"/>
      <c r="L179" s="242"/>
      <c r="M179" s="243"/>
      <c r="N179" s="244"/>
      <c r="O179" s="244"/>
      <c r="P179" s="244"/>
      <c r="Q179" s="244"/>
      <c r="R179" s="244"/>
      <c r="S179" s="244"/>
      <c r="T179" s="244"/>
      <c r="U179" s="245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T179" s="246" t="s">
        <v>347</v>
      </c>
      <c r="AU179" s="246" t="s">
        <v>85</v>
      </c>
      <c r="AV179" s="13" t="s">
        <v>85</v>
      </c>
      <c r="AW179" s="13" t="s">
        <v>4</v>
      </c>
      <c r="AX179" s="13" t="s">
        <v>83</v>
      </c>
      <c r="AY179" s="246" t="s">
        <v>335</v>
      </c>
    </row>
    <row r="180" s="2" customFormat="1" ht="21.75" customHeight="1">
      <c r="A180" s="40"/>
      <c r="B180" s="41"/>
      <c r="C180" s="216" t="s">
        <v>7</v>
      </c>
      <c r="D180" s="216" t="s">
        <v>337</v>
      </c>
      <c r="E180" s="217" t="s">
        <v>2246</v>
      </c>
      <c r="F180" s="218" t="s">
        <v>2247</v>
      </c>
      <c r="G180" s="219" t="s">
        <v>388</v>
      </c>
      <c r="H180" s="220">
        <v>537</v>
      </c>
      <c r="I180" s="221"/>
      <c r="J180" s="222">
        <f>ROUND(I180*H180,2)</f>
        <v>0</v>
      </c>
      <c r="K180" s="218" t="s">
        <v>341</v>
      </c>
      <c r="L180" s="46"/>
      <c r="M180" s="223" t="s">
        <v>19</v>
      </c>
      <c r="N180" s="224" t="s">
        <v>47</v>
      </c>
      <c r="O180" s="86"/>
      <c r="P180" s="225">
        <f>O180*H180</f>
        <v>0</v>
      </c>
      <c r="Q180" s="225">
        <v>0.0053400000000000001</v>
      </c>
      <c r="R180" s="225">
        <f>Q180*H180</f>
        <v>2.8675800000000002</v>
      </c>
      <c r="S180" s="225">
        <v>0</v>
      </c>
      <c r="T180" s="225">
        <f>S180*H180</f>
        <v>0</v>
      </c>
      <c r="U180" s="226" t="s">
        <v>19</v>
      </c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R180" s="227" t="s">
        <v>103</v>
      </c>
      <c r="AT180" s="227" t="s">
        <v>337</v>
      </c>
      <c r="AU180" s="227" t="s">
        <v>85</v>
      </c>
      <c r="AY180" s="19" t="s">
        <v>335</v>
      </c>
      <c r="BE180" s="228">
        <f>IF(N180="základní",J180,0)</f>
        <v>0</v>
      </c>
      <c r="BF180" s="228">
        <f>IF(N180="snížená",J180,0)</f>
        <v>0</v>
      </c>
      <c r="BG180" s="228">
        <f>IF(N180="zákl. přenesená",J180,0)</f>
        <v>0</v>
      </c>
      <c r="BH180" s="228">
        <f>IF(N180="sníž. přenesená",J180,0)</f>
        <v>0</v>
      </c>
      <c r="BI180" s="228">
        <f>IF(N180="nulová",J180,0)</f>
        <v>0</v>
      </c>
      <c r="BJ180" s="19" t="s">
        <v>83</v>
      </c>
      <c r="BK180" s="228">
        <f>ROUND(I180*H180,2)</f>
        <v>0</v>
      </c>
      <c r="BL180" s="19" t="s">
        <v>103</v>
      </c>
      <c r="BM180" s="227" t="s">
        <v>2248</v>
      </c>
    </row>
    <row r="181" s="2" customFormat="1">
      <c r="A181" s="40"/>
      <c r="B181" s="41"/>
      <c r="C181" s="42"/>
      <c r="D181" s="229" t="s">
        <v>343</v>
      </c>
      <c r="E181" s="42"/>
      <c r="F181" s="230" t="s">
        <v>2249</v>
      </c>
      <c r="G181" s="42"/>
      <c r="H181" s="42"/>
      <c r="I181" s="231"/>
      <c r="J181" s="42"/>
      <c r="K181" s="42"/>
      <c r="L181" s="46"/>
      <c r="M181" s="232"/>
      <c r="N181" s="233"/>
      <c r="O181" s="86"/>
      <c r="P181" s="86"/>
      <c r="Q181" s="86"/>
      <c r="R181" s="86"/>
      <c r="S181" s="86"/>
      <c r="T181" s="86"/>
      <c r="U181" s="87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T181" s="19" t="s">
        <v>343</v>
      </c>
      <c r="AU181" s="19" t="s">
        <v>85</v>
      </c>
    </row>
    <row r="182" s="2" customFormat="1">
      <c r="A182" s="40"/>
      <c r="B182" s="41"/>
      <c r="C182" s="42"/>
      <c r="D182" s="234" t="s">
        <v>345</v>
      </c>
      <c r="E182" s="42"/>
      <c r="F182" s="235" t="s">
        <v>2250</v>
      </c>
      <c r="G182" s="42"/>
      <c r="H182" s="42"/>
      <c r="I182" s="231"/>
      <c r="J182" s="42"/>
      <c r="K182" s="42"/>
      <c r="L182" s="46"/>
      <c r="M182" s="232"/>
      <c r="N182" s="233"/>
      <c r="O182" s="86"/>
      <c r="P182" s="86"/>
      <c r="Q182" s="86"/>
      <c r="R182" s="86"/>
      <c r="S182" s="86"/>
      <c r="T182" s="86"/>
      <c r="U182" s="87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T182" s="19" t="s">
        <v>345</v>
      </c>
      <c r="AU182" s="19" t="s">
        <v>85</v>
      </c>
    </row>
    <row r="183" s="14" customFormat="1">
      <c r="A183" s="14"/>
      <c r="B183" s="247"/>
      <c r="C183" s="248"/>
      <c r="D183" s="229" t="s">
        <v>347</v>
      </c>
      <c r="E183" s="249" t="s">
        <v>19</v>
      </c>
      <c r="F183" s="250" t="s">
        <v>2158</v>
      </c>
      <c r="G183" s="248"/>
      <c r="H183" s="249" t="s">
        <v>19</v>
      </c>
      <c r="I183" s="251"/>
      <c r="J183" s="248"/>
      <c r="K183" s="248"/>
      <c r="L183" s="252"/>
      <c r="M183" s="253"/>
      <c r="N183" s="254"/>
      <c r="O183" s="254"/>
      <c r="P183" s="254"/>
      <c r="Q183" s="254"/>
      <c r="R183" s="254"/>
      <c r="S183" s="254"/>
      <c r="T183" s="254"/>
      <c r="U183" s="255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T183" s="256" t="s">
        <v>347</v>
      </c>
      <c r="AU183" s="256" t="s">
        <v>85</v>
      </c>
      <c r="AV183" s="14" t="s">
        <v>83</v>
      </c>
      <c r="AW183" s="14" t="s">
        <v>37</v>
      </c>
      <c r="AX183" s="14" t="s">
        <v>76</v>
      </c>
      <c r="AY183" s="256" t="s">
        <v>335</v>
      </c>
    </row>
    <row r="184" s="13" customFormat="1">
      <c r="A184" s="13"/>
      <c r="B184" s="236"/>
      <c r="C184" s="237"/>
      <c r="D184" s="229" t="s">
        <v>347</v>
      </c>
      <c r="E184" s="238" t="s">
        <v>19</v>
      </c>
      <c r="F184" s="239" t="s">
        <v>2251</v>
      </c>
      <c r="G184" s="237"/>
      <c r="H184" s="240">
        <v>537</v>
      </c>
      <c r="I184" s="241"/>
      <c r="J184" s="237"/>
      <c r="K184" s="237"/>
      <c r="L184" s="242"/>
      <c r="M184" s="243"/>
      <c r="N184" s="244"/>
      <c r="O184" s="244"/>
      <c r="P184" s="244"/>
      <c r="Q184" s="244"/>
      <c r="R184" s="244"/>
      <c r="S184" s="244"/>
      <c r="T184" s="244"/>
      <c r="U184" s="245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T184" s="246" t="s">
        <v>347</v>
      </c>
      <c r="AU184" s="246" t="s">
        <v>85</v>
      </c>
      <c r="AV184" s="13" t="s">
        <v>85</v>
      </c>
      <c r="AW184" s="13" t="s">
        <v>37</v>
      </c>
      <c r="AX184" s="13" t="s">
        <v>83</v>
      </c>
      <c r="AY184" s="246" t="s">
        <v>335</v>
      </c>
    </row>
    <row r="185" s="2" customFormat="1" ht="21.75" customHeight="1">
      <c r="A185" s="40"/>
      <c r="B185" s="41"/>
      <c r="C185" s="216" t="s">
        <v>490</v>
      </c>
      <c r="D185" s="216" t="s">
        <v>337</v>
      </c>
      <c r="E185" s="217" t="s">
        <v>2252</v>
      </c>
      <c r="F185" s="218" t="s">
        <v>2253</v>
      </c>
      <c r="G185" s="219" t="s">
        <v>388</v>
      </c>
      <c r="H185" s="220">
        <v>1074</v>
      </c>
      <c r="I185" s="221"/>
      <c r="J185" s="222">
        <f>ROUND(I185*H185,2)</f>
        <v>0</v>
      </c>
      <c r="K185" s="218" t="s">
        <v>341</v>
      </c>
      <c r="L185" s="46"/>
      <c r="M185" s="223" t="s">
        <v>19</v>
      </c>
      <c r="N185" s="224" t="s">
        <v>47</v>
      </c>
      <c r="O185" s="86"/>
      <c r="P185" s="225">
        <f>O185*H185</f>
        <v>0</v>
      </c>
      <c r="Q185" s="225">
        <v>0.0094999999999999998</v>
      </c>
      <c r="R185" s="225">
        <f>Q185*H185</f>
        <v>10.202999999999999</v>
      </c>
      <c r="S185" s="225">
        <v>0</v>
      </c>
      <c r="T185" s="225">
        <f>S185*H185</f>
        <v>0</v>
      </c>
      <c r="U185" s="226" t="s">
        <v>19</v>
      </c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R185" s="227" t="s">
        <v>103</v>
      </c>
      <c r="AT185" s="227" t="s">
        <v>337</v>
      </c>
      <c r="AU185" s="227" t="s">
        <v>85</v>
      </c>
      <c r="AY185" s="19" t="s">
        <v>335</v>
      </c>
      <c r="BE185" s="228">
        <f>IF(N185="základní",J185,0)</f>
        <v>0</v>
      </c>
      <c r="BF185" s="228">
        <f>IF(N185="snížená",J185,0)</f>
        <v>0</v>
      </c>
      <c r="BG185" s="228">
        <f>IF(N185="zákl. přenesená",J185,0)</f>
        <v>0</v>
      </c>
      <c r="BH185" s="228">
        <f>IF(N185="sníž. přenesená",J185,0)</f>
        <v>0</v>
      </c>
      <c r="BI185" s="228">
        <f>IF(N185="nulová",J185,0)</f>
        <v>0</v>
      </c>
      <c r="BJ185" s="19" t="s">
        <v>83</v>
      </c>
      <c r="BK185" s="228">
        <f>ROUND(I185*H185,2)</f>
        <v>0</v>
      </c>
      <c r="BL185" s="19" t="s">
        <v>103</v>
      </c>
      <c r="BM185" s="227" t="s">
        <v>2254</v>
      </c>
    </row>
    <row r="186" s="2" customFormat="1">
      <c r="A186" s="40"/>
      <c r="B186" s="41"/>
      <c r="C186" s="42"/>
      <c r="D186" s="229" t="s">
        <v>343</v>
      </c>
      <c r="E186" s="42"/>
      <c r="F186" s="230" t="s">
        <v>2255</v>
      </c>
      <c r="G186" s="42"/>
      <c r="H186" s="42"/>
      <c r="I186" s="231"/>
      <c r="J186" s="42"/>
      <c r="K186" s="42"/>
      <c r="L186" s="46"/>
      <c r="M186" s="232"/>
      <c r="N186" s="233"/>
      <c r="O186" s="86"/>
      <c r="P186" s="86"/>
      <c r="Q186" s="86"/>
      <c r="R186" s="86"/>
      <c r="S186" s="86"/>
      <c r="T186" s="86"/>
      <c r="U186" s="87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T186" s="19" t="s">
        <v>343</v>
      </c>
      <c r="AU186" s="19" t="s">
        <v>85</v>
      </c>
    </row>
    <row r="187" s="2" customFormat="1">
      <c r="A187" s="40"/>
      <c r="B187" s="41"/>
      <c r="C187" s="42"/>
      <c r="D187" s="234" t="s">
        <v>345</v>
      </c>
      <c r="E187" s="42"/>
      <c r="F187" s="235" t="s">
        <v>2256</v>
      </c>
      <c r="G187" s="42"/>
      <c r="H187" s="42"/>
      <c r="I187" s="231"/>
      <c r="J187" s="42"/>
      <c r="K187" s="42"/>
      <c r="L187" s="46"/>
      <c r="M187" s="232"/>
      <c r="N187" s="233"/>
      <c r="O187" s="86"/>
      <c r="P187" s="86"/>
      <c r="Q187" s="86"/>
      <c r="R187" s="86"/>
      <c r="S187" s="86"/>
      <c r="T187" s="86"/>
      <c r="U187" s="87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T187" s="19" t="s">
        <v>345</v>
      </c>
      <c r="AU187" s="19" t="s">
        <v>85</v>
      </c>
    </row>
    <row r="188" s="14" customFormat="1">
      <c r="A188" s="14"/>
      <c r="B188" s="247"/>
      <c r="C188" s="248"/>
      <c r="D188" s="229" t="s">
        <v>347</v>
      </c>
      <c r="E188" s="249" t="s">
        <v>19</v>
      </c>
      <c r="F188" s="250" t="s">
        <v>2158</v>
      </c>
      <c r="G188" s="248"/>
      <c r="H188" s="249" t="s">
        <v>19</v>
      </c>
      <c r="I188" s="251"/>
      <c r="J188" s="248"/>
      <c r="K188" s="248"/>
      <c r="L188" s="252"/>
      <c r="M188" s="253"/>
      <c r="N188" s="254"/>
      <c r="O188" s="254"/>
      <c r="P188" s="254"/>
      <c r="Q188" s="254"/>
      <c r="R188" s="254"/>
      <c r="S188" s="254"/>
      <c r="T188" s="254"/>
      <c r="U188" s="255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T188" s="256" t="s">
        <v>347</v>
      </c>
      <c r="AU188" s="256" t="s">
        <v>85</v>
      </c>
      <c r="AV188" s="14" t="s">
        <v>83</v>
      </c>
      <c r="AW188" s="14" t="s">
        <v>37</v>
      </c>
      <c r="AX188" s="14" t="s">
        <v>76</v>
      </c>
      <c r="AY188" s="256" t="s">
        <v>335</v>
      </c>
    </row>
    <row r="189" s="13" customFormat="1">
      <c r="A189" s="13"/>
      <c r="B189" s="236"/>
      <c r="C189" s="237"/>
      <c r="D189" s="229" t="s">
        <v>347</v>
      </c>
      <c r="E189" s="238" t="s">
        <v>19</v>
      </c>
      <c r="F189" s="239" t="s">
        <v>2257</v>
      </c>
      <c r="G189" s="237"/>
      <c r="H189" s="240">
        <v>1074</v>
      </c>
      <c r="I189" s="241"/>
      <c r="J189" s="237"/>
      <c r="K189" s="237"/>
      <c r="L189" s="242"/>
      <c r="M189" s="243"/>
      <c r="N189" s="244"/>
      <c r="O189" s="244"/>
      <c r="P189" s="244"/>
      <c r="Q189" s="244"/>
      <c r="R189" s="244"/>
      <c r="S189" s="244"/>
      <c r="T189" s="244"/>
      <c r="U189" s="245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T189" s="246" t="s">
        <v>347</v>
      </c>
      <c r="AU189" s="246" t="s">
        <v>85</v>
      </c>
      <c r="AV189" s="13" t="s">
        <v>85</v>
      </c>
      <c r="AW189" s="13" t="s">
        <v>37</v>
      </c>
      <c r="AX189" s="13" t="s">
        <v>83</v>
      </c>
      <c r="AY189" s="246" t="s">
        <v>335</v>
      </c>
    </row>
    <row r="190" s="2" customFormat="1" ht="16.5" customHeight="1">
      <c r="A190" s="40"/>
      <c r="B190" s="41"/>
      <c r="C190" s="216" t="s">
        <v>1440</v>
      </c>
      <c r="D190" s="216" t="s">
        <v>337</v>
      </c>
      <c r="E190" s="217" t="s">
        <v>2258</v>
      </c>
      <c r="F190" s="218" t="s">
        <v>2259</v>
      </c>
      <c r="G190" s="219" t="s">
        <v>618</v>
      </c>
      <c r="H190" s="220">
        <v>1243.5</v>
      </c>
      <c r="I190" s="221"/>
      <c r="J190" s="222">
        <f>ROUND(I190*H190,2)</f>
        <v>0</v>
      </c>
      <c r="K190" s="218" t="s">
        <v>341</v>
      </c>
      <c r="L190" s="46"/>
      <c r="M190" s="223" t="s">
        <v>19</v>
      </c>
      <c r="N190" s="224" t="s">
        <v>47</v>
      </c>
      <c r="O190" s="86"/>
      <c r="P190" s="225">
        <f>O190*H190</f>
        <v>0</v>
      </c>
      <c r="Q190" s="225">
        <v>0.00018000000000000001</v>
      </c>
      <c r="R190" s="225">
        <f>Q190*H190</f>
        <v>0.22383</v>
      </c>
      <c r="S190" s="225">
        <v>0</v>
      </c>
      <c r="T190" s="225">
        <f>S190*H190</f>
        <v>0</v>
      </c>
      <c r="U190" s="226" t="s">
        <v>19</v>
      </c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R190" s="227" t="s">
        <v>103</v>
      </c>
      <c r="AT190" s="227" t="s">
        <v>337</v>
      </c>
      <c r="AU190" s="227" t="s">
        <v>85</v>
      </c>
      <c r="AY190" s="19" t="s">
        <v>335</v>
      </c>
      <c r="BE190" s="228">
        <f>IF(N190="základní",J190,0)</f>
        <v>0</v>
      </c>
      <c r="BF190" s="228">
        <f>IF(N190="snížená",J190,0)</f>
        <v>0</v>
      </c>
      <c r="BG190" s="228">
        <f>IF(N190="zákl. přenesená",J190,0)</f>
        <v>0</v>
      </c>
      <c r="BH190" s="228">
        <f>IF(N190="sníž. přenesená",J190,0)</f>
        <v>0</v>
      </c>
      <c r="BI190" s="228">
        <f>IF(N190="nulová",J190,0)</f>
        <v>0</v>
      </c>
      <c r="BJ190" s="19" t="s">
        <v>83</v>
      </c>
      <c r="BK190" s="228">
        <f>ROUND(I190*H190,2)</f>
        <v>0</v>
      </c>
      <c r="BL190" s="19" t="s">
        <v>103</v>
      </c>
      <c r="BM190" s="227" t="s">
        <v>2260</v>
      </c>
    </row>
    <row r="191" s="2" customFormat="1">
      <c r="A191" s="40"/>
      <c r="B191" s="41"/>
      <c r="C191" s="42"/>
      <c r="D191" s="229" t="s">
        <v>343</v>
      </c>
      <c r="E191" s="42"/>
      <c r="F191" s="230" t="s">
        <v>2261</v>
      </c>
      <c r="G191" s="42"/>
      <c r="H191" s="42"/>
      <c r="I191" s="231"/>
      <c r="J191" s="42"/>
      <c r="K191" s="42"/>
      <c r="L191" s="46"/>
      <c r="M191" s="232"/>
      <c r="N191" s="233"/>
      <c r="O191" s="86"/>
      <c r="P191" s="86"/>
      <c r="Q191" s="86"/>
      <c r="R191" s="86"/>
      <c r="S191" s="86"/>
      <c r="T191" s="86"/>
      <c r="U191" s="87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T191" s="19" t="s">
        <v>343</v>
      </c>
      <c r="AU191" s="19" t="s">
        <v>85</v>
      </c>
    </row>
    <row r="192" s="2" customFormat="1">
      <c r="A192" s="40"/>
      <c r="B192" s="41"/>
      <c r="C192" s="42"/>
      <c r="D192" s="234" t="s">
        <v>345</v>
      </c>
      <c r="E192" s="42"/>
      <c r="F192" s="235" t="s">
        <v>2262</v>
      </c>
      <c r="G192" s="42"/>
      <c r="H192" s="42"/>
      <c r="I192" s="231"/>
      <c r="J192" s="42"/>
      <c r="K192" s="42"/>
      <c r="L192" s="46"/>
      <c r="M192" s="232"/>
      <c r="N192" s="233"/>
      <c r="O192" s="86"/>
      <c r="P192" s="86"/>
      <c r="Q192" s="86"/>
      <c r="R192" s="86"/>
      <c r="S192" s="86"/>
      <c r="T192" s="86"/>
      <c r="U192" s="87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T192" s="19" t="s">
        <v>345</v>
      </c>
      <c r="AU192" s="19" t="s">
        <v>85</v>
      </c>
    </row>
    <row r="193" s="13" customFormat="1">
      <c r="A193" s="13"/>
      <c r="B193" s="236"/>
      <c r="C193" s="237"/>
      <c r="D193" s="229" t="s">
        <v>347</v>
      </c>
      <c r="E193" s="238" t="s">
        <v>19</v>
      </c>
      <c r="F193" s="239" t="s">
        <v>2263</v>
      </c>
      <c r="G193" s="237"/>
      <c r="H193" s="240">
        <v>1163.5</v>
      </c>
      <c r="I193" s="241"/>
      <c r="J193" s="237"/>
      <c r="K193" s="237"/>
      <c r="L193" s="242"/>
      <c r="M193" s="243"/>
      <c r="N193" s="244"/>
      <c r="O193" s="244"/>
      <c r="P193" s="244"/>
      <c r="Q193" s="244"/>
      <c r="R193" s="244"/>
      <c r="S193" s="244"/>
      <c r="T193" s="244"/>
      <c r="U193" s="245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T193" s="246" t="s">
        <v>347</v>
      </c>
      <c r="AU193" s="246" t="s">
        <v>85</v>
      </c>
      <c r="AV193" s="13" t="s">
        <v>85</v>
      </c>
      <c r="AW193" s="13" t="s">
        <v>37</v>
      </c>
      <c r="AX193" s="13" t="s">
        <v>76</v>
      </c>
      <c r="AY193" s="246" t="s">
        <v>335</v>
      </c>
    </row>
    <row r="194" s="13" customFormat="1">
      <c r="A194" s="13"/>
      <c r="B194" s="236"/>
      <c r="C194" s="237"/>
      <c r="D194" s="229" t="s">
        <v>347</v>
      </c>
      <c r="E194" s="238" t="s">
        <v>19</v>
      </c>
      <c r="F194" s="239" t="s">
        <v>2264</v>
      </c>
      <c r="G194" s="237"/>
      <c r="H194" s="240">
        <v>80</v>
      </c>
      <c r="I194" s="241"/>
      <c r="J194" s="237"/>
      <c r="K194" s="237"/>
      <c r="L194" s="242"/>
      <c r="M194" s="243"/>
      <c r="N194" s="244"/>
      <c r="O194" s="244"/>
      <c r="P194" s="244"/>
      <c r="Q194" s="244"/>
      <c r="R194" s="244"/>
      <c r="S194" s="244"/>
      <c r="T194" s="244"/>
      <c r="U194" s="245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T194" s="246" t="s">
        <v>347</v>
      </c>
      <c r="AU194" s="246" t="s">
        <v>85</v>
      </c>
      <c r="AV194" s="13" t="s">
        <v>85</v>
      </c>
      <c r="AW194" s="13" t="s">
        <v>37</v>
      </c>
      <c r="AX194" s="13" t="s">
        <v>76</v>
      </c>
      <c r="AY194" s="246" t="s">
        <v>335</v>
      </c>
    </row>
    <row r="195" s="15" customFormat="1">
      <c r="A195" s="15"/>
      <c r="B195" s="267"/>
      <c r="C195" s="268"/>
      <c r="D195" s="229" t="s">
        <v>347</v>
      </c>
      <c r="E195" s="269" t="s">
        <v>19</v>
      </c>
      <c r="F195" s="270" t="s">
        <v>462</v>
      </c>
      <c r="G195" s="268"/>
      <c r="H195" s="271">
        <v>1243.5</v>
      </c>
      <c r="I195" s="272"/>
      <c r="J195" s="268"/>
      <c r="K195" s="268"/>
      <c r="L195" s="273"/>
      <c r="M195" s="274"/>
      <c r="N195" s="275"/>
      <c r="O195" s="275"/>
      <c r="P195" s="275"/>
      <c r="Q195" s="275"/>
      <c r="R195" s="275"/>
      <c r="S195" s="275"/>
      <c r="T195" s="275"/>
      <c r="U195" s="276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T195" s="277" t="s">
        <v>347</v>
      </c>
      <c r="AU195" s="277" t="s">
        <v>85</v>
      </c>
      <c r="AV195" s="15" t="s">
        <v>103</v>
      </c>
      <c r="AW195" s="15" t="s">
        <v>37</v>
      </c>
      <c r="AX195" s="15" t="s">
        <v>83</v>
      </c>
      <c r="AY195" s="277" t="s">
        <v>335</v>
      </c>
    </row>
    <row r="196" s="2" customFormat="1" ht="16.5" customHeight="1">
      <c r="A196" s="40"/>
      <c r="B196" s="41"/>
      <c r="C196" s="216" t="s">
        <v>496</v>
      </c>
      <c r="D196" s="216" t="s">
        <v>337</v>
      </c>
      <c r="E196" s="217" t="s">
        <v>2265</v>
      </c>
      <c r="F196" s="218" t="s">
        <v>2266</v>
      </c>
      <c r="G196" s="219" t="s">
        <v>618</v>
      </c>
      <c r="H196" s="220">
        <v>620</v>
      </c>
      <c r="I196" s="221"/>
      <c r="J196" s="222">
        <f>ROUND(I196*H196,2)</f>
        <v>0</v>
      </c>
      <c r="K196" s="218" t="s">
        <v>341</v>
      </c>
      <c r="L196" s="46"/>
      <c r="M196" s="223" t="s">
        <v>19</v>
      </c>
      <c r="N196" s="224" t="s">
        <v>47</v>
      </c>
      <c r="O196" s="86"/>
      <c r="P196" s="225">
        <f>O196*H196</f>
        <v>0</v>
      </c>
      <c r="Q196" s="225">
        <v>0.00019000000000000001</v>
      </c>
      <c r="R196" s="225">
        <f>Q196*H196</f>
        <v>0.1178</v>
      </c>
      <c r="S196" s="225">
        <v>0</v>
      </c>
      <c r="T196" s="225">
        <f>S196*H196</f>
        <v>0</v>
      </c>
      <c r="U196" s="226" t="s">
        <v>19</v>
      </c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R196" s="227" t="s">
        <v>103</v>
      </c>
      <c r="AT196" s="227" t="s">
        <v>337</v>
      </c>
      <c r="AU196" s="227" t="s">
        <v>85</v>
      </c>
      <c r="AY196" s="19" t="s">
        <v>335</v>
      </c>
      <c r="BE196" s="228">
        <f>IF(N196="základní",J196,0)</f>
        <v>0</v>
      </c>
      <c r="BF196" s="228">
        <f>IF(N196="snížená",J196,0)</f>
        <v>0</v>
      </c>
      <c r="BG196" s="228">
        <f>IF(N196="zákl. přenesená",J196,0)</f>
        <v>0</v>
      </c>
      <c r="BH196" s="228">
        <f>IF(N196="sníž. přenesená",J196,0)</f>
        <v>0</v>
      </c>
      <c r="BI196" s="228">
        <f>IF(N196="nulová",J196,0)</f>
        <v>0</v>
      </c>
      <c r="BJ196" s="19" t="s">
        <v>83</v>
      </c>
      <c r="BK196" s="228">
        <f>ROUND(I196*H196,2)</f>
        <v>0</v>
      </c>
      <c r="BL196" s="19" t="s">
        <v>103</v>
      </c>
      <c r="BM196" s="227" t="s">
        <v>2267</v>
      </c>
    </row>
    <row r="197" s="2" customFormat="1">
      <c r="A197" s="40"/>
      <c r="B197" s="41"/>
      <c r="C197" s="42"/>
      <c r="D197" s="229" t="s">
        <v>343</v>
      </c>
      <c r="E197" s="42"/>
      <c r="F197" s="230" t="s">
        <v>2268</v>
      </c>
      <c r="G197" s="42"/>
      <c r="H197" s="42"/>
      <c r="I197" s="231"/>
      <c r="J197" s="42"/>
      <c r="K197" s="42"/>
      <c r="L197" s="46"/>
      <c r="M197" s="232"/>
      <c r="N197" s="233"/>
      <c r="O197" s="86"/>
      <c r="P197" s="86"/>
      <c r="Q197" s="86"/>
      <c r="R197" s="86"/>
      <c r="S197" s="86"/>
      <c r="T197" s="86"/>
      <c r="U197" s="87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T197" s="19" t="s">
        <v>343</v>
      </c>
      <c r="AU197" s="19" t="s">
        <v>85</v>
      </c>
    </row>
    <row r="198" s="2" customFormat="1">
      <c r="A198" s="40"/>
      <c r="B198" s="41"/>
      <c r="C198" s="42"/>
      <c r="D198" s="234" t="s">
        <v>345</v>
      </c>
      <c r="E198" s="42"/>
      <c r="F198" s="235" t="s">
        <v>2269</v>
      </c>
      <c r="G198" s="42"/>
      <c r="H198" s="42"/>
      <c r="I198" s="231"/>
      <c r="J198" s="42"/>
      <c r="K198" s="42"/>
      <c r="L198" s="46"/>
      <c r="M198" s="232"/>
      <c r="N198" s="233"/>
      <c r="O198" s="86"/>
      <c r="P198" s="86"/>
      <c r="Q198" s="86"/>
      <c r="R198" s="86"/>
      <c r="S198" s="86"/>
      <c r="T198" s="86"/>
      <c r="U198" s="87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T198" s="19" t="s">
        <v>345</v>
      </c>
      <c r="AU198" s="19" t="s">
        <v>85</v>
      </c>
    </row>
    <row r="199" s="14" customFormat="1">
      <c r="A199" s="14"/>
      <c r="B199" s="247"/>
      <c r="C199" s="248"/>
      <c r="D199" s="229" t="s">
        <v>347</v>
      </c>
      <c r="E199" s="249" t="s">
        <v>19</v>
      </c>
      <c r="F199" s="250" t="s">
        <v>2158</v>
      </c>
      <c r="G199" s="248"/>
      <c r="H199" s="249" t="s">
        <v>19</v>
      </c>
      <c r="I199" s="251"/>
      <c r="J199" s="248"/>
      <c r="K199" s="248"/>
      <c r="L199" s="252"/>
      <c r="M199" s="253"/>
      <c r="N199" s="254"/>
      <c r="O199" s="254"/>
      <c r="P199" s="254"/>
      <c r="Q199" s="254"/>
      <c r="R199" s="254"/>
      <c r="S199" s="254"/>
      <c r="T199" s="254"/>
      <c r="U199" s="255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T199" s="256" t="s">
        <v>347</v>
      </c>
      <c r="AU199" s="256" t="s">
        <v>85</v>
      </c>
      <c r="AV199" s="14" t="s">
        <v>83</v>
      </c>
      <c r="AW199" s="14" t="s">
        <v>37</v>
      </c>
      <c r="AX199" s="14" t="s">
        <v>76</v>
      </c>
      <c r="AY199" s="256" t="s">
        <v>335</v>
      </c>
    </row>
    <row r="200" s="13" customFormat="1">
      <c r="A200" s="13"/>
      <c r="B200" s="236"/>
      <c r="C200" s="237"/>
      <c r="D200" s="229" t="s">
        <v>347</v>
      </c>
      <c r="E200" s="238" t="s">
        <v>19</v>
      </c>
      <c r="F200" s="239" t="s">
        <v>2159</v>
      </c>
      <c r="G200" s="237"/>
      <c r="H200" s="240">
        <v>620</v>
      </c>
      <c r="I200" s="241"/>
      <c r="J200" s="237"/>
      <c r="K200" s="237"/>
      <c r="L200" s="242"/>
      <c r="M200" s="243"/>
      <c r="N200" s="244"/>
      <c r="O200" s="244"/>
      <c r="P200" s="244"/>
      <c r="Q200" s="244"/>
      <c r="R200" s="244"/>
      <c r="S200" s="244"/>
      <c r="T200" s="244"/>
      <c r="U200" s="245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T200" s="246" t="s">
        <v>347</v>
      </c>
      <c r="AU200" s="246" t="s">
        <v>85</v>
      </c>
      <c r="AV200" s="13" t="s">
        <v>85</v>
      </c>
      <c r="AW200" s="13" t="s">
        <v>37</v>
      </c>
      <c r="AX200" s="13" t="s">
        <v>83</v>
      </c>
      <c r="AY200" s="246" t="s">
        <v>335</v>
      </c>
    </row>
    <row r="201" s="2" customFormat="1" ht="16.5" customHeight="1">
      <c r="A201" s="40"/>
      <c r="B201" s="41"/>
      <c r="C201" s="216" t="s">
        <v>502</v>
      </c>
      <c r="D201" s="216" t="s">
        <v>337</v>
      </c>
      <c r="E201" s="217" t="s">
        <v>2270</v>
      </c>
      <c r="F201" s="218" t="s">
        <v>2271</v>
      </c>
      <c r="G201" s="219" t="s">
        <v>351</v>
      </c>
      <c r="H201" s="220">
        <v>8.4320000000000004</v>
      </c>
      <c r="I201" s="221"/>
      <c r="J201" s="222">
        <f>ROUND(I201*H201,2)</f>
        <v>0</v>
      </c>
      <c r="K201" s="218" t="s">
        <v>341</v>
      </c>
      <c r="L201" s="46"/>
      <c r="M201" s="223" t="s">
        <v>19</v>
      </c>
      <c r="N201" s="224" t="s">
        <v>47</v>
      </c>
      <c r="O201" s="86"/>
      <c r="P201" s="225">
        <f>O201*H201</f>
        <v>0</v>
      </c>
      <c r="Q201" s="225">
        <v>2.5018699999999998</v>
      </c>
      <c r="R201" s="225">
        <f>Q201*H201</f>
        <v>21.095767840000001</v>
      </c>
      <c r="S201" s="225">
        <v>0</v>
      </c>
      <c r="T201" s="225">
        <f>S201*H201</f>
        <v>0</v>
      </c>
      <c r="U201" s="226" t="s">
        <v>19</v>
      </c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R201" s="227" t="s">
        <v>103</v>
      </c>
      <c r="AT201" s="227" t="s">
        <v>337</v>
      </c>
      <c r="AU201" s="227" t="s">
        <v>85</v>
      </c>
      <c r="AY201" s="19" t="s">
        <v>335</v>
      </c>
      <c r="BE201" s="228">
        <f>IF(N201="základní",J201,0)</f>
        <v>0</v>
      </c>
      <c r="BF201" s="228">
        <f>IF(N201="snížená",J201,0)</f>
        <v>0</v>
      </c>
      <c r="BG201" s="228">
        <f>IF(N201="zákl. přenesená",J201,0)</f>
        <v>0</v>
      </c>
      <c r="BH201" s="228">
        <f>IF(N201="sníž. přenesená",J201,0)</f>
        <v>0</v>
      </c>
      <c r="BI201" s="228">
        <f>IF(N201="nulová",J201,0)</f>
        <v>0</v>
      </c>
      <c r="BJ201" s="19" t="s">
        <v>83</v>
      </c>
      <c r="BK201" s="228">
        <f>ROUND(I201*H201,2)</f>
        <v>0</v>
      </c>
      <c r="BL201" s="19" t="s">
        <v>103</v>
      </c>
      <c r="BM201" s="227" t="s">
        <v>2272</v>
      </c>
    </row>
    <row r="202" s="2" customFormat="1">
      <c r="A202" s="40"/>
      <c r="B202" s="41"/>
      <c r="C202" s="42"/>
      <c r="D202" s="229" t="s">
        <v>343</v>
      </c>
      <c r="E202" s="42"/>
      <c r="F202" s="230" t="s">
        <v>2273</v>
      </c>
      <c r="G202" s="42"/>
      <c r="H202" s="42"/>
      <c r="I202" s="231"/>
      <c r="J202" s="42"/>
      <c r="K202" s="42"/>
      <c r="L202" s="46"/>
      <c r="M202" s="232"/>
      <c r="N202" s="233"/>
      <c r="O202" s="86"/>
      <c r="P202" s="86"/>
      <c r="Q202" s="86"/>
      <c r="R202" s="86"/>
      <c r="S202" s="86"/>
      <c r="T202" s="86"/>
      <c r="U202" s="87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T202" s="19" t="s">
        <v>343</v>
      </c>
      <c r="AU202" s="19" t="s">
        <v>85</v>
      </c>
    </row>
    <row r="203" s="2" customFormat="1">
      <c r="A203" s="40"/>
      <c r="B203" s="41"/>
      <c r="C203" s="42"/>
      <c r="D203" s="234" t="s">
        <v>345</v>
      </c>
      <c r="E203" s="42"/>
      <c r="F203" s="235" t="s">
        <v>2274</v>
      </c>
      <c r="G203" s="42"/>
      <c r="H203" s="42"/>
      <c r="I203" s="231"/>
      <c r="J203" s="42"/>
      <c r="K203" s="42"/>
      <c r="L203" s="46"/>
      <c r="M203" s="232"/>
      <c r="N203" s="233"/>
      <c r="O203" s="86"/>
      <c r="P203" s="86"/>
      <c r="Q203" s="86"/>
      <c r="R203" s="86"/>
      <c r="S203" s="86"/>
      <c r="T203" s="86"/>
      <c r="U203" s="87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T203" s="19" t="s">
        <v>345</v>
      </c>
      <c r="AU203" s="19" t="s">
        <v>85</v>
      </c>
    </row>
    <row r="204" s="14" customFormat="1">
      <c r="A204" s="14"/>
      <c r="B204" s="247"/>
      <c r="C204" s="248"/>
      <c r="D204" s="229" t="s">
        <v>347</v>
      </c>
      <c r="E204" s="249" t="s">
        <v>19</v>
      </c>
      <c r="F204" s="250" t="s">
        <v>2158</v>
      </c>
      <c r="G204" s="248"/>
      <c r="H204" s="249" t="s">
        <v>19</v>
      </c>
      <c r="I204" s="251"/>
      <c r="J204" s="248"/>
      <c r="K204" s="248"/>
      <c r="L204" s="252"/>
      <c r="M204" s="253"/>
      <c r="N204" s="254"/>
      <c r="O204" s="254"/>
      <c r="P204" s="254"/>
      <c r="Q204" s="254"/>
      <c r="R204" s="254"/>
      <c r="S204" s="254"/>
      <c r="T204" s="254"/>
      <c r="U204" s="255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T204" s="256" t="s">
        <v>347</v>
      </c>
      <c r="AU204" s="256" t="s">
        <v>85</v>
      </c>
      <c r="AV204" s="14" t="s">
        <v>83</v>
      </c>
      <c r="AW204" s="14" t="s">
        <v>37</v>
      </c>
      <c r="AX204" s="14" t="s">
        <v>76</v>
      </c>
      <c r="AY204" s="256" t="s">
        <v>335</v>
      </c>
    </row>
    <row r="205" s="13" customFormat="1">
      <c r="A205" s="13"/>
      <c r="B205" s="236"/>
      <c r="C205" s="237"/>
      <c r="D205" s="229" t="s">
        <v>347</v>
      </c>
      <c r="E205" s="238" t="s">
        <v>19</v>
      </c>
      <c r="F205" s="239" t="s">
        <v>2275</v>
      </c>
      <c r="G205" s="237"/>
      <c r="H205" s="240">
        <v>4.3600000000000003</v>
      </c>
      <c r="I205" s="241"/>
      <c r="J205" s="237"/>
      <c r="K205" s="237"/>
      <c r="L205" s="242"/>
      <c r="M205" s="243"/>
      <c r="N205" s="244"/>
      <c r="O205" s="244"/>
      <c r="P205" s="244"/>
      <c r="Q205" s="244"/>
      <c r="R205" s="244"/>
      <c r="S205" s="244"/>
      <c r="T205" s="244"/>
      <c r="U205" s="245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T205" s="246" t="s">
        <v>347</v>
      </c>
      <c r="AU205" s="246" t="s">
        <v>85</v>
      </c>
      <c r="AV205" s="13" t="s">
        <v>85</v>
      </c>
      <c r="AW205" s="13" t="s">
        <v>37</v>
      </c>
      <c r="AX205" s="13" t="s">
        <v>76</v>
      </c>
      <c r="AY205" s="246" t="s">
        <v>335</v>
      </c>
    </row>
    <row r="206" s="13" customFormat="1">
      <c r="A206" s="13"/>
      <c r="B206" s="236"/>
      <c r="C206" s="237"/>
      <c r="D206" s="229" t="s">
        <v>347</v>
      </c>
      <c r="E206" s="238" t="s">
        <v>19</v>
      </c>
      <c r="F206" s="239" t="s">
        <v>2276</v>
      </c>
      <c r="G206" s="237"/>
      <c r="H206" s="240">
        <v>3.6699999999999999</v>
      </c>
      <c r="I206" s="241"/>
      <c r="J206" s="237"/>
      <c r="K206" s="237"/>
      <c r="L206" s="242"/>
      <c r="M206" s="243"/>
      <c r="N206" s="244"/>
      <c r="O206" s="244"/>
      <c r="P206" s="244"/>
      <c r="Q206" s="244"/>
      <c r="R206" s="244"/>
      <c r="S206" s="244"/>
      <c r="T206" s="244"/>
      <c r="U206" s="245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T206" s="246" t="s">
        <v>347</v>
      </c>
      <c r="AU206" s="246" t="s">
        <v>85</v>
      </c>
      <c r="AV206" s="13" t="s">
        <v>85</v>
      </c>
      <c r="AW206" s="13" t="s">
        <v>37</v>
      </c>
      <c r="AX206" s="13" t="s">
        <v>76</v>
      </c>
      <c r="AY206" s="246" t="s">
        <v>335</v>
      </c>
    </row>
    <row r="207" s="15" customFormat="1">
      <c r="A207" s="15"/>
      <c r="B207" s="267"/>
      <c r="C207" s="268"/>
      <c r="D207" s="229" t="s">
        <v>347</v>
      </c>
      <c r="E207" s="269" t="s">
        <v>19</v>
      </c>
      <c r="F207" s="270" t="s">
        <v>462</v>
      </c>
      <c r="G207" s="268"/>
      <c r="H207" s="271">
        <v>8.0299999999999994</v>
      </c>
      <c r="I207" s="272"/>
      <c r="J207" s="268"/>
      <c r="K207" s="268"/>
      <c r="L207" s="273"/>
      <c r="M207" s="274"/>
      <c r="N207" s="275"/>
      <c r="O207" s="275"/>
      <c r="P207" s="275"/>
      <c r="Q207" s="275"/>
      <c r="R207" s="275"/>
      <c r="S207" s="275"/>
      <c r="T207" s="275"/>
      <c r="U207" s="276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T207" s="277" t="s">
        <v>347</v>
      </c>
      <c r="AU207" s="277" t="s">
        <v>85</v>
      </c>
      <c r="AV207" s="15" t="s">
        <v>103</v>
      </c>
      <c r="AW207" s="15" t="s">
        <v>37</v>
      </c>
      <c r="AX207" s="15" t="s">
        <v>83</v>
      </c>
      <c r="AY207" s="277" t="s">
        <v>335</v>
      </c>
    </row>
    <row r="208" s="13" customFormat="1">
      <c r="A208" s="13"/>
      <c r="B208" s="236"/>
      <c r="C208" s="237"/>
      <c r="D208" s="229" t="s">
        <v>347</v>
      </c>
      <c r="E208" s="237"/>
      <c r="F208" s="239" t="s">
        <v>2277</v>
      </c>
      <c r="G208" s="237"/>
      <c r="H208" s="240">
        <v>8.4320000000000004</v>
      </c>
      <c r="I208" s="241"/>
      <c r="J208" s="237"/>
      <c r="K208" s="237"/>
      <c r="L208" s="242"/>
      <c r="M208" s="243"/>
      <c r="N208" s="244"/>
      <c r="O208" s="244"/>
      <c r="P208" s="244"/>
      <c r="Q208" s="244"/>
      <c r="R208" s="244"/>
      <c r="S208" s="244"/>
      <c r="T208" s="244"/>
      <c r="U208" s="245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T208" s="246" t="s">
        <v>347</v>
      </c>
      <c r="AU208" s="246" t="s">
        <v>85</v>
      </c>
      <c r="AV208" s="13" t="s">
        <v>85</v>
      </c>
      <c r="AW208" s="13" t="s">
        <v>4</v>
      </c>
      <c r="AX208" s="13" t="s">
        <v>83</v>
      </c>
      <c r="AY208" s="246" t="s">
        <v>335</v>
      </c>
    </row>
    <row r="209" s="2" customFormat="1" ht="16.5" customHeight="1">
      <c r="A209" s="40"/>
      <c r="B209" s="41"/>
      <c r="C209" s="216" t="s">
        <v>510</v>
      </c>
      <c r="D209" s="216" t="s">
        <v>337</v>
      </c>
      <c r="E209" s="217" t="s">
        <v>2278</v>
      </c>
      <c r="F209" s="218" t="s">
        <v>2279</v>
      </c>
      <c r="G209" s="219" t="s">
        <v>351</v>
      </c>
      <c r="H209" s="220">
        <v>315.64100000000002</v>
      </c>
      <c r="I209" s="221"/>
      <c r="J209" s="222">
        <f>ROUND(I209*H209,2)</f>
        <v>0</v>
      </c>
      <c r="K209" s="218" t="s">
        <v>341</v>
      </c>
      <c r="L209" s="46"/>
      <c r="M209" s="223" t="s">
        <v>19</v>
      </c>
      <c r="N209" s="224" t="s">
        <v>47</v>
      </c>
      <c r="O209" s="86"/>
      <c r="P209" s="225">
        <f>O209*H209</f>
        <v>0</v>
      </c>
      <c r="Q209" s="225">
        <v>2.5236100000000001</v>
      </c>
      <c r="R209" s="225">
        <f>Q209*H209</f>
        <v>796.55478401000005</v>
      </c>
      <c r="S209" s="225">
        <v>0</v>
      </c>
      <c r="T209" s="225">
        <f>S209*H209</f>
        <v>0</v>
      </c>
      <c r="U209" s="226" t="s">
        <v>19</v>
      </c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R209" s="227" t="s">
        <v>103</v>
      </c>
      <c r="AT209" s="227" t="s">
        <v>337</v>
      </c>
      <c r="AU209" s="227" t="s">
        <v>85</v>
      </c>
      <c r="AY209" s="19" t="s">
        <v>335</v>
      </c>
      <c r="BE209" s="228">
        <f>IF(N209="základní",J209,0)</f>
        <v>0</v>
      </c>
      <c r="BF209" s="228">
        <f>IF(N209="snížená",J209,0)</f>
        <v>0</v>
      </c>
      <c r="BG209" s="228">
        <f>IF(N209="zákl. přenesená",J209,0)</f>
        <v>0</v>
      </c>
      <c r="BH209" s="228">
        <f>IF(N209="sníž. přenesená",J209,0)</f>
        <v>0</v>
      </c>
      <c r="BI209" s="228">
        <f>IF(N209="nulová",J209,0)</f>
        <v>0</v>
      </c>
      <c r="BJ209" s="19" t="s">
        <v>83</v>
      </c>
      <c r="BK209" s="228">
        <f>ROUND(I209*H209,2)</f>
        <v>0</v>
      </c>
      <c r="BL209" s="19" t="s">
        <v>103</v>
      </c>
      <c r="BM209" s="227" t="s">
        <v>2280</v>
      </c>
    </row>
    <row r="210" s="2" customFormat="1">
      <c r="A210" s="40"/>
      <c r="B210" s="41"/>
      <c r="C210" s="42"/>
      <c r="D210" s="229" t="s">
        <v>343</v>
      </c>
      <c r="E210" s="42"/>
      <c r="F210" s="230" t="s">
        <v>2281</v>
      </c>
      <c r="G210" s="42"/>
      <c r="H210" s="42"/>
      <c r="I210" s="231"/>
      <c r="J210" s="42"/>
      <c r="K210" s="42"/>
      <c r="L210" s="46"/>
      <c r="M210" s="232"/>
      <c r="N210" s="233"/>
      <c r="O210" s="86"/>
      <c r="P210" s="86"/>
      <c r="Q210" s="86"/>
      <c r="R210" s="86"/>
      <c r="S210" s="86"/>
      <c r="T210" s="86"/>
      <c r="U210" s="87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T210" s="19" t="s">
        <v>343</v>
      </c>
      <c r="AU210" s="19" t="s">
        <v>85</v>
      </c>
    </row>
    <row r="211" s="2" customFormat="1">
      <c r="A211" s="40"/>
      <c r="B211" s="41"/>
      <c r="C211" s="42"/>
      <c r="D211" s="234" t="s">
        <v>345</v>
      </c>
      <c r="E211" s="42"/>
      <c r="F211" s="235" t="s">
        <v>2282</v>
      </c>
      <c r="G211" s="42"/>
      <c r="H211" s="42"/>
      <c r="I211" s="231"/>
      <c r="J211" s="42"/>
      <c r="K211" s="42"/>
      <c r="L211" s="46"/>
      <c r="M211" s="232"/>
      <c r="N211" s="233"/>
      <c r="O211" s="86"/>
      <c r="P211" s="86"/>
      <c r="Q211" s="86"/>
      <c r="R211" s="86"/>
      <c r="S211" s="86"/>
      <c r="T211" s="86"/>
      <c r="U211" s="87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T211" s="19" t="s">
        <v>345</v>
      </c>
      <c r="AU211" s="19" t="s">
        <v>85</v>
      </c>
    </row>
    <row r="212" s="14" customFormat="1">
      <c r="A212" s="14"/>
      <c r="B212" s="247"/>
      <c r="C212" s="248"/>
      <c r="D212" s="229" t="s">
        <v>347</v>
      </c>
      <c r="E212" s="249" t="s">
        <v>19</v>
      </c>
      <c r="F212" s="250" t="s">
        <v>2158</v>
      </c>
      <c r="G212" s="248"/>
      <c r="H212" s="249" t="s">
        <v>19</v>
      </c>
      <c r="I212" s="251"/>
      <c r="J212" s="248"/>
      <c r="K212" s="248"/>
      <c r="L212" s="252"/>
      <c r="M212" s="253"/>
      <c r="N212" s="254"/>
      <c r="O212" s="254"/>
      <c r="P212" s="254"/>
      <c r="Q212" s="254"/>
      <c r="R212" s="254"/>
      <c r="S212" s="254"/>
      <c r="T212" s="254"/>
      <c r="U212" s="255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T212" s="256" t="s">
        <v>347</v>
      </c>
      <c r="AU212" s="256" t="s">
        <v>85</v>
      </c>
      <c r="AV212" s="14" t="s">
        <v>83</v>
      </c>
      <c r="AW212" s="14" t="s">
        <v>37</v>
      </c>
      <c r="AX212" s="14" t="s">
        <v>76</v>
      </c>
      <c r="AY212" s="256" t="s">
        <v>335</v>
      </c>
    </row>
    <row r="213" s="13" customFormat="1">
      <c r="A213" s="13"/>
      <c r="B213" s="236"/>
      <c r="C213" s="237"/>
      <c r="D213" s="229" t="s">
        <v>347</v>
      </c>
      <c r="E213" s="238" t="s">
        <v>19</v>
      </c>
      <c r="F213" s="239" t="s">
        <v>2283</v>
      </c>
      <c r="G213" s="237"/>
      <c r="H213" s="240">
        <v>256.16000000000003</v>
      </c>
      <c r="I213" s="241"/>
      <c r="J213" s="237"/>
      <c r="K213" s="237"/>
      <c r="L213" s="242"/>
      <c r="M213" s="243"/>
      <c r="N213" s="244"/>
      <c r="O213" s="244"/>
      <c r="P213" s="244"/>
      <c r="Q213" s="244"/>
      <c r="R213" s="244"/>
      <c r="S213" s="244"/>
      <c r="T213" s="244"/>
      <c r="U213" s="245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T213" s="246" t="s">
        <v>347</v>
      </c>
      <c r="AU213" s="246" t="s">
        <v>85</v>
      </c>
      <c r="AV213" s="13" t="s">
        <v>85</v>
      </c>
      <c r="AW213" s="13" t="s">
        <v>37</v>
      </c>
      <c r="AX213" s="13" t="s">
        <v>76</v>
      </c>
      <c r="AY213" s="246" t="s">
        <v>335</v>
      </c>
    </row>
    <row r="214" s="13" customFormat="1">
      <c r="A214" s="13"/>
      <c r="B214" s="236"/>
      <c r="C214" s="237"/>
      <c r="D214" s="229" t="s">
        <v>347</v>
      </c>
      <c r="E214" s="238" t="s">
        <v>19</v>
      </c>
      <c r="F214" s="239" t="s">
        <v>2284</v>
      </c>
      <c r="G214" s="237"/>
      <c r="H214" s="240">
        <v>2.5</v>
      </c>
      <c r="I214" s="241"/>
      <c r="J214" s="237"/>
      <c r="K214" s="237"/>
      <c r="L214" s="242"/>
      <c r="M214" s="243"/>
      <c r="N214" s="244"/>
      <c r="O214" s="244"/>
      <c r="P214" s="244"/>
      <c r="Q214" s="244"/>
      <c r="R214" s="244"/>
      <c r="S214" s="244"/>
      <c r="T214" s="244"/>
      <c r="U214" s="245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T214" s="246" t="s">
        <v>347</v>
      </c>
      <c r="AU214" s="246" t="s">
        <v>85</v>
      </c>
      <c r="AV214" s="13" t="s">
        <v>85</v>
      </c>
      <c r="AW214" s="13" t="s">
        <v>37</v>
      </c>
      <c r="AX214" s="13" t="s">
        <v>76</v>
      </c>
      <c r="AY214" s="246" t="s">
        <v>335</v>
      </c>
    </row>
    <row r="215" s="13" customFormat="1">
      <c r="A215" s="13"/>
      <c r="B215" s="236"/>
      <c r="C215" s="237"/>
      <c r="D215" s="229" t="s">
        <v>347</v>
      </c>
      <c r="E215" s="238" t="s">
        <v>19</v>
      </c>
      <c r="F215" s="239" t="s">
        <v>2285</v>
      </c>
      <c r="G215" s="237"/>
      <c r="H215" s="240">
        <v>41.950000000000003</v>
      </c>
      <c r="I215" s="241"/>
      <c r="J215" s="237"/>
      <c r="K215" s="237"/>
      <c r="L215" s="242"/>
      <c r="M215" s="243"/>
      <c r="N215" s="244"/>
      <c r="O215" s="244"/>
      <c r="P215" s="244"/>
      <c r="Q215" s="244"/>
      <c r="R215" s="244"/>
      <c r="S215" s="244"/>
      <c r="T215" s="244"/>
      <c r="U215" s="245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T215" s="246" t="s">
        <v>347</v>
      </c>
      <c r="AU215" s="246" t="s">
        <v>85</v>
      </c>
      <c r="AV215" s="13" t="s">
        <v>85</v>
      </c>
      <c r="AW215" s="13" t="s">
        <v>37</v>
      </c>
      <c r="AX215" s="13" t="s">
        <v>76</v>
      </c>
      <c r="AY215" s="246" t="s">
        <v>335</v>
      </c>
    </row>
    <row r="216" s="15" customFormat="1">
      <c r="A216" s="15"/>
      <c r="B216" s="267"/>
      <c r="C216" s="268"/>
      <c r="D216" s="229" t="s">
        <v>347</v>
      </c>
      <c r="E216" s="269" t="s">
        <v>19</v>
      </c>
      <c r="F216" s="270" t="s">
        <v>462</v>
      </c>
      <c r="G216" s="268"/>
      <c r="H216" s="271">
        <v>300.61000000000001</v>
      </c>
      <c r="I216" s="272"/>
      <c r="J216" s="268"/>
      <c r="K216" s="268"/>
      <c r="L216" s="273"/>
      <c r="M216" s="274"/>
      <c r="N216" s="275"/>
      <c r="O216" s="275"/>
      <c r="P216" s="275"/>
      <c r="Q216" s="275"/>
      <c r="R216" s="275"/>
      <c r="S216" s="275"/>
      <c r="T216" s="275"/>
      <c r="U216" s="276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T216" s="277" t="s">
        <v>347</v>
      </c>
      <c r="AU216" s="277" t="s">
        <v>85</v>
      </c>
      <c r="AV216" s="15" t="s">
        <v>103</v>
      </c>
      <c r="AW216" s="15" t="s">
        <v>37</v>
      </c>
      <c r="AX216" s="15" t="s">
        <v>83</v>
      </c>
      <c r="AY216" s="277" t="s">
        <v>335</v>
      </c>
    </row>
    <row r="217" s="13" customFormat="1">
      <c r="A217" s="13"/>
      <c r="B217" s="236"/>
      <c r="C217" s="237"/>
      <c r="D217" s="229" t="s">
        <v>347</v>
      </c>
      <c r="E217" s="237"/>
      <c r="F217" s="239" t="s">
        <v>2286</v>
      </c>
      <c r="G217" s="237"/>
      <c r="H217" s="240">
        <v>315.64100000000002</v>
      </c>
      <c r="I217" s="241"/>
      <c r="J217" s="237"/>
      <c r="K217" s="237"/>
      <c r="L217" s="242"/>
      <c r="M217" s="243"/>
      <c r="N217" s="244"/>
      <c r="O217" s="244"/>
      <c r="P217" s="244"/>
      <c r="Q217" s="244"/>
      <c r="R217" s="244"/>
      <c r="S217" s="244"/>
      <c r="T217" s="244"/>
      <c r="U217" s="245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T217" s="246" t="s">
        <v>347</v>
      </c>
      <c r="AU217" s="246" t="s">
        <v>85</v>
      </c>
      <c r="AV217" s="13" t="s">
        <v>85</v>
      </c>
      <c r="AW217" s="13" t="s">
        <v>4</v>
      </c>
      <c r="AX217" s="13" t="s">
        <v>83</v>
      </c>
      <c r="AY217" s="246" t="s">
        <v>335</v>
      </c>
    </row>
    <row r="218" s="2" customFormat="1" ht="16.5" customHeight="1">
      <c r="A218" s="40"/>
      <c r="B218" s="41"/>
      <c r="C218" s="216" t="s">
        <v>516</v>
      </c>
      <c r="D218" s="216" t="s">
        <v>337</v>
      </c>
      <c r="E218" s="217" t="s">
        <v>2287</v>
      </c>
      <c r="F218" s="218" t="s">
        <v>2288</v>
      </c>
      <c r="G218" s="219" t="s">
        <v>364</v>
      </c>
      <c r="H218" s="220">
        <v>70.957999999999998</v>
      </c>
      <c r="I218" s="221"/>
      <c r="J218" s="222">
        <f>ROUND(I218*H218,2)</f>
        <v>0</v>
      </c>
      <c r="K218" s="218" t="s">
        <v>341</v>
      </c>
      <c r="L218" s="46"/>
      <c r="M218" s="223" t="s">
        <v>19</v>
      </c>
      <c r="N218" s="224" t="s">
        <v>47</v>
      </c>
      <c r="O218" s="86"/>
      <c r="P218" s="225">
        <f>O218*H218</f>
        <v>0</v>
      </c>
      <c r="Q218" s="225">
        <v>1.0606199999999999</v>
      </c>
      <c r="R218" s="225">
        <f>Q218*H218</f>
        <v>75.259473959999994</v>
      </c>
      <c r="S218" s="225">
        <v>0</v>
      </c>
      <c r="T218" s="225">
        <f>S218*H218</f>
        <v>0</v>
      </c>
      <c r="U218" s="226" t="s">
        <v>19</v>
      </c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R218" s="227" t="s">
        <v>103</v>
      </c>
      <c r="AT218" s="227" t="s">
        <v>337</v>
      </c>
      <c r="AU218" s="227" t="s">
        <v>85</v>
      </c>
      <c r="AY218" s="19" t="s">
        <v>335</v>
      </c>
      <c r="BE218" s="228">
        <f>IF(N218="základní",J218,0)</f>
        <v>0</v>
      </c>
      <c r="BF218" s="228">
        <f>IF(N218="snížená",J218,0)</f>
        <v>0</v>
      </c>
      <c r="BG218" s="228">
        <f>IF(N218="zákl. přenesená",J218,0)</f>
        <v>0</v>
      </c>
      <c r="BH218" s="228">
        <f>IF(N218="sníž. přenesená",J218,0)</f>
        <v>0</v>
      </c>
      <c r="BI218" s="228">
        <f>IF(N218="nulová",J218,0)</f>
        <v>0</v>
      </c>
      <c r="BJ218" s="19" t="s">
        <v>83</v>
      </c>
      <c r="BK218" s="228">
        <f>ROUND(I218*H218,2)</f>
        <v>0</v>
      </c>
      <c r="BL218" s="19" t="s">
        <v>103</v>
      </c>
      <c r="BM218" s="227" t="s">
        <v>2289</v>
      </c>
    </row>
    <row r="219" s="2" customFormat="1">
      <c r="A219" s="40"/>
      <c r="B219" s="41"/>
      <c r="C219" s="42"/>
      <c r="D219" s="229" t="s">
        <v>343</v>
      </c>
      <c r="E219" s="42"/>
      <c r="F219" s="230" t="s">
        <v>2290</v>
      </c>
      <c r="G219" s="42"/>
      <c r="H219" s="42"/>
      <c r="I219" s="231"/>
      <c r="J219" s="42"/>
      <c r="K219" s="42"/>
      <c r="L219" s="46"/>
      <c r="M219" s="232"/>
      <c r="N219" s="233"/>
      <c r="O219" s="86"/>
      <c r="P219" s="86"/>
      <c r="Q219" s="86"/>
      <c r="R219" s="86"/>
      <c r="S219" s="86"/>
      <c r="T219" s="86"/>
      <c r="U219" s="87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T219" s="19" t="s">
        <v>343</v>
      </c>
      <c r="AU219" s="19" t="s">
        <v>85</v>
      </c>
    </row>
    <row r="220" s="2" customFormat="1">
      <c r="A220" s="40"/>
      <c r="B220" s="41"/>
      <c r="C220" s="42"/>
      <c r="D220" s="234" t="s">
        <v>345</v>
      </c>
      <c r="E220" s="42"/>
      <c r="F220" s="235" t="s">
        <v>2291</v>
      </c>
      <c r="G220" s="42"/>
      <c r="H220" s="42"/>
      <c r="I220" s="231"/>
      <c r="J220" s="42"/>
      <c r="K220" s="42"/>
      <c r="L220" s="46"/>
      <c r="M220" s="232"/>
      <c r="N220" s="233"/>
      <c r="O220" s="86"/>
      <c r="P220" s="86"/>
      <c r="Q220" s="86"/>
      <c r="R220" s="86"/>
      <c r="S220" s="86"/>
      <c r="T220" s="86"/>
      <c r="U220" s="87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T220" s="19" t="s">
        <v>345</v>
      </c>
      <c r="AU220" s="19" t="s">
        <v>85</v>
      </c>
    </row>
    <row r="221" s="14" customFormat="1">
      <c r="A221" s="14"/>
      <c r="B221" s="247"/>
      <c r="C221" s="248"/>
      <c r="D221" s="229" t="s">
        <v>347</v>
      </c>
      <c r="E221" s="249" t="s">
        <v>19</v>
      </c>
      <c r="F221" s="250" t="s">
        <v>2158</v>
      </c>
      <c r="G221" s="248"/>
      <c r="H221" s="249" t="s">
        <v>19</v>
      </c>
      <c r="I221" s="251"/>
      <c r="J221" s="248"/>
      <c r="K221" s="248"/>
      <c r="L221" s="252"/>
      <c r="M221" s="253"/>
      <c r="N221" s="254"/>
      <c r="O221" s="254"/>
      <c r="P221" s="254"/>
      <c r="Q221" s="254"/>
      <c r="R221" s="254"/>
      <c r="S221" s="254"/>
      <c r="T221" s="254"/>
      <c r="U221" s="255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T221" s="256" t="s">
        <v>347</v>
      </c>
      <c r="AU221" s="256" t="s">
        <v>85</v>
      </c>
      <c r="AV221" s="14" t="s">
        <v>83</v>
      </c>
      <c r="AW221" s="14" t="s">
        <v>37</v>
      </c>
      <c r="AX221" s="14" t="s">
        <v>76</v>
      </c>
      <c r="AY221" s="256" t="s">
        <v>335</v>
      </c>
    </row>
    <row r="222" s="13" customFormat="1">
      <c r="A222" s="13"/>
      <c r="B222" s="236"/>
      <c r="C222" s="237"/>
      <c r="D222" s="229" t="s">
        <v>347</v>
      </c>
      <c r="E222" s="238" t="s">
        <v>19</v>
      </c>
      <c r="F222" s="239" t="s">
        <v>2292</v>
      </c>
      <c r="G222" s="237"/>
      <c r="H222" s="240">
        <v>56.354999999999997</v>
      </c>
      <c r="I222" s="241"/>
      <c r="J222" s="237"/>
      <c r="K222" s="237"/>
      <c r="L222" s="242"/>
      <c r="M222" s="243"/>
      <c r="N222" s="244"/>
      <c r="O222" s="244"/>
      <c r="P222" s="244"/>
      <c r="Q222" s="244"/>
      <c r="R222" s="244"/>
      <c r="S222" s="244"/>
      <c r="T222" s="244"/>
      <c r="U222" s="245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T222" s="246" t="s">
        <v>347</v>
      </c>
      <c r="AU222" s="246" t="s">
        <v>85</v>
      </c>
      <c r="AV222" s="13" t="s">
        <v>85</v>
      </c>
      <c r="AW222" s="13" t="s">
        <v>37</v>
      </c>
      <c r="AX222" s="13" t="s">
        <v>76</v>
      </c>
      <c r="AY222" s="246" t="s">
        <v>335</v>
      </c>
    </row>
    <row r="223" s="13" customFormat="1">
      <c r="A223" s="13"/>
      <c r="B223" s="236"/>
      <c r="C223" s="237"/>
      <c r="D223" s="229" t="s">
        <v>347</v>
      </c>
      <c r="E223" s="238" t="s">
        <v>19</v>
      </c>
      <c r="F223" s="239" t="s">
        <v>2293</v>
      </c>
      <c r="G223" s="237"/>
      <c r="H223" s="240">
        <v>0.55000000000000004</v>
      </c>
      <c r="I223" s="241"/>
      <c r="J223" s="237"/>
      <c r="K223" s="237"/>
      <c r="L223" s="242"/>
      <c r="M223" s="243"/>
      <c r="N223" s="244"/>
      <c r="O223" s="244"/>
      <c r="P223" s="244"/>
      <c r="Q223" s="244"/>
      <c r="R223" s="244"/>
      <c r="S223" s="244"/>
      <c r="T223" s="244"/>
      <c r="U223" s="245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T223" s="246" t="s">
        <v>347</v>
      </c>
      <c r="AU223" s="246" t="s">
        <v>85</v>
      </c>
      <c r="AV223" s="13" t="s">
        <v>85</v>
      </c>
      <c r="AW223" s="13" t="s">
        <v>37</v>
      </c>
      <c r="AX223" s="13" t="s">
        <v>76</v>
      </c>
      <c r="AY223" s="246" t="s">
        <v>335</v>
      </c>
    </row>
    <row r="224" s="13" customFormat="1">
      <c r="A224" s="13"/>
      <c r="B224" s="236"/>
      <c r="C224" s="237"/>
      <c r="D224" s="229" t="s">
        <v>347</v>
      </c>
      <c r="E224" s="238" t="s">
        <v>19</v>
      </c>
      <c r="F224" s="239" t="s">
        <v>2294</v>
      </c>
      <c r="G224" s="237"/>
      <c r="H224" s="240">
        <v>9.2289999999999992</v>
      </c>
      <c r="I224" s="241"/>
      <c r="J224" s="237"/>
      <c r="K224" s="237"/>
      <c r="L224" s="242"/>
      <c r="M224" s="243"/>
      <c r="N224" s="244"/>
      <c r="O224" s="244"/>
      <c r="P224" s="244"/>
      <c r="Q224" s="244"/>
      <c r="R224" s="244"/>
      <c r="S224" s="244"/>
      <c r="T224" s="244"/>
      <c r="U224" s="245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T224" s="246" t="s">
        <v>347</v>
      </c>
      <c r="AU224" s="246" t="s">
        <v>85</v>
      </c>
      <c r="AV224" s="13" t="s">
        <v>85</v>
      </c>
      <c r="AW224" s="13" t="s">
        <v>37</v>
      </c>
      <c r="AX224" s="13" t="s">
        <v>76</v>
      </c>
      <c r="AY224" s="246" t="s">
        <v>335</v>
      </c>
    </row>
    <row r="225" s="13" customFormat="1">
      <c r="A225" s="13"/>
      <c r="B225" s="236"/>
      <c r="C225" s="237"/>
      <c r="D225" s="229" t="s">
        <v>347</v>
      </c>
      <c r="E225" s="238" t="s">
        <v>19</v>
      </c>
      <c r="F225" s="239" t="s">
        <v>2295</v>
      </c>
      <c r="G225" s="237"/>
      <c r="H225" s="240">
        <v>0.78400000000000003</v>
      </c>
      <c r="I225" s="241"/>
      <c r="J225" s="237"/>
      <c r="K225" s="237"/>
      <c r="L225" s="242"/>
      <c r="M225" s="243"/>
      <c r="N225" s="244"/>
      <c r="O225" s="244"/>
      <c r="P225" s="244"/>
      <c r="Q225" s="244"/>
      <c r="R225" s="244"/>
      <c r="S225" s="244"/>
      <c r="T225" s="244"/>
      <c r="U225" s="245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T225" s="246" t="s">
        <v>347</v>
      </c>
      <c r="AU225" s="246" t="s">
        <v>85</v>
      </c>
      <c r="AV225" s="13" t="s">
        <v>85</v>
      </c>
      <c r="AW225" s="13" t="s">
        <v>37</v>
      </c>
      <c r="AX225" s="13" t="s">
        <v>76</v>
      </c>
      <c r="AY225" s="246" t="s">
        <v>335</v>
      </c>
    </row>
    <row r="226" s="13" customFormat="1">
      <c r="A226" s="13"/>
      <c r="B226" s="236"/>
      <c r="C226" s="237"/>
      <c r="D226" s="229" t="s">
        <v>347</v>
      </c>
      <c r="E226" s="238" t="s">
        <v>19</v>
      </c>
      <c r="F226" s="239" t="s">
        <v>2296</v>
      </c>
      <c r="G226" s="237"/>
      <c r="H226" s="240">
        <v>0.66100000000000003</v>
      </c>
      <c r="I226" s="241"/>
      <c r="J226" s="237"/>
      <c r="K226" s="237"/>
      <c r="L226" s="242"/>
      <c r="M226" s="243"/>
      <c r="N226" s="244"/>
      <c r="O226" s="244"/>
      <c r="P226" s="244"/>
      <c r="Q226" s="244"/>
      <c r="R226" s="244"/>
      <c r="S226" s="244"/>
      <c r="T226" s="244"/>
      <c r="U226" s="245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T226" s="246" t="s">
        <v>347</v>
      </c>
      <c r="AU226" s="246" t="s">
        <v>85</v>
      </c>
      <c r="AV226" s="13" t="s">
        <v>85</v>
      </c>
      <c r="AW226" s="13" t="s">
        <v>37</v>
      </c>
      <c r="AX226" s="13" t="s">
        <v>76</v>
      </c>
      <c r="AY226" s="246" t="s">
        <v>335</v>
      </c>
    </row>
    <row r="227" s="15" customFormat="1">
      <c r="A227" s="15"/>
      <c r="B227" s="267"/>
      <c r="C227" s="268"/>
      <c r="D227" s="229" t="s">
        <v>347</v>
      </c>
      <c r="E227" s="269" t="s">
        <v>19</v>
      </c>
      <c r="F227" s="270" t="s">
        <v>462</v>
      </c>
      <c r="G227" s="268"/>
      <c r="H227" s="271">
        <v>67.578999999999994</v>
      </c>
      <c r="I227" s="272"/>
      <c r="J227" s="268"/>
      <c r="K227" s="268"/>
      <c r="L227" s="273"/>
      <c r="M227" s="274"/>
      <c r="N227" s="275"/>
      <c r="O227" s="275"/>
      <c r="P227" s="275"/>
      <c r="Q227" s="275"/>
      <c r="R227" s="275"/>
      <c r="S227" s="275"/>
      <c r="T227" s="275"/>
      <c r="U227" s="276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T227" s="277" t="s">
        <v>347</v>
      </c>
      <c r="AU227" s="277" t="s">
        <v>85</v>
      </c>
      <c r="AV227" s="15" t="s">
        <v>103</v>
      </c>
      <c r="AW227" s="15" t="s">
        <v>37</v>
      </c>
      <c r="AX227" s="15" t="s">
        <v>83</v>
      </c>
      <c r="AY227" s="277" t="s">
        <v>335</v>
      </c>
    </row>
    <row r="228" s="13" customFormat="1">
      <c r="A228" s="13"/>
      <c r="B228" s="236"/>
      <c r="C228" s="237"/>
      <c r="D228" s="229" t="s">
        <v>347</v>
      </c>
      <c r="E228" s="237"/>
      <c r="F228" s="239" t="s">
        <v>2297</v>
      </c>
      <c r="G228" s="237"/>
      <c r="H228" s="240">
        <v>70.957999999999998</v>
      </c>
      <c r="I228" s="241"/>
      <c r="J228" s="237"/>
      <c r="K228" s="237"/>
      <c r="L228" s="242"/>
      <c r="M228" s="243"/>
      <c r="N228" s="244"/>
      <c r="O228" s="244"/>
      <c r="P228" s="244"/>
      <c r="Q228" s="244"/>
      <c r="R228" s="244"/>
      <c r="S228" s="244"/>
      <c r="T228" s="244"/>
      <c r="U228" s="245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T228" s="246" t="s">
        <v>347</v>
      </c>
      <c r="AU228" s="246" t="s">
        <v>85</v>
      </c>
      <c r="AV228" s="13" t="s">
        <v>85</v>
      </c>
      <c r="AW228" s="13" t="s">
        <v>4</v>
      </c>
      <c r="AX228" s="13" t="s">
        <v>83</v>
      </c>
      <c r="AY228" s="246" t="s">
        <v>335</v>
      </c>
    </row>
    <row r="229" s="2" customFormat="1" ht="16.5" customHeight="1">
      <c r="A229" s="40"/>
      <c r="B229" s="41"/>
      <c r="C229" s="216" t="s">
        <v>525</v>
      </c>
      <c r="D229" s="216" t="s">
        <v>337</v>
      </c>
      <c r="E229" s="217" t="s">
        <v>2298</v>
      </c>
      <c r="F229" s="218" t="s">
        <v>2299</v>
      </c>
      <c r="G229" s="219" t="s">
        <v>351</v>
      </c>
      <c r="H229" s="220">
        <v>7.4969999999999999</v>
      </c>
      <c r="I229" s="221"/>
      <c r="J229" s="222">
        <f>ROUND(I229*H229,2)</f>
        <v>0</v>
      </c>
      <c r="K229" s="218" t="s">
        <v>341</v>
      </c>
      <c r="L229" s="46"/>
      <c r="M229" s="223" t="s">
        <v>19</v>
      </c>
      <c r="N229" s="224" t="s">
        <v>47</v>
      </c>
      <c r="O229" s="86"/>
      <c r="P229" s="225">
        <f>O229*H229</f>
        <v>0</v>
      </c>
      <c r="Q229" s="225">
        <v>2.5018699999999998</v>
      </c>
      <c r="R229" s="225">
        <f>Q229*H229</f>
        <v>18.756519389999998</v>
      </c>
      <c r="S229" s="225">
        <v>0</v>
      </c>
      <c r="T229" s="225">
        <f>S229*H229</f>
        <v>0</v>
      </c>
      <c r="U229" s="226" t="s">
        <v>19</v>
      </c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R229" s="227" t="s">
        <v>103</v>
      </c>
      <c r="AT229" s="227" t="s">
        <v>337</v>
      </c>
      <c r="AU229" s="227" t="s">
        <v>85</v>
      </c>
      <c r="AY229" s="19" t="s">
        <v>335</v>
      </c>
      <c r="BE229" s="228">
        <f>IF(N229="základní",J229,0)</f>
        <v>0</v>
      </c>
      <c r="BF229" s="228">
        <f>IF(N229="snížená",J229,0)</f>
        <v>0</v>
      </c>
      <c r="BG229" s="228">
        <f>IF(N229="zákl. přenesená",J229,0)</f>
        <v>0</v>
      </c>
      <c r="BH229" s="228">
        <f>IF(N229="sníž. přenesená",J229,0)</f>
        <v>0</v>
      </c>
      <c r="BI229" s="228">
        <f>IF(N229="nulová",J229,0)</f>
        <v>0</v>
      </c>
      <c r="BJ229" s="19" t="s">
        <v>83</v>
      </c>
      <c r="BK229" s="228">
        <f>ROUND(I229*H229,2)</f>
        <v>0</v>
      </c>
      <c r="BL229" s="19" t="s">
        <v>103</v>
      </c>
      <c r="BM229" s="227" t="s">
        <v>2300</v>
      </c>
    </row>
    <row r="230" s="2" customFormat="1">
      <c r="A230" s="40"/>
      <c r="B230" s="41"/>
      <c r="C230" s="42"/>
      <c r="D230" s="229" t="s">
        <v>343</v>
      </c>
      <c r="E230" s="42"/>
      <c r="F230" s="230" t="s">
        <v>2301</v>
      </c>
      <c r="G230" s="42"/>
      <c r="H230" s="42"/>
      <c r="I230" s="231"/>
      <c r="J230" s="42"/>
      <c r="K230" s="42"/>
      <c r="L230" s="46"/>
      <c r="M230" s="232"/>
      <c r="N230" s="233"/>
      <c r="O230" s="86"/>
      <c r="P230" s="86"/>
      <c r="Q230" s="86"/>
      <c r="R230" s="86"/>
      <c r="S230" s="86"/>
      <c r="T230" s="86"/>
      <c r="U230" s="87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T230" s="19" t="s">
        <v>343</v>
      </c>
      <c r="AU230" s="19" t="s">
        <v>85</v>
      </c>
    </row>
    <row r="231" s="2" customFormat="1">
      <c r="A231" s="40"/>
      <c r="B231" s="41"/>
      <c r="C231" s="42"/>
      <c r="D231" s="234" t="s">
        <v>345</v>
      </c>
      <c r="E231" s="42"/>
      <c r="F231" s="235" t="s">
        <v>2302</v>
      </c>
      <c r="G231" s="42"/>
      <c r="H231" s="42"/>
      <c r="I231" s="231"/>
      <c r="J231" s="42"/>
      <c r="K231" s="42"/>
      <c r="L231" s="46"/>
      <c r="M231" s="232"/>
      <c r="N231" s="233"/>
      <c r="O231" s="86"/>
      <c r="P231" s="86"/>
      <c r="Q231" s="86"/>
      <c r="R231" s="86"/>
      <c r="S231" s="86"/>
      <c r="T231" s="86"/>
      <c r="U231" s="87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T231" s="19" t="s">
        <v>345</v>
      </c>
      <c r="AU231" s="19" t="s">
        <v>85</v>
      </c>
    </row>
    <row r="232" s="13" customFormat="1">
      <c r="A232" s="13"/>
      <c r="B232" s="236"/>
      <c r="C232" s="237"/>
      <c r="D232" s="229" t="s">
        <v>347</v>
      </c>
      <c r="E232" s="238" t="s">
        <v>19</v>
      </c>
      <c r="F232" s="239" t="s">
        <v>2303</v>
      </c>
      <c r="G232" s="237"/>
      <c r="H232" s="240">
        <v>5.2199999999999998</v>
      </c>
      <c r="I232" s="241"/>
      <c r="J232" s="237"/>
      <c r="K232" s="237"/>
      <c r="L232" s="242"/>
      <c r="M232" s="243"/>
      <c r="N232" s="244"/>
      <c r="O232" s="244"/>
      <c r="P232" s="244"/>
      <c r="Q232" s="244"/>
      <c r="R232" s="244"/>
      <c r="S232" s="244"/>
      <c r="T232" s="244"/>
      <c r="U232" s="245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T232" s="246" t="s">
        <v>347</v>
      </c>
      <c r="AU232" s="246" t="s">
        <v>85</v>
      </c>
      <c r="AV232" s="13" t="s">
        <v>85</v>
      </c>
      <c r="AW232" s="13" t="s">
        <v>37</v>
      </c>
      <c r="AX232" s="13" t="s">
        <v>76</v>
      </c>
      <c r="AY232" s="246" t="s">
        <v>335</v>
      </c>
    </row>
    <row r="233" s="13" customFormat="1">
      <c r="A233" s="13"/>
      <c r="B233" s="236"/>
      <c r="C233" s="237"/>
      <c r="D233" s="229" t="s">
        <v>347</v>
      </c>
      <c r="E233" s="238" t="s">
        <v>19</v>
      </c>
      <c r="F233" s="239" t="s">
        <v>2304</v>
      </c>
      <c r="G233" s="237"/>
      <c r="H233" s="240">
        <v>1.9199999999999999</v>
      </c>
      <c r="I233" s="241"/>
      <c r="J233" s="237"/>
      <c r="K233" s="237"/>
      <c r="L233" s="242"/>
      <c r="M233" s="243"/>
      <c r="N233" s="244"/>
      <c r="O233" s="244"/>
      <c r="P233" s="244"/>
      <c r="Q233" s="244"/>
      <c r="R233" s="244"/>
      <c r="S233" s="244"/>
      <c r="T233" s="244"/>
      <c r="U233" s="245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T233" s="246" t="s">
        <v>347</v>
      </c>
      <c r="AU233" s="246" t="s">
        <v>85</v>
      </c>
      <c r="AV233" s="13" t="s">
        <v>85</v>
      </c>
      <c r="AW233" s="13" t="s">
        <v>37</v>
      </c>
      <c r="AX233" s="13" t="s">
        <v>76</v>
      </c>
      <c r="AY233" s="246" t="s">
        <v>335</v>
      </c>
    </row>
    <row r="234" s="15" customFormat="1">
      <c r="A234" s="15"/>
      <c r="B234" s="267"/>
      <c r="C234" s="268"/>
      <c r="D234" s="229" t="s">
        <v>347</v>
      </c>
      <c r="E234" s="269" t="s">
        <v>19</v>
      </c>
      <c r="F234" s="270" t="s">
        <v>462</v>
      </c>
      <c r="G234" s="268"/>
      <c r="H234" s="271">
        <v>7.1399999999999997</v>
      </c>
      <c r="I234" s="272"/>
      <c r="J234" s="268"/>
      <c r="K234" s="268"/>
      <c r="L234" s="273"/>
      <c r="M234" s="274"/>
      <c r="N234" s="275"/>
      <c r="O234" s="275"/>
      <c r="P234" s="275"/>
      <c r="Q234" s="275"/>
      <c r="R234" s="275"/>
      <c r="S234" s="275"/>
      <c r="T234" s="275"/>
      <c r="U234" s="276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T234" s="277" t="s">
        <v>347</v>
      </c>
      <c r="AU234" s="277" t="s">
        <v>85</v>
      </c>
      <c r="AV234" s="15" t="s">
        <v>103</v>
      </c>
      <c r="AW234" s="15" t="s">
        <v>37</v>
      </c>
      <c r="AX234" s="15" t="s">
        <v>83</v>
      </c>
      <c r="AY234" s="277" t="s">
        <v>335</v>
      </c>
    </row>
    <row r="235" s="13" customFormat="1">
      <c r="A235" s="13"/>
      <c r="B235" s="236"/>
      <c r="C235" s="237"/>
      <c r="D235" s="229" t="s">
        <v>347</v>
      </c>
      <c r="E235" s="237"/>
      <c r="F235" s="239" t="s">
        <v>2305</v>
      </c>
      <c r="G235" s="237"/>
      <c r="H235" s="240">
        <v>7.4969999999999999</v>
      </c>
      <c r="I235" s="241"/>
      <c r="J235" s="237"/>
      <c r="K235" s="237"/>
      <c r="L235" s="242"/>
      <c r="M235" s="243"/>
      <c r="N235" s="244"/>
      <c r="O235" s="244"/>
      <c r="P235" s="244"/>
      <c r="Q235" s="244"/>
      <c r="R235" s="244"/>
      <c r="S235" s="244"/>
      <c r="T235" s="244"/>
      <c r="U235" s="245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T235" s="246" t="s">
        <v>347</v>
      </c>
      <c r="AU235" s="246" t="s">
        <v>85</v>
      </c>
      <c r="AV235" s="13" t="s">
        <v>85</v>
      </c>
      <c r="AW235" s="13" t="s">
        <v>4</v>
      </c>
      <c r="AX235" s="13" t="s">
        <v>83</v>
      </c>
      <c r="AY235" s="246" t="s">
        <v>335</v>
      </c>
    </row>
    <row r="236" s="2" customFormat="1" ht="16.5" customHeight="1">
      <c r="A236" s="40"/>
      <c r="B236" s="41"/>
      <c r="C236" s="216" t="s">
        <v>533</v>
      </c>
      <c r="D236" s="216" t="s">
        <v>337</v>
      </c>
      <c r="E236" s="217" t="s">
        <v>2306</v>
      </c>
      <c r="F236" s="218" t="s">
        <v>2307</v>
      </c>
      <c r="G236" s="219" t="s">
        <v>351</v>
      </c>
      <c r="H236" s="220">
        <v>232.029</v>
      </c>
      <c r="I236" s="221"/>
      <c r="J236" s="222">
        <f>ROUND(I236*H236,2)</f>
        <v>0</v>
      </c>
      <c r="K236" s="218" t="s">
        <v>341</v>
      </c>
      <c r="L236" s="46"/>
      <c r="M236" s="223" t="s">
        <v>19</v>
      </c>
      <c r="N236" s="224" t="s">
        <v>47</v>
      </c>
      <c r="O236" s="86"/>
      <c r="P236" s="225">
        <f>O236*H236</f>
        <v>0</v>
      </c>
      <c r="Q236" s="225">
        <v>2.5236100000000001</v>
      </c>
      <c r="R236" s="225">
        <f>Q236*H236</f>
        <v>585.55070468999998</v>
      </c>
      <c r="S236" s="225">
        <v>0</v>
      </c>
      <c r="T236" s="225">
        <f>S236*H236</f>
        <v>0</v>
      </c>
      <c r="U236" s="226" t="s">
        <v>19</v>
      </c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R236" s="227" t="s">
        <v>103</v>
      </c>
      <c r="AT236" s="227" t="s">
        <v>337</v>
      </c>
      <c r="AU236" s="227" t="s">
        <v>85</v>
      </c>
      <c r="AY236" s="19" t="s">
        <v>335</v>
      </c>
      <c r="BE236" s="228">
        <f>IF(N236="základní",J236,0)</f>
        <v>0</v>
      </c>
      <c r="BF236" s="228">
        <f>IF(N236="snížená",J236,0)</f>
        <v>0</v>
      </c>
      <c r="BG236" s="228">
        <f>IF(N236="zákl. přenesená",J236,0)</f>
        <v>0</v>
      </c>
      <c r="BH236" s="228">
        <f>IF(N236="sníž. přenesená",J236,0)</f>
        <v>0</v>
      </c>
      <c r="BI236" s="228">
        <f>IF(N236="nulová",J236,0)</f>
        <v>0</v>
      </c>
      <c r="BJ236" s="19" t="s">
        <v>83</v>
      </c>
      <c r="BK236" s="228">
        <f>ROUND(I236*H236,2)</f>
        <v>0</v>
      </c>
      <c r="BL236" s="19" t="s">
        <v>103</v>
      </c>
      <c r="BM236" s="227" t="s">
        <v>2308</v>
      </c>
    </row>
    <row r="237" s="2" customFormat="1">
      <c r="A237" s="40"/>
      <c r="B237" s="41"/>
      <c r="C237" s="42"/>
      <c r="D237" s="229" t="s">
        <v>343</v>
      </c>
      <c r="E237" s="42"/>
      <c r="F237" s="230" t="s">
        <v>2309</v>
      </c>
      <c r="G237" s="42"/>
      <c r="H237" s="42"/>
      <c r="I237" s="231"/>
      <c r="J237" s="42"/>
      <c r="K237" s="42"/>
      <c r="L237" s="46"/>
      <c r="M237" s="232"/>
      <c r="N237" s="233"/>
      <c r="O237" s="86"/>
      <c r="P237" s="86"/>
      <c r="Q237" s="86"/>
      <c r="R237" s="86"/>
      <c r="S237" s="86"/>
      <c r="T237" s="86"/>
      <c r="U237" s="87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T237" s="19" t="s">
        <v>343</v>
      </c>
      <c r="AU237" s="19" t="s">
        <v>85</v>
      </c>
    </row>
    <row r="238" s="2" customFormat="1">
      <c r="A238" s="40"/>
      <c r="B238" s="41"/>
      <c r="C238" s="42"/>
      <c r="D238" s="234" t="s">
        <v>345</v>
      </c>
      <c r="E238" s="42"/>
      <c r="F238" s="235" t="s">
        <v>2310</v>
      </c>
      <c r="G238" s="42"/>
      <c r="H238" s="42"/>
      <c r="I238" s="231"/>
      <c r="J238" s="42"/>
      <c r="K238" s="42"/>
      <c r="L238" s="46"/>
      <c r="M238" s="232"/>
      <c r="N238" s="233"/>
      <c r="O238" s="86"/>
      <c r="P238" s="86"/>
      <c r="Q238" s="86"/>
      <c r="R238" s="86"/>
      <c r="S238" s="86"/>
      <c r="T238" s="86"/>
      <c r="U238" s="87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T238" s="19" t="s">
        <v>345</v>
      </c>
      <c r="AU238" s="19" t="s">
        <v>85</v>
      </c>
    </row>
    <row r="239" s="14" customFormat="1">
      <c r="A239" s="14"/>
      <c r="B239" s="247"/>
      <c r="C239" s="248"/>
      <c r="D239" s="229" t="s">
        <v>347</v>
      </c>
      <c r="E239" s="249" t="s">
        <v>19</v>
      </c>
      <c r="F239" s="250" t="s">
        <v>2158</v>
      </c>
      <c r="G239" s="248"/>
      <c r="H239" s="249" t="s">
        <v>19</v>
      </c>
      <c r="I239" s="251"/>
      <c r="J239" s="248"/>
      <c r="K239" s="248"/>
      <c r="L239" s="252"/>
      <c r="M239" s="253"/>
      <c r="N239" s="254"/>
      <c r="O239" s="254"/>
      <c r="P239" s="254"/>
      <c r="Q239" s="254"/>
      <c r="R239" s="254"/>
      <c r="S239" s="254"/>
      <c r="T239" s="254"/>
      <c r="U239" s="255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T239" s="256" t="s">
        <v>347</v>
      </c>
      <c r="AU239" s="256" t="s">
        <v>85</v>
      </c>
      <c r="AV239" s="14" t="s">
        <v>83</v>
      </c>
      <c r="AW239" s="14" t="s">
        <v>37</v>
      </c>
      <c r="AX239" s="14" t="s">
        <v>76</v>
      </c>
      <c r="AY239" s="256" t="s">
        <v>335</v>
      </c>
    </row>
    <row r="240" s="13" customFormat="1">
      <c r="A240" s="13"/>
      <c r="B240" s="236"/>
      <c r="C240" s="237"/>
      <c r="D240" s="229" t="s">
        <v>347</v>
      </c>
      <c r="E240" s="238" t="s">
        <v>19</v>
      </c>
      <c r="F240" s="239" t="s">
        <v>2311</v>
      </c>
      <c r="G240" s="237"/>
      <c r="H240" s="240">
        <v>84.209999999999994</v>
      </c>
      <c r="I240" s="241"/>
      <c r="J240" s="237"/>
      <c r="K240" s="237"/>
      <c r="L240" s="242"/>
      <c r="M240" s="243"/>
      <c r="N240" s="244"/>
      <c r="O240" s="244"/>
      <c r="P240" s="244"/>
      <c r="Q240" s="244"/>
      <c r="R240" s="244"/>
      <c r="S240" s="244"/>
      <c r="T240" s="244"/>
      <c r="U240" s="245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T240" s="246" t="s">
        <v>347</v>
      </c>
      <c r="AU240" s="246" t="s">
        <v>85</v>
      </c>
      <c r="AV240" s="13" t="s">
        <v>85</v>
      </c>
      <c r="AW240" s="13" t="s">
        <v>37</v>
      </c>
      <c r="AX240" s="13" t="s">
        <v>76</v>
      </c>
      <c r="AY240" s="246" t="s">
        <v>335</v>
      </c>
    </row>
    <row r="241" s="13" customFormat="1">
      <c r="A241" s="13"/>
      <c r="B241" s="236"/>
      <c r="C241" s="237"/>
      <c r="D241" s="229" t="s">
        <v>347</v>
      </c>
      <c r="E241" s="238" t="s">
        <v>19</v>
      </c>
      <c r="F241" s="239" t="s">
        <v>2312</v>
      </c>
      <c r="G241" s="237"/>
      <c r="H241" s="240">
        <v>141.393</v>
      </c>
      <c r="I241" s="241"/>
      <c r="J241" s="237"/>
      <c r="K241" s="237"/>
      <c r="L241" s="242"/>
      <c r="M241" s="243"/>
      <c r="N241" s="244"/>
      <c r="O241" s="244"/>
      <c r="P241" s="244"/>
      <c r="Q241" s="244"/>
      <c r="R241" s="244"/>
      <c r="S241" s="244"/>
      <c r="T241" s="244"/>
      <c r="U241" s="245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T241" s="246" t="s">
        <v>347</v>
      </c>
      <c r="AU241" s="246" t="s">
        <v>85</v>
      </c>
      <c r="AV241" s="13" t="s">
        <v>85</v>
      </c>
      <c r="AW241" s="13" t="s">
        <v>37</v>
      </c>
      <c r="AX241" s="13" t="s">
        <v>76</v>
      </c>
      <c r="AY241" s="246" t="s">
        <v>335</v>
      </c>
    </row>
    <row r="242" s="13" customFormat="1">
      <c r="A242" s="13"/>
      <c r="B242" s="236"/>
      <c r="C242" s="237"/>
      <c r="D242" s="229" t="s">
        <v>347</v>
      </c>
      <c r="E242" s="238" t="s">
        <v>19</v>
      </c>
      <c r="F242" s="239" t="s">
        <v>2313</v>
      </c>
      <c r="G242" s="237"/>
      <c r="H242" s="240">
        <v>6.4260000000000002</v>
      </c>
      <c r="I242" s="241"/>
      <c r="J242" s="237"/>
      <c r="K242" s="237"/>
      <c r="L242" s="242"/>
      <c r="M242" s="243"/>
      <c r="N242" s="244"/>
      <c r="O242" s="244"/>
      <c r="P242" s="244"/>
      <c r="Q242" s="244"/>
      <c r="R242" s="244"/>
      <c r="S242" s="244"/>
      <c r="T242" s="244"/>
      <c r="U242" s="245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T242" s="246" t="s">
        <v>347</v>
      </c>
      <c r="AU242" s="246" t="s">
        <v>85</v>
      </c>
      <c r="AV242" s="13" t="s">
        <v>85</v>
      </c>
      <c r="AW242" s="13" t="s">
        <v>37</v>
      </c>
      <c r="AX242" s="13" t="s">
        <v>76</v>
      </c>
      <c r="AY242" s="246" t="s">
        <v>335</v>
      </c>
    </row>
    <row r="243" s="15" customFormat="1">
      <c r="A243" s="15"/>
      <c r="B243" s="267"/>
      <c r="C243" s="268"/>
      <c r="D243" s="229" t="s">
        <v>347</v>
      </c>
      <c r="E243" s="269" t="s">
        <v>19</v>
      </c>
      <c r="F243" s="270" t="s">
        <v>462</v>
      </c>
      <c r="G243" s="268"/>
      <c r="H243" s="271">
        <v>232.029</v>
      </c>
      <c r="I243" s="272"/>
      <c r="J243" s="268"/>
      <c r="K243" s="268"/>
      <c r="L243" s="273"/>
      <c r="M243" s="274"/>
      <c r="N243" s="275"/>
      <c r="O243" s="275"/>
      <c r="P243" s="275"/>
      <c r="Q243" s="275"/>
      <c r="R243" s="275"/>
      <c r="S243" s="275"/>
      <c r="T243" s="275"/>
      <c r="U243" s="276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T243" s="277" t="s">
        <v>347</v>
      </c>
      <c r="AU243" s="277" t="s">
        <v>85</v>
      </c>
      <c r="AV243" s="15" t="s">
        <v>103</v>
      </c>
      <c r="AW243" s="15" t="s">
        <v>37</v>
      </c>
      <c r="AX243" s="15" t="s">
        <v>83</v>
      </c>
      <c r="AY243" s="277" t="s">
        <v>335</v>
      </c>
    </row>
    <row r="244" s="2" customFormat="1" ht="16.5" customHeight="1">
      <c r="A244" s="40"/>
      <c r="B244" s="41"/>
      <c r="C244" s="216" t="s">
        <v>538</v>
      </c>
      <c r="D244" s="216" t="s">
        <v>337</v>
      </c>
      <c r="E244" s="217" t="s">
        <v>2314</v>
      </c>
      <c r="F244" s="218" t="s">
        <v>2315</v>
      </c>
      <c r="G244" s="219" t="s">
        <v>388</v>
      </c>
      <c r="H244" s="220">
        <v>526.5</v>
      </c>
      <c r="I244" s="221"/>
      <c r="J244" s="222">
        <f>ROUND(I244*H244,2)</f>
        <v>0</v>
      </c>
      <c r="K244" s="218" t="s">
        <v>341</v>
      </c>
      <c r="L244" s="46"/>
      <c r="M244" s="223" t="s">
        <v>19</v>
      </c>
      <c r="N244" s="224" t="s">
        <v>47</v>
      </c>
      <c r="O244" s="86"/>
      <c r="P244" s="225">
        <f>O244*H244</f>
        <v>0</v>
      </c>
      <c r="Q244" s="225">
        <v>0.0026900000000000001</v>
      </c>
      <c r="R244" s="225">
        <f>Q244*H244</f>
        <v>1.416285</v>
      </c>
      <c r="S244" s="225">
        <v>0</v>
      </c>
      <c r="T244" s="225">
        <f>S244*H244</f>
        <v>0</v>
      </c>
      <c r="U244" s="226" t="s">
        <v>19</v>
      </c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R244" s="227" t="s">
        <v>103</v>
      </c>
      <c r="AT244" s="227" t="s">
        <v>337</v>
      </c>
      <c r="AU244" s="227" t="s">
        <v>85</v>
      </c>
      <c r="AY244" s="19" t="s">
        <v>335</v>
      </c>
      <c r="BE244" s="228">
        <f>IF(N244="základní",J244,0)</f>
        <v>0</v>
      </c>
      <c r="BF244" s="228">
        <f>IF(N244="snížená",J244,0)</f>
        <v>0</v>
      </c>
      <c r="BG244" s="228">
        <f>IF(N244="zákl. přenesená",J244,0)</f>
        <v>0</v>
      </c>
      <c r="BH244" s="228">
        <f>IF(N244="sníž. přenesená",J244,0)</f>
        <v>0</v>
      </c>
      <c r="BI244" s="228">
        <f>IF(N244="nulová",J244,0)</f>
        <v>0</v>
      </c>
      <c r="BJ244" s="19" t="s">
        <v>83</v>
      </c>
      <c r="BK244" s="228">
        <f>ROUND(I244*H244,2)</f>
        <v>0</v>
      </c>
      <c r="BL244" s="19" t="s">
        <v>103</v>
      </c>
      <c r="BM244" s="227" t="s">
        <v>2316</v>
      </c>
    </row>
    <row r="245" s="2" customFormat="1">
      <c r="A245" s="40"/>
      <c r="B245" s="41"/>
      <c r="C245" s="42"/>
      <c r="D245" s="229" t="s">
        <v>343</v>
      </c>
      <c r="E245" s="42"/>
      <c r="F245" s="230" t="s">
        <v>2317</v>
      </c>
      <c r="G245" s="42"/>
      <c r="H245" s="42"/>
      <c r="I245" s="231"/>
      <c r="J245" s="42"/>
      <c r="K245" s="42"/>
      <c r="L245" s="46"/>
      <c r="M245" s="232"/>
      <c r="N245" s="233"/>
      <c r="O245" s="86"/>
      <c r="P245" s="86"/>
      <c r="Q245" s="86"/>
      <c r="R245" s="86"/>
      <c r="S245" s="86"/>
      <c r="T245" s="86"/>
      <c r="U245" s="87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T245" s="19" t="s">
        <v>343</v>
      </c>
      <c r="AU245" s="19" t="s">
        <v>85</v>
      </c>
    </row>
    <row r="246" s="2" customFormat="1">
      <c r="A246" s="40"/>
      <c r="B246" s="41"/>
      <c r="C246" s="42"/>
      <c r="D246" s="234" t="s">
        <v>345</v>
      </c>
      <c r="E246" s="42"/>
      <c r="F246" s="235" t="s">
        <v>2318</v>
      </c>
      <c r="G246" s="42"/>
      <c r="H246" s="42"/>
      <c r="I246" s="231"/>
      <c r="J246" s="42"/>
      <c r="K246" s="42"/>
      <c r="L246" s="46"/>
      <c r="M246" s="232"/>
      <c r="N246" s="233"/>
      <c r="O246" s="86"/>
      <c r="P246" s="86"/>
      <c r="Q246" s="86"/>
      <c r="R246" s="86"/>
      <c r="S246" s="86"/>
      <c r="T246" s="86"/>
      <c r="U246" s="87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T246" s="19" t="s">
        <v>345</v>
      </c>
      <c r="AU246" s="19" t="s">
        <v>85</v>
      </c>
    </row>
    <row r="247" s="14" customFormat="1">
      <c r="A247" s="14"/>
      <c r="B247" s="247"/>
      <c r="C247" s="248"/>
      <c r="D247" s="229" t="s">
        <v>347</v>
      </c>
      <c r="E247" s="249" t="s">
        <v>19</v>
      </c>
      <c r="F247" s="250" t="s">
        <v>2158</v>
      </c>
      <c r="G247" s="248"/>
      <c r="H247" s="249" t="s">
        <v>19</v>
      </c>
      <c r="I247" s="251"/>
      <c r="J247" s="248"/>
      <c r="K247" s="248"/>
      <c r="L247" s="252"/>
      <c r="M247" s="253"/>
      <c r="N247" s="254"/>
      <c r="O247" s="254"/>
      <c r="P247" s="254"/>
      <c r="Q247" s="254"/>
      <c r="R247" s="254"/>
      <c r="S247" s="254"/>
      <c r="T247" s="254"/>
      <c r="U247" s="255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T247" s="256" t="s">
        <v>347</v>
      </c>
      <c r="AU247" s="256" t="s">
        <v>85</v>
      </c>
      <c r="AV247" s="14" t="s">
        <v>83</v>
      </c>
      <c r="AW247" s="14" t="s">
        <v>37</v>
      </c>
      <c r="AX247" s="14" t="s">
        <v>76</v>
      </c>
      <c r="AY247" s="256" t="s">
        <v>335</v>
      </c>
    </row>
    <row r="248" s="13" customFormat="1">
      <c r="A248" s="13"/>
      <c r="B248" s="236"/>
      <c r="C248" s="237"/>
      <c r="D248" s="229" t="s">
        <v>347</v>
      </c>
      <c r="E248" s="238" t="s">
        <v>19</v>
      </c>
      <c r="F248" s="239" t="s">
        <v>628</v>
      </c>
      <c r="G248" s="237"/>
      <c r="H248" s="240">
        <v>41</v>
      </c>
      <c r="I248" s="241"/>
      <c r="J248" s="237"/>
      <c r="K248" s="237"/>
      <c r="L248" s="242"/>
      <c r="M248" s="243"/>
      <c r="N248" s="244"/>
      <c r="O248" s="244"/>
      <c r="P248" s="244"/>
      <c r="Q248" s="244"/>
      <c r="R248" s="244"/>
      <c r="S248" s="244"/>
      <c r="T248" s="244"/>
      <c r="U248" s="245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T248" s="246" t="s">
        <v>347</v>
      </c>
      <c r="AU248" s="246" t="s">
        <v>85</v>
      </c>
      <c r="AV248" s="13" t="s">
        <v>85</v>
      </c>
      <c r="AW248" s="13" t="s">
        <v>37</v>
      </c>
      <c r="AX248" s="13" t="s">
        <v>76</v>
      </c>
      <c r="AY248" s="246" t="s">
        <v>335</v>
      </c>
    </row>
    <row r="249" s="13" customFormat="1">
      <c r="A249" s="13"/>
      <c r="B249" s="236"/>
      <c r="C249" s="237"/>
      <c r="D249" s="229" t="s">
        <v>347</v>
      </c>
      <c r="E249" s="238" t="s">
        <v>19</v>
      </c>
      <c r="F249" s="239" t="s">
        <v>1869</v>
      </c>
      <c r="G249" s="237"/>
      <c r="H249" s="240">
        <v>231</v>
      </c>
      <c r="I249" s="241"/>
      <c r="J249" s="237"/>
      <c r="K249" s="237"/>
      <c r="L249" s="242"/>
      <c r="M249" s="243"/>
      <c r="N249" s="244"/>
      <c r="O249" s="244"/>
      <c r="P249" s="244"/>
      <c r="Q249" s="244"/>
      <c r="R249" s="244"/>
      <c r="S249" s="244"/>
      <c r="T249" s="244"/>
      <c r="U249" s="245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T249" s="246" t="s">
        <v>347</v>
      </c>
      <c r="AU249" s="246" t="s">
        <v>85</v>
      </c>
      <c r="AV249" s="13" t="s">
        <v>85</v>
      </c>
      <c r="AW249" s="13" t="s">
        <v>37</v>
      </c>
      <c r="AX249" s="13" t="s">
        <v>76</v>
      </c>
      <c r="AY249" s="246" t="s">
        <v>335</v>
      </c>
    </row>
    <row r="250" s="13" customFormat="1">
      <c r="A250" s="13"/>
      <c r="B250" s="236"/>
      <c r="C250" s="237"/>
      <c r="D250" s="229" t="s">
        <v>347</v>
      </c>
      <c r="E250" s="238" t="s">
        <v>19</v>
      </c>
      <c r="F250" s="239" t="s">
        <v>1898</v>
      </c>
      <c r="G250" s="237"/>
      <c r="H250" s="240">
        <v>235</v>
      </c>
      <c r="I250" s="241"/>
      <c r="J250" s="237"/>
      <c r="K250" s="237"/>
      <c r="L250" s="242"/>
      <c r="M250" s="243"/>
      <c r="N250" s="244"/>
      <c r="O250" s="244"/>
      <c r="P250" s="244"/>
      <c r="Q250" s="244"/>
      <c r="R250" s="244"/>
      <c r="S250" s="244"/>
      <c r="T250" s="244"/>
      <c r="U250" s="245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T250" s="246" t="s">
        <v>347</v>
      </c>
      <c r="AU250" s="246" t="s">
        <v>85</v>
      </c>
      <c r="AV250" s="13" t="s">
        <v>85</v>
      </c>
      <c r="AW250" s="13" t="s">
        <v>37</v>
      </c>
      <c r="AX250" s="13" t="s">
        <v>76</v>
      </c>
      <c r="AY250" s="246" t="s">
        <v>335</v>
      </c>
    </row>
    <row r="251" s="13" customFormat="1">
      <c r="A251" s="13"/>
      <c r="B251" s="236"/>
      <c r="C251" s="237"/>
      <c r="D251" s="229" t="s">
        <v>347</v>
      </c>
      <c r="E251" s="238" t="s">
        <v>19</v>
      </c>
      <c r="F251" s="239" t="s">
        <v>2319</v>
      </c>
      <c r="G251" s="237"/>
      <c r="H251" s="240">
        <v>12.199999999999999</v>
      </c>
      <c r="I251" s="241"/>
      <c r="J251" s="237"/>
      <c r="K251" s="237"/>
      <c r="L251" s="242"/>
      <c r="M251" s="243"/>
      <c r="N251" s="244"/>
      <c r="O251" s="244"/>
      <c r="P251" s="244"/>
      <c r="Q251" s="244"/>
      <c r="R251" s="244"/>
      <c r="S251" s="244"/>
      <c r="T251" s="244"/>
      <c r="U251" s="245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T251" s="246" t="s">
        <v>347</v>
      </c>
      <c r="AU251" s="246" t="s">
        <v>85</v>
      </c>
      <c r="AV251" s="13" t="s">
        <v>85</v>
      </c>
      <c r="AW251" s="13" t="s">
        <v>37</v>
      </c>
      <c r="AX251" s="13" t="s">
        <v>76</v>
      </c>
      <c r="AY251" s="246" t="s">
        <v>335</v>
      </c>
    </row>
    <row r="252" s="13" customFormat="1">
      <c r="A252" s="13"/>
      <c r="B252" s="236"/>
      <c r="C252" s="237"/>
      <c r="D252" s="229" t="s">
        <v>347</v>
      </c>
      <c r="E252" s="238" t="s">
        <v>19</v>
      </c>
      <c r="F252" s="239" t="s">
        <v>2320</v>
      </c>
      <c r="G252" s="237"/>
      <c r="H252" s="240">
        <v>7.2999999999999998</v>
      </c>
      <c r="I252" s="241"/>
      <c r="J252" s="237"/>
      <c r="K252" s="237"/>
      <c r="L252" s="242"/>
      <c r="M252" s="243"/>
      <c r="N252" s="244"/>
      <c r="O252" s="244"/>
      <c r="P252" s="244"/>
      <c r="Q252" s="244"/>
      <c r="R252" s="244"/>
      <c r="S252" s="244"/>
      <c r="T252" s="244"/>
      <c r="U252" s="245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T252" s="246" t="s">
        <v>347</v>
      </c>
      <c r="AU252" s="246" t="s">
        <v>85</v>
      </c>
      <c r="AV252" s="13" t="s">
        <v>85</v>
      </c>
      <c r="AW252" s="13" t="s">
        <v>37</v>
      </c>
      <c r="AX252" s="13" t="s">
        <v>76</v>
      </c>
      <c r="AY252" s="246" t="s">
        <v>335</v>
      </c>
    </row>
    <row r="253" s="15" customFormat="1">
      <c r="A253" s="15"/>
      <c r="B253" s="267"/>
      <c r="C253" s="268"/>
      <c r="D253" s="229" t="s">
        <v>347</v>
      </c>
      <c r="E253" s="269" t="s">
        <v>19</v>
      </c>
      <c r="F253" s="270" t="s">
        <v>462</v>
      </c>
      <c r="G253" s="268"/>
      <c r="H253" s="271">
        <v>526.5</v>
      </c>
      <c r="I253" s="272"/>
      <c r="J253" s="268"/>
      <c r="K253" s="268"/>
      <c r="L253" s="273"/>
      <c r="M253" s="274"/>
      <c r="N253" s="275"/>
      <c r="O253" s="275"/>
      <c r="P253" s="275"/>
      <c r="Q253" s="275"/>
      <c r="R253" s="275"/>
      <c r="S253" s="275"/>
      <c r="T253" s="275"/>
      <c r="U253" s="276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T253" s="277" t="s">
        <v>347</v>
      </c>
      <c r="AU253" s="277" t="s">
        <v>85</v>
      </c>
      <c r="AV253" s="15" t="s">
        <v>103</v>
      </c>
      <c r="AW253" s="15" t="s">
        <v>37</v>
      </c>
      <c r="AX253" s="15" t="s">
        <v>83</v>
      </c>
      <c r="AY253" s="277" t="s">
        <v>335</v>
      </c>
    </row>
    <row r="254" s="2" customFormat="1" ht="16.5" customHeight="1">
      <c r="A254" s="40"/>
      <c r="B254" s="41"/>
      <c r="C254" s="216" t="s">
        <v>545</v>
      </c>
      <c r="D254" s="216" t="s">
        <v>337</v>
      </c>
      <c r="E254" s="217" t="s">
        <v>2321</v>
      </c>
      <c r="F254" s="218" t="s">
        <v>2322</v>
      </c>
      <c r="G254" s="219" t="s">
        <v>388</v>
      </c>
      <c r="H254" s="220">
        <v>526.5</v>
      </c>
      <c r="I254" s="221"/>
      <c r="J254" s="222">
        <f>ROUND(I254*H254,2)</f>
        <v>0</v>
      </c>
      <c r="K254" s="218" t="s">
        <v>341</v>
      </c>
      <c r="L254" s="46"/>
      <c r="M254" s="223" t="s">
        <v>19</v>
      </c>
      <c r="N254" s="224" t="s">
        <v>47</v>
      </c>
      <c r="O254" s="86"/>
      <c r="P254" s="225">
        <f>O254*H254</f>
        <v>0</v>
      </c>
      <c r="Q254" s="225">
        <v>0</v>
      </c>
      <c r="R254" s="225">
        <f>Q254*H254</f>
        <v>0</v>
      </c>
      <c r="S254" s="225">
        <v>0</v>
      </c>
      <c r="T254" s="225">
        <f>S254*H254</f>
        <v>0</v>
      </c>
      <c r="U254" s="226" t="s">
        <v>19</v>
      </c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R254" s="227" t="s">
        <v>103</v>
      </c>
      <c r="AT254" s="227" t="s">
        <v>337</v>
      </c>
      <c r="AU254" s="227" t="s">
        <v>85</v>
      </c>
      <c r="AY254" s="19" t="s">
        <v>335</v>
      </c>
      <c r="BE254" s="228">
        <f>IF(N254="základní",J254,0)</f>
        <v>0</v>
      </c>
      <c r="BF254" s="228">
        <f>IF(N254="snížená",J254,0)</f>
        <v>0</v>
      </c>
      <c r="BG254" s="228">
        <f>IF(N254="zákl. přenesená",J254,0)</f>
        <v>0</v>
      </c>
      <c r="BH254" s="228">
        <f>IF(N254="sníž. přenesená",J254,0)</f>
        <v>0</v>
      </c>
      <c r="BI254" s="228">
        <f>IF(N254="nulová",J254,0)</f>
        <v>0</v>
      </c>
      <c r="BJ254" s="19" t="s">
        <v>83</v>
      </c>
      <c r="BK254" s="228">
        <f>ROUND(I254*H254,2)</f>
        <v>0</v>
      </c>
      <c r="BL254" s="19" t="s">
        <v>103</v>
      </c>
      <c r="BM254" s="227" t="s">
        <v>2323</v>
      </c>
    </row>
    <row r="255" s="2" customFormat="1">
      <c r="A255" s="40"/>
      <c r="B255" s="41"/>
      <c r="C255" s="42"/>
      <c r="D255" s="229" t="s">
        <v>343</v>
      </c>
      <c r="E255" s="42"/>
      <c r="F255" s="230" t="s">
        <v>2324</v>
      </c>
      <c r="G255" s="42"/>
      <c r="H255" s="42"/>
      <c r="I255" s="231"/>
      <c r="J255" s="42"/>
      <c r="K255" s="42"/>
      <c r="L255" s="46"/>
      <c r="M255" s="232"/>
      <c r="N255" s="233"/>
      <c r="O255" s="86"/>
      <c r="P255" s="86"/>
      <c r="Q255" s="86"/>
      <c r="R255" s="86"/>
      <c r="S255" s="86"/>
      <c r="T255" s="86"/>
      <c r="U255" s="87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T255" s="19" t="s">
        <v>343</v>
      </c>
      <c r="AU255" s="19" t="s">
        <v>85</v>
      </c>
    </row>
    <row r="256" s="2" customFormat="1">
      <c r="A256" s="40"/>
      <c r="B256" s="41"/>
      <c r="C256" s="42"/>
      <c r="D256" s="234" t="s">
        <v>345</v>
      </c>
      <c r="E256" s="42"/>
      <c r="F256" s="235" t="s">
        <v>2325</v>
      </c>
      <c r="G256" s="42"/>
      <c r="H256" s="42"/>
      <c r="I256" s="231"/>
      <c r="J256" s="42"/>
      <c r="K256" s="42"/>
      <c r="L256" s="46"/>
      <c r="M256" s="232"/>
      <c r="N256" s="233"/>
      <c r="O256" s="86"/>
      <c r="P256" s="86"/>
      <c r="Q256" s="86"/>
      <c r="R256" s="86"/>
      <c r="S256" s="86"/>
      <c r="T256" s="86"/>
      <c r="U256" s="87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T256" s="19" t="s">
        <v>345</v>
      </c>
      <c r="AU256" s="19" t="s">
        <v>85</v>
      </c>
    </row>
    <row r="257" s="2" customFormat="1" ht="16.5" customHeight="1">
      <c r="A257" s="40"/>
      <c r="B257" s="41"/>
      <c r="C257" s="216" t="s">
        <v>550</v>
      </c>
      <c r="D257" s="216" t="s">
        <v>337</v>
      </c>
      <c r="E257" s="217" t="s">
        <v>2326</v>
      </c>
      <c r="F257" s="218" t="s">
        <v>2327</v>
      </c>
      <c r="G257" s="219" t="s">
        <v>364</v>
      </c>
      <c r="H257" s="220">
        <v>73.596000000000004</v>
      </c>
      <c r="I257" s="221"/>
      <c r="J257" s="222">
        <f>ROUND(I257*H257,2)</f>
        <v>0</v>
      </c>
      <c r="K257" s="218" t="s">
        <v>341</v>
      </c>
      <c r="L257" s="46"/>
      <c r="M257" s="223" t="s">
        <v>19</v>
      </c>
      <c r="N257" s="224" t="s">
        <v>47</v>
      </c>
      <c r="O257" s="86"/>
      <c r="P257" s="225">
        <f>O257*H257</f>
        <v>0</v>
      </c>
      <c r="Q257" s="225">
        <v>1.0606199999999999</v>
      </c>
      <c r="R257" s="225">
        <f>Q257*H257</f>
        <v>78.057389520000001</v>
      </c>
      <c r="S257" s="225">
        <v>0</v>
      </c>
      <c r="T257" s="225">
        <f>S257*H257</f>
        <v>0</v>
      </c>
      <c r="U257" s="226" t="s">
        <v>19</v>
      </c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R257" s="227" t="s">
        <v>103</v>
      </c>
      <c r="AT257" s="227" t="s">
        <v>337</v>
      </c>
      <c r="AU257" s="227" t="s">
        <v>85</v>
      </c>
      <c r="AY257" s="19" t="s">
        <v>335</v>
      </c>
      <c r="BE257" s="228">
        <f>IF(N257="základní",J257,0)</f>
        <v>0</v>
      </c>
      <c r="BF257" s="228">
        <f>IF(N257="snížená",J257,0)</f>
        <v>0</v>
      </c>
      <c r="BG257" s="228">
        <f>IF(N257="zákl. přenesená",J257,0)</f>
        <v>0</v>
      </c>
      <c r="BH257" s="228">
        <f>IF(N257="sníž. přenesená",J257,0)</f>
        <v>0</v>
      </c>
      <c r="BI257" s="228">
        <f>IF(N257="nulová",J257,0)</f>
        <v>0</v>
      </c>
      <c r="BJ257" s="19" t="s">
        <v>83</v>
      </c>
      <c r="BK257" s="228">
        <f>ROUND(I257*H257,2)</f>
        <v>0</v>
      </c>
      <c r="BL257" s="19" t="s">
        <v>103</v>
      </c>
      <c r="BM257" s="227" t="s">
        <v>2328</v>
      </c>
    </row>
    <row r="258" s="2" customFormat="1">
      <c r="A258" s="40"/>
      <c r="B258" s="41"/>
      <c r="C258" s="42"/>
      <c r="D258" s="229" t="s">
        <v>343</v>
      </c>
      <c r="E258" s="42"/>
      <c r="F258" s="230" t="s">
        <v>2329</v>
      </c>
      <c r="G258" s="42"/>
      <c r="H258" s="42"/>
      <c r="I258" s="231"/>
      <c r="J258" s="42"/>
      <c r="K258" s="42"/>
      <c r="L258" s="46"/>
      <c r="M258" s="232"/>
      <c r="N258" s="233"/>
      <c r="O258" s="86"/>
      <c r="P258" s="86"/>
      <c r="Q258" s="86"/>
      <c r="R258" s="86"/>
      <c r="S258" s="86"/>
      <c r="T258" s="86"/>
      <c r="U258" s="87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T258" s="19" t="s">
        <v>343</v>
      </c>
      <c r="AU258" s="19" t="s">
        <v>85</v>
      </c>
    </row>
    <row r="259" s="2" customFormat="1">
      <c r="A259" s="40"/>
      <c r="B259" s="41"/>
      <c r="C259" s="42"/>
      <c r="D259" s="234" t="s">
        <v>345</v>
      </c>
      <c r="E259" s="42"/>
      <c r="F259" s="235" t="s">
        <v>2330</v>
      </c>
      <c r="G259" s="42"/>
      <c r="H259" s="42"/>
      <c r="I259" s="231"/>
      <c r="J259" s="42"/>
      <c r="K259" s="42"/>
      <c r="L259" s="46"/>
      <c r="M259" s="232"/>
      <c r="N259" s="233"/>
      <c r="O259" s="86"/>
      <c r="P259" s="86"/>
      <c r="Q259" s="86"/>
      <c r="R259" s="86"/>
      <c r="S259" s="86"/>
      <c r="T259" s="86"/>
      <c r="U259" s="87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T259" s="19" t="s">
        <v>345</v>
      </c>
      <c r="AU259" s="19" t="s">
        <v>85</v>
      </c>
    </row>
    <row r="260" s="14" customFormat="1">
      <c r="A260" s="14"/>
      <c r="B260" s="247"/>
      <c r="C260" s="248"/>
      <c r="D260" s="229" t="s">
        <v>347</v>
      </c>
      <c r="E260" s="249" t="s">
        <v>19</v>
      </c>
      <c r="F260" s="250" t="s">
        <v>2158</v>
      </c>
      <c r="G260" s="248"/>
      <c r="H260" s="249" t="s">
        <v>19</v>
      </c>
      <c r="I260" s="251"/>
      <c r="J260" s="248"/>
      <c r="K260" s="248"/>
      <c r="L260" s="252"/>
      <c r="M260" s="253"/>
      <c r="N260" s="254"/>
      <c r="O260" s="254"/>
      <c r="P260" s="254"/>
      <c r="Q260" s="254"/>
      <c r="R260" s="254"/>
      <c r="S260" s="254"/>
      <c r="T260" s="254"/>
      <c r="U260" s="255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T260" s="256" t="s">
        <v>347</v>
      </c>
      <c r="AU260" s="256" t="s">
        <v>85</v>
      </c>
      <c r="AV260" s="14" t="s">
        <v>83</v>
      </c>
      <c r="AW260" s="14" t="s">
        <v>37</v>
      </c>
      <c r="AX260" s="14" t="s">
        <v>76</v>
      </c>
      <c r="AY260" s="256" t="s">
        <v>335</v>
      </c>
    </row>
    <row r="261" s="14" customFormat="1">
      <c r="A261" s="14"/>
      <c r="B261" s="247"/>
      <c r="C261" s="248"/>
      <c r="D261" s="229" t="s">
        <v>347</v>
      </c>
      <c r="E261" s="249" t="s">
        <v>19</v>
      </c>
      <c r="F261" s="250" t="s">
        <v>2331</v>
      </c>
      <c r="G261" s="248"/>
      <c r="H261" s="249" t="s">
        <v>19</v>
      </c>
      <c r="I261" s="251"/>
      <c r="J261" s="248"/>
      <c r="K261" s="248"/>
      <c r="L261" s="252"/>
      <c r="M261" s="253"/>
      <c r="N261" s="254"/>
      <c r="O261" s="254"/>
      <c r="P261" s="254"/>
      <c r="Q261" s="254"/>
      <c r="R261" s="254"/>
      <c r="S261" s="254"/>
      <c r="T261" s="254"/>
      <c r="U261" s="255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T261" s="256" t="s">
        <v>347</v>
      </c>
      <c r="AU261" s="256" t="s">
        <v>85</v>
      </c>
      <c r="AV261" s="14" t="s">
        <v>83</v>
      </c>
      <c r="AW261" s="14" t="s">
        <v>37</v>
      </c>
      <c r="AX261" s="14" t="s">
        <v>76</v>
      </c>
      <c r="AY261" s="256" t="s">
        <v>335</v>
      </c>
    </row>
    <row r="262" s="13" customFormat="1">
      <c r="A262" s="13"/>
      <c r="B262" s="236"/>
      <c r="C262" s="237"/>
      <c r="D262" s="229" t="s">
        <v>347</v>
      </c>
      <c r="E262" s="238" t="s">
        <v>19</v>
      </c>
      <c r="F262" s="239" t="s">
        <v>2332</v>
      </c>
      <c r="G262" s="237"/>
      <c r="H262" s="240">
        <v>12.832000000000001</v>
      </c>
      <c r="I262" s="241"/>
      <c r="J262" s="237"/>
      <c r="K262" s="237"/>
      <c r="L262" s="242"/>
      <c r="M262" s="243"/>
      <c r="N262" s="244"/>
      <c r="O262" s="244"/>
      <c r="P262" s="244"/>
      <c r="Q262" s="244"/>
      <c r="R262" s="244"/>
      <c r="S262" s="244"/>
      <c r="T262" s="244"/>
      <c r="U262" s="245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T262" s="246" t="s">
        <v>347</v>
      </c>
      <c r="AU262" s="246" t="s">
        <v>85</v>
      </c>
      <c r="AV262" s="13" t="s">
        <v>85</v>
      </c>
      <c r="AW262" s="13" t="s">
        <v>37</v>
      </c>
      <c r="AX262" s="13" t="s">
        <v>76</v>
      </c>
      <c r="AY262" s="246" t="s">
        <v>335</v>
      </c>
    </row>
    <row r="263" s="13" customFormat="1">
      <c r="A263" s="13"/>
      <c r="B263" s="236"/>
      <c r="C263" s="237"/>
      <c r="D263" s="229" t="s">
        <v>347</v>
      </c>
      <c r="E263" s="238" t="s">
        <v>19</v>
      </c>
      <c r="F263" s="239" t="s">
        <v>2333</v>
      </c>
      <c r="G263" s="237"/>
      <c r="H263" s="240">
        <v>21.545999999999999</v>
      </c>
      <c r="I263" s="241"/>
      <c r="J263" s="237"/>
      <c r="K263" s="237"/>
      <c r="L263" s="242"/>
      <c r="M263" s="243"/>
      <c r="N263" s="244"/>
      <c r="O263" s="244"/>
      <c r="P263" s="244"/>
      <c r="Q263" s="244"/>
      <c r="R263" s="244"/>
      <c r="S263" s="244"/>
      <c r="T263" s="244"/>
      <c r="U263" s="245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T263" s="246" t="s">
        <v>347</v>
      </c>
      <c r="AU263" s="246" t="s">
        <v>85</v>
      </c>
      <c r="AV263" s="13" t="s">
        <v>85</v>
      </c>
      <c r="AW263" s="13" t="s">
        <v>37</v>
      </c>
      <c r="AX263" s="13" t="s">
        <v>76</v>
      </c>
      <c r="AY263" s="246" t="s">
        <v>335</v>
      </c>
    </row>
    <row r="264" s="13" customFormat="1">
      <c r="A264" s="13"/>
      <c r="B264" s="236"/>
      <c r="C264" s="237"/>
      <c r="D264" s="229" t="s">
        <v>347</v>
      </c>
      <c r="E264" s="238" t="s">
        <v>19</v>
      </c>
      <c r="F264" s="239" t="s">
        <v>2334</v>
      </c>
      <c r="G264" s="237"/>
      <c r="H264" s="240">
        <v>0.97899999999999998</v>
      </c>
      <c r="I264" s="241"/>
      <c r="J264" s="237"/>
      <c r="K264" s="237"/>
      <c r="L264" s="242"/>
      <c r="M264" s="243"/>
      <c r="N264" s="244"/>
      <c r="O264" s="244"/>
      <c r="P264" s="244"/>
      <c r="Q264" s="244"/>
      <c r="R264" s="244"/>
      <c r="S264" s="244"/>
      <c r="T264" s="244"/>
      <c r="U264" s="245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T264" s="246" t="s">
        <v>347</v>
      </c>
      <c r="AU264" s="246" t="s">
        <v>85</v>
      </c>
      <c r="AV264" s="13" t="s">
        <v>85</v>
      </c>
      <c r="AW264" s="13" t="s">
        <v>37</v>
      </c>
      <c r="AX264" s="13" t="s">
        <v>76</v>
      </c>
      <c r="AY264" s="246" t="s">
        <v>335</v>
      </c>
    </row>
    <row r="265" s="16" customFormat="1">
      <c r="A265" s="16"/>
      <c r="B265" s="278"/>
      <c r="C265" s="279"/>
      <c r="D265" s="229" t="s">
        <v>347</v>
      </c>
      <c r="E265" s="280" t="s">
        <v>19</v>
      </c>
      <c r="F265" s="281" t="s">
        <v>757</v>
      </c>
      <c r="G265" s="279"/>
      <c r="H265" s="282">
        <v>35.356999999999999</v>
      </c>
      <c r="I265" s="283"/>
      <c r="J265" s="279"/>
      <c r="K265" s="279"/>
      <c r="L265" s="284"/>
      <c r="M265" s="285"/>
      <c r="N265" s="286"/>
      <c r="O265" s="286"/>
      <c r="P265" s="286"/>
      <c r="Q265" s="286"/>
      <c r="R265" s="286"/>
      <c r="S265" s="286"/>
      <c r="T265" s="286"/>
      <c r="U265" s="287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T265" s="288" t="s">
        <v>347</v>
      </c>
      <c r="AU265" s="288" t="s">
        <v>85</v>
      </c>
      <c r="AV265" s="16" t="s">
        <v>99</v>
      </c>
      <c r="AW265" s="16" t="s">
        <v>37</v>
      </c>
      <c r="AX265" s="16" t="s">
        <v>76</v>
      </c>
      <c r="AY265" s="288" t="s">
        <v>335</v>
      </c>
    </row>
    <row r="266" s="14" customFormat="1">
      <c r="A266" s="14"/>
      <c r="B266" s="247"/>
      <c r="C266" s="248"/>
      <c r="D266" s="229" t="s">
        <v>347</v>
      </c>
      <c r="E266" s="249" t="s">
        <v>19</v>
      </c>
      <c r="F266" s="250" t="s">
        <v>2335</v>
      </c>
      <c r="G266" s="248"/>
      <c r="H266" s="249" t="s">
        <v>19</v>
      </c>
      <c r="I266" s="251"/>
      <c r="J266" s="248"/>
      <c r="K266" s="248"/>
      <c r="L266" s="252"/>
      <c r="M266" s="253"/>
      <c r="N266" s="254"/>
      <c r="O266" s="254"/>
      <c r="P266" s="254"/>
      <c r="Q266" s="254"/>
      <c r="R266" s="254"/>
      <c r="S266" s="254"/>
      <c r="T266" s="254"/>
      <c r="U266" s="255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T266" s="256" t="s">
        <v>347</v>
      </c>
      <c r="AU266" s="256" t="s">
        <v>85</v>
      </c>
      <c r="AV266" s="14" t="s">
        <v>83</v>
      </c>
      <c r="AW266" s="14" t="s">
        <v>37</v>
      </c>
      <c r="AX266" s="14" t="s">
        <v>76</v>
      </c>
      <c r="AY266" s="256" t="s">
        <v>335</v>
      </c>
    </row>
    <row r="267" s="13" customFormat="1">
      <c r="A267" s="13"/>
      <c r="B267" s="236"/>
      <c r="C267" s="237"/>
      <c r="D267" s="229" t="s">
        <v>347</v>
      </c>
      <c r="E267" s="238" t="s">
        <v>19</v>
      </c>
      <c r="F267" s="239" t="s">
        <v>2336</v>
      </c>
      <c r="G267" s="237"/>
      <c r="H267" s="240">
        <v>9.5009999999999994</v>
      </c>
      <c r="I267" s="241"/>
      <c r="J267" s="237"/>
      <c r="K267" s="237"/>
      <c r="L267" s="242"/>
      <c r="M267" s="243"/>
      <c r="N267" s="244"/>
      <c r="O267" s="244"/>
      <c r="P267" s="244"/>
      <c r="Q267" s="244"/>
      <c r="R267" s="244"/>
      <c r="S267" s="244"/>
      <c r="T267" s="244"/>
      <c r="U267" s="245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T267" s="246" t="s">
        <v>347</v>
      </c>
      <c r="AU267" s="246" t="s">
        <v>85</v>
      </c>
      <c r="AV267" s="13" t="s">
        <v>85</v>
      </c>
      <c r="AW267" s="13" t="s">
        <v>37</v>
      </c>
      <c r="AX267" s="13" t="s">
        <v>76</v>
      </c>
      <c r="AY267" s="246" t="s">
        <v>335</v>
      </c>
    </row>
    <row r="268" s="13" customFormat="1">
      <c r="A268" s="13"/>
      <c r="B268" s="236"/>
      <c r="C268" s="237"/>
      <c r="D268" s="229" t="s">
        <v>347</v>
      </c>
      <c r="E268" s="238" t="s">
        <v>19</v>
      </c>
      <c r="F268" s="239" t="s">
        <v>2337</v>
      </c>
      <c r="G268" s="237"/>
      <c r="H268" s="240">
        <v>0.16400000000000001</v>
      </c>
      <c r="I268" s="241"/>
      <c r="J268" s="237"/>
      <c r="K268" s="237"/>
      <c r="L268" s="242"/>
      <c r="M268" s="243"/>
      <c r="N268" s="244"/>
      <c r="O268" s="244"/>
      <c r="P268" s="244"/>
      <c r="Q268" s="244"/>
      <c r="R268" s="244"/>
      <c r="S268" s="244"/>
      <c r="T268" s="244"/>
      <c r="U268" s="245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T268" s="246" t="s">
        <v>347</v>
      </c>
      <c r="AU268" s="246" t="s">
        <v>85</v>
      </c>
      <c r="AV268" s="13" t="s">
        <v>85</v>
      </c>
      <c r="AW268" s="13" t="s">
        <v>37</v>
      </c>
      <c r="AX268" s="13" t="s">
        <v>76</v>
      </c>
      <c r="AY268" s="246" t="s">
        <v>335</v>
      </c>
    </row>
    <row r="269" s="13" customFormat="1">
      <c r="A269" s="13"/>
      <c r="B269" s="236"/>
      <c r="C269" s="237"/>
      <c r="D269" s="229" t="s">
        <v>347</v>
      </c>
      <c r="E269" s="238" t="s">
        <v>19</v>
      </c>
      <c r="F269" s="239" t="s">
        <v>2338</v>
      </c>
      <c r="G269" s="237"/>
      <c r="H269" s="240">
        <v>17.954000000000001</v>
      </c>
      <c r="I269" s="241"/>
      <c r="J269" s="237"/>
      <c r="K269" s="237"/>
      <c r="L269" s="242"/>
      <c r="M269" s="243"/>
      <c r="N269" s="244"/>
      <c r="O269" s="244"/>
      <c r="P269" s="244"/>
      <c r="Q269" s="244"/>
      <c r="R269" s="244"/>
      <c r="S269" s="244"/>
      <c r="T269" s="244"/>
      <c r="U269" s="245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T269" s="246" t="s">
        <v>347</v>
      </c>
      <c r="AU269" s="246" t="s">
        <v>85</v>
      </c>
      <c r="AV269" s="13" t="s">
        <v>85</v>
      </c>
      <c r="AW269" s="13" t="s">
        <v>37</v>
      </c>
      <c r="AX269" s="13" t="s">
        <v>76</v>
      </c>
      <c r="AY269" s="246" t="s">
        <v>335</v>
      </c>
    </row>
    <row r="270" s="13" customFormat="1">
      <c r="A270" s="13"/>
      <c r="B270" s="236"/>
      <c r="C270" s="237"/>
      <c r="D270" s="229" t="s">
        <v>347</v>
      </c>
      <c r="E270" s="238" t="s">
        <v>19</v>
      </c>
      <c r="F270" s="239" t="s">
        <v>2339</v>
      </c>
      <c r="G270" s="237"/>
      <c r="H270" s="240">
        <v>2.8719999999999999</v>
      </c>
      <c r="I270" s="241"/>
      <c r="J270" s="237"/>
      <c r="K270" s="237"/>
      <c r="L270" s="242"/>
      <c r="M270" s="243"/>
      <c r="N270" s="244"/>
      <c r="O270" s="244"/>
      <c r="P270" s="244"/>
      <c r="Q270" s="244"/>
      <c r="R270" s="244"/>
      <c r="S270" s="244"/>
      <c r="T270" s="244"/>
      <c r="U270" s="245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T270" s="246" t="s">
        <v>347</v>
      </c>
      <c r="AU270" s="246" t="s">
        <v>85</v>
      </c>
      <c r="AV270" s="13" t="s">
        <v>85</v>
      </c>
      <c r="AW270" s="13" t="s">
        <v>37</v>
      </c>
      <c r="AX270" s="13" t="s">
        <v>76</v>
      </c>
      <c r="AY270" s="246" t="s">
        <v>335</v>
      </c>
    </row>
    <row r="271" s="13" customFormat="1">
      <c r="A271" s="13"/>
      <c r="B271" s="236"/>
      <c r="C271" s="237"/>
      <c r="D271" s="229" t="s">
        <v>347</v>
      </c>
      <c r="E271" s="238" t="s">
        <v>19</v>
      </c>
      <c r="F271" s="239" t="s">
        <v>2340</v>
      </c>
      <c r="G271" s="237"/>
      <c r="H271" s="240">
        <v>2.9569999999999999</v>
      </c>
      <c r="I271" s="241"/>
      <c r="J271" s="237"/>
      <c r="K271" s="237"/>
      <c r="L271" s="242"/>
      <c r="M271" s="243"/>
      <c r="N271" s="244"/>
      <c r="O271" s="244"/>
      <c r="P271" s="244"/>
      <c r="Q271" s="244"/>
      <c r="R271" s="244"/>
      <c r="S271" s="244"/>
      <c r="T271" s="244"/>
      <c r="U271" s="245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T271" s="246" t="s">
        <v>347</v>
      </c>
      <c r="AU271" s="246" t="s">
        <v>85</v>
      </c>
      <c r="AV271" s="13" t="s">
        <v>85</v>
      </c>
      <c r="AW271" s="13" t="s">
        <v>37</v>
      </c>
      <c r="AX271" s="13" t="s">
        <v>76</v>
      </c>
      <c r="AY271" s="246" t="s">
        <v>335</v>
      </c>
    </row>
    <row r="272" s="13" customFormat="1">
      <c r="A272" s="13"/>
      <c r="B272" s="236"/>
      <c r="C272" s="237"/>
      <c r="D272" s="229" t="s">
        <v>347</v>
      </c>
      <c r="E272" s="238" t="s">
        <v>19</v>
      </c>
      <c r="F272" s="239" t="s">
        <v>2341</v>
      </c>
      <c r="G272" s="237"/>
      <c r="H272" s="240">
        <v>0.93999999999999995</v>
      </c>
      <c r="I272" s="241"/>
      <c r="J272" s="237"/>
      <c r="K272" s="237"/>
      <c r="L272" s="242"/>
      <c r="M272" s="243"/>
      <c r="N272" s="244"/>
      <c r="O272" s="244"/>
      <c r="P272" s="244"/>
      <c r="Q272" s="244"/>
      <c r="R272" s="244"/>
      <c r="S272" s="244"/>
      <c r="T272" s="244"/>
      <c r="U272" s="245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T272" s="246" t="s">
        <v>347</v>
      </c>
      <c r="AU272" s="246" t="s">
        <v>85</v>
      </c>
      <c r="AV272" s="13" t="s">
        <v>85</v>
      </c>
      <c r="AW272" s="13" t="s">
        <v>37</v>
      </c>
      <c r="AX272" s="13" t="s">
        <v>76</v>
      </c>
      <c r="AY272" s="246" t="s">
        <v>335</v>
      </c>
    </row>
    <row r="273" s="13" customFormat="1">
      <c r="A273" s="13"/>
      <c r="B273" s="236"/>
      <c r="C273" s="237"/>
      <c r="D273" s="229" t="s">
        <v>347</v>
      </c>
      <c r="E273" s="238" t="s">
        <v>19</v>
      </c>
      <c r="F273" s="239" t="s">
        <v>2342</v>
      </c>
      <c r="G273" s="237"/>
      <c r="H273" s="240">
        <v>0.34599999999999997</v>
      </c>
      <c r="I273" s="241"/>
      <c r="J273" s="237"/>
      <c r="K273" s="237"/>
      <c r="L273" s="242"/>
      <c r="M273" s="243"/>
      <c r="N273" s="244"/>
      <c r="O273" s="244"/>
      <c r="P273" s="244"/>
      <c r="Q273" s="244"/>
      <c r="R273" s="244"/>
      <c r="S273" s="244"/>
      <c r="T273" s="244"/>
      <c r="U273" s="245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T273" s="246" t="s">
        <v>347</v>
      </c>
      <c r="AU273" s="246" t="s">
        <v>85</v>
      </c>
      <c r="AV273" s="13" t="s">
        <v>85</v>
      </c>
      <c r="AW273" s="13" t="s">
        <v>37</v>
      </c>
      <c r="AX273" s="13" t="s">
        <v>76</v>
      </c>
      <c r="AY273" s="246" t="s">
        <v>335</v>
      </c>
    </row>
    <row r="274" s="16" customFormat="1">
      <c r="A274" s="16"/>
      <c r="B274" s="278"/>
      <c r="C274" s="279"/>
      <c r="D274" s="229" t="s">
        <v>347</v>
      </c>
      <c r="E274" s="280" t="s">
        <v>19</v>
      </c>
      <c r="F274" s="281" t="s">
        <v>757</v>
      </c>
      <c r="G274" s="279"/>
      <c r="H274" s="282">
        <v>34.734000000000002</v>
      </c>
      <c r="I274" s="283"/>
      <c r="J274" s="279"/>
      <c r="K274" s="279"/>
      <c r="L274" s="284"/>
      <c r="M274" s="285"/>
      <c r="N274" s="286"/>
      <c r="O274" s="286"/>
      <c r="P274" s="286"/>
      <c r="Q274" s="286"/>
      <c r="R274" s="286"/>
      <c r="S274" s="286"/>
      <c r="T274" s="286"/>
      <c r="U274" s="287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T274" s="288" t="s">
        <v>347</v>
      </c>
      <c r="AU274" s="288" t="s">
        <v>85</v>
      </c>
      <c r="AV274" s="16" t="s">
        <v>99</v>
      </c>
      <c r="AW274" s="16" t="s">
        <v>37</v>
      </c>
      <c r="AX274" s="16" t="s">
        <v>76</v>
      </c>
      <c r="AY274" s="288" t="s">
        <v>335</v>
      </c>
    </row>
    <row r="275" s="15" customFormat="1">
      <c r="A275" s="15"/>
      <c r="B275" s="267"/>
      <c r="C275" s="268"/>
      <c r="D275" s="229" t="s">
        <v>347</v>
      </c>
      <c r="E275" s="269" t="s">
        <v>19</v>
      </c>
      <c r="F275" s="270" t="s">
        <v>462</v>
      </c>
      <c r="G275" s="268"/>
      <c r="H275" s="271">
        <v>70.090999999999994</v>
      </c>
      <c r="I275" s="272"/>
      <c r="J275" s="268"/>
      <c r="K275" s="268"/>
      <c r="L275" s="273"/>
      <c r="M275" s="274"/>
      <c r="N275" s="275"/>
      <c r="O275" s="275"/>
      <c r="P275" s="275"/>
      <c r="Q275" s="275"/>
      <c r="R275" s="275"/>
      <c r="S275" s="275"/>
      <c r="T275" s="275"/>
      <c r="U275" s="276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T275" s="277" t="s">
        <v>347</v>
      </c>
      <c r="AU275" s="277" t="s">
        <v>85</v>
      </c>
      <c r="AV275" s="15" t="s">
        <v>103</v>
      </c>
      <c r="AW275" s="15" t="s">
        <v>37</v>
      </c>
      <c r="AX275" s="15" t="s">
        <v>83</v>
      </c>
      <c r="AY275" s="277" t="s">
        <v>335</v>
      </c>
    </row>
    <row r="276" s="13" customFormat="1">
      <c r="A276" s="13"/>
      <c r="B276" s="236"/>
      <c r="C276" s="237"/>
      <c r="D276" s="229" t="s">
        <v>347</v>
      </c>
      <c r="E276" s="237"/>
      <c r="F276" s="239" t="s">
        <v>2343</v>
      </c>
      <c r="G276" s="237"/>
      <c r="H276" s="240">
        <v>73.596000000000004</v>
      </c>
      <c r="I276" s="241"/>
      <c r="J276" s="237"/>
      <c r="K276" s="237"/>
      <c r="L276" s="242"/>
      <c r="M276" s="243"/>
      <c r="N276" s="244"/>
      <c r="O276" s="244"/>
      <c r="P276" s="244"/>
      <c r="Q276" s="244"/>
      <c r="R276" s="244"/>
      <c r="S276" s="244"/>
      <c r="T276" s="244"/>
      <c r="U276" s="245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T276" s="246" t="s">
        <v>347</v>
      </c>
      <c r="AU276" s="246" t="s">
        <v>85</v>
      </c>
      <c r="AV276" s="13" t="s">
        <v>85</v>
      </c>
      <c r="AW276" s="13" t="s">
        <v>4</v>
      </c>
      <c r="AX276" s="13" t="s">
        <v>83</v>
      </c>
      <c r="AY276" s="246" t="s">
        <v>335</v>
      </c>
    </row>
    <row r="277" s="2" customFormat="1" ht="16.5" customHeight="1">
      <c r="A277" s="40"/>
      <c r="B277" s="41"/>
      <c r="C277" s="216" t="s">
        <v>565</v>
      </c>
      <c r="D277" s="216" t="s">
        <v>337</v>
      </c>
      <c r="E277" s="217" t="s">
        <v>2344</v>
      </c>
      <c r="F277" s="218" t="s">
        <v>2345</v>
      </c>
      <c r="G277" s="219" t="s">
        <v>351</v>
      </c>
      <c r="H277" s="220">
        <v>201.47399999999999</v>
      </c>
      <c r="I277" s="221"/>
      <c r="J277" s="222">
        <f>ROUND(I277*H277,2)</f>
        <v>0</v>
      </c>
      <c r="K277" s="218" t="s">
        <v>341</v>
      </c>
      <c r="L277" s="46"/>
      <c r="M277" s="223" t="s">
        <v>19</v>
      </c>
      <c r="N277" s="224" t="s">
        <v>47</v>
      </c>
      <c r="O277" s="86"/>
      <c r="P277" s="225">
        <f>O277*H277</f>
        <v>0</v>
      </c>
      <c r="Q277" s="225">
        <v>2.5234999999999999</v>
      </c>
      <c r="R277" s="225">
        <f>Q277*H277</f>
        <v>508.41963899999996</v>
      </c>
      <c r="S277" s="225">
        <v>0</v>
      </c>
      <c r="T277" s="225">
        <f>S277*H277</f>
        <v>0</v>
      </c>
      <c r="U277" s="226" t="s">
        <v>19</v>
      </c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R277" s="227" t="s">
        <v>103</v>
      </c>
      <c r="AT277" s="227" t="s">
        <v>337</v>
      </c>
      <c r="AU277" s="227" t="s">
        <v>85</v>
      </c>
      <c r="AY277" s="19" t="s">
        <v>335</v>
      </c>
      <c r="BE277" s="228">
        <f>IF(N277="základní",J277,0)</f>
        <v>0</v>
      </c>
      <c r="BF277" s="228">
        <f>IF(N277="snížená",J277,0)</f>
        <v>0</v>
      </c>
      <c r="BG277" s="228">
        <f>IF(N277="zákl. přenesená",J277,0)</f>
        <v>0</v>
      </c>
      <c r="BH277" s="228">
        <f>IF(N277="sníž. přenesená",J277,0)</f>
        <v>0</v>
      </c>
      <c r="BI277" s="228">
        <f>IF(N277="nulová",J277,0)</f>
        <v>0</v>
      </c>
      <c r="BJ277" s="19" t="s">
        <v>83</v>
      </c>
      <c r="BK277" s="228">
        <f>ROUND(I277*H277,2)</f>
        <v>0</v>
      </c>
      <c r="BL277" s="19" t="s">
        <v>103</v>
      </c>
      <c r="BM277" s="227" t="s">
        <v>2346</v>
      </c>
    </row>
    <row r="278" s="2" customFormat="1">
      <c r="A278" s="40"/>
      <c r="B278" s="41"/>
      <c r="C278" s="42"/>
      <c r="D278" s="229" t="s">
        <v>343</v>
      </c>
      <c r="E278" s="42"/>
      <c r="F278" s="230" t="s">
        <v>2347</v>
      </c>
      <c r="G278" s="42"/>
      <c r="H278" s="42"/>
      <c r="I278" s="231"/>
      <c r="J278" s="42"/>
      <c r="K278" s="42"/>
      <c r="L278" s="46"/>
      <c r="M278" s="232"/>
      <c r="N278" s="233"/>
      <c r="O278" s="86"/>
      <c r="P278" s="86"/>
      <c r="Q278" s="86"/>
      <c r="R278" s="86"/>
      <c r="S278" s="86"/>
      <c r="T278" s="86"/>
      <c r="U278" s="87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T278" s="19" t="s">
        <v>343</v>
      </c>
      <c r="AU278" s="19" t="s">
        <v>85</v>
      </c>
    </row>
    <row r="279" s="2" customFormat="1">
      <c r="A279" s="40"/>
      <c r="B279" s="41"/>
      <c r="C279" s="42"/>
      <c r="D279" s="234" t="s">
        <v>345</v>
      </c>
      <c r="E279" s="42"/>
      <c r="F279" s="235" t="s">
        <v>2348</v>
      </c>
      <c r="G279" s="42"/>
      <c r="H279" s="42"/>
      <c r="I279" s="231"/>
      <c r="J279" s="42"/>
      <c r="K279" s="42"/>
      <c r="L279" s="46"/>
      <c r="M279" s="232"/>
      <c r="N279" s="233"/>
      <c r="O279" s="86"/>
      <c r="P279" s="86"/>
      <c r="Q279" s="86"/>
      <c r="R279" s="86"/>
      <c r="S279" s="86"/>
      <c r="T279" s="86"/>
      <c r="U279" s="87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T279" s="19" t="s">
        <v>345</v>
      </c>
      <c r="AU279" s="19" t="s">
        <v>85</v>
      </c>
    </row>
    <row r="280" s="14" customFormat="1">
      <c r="A280" s="14"/>
      <c r="B280" s="247"/>
      <c r="C280" s="248"/>
      <c r="D280" s="229" t="s">
        <v>347</v>
      </c>
      <c r="E280" s="249" t="s">
        <v>19</v>
      </c>
      <c r="F280" s="250" t="s">
        <v>2158</v>
      </c>
      <c r="G280" s="248"/>
      <c r="H280" s="249" t="s">
        <v>19</v>
      </c>
      <c r="I280" s="251"/>
      <c r="J280" s="248"/>
      <c r="K280" s="248"/>
      <c r="L280" s="252"/>
      <c r="M280" s="253"/>
      <c r="N280" s="254"/>
      <c r="O280" s="254"/>
      <c r="P280" s="254"/>
      <c r="Q280" s="254"/>
      <c r="R280" s="254"/>
      <c r="S280" s="254"/>
      <c r="T280" s="254"/>
      <c r="U280" s="255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T280" s="256" t="s">
        <v>347</v>
      </c>
      <c r="AU280" s="256" t="s">
        <v>85</v>
      </c>
      <c r="AV280" s="14" t="s">
        <v>83</v>
      </c>
      <c r="AW280" s="14" t="s">
        <v>37</v>
      </c>
      <c r="AX280" s="14" t="s">
        <v>76</v>
      </c>
      <c r="AY280" s="256" t="s">
        <v>335</v>
      </c>
    </row>
    <row r="281" s="13" customFormat="1">
      <c r="A281" s="13"/>
      <c r="B281" s="236"/>
      <c r="C281" s="237"/>
      <c r="D281" s="229" t="s">
        <v>347</v>
      </c>
      <c r="E281" s="238" t="s">
        <v>19</v>
      </c>
      <c r="F281" s="239" t="s">
        <v>2349</v>
      </c>
      <c r="G281" s="237"/>
      <c r="H281" s="240">
        <v>43.18</v>
      </c>
      <c r="I281" s="241"/>
      <c r="J281" s="237"/>
      <c r="K281" s="237"/>
      <c r="L281" s="242"/>
      <c r="M281" s="243"/>
      <c r="N281" s="244"/>
      <c r="O281" s="244"/>
      <c r="P281" s="244"/>
      <c r="Q281" s="244"/>
      <c r="R281" s="244"/>
      <c r="S281" s="244"/>
      <c r="T281" s="244"/>
      <c r="U281" s="245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T281" s="246" t="s">
        <v>347</v>
      </c>
      <c r="AU281" s="246" t="s">
        <v>85</v>
      </c>
      <c r="AV281" s="13" t="s">
        <v>85</v>
      </c>
      <c r="AW281" s="13" t="s">
        <v>37</v>
      </c>
      <c r="AX281" s="13" t="s">
        <v>76</v>
      </c>
      <c r="AY281" s="246" t="s">
        <v>335</v>
      </c>
    </row>
    <row r="282" s="13" customFormat="1">
      <c r="A282" s="13"/>
      <c r="B282" s="236"/>
      <c r="C282" s="237"/>
      <c r="D282" s="229" t="s">
        <v>347</v>
      </c>
      <c r="E282" s="238" t="s">
        <v>19</v>
      </c>
      <c r="F282" s="239" t="s">
        <v>2350</v>
      </c>
      <c r="G282" s="237"/>
      <c r="H282" s="240">
        <v>2.1099999999999999</v>
      </c>
      <c r="I282" s="241"/>
      <c r="J282" s="237"/>
      <c r="K282" s="237"/>
      <c r="L282" s="242"/>
      <c r="M282" s="243"/>
      <c r="N282" s="244"/>
      <c r="O282" s="244"/>
      <c r="P282" s="244"/>
      <c r="Q282" s="244"/>
      <c r="R282" s="244"/>
      <c r="S282" s="244"/>
      <c r="T282" s="244"/>
      <c r="U282" s="245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T282" s="246" t="s">
        <v>347</v>
      </c>
      <c r="AU282" s="246" t="s">
        <v>85</v>
      </c>
      <c r="AV282" s="13" t="s">
        <v>85</v>
      </c>
      <c r="AW282" s="13" t="s">
        <v>37</v>
      </c>
      <c r="AX282" s="13" t="s">
        <v>76</v>
      </c>
      <c r="AY282" s="246" t="s">
        <v>335</v>
      </c>
    </row>
    <row r="283" s="13" customFormat="1">
      <c r="A283" s="13"/>
      <c r="B283" s="236"/>
      <c r="C283" s="237"/>
      <c r="D283" s="229" t="s">
        <v>347</v>
      </c>
      <c r="E283" s="238" t="s">
        <v>19</v>
      </c>
      <c r="F283" s="239" t="s">
        <v>2351</v>
      </c>
      <c r="G283" s="237"/>
      <c r="H283" s="240">
        <v>112.20999999999999</v>
      </c>
      <c r="I283" s="241"/>
      <c r="J283" s="237"/>
      <c r="K283" s="237"/>
      <c r="L283" s="242"/>
      <c r="M283" s="243"/>
      <c r="N283" s="244"/>
      <c r="O283" s="244"/>
      <c r="P283" s="244"/>
      <c r="Q283" s="244"/>
      <c r="R283" s="244"/>
      <c r="S283" s="244"/>
      <c r="T283" s="244"/>
      <c r="U283" s="245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T283" s="246" t="s">
        <v>347</v>
      </c>
      <c r="AU283" s="246" t="s">
        <v>85</v>
      </c>
      <c r="AV283" s="13" t="s">
        <v>85</v>
      </c>
      <c r="AW283" s="13" t="s">
        <v>37</v>
      </c>
      <c r="AX283" s="13" t="s">
        <v>76</v>
      </c>
      <c r="AY283" s="246" t="s">
        <v>335</v>
      </c>
    </row>
    <row r="284" s="13" customFormat="1">
      <c r="A284" s="13"/>
      <c r="B284" s="236"/>
      <c r="C284" s="237"/>
      <c r="D284" s="229" t="s">
        <v>347</v>
      </c>
      <c r="E284" s="238" t="s">
        <v>19</v>
      </c>
      <c r="F284" s="239" t="s">
        <v>2352</v>
      </c>
      <c r="G284" s="237"/>
      <c r="H284" s="240">
        <v>17.949999999999999</v>
      </c>
      <c r="I284" s="241"/>
      <c r="J284" s="237"/>
      <c r="K284" s="237"/>
      <c r="L284" s="242"/>
      <c r="M284" s="243"/>
      <c r="N284" s="244"/>
      <c r="O284" s="244"/>
      <c r="P284" s="244"/>
      <c r="Q284" s="244"/>
      <c r="R284" s="244"/>
      <c r="S284" s="244"/>
      <c r="T284" s="244"/>
      <c r="U284" s="245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T284" s="246" t="s">
        <v>347</v>
      </c>
      <c r="AU284" s="246" t="s">
        <v>85</v>
      </c>
      <c r="AV284" s="13" t="s">
        <v>85</v>
      </c>
      <c r="AW284" s="13" t="s">
        <v>37</v>
      </c>
      <c r="AX284" s="13" t="s">
        <v>76</v>
      </c>
      <c r="AY284" s="246" t="s">
        <v>335</v>
      </c>
    </row>
    <row r="285" s="13" customFormat="1">
      <c r="A285" s="13"/>
      <c r="B285" s="236"/>
      <c r="C285" s="237"/>
      <c r="D285" s="229" t="s">
        <v>347</v>
      </c>
      <c r="E285" s="238" t="s">
        <v>19</v>
      </c>
      <c r="F285" s="239" t="s">
        <v>2353</v>
      </c>
      <c r="G285" s="237"/>
      <c r="H285" s="240">
        <v>16.43</v>
      </c>
      <c r="I285" s="241"/>
      <c r="J285" s="237"/>
      <c r="K285" s="237"/>
      <c r="L285" s="242"/>
      <c r="M285" s="243"/>
      <c r="N285" s="244"/>
      <c r="O285" s="244"/>
      <c r="P285" s="244"/>
      <c r="Q285" s="244"/>
      <c r="R285" s="244"/>
      <c r="S285" s="244"/>
      <c r="T285" s="244"/>
      <c r="U285" s="245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T285" s="246" t="s">
        <v>347</v>
      </c>
      <c r="AU285" s="246" t="s">
        <v>85</v>
      </c>
      <c r="AV285" s="13" t="s">
        <v>85</v>
      </c>
      <c r="AW285" s="13" t="s">
        <v>37</v>
      </c>
      <c r="AX285" s="13" t="s">
        <v>76</v>
      </c>
      <c r="AY285" s="246" t="s">
        <v>335</v>
      </c>
    </row>
    <row r="286" s="15" customFormat="1">
      <c r="A286" s="15"/>
      <c r="B286" s="267"/>
      <c r="C286" s="268"/>
      <c r="D286" s="229" t="s">
        <v>347</v>
      </c>
      <c r="E286" s="269" t="s">
        <v>19</v>
      </c>
      <c r="F286" s="270" t="s">
        <v>462</v>
      </c>
      <c r="G286" s="268"/>
      <c r="H286" s="271">
        <v>191.88</v>
      </c>
      <c r="I286" s="272"/>
      <c r="J286" s="268"/>
      <c r="K286" s="268"/>
      <c r="L286" s="273"/>
      <c r="M286" s="274"/>
      <c r="N286" s="275"/>
      <c r="O286" s="275"/>
      <c r="P286" s="275"/>
      <c r="Q286" s="275"/>
      <c r="R286" s="275"/>
      <c r="S286" s="275"/>
      <c r="T286" s="275"/>
      <c r="U286" s="276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T286" s="277" t="s">
        <v>347</v>
      </c>
      <c r="AU286" s="277" t="s">
        <v>85</v>
      </c>
      <c r="AV286" s="15" t="s">
        <v>103</v>
      </c>
      <c r="AW286" s="15" t="s">
        <v>37</v>
      </c>
      <c r="AX286" s="15" t="s">
        <v>83</v>
      </c>
      <c r="AY286" s="277" t="s">
        <v>335</v>
      </c>
    </row>
    <row r="287" s="13" customFormat="1">
      <c r="A287" s="13"/>
      <c r="B287" s="236"/>
      <c r="C287" s="237"/>
      <c r="D287" s="229" t="s">
        <v>347</v>
      </c>
      <c r="E287" s="237"/>
      <c r="F287" s="239" t="s">
        <v>2354</v>
      </c>
      <c r="G287" s="237"/>
      <c r="H287" s="240">
        <v>201.47399999999999</v>
      </c>
      <c r="I287" s="241"/>
      <c r="J287" s="237"/>
      <c r="K287" s="237"/>
      <c r="L287" s="242"/>
      <c r="M287" s="243"/>
      <c r="N287" s="244"/>
      <c r="O287" s="244"/>
      <c r="P287" s="244"/>
      <c r="Q287" s="244"/>
      <c r="R287" s="244"/>
      <c r="S287" s="244"/>
      <c r="T287" s="244"/>
      <c r="U287" s="245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T287" s="246" t="s">
        <v>347</v>
      </c>
      <c r="AU287" s="246" t="s">
        <v>85</v>
      </c>
      <c r="AV287" s="13" t="s">
        <v>85</v>
      </c>
      <c r="AW287" s="13" t="s">
        <v>4</v>
      </c>
      <c r="AX287" s="13" t="s">
        <v>83</v>
      </c>
      <c r="AY287" s="246" t="s">
        <v>335</v>
      </c>
    </row>
    <row r="288" s="2" customFormat="1" ht="21.75" customHeight="1">
      <c r="A288" s="40"/>
      <c r="B288" s="41"/>
      <c r="C288" s="216" t="s">
        <v>570</v>
      </c>
      <c r="D288" s="216" t="s">
        <v>337</v>
      </c>
      <c r="E288" s="217" t="s">
        <v>2355</v>
      </c>
      <c r="F288" s="218" t="s">
        <v>2356</v>
      </c>
      <c r="G288" s="219" t="s">
        <v>340</v>
      </c>
      <c r="H288" s="220">
        <v>194.667</v>
      </c>
      <c r="I288" s="221"/>
      <c r="J288" s="222">
        <f>ROUND(I288*H288,2)</f>
        <v>0</v>
      </c>
      <c r="K288" s="218" t="s">
        <v>341</v>
      </c>
      <c r="L288" s="46"/>
      <c r="M288" s="223" t="s">
        <v>19</v>
      </c>
      <c r="N288" s="224" t="s">
        <v>47</v>
      </c>
      <c r="O288" s="86"/>
      <c r="P288" s="225">
        <f>O288*H288</f>
        <v>0</v>
      </c>
      <c r="Q288" s="225">
        <v>0.00014999999999999999</v>
      </c>
      <c r="R288" s="225">
        <f>Q288*H288</f>
        <v>0.029200049999999998</v>
      </c>
      <c r="S288" s="225">
        <v>0</v>
      </c>
      <c r="T288" s="225">
        <f>S288*H288</f>
        <v>0</v>
      </c>
      <c r="U288" s="226" t="s">
        <v>19</v>
      </c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R288" s="227" t="s">
        <v>103</v>
      </c>
      <c r="AT288" s="227" t="s">
        <v>337</v>
      </c>
      <c r="AU288" s="227" t="s">
        <v>85</v>
      </c>
      <c r="AY288" s="19" t="s">
        <v>335</v>
      </c>
      <c r="BE288" s="228">
        <f>IF(N288="základní",J288,0)</f>
        <v>0</v>
      </c>
      <c r="BF288" s="228">
        <f>IF(N288="snížená",J288,0)</f>
        <v>0</v>
      </c>
      <c r="BG288" s="228">
        <f>IF(N288="zákl. přenesená",J288,0)</f>
        <v>0</v>
      </c>
      <c r="BH288" s="228">
        <f>IF(N288="sníž. přenesená",J288,0)</f>
        <v>0</v>
      </c>
      <c r="BI288" s="228">
        <f>IF(N288="nulová",J288,0)</f>
        <v>0</v>
      </c>
      <c r="BJ288" s="19" t="s">
        <v>83</v>
      </c>
      <c r="BK288" s="228">
        <f>ROUND(I288*H288,2)</f>
        <v>0</v>
      </c>
      <c r="BL288" s="19" t="s">
        <v>103</v>
      </c>
      <c r="BM288" s="227" t="s">
        <v>2357</v>
      </c>
    </row>
    <row r="289" s="2" customFormat="1">
      <c r="A289" s="40"/>
      <c r="B289" s="41"/>
      <c r="C289" s="42"/>
      <c r="D289" s="229" t="s">
        <v>343</v>
      </c>
      <c r="E289" s="42"/>
      <c r="F289" s="230" t="s">
        <v>2358</v>
      </c>
      <c r="G289" s="42"/>
      <c r="H289" s="42"/>
      <c r="I289" s="231"/>
      <c r="J289" s="42"/>
      <c r="K289" s="42"/>
      <c r="L289" s="46"/>
      <c r="M289" s="232"/>
      <c r="N289" s="233"/>
      <c r="O289" s="86"/>
      <c r="P289" s="86"/>
      <c r="Q289" s="86"/>
      <c r="R289" s="86"/>
      <c r="S289" s="86"/>
      <c r="T289" s="86"/>
      <c r="U289" s="87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T289" s="19" t="s">
        <v>343</v>
      </c>
      <c r="AU289" s="19" t="s">
        <v>85</v>
      </c>
    </row>
    <row r="290" s="2" customFormat="1">
      <c r="A290" s="40"/>
      <c r="B290" s="41"/>
      <c r="C290" s="42"/>
      <c r="D290" s="234" t="s">
        <v>345</v>
      </c>
      <c r="E290" s="42"/>
      <c r="F290" s="235" t="s">
        <v>2359</v>
      </c>
      <c r="G290" s="42"/>
      <c r="H290" s="42"/>
      <c r="I290" s="231"/>
      <c r="J290" s="42"/>
      <c r="K290" s="42"/>
      <c r="L290" s="46"/>
      <c r="M290" s="232"/>
      <c r="N290" s="233"/>
      <c r="O290" s="86"/>
      <c r="P290" s="86"/>
      <c r="Q290" s="86"/>
      <c r="R290" s="86"/>
      <c r="S290" s="86"/>
      <c r="T290" s="86"/>
      <c r="U290" s="87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T290" s="19" t="s">
        <v>345</v>
      </c>
      <c r="AU290" s="19" t="s">
        <v>85</v>
      </c>
    </row>
    <row r="291" s="14" customFormat="1">
      <c r="A291" s="14"/>
      <c r="B291" s="247"/>
      <c r="C291" s="248"/>
      <c r="D291" s="229" t="s">
        <v>347</v>
      </c>
      <c r="E291" s="249" t="s">
        <v>19</v>
      </c>
      <c r="F291" s="250" t="s">
        <v>2360</v>
      </c>
      <c r="G291" s="248"/>
      <c r="H291" s="249" t="s">
        <v>19</v>
      </c>
      <c r="I291" s="251"/>
      <c r="J291" s="248"/>
      <c r="K291" s="248"/>
      <c r="L291" s="252"/>
      <c r="M291" s="253"/>
      <c r="N291" s="254"/>
      <c r="O291" s="254"/>
      <c r="P291" s="254"/>
      <c r="Q291" s="254"/>
      <c r="R291" s="254"/>
      <c r="S291" s="254"/>
      <c r="T291" s="254"/>
      <c r="U291" s="255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T291" s="256" t="s">
        <v>347</v>
      </c>
      <c r="AU291" s="256" t="s">
        <v>85</v>
      </c>
      <c r="AV291" s="14" t="s">
        <v>83</v>
      </c>
      <c r="AW291" s="14" t="s">
        <v>37</v>
      </c>
      <c r="AX291" s="14" t="s">
        <v>76</v>
      </c>
      <c r="AY291" s="256" t="s">
        <v>335</v>
      </c>
    </row>
    <row r="292" s="13" customFormat="1">
      <c r="A292" s="13"/>
      <c r="B292" s="236"/>
      <c r="C292" s="237"/>
      <c r="D292" s="229" t="s">
        <v>347</v>
      </c>
      <c r="E292" s="238" t="s">
        <v>19</v>
      </c>
      <c r="F292" s="239" t="s">
        <v>2361</v>
      </c>
      <c r="G292" s="237"/>
      <c r="H292" s="240">
        <v>194.667</v>
      </c>
      <c r="I292" s="241"/>
      <c r="J292" s="237"/>
      <c r="K292" s="237"/>
      <c r="L292" s="242"/>
      <c r="M292" s="243"/>
      <c r="N292" s="244"/>
      <c r="O292" s="244"/>
      <c r="P292" s="244"/>
      <c r="Q292" s="244"/>
      <c r="R292" s="244"/>
      <c r="S292" s="244"/>
      <c r="T292" s="244"/>
      <c r="U292" s="245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T292" s="246" t="s">
        <v>347</v>
      </c>
      <c r="AU292" s="246" t="s">
        <v>85</v>
      </c>
      <c r="AV292" s="13" t="s">
        <v>85</v>
      </c>
      <c r="AW292" s="13" t="s">
        <v>37</v>
      </c>
      <c r="AX292" s="13" t="s">
        <v>83</v>
      </c>
      <c r="AY292" s="246" t="s">
        <v>335</v>
      </c>
    </row>
    <row r="293" s="2" customFormat="1" ht="16.5" customHeight="1">
      <c r="A293" s="40"/>
      <c r="B293" s="41"/>
      <c r="C293" s="257" t="s">
        <v>581</v>
      </c>
      <c r="D293" s="257" t="s">
        <v>395</v>
      </c>
      <c r="E293" s="258" t="s">
        <v>1654</v>
      </c>
      <c r="F293" s="259" t="s">
        <v>2362</v>
      </c>
      <c r="G293" s="260" t="s">
        <v>2363</v>
      </c>
      <c r="H293" s="261">
        <v>12264</v>
      </c>
      <c r="I293" s="262"/>
      <c r="J293" s="263">
        <f>ROUND(I293*H293,2)</f>
        <v>0</v>
      </c>
      <c r="K293" s="259" t="s">
        <v>19</v>
      </c>
      <c r="L293" s="264"/>
      <c r="M293" s="265" t="s">
        <v>19</v>
      </c>
      <c r="N293" s="266" t="s">
        <v>47</v>
      </c>
      <c r="O293" s="86"/>
      <c r="P293" s="225">
        <f>O293*H293</f>
        <v>0</v>
      </c>
      <c r="Q293" s="225">
        <v>0</v>
      </c>
      <c r="R293" s="225">
        <f>Q293*H293</f>
        <v>0</v>
      </c>
      <c r="S293" s="225">
        <v>0</v>
      </c>
      <c r="T293" s="225">
        <f>S293*H293</f>
        <v>0</v>
      </c>
      <c r="U293" s="226" t="s">
        <v>19</v>
      </c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R293" s="227" t="s">
        <v>394</v>
      </c>
      <c r="AT293" s="227" t="s">
        <v>395</v>
      </c>
      <c r="AU293" s="227" t="s">
        <v>85</v>
      </c>
      <c r="AY293" s="19" t="s">
        <v>335</v>
      </c>
      <c r="BE293" s="228">
        <f>IF(N293="základní",J293,0)</f>
        <v>0</v>
      </c>
      <c r="BF293" s="228">
        <f>IF(N293="snížená",J293,0)</f>
        <v>0</v>
      </c>
      <c r="BG293" s="228">
        <f>IF(N293="zákl. přenesená",J293,0)</f>
        <v>0</v>
      </c>
      <c r="BH293" s="228">
        <f>IF(N293="sníž. přenesená",J293,0)</f>
        <v>0</v>
      </c>
      <c r="BI293" s="228">
        <f>IF(N293="nulová",J293,0)</f>
        <v>0</v>
      </c>
      <c r="BJ293" s="19" t="s">
        <v>83</v>
      </c>
      <c r="BK293" s="228">
        <f>ROUND(I293*H293,2)</f>
        <v>0</v>
      </c>
      <c r="BL293" s="19" t="s">
        <v>103</v>
      </c>
      <c r="BM293" s="227" t="s">
        <v>2364</v>
      </c>
    </row>
    <row r="294" s="2" customFormat="1">
      <c r="A294" s="40"/>
      <c r="B294" s="41"/>
      <c r="C294" s="42"/>
      <c r="D294" s="229" t="s">
        <v>343</v>
      </c>
      <c r="E294" s="42"/>
      <c r="F294" s="230" t="s">
        <v>2362</v>
      </c>
      <c r="G294" s="42"/>
      <c r="H294" s="42"/>
      <c r="I294" s="231"/>
      <c r="J294" s="42"/>
      <c r="K294" s="42"/>
      <c r="L294" s="46"/>
      <c r="M294" s="232"/>
      <c r="N294" s="233"/>
      <c r="O294" s="86"/>
      <c r="P294" s="86"/>
      <c r="Q294" s="86"/>
      <c r="R294" s="86"/>
      <c r="S294" s="86"/>
      <c r="T294" s="86"/>
      <c r="U294" s="87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T294" s="19" t="s">
        <v>343</v>
      </c>
      <c r="AU294" s="19" t="s">
        <v>85</v>
      </c>
    </row>
    <row r="295" s="14" customFormat="1">
      <c r="A295" s="14"/>
      <c r="B295" s="247"/>
      <c r="C295" s="248"/>
      <c r="D295" s="229" t="s">
        <v>347</v>
      </c>
      <c r="E295" s="249" t="s">
        <v>19</v>
      </c>
      <c r="F295" s="250" t="s">
        <v>2365</v>
      </c>
      <c r="G295" s="248"/>
      <c r="H295" s="249" t="s">
        <v>19</v>
      </c>
      <c r="I295" s="251"/>
      <c r="J295" s="248"/>
      <c r="K295" s="248"/>
      <c r="L295" s="252"/>
      <c r="M295" s="253"/>
      <c r="N295" s="254"/>
      <c r="O295" s="254"/>
      <c r="P295" s="254"/>
      <c r="Q295" s="254"/>
      <c r="R295" s="254"/>
      <c r="S295" s="254"/>
      <c r="T295" s="254"/>
      <c r="U295" s="255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T295" s="256" t="s">
        <v>347</v>
      </c>
      <c r="AU295" s="256" t="s">
        <v>85</v>
      </c>
      <c r="AV295" s="14" t="s">
        <v>83</v>
      </c>
      <c r="AW295" s="14" t="s">
        <v>37</v>
      </c>
      <c r="AX295" s="14" t="s">
        <v>76</v>
      </c>
      <c r="AY295" s="256" t="s">
        <v>335</v>
      </c>
    </row>
    <row r="296" s="13" customFormat="1">
      <c r="A296" s="13"/>
      <c r="B296" s="236"/>
      <c r="C296" s="237"/>
      <c r="D296" s="229" t="s">
        <v>347</v>
      </c>
      <c r="E296" s="238" t="s">
        <v>19</v>
      </c>
      <c r="F296" s="239" t="s">
        <v>2366</v>
      </c>
      <c r="G296" s="237"/>
      <c r="H296" s="240">
        <v>11680</v>
      </c>
      <c r="I296" s="241"/>
      <c r="J296" s="237"/>
      <c r="K296" s="237"/>
      <c r="L296" s="242"/>
      <c r="M296" s="243"/>
      <c r="N296" s="244"/>
      <c r="O296" s="244"/>
      <c r="P296" s="244"/>
      <c r="Q296" s="244"/>
      <c r="R296" s="244"/>
      <c r="S296" s="244"/>
      <c r="T296" s="244"/>
      <c r="U296" s="245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T296" s="246" t="s">
        <v>347</v>
      </c>
      <c r="AU296" s="246" t="s">
        <v>85</v>
      </c>
      <c r="AV296" s="13" t="s">
        <v>85</v>
      </c>
      <c r="AW296" s="13" t="s">
        <v>37</v>
      </c>
      <c r="AX296" s="13" t="s">
        <v>83</v>
      </c>
      <c r="AY296" s="246" t="s">
        <v>335</v>
      </c>
    </row>
    <row r="297" s="13" customFormat="1">
      <c r="A297" s="13"/>
      <c r="B297" s="236"/>
      <c r="C297" s="237"/>
      <c r="D297" s="229" t="s">
        <v>347</v>
      </c>
      <c r="E297" s="237"/>
      <c r="F297" s="239" t="s">
        <v>2367</v>
      </c>
      <c r="G297" s="237"/>
      <c r="H297" s="240">
        <v>12264</v>
      </c>
      <c r="I297" s="241"/>
      <c r="J297" s="237"/>
      <c r="K297" s="237"/>
      <c r="L297" s="242"/>
      <c r="M297" s="243"/>
      <c r="N297" s="244"/>
      <c r="O297" s="244"/>
      <c r="P297" s="244"/>
      <c r="Q297" s="244"/>
      <c r="R297" s="244"/>
      <c r="S297" s="244"/>
      <c r="T297" s="244"/>
      <c r="U297" s="245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T297" s="246" t="s">
        <v>347</v>
      </c>
      <c r="AU297" s="246" t="s">
        <v>85</v>
      </c>
      <c r="AV297" s="13" t="s">
        <v>85</v>
      </c>
      <c r="AW297" s="13" t="s">
        <v>4</v>
      </c>
      <c r="AX297" s="13" t="s">
        <v>83</v>
      </c>
      <c r="AY297" s="246" t="s">
        <v>335</v>
      </c>
    </row>
    <row r="298" s="2" customFormat="1" ht="16.5" customHeight="1">
      <c r="A298" s="40"/>
      <c r="B298" s="41"/>
      <c r="C298" s="216" t="s">
        <v>586</v>
      </c>
      <c r="D298" s="216" t="s">
        <v>337</v>
      </c>
      <c r="E298" s="217" t="s">
        <v>2368</v>
      </c>
      <c r="F298" s="218" t="s">
        <v>2369</v>
      </c>
      <c r="G298" s="219" t="s">
        <v>618</v>
      </c>
      <c r="H298" s="220">
        <v>142</v>
      </c>
      <c r="I298" s="221"/>
      <c r="J298" s="222">
        <f>ROUND(I298*H298,2)</f>
        <v>0</v>
      </c>
      <c r="K298" s="218" t="s">
        <v>341</v>
      </c>
      <c r="L298" s="46"/>
      <c r="M298" s="223" t="s">
        <v>19</v>
      </c>
      <c r="N298" s="224" t="s">
        <v>47</v>
      </c>
      <c r="O298" s="86"/>
      <c r="P298" s="225">
        <f>O298*H298</f>
        <v>0</v>
      </c>
      <c r="Q298" s="225">
        <v>0.00098999999999999999</v>
      </c>
      <c r="R298" s="225">
        <f>Q298*H298</f>
        <v>0.14058000000000001</v>
      </c>
      <c r="S298" s="225">
        <v>0</v>
      </c>
      <c r="T298" s="225">
        <f>S298*H298</f>
        <v>0</v>
      </c>
      <c r="U298" s="226" t="s">
        <v>19</v>
      </c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R298" s="227" t="s">
        <v>103</v>
      </c>
      <c r="AT298" s="227" t="s">
        <v>337</v>
      </c>
      <c r="AU298" s="227" t="s">
        <v>85</v>
      </c>
      <c r="AY298" s="19" t="s">
        <v>335</v>
      </c>
      <c r="BE298" s="228">
        <f>IF(N298="základní",J298,0)</f>
        <v>0</v>
      </c>
      <c r="BF298" s="228">
        <f>IF(N298="snížená",J298,0)</f>
        <v>0</v>
      </c>
      <c r="BG298" s="228">
        <f>IF(N298="zákl. přenesená",J298,0)</f>
        <v>0</v>
      </c>
      <c r="BH298" s="228">
        <f>IF(N298="sníž. přenesená",J298,0)</f>
        <v>0</v>
      </c>
      <c r="BI298" s="228">
        <f>IF(N298="nulová",J298,0)</f>
        <v>0</v>
      </c>
      <c r="BJ298" s="19" t="s">
        <v>83</v>
      </c>
      <c r="BK298" s="228">
        <f>ROUND(I298*H298,2)</f>
        <v>0</v>
      </c>
      <c r="BL298" s="19" t="s">
        <v>103</v>
      </c>
      <c r="BM298" s="227" t="s">
        <v>2370</v>
      </c>
    </row>
    <row r="299" s="2" customFormat="1">
      <c r="A299" s="40"/>
      <c r="B299" s="41"/>
      <c r="C299" s="42"/>
      <c r="D299" s="229" t="s">
        <v>343</v>
      </c>
      <c r="E299" s="42"/>
      <c r="F299" s="230" t="s">
        <v>2371</v>
      </c>
      <c r="G299" s="42"/>
      <c r="H299" s="42"/>
      <c r="I299" s="231"/>
      <c r="J299" s="42"/>
      <c r="K299" s="42"/>
      <c r="L299" s="46"/>
      <c r="M299" s="232"/>
      <c r="N299" s="233"/>
      <c r="O299" s="86"/>
      <c r="P299" s="86"/>
      <c r="Q299" s="86"/>
      <c r="R299" s="86"/>
      <c r="S299" s="86"/>
      <c r="T299" s="86"/>
      <c r="U299" s="87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T299" s="19" t="s">
        <v>343</v>
      </c>
      <c r="AU299" s="19" t="s">
        <v>85</v>
      </c>
    </row>
    <row r="300" s="2" customFormat="1">
      <c r="A300" s="40"/>
      <c r="B300" s="41"/>
      <c r="C300" s="42"/>
      <c r="D300" s="234" t="s">
        <v>345</v>
      </c>
      <c r="E300" s="42"/>
      <c r="F300" s="235" t="s">
        <v>2372</v>
      </c>
      <c r="G300" s="42"/>
      <c r="H300" s="42"/>
      <c r="I300" s="231"/>
      <c r="J300" s="42"/>
      <c r="K300" s="42"/>
      <c r="L300" s="46"/>
      <c r="M300" s="232"/>
      <c r="N300" s="233"/>
      <c r="O300" s="86"/>
      <c r="P300" s="86"/>
      <c r="Q300" s="86"/>
      <c r="R300" s="86"/>
      <c r="S300" s="86"/>
      <c r="T300" s="86"/>
      <c r="U300" s="87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T300" s="19" t="s">
        <v>345</v>
      </c>
      <c r="AU300" s="19" t="s">
        <v>85</v>
      </c>
    </row>
    <row r="301" s="14" customFormat="1">
      <c r="A301" s="14"/>
      <c r="B301" s="247"/>
      <c r="C301" s="248"/>
      <c r="D301" s="229" t="s">
        <v>347</v>
      </c>
      <c r="E301" s="249" t="s">
        <v>19</v>
      </c>
      <c r="F301" s="250" t="s">
        <v>2199</v>
      </c>
      <c r="G301" s="248"/>
      <c r="H301" s="249" t="s">
        <v>19</v>
      </c>
      <c r="I301" s="251"/>
      <c r="J301" s="248"/>
      <c r="K301" s="248"/>
      <c r="L301" s="252"/>
      <c r="M301" s="253"/>
      <c r="N301" s="254"/>
      <c r="O301" s="254"/>
      <c r="P301" s="254"/>
      <c r="Q301" s="254"/>
      <c r="R301" s="254"/>
      <c r="S301" s="254"/>
      <c r="T301" s="254"/>
      <c r="U301" s="255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T301" s="256" t="s">
        <v>347</v>
      </c>
      <c r="AU301" s="256" t="s">
        <v>85</v>
      </c>
      <c r="AV301" s="14" t="s">
        <v>83</v>
      </c>
      <c r="AW301" s="14" t="s">
        <v>37</v>
      </c>
      <c r="AX301" s="14" t="s">
        <v>76</v>
      </c>
      <c r="AY301" s="256" t="s">
        <v>335</v>
      </c>
    </row>
    <row r="302" s="13" customFormat="1">
      <c r="A302" s="13"/>
      <c r="B302" s="236"/>
      <c r="C302" s="237"/>
      <c r="D302" s="229" t="s">
        <v>347</v>
      </c>
      <c r="E302" s="238" t="s">
        <v>19</v>
      </c>
      <c r="F302" s="239" t="s">
        <v>1344</v>
      </c>
      <c r="G302" s="237"/>
      <c r="H302" s="240">
        <v>142</v>
      </c>
      <c r="I302" s="241"/>
      <c r="J302" s="237"/>
      <c r="K302" s="237"/>
      <c r="L302" s="242"/>
      <c r="M302" s="243"/>
      <c r="N302" s="244"/>
      <c r="O302" s="244"/>
      <c r="P302" s="244"/>
      <c r="Q302" s="244"/>
      <c r="R302" s="244"/>
      <c r="S302" s="244"/>
      <c r="T302" s="244"/>
      <c r="U302" s="245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T302" s="246" t="s">
        <v>347</v>
      </c>
      <c r="AU302" s="246" t="s">
        <v>85</v>
      </c>
      <c r="AV302" s="13" t="s">
        <v>85</v>
      </c>
      <c r="AW302" s="13" t="s">
        <v>37</v>
      </c>
      <c r="AX302" s="13" t="s">
        <v>83</v>
      </c>
      <c r="AY302" s="246" t="s">
        <v>335</v>
      </c>
    </row>
    <row r="303" s="2" customFormat="1" ht="16.5" customHeight="1">
      <c r="A303" s="40"/>
      <c r="B303" s="41"/>
      <c r="C303" s="257" t="s">
        <v>594</v>
      </c>
      <c r="D303" s="257" t="s">
        <v>395</v>
      </c>
      <c r="E303" s="258" t="s">
        <v>2373</v>
      </c>
      <c r="F303" s="259" t="s">
        <v>2374</v>
      </c>
      <c r="G303" s="260" t="s">
        <v>351</v>
      </c>
      <c r="H303" s="261">
        <v>71.340999999999994</v>
      </c>
      <c r="I303" s="262"/>
      <c r="J303" s="263">
        <f>ROUND(I303*H303,2)</f>
        <v>0</v>
      </c>
      <c r="K303" s="259" t="s">
        <v>19</v>
      </c>
      <c r="L303" s="264"/>
      <c r="M303" s="265" t="s">
        <v>19</v>
      </c>
      <c r="N303" s="266" t="s">
        <v>47</v>
      </c>
      <c r="O303" s="86"/>
      <c r="P303" s="225">
        <f>O303*H303</f>
        <v>0</v>
      </c>
      <c r="Q303" s="225">
        <v>0</v>
      </c>
      <c r="R303" s="225">
        <f>Q303*H303</f>
        <v>0</v>
      </c>
      <c r="S303" s="225">
        <v>0</v>
      </c>
      <c r="T303" s="225">
        <f>S303*H303</f>
        <v>0</v>
      </c>
      <c r="U303" s="226" t="s">
        <v>19</v>
      </c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R303" s="227" t="s">
        <v>394</v>
      </c>
      <c r="AT303" s="227" t="s">
        <v>395</v>
      </c>
      <c r="AU303" s="227" t="s">
        <v>85</v>
      </c>
      <c r="AY303" s="19" t="s">
        <v>335</v>
      </c>
      <c r="BE303" s="228">
        <f>IF(N303="základní",J303,0)</f>
        <v>0</v>
      </c>
      <c r="BF303" s="228">
        <f>IF(N303="snížená",J303,0)</f>
        <v>0</v>
      </c>
      <c r="BG303" s="228">
        <f>IF(N303="zákl. přenesená",J303,0)</f>
        <v>0</v>
      </c>
      <c r="BH303" s="228">
        <f>IF(N303="sníž. přenesená",J303,0)</f>
        <v>0</v>
      </c>
      <c r="BI303" s="228">
        <f>IF(N303="nulová",J303,0)</f>
        <v>0</v>
      </c>
      <c r="BJ303" s="19" t="s">
        <v>83</v>
      </c>
      <c r="BK303" s="228">
        <f>ROUND(I303*H303,2)</f>
        <v>0</v>
      </c>
      <c r="BL303" s="19" t="s">
        <v>103</v>
      </c>
      <c r="BM303" s="227" t="s">
        <v>2375</v>
      </c>
    </row>
    <row r="304" s="2" customFormat="1">
      <c r="A304" s="40"/>
      <c r="B304" s="41"/>
      <c r="C304" s="42"/>
      <c r="D304" s="229" t="s">
        <v>343</v>
      </c>
      <c r="E304" s="42"/>
      <c r="F304" s="230" t="s">
        <v>2374</v>
      </c>
      <c r="G304" s="42"/>
      <c r="H304" s="42"/>
      <c r="I304" s="231"/>
      <c r="J304" s="42"/>
      <c r="K304" s="42"/>
      <c r="L304" s="46"/>
      <c r="M304" s="232"/>
      <c r="N304" s="233"/>
      <c r="O304" s="86"/>
      <c r="P304" s="86"/>
      <c r="Q304" s="86"/>
      <c r="R304" s="86"/>
      <c r="S304" s="86"/>
      <c r="T304" s="86"/>
      <c r="U304" s="87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T304" s="19" t="s">
        <v>343</v>
      </c>
      <c r="AU304" s="19" t="s">
        <v>85</v>
      </c>
    </row>
    <row r="305" s="14" customFormat="1">
      <c r="A305" s="14"/>
      <c r="B305" s="247"/>
      <c r="C305" s="248"/>
      <c r="D305" s="229" t="s">
        <v>347</v>
      </c>
      <c r="E305" s="249" t="s">
        <v>19</v>
      </c>
      <c r="F305" s="250" t="s">
        <v>2158</v>
      </c>
      <c r="G305" s="248"/>
      <c r="H305" s="249" t="s">
        <v>19</v>
      </c>
      <c r="I305" s="251"/>
      <c r="J305" s="248"/>
      <c r="K305" s="248"/>
      <c r="L305" s="252"/>
      <c r="M305" s="253"/>
      <c r="N305" s="254"/>
      <c r="O305" s="254"/>
      <c r="P305" s="254"/>
      <c r="Q305" s="254"/>
      <c r="R305" s="254"/>
      <c r="S305" s="254"/>
      <c r="T305" s="254"/>
      <c r="U305" s="255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T305" s="256" t="s">
        <v>347</v>
      </c>
      <c r="AU305" s="256" t="s">
        <v>85</v>
      </c>
      <c r="AV305" s="14" t="s">
        <v>83</v>
      </c>
      <c r="AW305" s="14" t="s">
        <v>37</v>
      </c>
      <c r="AX305" s="14" t="s">
        <v>76</v>
      </c>
      <c r="AY305" s="256" t="s">
        <v>335</v>
      </c>
    </row>
    <row r="306" s="13" customFormat="1">
      <c r="A306" s="13"/>
      <c r="B306" s="236"/>
      <c r="C306" s="237"/>
      <c r="D306" s="229" t="s">
        <v>347</v>
      </c>
      <c r="E306" s="238" t="s">
        <v>19</v>
      </c>
      <c r="F306" s="239" t="s">
        <v>2376</v>
      </c>
      <c r="G306" s="237"/>
      <c r="H306" s="240">
        <v>71.340999999999994</v>
      </c>
      <c r="I306" s="241"/>
      <c r="J306" s="237"/>
      <c r="K306" s="237"/>
      <c r="L306" s="242"/>
      <c r="M306" s="243"/>
      <c r="N306" s="244"/>
      <c r="O306" s="244"/>
      <c r="P306" s="244"/>
      <c r="Q306" s="244"/>
      <c r="R306" s="244"/>
      <c r="S306" s="244"/>
      <c r="T306" s="244"/>
      <c r="U306" s="245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T306" s="246" t="s">
        <v>347</v>
      </c>
      <c r="AU306" s="246" t="s">
        <v>85</v>
      </c>
      <c r="AV306" s="13" t="s">
        <v>85</v>
      </c>
      <c r="AW306" s="13" t="s">
        <v>37</v>
      </c>
      <c r="AX306" s="13" t="s">
        <v>83</v>
      </c>
      <c r="AY306" s="246" t="s">
        <v>335</v>
      </c>
    </row>
    <row r="307" s="2" customFormat="1" ht="16.5" customHeight="1">
      <c r="A307" s="40"/>
      <c r="B307" s="41"/>
      <c r="C307" s="257" t="s">
        <v>1444</v>
      </c>
      <c r="D307" s="257" t="s">
        <v>395</v>
      </c>
      <c r="E307" s="258" t="s">
        <v>2377</v>
      </c>
      <c r="F307" s="259" t="s">
        <v>2378</v>
      </c>
      <c r="G307" s="260" t="s">
        <v>618</v>
      </c>
      <c r="H307" s="261">
        <v>123.42</v>
      </c>
      <c r="I307" s="262"/>
      <c r="J307" s="263">
        <f>ROUND(I307*H307,2)</f>
        <v>0</v>
      </c>
      <c r="K307" s="259" t="s">
        <v>341</v>
      </c>
      <c r="L307" s="264"/>
      <c r="M307" s="265" t="s">
        <v>19</v>
      </c>
      <c r="N307" s="266" t="s">
        <v>47</v>
      </c>
      <c r="O307" s="86"/>
      <c r="P307" s="225">
        <f>O307*H307</f>
        <v>0</v>
      </c>
      <c r="Q307" s="225">
        <v>0.019480000000000001</v>
      </c>
      <c r="R307" s="225">
        <f>Q307*H307</f>
        <v>2.4042216000000001</v>
      </c>
      <c r="S307" s="225">
        <v>0</v>
      </c>
      <c r="T307" s="225">
        <f>S307*H307</f>
        <v>0</v>
      </c>
      <c r="U307" s="226" t="s">
        <v>19</v>
      </c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R307" s="227" t="s">
        <v>394</v>
      </c>
      <c r="AT307" s="227" t="s">
        <v>395</v>
      </c>
      <c r="AU307" s="227" t="s">
        <v>85</v>
      </c>
      <c r="AY307" s="19" t="s">
        <v>335</v>
      </c>
      <c r="BE307" s="228">
        <f>IF(N307="základní",J307,0)</f>
        <v>0</v>
      </c>
      <c r="BF307" s="228">
        <f>IF(N307="snížená",J307,0)</f>
        <v>0</v>
      </c>
      <c r="BG307" s="228">
        <f>IF(N307="zákl. přenesená",J307,0)</f>
        <v>0</v>
      </c>
      <c r="BH307" s="228">
        <f>IF(N307="sníž. přenesená",J307,0)</f>
        <v>0</v>
      </c>
      <c r="BI307" s="228">
        <f>IF(N307="nulová",J307,0)</f>
        <v>0</v>
      </c>
      <c r="BJ307" s="19" t="s">
        <v>83</v>
      </c>
      <c r="BK307" s="228">
        <f>ROUND(I307*H307,2)</f>
        <v>0</v>
      </c>
      <c r="BL307" s="19" t="s">
        <v>103</v>
      </c>
      <c r="BM307" s="227" t="s">
        <v>2379</v>
      </c>
    </row>
    <row r="308" s="2" customFormat="1">
      <c r="A308" s="40"/>
      <c r="B308" s="41"/>
      <c r="C308" s="42"/>
      <c r="D308" s="229" t="s">
        <v>343</v>
      </c>
      <c r="E308" s="42"/>
      <c r="F308" s="230" t="s">
        <v>2378</v>
      </c>
      <c r="G308" s="42"/>
      <c r="H308" s="42"/>
      <c r="I308" s="231"/>
      <c r="J308" s="42"/>
      <c r="K308" s="42"/>
      <c r="L308" s="46"/>
      <c r="M308" s="232"/>
      <c r="N308" s="233"/>
      <c r="O308" s="86"/>
      <c r="P308" s="86"/>
      <c r="Q308" s="86"/>
      <c r="R308" s="86"/>
      <c r="S308" s="86"/>
      <c r="T308" s="86"/>
      <c r="U308" s="87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T308" s="19" t="s">
        <v>343</v>
      </c>
      <c r="AU308" s="19" t="s">
        <v>85</v>
      </c>
    </row>
    <row r="309" s="13" customFormat="1">
      <c r="A309" s="13"/>
      <c r="B309" s="236"/>
      <c r="C309" s="237"/>
      <c r="D309" s="229" t="s">
        <v>347</v>
      </c>
      <c r="E309" s="237"/>
      <c r="F309" s="239" t="s">
        <v>2380</v>
      </c>
      <c r="G309" s="237"/>
      <c r="H309" s="240">
        <v>123.42</v>
      </c>
      <c r="I309" s="241"/>
      <c r="J309" s="237"/>
      <c r="K309" s="237"/>
      <c r="L309" s="242"/>
      <c r="M309" s="243"/>
      <c r="N309" s="244"/>
      <c r="O309" s="244"/>
      <c r="P309" s="244"/>
      <c r="Q309" s="244"/>
      <c r="R309" s="244"/>
      <c r="S309" s="244"/>
      <c r="T309" s="244"/>
      <c r="U309" s="245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T309" s="246" t="s">
        <v>347</v>
      </c>
      <c r="AU309" s="246" t="s">
        <v>85</v>
      </c>
      <c r="AV309" s="13" t="s">
        <v>85</v>
      </c>
      <c r="AW309" s="13" t="s">
        <v>4</v>
      </c>
      <c r="AX309" s="13" t="s">
        <v>83</v>
      </c>
      <c r="AY309" s="246" t="s">
        <v>335</v>
      </c>
    </row>
    <row r="310" s="2" customFormat="1" ht="16.5" customHeight="1">
      <c r="A310" s="40"/>
      <c r="B310" s="41"/>
      <c r="C310" s="216" t="s">
        <v>598</v>
      </c>
      <c r="D310" s="216" t="s">
        <v>337</v>
      </c>
      <c r="E310" s="217" t="s">
        <v>2381</v>
      </c>
      <c r="F310" s="218" t="s">
        <v>2382</v>
      </c>
      <c r="G310" s="219" t="s">
        <v>1522</v>
      </c>
      <c r="H310" s="220">
        <v>999.79999999999995</v>
      </c>
      <c r="I310" s="221"/>
      <c r="J310" s="222">
        <f>ROUND(I310*H310,2)</f>
        <v>0</v>
      </c>
      <c r="K310" s="218" t="s">
        <v>19</v>
      </c>
      <c r="L310" s="46"/>
      <c r="M310" s="223" t="s">
        <v>19</v>
      </c>
      <c r="N310" s="224" t="s">
        <v>47</v>
      </c>
      <c r="O310" s="86"/>
      <c r="P310" s="225">
        <f>O310*H310</f>
        <v>0</v>
      </c>
      <c r="Q310" s="225">
        <v>0.00018000000000000001</v>
      </c>
      <c r="R310" s="225">
        <f>Q310*H310</f>
        <v>0.17996400000000001</v>
      </c>
      <c r="S310" s="225">
        <v>0</v>
      </c>
      <c r="T310" s="225">
        <f>S310*H310</f>
        <v>0</v>
      </c>
      <c r="U310" s="226" t="s">
        <v>19</v>
      </c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R310" s="227" t="s">
        <v>103</v>
      </c>
      <c r="AT310" s="227" t="s">
        <v>337</v>
      </c>
      <c r="AU310" s="227" t="s">
        <v>85</v>
      </c>
      <c r="AY310" s="19" t="s">
        <v>335</v>
      </c>
      <c r="BE310" s="228">
        <f>IF(N310="základní",J310,0)</f>
        <v>0</v>
      </c>
      <c r="BF310" s="228">
        <f>IF(N310="snížená",J310,0)</f>
        <v>0</v>
      </c>
      <c r="BG310" s="228">
        <f>IF(N310="zákl. přenesená",J310,0)</f>
        <v>0</v>
      </c>
      <c r="BH310" s="228">
        <f>IF(N310="sníž. přenesená",J310,0)</f>
        <v>0</v>
      </c>
      <c r="BI310" s="228">
        <f>IF(N310="nulová",J310,0)</f>
        <v>0</v>
      </c>
      <c r="BJ310" s="19" t="s">
        <v>83</v>
      </c>
      <c r="BK310" s="228">
        <f>ROUND(I310*H310,2)</f>
        <v>0</v>
      </c>
      <c r="BL310" s="19" t="s">
        <v>103</v>
      </c>
      <c r="BM310" s="227" t="s">
        <v>2383</v>
      </c>
    </row>
    <row r="311" s="2" customFormat="1">
      <c r="A311" s="40"/>
      <c r="B311" s="41"/>
      <c r="C311" s="42"/>
      <c r="D311" s="229" t="s">
        <v>343</v>
      </c>
      <c r="E311" s="42"/>
      <c r="F311" s="230" t="s">
        <v>2384</v>
      </c>
      <c r="G311" s="42"/>
      <c r="H311" s="42"/>
      <c r="I311" s="231"/>
      <c r="J311" s="42"/>
      <c r="K311" s="42"/>
      <c r="L311" s="46"/>
      <c r="M311" s="232"/>
      <c r="N311" s="233"/>
      <c r="O311" s="86"/>
      <c r="P311" s="86"/>
      <c r="Q311" s="86"/>
      <c r="R311" s="86"/>
      <c r="S311" s="86"/>
      <c r="T311" s="86"/>
      <c r="U311" s="87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T311" s="19" t="s">
        <v>343</v>
      </c>
      <c r="AU311" s="19" t="s">
        <v>85</v>
      </c>
    </row>
    <row r="312" s="14" customFormat="1">
      <c r="A312" s="14"/>
      <c r="B312" s="247"/>
      <c r="C312" s="248"/>
      <c r="D312" s="229" t="s">
        <v>347</v>
      </c>
      <c r="E312" s="249" t="s">
        <v>19</v>
      </c>
      <c r="F312" s="250" t="s">
        <v>2158</v>
      </c>
      <c r="G312" s="248"/>
      <c r="H312" s="249" t="s">
        <v>19</v>
      </c>
      <c r="I312" s="251"/>
      <c r="J312" s="248"/>
      <c r="K312" s="248"/>
      <c r="L312" s="252"/>
      <c r="M312" s="253"/>
      <c r="N312" s="254"/>
      <c r="O312" s="254"/>
      <c r="P312" s="254"/>
      <c r="Q312" s="254"/>
      <c r="R312" s="254"/>
      <c r="S312" s="254"/>
      <c r="T312" s="254"/>
      <c r="U312" s="255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T312" s="256" t="s">
        <v>347</v>
      </c>
      <c r="AU312" s="256" t="s">
        <v>85</v>
      </c>
      <c r="AV312" s="14" t="s">
        <v>83</v>
      </c>
      <c r="AW312" s="14" t="s">
        <v>37</v>
      </c>
      <c r="AX312" s="14" t="s">
        <v>76</v>
      </c>
      <c r="AY312" s="256" t="s">
        <v>335</v>
      </c>
    </row>
    <row r="313" s="13" customFormat="1">
      <c r="A313" s="13"/>
      <c r="B313" s="236"/>
      <c r="C313" s="237"/>
      <c r="D313" s="229" t="s">
        <v>347</v>
      </c>
      <c r="E313" s="238" t="s">
        <v>19</v>
      </c>
      <c r="F313" s="239" t="s">
        <v>2385</v>
      </c>
      <c r="G313" s="237"/>
      <c r="H313" s="240">
        <v>999.79999999999995</v>
      </c>
      <c r="I313" s="241"/>
      <c r="J313" s="237"/>
      <c r="K313" s="237"/>
      <c r="L313" s="242"/>
      <c r="M313" s="243"/>
      <c r="N313" s="244"/>
      <c r="O313" s="244"/>
      <c r="P313" s="244"/>
      <c r="Q313" s="244"/>
      <c r="R313" s="244"/>
      <c r="S313" s="244"/>
      <c r="T313" s="244"/>
      <c r="U313" s="245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T313" s="246" t="s">
        <v>347</v>
      </c>
      <c r="AU313" s="246" t="s">
        <v>85</v>
      </c>
      <c r="AV313" s="13" t="s">
        <v>85</v>
      </c>
      <c r="AW313" s="13" t="s">
        <v>37</v>
      </c>
      <c r="AX313" s="13" t="s">
        <v>83</v>
      </c>
      <c r="AY313" s="246" t="s">
        <v>335</v>
      </c>
    </row>
    <row r="314" s="12" customFormat="1" ht="22.8" customHeight="1">
      <c r="A314" s="12"/>
      <c r="B314" s="200"/>
      <c r="C314" s="201"/>
      <c r="D314" s="202" t="s">
        <v>75</v>
      </c>
      <c r="E314" s="214" t="s">
        <v>99</v>
      </c>
      <c r="F314" s="214" t="s">
        <v>419</v>
      </c>
      <c r="G314" s="201"/>
      <c r="H314" s="201"/>
      <c r="I314" s="204"/>
      <c r="J314" s="215">
        <f>BK314</f>
        <v>0</v>
      </c>
      <c r="K314" s="201"/>
      <c r="L314" s="206"/>
      <c r="M314" s="207"/>
      <c r="N314" s="208"/>
      <c r="O314" s="208"/>
      <c r="P314" s="209">
        <f>SUM(P315:P437)</f>
        <v>0</v>
      </c>
      <c r="Q314" s="208"/>
      <c r="R314" s="209">
        <f>SUM(R315:R437)</f>
        <v>946.06843341000001</v>
      </c>
      <c r="S314" s="208"/>
      <c r="T314" s="209">
        <f>SUM(T315:T437)</f>
        <v>0</v>
      </c>
      <c r="U314" s="210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R314" s="211" t="s">
        <v>83</v>
      </c>
      <c r="AT314" s="212" t="s">
        <v>75</v>
      </c>
      <c r="AU314" s="212" t="s">
        <v>83</v>
      </c>
      <c r="AY314" s="211" t="s">
        <v>335</v>
      </c>
      <c r="BK314" s="213">
        <f>SUM(BK315:BK437)</f>
        <v>0</v>
      </c>
    </row>
    <row r="315" s="2" customFormat="1" ht="24.15" customHeight="1">
      <c r="A315" s="40"/>
      <c r="B315" s="41"/>
      <c r="C315" s="216" t="s">
        <v>604</v>
      </c>
      <c r="D315" s="216" t="s">
        <v>337</v>
      </c>
      <c r="E315" s="217" t="s">
        <v>2386</v>
      </c>
      <c r="F315" s="218" t="s">
        <v>2387</v>
      </c>
      <c r="G315" s="219" t="s">
        <v>364</v>
      </c>
      <c r="H315" s="220">
        <v>0.38300000000000001</v>
      </c>
      <c r="I315" s="221"/>
      <c r="J315" s="222">
        <f>ROUND(I315*H315,2)</f>
        <v>0</v>
      </c>
      <c r="K315" s="218" t="s">
        <v>341</v>
      </c>
      <c r="L315" s="46"/>
      <c r="M315" s="223" t="s">
        <v>19</v>
      </c>
      <c r="N315" s="224" t="s">
        <v>47</v>
      </c>
      <c r="O315" s="86"/>
      <c r="P315" s="225">
        <f>O315*H315</f>
        <v>0</v>
      </c>
      <c r="Q315" s="225">
        <v>0.017090000000000001</v>
      </c>
      <c r="R315" s="225">
        <f>Q315*H315</f>
        <v>0.0065454700000000003</v>
      </c>
      <c r="S315" s="225">
        <v>0</v>
      </c>
      <c r="T315" s="225">
        <f>S315*H315</f>
        <v>0</v>
      </c>
      <c r="U315" s="226" t="s">
        <v>19</v>
      </c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R315" s="227" t="s">
        <v>103</v>
      </c>
      <c r="AT315" s="227" t="s">
        <v>337</v>
      </c>
      <c r="AU315" s="227" t="s">
        <v>85</v>
      </c>
      <c r="AY315" s="19" t="s">
        <v>335</v>
      </c>
      <c r="BE315" s="228">
        <f>IF(N315="základní",J315,0)</f>
        <v>0</v>
      </c>
      <c r="BF315" s="228">
        <f>IF(N315="snížená",J315,0)</f>
        <v>0</v>
      </c>
      <c r="BG315" s="228">
        <f>IF(N315="zákl. přenesená",J315,0)</f>
        <v>0</v>
      </c>
      <c r="BH315" s="228">
        <f>IF(N315="sníž. přenesená",J315,0)</f>
        <v>0</v>
      </c>
      <c r="BI315" s="228">
        <f>IF(N315="nulová",J315,0)</f>
        <v>0</v>
      </c>
      <c r="BJ315" s="19" t="s">
        <v>83</v>
      </c>
      <c r="BK315" s="228">
        <f>ROUND(I315*H315,2)</f>
        <v>0</v>
      </c>
      <c r="BL315" s="19" t="s">
        <v>103</v>
      </c>
      <c r="BM315" s="227" t="s">
        <v>2388</v>
      </c>
    </row>
    <row r="316" s="2" customFormat="1">
      <c r="A316" s="40"/>
      <c r="B316" s="41"/>
      <c r="C316" s="42"/>
      <c r="D316" s="229" t="s">
        <v>343</v>
      </c>
      <c r="E316" s="42"/>
      <c r="F316" s="230" t="s">
        <v>2389</v>
      </c>
      <c r="G316" s="42"/>
      <c r="H316" s="42"/>
      <c r="I316" s="231"/>
      <c r="J316" s="42"/>
      <c r="K316" s="42"/>
      <c r="L316" s="46"/>
      <c r="M316" s="232"/>
      <c r="N316" s="233"/>
      <c r="O316" s="86"/>
      <c r="P316" s="86"/>
      <c r="Q316" s="86"/>
      <c r="R316" s="86"/>
      <c r="S316" s="86"/>
      <c r="T316" s="86"/>
      <c r="U316" s="87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T316" s="19" t="s">
        <v>343</v>
      </c>
      <c r="AU316" s="19" t="s">
        <v>85</v>
      </c>
    </row>
    <row r="317" s="2" customFormat="1">
      <c r="A317" s="40"/>
      <c r="B317" s="41"/>
      <c r="C317" s="42"/>
      <c r="D317" s="234" t="s">
        <v>345</v>
      </c>
      <c r="E317" s="42"/>
      <c r="F317" s="235" t="s">
        <v>2390</v>
      </c>
      <c r="G317" s="42"/>
      <c r="H317" s="42"/>
      <c r="I317" s="231"/>
      <c r="J317" s="42"/>
      <c r="K317" s="42"/>
      <c r="L317" s="46"/>
      <c r="M317" s="232"/>
      <c r="N317" s="233"/>
      <c r="O317" s="86"/>
      <c r="P317" s="86"/>
      <c r="Q317" s="86"/>
      <c r="R317" s="86"/>
      <c r="S317" s="86"/>
      <c r="T317" s="86"/>
      <c r="U317" s="87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T317" s="19" t="s">
        <v>345</v>
      </c>
      <c r="AU317" s="19" t="s">
        <v>85</v>
      </c>
    </row>
    <row r="318" s="14" customFormat="1">
      <c r="A318" s="14"/>
      <c r="B318" s="247"/>
      <c r="C318" s="248"/>
      <c r="D318" s="229" t="s">
        <v>347</v>
      </c>
      <c r="E318" s="249" t="s">
        <v>19</v>
      </c>
      <c r="F318" s="250" t="s">
        <v>2199</v>
      </c>
      <c r="G318" s="248"/>
      <c r="H318" s="249" t="s">
        <v>19</v>
      </c>
      <c r="I318" s="251"/>
      <c r="J318" s="248"/>
      <c r="K318" s="248"/>
      <c r="L318" s="252"/>
      <c r="M318" s="253"/>
      <c r="N318" s="254"/>
      <c r="O318" s="254"/>
      <c r="P318" s="254"/>
      <c r="Q318" s="254"/>
      <c r="R318" s="254"/>
      <c r="S318" s="254"/>
      <c r="T318" s="254"/>
      <c r="U318" s="255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T318" s="256" t="s">
        <v>347</v>
      </c>
      <c r="AU318" s="256" t="s">
        <v>85</v>
      </c>
      <c r="AV318" s="14" t="s">
        <v>83</v>
      </c>
      <c r="AW318" s="14" t="s">
        <v>37</v>
      </c>
      <c r="AX318" s="14" t="s">
        <v>76</v>
      </c>
      <c r="AY318" s="256" t="s">
        <v>335</v>
      </c>
    </row>
    <row r="319" s="13" customFormat="1">
      <c r="A319" s="13"/>
      <c r="B319" s="236"/>
      <c r="C319" s="237"/>
      <c r="D319" s="229" t="s">
        <v>347</v>
      </c>
      <c r="E319" s="238" t="s">
        <v>19</v>
      </c>
      <c r="F319" s="239" t="s">
        <v>2391</v>
      </c>
      <c r="G319" s="237"/>
      <c r="H319" s="240">
        <v>0.38300000000000001</v>
      </c>
      <c r="I319" s="241"/>
      <c r="J319" s="237"/>
      <c r="K319" s="237"/>
      <c r="L319" s="242"/>
      <c r="M319" s="243"/>
      <c r="N319" s="244"/>
      <c r="O319" s="244"/>
      <c r="P319" s="244"/>
      <c r="Q319" s="244"/>
      <c r="R319" s="244"/>
      <c r="S319" s="244"/>
      <c r="T319" s="244"/>
      <c r="U319" s="245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T319" s="246" t="s">
        <v>347</v>
      </c>
      <c r="AU319" s="246" t="s">
        <v>85</v>
      </c>
      <c r="AV319" s="13" t="s">
        <v>85</v>
      </c>
      <c r="AW319" s="13" t="s">
        <v>37</v>
      </c>
      <c r="AX319" s="13" t="s">
        <v>83</v>
      </c>
      <c r="AY319" s="246" t="s">
        <v>335</v>
      </c>
    </row>
    <row r="320" s="2" customFormat="1" ht="16.5" customHeight="1">
      <c r="A320" s="40"/>
      <c r="B320" s="41"/>
      <c r="C320" s="257" t="s">
        <v>615</v>
      </c>
      <c r="D320" s="257" t="s">
        <v>395</v>
      </c>
      <c r="E320" s="258" t="s">
        <v>2392</v>
      </c>
      <c r="F320" s="259" t="s">
        <v>2393</v>
      </c>
      <c r="G320" s="260" t="s">
        <v>364</v>
      </c>
      <c r="H320" s="261">
        <v>0.42099999999999999</v>
      </c>
      <c r="I320" s="262"/>
      <c r="J320" s="263">
        <f>ROUND(I320*H320,2)</f>
        <v>0</v>
      </c>
      <c r="K320" s="259" t="s">
        <v>341</v>
      </c>
      <c r="L320" s="264"/>
      <c r="M320" s="265" t="s">
        <v>19</v>
      </c>
      <c r="N320" s="266" t="s">
        <v>47</v>
      </c>
      <c r="O320" s="86"/>
      <c r="P320" s="225">
        <f>O320*H320</f>
        <v>0</v>
      </c>
      <c r="Q320" s="225">
        <v>1</v>
      </c>
      <c r="R320" s="225">
        <f>Q320*H320</f>
        <v>0.42099999999999999</v>
      </c>
      <c r="S320" s="225">
        <v>0</v>
      </c>
      <c r="T320" s="225">
        <f>S320*H320</f>
        <v>0</v>
      </c>
      <c r="U320" s="226" t="s">
        <v>19</v>
      </c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R320" s="227" t="s">
        <v>394</v>
      </c>
      <c r="AT320" s="227" t="s">
        <v>395</v>
      </c>
      <c r="AU320" s="227" t="s">
        <v>85</v>
      </c>
      <c r="AY320" s="19" t="s">
        <v>335</v>
      </c>
      <c r="BE320" s="228">
        <f>IF(N320="základní",J320,0)</f>
        <v>0</v>
      </c>
      <c r="BF320" s="228">
        <f>IF(N320="snížená",J320,0)</f>
        <v>0</v>
      </c>
      <c r="BG320" s="228">
        <f>IF(N320="zákl. přenesená",J320,0)</f>
        <v>0</v>
      </c>
      <c r="BH320" s="228">
        <f>IF(N320="sníž. přenesená",J320,0)</f>
        <v>0</v>
      </c>
      <c r="BI320" s="228">
        <f>IF(N320="nulová",J320,0)</f>
        <v>0</v>
      </c>
      <c r="BJ320" s="19" t="s">
        <v>83</v>
      </c>
      <c r="BK320" s="228">
        <f>ROUND(I320*H320,2)</f>
        <v>0</v>
      </c>
      <c r="BL320" s="19" t="s">
        <v>103</v>
      </c>
      <c r="BM320" s="227" t="s">
        <v>2394</v>
      </c>
    </row>
    <row r="321" s="2" customFormat="1">
      <c r="A321" s="40"/>
      <c r="B321" s="41"/>
      <c r="C321" s="42"/>
      <c r="D321" s="229" t="s">
        <v>343</v>
      </c>
      <c r="E321" s="42"/>
      <c r="F321" s="230" t="s">
        <v>2393</v>
      </c>
      <c r="G321" s="42"/>
      <c r="H321" s="42"/>
      <c r="I321" s="231"/>
      <c r="J321" s="42"/>
      <c r="K321" s="42"/>
      <c r="L321" s="46"/>
      <c r="M321" s="232"/>
      <c r="N321" s="233"/>
      <c r="O321" s="86"/>
      <c r="P321" s="86"/>
      <c r="Q321" s="86"/>
      <c r="R321" s="86"/>
      <c r="S321" s="86"/>
      <c r="T321" s="86"/>
      <c r="U321" s="87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T321" s="19" t="s">
        <v>343</v>
      </c>
      <c r="AU321" s="19" t="s">
        <v>85</v>
      </c>
    </row>
    <row r="322" s="13" customFormat="1">
      <c r="A322" s="13"/>
      <c r="B322" s="236"/>
      <c r="C322" s="237"/>
      <c r="D322" s="229" t="s">
        <v>347</v>
      </c>
      <c r="E322" s="237"/>
      <c r="F322" s="239" t="s">
        <v>2395</v>
      </c>
      <c r="G322" s="237"/>
      <c r="H322" s="240">
        <v>0.42099999999999999</v>
      </c>
      <c r="I322" s="241"/>
      <c r="J322" s="237"/>
      <c r="K322" s="237"/>
      <c r="L322" s="242"/>
      <c r="M322" s="243"/>
      <c r="N322" s="244"/>
      <c r="O322" s="244"/>
      <c r="P322" s="244"/>
      <c r="Q322" s="244"/>
      <c r="R322" s="244"/>
      <c r="S322" s="244"/>
      <c r="T322" s="244"/>
      <c r="U322" s="245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T322" s="246" t="s">
        <v>347</v>
      </c>
      <c r="AU322" s="246" t="s">
        <v>85</v>
      </c>
      <c r="AV322" s="13" t="s">
        <v>85</v>
      </c>
      <c r="AW322" s="13" t="s">
        <v>4</v>
      </c>
      <c r="AX322" s="13" t="s">
        <v>83</v>
      </c>
      <c r="AY322" s="246" t="s">
        <v>335</v>
      </c>
    </row>
    <row r="323" s="2" customFormat="1" ht="16.5" customHeight="1">
      <c r="A323" s="40"/>
      <c r="B323" s="41"/>
      <c r="C323" s="216" t="s">
        <v>623</v>
      </c>
      <c r="D323" s="216" t="s">
        <v>337</v>
      </c>
      <c r="E323" s="217" t="s">
        <v>2396</v>
      </c>
      <c r="F323" s="218" t="s">
        <v>2397</v>
      </c>
      <c r="G323" s="219" t="s">
        <v>351</v>
      </c>
      <c r="H323" s="220">
        <v>74.570999999999998</v>
      </c>
      <c r="I323" s="221"/>
      <c r="J323" s="222">
        <f>ROUND(I323*H323,2)</f>
        <v>0</v>
      </c>
      <c r="K323" s="218" t="s">
        <v>341</v>
      </c>
      <c r="L323" s="46"/>
      <c r="M323" s="223" t="s">
        <v>19</v>
      </c>
      <c r="N323" s="224" t="s">
        <v>47</v>
      </c>
      <c r="O323" s="86"/>
      <c r="P323" s="225">
        <f>O323*H323</f>
        <v>0</v>
      </c>
      <c r="Q323" s="225">
        <v>2.5018699999999998</v>
      </c>
      <c r="R323" s="225">
        <f>Q323*H323</f>
        <v>186.56694776999999</v>
      </c>
      <c r="S323" s="225">
        <v>0</v>
      </c>
      <c r="T323" s="225">
        <f>S323*H323</f>
        <v>0</v>
      </c>
      <c r="U323" s="226" t="s">
        <v>19</v>
      </c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R323" s="227" t="s">
        <v>103</v>
      </c>
      <c r="AT323" s="227" t="s">
        <v>337</v>
      </c>
      <c r="AU323" s="227" t="s">
        <v>85</v>
      </c>
      <c r="AY323" s="19" t="s">
        <v>335</v>
      </c>
      <c r="BE323" s="228">
        <f>IF(N323="základní",J323,0)</f>
        <v>0</v>
      </c>
      <c r="BF323" s="228">
        <f>IF(N323="snížená",J323,0)</f>
        <v>0</v>
      </c>
      <c r="BG323" s="228">
        <f>IF(N323="zákl. přenesená",J323,0)</f>
        <v>0</v>
      </c>
      <c r="BH323" s="228">
        <f>IF(N323="sníž. přenesená",J323,0)</f>
        <v>0</v>
      </c>
      <c r="BI323" s="228">
        <f>IF(N323="nulová",J323,0)</f>
        <v>0</v>
      </c>
      <c r="BJ323" s="19" t="s">
        <v>83</v>
      </c>
      <c r="BK323" s="228">
        <f>ROUND(I323*H323,2)</f>
        <v>0</v>
      </c>
      <c r="BL323" s="19" t="s">
        <v>103</v>
      </c>
      <c r="BM323" s="227" t="s">
        <v>2398</v>
      </c>
    </row>
    <row r="324" s="2" customFormat="1">
      <c r="A324" s="40"/>
      <c r="B324" s="41"/>
      <c r="C324" s="42"/>
      <c r="D324" s="229" t="s">
        <v>343</v>
      </c>
      <c r="E324" s="42"/>
      <c r="F324" s="230" t="s">
        <v>2399</v>
      </c>
      <c r="G324" s="42"/>
      <c r="H324" s="42"/>
      <c r="I324" s="231"/>
      <c r="J324" s="42"/>
      <c r="K324" s="42"/>
      <c r="L324" s="46"/>
      <c r="M324" s="232"/>
      <c r="N324" s="233"/>
      <c r="O324" s="86"/>
      <c r="P324" s="86"/>
      <c r="Q324" s="86"/>
      <c r="R324" s="86"/>
      <c r="S324" s="86"/>
      <c r="T324" s="86"/>
      <c r="U324" s="87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T324" s="19" t="s">
        <v>343</v>
      </c>
      <c r="AU324" s="19" t="s">
        <v>85</v>
      </c>
    </row>
    <row r="325" s="2" customFormat="1">
      <c r="A325" s="40"/>
      <c r="B325" s="41"/>
      <c r="C325" s="42"/>
      <c r="D325" s="234" t="s">
        <v>345</v>
      </c>
      <c r="E325" s="42"/>
      <c r="F325" s="235" t="s">
        <v>2400</v>
      </c>
      <c r="G325" s="42"/>
      <c r="H325" s="42"/>
      <c r="I325" s="231"/>
      <c r="J325" s="42"/>
      <c r="K325" s="42"/>
      <c r="L325" s="46"/>
      <c r="M325" s="232"/>
      <c r="N325" s="233"/>
      <c r="O325" s="86"/>
      <c r="P325" s="86"/>
      <c r="Q325" s="86"/>
      <c r="R325" s="86"/>
      <c r="S325" s="86"/>
      <c r="T325" s="86"/>
      <c r="U325" s="87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T325" s="19" t="s">
        <v>345</v>
      </c>
      <c r="AU325" s="19" t="s">
        <v>85</v>
      </c>
    </row>
    <row r="326" s="14" customFormat="1">
      <c r="A326" s="14"/>
      <c r="B326" s="247"/>
      <c r="C326" s="248"/>
      <c r="D326" s="229" t="s">
        <v>347</v>
      </c>
      <c r="E326" s="249" t="s">
        <v>19</v>
      </c>
      <c r="F326" s="250" t="s">
        <v>2158</v>
      </c>
      <c r="G326" s="248"/>
      <c r="H326" s="249" t="s">
        <v>19</v>
      </c>
      <c r="I326" s="251"/>
      <c r="J326" s="248"/>
      <c r="K326" s="248"/>
      <c r="L326" s="252"/>
      <c r="M326" s="253"/>
      <c r="N326" s="254"/>
      <c r="O326" s="254"/>
      <c r="P326" s="254"/>
      <c r="Q326" s="254"/>
      <c r="R326" s="254"/>
      <c r="S326" s="254"/>
      <c r="T326" s="254"/>
      <c r="U326" s="255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T326" s="256" t="s">
        <v>347</v>
      </c>
      <c r="AU326" s="256" t="s">
        <v>85</v>
      </c>
      <c r="AV326" s="14" t="s">
        <v>83</v>
      </c>
      <c r="AW326" s="14" t="s">
        <v>37</v>
      </c>
      <c r="AX326" s="14" t="s">
        <v>76</v>
      </c>
      <c r="AY326" s="256" t="s">
        <v>335</v>
      </c>
    </row>
    <row r="327" s="13" customFormat="1">
      <c r="A327" s="13"/>
      <c r="B327" s="236"/>
      <c r="C327" s="237"/>
      <c r="D327" s="229" t="s">
        <v>347</v>
      </c>
      <c r="E327" s="238" t="s">
        <v>19</v>
      </c>
      <c r="F327" s="239" t="s">
        <v>2401</v>
      </c>
      <c r="G327" s="237"/>
      <c r="H327" s="240">
        <v>43.119999999999997</v>
      </c>
      <c r="I327" s="241"/>
      <c r="J327" s="237"/>
      <c r="K327" s="237"/>
      <c r="L327" s="242"/>
      <c r="M327" s="243"/>
      <c r="N327" s="244"/>
      <c r="O327" s="244"/>
      <c r="P327" s="244"/>
      <c r="Q327" s="244"/>
      <c r="R327" s="244"/>
      <c r="S327" s="244"/>
      <c r="T327" s="244"/>
      <c r="U327" s="245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T327" s="246" t="s">
        <v>347</v>
      </c>
      <c r="AU327" s="246" t="s">
        <v>85</v>
      </c>
      <c r="AV327" s="13" t="s">
        <v>85</v>
      </c>
      <c r="AW327" s="13" t="s">
        <v>37</v>
      </c>
      <c r="AX327" s="13" t="s">
        <v>76</v>
      </c>
      <c r="AY327" s="246" t="s">
        <v>335</v>
      </c>
    </row>
    <row r="328" s="13" customFormat="1">
      <c r="A328" s="13"/>
      <c r="B328" s="236"/>
      <c r="C328" s="237"/>
      <c r="D328" s="229" t="s">
        <v>347</v>
      </c>
      <c r="E328" s="238" t="s">
        <v>19</v>
      </c>
      <c r="F328" s="239" t="s">
        <v>2402</v>
      </c>
      <c r="G328" s="237"/>
      <c r="H328" s="240">
        <v>27.899999999999999</v>
      </c>
      <c r="I328" s="241"/>
      <c r="J328" s="237"/>
      <c r="K328" s="237"/>
      <c r="L328" s="242"/>
      <c r="M328" s="243"/>
      <c r="N328" s="244"/>
      <c r="O328" s="244"/>
      <c r="P328" s="244"/>
      <c r="Q328" s="244"/>
      <c r="R328" s="244"/>
      <c r="S328" s="244"/>
      <c r="T328" s="244"/>
      <c r="U328" s="245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T328" s="246" t="s">
        <v>347</v>
      </c>
      <c r="AU328" s="246" t="s">
        <v>85</v>
      </c>
      <c r="AV328" s="13" t="s">
        <v>85</v>
      </c>
      <c r="AW328" s="13" t="s">
        <v>37</v>
      </c>
      <c r="AX328" s="13" t="s">
        <v>76</v>
      </c>
      <c r="AY328" s="246" t="s">
        <v>335</v>
      </c>
    </row>
    <row r="329" s="15" customFormat="1">
      <c r="A329" s="15"/>
      <c r="B329" s="267"/>
      <c r="C329" s="268"/>
      <c r="D329" s="229" t="s">
        <v>347</v>
      </c>
      <c r="E329" s="269" t="s">
        <v>19</v>
      </c>
      <c r="F329" s="270" t="s">
        <v>462</v>
      </c>
      <c r="G329" s="268"/>
      <c r="H329" s="271">
        <v>71.019999999999996</v>
      </c>
      <c r="I329" s="272"/>
      <c r="J329" s="268"/>
      <c r="K329" s="268"/>
      <c r="L329" s="273"/>
      <c r="M329" s="274"/>
      <c r="N329" s="275"/>
      <c r="O329" s="275"/>
      <c r="P329" s="275"/>
      <c r="Q329" s="275"/>
      <c r="R329" s="275"/>
      <c r="S329" s="275"/>
      <c r="T329" s="275"/>
      <c r="U329" s="276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T329" s="277" t="s">
        <v>347</v>
      </c>
      <c r="AU329" s="277" t="s">
        <v>85</v>
      </c>
      <c r="AV329" s="15" t="s">
        <v>103</v>
      </c>
      <c r="AW329" s="15" t="s">
        <v>37</v>
      </c>
      <c r="AX329" s="15" t="s">
        <v>83</v>
      </c>
      <c r="AY329" s="277" t="s">
        <v>335</v>
      </c>
    </row>
    <row r="330" s="13" customFormat="1">
      <c r="A330" s="13"/>
      <c r="B330" s="236"/>
      <c r="C330" s="237"/>
      <c r="D330" s="229" t="s">
        <v>347</v>
      </c>
      <c r="E330" s="237"/>
      <c r="F330" s="239" t="s">
        <v>2403</v>
      </c>
      <c r="G330" s="237"/>
      <c r="H330" s="240">
        <v>74.570999999999998</v>
      </c>
      <c r="I330" s="241"/>
      <c r="J330" s="237"/>
      <c r="K330" s="237"/>
      <c r="L330" s="242"/>
      <c r="M330" s="243"/>
      <c r="N330" s="244"/>
      <c r="O330" s="244"/>
      <c r="P330" s="244"/>
      <c r="Q330" s="244"/>
      <c r="R330" s="244"/>
      <c r="S330" s="244"/>
      <c r="T330" s="244"/>
      <c r="U330" s="245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T330" s="246" t="s">
        <v>347</v>
      </c>
      <c r="AU330" s="246" t="s">
        <v>85</v>
      </c>
      <c r="AV330" s="13" t="s">
        <v>85</v>
      </c>
      <c r="AW330" s="13" t="s">
        <v>4</v>
      </c>
      <c r="AX330" s="13" t="s">
        <v>83</v>
      </c>
      <c r="AY330" s="246" t="s">
        <v>335</v>
      </c>
    </row>
    <row r="331" s="2" customFormat="1" ht="16.5" customHeight="1">
      <c r="A331" s="40"/>
      <c r="B331" s="41"/>
      <c r="C331" s="216" t="s">
        <v>628</v>
      </c>
      <c r="D331" s="216" t="s">
        <v>337</v>
      </c>
      <c r="E331" s="217" t="s">
        <v>2404</v>
      </c>
      <c r="F331" s="218" t="s">
        <v>2405</v>
      </c>
      <c r="G331" s="219" t="s">
        <v>388</v>
      </c>
      <c r="H331" s="220">
        <v>258</v>
      </c>
      <c r="I331" s="221"/>
      <c r="J331" s="222">
        <f>ROUND(I331*H331,2)</f>
        <v>0</v>
      </c>
      <c r="K331" s="218" t="s">
        <v>341</v>
      </c>
      <c r="L331" s="46"/>
      <c r="M331" s="223" t="s">
        <v>19</v>
      </c>
      <c r="N331" s="224" t="s">
        <v>47</v>
      </c>
      <c r="O331" s="86"/>
      <c r="P331" s="225">
        <f>O331*H331</f>
        <v>0</v>
      </c>
      <c r="Q331" s="225">
        <v>0.0021299999999999999</v>
      </c>
      <c r="R331" s="225">
        <f>Q331*H331</f>
        <v>0.54954000000000003</v>
      </c>
      <c r="S331" s="225">
        <v>0</v>
      </c>
      <c r="T331" s="225">
        <f>S331*H331</f>
        <v>0</v>
      </c>
      <c r="U331" s="226" t="s">
        <v>19</v>
      </c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R331" s="227" t="s">
        <v>103</v>
      </c>
      <c r="AT331" s="227" t="s">
        <v>337</v>
      </c>
      <c r="AU331" s="227" t="s">
        <v>85</v>
      </c>
      <c r="AY331" s="19" t="s">
        <v>335</v>
      </c>
      <c r="BE331" s="228">
        <f>IF(N331="základní",J331,0)</f>
        <v>0</v>
      </c>
      <c r="BF331" s="228">
        <f>IF(N331="snížená",J331,0)</f>
        <v>0</v>
      </c>
      <c r="BG331" s="228">
        <f>IF(N331="zákl. přenesená",J331,0)</f>
        <v>0</v>
      </c>
      <c r="BH331" s="228">
        <f>IF(N331="sníž. přenesená",J331,0)</f>
        <v>0</v>
      </c>
      <c r="BI331" s="228">
        <f>IF(N331="nulová",J331,0)</f>
        <v>0</v>
      </c>
      <c r="BJ331" s="19" t="s">
        <v>83</v>
      </c>
      <c r="BK331" s="228">
        <f>ROUND(I331*H331,2)</f>
        <v>0</v>
      </c>
      <c r="BL331" s="19" t="s">
        <v>103</v>
      </c>
      <c r="BM331" s="227" t="s">
        <v>2406</v>
      </c>
    </row>
    <row r="332" s="2" customFormat="1">
      <c r="A332" s="40"/>
      <c r="B332" s="41"/>
      <c r="C332" s="42"/>
      <c r="D332" s="229" t="s">
        <v>343</v>
      </c>
      <c r="E332" s="42"/>
      <c r="F332" s="230" t="s">
        <v>2407</v>
      </c>
      <c r="G332" s="42"/>
      <c r="H332" s="42"/>
      <c r="I332" s="231"/>
      <c r="J332" s="42"/>
      <c r="K332" s="42"/>
      <c r="L332" s="46"/>
      <c r="M332" s="232"/>
      <c r="N332" s="233"/>
      <c r="O332" s="86"/>
      <c r="P332" s="86"/>
      <c r="Q332" s="86"/>
      <c r="R332" s="86"/>
      <c r="S332" s="86"/>
      <c r="T332" s="86"/>
      <c r="U332" s="87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T332" s="19" t="s">
        <v>343</v>
      </c>
      <c r="AU332" s="19" t="s">
        <v>85</v>
      </c>
    </row>
    <row r="333" s="2" customFormat="1">
      <c r="A333" s="40"/>
      <c r="B333" s="41"/>
      <c r="C333" s="42"/>
      <c r="D333" s="234" t="s">
        <v>345</v>
      </c>
      <c r="E333" s="42"/>
      <c r="F333" s="235" t="s">
        <v>2408</v>
      </c>
      <c r="G333" s="42"/>
      <c r="H333" s="42"/>
      <c r="I333" s="231"/>
      <c r="J333" s="42"/>
      <c r="K333" s="42"/>
      <c r="L333" s="46"/>
      <c r="M333" s="232"/>
      <c r="N333" s="233"/>
      <c r="O333" s="86"/>
      <c r="P333" s="86"/>
      <c r="Q333" s="86"/>
      <c r="R333" s="86"/>
      <c r="S333" s="86"/>
      <c r="T333" s="86"/>
      <c r="U333" s="87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T333" s="19" t="s">
        <v>345</v>
      </c>
      <c r="AU333" s="19" t="s">
        <v>85</v>
      </c>
    </row>
    <row r="334" s="14" customFormat="1">
      <c r="A334" s="14"/>
      <c r="B334" s="247"/>
      <c r="C334" s="248"/>
      <c r="D334" s="229" t="s">
        <v>347</v>
      </c>
      <c r="E334" s="249" t="s">
        <v>19</v>
      </c>
      <c r="F334" s="250" t="s">
        <v>2158</v>
      </c>
      <c r="G334" s="248"/>
      <c r="H334" s="249" t="s">
        <v>19</v>
      </c>
      <c r="I334" s="251"/>
      <c r="J334" s="248"/>
      <c r="K334" s="248"/>
      <c r="L334" s="252"/>
      <c r="M334" s="253"/>
      <c r="N334" s="254"/>
      <c r="O334" s="254"/>
      <c r="P334" s="254"/>
      <c r="Q334" s="254"/>
      <c r="R334" s="254"/>
      <c r="S334" s="254"/>
      <c r="T334" s="254"/>
      <c r="U334" s="255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T334" s="256" t="s">
        <v>347</v>
      </c>
      <c r="AU334" s="256" t="s">
        <v>85</v>
      </c>
      <c r="AV334" s="14" t="s">
        <v>83</v>
      </c>
      <c r="AW334" s="14" t="s">
        <v>37</v>
      </c>
      <c r="AX334" s="14" t="s">
        <v>76</v>
      </c>
      <c r="AY334" s="256" t="s">
        <v>335</v>
      </c>
    </row>
    <row r="335" s="13" customFormat="1">
      <c r="A335" s="13"/>
      <c r="B335" s="236"/>
      <c r="C335" s="237"/>
      <c r="D335" s="229" t="s">
        <v>347</v>
      </c>
      <c r="E335" s="238" t="s">
        <v>19</v>
      </c>
      <c r="F335" s="239" t="s">
        <v>2409</v>
      </c>
      <c r="G335" s="237"/>
      <c r="H335" s="240">
        <v>141</v>
      </c>
      <c r="I335" s="241"/>
      <c r="J335" s="237"/>
      <c r="K335" s="237"/>
      <c r="L335" s="242"/>
      <c r="M335" s="243"/>
      <c r="N335" s="244"/>
      <c r="O335" s="244"/>
      <c r="P335" s="244"/>
      <c r="Q335" s="244"/>
      <c r="R335" s="244"/>
      <c r="S335" s="244"/>
      <c r="T335" s="244"/>
      <c r="U335" s="245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T335" s="246" t="s">
        <v>347</v>
      </c>
      <c r="AU335" s="246" t="s">
        <v>85</v>
      </c>
      <c r="AV335" s="13" t="s">
        <v>85</v>
      </c>
      <c r="AW335" s="13" t="s">
        <v>37</v>
      </c>
      <c r="AX335" s="13" t="s">
        <v>76</v>
      </c>
      <c r="AY335" s="246" t="s">
        <v>335</v>
      </c>
    </row>
    <row r="336" s="13" customFormat="1">
      <c r="A336" s="13"/>
      <c r="B336" s="236"/>
      <c r="C336" s="237"/>
      <c r="D336" s="229" t="s">
        <v>347</v>
      </c>
      <c r="E336" s="238" t="s">
        <v>19</v>
      </c>
      <c r="F336" s="239" t="s">
        <v>2410</v>
      </c>
      <c r="G336" s="237"/>
      <c r="H336" s="240">
        <v>117</v>
      </c>
      <c r="I336" s="241"/>
      <c r="J336" s="237"/>
      <c r="K336" s="237"/>
      <c r="L336" s="242"/>
      <c r="M336" s="243"/>
      <c r="N336" s="244"/>
      <c r="O336" s="244"/>
      <c r="P336" s="244"/>
      <c r="Q336" s="244"/>
      <c r="R336" s="244"/>
      <c r="S336" s="244"/>
      <c r="T336" s="244"/>
      <c r="U336" s="245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T336" s="246" t="s">
        <v>347</v>
      </c>
      <c r="AU336" s="246" t="s">
        <v>85</v>
      </c>
      <c r="AV336" s="13" t="s">
        <v>85</v>
      </c>
      <c r="AW336" s="13" t="s">
        <v>37</v>
      </c>
      <c r="AX336" s="13" t="s">
        <v>76</v>
      </c>
      <c r="AY336" s="246" t="s">
        <v>335</v>
      </c>
    </row>
    <row r="337" s="15" customFormat="1">
      <c r="A337" s="15"/>
      <c r="B337" s="267"/>
      <c r="C337" s="268"/>
      <c r="D337" s="229" t="s">
        <v>347</v>
      </c>
      <c r="E337" s="269" t="s">
        <v>19</v>
      </c>
      <c r="F337" s="270" t="s">
        <v>462</v>
      </c>
      <c r="G337" s="268"/>
      <c r="H337" s="271">
        <v>258</v>
      </c>
      <c r="I337" s="272"/>
      <c r="J337" s="268"/>
      <c r="K337" s="268"/>
      <c r="L337" s="273"/>
      <c r="M337" s="274"/>
      <c r="N337" s="275"/>
      <c r="O337" s="275"/>
      <c r="P337" s="275"/>
      <c r="Q337" s="275"/>
      <c r="R337" s="275"/>
      <c r="S337" s="275"/>
      <c r="T337" s="275"/>
      <c r="U337" s="276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T337" s="277" t="s">
        <v>347</v>
      </c>
      <c r="AU337" s="277" t="s">
        <v>85</v>
      </c>
      <c r="AV337" s="15" t="s">
        <v>103</v>
      </c>
      <c r="AW337" s="15" t="s">
        <v>37</v>
      </c>
      <c r="AX337" s="15" t="s">
        <v>83</v>
      </c>
      <c r="AY337" s="277" t="s">
        <v>335</v>
      </c>
    </row>
    <row r="338" s="2" customFormat="1" ht="16.5" customHeight="1">
      <c r="A338" s="40"/>
      <c r="B338" s="41"/>
      <c r="C338" s="216" t="s">
        <v>634</v>
      </c>
      <c r="D338" s="216" t="s">
        <v>337</v>
      </c>
      <c r="E338" s="217" t="s">
        <v>2411</v>
      </c>
      <c r="F338" s="218" t="s">
        <v>2412</v>
      </c>
      <c r="G338" s="219" t="s">
        <v>388</v>
      </c>
      <c r="H338" s="220">
        <v>258</v>
      </c>
      <c r="I338" s="221"/>
      <c r="J338" s="222">
        <f>ROUND(I338*H338,2)</f>
        <v>0</v>
      </c>
      <c r="K338" s="218" t="s">
        <v>341</v>
      </c>
      <c r="L338" s="46"/>
      <c r="M338" s="223" t="s">
        <v>19</v>
      </c>
      <c r="N338" s="224" t="s">
        <v>47</v>
      </c>
      <c r="O338" s="86"/>
      <c r="P338" s="225">
        <f>O338*H338</f>
        <v>0</v>
      </c>
      <c r="Q338" s="225">
        <v>0</v>
      </c>
      <c r="R338" s="225">
        <f>Q338*H338</f>
        <v>0</v>
      </c>
      <c r="S338" s="225">
        <v>0</v>
      </c>
      <c r="T338" s="225">
        <f>S338*H338</f>
        <v>0</v>
      </c>
      <c r="U338" s="226" t="s">
        <v>19</v>
      </c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R338" s="227" t="s">
        <v>103</v>
      </c>
      <c r="AT338" s="227" t="s">
        <v>337</v>
      </c>
      <c r="AU338" s="227" t="s">
        <v>85</v>
      </c>
      <c r="AY338" s="19" t="s">
        <v>335</v>
      </c>
      <c r="BE338" s="228">
        <f>IF(N338="základní",J338,0)</f>
        <v>0</v>
      </c>
      <c r="BF338" s="228">
        <f>IF(N338="snížená",J338,0)</f>
        <v>0</v>
      </c>
      <c r="BG338" s="228">
        <f>IF(N338="zákl. přenesená",J338,0)</f>
        <v>0</v>
      </c>
      <c r="BH338" s="228">
        <f>IF(N338="sníž. přenesená",J338,0)</f>
        <v>0</v>
      </c>
      <c r="BI338" s="228">
        <f>IF(N338="nulová",J338,0)</f>
        <v>0</v>
      </c>
      <c r="BJ338" s="19" t="s">
        <v>83</v>
      </c>
      <c r="BK338" s="228">
        <f>ROUND(I338*H338,2)</f>
        <v>0</v>
      </c>
      <c r="BL338" s="19" t="s">
        <v>103</v>
      </c>
      <c r="BM338" s="227" t="s">
        <v>2413</v>
      </c>
    </row>
    <row r="339" s="2" customFormat="1">
      <c r="A339" s="40"/>
      <c r="B339" s="41"/>
      <c r="C339" s="42"/>
      <c r="D339" s="229" t="s">
        <v>343</v>
      </c>
      <c r="E339" s="42"/>
      <c r="F339" s="230" t="s">
        <v>2414</v>
      </c>
      <c r="G339" s="42"/>
      <c r="H339" s="42"/>
      <c r="I339" s="231"/>
      <c r="J339" s="42"/>
      <c r="K339" s="42"/>
      <c r="L339" s="46"/>
      <c r="M339" s="232"/>
      <c r="N339" s="233"/>
      <c r="O339" s="86"/>
      <c r="P339" s="86"/>
      <c r="Q339" s="86"/>
      <c r="R339" s="86"/>
      <c r="S339" s="86"/>
      <c r="T339" s="86"/>
      <c r="U339" s="87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T339" s="19" t="s">
        <v>343</v>
      </c>
      <c r="AU339" s="19" t="s">
        <v>85</v>
      </c>
    </row>
    <row r="340" s="2" customFormat="1">
      <c r="A340" s="40"/>
      <c r="B340" s="41"/>
      <c r="C340" s="42"/>
      <c r="D340" s="234" t="s">
        <v>345</v>
      </c>
      <c r="E340" s="42"/>
      <c r="F340" s="235" t="s">
        <v>2415</v>
      </c>
      <c r="G340" s="42"/>
      <c r="H340" s="42"/>
      <c r="I340" s="231"/>
      <c r="J340" s="42"/>
      <c r="K340" s="42"/>
      <c r="L340" s="46"/>
      <c r="M340" s="232"/>
      <c r="N340" s="233"/>
      <c r="O340" s="86"/>
      <c r="P340" s="86"/>
      <c r="Q340" s="86"/>
      <c r="R340" s="86"/>
      <c r="S340" s="86"/>
      <c r="T340" s="86"/>
      <c r="U340" s="87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T340" s="19" t="s">
        <v>345</v>
      </c>
      <c r="AU340" s="19" t="s">
        <v>85</v>
      </c>
    </row>
    <row r="341" s="14" customFormat="1">
      <c r="A341" s="14"/>
      <c r="B341" s="247"/>
      <c r="C341" s="248"/>
      <c r="D341" s="229" t="s">
        <v>347</v>
      </c>
      <c r="E341" s="249" t="s">
        <v>19</v>
      </c>
      <c r="F341" s="250" t="s">
        <v>2158</v>
      </c>
      <c r="G341" s="248"/>
      <c r="H341" s="249" t="s">
        <v>19</v>
      </c>
      <c r="I341" s="251"/>
      <c r="J341" s="248"/>
      <c r="K341" s="248"/>
      <c r="L341" s="252"/>
      <c r="M341" s="253"/>
      <c r="N341" s="254"/>
      <c r="O341" s="254"/>
      <c r="P341" s="254"/>
      <c r="Q341" s="254"/>
      <c r="R341" s="254"/>
      <c r="S341" s="254"/>
      <c r="T341" s="254"/>
      <c r="U341" s="255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T341" s="256" t="s">
        <v>347</v>
      </c>
      <c r="AU341" s="256" t="s">
        <v>85</v>
      </c>
      <c r="AV341" s="14" t="s">
        <v>83</v>
      </c>
      <c r="AW341" s="14" t="s">
        <v>37</v>
      </c>
      <c r="AX341" s="14" t="s">
        <v>76</v>
      </c>
      <c r="AY341" s="256" t="s">
        <v>335</v>
      </c>
    </row>
    <row r="342" s="13" customFormat="1">
      <c r="A342" s="13"/>
      <c r="B342" s="236"/>
      <c r="C342" s="237"/>
      <c r="D342" s="229" t="s">
        <v>347</v>
      </c>
      <c r="E342" s="238" t="s">
        <v>19</v>
      </c>
      <c r="F342" s="239" t="s">
        <v>2409</v>
      </c>
      <c r="G342" s="237"/>
      <c r="H342" s="240">
        <v>141</v>
      </c>
      <c r="I342" s="241"/>
      <c r="J342" s="237"/>
      <c r="K342" s="237"/>
      <c r="L342" s="242"/>
      <c r="M342" s="243"/>
      <c r="N342" s="244"/>
      <c r="O342" s="244"/>
      <c r="P342" s="244"/>
      <c r="Q342" s="244"/>
      <c r="R342" s="244"/>
      <c r="S342" s="244"/>
      <c r="T342" s="244"/>
      <c r="U342" s="245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T342" s="246" t="s">
        <v>347</v>
      </c>
      <c r="AU342" s="246" t="s">
        <v>85</v>
      </c>
      <c r="AV342" s="13" t="s">
        <v>85</v>
      </c>
      <c r="AW342" s="13" t="s">
        <v>37</v>
      </c>
      <c r="AX342" s="13" t="s">
        <v>76</v>
      </c>
      <c r="AY342" s="246" t="s">
        <v>335</v>
      </c>
    </row>
    <row r="343" s="13" customFormat="1">
      <c r="A343" s="13"/>
      <c r="B343" s="236"/>
      <c r="C343" s="237"/>
      <c r="D343" s="229" t="s">
        <v>347</v>
      </c>
      <c r="E343" s="238" t="s">
        <v>19</v>
      </c>
      <c r="F343" s="239" t="s">
        <v>2410</v>
      </c>
      <c r="G343" s="237"/>
      <c r="H343" s="240">
        <v>117</v>
      </c>
      <c r="I343" s="241"/>
      <c r="J343" s="237"/>
      <c r="K343" s="237"/>
      <c r="L343" s="242"/>
      <c r="M343" s="243"/>
      <c r="N343" s="244"/>
      <c r="O343" s="244"/>
      <c r="P343" s="244"/>
      <c r="Q343" s="244"/>
      <c r="R343" s="244"/>
      <c r="S343" s="244"/>
      <c r="T343" s="244"/>
      <c r="U343" s="245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T343" s="246" t="s">
        <v>347</v>
      </c>
      <c r="AU343" s="246" t="s">
        <v>85</v>
      </c>
      <c r="AV343" s="13" t="s">
        <v>85</v>
      </c>
      <c r="AW343" s="13" t="s">
        <v>37</v>
      </c>
      <c r="AX343" s="13" t="s">
        <v>76</v>
      </c>
      <c r="AY343" s="246" t="s">
        <v>335</v>
      </c>
    </row>
    <row r="344" s="15" customFormat="1">
      <c r="A344" s="15"/>
      <c r="B344" s="267"/>
      <c r="C344" s="268"/>
      <c r="D344" s="229" t="s">
        <v>347</v>
      </c>
      <c r="E344" s="269" t="s">
        <v>19</v>
      </c>
      <c r="F344" s="270" t="s">
        <v>462</v>
      </c>
      <c r="G344" s="268"/>
      <c r="H344" s="271">
        <v>258</v>
      </c>
      <c r="I344" s="272"/>
      <c r="J344" s="268"/>
      <c r="K344" s="268"/>
      <c r="L344" s="273"/>
      <c r="M344" s="274"/>
      <c r="N344" s="275"/>
      <c r="O344" s="275"/>
      <c r="P344" s="275"/>
      <c r="Q344" s="275"/>
      <c r="R344" s="275"/>
      <c r="S344" s="275"/>
      <c r="T344" s="275"/>
      <c r="U344" s="276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T344" s="277" t="s">
        <v>347</v>
      </c>
      <c r="AU344" s="277" t="s">
        <v>85</v>
      </c>
      <c r="AV344" s="15" t="s">
        <v>103</v>
      </c>
      <c r="AW344" s="15" t="s">
        <v>37</v>
      </c>
      <c r="AX344" s="15" t="s">
        <v>83</v>
      </c>
      <c r="AY344" s="277" t="s">
        <v>335</v>
      </c>
    </row>
    <row r="345" s="2" customFormat="1" ht="16.5" customHeight="1">
      <c r="A345" s="40"/>
      <c r="B345" s="41"/>
      <c r="C345" s="216" t="s">
        <v>640</v>
      </c>
      <c r="D345" s="216" t="s">
        <v>337</v>
      </c>
      <c r="E345" s="217" t="s">
        <v>2416</v>
      </c>
      <c r="F345" s="218" t="s">
        <v>2417</v>
      </c>
      <c r="G345" s="219" t="s">
        <v>388</v>
      </c>
      <c r="H345" s="220">
        <v>258</v>
      </c>
      <c r="I345" s="221"/>
      <c r="J345" s="222">
        <f>ROUND(I345*H345,2)</f>
        <v>0</v>
      </c>
      <c r="K345" s="218" t="s">
        <v>341</v>
      </c>
      <c r="L345" s="46"/>
      <c r="M345" s="223" t="s">
        <v>19</v>
      </c>
      <c r="N345" s="224" t="s">
        <v>47</v>
      </c>
      <c r="O345" s="86"/>
      <c r="P345" s="225">
        <f>O345*H345</f>
        <v>0</v>
      </c>
      <c r="Q345" s="225">
        <v>0.0027000000000000001</v>
      </c>
      <c r="R345" s="225">
        <f>Q345*H345</f>
        <v>0.6966</v>
      </c>
      <c r="S345" s="225">
        <v>0</v>
      </c>
      <c r="T345" s="225">
        <f>S345*H345</f>
        <v>0</v>
      </c>
      <c r="U345" s="226" t="s">
        <v>19</v>
      </c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R345" s="227" t="s">
        <v>103</v>
      </c>
      <c r="AT345" s="227" t="s">
        <v>337</v>
      </c>
      <c r="AU345" s="227" t="s">
        <v>85</v>
      </c>
      <c r="AY345" s="19" t="s">
        <v>335</v>
      </c>
      <c r="BE345" s="228">
        <f>IF(N345="základní",J345,0)</f>
        <v>0</v>
      </c>
      <c r="BF345" s="228">
        <f>IF(N345="snížená",J345,0)</f>
        <v>0</v>
      </c>
      <c r="BG345" s="228">
        <f>IF(N345="zákl. přenesená",J345,0)</f>
        <v>0</v>
      </c>
      <c r="BH345" s="228">
        <f>IF(N345="sníž. přenesená",J345,0)</f>
        <v>0</v>
      </c>
      <c r="BI345" s="228">
        <f>IF(N345="nulová",J345,0)</f>
        <v>0</v>
      </c>
      <c r="BJ345" s="19" t="s">
        <v>83</v>
      </c>
      <c r="BK345" s="228">
        <f>ROUND(I345*H345,2)</f>
        <v>0</v>
      </c>
      <c r="BL345" s="19" t="s">
        <v>103</v>
      </c>
      <c r="BM345" s="227" t="s">
        <v>2418</v>
      </c>
    </row>
    <row r="346" s="2" customFormat="1">
      <c r="A346" s="40"/>
      <c r="B346" s="41"/>
      <c r="C346" s="42"/>
      <c r="D346" s="229" t="s">
        <v>343</v>
      </c>
      <c r="E346" s="42"/>
      <c r="F346" s="230" t="s">
        <v>2419</v>
      </c>
      <c r="G346" s="42"/>
      <c r="H346" s="42"/>
      <c r="I346" s="231"/>
      <c r="J346" s="42"/>
      <c r="K346" s="42"/>
      <c r="L346" s="46"/>
      <c r="M346" s="232"/>
      <c r="N346" s="233"/>
      <c r="O346" s="86"/>
      <c r="P346" s="86"/>
      <c r="Q346" s="86"/>
      <c r="R346" s="86"/>
      <c r="S346" s="86"/>
      <c r="T346" s="86"/>
      <c r="U346" s="87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T346" s="19" t="s">
        <v>343</v>
      </c>
      <c r="AU346" s="19" t="s">
        <v>85</v>
      </c>
    </row>
    <row r="347" s="2" customFormat="1">
      <c r="A347" s="40"/>
      <c r="B347" s="41"/>
      <c r="C347" s="42"/>
      <c r="D347" s="234" t="s">
        <v>345</v>
      </c>
      <c r="E347" s="42"/>
      <c r="F347" s="235" t="s">
        <v>2420</v>
      </c>
      <c r="G347" s="42"/>
      <c r="H347" s="42"/>
      <c r="I347" s="231"/>
      <c r="J347" s="42"/>
      <c r="K347" s="42"/>
      <c r="L347" s="46"/>
      <c r="M347" s="232"/>
      <c r="N347" s="233"/>
      <c r="O347" s="86"/>
      <c r="P347" s="86"/>
      <c r="Q347" s="86"/>
      <c r="R347" s="86"/>
      <c r="S347" s="86"/>
      <c r="T347" s="86"/>
      <c r="U347" s="87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T347" s="19" t="s">
        <v>345</v>
      </c>
      <c r="AU347" s="19" t="s">
        <v>85</v>
      </c>
    </row>
    <row r="348" s="14" customFormat="1">
      <c r="A348" s="14"/>
      <c r="B348" s="247"/>
      <c r="C348" s="248"/>
      <c r="D348" s="229" t="s">
        <v>347</v>
      </c>
      <c r="E348" s="249" t="s">
        <v>19</v>
      </c>
      <c r="F348" s="250" t="s">
        <v>2158</v>
      </c>
      <c r="G348" s="248"/>
      <c r="H348" s="249" t="s">
        <v>19</v>
      </c>
      <c r="I348" s="251"/>
      <c r="J348" s="248"/>
      <c r="K348" s="248"/>
      <c r="L348" s="252"/>
      <c r="M348" s="253"/>
      <c r="N348" s="254"/>
      <c r="O348" s="254"/>
      <c r="P348" s="254"/>
      <c r="Q348" s="254"/>
      <c r="R348" s="254"/>
      <c r="S348" s="254"/>
      <c r="T348" s="254"/>
      <c r="U348" s="255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T348" s="256" t="s">
        <v>347</v>
      </c>
      <c r="AU348" s="256" t="s">
        <v>85</v>
      </c>
      <c r="AV348" s="14" t="s">
        <v>83</v>
      </c>
      <c r="AW348" s="14" t="s">
        <v>37</v>
      </c>
      <c r="AX348" s="14" t="s">
        <v>76</v>
      </c>
      <c r="AY348" s="256" t="s">
        <v>335</v>
      </c>
    </row>
    <row r="349" s="13" customFormat="1">
      <c r="A349" s="13"/>
      <c r="B349" s="236"/>
      <c r="C349" s="237"/>
      <c r="D349" s="229" t="s">
        <v>347</v>
      </c>
      <c r="E349" s="238" t="s">
        <v>19</v>
      </c>
      <c r="F349" s="239" t="s">
        <v>2409</v>
      </c>
      <c r="G349" s="237"/>
      <c r="H349" s="240">
        <v>141</v>
      </c>
      <c r="I349" s="241"/>
      <c r="J349" s="237"/>
      <c r="K349" s="237"/>
      <c r="L349" s="242"/>
      <c r="M349" s="243"/>
      <c r="N349" s="244"/>
      <c r="O349" s="244"/>
      <c r="P349" s="244"/>
      <c r="Q349" s="244"/>
      <c r="R349" s="244"/>
      <c r="S349" s="244"/>
      <c r="T349" s="244"/>
      <c r="U349" s="245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T349" s="246" t="s">
        <v>347</v>
      </c>
      <c r="AU349" s="246" t="s">
        <v>85</v>
      </c>
      <c r="AV349" s="13" t="s">
        <v>85</v>
      </c>
      <c r="AW349" s="13" t="s">
        <v>37</v>
      </c>
      <c r="AX349" s="13" t="s">
        <v>76</v>
      </c>
      <c r="AY349" s="246" t="s">
        <v>335</v>
      </c>
    </row>
    <row r="350" s="13" customFormat="1">
      <c r="A350" s="13"/>
      <c r="B350" s="236"/>
      <c r="C350" s="237"/>
      <c r="D350" s="229" t="s">
        <v>347</v>
      </c>
      <c r="E350" s="238" t="s">
        <v>19</v>
      </c>
      <c r="F350" s="239" t="s">
        <v>2410</v>
      </c>
      <c r="G350" s="237"/>
      <c r="H350" s="240">
        <v>117</v>
      </c>
      <c r="I350" s="241"/>
      <c r="J350" s="237"/>
      <c r="K350" s="237"/>
      <c r="L350" s="242"/>
      <c r="M350" s="243"/>
      <c r="N350" s="244"/>
      <c r="O350" s="244"/>
      <c r="P350" s="244"/>
      <c r="Q350" s="244"/>
      <c r="R350" s="244"/>
      <c r="S350" s="244"/>
      <c r="T350" s="244"/>
      <c r="U350" s="245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T350" s="246" t="s">
        <v>347</v>
      </c>
      <c r="AU350" s="246" t="s">
        <v>85</v>
      </c>
      <c r="AV350" s="13" t="s">
        <v>85</v>
      </c>
      <c r="AW350" s="13" t="s">
        <v>37</v>
      </c>
      <c r="AX350" s="13" t="s">
        <v>76</v>
      </c>
      <c r="AY350" s="246" t="s">
        <v>335</v>
      </c>
    </row>
    <row r="351" s="15" customFormat="1">
      <c r="A351" s="15"/>
      <c r="B351" s="267"/>
      <c r="C351" s="268"/>
      <c r="D351" s="229" t="s">
        <v>347</v>
      </c>
      <c r="E351" s="269" t="s">
        <v>19</v>
      </c>
      <c r="F351" s="270" t="s">
        <v>462</v>
      </c>
      <c r="G351" s="268"/>
      <c r="H351" s="271">
        <v>258</v>
      </c>
      <c r="I351" s="272"/>
      <c r="J351" s="268"/>
      <c r="K351" s="268"/>
      <c r="L351" s="273"/>
      <c r="M351" s="274"/>
      <c r="N351" s="275"/>
      <c r="O351" s="275"/>
      <c r="P351" s="275"/>
      <c r="Q351" s="275"/>
      <c r="R351" s="275"/>
      <c r="S351" s="275"/>
      <c r="T351" s="275"/>
      <c r="U351" s="276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T351" s="277" t="s">
        <v>347</v>
      </c>
      <c r="AU351" s="277" t="s">
        <v>85</v>
      </c>
      <c r="AV351" s="15" t="s">
        <v>103</v>
      </c>
      <c r="AW351" s="15" t="s">
        <v>37</v>
      </c>
      <c r="AX351" s="15" t="s">
        <v>83</v>
      </c>
      <c r="AY351" s="277" t="s">
        <v>335</v>
      </c>
    </row>
    <row r="352" s="2" customFormat="1" ht="16.5" customHeight="1">
      <c r="A352" s="40"/>
      <c r="B352" s="41"/>
      <c r="C352" s="216" t="s">
        <v>648</v>
      </c>
      <c r="D352" s="216" t="s">
        <v>337</v>
      </c>
      <c r="E352" s="217" t="s">
        <v>2421</v>
      </c>
      <c r="F352" s="218" t="s">
        <v>2422</v>
      </c>
      <c r="G352" s="219" t="s">
        <v>364</v>
      </c>
      <c r="H352" s="220">
        <v>15.795999999999999</v>
      </c>
      <c r="I352" s="221"/>
      <c r="J352" s="222">
        <f>ROUND(I352*H352,2)</f>
        <v>0</v>
      </c>
      <c r="K352" s="218" t="s">
        <v>341</v>
      </c>
      <c r="L352" s="46"/>
      <c r="M352" s="223" t="s">
        <v>19</v>
      </c>
      <c r="N352" s="224" t="s">
        <v>47</v>
      </c>
      <c r="O352" s="86"/>
      <c r="P352" s="225">
        <f>O352*H352</f>
        <v>0</v>
      </c>
      <c r="Q352" s="225">
        <v>1.05237</v>
      </c>
      <c r="R352" s="225">
        <f>Q352*H352</f>
        <v>16.623236519999999</v>
      </c>
      <c r="S352" s="225">
        <v>0</v>
      </c>
      <c r="T352" s="225">
        <f>S352*H352</f>
        <v>0</v>
      </c>
      <c r="U352" s="226" t="s">
        <v>19</v>
      </c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R352" s="227" t="s">
        <v>103</v>
      </c>
      <c r="AT352" s="227" t="s">
        <v>337</v>
      </c>
      <c r="AU352" s="227" t="s">
        <v>85</v>
      </c>
      <c r="AY352" s="19" t="s">
        <v>335</v>
      </c>
      <c r="BE352" s="228">
        <f>IF(N352="základní",J352,0)</f>
        <v>0</v>
      </c>
      <c r="BF352" s="228">
        <f>IF(N352="snížená",J352,0)</f>
        <v>0</v>
      </c>
      <c r="BG352" s="228">
        <f>IF(N352="zákl. přenesená",J352,0)</f>
        <v>0</v>
      </c>
      <c r="BH352" s="228">
        <f>IF(N352="sníž. přenesená",J352,0)</f>
        <v>0</v>
      </c>
      <c r="BI352" s="228">
        <f>IF(N352="nulová",J352,0)</f>
        <v>0</v>
      </c>
      <c r="BJ352" s="19" t="s">
        <v>83</v>
      </c>
      <c r="BK352" s="228">
        <f>ROUND(I352*H352,2)</f>
        <v>0</v>
      </c>
      <c r="BL352" s="19" t="s">
        <v>103</v>
      </c>
      <c r="BM352" s="227" t="s">
        <v>2423</v>
      </c>
    </row>
    <row r="353" s="2" customFormat="1">
      <c r="A353" s="40"/>
      <c r="B353" s="41"/>
      <c r="C353" s="42"/>
      <c r="D353" s="229" t="s">
        <v>343</v>
      </c>
      <c r="E353" s="42"/>
      <c r="F353" s="230" t="s">
        <v>2424</v>
      </c>
      <c r="G353" s="42"/>
      <c r="H353" s="42"/>
      <c r="I353" s="231"/>
      <c r="J353" s="42"/>
      <c r="K353" s="42"/>
      <c r="L353" s="46"/>
      <c r="M353" s="232"/>
      <c r="N353" s="233"/>
      <c r="O353" s="86"/>
      <c r="P353" s="86"/>
      <c r="Q353" s="86"/>
      <c r="R353" s="86"/>
      <c r="S353" s="86"/>
      <c r="T353" s="86"/>
      <c r="U353" s="87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T353" s="19" t="s">
        <v>343</v>
      </c>
      <c r="AU353" s="19" t="s">
        <v>85</v>
      </c>
    </row>
    <row r="354" s="2" customFormat="1">
      <c r="A354" s="40"/>
      <c r="B354" s="41"/>
      <c r="C354" s="42"/>
      <c r="D354" s="234" t="s">
        <v>345</v>
      </c>
      <c r="E354" s="42"/>
      <c r="F354" s="235" t="s">
        <v>2425</v>
      </c>
      <c r="G354" s="42"/>
      <c r="H354" s="42"/>
      <c r="I354" s="231"/>
      <c r="J354" s="42"/>
      <c r="K354" s="42"/>
      <c r="L354" s="46"/>
      <c r="M354" s="232"/>
      <c r="N354" s="233"/>
      <c r="O354" s="86"/>
      <c r="P354" s="86"/>
      <c r="Q354" s="86"/>
      <c r="R354" s="86"/>
      <c r="S354" s="86"/>
      <c r="T354" s="86"/>
      <c r="U354" s="87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T354" s="19" t="s">
        <v>345</v>
      </c>
      <c r="AU354" s="19" t="s">
        <v>85</v>
      </c>
    </row>
    <row r="355" s="14" customFormat="1">
      <c r="A355" s="14"/>
      <c r="B355" s="247"/>
      <c r="C355" s="248"/>
      <c r="D355" s="229" t="s">
        <v>347</v>
      </c>
      <c r="E355" s="249" t="s">
        <v>19</v>
      </c>
      <c r="F355" s="250" t="s">
        <v>2158</v>
      </c>
      <c r="G355" s="248"/>
      <c r="H355" s="249" t="s">
        <v>19</v>
      </c>
      <c r="I355" s="251"/>
      <c r="J355" s="248"/>
      <c r="K355" s="248"/>
      <c r="L355" s="252"/>
      <c r="M355" s="253"/>
      <c r="N355" s="254"/>
      <c r="O355" s="254"/>
      <c r="P355" s="254"/>
      <c r="Q355" s="254"/>
      <c r="R355" s="254"/>
      <c r="S355" s="254"/>
      <c r="T355" s="254"/>
      <c r="U355" s="255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T355" s="256" t="s">
        <v>347</v>
      </c>
      <c r="AU355" s="256" t="s">
        <v>85</v>
      </c>
      <c r="AV355" s="14" t="s">
        <v>83</v>
      </c>
      <c r="AW355" s="14" t="s">
        <v>37</v>
      </c>
      <c r="AX355" s="14" t="s">
        <v>76</v>
      </c>
      <c r="AY355" s="256" t="s">
        <v>335</v>
      </c>
    </row>
    <row r="356" s="13" customFormat="1">
      <c r="A356" s="13"/>
      <c r="B356" s="236"/>
      <c r="C356" s="237"/>
      <c r="D356" s="229" t="s">
        <v>347</v>
      </c>
      <c r="E356" s="238" t="s">
        <v>19</v>
      </c>
      <c r="F356" s="239" t="s">
        <v>2426</v>
      </c>
      <c r="G356" s="237"/>
      <c r="H356" s="240">
        <v>9.4860000000000007</v>
      </c>
      <c r="I356" s="241"/>
      <c r="J356" s="237"/>
      <c r="K356" s="237"/>
      <c r="L356" s="242"/>
      <c r="M356" s="243"/>
      <c r="N356" s="244"/>
      <c r="O356" s="244"/>
      <c r="P356" s="244"/>
      <c r="Q356" s="244"/>
      <c r="R356" s="244"/>
      <c r="S356" s="244"/>
      <c r="T356" s="244"/>
      <c r="U356" s="245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T356" s="246" t="s">
        <v>347</v>
      </c>
      <c r="AU356" s="246" t="s">
        <v>85</v>
      </c>
      <c r="AV356" s="13" t="s">
        <v>85</v>
      </c>
      <c r="AW356" s="13" t="s">
        <v>37</v>
      </c>
      <c r="AX356" s="13" t="s">
        <v>76</v>
      </c>
      <c r="AY356" s="246" t="s">
        <v>335</v>
      </c>
    </row>
    <row r="357" s="13" customFormat="1">
      <c r="A357" s="13"/>
      <c r="B357" s="236"/>
      <c r="C357" s="237"/>
      <c r="D357" s="229" t="s">
        <v>347</v>
      </c>
      <c r="E357" s="238" t="s">
        <v>19</v>
      </c>
      <c r="F357" s="239" t="s">
        <v>2427</v>
      </c>
      <c r="G357" s="237"/>
      <c r="H357" s="240">
        <v>5.5579999999999998</v>
      </c>
      <c r="I357" s="241"/>
      <c r="J357" s="237"/>
      <c r="K357" s="237"/>
      <c r="L357" s="242"/>
      <c r="M357" s="243"/>
      <c r="N357" s="244"/>
      <c r="O357" s="244"/>
      <c r="P357" s="244"/>
      <c r="Q357" s="244"/>
      <c r="R357" s="244"/>
      <c r="S357" s="244"/>
      <c r="T357" s="244"/>
      <c r="U357" s="245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T357" s="246" t="s">
        <v>347</v>
      </c>
      <c r="AU357" s="246" t="s">
        <v>85</v>
      </c>
      <c r="AV357" s="13" t="s">
        <v>85</v>
      </c>
      <c r="AW357" s="13" t="s">
        <v>37</v>
      </c>
      <c r="AX357" s="13" t="s">
        <v>76</v>
      </c>
      <c r="AY357" s="246" t="s">
        <v>335</v>
      </c>
    </row>
    <row r="358" s="15" customFormat="1">
      <c r="A358" s="15"/>
      <c r="B358" s="267"/>
      <c r="C358" s="268"/>
      <c r="D358" s="229" t="s">
        <v>347</v>
      </c>
      <c r="E358" s="269" t="s">
        <v>19</v>
      </c>
      <c r="F358" s="270" t="s">
        <v>462</v>
      </c>
      <c r="G358" s="268"/>
      <c r="H358" s="271">
        <v>15.044000000000001</v>
      </c>
      <c r="I358" s="272"/>
      <c r="J358" s="268"/>
      <c r="K358" s="268"/>
      <c r="L358" s="273"/>
      <c r="M358" s="274"/>
      <c r="N358" s="275"/>
      <c r="O358" s="275"/>
      <c r="P358" s="275"/>
      <c r="Q358" s="275"/>
      <c r="R358" s="275"/>
      <c r="S358" s="275"/>
      <c r="T358" s="275"/>
      <c r="U358" s="276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T358" s="277" t="s">
        <v>347</v>
      </c>
      <c r="AU358" s="277" t="s">
        <v>85</v>
      </c>
      <c r="AV358" s="15" t="s">
        <v>103</v>
      </c>
      <c r="AW358" s="15" t="s">
        <v>37</v>
      </c>
      <c r="AX358" s="15" t="s">
        <v>83</v>
      </c>
      <c r="AY358" s="277" t="s">
        <v>335</v>
      </c>
    </row>
    <row r="359" s="13" customFormat="1">
      <c r="A359" s="13"/>
      <c r="B359" s="236"/>
      <c r="C359" s="237"/>
      <c r="D359" s="229" t="s">
        <v>347</v>
      </c>
      <c r="E359" s="237"/>
      <c r="F359" s="239" t="s">
        <v>2428</v>
      </c>
      <c r="G359" s="237"/>
      <c r="H359" s="240">
        <v>15.795999999999999</v>
      </c>
      <c r="I359" s="241"/>
      <c r="J359" s="237"/>
      <c r="K359" s="237"/>
      <c r="L359" s="242"/>
      <c r="M359" s="243"/>
      <c r="N359" s="244"/>
      <c r="O359" s="244"/>
      <c r="P359" s="244"/>
      <c r="Q359" s="244"/>
      <c r="R359" s="244"/>
      <c r="S359" s="244"/>
      <c r="T359" s="244"/>
      <c r="U359" s="245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T359" s="246" t="s">
        <v>347</v>
      </c>
      <c r="AU359" s="246" t="s">
        <v>85</v>
      </c>
      <c r="AV359" s="13" t="s">
        <v>85</v>
      </c>
      <c r="AW359" s="13" t="s">
        <v>4</v>
      </c>
      <c r="AX359" s="13" t="s">
        <v>83</v>
      </c>
      <c r="AY359" s="246" t="s">
        <v>335</v>
      </c>
    </row>
    <row r="360" s="2" customFormat="1" ht="16.5" customHeight="1">
      <c r="A360" s="40"/>
      <c r="B360" s="41"/>
      <c r="C360" s="216" t="s">
        <v>655</v>
      </c>
      <c r="D360" s="216" t="s">
        <v>337</v>
      </c>
      <c r="E360" s="217" t="s">
        <v>2429</v>
      </c>
      <c r="F360" s="218" t="s">
        <v>2430</v>
      </c>
      <c r="G360" s="219" t="s">
        <v>351</v>
      </c>
      <c r="H360" s="220">
        <v>257.733</v>
      </c>
      <c r="I360" s="221"/>
      <c r="J360" s="222">
        <f>ROUND(I360*H360,2)</f>
        <v>0</v>
      </c>
      <c r="K360" s="218" t="s">
        <v>341</v>
      </c>
      <c r="L360" s="46"/>
      <c r="M360" s="223" t="s">
        <v>19</v>
      </c>
      <c r="N360" s="224" t="s">
        <v>47</v>
      </c>
      <c r="O360" s="86"/>
      <c r="P360" s="225">
        <f>O360*H360</f>
        <v>0</v>
      </c>
      <c r="Q360" s="225">
        <v>2.5018699999999998</v>
      </c>
      <c r="R360" s="225">
        <f>Q360*H360</f>
        <v>644.81446070999993</v>
      </c>
      <c r="S360" s="225">
        <v>0</v>
      </c>
      <c r="T360" s="225">
        <f>S360*H360</f>
        <v>0</v>
      </c>
      <c r="U360" s="226" t="s">
        <v>19</v>
      </c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R360" s="227" t="s">
        <v>103</v>
      </c>
      <c r="AT360" s="227" t="s">
        <v>337</v>
      </c>
      <c r="AU360" s="227" t="s">
        <v>85</v>
      </c>
      <c r="AY360" s="19" t="s">
        <v>335</v>
      </c>
      <c r="BE360" s="228">
        <f>IF(N360="základní",J360,0)</f>
        <v>0</v>
      </c>
      <c r="BF360" s="228">
        <f>IF(N360="snížená",J360,0)</f>
        <v>0</v>
      </c>
      <c r="BG360" s="228">
        <f>IF(N360="zákl. přenesená",J360,0)</f>
        <v>0</v>
      </c>
      <c r="BH360" s="228">
        <f>IF(N360="sníž. přenesená",J360,0)</f>
        <v>0</v>
      </c>
      <c r="BI360" s="228">
        <f>IF(N360="nulová",J360,0)</f>
        <v>0</v>
      </c>
      <c r="BJ360" s="19" t="s">
        <v>83</v>
      </c>
      <c r="BK360" s="228">
        <f>ROUND(I360*H360,2)</f>
        <v>0</v>
      </c>
      <c r="BL360" s="19" t="s">
        <v>103</v>
      </c>
      <c r="BM360" s="227" t="s">
        <v>2431</v>
      </c>
    </row>
    <row r="361" s="2" customFormat="1">
      <c r="A361" s="40"/>
      <c r="B361" s="41"/>
      <c r="C361" s="42"/>
      <c r="D361" s="229" t="s">
        <v>343</v>
      </c>
      <c r="E361" s="42"/>
      <c r="F361" s="230" t="s">
        <v>2432</v>
      </c>
      <c r="G361" s="42"/>
      <c r="H361" s="42"/>
      <c r="I361" s="231"/>
      <c r="J361" s="42"/>
      <c r="K361" s="42"/>
      <c r="L361" s="46"/>
      <c r="M361" s="232"/>
      <c r="N361" s="233"/>
      <c r="O361" s="86"/>
      <c r="P361" s="86"/>
      <c r="Q361" s="86"/>
      <c r="R361" s="86"/>
      <c r="S361" s="86"/>
      <c r="T361" s="86"/>
      <c r="U361" s="87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T361" s="19" t="s">
        <v>343</v>
      </c>
      <c r="AU361" s="19" t="s">
        <v>85</v>
      </c>
    </row>
    <row r="362" s="2" customFormat="1">
      <c r="A362" s="40"/>
      <c r="B362" s="41"/>
      <c r="C362" s="42"/>
      <c r="D362" s="234" t="s">
        <v>345</v>
      </c>
      <c r="E362" s="42"/>
      <c r="F362" s="235" t="s">
        <v>2433</v>
      </c>
      <c r="G362" s="42"/>
      <c r="H362" s="42"/>
      <c r="I362" s="231"/>
      <c r="J362" s="42"/>
      <c r="K362" s="42"/>
      <c r="L362" s="46"/>
      <c r="M362" s="232"/>
      <c r="N362" s="233"/>
      <c r="O362" s="86"/>
      <c r="P362" s="86"/>
      <c r="Q362" s="86"/>
      <c r="R362" s="86"/>
      <c r="S362" s="86"/>
      <c r="T362" s="86"/>
      <c r="U362" s="87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T362" s="19" t="s">
        <v>345</v>
      </c>
      <c r="AU362" s="19" t="s">
        <v>85</v>
      </c>
    </row>
    <row r="363" s="14" customFormat="1">
      <c r="A363" s="14"/>
      <c r="B363" s="247"/>
      <c r="C363" s="248"/>
      <c r="D363" s="229" t="s">
        <v>347</v>
      </c>
      <c r="E363" s="249" t="s">
        <v>19</v>
      </c>
      <c r="F363" s="250" t="s">
        <v>2158</v>
      </c>
      <c r="G363" s="248"/>
      <c r="H363" s="249" t="s">
        <v>19</v>
      </c>
      <c r="I363" s="251"/>
      <c r="J363" s="248"/>
      <c r="K363" s="248"/>
      <c r="L363" s="252"/>
      <c r="M363" s="253"/>
      <c r="N363" s="254"/>
      <c r="O363" s="254"/>
      <c r="P363" s="254"/>
      <c r="Q363" s="254"/>
      <c r="R363" s="254"/>
      <c r="S363" s="254"/>
      <c r="T363" s="254"/>
      <c r="U363" s="255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T363" s="256" t="s">
        <v>347</v>
      </c>
      <c r="AU363" s="256" t="s">
        <v>85</v>
      </c>
      <c r="AV363" s="14" t="s">
        <v>83</v>
      </c>
      <c r="AW363" s="14" t="s">
        <v>37</v>
      </c>
      <c r="AX363" s="14" t="s">
        <v>76</v>
      </c>
      <c r="AY363" s="256" t="s">
        <v>335</v>
      </c>
    </row>
    <row r="364" s="13" customFormat="1">
      <c r="A364" s="13"/>
      <c r="B364" s="236"/>
      <c r="C364" s="237"/>
      <c r="D364" s="229" t="s">
        <v>347</v>
      </c>
      <c r="E364" s="238" t="s">
        <v>19</v>
      </c>
      <c r="F364" s="239" t="s">
        <v>2434</v>
      </c>
      <c r="G364" s="237"/>
      <c r="H364" s="240">
        <v>14.050000000000001</v>
      </c>
      <c r="I364" s="241"/>
      <c r="J364" s="237"/>
      <c r="K364" s="237"/>
      <c r="L364" s="242"/>
      <c r="M364" s="243"/>
      <c r="N364" s="244"/>
      <c r="O364" s="244"/>
      <c r="P364" s="244"/>
      <c r="Q364" s="244"/>
      <c r="R364" s="244"/>
      <c r="S364" s="244"/>
      <c r="T364" s="244"/>
      <c r="U364" s="245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T364" s="246" t="s">
        <v>347</v>
      </c>
      <c r="AU364" s="246" t="s">
        <v>85</v>
      </c>
      <c r="AV364" s="13" t="s">
        <v>85</v>
      </c>
      <c r="AW364" s="13" t="s">
        <v>37</v>
      </c>
      <c r="AX364" s="13" t="s">
        <v>76</v>
      </c>
      <c r="AY364" s="246" t="s">
        <v>335</v>
      </c>
    </row>
    <row r="365" s="13" customFormat="1">
      <c r="A365" s="13"/>
      <c r="B365" s="236"/>
      <c r="C365" s="237"/>
      <c r="D365" s="229" t="s">
        <v>347</v>
      </c>
      <c r="E365" s="238" t="s">
        <v>19</v>
      </c>
      <c r="F365" s="239" t="s">
        <v>2435</v>
      </c>
      <c r="G365" s="237"/>
      <c r="H365" s="240">
        <v>45.789999999999999</v>
      </c>
      <c r="I365" s="241"/>
      <c r="J365" s="237"/>
      <c r="K365" s="237"/>
      <c r="L365" s="242"/>
      <c r="M365" s="243"/>
      <c r="N365" s="244"/>
      <c r="O365" s="244"/>
      <c r="P365" s="244"/>
      <c r="Q365" s="244"/>
      <c r="R365" s="244"/>
      <c r="S365" s="244"/>
      <c r="T365" s="244"/>
      <c r="U365" s="245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T365" s="246" t="s">
        <v>347</v>
      </c>
      <c r="AU365" s="246" t="s">
        <v>85</v>
      </c>
      <c r="AV365" s="13" t="s">
        <v>85</v>
      </c>
      <c r="AW365" s="13" t="s">
        <v>37</v>
      </c>
      <c r="AX365" s="13" t="s">
        <v>76</v>
      </c>
      <c r="AY365" s="246" t="s">
        <v>335</v>
      </c>
    </row>
    <row r="366" s="13" customFormat="1">
      <c r="A366" s="13"/>
      <c r="B366" s="236"/>
      <c r="C366" s="237"/>
      <c r="D366" s="229" t="s">
        <v>347</v>
      </c>
      <c r="E366" s="238" t="s">
        <v>19</v>
      </c>
      <c r="F366" s="239" t="s">
        <v>2436</v>
      </c>
      <c r="G366" s="237"/>
      <c r="H366" s="240">
        <v>97.569999999999993</v>
      </c>
      <c r="I366" s="241"/>
      <c r="J366" s="237"/>
      <c r="K366" s="237"/>
      <c r="L366" s="242"/>
      <c r="M366" s="243"/>
      <c r="N366" s="244"/>
      <c r="O366" s="244"/>
      <c r="P366" s="244"/>
      <c r="Q366" s="244"/>
      <c r="R366" s="244"/>
      <c r="S366" s="244"/>
      <c r="T366" s="244"/>
      <c r="U366" s="245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T366" s="246" t="s">
        <v>347</v>
      </c>
      <c r="AU366" s="246" t="s">
        <v>85</v>
      </c>
      <c r="AV366" s="13" t="s">
        <v>85</v>
      </c>
      <c r="AW366" s="13" t="s">
        <v>37</v>
      </c>
      <c r="AX366" s="13" t="s">
        <v>76</v>
      </c>
      <c r="AY366" s="246" t="s">
        <v>335</v>
      </c>
    </row>
    <row r="367" s="13" customFormat="1">
      <c r="A367" s="13"/>
      <c r="B367" s="236"/>
      <c r="C367" s="237"/>
      <c r="D367" s="229" t="s">
        <v>347</v>
      </c>
      <c r="E367" s="238" t="s">
        <v>19</v>
      </c>
      <c r="F367" s="239" t="s">
        <v>2437</v>
      </c>
      <c r="G367" s="237"/>
      <c r="H367" s="240">
        <v>63.810000000000002</v>
      </c>
      <c r="I367" s="241"/>
      <c r="J367" s="237"/>
      <c r="K367" s="237"/>
      <c r="L367" s="242"/>
      <c r="M367" s="243"/>
      <c r="N367" s="244"/>
      <c r="O367" s="244"/>
      <c r="P367" s="244"/>
      <c r="Q367" s="244"/>
      <c r="R367" s="244"/>
      <c r="S367" s="244"/>
      <c r="T367" s="244"/>
      <c r="U367" s="245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T367" s="246" t="s">
        <v>347</v>
      </c>
      <c r="AU367" s="246" t="s">
        <v>85</v>
      </c>
      <c r="AV367" s="13" t="s">
        <v>85</v>
      </c>
      <c r="AW367" s="13" t="s">
        <v>37</v>
      </c>
      <c r="AX367" s="13" t="s">
        <v>76</v>
      </c>
      <c r="AY367" s="246" t="s">
        <v>335</v>
      </c>
    </row>
    <row r="368" s="13" customFormat="1">
      <c r="A368" s="13"/>
      <c r="B368" s="236"/>
      <c r="C368" s="237"/>
      <c r="D368" s="229" t="s">
        <v>347</v>
      </c>
      <c r="E368" s="238" t="s">
        <v>19</v>
      </c>
      <c r="F368" s="239" t="s">
        <v>2438</v>
      </c>
      <c r="G368" s="237"/>
      <c r="H368" s="240">
        <v>24.239999999999998</v>
      </c>
      <c r="I368" s="241"/>
      <c r="J368" s="237"/>
      <c r="K368" s="237"/>
      <c r="L368" s="242"/>
      <c r="M368" s="243"/>
      <c r="N368" s="244"/>
      <c r="O368" s="244"/>
      <c r="P368" s="244"/>
      <c r="Q368" s="244"/>
      <c r="R368" s="244"/>
      <c r="S368" s="244"/>
      <c r="T368" s="244"/>
      <c r="U368" s="245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T368" s="246" t="s">
        <v>347</v>
      </c>
      <c r="AU368" s="246" t="s">
        <v>85</v>
      </c>
      <c r="AV368" s="13" t="s">
        <v>85</v>
      </c>
      <c r="AW368" s="13" t="s">
        <v>37</v>
      </c>
      <c r="AX368" s="13" t="s">
        <v>76</v>
      </c>
      <c r="AY368" s="246" t="s">
        <v>335</v>
      </c>
    </row>
    <row r="369" s="15" customFormat="1">
      <c r="A369" s="15"/>
      <c r="B369" s="267"/>
      <c r="C369" s="268"/>
      <c r="D369" s="229" t="s">
        <v>347</v>
      </c>
      <c r="E369" s="269" t="s">
        <v>19</v>
      </c>
      <c r="F369" s="270" t="s">
        <v>462</v>
      </c>
      <c r="G369" s="268"/>
      <c r="H369" s="271">
        <v>245.46000000000001</v>
      </c>
      <c r="I369" s="272"/>
      <c r="J369" s="268"/>
      <c r="K369" s="268"/>
      <c r="L369" s="273"/>
      <c r="M369" s="274"/>
      <c r="N369" s="275"/>
      <c r="O369" s="275"/>
      <c r="P369" s="275"/>
      <c r="Q369" s="275"/>
      <c r="R369" s="275"/>
      <c r="S369" s="275"/>
      <c r="T369" s="275"/>
      <c r="U369" s="276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T369" s="277" t="s">
        <v>347</v>
      </c>
      <c r="AU369" s="277" t="s">
        <v>85</v>
      </c>
      <c r="AV369" s="15" t="s">
        <v>103</v>
      </c>
      <c r="AW369" s="15" t="s">
        <v>37</v>
      </c>
      <c r="AX369" s="15" t="s">
        <v>83</v>
      </c>
      <c r="AY369" s="277" t="s">
        <v>335</v>
      </c>
    </row>
    <row r="370" s="13" customFormat="1">
      <c r="A370" s="13"/>
      <c r="B370" s="236"/>
      <c r="C370" s="237"/>
      <c r="D370" s="229" t="s">
        <v>347</v>
      </c>
      <c r="E370" s="237"/>
      <c r="F370" s="239" t="s">
        <v>2439</v>
      </c>
      <c r="G370" s="237"/>
      <c r="H370" s="240">
        <v>257.733</v>
      </c>
      <c r="I370" s="241"/>
      <c r="J370" s="237"/>
      <c r="K370" s="237"/>
      <c r="L370" s="242"/>
      <c r="M370" s="243"/>
      <c r="N370" s="244"/>
      <c r="O370" s="244"/>
      <c r="P370" s="244"/>
      <c r="Q370" s="244"/>
      <c r="R370" s="244"/>
      <c r="S370" s="244"/>
      <c r="T370" s="244"/>
      <c r="U370" s="245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T370" s="246" t="s">
        <v>347</v>
      </c>
      <c r="AU370" s="246" t="s">
        <v>85</v>
      </c>
      <c r="AV370" s="13" t="s">
        <v>85</v>
      </c>
      <c r="AW370" s="13" t="s">
        <v>4</v>
      </c>
      <c r="AX370" s="13" t="s">
        <v>83</v>
      </c>
      <c r="AY370" s="246" t="s">
        <v>335</v>
      </c>
    </row>
    <row r="371" s="2" customFormat="1" ht="16.5" customHeight="1">
      <c r="A371" s="40"/>
      <c r="B371" s="41"/>
      <c r="C371" s="216" t="s">
        <v>2440</v>
      </c>
      <c r="D371" s="216" t="s">
        <v>337</v>
      </c>
      <c r="E371" s="217" t="s">
        <v>2441</v>
      </c>
      <c r="F371" s="218" t="s">
        <v>2442</v>
      </c>
      <c r="G371" s="219" t="s">
        <v>388</v>
      </c>
      <c r="H371" s="220">
        <v>2279.8000000000002</v>
      </c>
      <c r="I371" s="221"/>
      <c r="J371" s="222">
        <f>ROUND(I371*H371,2)</f>
        <v>0</v>
      </c>
      <c r="K371" s="218" t="s">
        <v>341</v>
      </c>
      <c r="L371" s="46"/>
      <c r="M371" s="223" t="s">
        <v>19</v>
      </c>
      <c r="N371" s="224" t="s">
        <v>47</v>
      </c>
      <c r="O371" s="86"/>
      <c r="P371" s="225">
        <f>O371*H371</f>
        <v>0</v>
      </c>
      <c r="Q371" s="225">
        <v>0.0027499999999999998</v>
      </c>
      <c r="R371" s="225">
        <f>Q371*H371</f>
        <v>6.26945</v>
      </c>
      <c r="S371" s="225">
        <v>0</v>
      </c>
      <c r="T371" s="225">
        <f>S371*H371</f>
        <v>0</v>
      </c>
      <c r="U371" s="226" t="s">
        <v>19</v>
      </c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R371" s="227" t="s">
        <v>103</v>
      </c>
      <c r="AT371" s="227" t="s">
        <v>337</v>
      </c>
      <c r="AU371" s="227" t="s">
        <v>85</v>
      </c>
      <c r="AY371" s="19" t="s">
        <v>335</v>
      </c>
      <c r="BE371" s="228">
        <f>IF(N371="základní",J371,0)</f>
        <v>0</v>
      </c>
      <c r="BF371" s="228">
        <f>IF(N371="snížená",J371,0)</f>
        <v>0</v>
      </c>
      <c r="BG371" s="228">
        <f>IF(N371="zákl. přenesená",J371,0)</f>
        <v>0</v>
      </c>
      <c r="BH371" s="228">
        <f>IF(N371="sníž. přenesená",J371,0)</f>
        <v>0</v>
      </c>
      <c r="BI371" s="228">
        <f>IF(N371="nulová",J371,0)</f>
        <v>0</v>
      </c>
      <c r="BJ371" s="19" t="s">
        <v>83</v>
      </c>
      <c r="BK371" s="228">
        <f>ROUND(I371*H371,2)</f>
        <v>0</v>
      </c>
      <c r="BL371" s="19" t="s">
        <v>103</v>
      </c>
      <c r="BM371" s="227" t="s">
        <v>2443</v>
      </c>
    </row>
    <row r="372" s="2" customFormat="1">
      <c r="A372" s="40"/>
      <c r="B372" s="41"/>
      <c r="C372" s="42"/>
      <c r="D372" s="229" t="s">
        <v>343</v>
      </c>
      <c r="E372" s="42"/>
      <c r="F372" s="230" t="s">
        <v>2444</v>
      </c>
      <c r="G372" s="42"/>
      <c r="H372" s="42"/>
      <c r="I372" s="231"/>
      <c r="J372" s="42"/>
      <c r="K372" s="42"/>
      <c r="L372" s="46"/>
      <c r="M372" s="232"/>
      <c r="N372" s="233"/>
      <c r="O372" s="86"/>
      <c r="P372" s="86"/>
      <c r="Q372" s="86"/>
      <c r="R372" s="86"/>
      <c r="S372" s="86"/>
      <c r="T372" s="86"/>
      <c r="U372" s="87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T372" s="19" t="s">
        <v>343</v>
      </c>
      <c r="AU372" s="19" t="s">
        <v>85</v>
      </c>
    </row>
    <row r="373" s="2" customFormat="1">
      <c r="A373" s="40"/>
      <c r="B373" s="41"/>
      <c r="C373" s="42"/>
      <c r="D373" s="234" t="s">
        <v>345</v>
      </c>
      <c r="E373" s="42"/>
      <c r="F373" s="235" t="s">
        <v>2445</v>
      </c>
      <c r="G373" s="42"/>
      <c r="H373" s="42"/>
      <c r="I373" s="231"/>
      <c r="J373" s="42"/>
      <c r="K373" s="42"/>
      <c r="L373" s="46"/>
      <c r="M373" s="232"/>
      <c r="N373" s="233"/>
      <c r="O373" s="86"/>
      <c r="P373" s="86"/>
      <c r="Q373" s="86"/>
      <c r="R373" s="86"/>
      <c r="S373" s="86"/>
      <c r="T373" s="86"/>
      <c r="U373" s="87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T373" s="19" t="s">
        <v>345</v>
      </c>
      <c r="AU373" s="19" t="s">
        <v>85</v>
      </c>
    </row>
    <row r="374" s="14" customFormat="1">
      <c r="A374" s="14"/>
      <c r="B374" s="247"/>
      <c r="C374" s="248"/>
      <c r="D374" s="229" t="s">
        <v>347</v>
      </c>
      <c r="E374" s="249" t="s">
        <v>19</v>
      </c>
      <c r="F374" s="250" t="s">
        <v>2158</v>
      </c>
      <c r="G374" s="248"/>
      <c r="H374" s="249" t="s">
        <v>19</v>
      </c>
      <c r="I374" s="251"/>
      <c r="J374" s="248"/>
      <c r="K374" s="248"/>
      <c r="L374" s="252"/>
      <c r="M374" s="253"/>
      <c r="N374" s="254"/>
      <c r="O374" s="254"/>
      <c r="P374" s="254"/>
      <c r="Q374" s="254"/>
      <c r="R374" s="254"/>
      <c r="S374" s="254"/>
      <c r="T374" s="254"/>
      <c r="U374" s="255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T374" s="256" t="s">
        <v>347</v>
      </c>
      <c r="AU374" s="256" t="s">
        <v>85</v>
      </c>
      <c r="AV374" s="14" t="s">
        <v>83</v>
      </c>
      <c r="AW374" s="14" t="s">
        <v>37</v>
      </c>
      <c r="AX374" s="14" t="s">
        <v>76</v>
      </c>
      <c r="AY374" s="256" t="s">
        <v>335</v>
      </c>
    </row>
    <row r="375" s="13" customFormat="1">
      <c r="A375" s="13"/>
      <c r="B375" s="236"/>
      <c r="C375" s="237"/>
      <c r="D375" s="229" t="s">
        <v>347</v>
      </c>
      <c r="E375" s="238" t="s">
        <v>19</v>
      </c>
      <c r="F375" s="239" t="s">
        <v>2446</v>
      </c>
      <c r="G375" s="237"/>
      <c r="H375" s="240">
        <v>582</v>
      </c>
      <c r="I375" s="241"/>
      <c r="J375" s="237"/>
      <c r="K375" s="237"/>
      <c r="L375" s="242"/>
      <c r="M375" s="243"/>
      <c r="N375" s="244"/>
      <c r="O375" s="244"/>
      <c r="P375" s="244"/>
      <c r="Q375" s="244"/>
      <c r="R375" s="244"/>
      <c r="S375" s="244"/>
      <c r="T375" s="244"/>
      <c r="U375" s="245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T375" s="246" t="s">
        <v>347</v>
      </c>
      <c r="AU375" s="246" t="s">
        <v>85</v>
      </c>
      <c r="AV375" s="13" t="s">
        <v>85</v>
      </c>
      <c r="AW375" s="13" t="s">
        <v>37</v>
      </c>
      <c r="AX375" s="13" t="s">
        <v>76</v>
      </c>
      <c r="AY375" s="246" t="s">
        <v>335</v>
      </c>
    </row>
    <row r="376" s="13" customFormat="1">
      <c r="A376" s="13"/>
      <c r="B376" s="236"/>
      <c r="C376" s="237"/>
      <c r="D376" s="229" t="s">
        <v>347</v>
      </c>
      <c r="E376" s="238" t="s">
        <v>19</v>
      </c>
      <c r="F376" s="239" t="s">
        <v>2447</v>
      </c>
      <c r="G376" s="237"/>
      <c r="H376" s="240">
        <v>1658</v>
      </c>
      <c r="I376" s="241"/>
      <c r="J376" s="237"/>
      <c r="K376" s="237"/>
      <c r="L376" s="242"/>
      <c r="M376" s="243"/>
      <c r="N376" s="244"/>
      <c r="O376" s="244"/>
      <c r="P376" s="244"/>
      <c r="Q376" s="244"/>
      <c r="R376" s="244"/>
      <c r="S376" s="244"/>
      <c r="T376" s="244"/>
      <c r="U376" s="245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T376" s="246" t="s">
        <v>347</v>
      </c>
      <c r="AU376" s="246" t="s">
        <v>85</v>
      </c>
      <c r="AV376" s="13" t="s">
        <v>85</v>
      </c>
      <c r="AW376" s="13" t="s">
        <v>37</v>
      </c>
      <c r="AX376" s="13" t="s">
        <v>76</v>
      </c>
      <c r="AY376" s="246" t="s">
        <v>335</v>
      </c>
    </row>
    <row r="377" s="13" customFormat="1">
      <c r="A377" s="13"/>
      <c r="B377" s="236"/>
      <c r="C377" s="237"/>
      <c r="D377" s="229" t="s">
        <v>347</v>
      </c>
      <c r="E377" s="238" t="s">
        <v>19</v>
      </c>
      <c r="F377" s="239" t="s">
        <v>2448</v>
      </c>
      <c r="G377" s="237"/>
      <c r="H377" s="240">
        <v>39.799999999999997</v>
      </c>
      <c r="I377" s="241"/>
      <c r="J377" s="237"/>
      <c r="K377" s="237"/>
      <c r="L377" s="242"/>
      <c r="M377" s="243"/>
      <c r="N377" s="244"/>
      <c r="O377" s="244"/>
      <c r="P377" s="244"/>
      <c r="Q377" s="244"/>
      <c r="R377" s="244"/>
      <c r="S377" s="244"/>
      <c r="T377" s="244"/>
      <c r="U377" s="245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T377" s="246" t="s">
        <v>347</v>
      </c>
      <c r="AU377" s="246" t="s">
        <v>85</v>
      </c>
      <c r="AV377" s="13" t="s">
        <v>85</v>
      </c>
      <c r="AW377" s="13" t="s">
        <v>37</v>
      </c>
      <c r="AX377" s="13" t="s">
        <v>76</v>
      </c>
      <c r="AY377" s="246" t="s">
        <v>335</v>
      </c>
    </row>
    <row r="378" s="15" customFormat="1">
      <c r="A378" s="15"/>
      <c r="B378" s="267"/>
      <c r="C378" s="268"/>
      <c r="D378" s="229" t="s">
        <v>347</v>
      </c>
      <c r="E378" s="269" t="s">
        <v>19</v>
      </c>
      <c r="F378" s="270" t="s">
        <v>462</v>
      </c>
      <c r="G378" s="268"/>
      <c r="H378" s="271">
        <v>2279.8000000000002</v>
      </c>
      <c r="I378" s="272"/>
      <c r="J378" s="268"/>
      <c r="K378" s="268"/>
      <c r="L378" s="273"/>
      <c r="M378" s="274"/>
      <c r="N378" s="275"/>
      <c r="O378" s="275"/>
      <c r="P378" s="275"/>
      <c r="Q378" s="275"/>
      <c r="R378" s="275"/>
      <c r="S378" s="275"/>
      <c r="T378" s="275"/>
      <c r="U378" s="276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T378" s="277" t="s">
        <v>347</v>
      </c>
      <c r="AU378" s="277" t="s">
        <v>85</v>
      </c>
      <c r="AV378" s="15" t="s">
        <v>103</v>
      </c>
      <c r="AW378" s="15" t="s">
        <v>37</v>
      </c>
      <c r="AX378" s="15" t="s">
        <v>83</v>
      </c>
      <c r="AY378" s="277" t="s">
        <v>335</v>
      </c>
    </row>
    <row r="379" s="2" customFormat="1" ht="16.5" customHeight="1">
      <c r="A379" s="40"/>
      <c r="B379" s="41"/>
      <c r="C379" s="216" t="s">
        <v>2449</v>
      </c>
      <c r="D379" s="216" t="s">
        <v>337</v>
      </c>
      <c r="E379" s="217" t="s">
        <v>2450</v>
      </c>
      <c r="F379" s="218" t="s">
        <v>2451</v>
      </c>
      <c r="G379" s="219" t="s">
        <v>388</v>
      </c>
      <c r="H379" s="220">
        <v>2279.8000000000002</v>
      </c>
      <c r="I379" s="221"/>
      <c r="J379" s="222">
        <f>ROUND(I379*H379,2)</f>
        <v>0</v>
      </c>
      <c r="K379" s="218" t="s">
        <v>341</v>
      </c>
      <c r="L379" s="46"/>
      <c r="M379" s="223" t="s">
        <v>19</v>
      </c>
      <c r="N379" s="224" t="s">
        <v>47</v>
      </c>
      <c r="O379" s="86"/>
      <c r="P379" s="225">
        <f>O379*H379</f>
        <v>0</v>
      </c>
      <c r="Q379" s="225">
        <v>0</v>
      </c>
      <c r="R379" s="225">
        <f>Q379*H379</f>
        <v>0</v>
      </c>
      <c r="S379" s="225">
        <v>0</v>
      </c>
      <c r="T379" s="225">
        <f>S379*H379</f>
        <v>0</v>
      </c>
      <c r="U379" s="226" t="s">
        <v>19</v>
      </c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R379" s="227" t="s">
        <v>103</v>
      </c>
      <c r="AT379" s="227" t="s">
        <v>337</v>
      </c>
      <c r="AU379" s="227" t="s">
        <v>85</v>
      </c>
      <c r="AY379" s="19" t="s">
        <v>335</v>
      </c>
      <c r="BE379" s="228">
        <f>IF(N379="základní",J379,0)</f>
        <v>0</v>
      </c>
      <c r="BF379" s="228">
        <f>IF(N379="snížená",J379,0)</f>
        <v>0</v>
      </c>
      <c r="BG379" s="228">
        <f>IF(N379="zákl. přenesená",J379,0)</f>
        <v>0</v>
      </c>
      <c r="BH379" s="228">
        <f>IF(N379="sníž. přenesená",J379,0)</f>
        <v>0</v>
      </c>
      <c r="BI379" s="228">
        <f>IF(N379="nulová",J379,0)</f>
        <v>0</v>
      </c>
      <c r="BJ379" s="19" t="s">
        <v>83</v>
      </c>
      <c r="BK379" s="228">
        <f>ROUND(I379*H379,2)</f>
        <v>0</v>
      </c>
      <c r="BL379" s="19" t="s">
        <v>103</v>
      </c>
      <c r="BM379" s="227" t="s">
        <v>2452</v>
      </c>
    </row>
    <row r="380" s="2" customFormat="1">
      <c r="A380" s="40"/>
      <c r="B380" s="41"/>
      <c r="C380" s="42"/>
      <c r="D380" s="229" t="s">
        <v>343</v>
      </c>
      <c r="E380" s="42"/>
      <c r="F380" s="230" t="s">
        <v>2453</v>
      </c>
      <c r="G380" s="42"/>
      <c r="H380" s="42"/>
      <c r="I380" s="231"/>
      <c r="J380" s="42"/>
      <c r="K380" s="42"/>
      <c r="L380" s="46"/>
      <c r="M380" s="232"/>
      <c r="N380" s="233"/>
      <c r="O380" s="86"/>
      <c r="P380" s="86"/>
      <c r="Q380" s="86"/>
      <c r="R380" s="86"/>
      <c r="S380" s="86"/>
      <c r="T380" s="86"/>
      <c r="U380" s="87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T380" s="19" t="s">
        <v>343</v>
      </c>
      <c r="AU380" s="19" t="s">
        <v>85</v>
      </c>
    </row>
    <row r="381" s="2" customFormat="1">
      <c r="A381" s="40"/>
      <c r="B381" s="41"/>
      <c r="C381" s="42"/>
      <c r="D381" s="234" t="s">
        <v>345</v>
      </c>
      <c r="E381" s="42"/>
      <c r="F381" s="235" t="s">
        <v>2454</v>
      </c>
      <c r="G381" s="42"/>
      <c r="H381" s="42"/>
      <c r="I381" s="231"/>
      <c r="J381" s="42"/>
      <c r="K381" s="42"/>
      <c r="L381" s="46"/>
      <c r="M381" s="232"/>
      <c r="N381" s="233"/>
      <c r="O381" s="86"/>
      <c r="P381" s="86"/>
      <c r="Q381" s="86"/>
      <c r="R381" s="86"/>
      <c r="S381" s="86"/>
      <c r="T381" s="86"/>
      <c r="U381" s="87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T381" s="19" t="s">
        <v>345</v>
      </c>
      <c r="AU381" s="19" t="s">
        <v>85</v>
      </c>
    </row>
    <row r="382" s="2" customFormat="1" ht="16.5" customHeight="1">
      <c r="A382" s="40"/>
      <c r="B382" s="41"/>
      <c r="C382" s="216" t="s">
        <v>663</v>
      </c>
      <c r="D382" s="216" t="s">
        <v>337</v>
      </c>
      <c r="E382" s="217" t="s">
        <v>2455</v>
      </c>
      <c r="F382" s="218" t="s">
        <v>2456</v>
      </c>
      <c r="G382" s="219" t="s">
        <v>388</v>
      </c>
      <c r="H382" s="220">
        <v>540.5</v>
      </c>
      <c r="I382" s="221"/>
      <c r="J382" s="222">
        <f>ROUND(I382*H382,2)</f>
        <v>0</v>
      </c>
      <c r="K382" s="218" t="s">
        <v>341</v>
      </c>
      <c r="L382" s="46"/>
      <c r="M382" s="223" t="s">
        <v>19</v>
      </c>
      <c r="N382" s="224" t="s">
        <v>47</v>
      </c>
      <c r="O382" s="86"/>
      <c r="P382" s="225">
        <f>O382*H382</f>
        <v>0</v>
      </c>
      <c r="Q382" s="225">
        <v>0.00346</v>
      </c>
      <c r="R382" s="225">
        <f>Q382*H382</f>
        <v>1.8701300000000001</v>
      </c>
      <c r="S382" s="225">
        <v>0</v>
      </c>
      <c r="T382" s="225">
        <f>S382*H382</f>
        <v>0</v>
      </c>
      <c r="U382" s="226" t="s">
        <v>19</v>
      </c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R382" s="227" t="s">
        <v>103</v>
      </c>
      <c r="AT382" s="227" t="s">
        <v>337</v>
      </c>
      <c r="AU382" s="227" t="s">
        <v>85</v>
      </c>
      <c r="AY382" s="19" t="s">
        <v>335</v>
      </c>
      <c r="BE382" s="228">
        <f>IF(N382="základní",J382,0)</f>
        <v>0</v>
      </c>
      <c r="BF382" s="228">
        <f>IF(N382="snížená",J382,0)</f>
        <v>0</v>
      </c>
      <c r="BG382" s="228">
        <f>IF(N382="zákl. přenesená",J382,0)</f>
        <v>0</v>
      </c>
      <c r="BH382" s="228">
        <f>IF(N382="sníž. přenesená",J382,0)</f>
        <v>0</v>
      </c>
      <c r="BI382" s="228">
        <f>IF(N382="nulová",J382,0)</f>
        <v>0</v>
      </c>
      <c r="BJ382" s="19" t="s">
        <v>83</v>
      </c>
      <c r="BK382" s="228">
        <f>ROUND(I382*H382,2)</f>
        <v>0</v>
      </c>
      <c r="BL382" s="19" t="s">
        <v>103</v>
      </c>
      <c r="BM382" s="227" t="s">
        <v>2457</v>
      </c>
    </row>
    <row r="383" s="2" customFormat="1">
      <c r="A383" s="40"/>
      <c r="B383" s="41"/>
      <c r="C383" s="42"/>
      <c r="D383" s="229" t="s">
        <v>343</v>
      </c>
      <c r="E383" s="42"/>
      <c r="F383" s="230" t="s">
        <v>2458</v>
      </c>
      <c r="G383" s="42"/>
      <c r="H383" s="42"/>
      <c r="I383" s="231"/>
      <c r="J383" s="42"/>
      <c r="K383" s="42"/>
      <c r="L383" s="46"/>
      <c r="M383" s="232"/>
      <c r="N383" s="233"/>
      <c r="O383" s="86"/>
      <c r="P383" s="86"/>
      <c r="Q383" s="86"/>
      <c r="R383" s="86"/>
      <c r="S383" s="86"/>
      <c r="T383" s="86"/>
      <c r="U383" s="87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T383" s="19" t="s">
        <v>343</v>
      </c>
      <c r="AU383" s="19" t="s">
        <v>85</v>
      </c>
    </row>
    <row r="384" s="2" customFormat="1">
      <c r="A384" s="40"/>
      <c r="B384" s="41"/>
      <c r="C384" s="42"/>
      <c r="D384" s="234" t="s">
        <v>345</v>
      </c>
      <c r="E384" s="42"/>
      <c r="F384" s="235" t="s">
        <v>2459</v>
      </c>
      <c r="G384" s="42"/>
      <c r="H384" s="42"/>
      <c r="I384" s="231"/>
      <c r="J384" s="42"/>
      <c r="K384" s="42"/>
      <c r="L384" s="46"/>
      <c r="M384" s="232"/>
      <c r="N384" s="233"/>
      <c r="O384" s="86"/>
      <c r="P384" s="86"/>
      <c r="Q384" s="86"/>
      <c r="R384" s="86"/>
      <c r="S384" s="86"/>
      <c r="T384" s="86"/>
      <c r="U384" s="87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T384" s="19" t="s">
        <v>345</v>
      </c>
      <c r="AU384" s="19" t="s">
        <v>85</v>
      </c>
    </row>
    <row r="385" s="14" customFormat="1">
      <c r="A385" s="14"/>
      <c r="B385" s="247"/>
      <c r="C385" s="248"/>
      <c r="D385" s="229" t="s">
        <v>347</v>
      </c>
      <c r="E385" s="249" t="s">
        <v>19</v>
      </c>
      <c r="F385" s="250" t="s">
        <v>2158</v>
      </c>
      <c r="G385" s="248"/>
      <c r="H385" s="249" t="s">
        <v>19</v>
      </c>
      <c r="I385" s="251"/>
      <c r="J385" s="248"/>
      <c r="K385" s="248"/>
      <c r="L385" s="252"/>
      <c r="M385" s="253"/>
      <c r="N385" s="254"/>
      <c r="O385" s="254"/>
      <c r="P385" s="254"/>
      <c r="Q385" s="254"/>
      <c r="R385" s="254"/>
      <c r="S385" s="254"/>
      <c r="T385" s="254"/>
      <c r="U385" s="255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T385" s="256" t="s">
        <v>347</v>
      </c>
      <c r="AU385" s="256" t="s">
        <v>85</v>
      </c>
      <c r="AV385" s="14" t="s">
        <v>83</v>
      </c>
      <c r="AW385" s="14" t="s">
        <v>37</v>
      </c>
      <c r="AX385" s="14" t="s">
        <v>76</v>
      </c>
      <c r="AY385" s="256" t="s">
        <v>335</v>
      </c>
    </row>
    <row r="386" s="13" customFormat="1">
      <c r="A386" s="13"/>
      <c r="B386" s="236"/>
      <c r="C386" s="237"/>
      <c r="D386" s="229" t="s">
        <v>347</v>
      </c>
      <c r="E386" s="238" t="s">
        <v>19</v>
      </c>
      <c r="F386" s="239" t="s">
        <v>2460</v>
      </c>
      <c r="G386" s="237"/>
      <c r="H386" s="240">
        <v>363</v>
      </c>
      <c r="I386" s="241"/>
      <c r="J386" s="237"/>
      <c r="K386" s="237"/>
      <c r="L386" s="242"/>
      <c r="M386" s="243"/>
      <c r="N386" s="244"/>
      <c r="O386" s="244"/>
      <c r="P386" s="244"/>
      <c r="Q386" s="244"/>
      <c r="R386" s="244"/>
      <c r="S386" s="244"/>
      <c r="T386" s="244"/>
      <c r="U386" s="245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T386" s="246" t="s">
        <v>347</v>
      </c>
      <c r="AU386" s="246" t="s">
        <v>85</v>
      </c>
      <c r="AV386" s="13" t="s">
        <v>85</v>
      </c>
      <c r="AW386" s="13" t="s">
        <v>37</v>
      </c>
      <c r="AX386" s="13" t="s">
        <v>76</v>
      </c>
      <c r="AY386" s="246" t="s">
        <v>335</v>
      </c>
    </row>
    <row r="387" s="13" customFormat="1">
      <c r="A387" s="13"/>
      <c r="B387" s="236"/>
      <c r="C387" s="237"/>
      <c r="D387" s="229" t="s">
        <v>347</v>
      </c>
      <c r="E387" s="238" t="s">
        <v>19</v>
      </c>
      <c r="F387" s="239" t="s">
        <v>7</v>
      </c>
      <c r="G387" s="237"/>
      <c r="H387" s="240">
        <v>21</v>
      </c>
      <c r="I387" s="241"/>
      <c r="J387" s="237"/>
      <c r="K387" s="237"/>
      <c r="L387" s="242"/>
      <c r="M387" s="243"/>
      <c r="N387" s="244"/>
      <c r="O387" s="244"/>
      <c r="P387" s="244"/>
      <c r="Q387" s="244"/>
      <c r="R387" s="244"/>
      <c r="S387" s="244"/>
      <c r="T387" s="244"/>
      <c r="U387" s="245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T387" s="246" t="s">
        <v>347</v>
      </c>
      <c r="AU387" s="246" t="s">
        <v>85</v>
      </c>
      <c r="AV387" s="13" t="s">
        <v>85</v>
      </c>
      <c r="AW387" s="13" t="s">
        <v>37</v>
      </c>
      <c r="AX387" s="13" t="s">
        <v>76</v>
      </c>
      <c r="AY387" s="246" t="s">
        <v>335</v>
      </c>
    </row>
    <row r="388" s="13" customFormat="1">
      <c r="A388" s="13"/>
      <c r="B388" s="236"/>
      <c r="C388" s="237"/>
      <c r="D388" s="229" t="s">
        <v>347</v>
      </c>
      <c r="E388" s="238" t="s">
        <v>19</v>
      </c>
      <c r="F388" s="239" t="s">
        <v>941</v>
      </c>
      <c r="G388" s="237"/>
      <c r="H388" s="240">
        <v>83</v>
      </c>
      <c r="I388" s="241"/>
      <c r="J388" s="237"/>
      <c r="K388" s="237"/>
      <c r="L388" s="242"/>
      <c r="M388" s="243"/>
      <c r="N388" s="244"/>
      <c r="O388" s="244"/>
      <c r="P388" s="244"/>
      <c r="Q388" s="244"/>
      <c r="R388" s="244"/>
      <c r="S388" s="244"/>
      <c r="T388" s="244"/>
      <c r="U388" s="245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T388" s="246" t="s">
        <v>347</v>
      </c>
      <c r="AU388" s="246" t="s">
        <v>85</v>
      </c>
      <c r="AV388" s="13" t="s">
        <v>85</v>
      </c>
      <c r="AW388" s="13" t="s">
        <v>37</v>
      </c>
      <c r="AX388" s="13" t="s">
        <v>76</v>
      </c>
      <c r="AY388" s="246" t="s">
        <v>335</v>
      </c>
    </row>
    <row r="389" s="13" customFormat="1">
      <c r="A389" s="13"/>
      <c r="B389" s="236"/>
      <c r="C389" s="237"/>
      <c r="D389" s="229" t="s">
        <v>347</v>
      </c>
      <c r="E389" s="238" t="s">
        <v>19</v>
      </c>
      <c r="F389" s="239" t="s">
        <v>713</v>
      </c>
      <c r="G389" s="237"/>
      <c r="H389" s="240">
        <v>54</v>
      </c>
      <c r="I389" s="241"/>
      <c r="J389" s="237"/>
      <c r="K389" s="237"/>
      <c r="L389" s="242"/>
      <c r="M389" s="243"/>
      <c r="N389" s="244"/>
      <c r="O389" s="244"/>
      <c r="P389" s="244"/>
      <c r="Q389" s="244"/>
      <c r="R389" s="244"/>
      <c r="S389" s="244"/>
      <c r="T389" s="244"/>
      <c r="U389" s="245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T389" s="246" t="s">
        <v>347</v>
      </c>
      <c r="AU389" s="246" t="s">
        <v>85</v>
      </c>
      <c r="AV389" s="13" t="s">
        <v>85</v>
      </c>
      <c r="AW389" s="13" t="s">
        <v>37</v>
      </c>
      <c r="AX389" s="13" t="s">
        <v>76</v>
      </c>
      <c r="AY389" s="246" t="s">
        <v>335</v>
      </c>
    </row>
    <row r="390" s="13" customFormat="1">
      <c r="A390" s="13"/>
      <c r="B390" s="236"/>
      <c r="C390" s="237"/>
      <c r="D390" s="229" t="s">
        <v>347</v>
      </c>
      <c r="E390" s="238" t="s">
        <v>19</v>
      </c>
      <c r="F390" s="239" t="s">
        <v>2319</v>
      </c>
      <c r="G390" s="237"/>
      <c r="H390" s="240">
        <v>12.199999999999999</v>
      </c>
      <c r="I390" s="241"/>
      <c r="J390" s="237"/>
      <c r="K390" s="237"/>
      <c r="L390" s="242"/>
      <c r="M390" s="243"/>
      <c r="N390" s="244"/>
      <c r="O390" s="244"/>
      <c r="P390" s="244"/>
      <c r="Q390" s="244"/>
      <c r="R390" s="244"/>
      <c r="S390" s="244"/>
      <c r="T390" s="244"/>
      <c r="U390" s="245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T390" s="246" t="s">
        <v>347</v>
      </c>
      <c r="AU390" s="246" t="s">
        <v>85</v>
      </c>
      <c r="AV390" s="13" t="s">
        <v>85</v>
      </c>
      <c r="AW390" s="13" t="s">
        <v>37</v>
      </c>
      <c r="AX390" s="13" t="s">
        <v>76</v>
      </c>
      <c r="AY390" s="246" t="s">
        <v>335</v>
      </c>
    </row>
    <row r="391" s="13" customFormat="1">
      <c r="A391" s="13"/>
      <c r="B391" s="236"/>
      <c r="C391" s="237"/>
      <c r="D391" s="229" t="s">
        <v>347</v>
      </c>
      <c r="E391" s="238" t="s">
        <v>19</v>
      </c>
      <c r="F391" s="239" t="s">
        <v>2320</v>
      </c>
      <c r="G391" s="237"/>
      <c r="H391" s="240">
        <v>7.2999999999999998</v>
      </c>
      <c r="I391" s="241"/>
      <c r="J391" s="237"/>
      <c r="K391" s="237"/>
      <c r="L391" s="242"/>
      <c r="M391" s="243"/>
      <c r="N391" s="244"/>
      <c r="O391" s="244"/>
      <c r="P391" s="244"/>
      <c r="Q391" s="244"/>
      <c r="R391" s="244"/>
      <c r="S391" s="244"/>
      <c r="T391" s="244"/>
      <c r="U391" s="245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T391" s="246" t="s">
        <v>347</v>
      </c>
      <c r="AU391" s="246" t="s">
        <v>85</v>
      </c>
      <c r="AV391" s="13" t="s">
        <v>85</v>
      </c>
      <c r="AW391" s="13" t="s">
        <v>37</v>
      </c>
      <c r="AX391" s="13" t="s">
        <v>76</v>
      </c>
      <c r="AY391" s="246" t="s">
        <v>335</v>
      </c>
    </row>
    <row r="392" s="15" customFormat="1">
      <c r="A392" s="15"/>
      <c r="B392" s="267"/>
      <c r="C392" s="268"/>
      <c r="D392" s="229" t="s">
        <v>347</v>
      </c>
      <c r="E392" s="269" t="s">
        <v>19</v>
      </c>
      <c r="F392" s="270" t="s">
        <v>462</v>
      </c>
      <c r="G392" s="268"/>
      <c r="H392" s="271">
        <v>540.5</v>
      </c>
      <c r="I392" s="272"/>
      <c r="J392" s="268"/>
      <c r="K392" s="268"/>
      <c r="L392" s="273"/>
      <c r="M392" s="274"/>
      <c r="N392" s="275"/>
      <c r="O392" s="275"/>
      <c r="P392" s="275"/>
      <c r="Q392" s="275"/>
      <c r="R392" s="275"/>
      <c r="S392" s="275"/>
      <c r="T392" s="275"/>
      <c r="U392" s="276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T392" s="277" t="s">
        <v>347</v>
      </c>
      <c r="AU392" s="277" t="s">
        <v>85</v>
      </c>
      <c r="AV392" s="15" t="s">
        <v>103</v>
      </c>
      <c r="AW392" s="15" t="s">
        <v>37</v>
      </c>
      <c r="AX392" s="15" t="s">
        <v>83</v>
      </c>
      <c r="AY392" s="277" t="s">
        <v>335</v>
      </c>
    </row>
    <row r="393" s="2" customFormat="1" ht="16.5" customHeight="1">
      <c r="A393" s="40"/>
      <c r="B393" s="41"/>
      <c r="C393" s="216" t="s">
        <v>675</v>
      </c>
      <c r="D393" s="216" t="s">
        <v>337</v>
      </c>
      <c r="E393" s="217" t="s">
        <v>2461</v>
      </c>
      <c r="F393" s="218" t="s">
        <v>2462</v>
      </c>
      <c r="G393" s="219" t="s">
        <v>388</v>
      </c>
      <c r="H393" s="220">
        <v>540.5</v>
      </c>
      <c r="I393" s="221"/>
      <c r="J393" s="222">
        <f>ROUND(I393*H393,2)</f>
        <v>0</v>
      </c>
      <c r="K393" s="218" t="s">
        <v>341</v>
      </c>
      <c r="L393" s="46"/>
      <c r="M393" s="223" t="s">
        <v>19</v>
      </c>
      <c r="N393" s="224" t="s">
        <v>47</v>
      </c>
      <c r="O393" s="86"/>
      <c r="P393" s="225">
        <f>O393*H393</f>
        <v>0</v>
      </c>
      <c r="Q393" s="225">
        <v>0</v>
      </c>
      <c r="R393" s="225">
        <f>Q393*H393</f>
        <v>0</v>
      </c>
      <c r="S393" s="225">
        <v>0</v>
      </c>
      <c r="T393" s="225">
        <f>S393*H393</f>
        <v>0</v>
      </c>
      <c r="U393" s="226" t="s">
        <v>19</v>
      </c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R393" s="227" t="s">
        <v>103</v>
      </c>
      <c r="AT393" s="227" t="s">
        <v>337</v>
      </c>
      <c r="AU393" s="227" t="s">
        <v>85</v>
      </c>
      <c r="AY393" s="19" t="s">
        <v>335</v>
      </c>
      <c r="BE393" s="228">
        <f>IF(N393="základní",J393,0)</f>
        <v>0</v>
      </c>
      <c r="BF393" s="228">
        <f>IF(N393="snížená",J393,0)</f>
        <v>0</v>
      </c>
      <c r="BG393" s="228">
        <f>IF(N393="zákl. přenesená",J393,0)</f>
        <v>0</v>
      </c>
      <c r="BH393" s="228">
        <f>IF(N393="sníž. přenesená",J393,0)</f>
        <v>0</v>
      </c>
      <c r="BI393" s="228">
        <f>IF(N393="nulová",J393,0)</f>
        <v>0</v>
      </c>
      <c r="BJ393" s="19" t="s">
        <v>83</v>
      </c>
      <c r="BK393" s="228">
        <f>ROUND(I393*H393,2)</f>
        <v>0</v>
      </c>
      <c r="BL393" s="19" t="s">
        <v>103</v>
      </c>
      <c r="BM393" s="227" t="s">
        <v>2463</v>
      </c>
    </row>
    <row r="394" s="2" customFormat="1">
      <c r="A394" s="40"/>
      <c r="B394" s="41"/>
      <c r="C394" s="42"/>
      <c r="D394" s="229" t="s">
        <v>343</v>
      </c>
      <c r="E394" s="42"/>
      <c r="F394" s="230" t="s">
        <v>2464</v>
      </c>
      <c r="G394" s="42"/>
      <c r="H394" s="42"/>
      <c r="I394" s="231"/>
      <c r="J394" s="42"/>
      <c r="K394" s="42"/>
      <c r="L394" s="46"/>
      <c r="M394" s="232"/>
      <c r="N394" s="233"/>
      <c r="O394" s="86"/>
      <c r="P394" s="86"/>
      <c r="Q394" s="86"/>
      <c r="R394" s="86"/>
      <c r="S394" s="86"/>
      <c r="T394" s="86"/>
      <c r="U394" s="87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T394" s="19" t="s">
        <v>343</v>
      </c>
      <c r="AU394" s="19" t="s">
        <v>85</v>
      </c>
    </row>
    <row r="395" s="2" customFormat="1">
      <c r="A395" s="40"/>
      <c r="B395" s="41"/>
      <c r="C395" s="42"/>
      <c r="D395" s="234" t="s">
        <v>345</v>
      </c>
      <c r="E395" s="42"/>
      <c r="F395" s="235" t="s">
        <v>2465</v>
      </c>
      <c r="G395" s="42"/>
      <c r="H395" s="42"/>
      <c r="I395" s="231"/>
      <c r="J395" s="42"/>
      <c r="K395" s="42"/>
      <c r="L395" s="46"/>
      <c r="M395" s="232"/>
      <c r="N395" s="233"/>
      <c r="O395" s="86"/>
      <c r="P395" s="86"/>
      <c r="Q395" s="86"/>
      <c r="R395" s="86"/>
      <c r="S395" s="86"/>
      <c r="T395" s="86"/>
      <c r="U395" s="87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T395" s="19" t="s">
        <v>345</v>
      </c>
      <c r="AU395" s="19" t="s">
        <v>85</v>
      </c>
    </row>
    <row r="396" s="2" customFormat="1" ht="16.5" customHeight="1">
      <c r="A396" s="40"/>
      <c r="B396" s="41"/>
      <c r="C396" s="216" t="s">
        <v>679</v>
      </c>
      <c r="D396" s="216" t="s">
        <v>337</v>
      </c>
      <c r="E396" s="217" t="s">
        <v>2466</v>
      </c>
      <c r="F396" s="218" t="s">
        <v>2467</v>
      </c>
      <c r="G396" s="219" t="s">
        <v>388</v>
      </c>
      <c r="H396" s="220">
        <v>1660.9000000000001</v>
      </c>
      <c r="I396" s="221"/>
      <c r="J396" s="222">
        <f>ROUND(I396*H396,2)</f>
        <v>0</v>
      </c>
      <c r="K396" s="218" t="s">
        <v>341</v>
      </c>
      <c r="L396" s="46"/>
      <c r="M396" s="223" t="s">
        <v>19</v>
      </c>
      <c r="N396" s="224" t="s">
        <v>47</v>
      </c>
      <c r="O396" s="86"/>
      <c r="P396" s="225">
        <f>O396*H396</f>
        <v>0</v>
      </c>
      <c r="Q396" s="225">
        <v>0.0025000000000000001</v>
      </c>
      <c r="R396" s="225">
        <f>Q396*H396</f>
        <v>4.1522500000000004</v>
      </c>
      <c r="S396" s="225">
        <v>0</v>
      </c>
      <c r="T396" s="225">
        <f>S396*H396</f>
        <v>0</v>
      </c>
      <c r="U396" s="226" t="s">
        <v>19</v>
      </c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R396" s="227" t="s">
        <v>103</v>
      </c>
      <c r="AT396" s="227" t="s">
        <v>337</v>
      </c>
      <c r="AU396" s="227" t="s">
        <v>85</v>
      </c>
      <c r="AY396" s="19" t="s">
        <v>335</v>
      </c>
      <c r="BE396" s="228">
        <f>IF(N396="základní",J396,0)</f>
        <v>0</v>
      </c>
      <c r="BF396" s="228">
        <f>IF(N396="snížená",J396,0)</f>
        <v>0</v>
      </c>
      <c r="BG396" s="228">
        <f>IF(N396="zákl. přenesená",J396,0)</f>
        <v>0</v>
      </c>
      <c r="BH396" s="228">
        <f>IF(N396="sníž. přenesená",J396,0)</f>
        <v>0</v>
      </c>
      <c r="BI396" s="228">
        <f>IF(N396="nulová",J396,0)</f>
        <v>0</v>
      </c>
      <c r="BJ396" s="19" t="s">
        <v>83</v>
      </c>
      <c r="BK396" s="228">
        <f>ROUND(I396*H396,2)</f>
        <v>0</v>
      </c>
      <c r="BL396" s="19" t="s">
        <v>103</v>
      </c>
      <c r="BM396" s="227" t="s">
        <v>2468</v>
      </c>
    </row>
    <row r="397" s="2" customFormat="1">
      <c r="A397" s="40"/>
      <c r="B397" s="41"/>
      <c r="C397" s="42"/>
      <c r="D397" s="229" t="s">
        <v>343</v>
      </c>
      <c r="E397" s="42"/>
      <c r="F397" s="230" t="s">
        <v>2469</v>
      </c>
      <c r="G397" s="42"/>
      <c r="H397" s="42"/>
      <c r="I397" s="231"/>
      <c r="J397" s="42"/>
      <c r="K397" s="42"/>
      <c r="L397" s="46"/>
      <c r="M397" s="232"/>
      <c r="N397" s="233"/>
      <c r="O397" s="86"/>
      <c r="P397" s="86"/>
      <c r="Q397" s="86"/>
      <c r="R397" s="86"/>
      <c r="S397" s="86"/>
      <c r="T397" s="86"/>
      <c r="U397" s="87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T397" s="19" t="s">
        <v>343</v>
      </c>
      <c r="AU397" s="19" t="s">
        <v>85</v>
      </c>
    </row>
    <row r="398" s="2" customFormat="1">
      <c r="A398" s="40"/>
      <c r="B398" s="41"/>
      <c r="C398" s="42"/>
      <c r="D398" s="234" t="s">
        <v>345</v>
      </c>
      <c r="E398" s="42"/>
      <c r="F398" s="235" t="s">
        <v>2470</v>
      </c>
      <c r="G398" s="42"/>
      <c r="H398" s="42"/>
      <c r="I398" s="231"/>
      <c r="J398" s="42"/>
      <c r="K398" s="42"/>
      <c r="L398" s="46"/>
      <c r="M398" s="232"/>
      <c r="N398" s="233"/>
      <c r="O398" s="86"/>
      <c r="P398" s="86"/>
      <c r="Q398" s="86"/>
      <c r="R398" s="86"/>
      <c r="S398" s="86"/>
      <c r="T398" s="86"/>
      <c r="U398" s="87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T398" s="19" t="s">
        <v>345</v>
      </c>
      <c r="AU398" s="19" t="s">
        <v>85</v>
      </c>
    </row>
    <row r="399" s="14" customFormat="1">
      <c r="A399" s="14"/>
      <c r="B399" s="247"/>
      <c r="C399" s="248"/>
      <c r="D399" s="229" t="s">
        <v>347</v>
      </c>
      <c r="E399" s="249" t="s">
        <v>19</v>
      </c>
      <c r="F399" s="250" t="s">
        <v>2158</v>
      </c>
      <c r="G399" s="248"/>
      <c r="H399" s="249" t="s">
        <v>19</v>
      </c>
      <c r="I399" s="251"/>
      <c r="J399" s="248"/>
      <c r="K399" s="248"/>
      <c r="L399" s="252"/>
      <c r="M399" s="253"/>
      <c r="N399" s="254"/>
      <c r="O399" s="254"/>
      <c r="P399" s="254"/>
      <c r="Q399" s="254"/>
      <c r="R399" s="254"/>
      <c r="S399" s="254"/>
      <c r="T399" s="254"/>
      <c r="U399" s="255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T399" s="256" t="s">
        <v>347</v>
      </c>
      <c r="AU399" s="256" t="s">
        <v>85</v>
      </c>
      <c r="AV399" s="14" t="s">
        <v>83</v>
      </c>
      <c r="AW399" s="14" t="s">
        <v>37</v>
      </c>
      <c r="AX399" s="14" t="s">
        <v>76</v>
      </c>
      <c r="AY399" s="256" t="s">
        <v>335</v>
      </c>
    </row>
    <row r="400" s="13" customFormat="1">
      <c r="A400" s="13"/>
      <c r="B400" s="236"/>
      <c r="C400" s="237"/>
      <c r="D400" s="229" t="s">
        <v>347</v>
      </c>
      <c r="E400" s="238" t="s">
        <v>19</v>
      </c>
      <c r="F400" s="239" t="s">
        <v>2471</v>
      </c>
      <c r="G400" s="237"/>
      <c r="H400" s="240">
        <v>291</v>
      </c>
      <c r="I400" s="241"/>
      <c r="J400" s="237"/>
      <c r="K400" s="237"/>
      <c r="L400" s="242"/>
      <c r="M400" s="243"/>
      <c r="N400" s="244"/>
      <c r="O400" s="244"/>
      <c r="P400" s="244"/>
      <c r="Q400" s="244"/>
      <c r="R400" s="244"/>
      <c r="S400" s="244"/>
      <c r="T400" s="244"/>
      <c r="U400" s="245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T400" s="246" t="s">
        <v>347</v>
      </c>
      <c r="AU400" s="246" t="s">
        <v>85</v>
      </c>
      <c r="AV400" s="13" t="s">
        <v>85</v>
      </c>
      <c r="AW400" s="13" t="s">
        <v>37</v>
      </c>
      <c r="AX400" s="13" t="s">
        <v>76</v>
      </c>
      <c r="AY400" s="246" t="s">
        <v>335</v>
      </c>
    </row>
    <row r="401" s="13" customFormat="1">
      <c r="A401" s="13"/>
      <c r="B401" s="236"/>
      <c r="C401" s="237"/>
      <c r="D401" s="229" t="s">
        <v>347</v>
      </c>
      <c r="E401" s="238" t="s">
        <v>19</v>
      </c>
      <c r="F401" s="239" t="s">
        <v>2472</v>
      </c>
      <c r="G401" s="237"/>
      <c r="H401" s="240">
        <v>829</v>
      </c>
      <c r="I401" s="241"/>
      <c r="J401" s="237"/>
      <c r="K401" s="237"/>
      <c r="L401" s="242"/>
      <c r="M401" s="243"/>
      <c r="N401" s="244"/>
      <c r="O401" s="244"/>
      <c r="P401" s="244"/>
      <c r="Q401" s="244"/>
      <c r="R401" s="244"/>
      <c r="S401" s="244"/>
      <c r="T401" s="244"/>
      <c r="U401" s="245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T401" s="246" t="s">
        <v>347</v>
      </c>
      <c r="AU401" s="246" t="s">
        <v>85</v>
      </c>
      <c r="AV401" s="13" t="s">
        <v>85</v>
      </c>
      <c r="AW401" s="13" t="s">
        <v>37</v>
      </c>
      <c r="AX401" s="13" t="s">
        <v>76</v>
      </c>
      <c r="AY401" s="246" t="s">
        <v>335</v>
      </c>
    </row>
    <row r="402" s="13" customFormat="1">
      <c r="A402" s="13"/>
      <c r="B402" s="236"/>
      <c r="C402" s="237"/>
      <c r="D402" s="229" t="s">
        <v>347</v>
      </c>
      <c r="E402" s="238" t="s">
        <v>19</v>
      </c>
      <c r="F402" s="239" t="s">
        <v>2473</v>
      </c>
      <c r="G402" s="237"/>
      <c r="H402" s="240">
        <v>19.899999999999999</v>
      </c>
      <c r="I402" s="241"/>
      <c r="J402" s="237"/>
      <c r="K402" s="237"/>
      <c r="L402" s="242"/>
      <c r="M402" s="243"/>
      <c r="N402" s="244"/>
      <c r="O402" s="244"/>
      <c r="P402" s="244"/>
      <c r="Q402" s="244"/>
      <c r="R402" s="244"/>
      <c r="S402" s="244"/>
      <c r="T402" s="244"/>
      <c r="U402" s="245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T402" s="246" t="s">
        <v>347</v>
      </c>
      <c r="AU402" s="246" t="s">
        <v>85</v>
      </c>
      <c r="AV402" s="13" t="s">
        <v>85</v>
      </c>
      <c r="AW402" s="13" t="s">
        <v>37</v>
      </c>
      <c r="AX402" s="13" t="s">
        <v>76</v>
      </c>
      <c r="AY402" s="246" t="s">
        <v>335</v>
      </c>
    </row>
    <row r="403" s="13" customFormat="1">
      <c r="A403" s="13"/>
      <c r="B403" s="236"/>
      <c r="C403" s="237"/>
      <c r="D403" s="229" t="s">
        <v>347</v>
      </c>
      <c r="E403" s="238" t="s">
        <v>19</v>
      </c>
      <c r="F403" s="239" t="s">
        <v>2460</v>
      </c>
      <c r="G403" s="237"/>
      <c r="H403" s="240">
        <v>363</v>
      </c>
      <c r="I403" s="241"/>
      <c r="J403" s="237"/>
      <c r="K403" s="237"/>
      <c r="L403" s="242"/>
      <c r="M403" s="243"/>
      <c r="N403" s="244"/>
      <c r="O403" s="244"/>
      <c r="P403" s="244"/>
      <c r="Q403" s="244"/>
      <c r="R403" s="244"/>
      <c r="S403" s="244"/>
      <c r="T403" s="244"/>
      <c r="U403" s="245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T403" s="246" t="s">
        <v>347</v>
      </c>
      <c r="AU403" s="246" t="s">
        <v>85</v>
      </c>
      <c r="AV403" s="13" t="s">
        <v>85</v>
      </c>
      <c r="AW403" s="13" t="s">
        <v>37</v>
      </c>
      <c r="AX403" s="13" t="s">
        <v>76</v>
      </c>
      <c r="AY403" s="246" t="s">
        <v>335</v>
      </c>
    </row>
    <row r="404" s="13" customFormat="1">
      <c r="A404" s="13"/>
      <c r="B404" s="236"/>
      <c r="C404" s="237"/>
      <c r="D404" s="229" t="s">
        <v>347</v>
      </c>
      <c r="E404" s="238" t="s">
        <v>19</v>
      </c>
      <c r="F404" s="239" t="s">
        <v>7</v>
      </c>
      <c r="G404" s="237"/>
      <c r="H404" s="240">
        <v>21</v>
      </c>
      <c r="I404" s="241"/>
      <c r="J404" s="237"/>
      <c r="K404" s="237"/>
      <c r="L404" s="242"/>
      <c r="M404" s="243"/>
      <c r="N404" s="244"/>
      <c r="O404" s="244"/>
      <c r="P404" s="244"/>
      <c r="Q404" s="244"/>
      <c r="R404" s="244"/>
      <c r="S404" s="244"/>
      <c r="T404" s="244"/>
      <c r="U404" s="245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T404" s="246" t="s">
        <v>347</v>
      </c>
      <c r="AU404" s="246" t="s">
        <v>85</v>
      </c>
      <c r="AV404" s="13" t="s">
        <v>85</v>
      </c>
      <c r="AW404" s="13" t="s">
        <v>37</v>
      </c>
      <c r="AX404" s="13" t="s">
        <v>76</v>
      </c>
      <c r="AY404" s="246" t="s">
        <v>335</v>
      </c>
    </row>
    <row r="405" s="13" customFormat="1">
      <c r="A405" s="13"/>
      <c r="B405" s="236"/>
      <c r="C405" s="237"/>
      <c r="D405" s="229" t="s">
        <v>347</v>
      </c>
      <c r="E405" s="238" t="s">
        <v>19</v>
      </c>
      <c r="F405" s="239" t="s">
        <v>941</v>
      </c>
      <c r="G405" s="237"/>
      <c r="H405" s="240">
        <v>83</v>
      </c>
      <c r="I405" s="241"/>
      <c r="J405" s="237"/>
      <c r="K405" s="237"/>
      <c r="L405" s="242"/>
      <c r="M405" s="243"/>
      <c r="N405" s="244"/>
      <c r="O405" s="244"/>
      <c r="P405" s="244"/>
      <c r="Q405" s="244"/>
      <c r="R405" s="244"/>
      <c r="S405" s="244"/>
      <c r="T405" s="244"/>
      <c r="U405" s="245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T405" s="246" t="s">
        <v>347</v>
      </c>
      <c r="AU405" s="246" t="s">
        <v>85</v>
      </c>
      <c r="AV405" s="13" t="s">
        <v>85</v>
      </c>
      <c r="AW405" s="13" t="s">
        <v>37</v>
      </c>
      <c r="AX405" s="13" t="s">
        <v>76</v>
      </c>
      <c r="AY405" s="246" t="s">
        <v>335</v>
      </c>
    </row>
    <row r="406" s="13" customFormat="1">
      <c r="A406" s="13"/>
      <c r="B406" s="236"/>
      <c r="C406" s="237"/>
      <c r="D406" s="229" t="s">
        <v>347</v>
      </c>
      <c r="E406" s="238" t="s">
        <v>19</v>
      </c>
      <c r="F406" s="239" t="s">
        <v>713</v>
      </c>
      <c r="G406" s="237"/>
      <c r="H406" s="240">
        <v>54</v>
      </c>
      <c r="I406" s="241"/>
      <c r="J406" s="237"/>
      <c r="K406" s="237"/>
      <c r="L406" s="242"/>
      <c r="M406" s="243"/>
      <c r="N406" s="244"/>
      <c r="O406" s="244"/>
      <c r="P406" s="244"/>
      <c r="Q406" s="244"/>
      <c r="R406" s="244"/>
      <c r="S406" s="244"/>
      <c r="T406" s="244"/>
      <c r="U406" s="245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T406" s="246" t="s">
        <v>347</v>
      </c>
      <c r="AU406" s="246" t="s">
        <v>85</v>
      </c>
      <c r="AV406" s="13" t="s">
        <v>85</v>
      </c>
      <c r="AW406" s="13" t="s">
        <v>37</v>
      </c>
      <c r="AX406" s="13" t="s">
        <v>76</v>
      </c>
      <c r="AY406" s="246" t="s">
        <v>335</v>
      </c>
    </row>
    <row r="407" s="15" customFormat="1">
      <c r="A407" s="15"/>
      <c r="B407" s="267"/>
      <c r="C407" s="268"/>
      <c r="D407" s="229" t="s">
        <v>347</v>
      </c>
      <c r="E407" s="269" t="s">
        <v>19</v>
      </c>
      <c r="F407" s="270" t="s">
        <v>462</v>
      </c>
      <c r="G407" s="268"/>
      <c r="H407" s="271">
        <v>1660.9000000000001</v>
      </c>
      <c r="I407" s="272"/>
      <c r="J407" s="268"/>
      <c r="K407" s="268"/>
      <c r="L407" s="273"/>
      <c r="M407" s="274"/>
      <c r="N407" s="275"/>
      <c r="O407" s="275"/>
      <c r="P407" s="275"/>
      <c r="Q407" s="275"/>
      <c r="R407" s="275"/>
      <c r="S407" s="275"/>
      <c r="T407" s="275"/>
      <c r="U407" s="276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T407" s="277" t="s">
        <v>347</v>
      </c>
      <c r="AU407" s="277" t="s">
        <v>85</v>
      </c>
      <c r="AV407" s="15" t="s">
        <v>103</v>
      </c>
      <c r="AW407" s="15" t="s">
        <v>37</v>
      </c>
      <c r="AX407" s="15" t="s">
        <v>83</v>
      </c>
      <c r="AY407" s="277" t="s">
        <v>335</v>
      </c>
    </row>
    <row r="408" s="2" customFormat="1" ht="16.5" customHeight="1">
      <c r="A408" s="40"/>
      <c r="B408" s="41"/>
      <c r="C408" s="216" t="s">
        <v>686</v>
      </c>
      <c r="D408" s="216" t="s">
        <v>337</v>
      </c>
      <c r="E408" s="217" t="s">
        <v>2474</v>
      </c>
      <c r="F408" s="218" t="s">
        <v>2475</v>
      </c>
      <c r="G408" s="219" t="s">
        <v>364</v>
      </c>
      <c r="H408" s="220">
        <v>45.764000000000003</v>
      </c>
      <c r="I408" s="221"/>
      <c r="J408" s="222">
        <f>ROUND(I408*H408,2)</f>
        <v>0</v>
      </c>
      <c r="K408" s="218" t="s">
        <v>341</v>
      </c>
      <c r="L408" s="46"/>
      <c r="M408" s="223" t="s">
        <v>19</v>
      </c>
      <c r="N408" s="224" t="s">
        <v>47</v>
      </c>
      <c r="O408" s="86"/>
      <c r="P408" s="225">
        <f>O408*H408</f>
        <v>0</v>
      </c>
      <c r="Q408" s="225">
        <v>1.0463199999999999</v>
      </c>
      <c r="R408" s="225">
        <f>Q408*H408</f>
        <v>47.88378848</v>
      </c>
      <c r="S408" s="225">
        <v>0</v>
      </c>
      <c r="T408" s="225">
        <f>S408*H408</f>
        <v>0</v>
      </c>
      <c r="U408" s="226" t="s">
        <v>19</v>
      </c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R408" s="227" t="s">
        <v>103</v>
      </c>
      <c r="AT408" s="227" t="s">
        <v>337</v>
      </c>
      <c r="AU408" s="227" t="s">
        <v>85</v>
      </c>
      <c r="AY408" s="19" t="s">
        <v>335</v>
      </c>
      <c r="BE408" s="228">
        <f>IF(N408="základní",J408,0)</f>
        <v>0</v>
      </c>
      <c r="BF408" s="228">
        <f>IF(N408="snížená",J408,0)</f>
        <v>0</v>
      </c>
      <c r="BG408" s="228">
        <f>IF(N408="zákl. přenesená",J408,0)</f>
        <v>0</v>
      </c>
      <c r="BH408" s="228">
        <f>IF(N408="sníž. přenesená",J408,0)</f>
        <v>0</v>
      </c>
      <c r="BI408" s="228">
        <f>IF(N408="nulová",J408,0)</f>
        <v>0</v>
      </c>
      <c r="BJ408" s="19" t="s">
        <v>83</v>
      </c>
      <c r="BK408" s="228">
        <f>ROUND(I408*H408,2)</f>
        <v>0</v>
      </c>
      <c r="BL408" s="19" t="s">
        <v>103</v>
      </c>
      <c r="BM408" s="227" t="s">
        <v>2476</v>
      </c>
    </row>
    <row r="409" s="2" customFormat="1">
      <c r="A409" s="40"/>
      <c r="B409" s="41"/>
      <c r="C409" s="42"/>
      <c r="D409" s="229" t="s">
        <v>343</v>
      </c>
      <c r="E409" s="42"/>
      <c r="F409" s="230" t="s">
        <v>2477</v>
      </c>
      <c r="G409" s="42"/>
      <c r="H409" s="42"/>
      <c r="I409" s="231"/>
      <c r="J409" s="42"/>
      <c r="K409" s="42"/>
      <c r="L409" s="46"/>
      <c r="M409" s="232"/>
      <c r="N409" s="233"/>
      <c r="O409" s="86"/>
      <c r="P409" s="86"/>
      <c r="Q409" s="86"/>
      <c r="R409" s="86"/>
      <c r="S409" s="86"/>
      <c r="T409" s="86"/>
      <c r="U409" s="87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T409" s="19" t="s">
        <v>343</v>
      </c>
      <c r="AU409" s="19" t="s">
        <v>85</v>
      </c>
    </row>
    <row r="410" s="2" customFormat="1">
      <c r="A410" s="40"/>
      <c r="B410" s="41"/>
      <c r="C410" s="42"/>
      <c r="D410" s="234" t="s">
        <v>345</v>
      </c>
      <c r="E410" s="42"/>
      <c r="F410" s="235" t="s">
        <v>2478</v>
      </c>
      <c r="G410" s="42"/>
      <c r="H410" s="42"/>
      <c r="I410" s="231"/>
      <c r="J410" s="42"/>
      <c r="K410" s="42"/>
      <c r="L410" s="46"/>
      <c r="M410" s="232"/>
      <c r="N410" s="233"/>
      <c r="O410" s="86"/>
      <c r="P410" s="86"/>
      <c r="Q410" s="86"/>
      <c r="R410" s="86"/>
      <c r="S410" s="86"/>
      <c r="T410" s="86"/>
      <c r="U410" s="87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T410" s="19" t="s">
        <v>345</v>
      </c>
      <c r="AU410" s="19" t="s">
        <v>85</v>
      </c>
    </row>
    <row r="411" s="14" customFormat="1">
      <c r="A411" s="14"/>
      <c r="B411" s="247"/>
      <c r="C411" s="248"/>
      <c r="D411" s="229" t="s">
        <v>347</v>
      </c>
      <c r="E411" s="249" t="s">
        <v>19</v>
      </c>
      <c r="F411" s="250" t="s">
        <v>2158</v>
      </c>
      <c r="G411" s="248"/>
      <c r="H411" s="249" t="s">
        <v>19</v>
      </c>
      <c r="I411" s="251"/>
      <c r="J411" s="248"/>
      <c r="K411" s="248"/>
      <c r="L411" s="252"/>
      <c r="M411" s="253"/>
      <c r="N411" s="254"/>
      <c r="O411" s="254"/>
      <c r="P411" s="254"/>
      <c r="Q411" s="254"/>
      <c r="R411" s="254"/>
      <c r="S411" s="254"/>
      <c r="T411" s="254"/>
      <c r="U411" s="255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T411" s="256" t="s">
        <v>347</v>
      </c>
      <c r="AU411" s="256" t="s">
        <v>85</v>
      </c>
      <c r="AV411" s="14" t="s">
        <v>83</v>
      </c>
      <c r="AW411" s="14" t="s">
        <v>37</v>
      </c>
      <c r="AX411" s="14" t="s">
        <v>76</v>
      </c>
      <c r="AY411" s="256" t="s">
        <v>335</v>
      </c>
    </row>
    <row r="412" s="13" customFormat="1">
      <c r="A412" s="13"/>
      <c r="B412" s="236"/>
      <c r="C412" s="237"/>
      <c r="D412" s="229" t="s">
        <v>347</v>
      </c>
      <c r="E412" s="238" t="s">
        <v>19</v>
      </c>
      <c r="F412" s="239" t="s">
        <v>2479</v>
      </c>
      <c r="G412" s="237"/>
      <c r="H412" s="240">
        <v>2.3879999999999999</v>
      </c>
      <c r="I412" s="241"/>
      <c r="J412" s="237"/>
      <c r="K412" s="237"/>
      <c r="L412" s="242"/>
      <c r="M412" s="243"/>
      <c r="N412" s="244"/>
      <c r="O412" s="244"/>
      <c r="P412" s="244"/>
      <c r="Q412" s="244"/>
      <c r="R412" s="244"/>
      <c r="S412" s="244"/>
      <c r="T412" s="244"/>
      <c r="U412" s="245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T412" s="246" t="s">
        <v>347</v>
      </c>
      <c r="AU412" s="246" t="s">
        <v>85</v>
      </c>
      <c r="AV412" s="13" t="s">
        <v>85</v>
      </c>
      <c r="AW412" s="13" t="s">
        <v>37</v>
      </c>
      <c r="AX412" s="13" t="s">
        <v>76</v>
      </c>
      <c r="AY412" s="246" t="s">
        <v>335</v>
      </c>
    </row>
    <row r="413" s="13" customFormat="1">
      <c r="A413" s="13"/>
      <c r="B413" s="236"/>
      <c r="C413" s="237"/>
      <c r="D413" s="229" t="s">
        <v>347</v>
      </c>
      <c r="E413" s="238" t="s">
        <v>19</v>
      </c>
      <c r="F413" s="239" t="s">
        <v>2480</v>
      </c>
      <c r="G413" s="237"/>
      <c r="H413" s="240">
        <v>7.7839999999999998</v>
      </c>
      <c r="I413" s="241"/>
      <c r="J413" s="237"/>
      <c r="K413" s="237"/>
      <c r="L413" s="242"/>
      <c r="M413" s="243"/>
      <c r="N413" s="244"/>
      <c r="O413" s="244"/>
      <c r="P413" s="244"/>
      <c r="Q413" s="244"/>
      <c r="R413" s="244"/>
      <c r="S413" s="244"/>
      <c r="T413" s="244"/>
      <c r="U413" s="245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T413" s="246" t="s">
        <v>347</v>
      </c>
      <c r="AU413" s="246" t="s">
        <v>85</v>
      </c>
      <c r="AV413" s="13" t="s">
        <v>85</v>
      </c>
      <c r="AW413" s="13" t="s">
        <v>37</v>
      </c>
      <c r="AX413" s="13" t="s">
        <v>76</v>
      </c>
      <c r="AY413" s="246" t="s">
        <v>335</v>
      </c>
    </row>
    <row r="414" s="13" customFormat="1">
      <c r="A414" s="13"/>
      <c r="B414" s="236"/>
      <c r="C414" s="237"/>
      <c r="D414" s="229" t="s">
        <v>347</v>
      </c>
      <c r="E414" s="238" t="s">
        <v>19</v>
      </c>
      <c r="F414" s="239" t="s">
        <v>2481</v>
      </c>
      <c r="G414" s="237"/>
      <c r="H414" s="240">
        <v>17.562999999999999</v>
      </c>
      <c r="I414" s="241"/>
      <c r="J414" s="237"/>
      <c r="K414" s="237"/>
      <c r="L414" s="242"/>
      <c r="M414" s="243"/>
      <c r="N414" s="244"/>
      <c r="O414" s="244"/>
      <c r="P414" s="244"/>
      <c r="Q414" s="244"/>
      <c r="R414" s="244"/>
      <c r="S414" s="244"/>
      <c r="T414" s="244"/>
      <c r="U414" s="245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T414" s="246" t="s">
        <v>347</v>
      </c>
      <c r="AU414" s="246" t="s">
        <v>85</v>
      </c>
      <c r="AV414" s="13" t="s">
        <v>85</v>
      </c>
      <c r="AW414" s="13" t="s">
        <v>37</v>
      </c>
      <c r="AX414" s="13" t="s">
        <v>76</v>
      </c>
      <c r="AY414" s="246" t="s">
        <v>335</v>
      </c>
    </row>
    <row r="415" s="13" customFormat="1">
      <c r="A415" s="13"/>
      <c r="B415" s="236"/>
      <c r="C415" s="237"/>
      <c r="D415" s="229" t="s">
        <v>347</v>
      </c>
      <c r="E415" s="238" t="s">
        <v>19</v>
      </c>
      <c r="F415" s="239" t="s">
        <v>2482</v>
      </c>
      <c r="G415" s="237"/>
      <c r="H415" s="240">
        <v>11.486000000000001</v>
      </c>
      <c r="I415" s="241"/>
      <c r="J415" s="237"/>
      <c r="K415" s="237"/>
      <c r="L415" s="242"/>
      <c r="M415" s="243"/>
      <c r="N415" s="244"/>
      <c r="O415" s="244"/>
      <c r="P415" s="244"/>
      <c r="Q415" s="244"/>
      <c r="R415" s="244"/>
      <c r="S415" s="244"/>
      <c r="T415" s="244"/>
      <c r="U415" s="245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T415" s="246" t="s">
        <v>347</v>
      </c>
      <c r="AU415" s="246" t="s">
        <v>85</v>
      </c>
      <c r="AV415" s="13" t="s">
        <v>85</v>
      </c>
      <c r="AW415" s="13" t="s">
        <v>37</v>
      </c>
      <c r="AX415" s="13" t="s">
        <v>76</v>
      </c>
      <c r="AY415" s="246" t="s">
        <v>335</v>
      </c>
    </row>
    <row r="416" s="13" customFormat="1">
      <c r="A416" s="13"/>
      <c r="B416" s="236"/>
      <c r="C416" s="237"/>
      <c r="D416" s="229" t="s">
        <v>347</v>
      </c>
      <c r="E416" s="238" t="s">
        <v>19</v>
      </c>
      <c r="F416" s="239" t="s">
        <v>2483</v>
      </c>
      <c r="G416" s="237"/>
      <c r="H416" s="240">
        <v>4.3639999999999999</v>
      </c>
      <c r="I416" s="241"/>
      <c r="J416" s="237"/>
      <c r="K416" s="237"/>
      <c r="L416" s="242"/>
      <c r="M416" s="243"/>
      <c r="N416" s="244"/>
      <c r="O416" s="244"/>
      <c r="P416" s="244"/>
      <c r="Q416" s="244"/>
      <c r="R416" s="244"/>
      <c r="S416" s="244"/>
      <c r="T416" s="244"/>
      <c r="U416" s="245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T416" s="246" t="s">
        <v>347</v>
      </c>
      <c r="AU416" s="246" t="s">
        <v>85</v>
      </c>
      <c r="AV416" s="13" t="s">
        <v>85</v>
      </c>
      <c r="AW416" s="13" t="s">
        <v>37</v>
      </c>
      <c r="AX416" s="13" t="s">
        <v>76</v>
      </c>
      <c r="AY416" s="246" t="s">
        <v>335</v>
      </c>
    </row>
    <row r="417" s="15" customFormat="1">
      <c r="A417" s="15"/>
      <c r="B417" s="267"/>
      <c r="C417" s="268"/>
      <c r="D417" s="229" t="s">
        <v>347</v>
      </c>
      <c r="E417" s="269" t="s">
        <v>19</v>
      </c>
      <c r="F417" s="270" t="s">
        <v>462</v>
      </c>
      <c r="G417" s="268"/>
      <c r="H417" s="271">
        <v>43.585000000000001</v>
      </c>
      <c r="I417" s="272"/>
      <c r="J417" s="268"/>
      <c r="K417" s="268"/>
      <c r="L417" s="273"/>
      <c r="M417" s="274"/>
      <c r="N417" s="275"/>
      <c r="O417" s="275"/>
      <c r="P417" s="275"/>
      <c r="Q417" s="275"/>
      <c r="R417" s="275"/>
      <c r="S417" s="275"/>
      <c r="T417" s="275"/>
      <c r="U417" s="276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T417" s="277" t="s">
        <v>347</v>
      </c>
      <c r="AU417" s="277" t="s">
        <v>85</v>
      </c>
      <c r="AV417" s="15" t="s">
        <v>103</v>
      </c>
      <c r="AW417" s="15" t="s">
        <v>37</v>
      </c>
      <c r="AX417" s="15" t="s">
        <v>83</v>
      </c>
      <c r="AY417" s="277" t="s">
        <v>335</v>
      </c>
    </row>
    <row r="418" s="13" customFormat="1">
      <c r="A418" s="13"/>
      <c r="B418" s="236"/>
      <c r="C418" s="237"/>
      <c r="D418" s="229" t="s">
        <v>347</v>
      </c>
      <c r="E418" s="237"/>
      <c r="F418" s="239" t="s">
        <v>2484</v>
      </c>
      <c r="G418" s="237"/>
      <c r="H418" s="240">
        <v>45.764000000000003</v>
      </c>
      <c r="I418" s="241"/>
      <c r="J418" s="237"/>
      <c r="K418" s="237"/>
      <c r="L418" s="242"/>
      <c r="M418" s="243"/>
      <c r="N418" s="244"/>
      <c r="O418" s="244"/>
      <c r="P418" s="244"/>
      <c r="Q418" s="244"/>
      <c r="R418" s="244"/>
      <c r="S418" s="244"/>
      <c r="T418" s="244"/>
      <c r="U418" s="245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T418" s="246" t="s">
        <v>347</v>
      </c>
      <c r="AU418" s="246" t="s">
        <v>85</v>
      </c>
      <c r="AV418" s="13" t="s">
        <v>85</v>
      </c>
      <c r="AW418" s="13" t="s">
        <v>4</v>
      </c>
      <c r="AX418" s="13" t="s">
        <v>83</v>
      </c>
      <c r="AY418" s="246" t="s">
        <v>335</v>
      </c>
    </row>
    <row r="419" s="2" customFormat="1" ht="16.5" customHeight="1">
      <c r="A419" s="40"/>
      <c r="B419" s="41"/>
      <c r="C419" s="216" t="s">
        <v>699</v>
      </c>
      <c r="D419" s="216" t="s">
        <v>337</v>
      </c>
      <c r="E419" s="217" t="s">
        <v>2485</v>
      </c>
      <c r="F419" s="218" t="s">
        <v>2486</v>
      </c>
      <c r="G419" s="219" t="s">
        <v>666</v>
      </c>
      <c r="H419" s="220">
        <v>7</v>
      </c>
      <c r="I419" s="221"/>
      <c r="J419" s="222">
        <f>ROUND(I419*H419,2)</f>
        <v>0</v>
      </c>
      <c r="K419" s="218" t="s">
        <v>341</v>
      </c>
      <c r="L419" s="46"/>
      <c r="M419" s="223" t="s">
        <v>19</v>
      </c>
      <c r="N419" s="224" t="s">
        <v>47</v>
      </c>
      <c r="O419" s="86"/>
      <c r="P419" s="225">
        <f>O419*H419</f>
        <v>0</v>
      </c>
      <c r="Q419" s="225">
        <v>0.16922999999999999</v>
      </c>
      <c r="R419" s="225">
        <f>Q419*H419</f>
        <v>1.1846099999999999</v>
      </c>
      <c r="S419" s="225">
        <v>0</v>
      </c>
      <c r="T419" s="225">
        <f>S419*H419</f>
        <v>0</v>
      </c>
      <c r="U419" s="226" t="s">
        <v>19</v>
      </c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R419" s="227" t="s">
        <v>103</v>
      </c>
      <c r="AT419" s="227" t="s">
        <v>337</v>
      </c>
      <c r="AU419" s="227" t="s">
        <v>85</v>
      </c>
      <c r="AY419" s="19" t="s">
        <v>335</v>
      </c>
      <c r="BE419" s="228">
        <f>IF(N419="základní",J419,0)</f>
        <v>0</v>
      </c>
      <c r="BF419" s="228">
        <f>IF(N419="snížená",J419,0)</f>
        <v>0</v>
      </c>
      <c r="BG419" s="228">
        <f>IF(N419="zákl. přenesená",J419,0)</f>
        <v>0</v>
      </c>
      <c r="BH419" s="228">
        <f>IF(N419="sníž. přenesená",J419,0)</f>
        <v>0</v>
      </c>
      <c r="BI419" s="228">
        <f>IF(N419="nulová",J419,0)</f>
        <v>0</v>
      </c>
      <c r="BJ419" s="19" t="s">
        <v>83</v>
      </c>
      <c r="BK419" s="228">
        <f>ROUND(I419*H419,2)</f>
        <v>0</v>
      </c>
      <c r="BL419" s="19" t="s">
        <v>103</v>
      </c>
      <c r="BM419" s="227" t="s">
        <v>2487</v>
      </c>
    </row>
    <row r="420" s="2" customFormat="1">
      <c r="A420" s="40"/>
      <c r="B420" s="41"/>
      <c r="C420" s="42"/>
      <c r="D420" s="229" t="s">
        <v>343</v>
      </c>
      <c r="E420" s="42"/>
      <c r="F420" s="230" t="s">
        <v>2488</v>
      </c>
      <c r="G420" s="42"/>
      <c r="H420" s="42"/>
      <c r="I420" s="231"/>
      <c r="J420" s="42"/>
      <c r="K420" s="42"/>
      <c r="L420" s="46"/>
      <c r="M420" s="232"/>
      <c r="N420" s="233"/>
      <c r="O420" s="86"/>
      <c r="P420" s="86"/>
      <c r="Q420" s="86"/>
      <c r="R420" s="86"/>
      <c r="S420" s="86"/>
      <c r="T420" s="86"/>
      <c r="U420" s="87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T420" s="19" t="s">
        <v>343</v>
      </c>
      <c r="AU420" s="19" t="s">
        <v>85</v>
      </c>
    </row>
    <row r="421" s="2" customFormat="1">
      <c r="A421" s="40"/>
      <c r="B421" s="41"/>
      <c r="C421" s="42"/>
      <c r="D421" s="234" t="s">
        <v>345</v>
      </c>
      <c r="E421" s="42"/>
      <c r="F421" s="235" t="s">
        <v>2489</v>
      </c>
      <c r="G421" s="42"/>
      <c r="H421" s="42"/>
      <c r="I421" s="231"/>
      <c r="J421" s="42"/>
      <c r="K421" s="42"/>
      <c r="L421" s="46"/>
      <c r="M421" s="232"/>
      <c r="N421" s="233"/>
      <c r="O421" s="86"/>
      <c r="P421" s="86"/>
      <c r="Q421" s="86"/>
      <c r="R421" s="86"/>
      <c r="S421" s="86"/>
      <c r="T421" s="86"/>
      <c r="U421" s="87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T421" s="19" t="s">
        <v>345</v>
      </c>
      <c r="AU421" s="19" t="s">
        <v>85</v>
      </c>
    </row>
    <row r="422" s="14" customFormat="1">
      <c r="A422" s="14"/>
      <c r="B422" s="247"/>
      <c r="C422" s="248"/>
      <c r="D422" s="229" t="s">
        <v>347</v>
      </c>
      <c r="E422" s="249" t="s">
        <v>19</v>
      </c>
      <c r="F422" s="250" t="s">
        <v>2158</v>
      </c>
      <c r="G422" s="248"/>
      <c r="H422" s="249" t="s">
        <v>19</v>
      </c>
      <c r="I422" s="251"/>
      <c r="J422" s="248"/>
      <c r="K422" s="248"/>
      <c r="L422" s="252"/>
      <c r="M422" s="253"/>
      <c r="N422" s="254"/>
      <c r="O422" s="254"/>
      <c r="P422" s="254"/>
      <c r="Q422" s="254"/>
      <c r="R422" s="254"/>
      <c r="S422" s="254"/>
      <c r="T422" s="254"/>
      <c r="U422" s="255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T422" s="256" t="s">
        <v>347</v>
      </c>
      <c r="AU422" s="256" t="s">
        <v>85</v>
      </c>
      <c r="AV422" s="14" t="s">
        <v>83</v>
      </c>
      <c r="AW422" s="14" t="s">
        <v>37</v>
      </c>
      <c r="AX422" s="14" t="s">
        <v>76</v>
      </c>
      <c r="AY422" s="256" t="s">
        <v>335</v>
      </c>
    </row>
    <row r="423" s="13" customFormat="1">
      <c r="A423" s="13"/>
      <c r="B423" s="236"/>
      <c r="C423" s="237"/>
      <c r="D423" s="229" t="s">
        <v>347</v>
      </c>
      <c r="E423" s="238" t="s">
        <v>19</v>
      </c>
      <c r="F423" s="239" t="s">
        <v>385</v>
      </c>
      <c r="G423" s="237"/>
      <c r="H423" s="240">
        <v>7</v>
      </c>
      <c r="I423" s="241"/>
      <c r="J423" s="237"/>
      <c r="K423" s="237"/>
      <c r="L423" s="242"/>
      <c r="M423" s="243"/>
      <c r="N423" s="244"/>
      <c r="O423" s="244"/>
      <c r="P423" s="244"/>
      <c r="Q423" s="244"/>
      <c r="R423" s="244"/>
      <c r="S423" s="244"/>
      <c r="T423" s="244"/>
      <c r="U423" s="245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T423" s="246" t="s">
        <v>347</v>
      </c>
      <c r="AU423" s="246" t="s">
        <v>85</v>
      </c>
      <c r="AV423" s="13" t="s">
        <v>85</v>
      </c>
      <c r="AW423" s="13" t="s">
        <v>37</v>
      </c>
      <c r="AX423" s="13" t="s">
        <v>83</v>
      </c>
      <c r="AY423" s="246" t="s">
        <v>335</v>
      </c>
    </row>
    <row r="424" s="2" customFormat="1" ht="16.5" customHeight="1">
      <c r="A424" s="40"/>
      <c r="B424" s="41"/>
      <c r="C424" s="257" t="s">
        <v>706</v>
      </c>
      <c r="D424" s="257" t="s">
        <v>395</v>
      </c>
      <c r="E424" s="258" t="s">
        <v>1823</v>
      </c>
      <c r="F424" s="259" t="s">
        <v>2490</v>
      </c>
      <c r="G424" s="260" t="s">
        <v>666</v>
      </c>
      <c r="H424" s="261">
        <v>7</v>
      </c>
      <c r="I424" s="262"/>
      <c r="J424" s="263">
        <f>ROUND(I424*H424,2)</f>
        <v>0</v>
      </c>
      <c r="K424" s="259" t="s">
        <v>19</v>
      </c>
      <c r="L424" s="264"/>
      <c r="M424" s="265" t="s">
        <v>19</v>
      </c>
      <c r="N424" s="266" t="s">
        <v>47</v>
      </c>
      <c r="O424" s="86"/>
      <c r="P424" s="225">
        <f>O424*H424</f>
        <v>0</v>
      </c>
      <c r="Q424" s="225">
        <v>5</v>
      </c>
      <c r="R424" s="225">
        <f>Q424*H424</f>
        <v>35</v>
      </c>
      <c r="S424" s="225">
        <v>0</v>
      </c>
      <c r="T424" s="225">
        <f>S424*H424</f>
        <v>0</v>
      </c>
      <c r="U424" s="226" t="s">
        <v>19</v>
      </c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R424" s="227" t="s">
        <v>394</v>
      </c>
      <c r="AT424" s="227" t="s">
        <v>395</v>
      </c>
      <c r="AU424" s="227" t="s">
        <v>85</v>
      </c>
      <c r="AY424" s="19" t="s">
        <v>335</v>
      </c>
      <c r="BE424" s="228">
        <f>IF(N424="základní",J424,0)</f>
        <v>0</v>
      </c>
      <c r="BF424" s="228">
        <f>IF(N424="snížená",J424,0)</f>
        <v>0</v>
      </c>
      <c r="BG424" s="228">
        <f>IF(N424="zákl. přenesená",J424,0)</f>
        <v>0</v>
      </c>
      <c r="BH424" s="228">
        <f>IF(N424="sníž. přenesená",J424,0)</f>
        <v>0</v>
      </c>
      <c r="BI424" s="228">
        <f>IF(N424="nulová",J424,0)</f>
        <v>0</v>
      </c>
      <c r="BJ424" s="19" t="s">
        <v>83</v>
      </c>
      <c r="BK424" s="228">
        <f>ROUND(I424*H424,2)</f>
        <v>0</v>
      </c>
      <c r="BL424" s="19" t="s">
        <v>103</v>
      </c>
      <c r="BM424" s="227" t="s">
        <v>2491</v>
      </c>
    </row>
    <row r="425" s="2" customFormat="1">
      <c r="A425" s="40"/>
      <c r="B425" s="41"/>
      <c r="C425" s="42"/>
      <c r="D425" s="229" t="s">
        <v>343</v>
      </c>
      <c r="E425" s="42"/>
      <c r="F425" s="230" t="s">
        <v>2490</v>
      </c>
      <c r="G425" s="42"/>
      <c r="H425" s="42"/>
      <c r="I425" s="231"/>
      <c r="J425" s="42"/>
      <c r="K425" s="42"/>
      <c r="L425" s="46"/>
      <c r="M425" s="232"/>
      <c r="N425" s="233"/>
      <c r="O425" s="86"/>
      <c r="P425" s="86"/>
      <c r="Q425" s="86"/>
      <c r="R425" s="86"/>
      <c r="S425" s="86"/>
      <c r="T425" s="86"/>
      <c r="U425" s="87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T425" s="19" t="s">
        <v>343</v>
      </c>
      <c r="AU425" s="19" t="s">
        <v>85</v>
      </c>
    </row>
    <row r="426" s="14" customFormat="1">
      <c r="A426" s="14"/>
      <c r="B426" s="247"/>
      <c r="C426" s="248"/>
      <c r="D426" s="229" t="s">
        <v>347</v>
      </c>
      <c r="E426" s="249" t="s">
        <v>19</v>
      </c>
      <c r="F426" s="250" t="s">
        <v>2158</v>
      </c>
      <c r="G426" s="248"/>
      <c r="H426" s="249" t="s">
        <v>19</v>
      </c>
      <c r="I426" s="251"/>
      <c r="J426" s="248"/>
      <c r="K426" s="248"/>
      <c r="L426" s="252"/>
      <c r="M426" s="253"/>
      <c r="N426" s="254"/>
      <c r="O426" s="254"/>
      <c r="P426" s="254"/>
      <c r="Q426" s="254"/>
      <c r="R426" s="254"/>
      <c r="S426" s="254"/>
      <c r="T426" s="254"/>
      <c r="U426" s="255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T426" s="256" t="s">
        <v>347</v>
      </c>
      <c r="AU426" s="256" t="s">
        <v>85</v>
      </c>
      <c r="AV426" s="14" t="s">
        <v>83</v>
      </c>
      <c r="AW426" s="14" t="s">
        <v>37</v>
      </c>
      <c r="AX426" s="14" t="s">
        <v>76</v>
      </c>
      <c r="AY426" s="256" t="s">
        <v>335</v>
      </c>
    </row>
    <row r="427" s="13" customFormat="1">
      <c r="A427" s="13"/>
      <c r="B427" s="236"/>
      <c r="C427" s="237"/>
      <c r="D427" s="229" t="s">
        <v>347</v>
      </c>
      <c r="E427" s="238" t="s">
        <v>19</v>
      </c>
      <c r="F427" s="239" t="s">
        <v>385</v>
      </c>
      <c r="G427" s="237"/>
      <c r="H427" s="240">
        <v>7</v>
      </c>
      <c r="I427" s="241"/>
      <c r="J427" s="237"/>
      <c r="K427" s="237"/>
      <c r="L427" s="242"/>
      <c r="M427" s="243"/>
      <c r="N427" s="244"/>
      <c r="O427" s="244"/>
      <c r="P427" s="244"/>
      <c r="Q427" s="244"/>
      <c r="R427" s="244"/>
      <c r="S427" s="244"/>
      <c r="T427" s="244"/>
      <c r="U427" s="245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T427" s="246" t="s">
        <v>347</v>
      </c>
      <c r="AU427" s="246" t="s">
        <v>85</v>
      </c>
      <c r="AV427" s="13" t="s">
        <v>85</v>
      </c>
      <c r="AW427" s="13" t="s">
        <v>37</v>
      </c>
      <c r="AX427" s="13" t="s">
        <v>83</v>
      </c>
      <c r="AY427" s="246" t="s">
        <v>335</v>
      </c>
    </row>
    <row r="428" s="2" customFormat="1" ht="16.5" customHeight="1">
      <c r="A428" s="40"/>
      <c r="B428" s="41"/>
      <c r="C428" s="257" t="s">
        <v>713</v>
      </c>
      <c r="D428" s="257" t="s">
        <v>395</v>
      </c>
      <c r="E428" s="258" t="s">
        <v>2492</v>
      </c>
      <c r="F428" s="259" t="s">
        <v>2493</v>
      </c>
      <c r="G428" s="260" t="s">
        <v>618</v>
      </c>
      <c r="H428" s="261">
        <v>36.299999999999997</v>
      </c>
      <c r="I428" s="262"/>
      <c r="J428" s="263">
        <f>ROUND(I428*H428,2)</f>
        <v>0</v>
      </c>
      <c r="K428" s="259" t="s">
        <v>341</v>
      </c>
      <c r="L428" s="264"/>
      <c r="M428" s="265" t="s">
        <v>19</v>
      </c>
      <c r="N428" s="266" t="s">
        <v>47</v>
      </c>
      <c r="O428" s="86"/>
      <c r="P428" s="225">
        <f>O428*H428</f>
        <v>0</v>
      </c>
      <c r="Q428" s="225">
        <v>0.00077999999999999999</v>
      </c>
      <c r="R428" s="225">
        <f>Q428*H428</f>
        <v>0.028313999999999999</v>
      </c>
      <c r="S428" s="225">
        <v>0</v>
      </c>
      <c r="T428" s="225">
        <f>S428*H428</f>
        <v>0</v>
      </c>
      <c r="U428" s="226" t="s">
        <v>19</v>
      </c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R428" s="227" t="s">
        <v>394</v>
      </c>
      <c r="AT428" s="227" t="s">
        <v>395</v>
      </c>
      <c r="AU428" s="227" t="s">
        <v>85</v>
      </c>
      <c r="AY428" s="19" t="s">
        <v>335</v>
      </c>
      <c r="BE428" s="228">
        <f>IF(N428="základní",J428,0)</f>
        <v>0</v>
      </c>
      <c r="BF428" s="228">
        <f>IF(N428="snížená",J428,0)</f>
        <v>0</v>
      </c>
      <c r="BG428" s="228">
        <f>IF(N428="zákl. přenesená",J428,0)</f>
        <v>0</v>
      </c>
      <c r="BH428" s="228">
        <f>IF(N428="sníž. přenesená",J428,0)</f>
        <v>0</v>
      </c>
      <c r="BI428" s="228">
        <f>IF(N428="nulová",J428,0)</f>
        <v>0</v>
      </c>
      <c r="BJ428" s="19" t="s">
        <v>83</v>
      </c>
      <c r="BK428" s="228">
        <f>ROUND(I428*H428,2)</f>
        <v>0</v>
      </c>
      <c r="BL428" s="19" t="s">
        <v>103</v>
      </c>
      <c r="BM428" s="227" t="s">
        <v>2494</v>
      </c>
    </row>
    <row r="429" s="2" customFormat="1">
      <c r="A429" s="40"/>
      <c r="B429" s="41"/>
      <c r="C429" s="42"/>
      <c r="D429" s="229" t="s">
        <v>343</v>
      </c>
      <c r="E429" s="42"/>
      <c r="F429" s="230" t="s">
        <v>2493</v>
      </c>
      <c r="G429" s="42"/>
      <c r="H429" s="42"/>
      <c r="I429" s="231"/>
      <c r="J429" s="42"/>
      <c r="K429" s="42"/>
      <c r="L429" s="46"/>
      <c r="M429" s="232"/>
      <c r="N429" s="233"/>
      <c r="O429" s="86"/>
      <c r="P429" s="86"/>
      <c r="Q429" s="86"/>
      <c r="R429" s="86"/>
      <c r="S429" s="86"/>
      <c r="T429" s="86"/>
      <c r="U429" s="87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T429" s="19" t="s">
        <v>343</v>
      </c>
      <c r="AU429" s="19" t="s">
        <v>85</v>
      </c>
    </row>
    <row r="430" s="14" customFormat="1">
      <c r="A430" s="14"/>
      <c r="B430" s="247"/>
      <c r="C430" s="248"/>
      <c r="D430" s="229" t="s">
        <v>347</v>
      </c>
      <c r="E430" s="249" t="s">
        <v>19</v>
      </c>
      <c r="F430" s="250" t="s">
        <v>2158</v>
      </c>
      <c r="G430" s="248"/>
      <c r="H430" s="249" t="s">
        <v>19</v>
      </c>
      <c r="I430" s="251"/>
      <c r="J430" s="248"/>
      <c r="K430" s="248"/>
      <c r="L430" s="252"/>
      <c r="M430" s="253"/>
      <c r="N430" s="254"/>
      <c r="O430" s="254"/>
      <c r="P430" s="254"/>
      <c r="Q430" s="254"/>
      <c r="R430" s="254"/>
      <c r="S430" s="254"/>
      <c r="T430" s="254"/>
      <c r="U430" s="255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T430" s="256" t="s">
        <v>347</v>
      </c>
      <c r="AU430" s="256" t="s">
        <v>85</v>
      </c>
      <c r="AV430" s="14" t="s">
        <v>83</v>
      </c>
      <c r="AW430" s="14" t="s">
        <v>37</v>
      </c>
      <c r="AX430" s="14" t="s">
        <v>76</v>
      </c>
      <c r="AY430" s="256" t="s">
        <v>335</v>
      </c>
    </row>
    <row r="431" s="13" customFormat="1">
      <c r="A431" s="13"/>
      <c r="B431" s="236"/>
      <c r="C431" s="237"/>
      <c r="D431" s="229" t="s">
        <v>347</v>
      </c>
      <c r="E431" s="238" t="s">
        <v>19</v>
      </c>
      <c r="F431" s="239" t="s">
        <v>570</v>
      </c>
      <c r="G431" s="237"/>
      <c r="H431" s="240">
        <v>33</v>
      </c>
      <c r="I431" s="241"/>
      <c r="J431" s="237"/>
      <c r="K431" s="237"/>
      <c r="L431" s="242"/>
      <c r="M431" s="243"/>
      <c r="N431" s="244"/>
      <c r="O431" s="244"/>
      <c r="P431" s="244"/>
      <c r="Q431" s="244"/>
      <c r="R431" s="244"/>
      <c r="S431" s="244"/>
      <c r="T431" s="244"/>
      <c r="U431" s="245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T431" s="246" t="s">
        <v>347</v>
      </c>
      <c r="AU431" s="246" t="s">
        <v>85</v>
      </c>
      <c r="AV431" s="13" t="s">
        <v>85</v>
      </c>
      <c r="AW431" s="13" t="s">
        <v>37</v>
      </c>
      <c r="AX431" s="13" t="s">
        <v>83</v>
      </c>
      <c r="AY431" s="246" t="s">
        <v>335</v>
      </c>
    </row>
    <row r="432" s="13" customFormat="1">
      <c r="A432" s="13"/>
      <c r="B432" s="236"/>
      <c r="C432" s="237"/>
      <c r="D432" s="229" t="s">
        <v>347</v>
      </c>
      <c r="E432" s="237"/>
      <c r="F432" s="239" t="s">
        <v>2495</v>
      </c>
      <c r="G432" s="237"/>
      <c r="H432" s="240">
        <v>36.299999999999997</v>
      </c>
      <c r="I432" s="241"/>
      <c r="J432" s="237"/>
      <c r="K432" s="237"/>
      <c r="L432" s="242"/>
      <c r="M432" s="243"/>
      <c r="N432" s="244"/>
      <c r="O432" s="244"/>
      <c r="P432" s="244"/>
      <c r="Q432" s="244"/>
      <c r="R432" s="244"/>
      <c r="S432" s="244"/>
      <c r="T432" s="244"/>
      <c r="U432" s="245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T432" s="246" t="s">
        <v>347</v>
      </c>
      <c r="AU432" s="246" t="s">
        <v>85</v>
      </c>
      <c r="AV432" s="13" t="s">
        <v>85</v>
      </c>
      <c r="AW432" s="13" t="s">
        <v>4</v>
      </c>
      <c r="AX432" s="13" t="s">
        <v>83</v>
      </c>
      <c r="AY432" s="246" t="s">
        <v>335</v>
      </c>
    </row>
    <row r="433" s="2" customFormat="1" ht="24.15" customHeight="1">
      <c r="A433" s="40"/>
      <c r="B433" s="41"/>
      <c r="C433" s="257" t="s">
        <v>719</v>
      </c>
      <c r="D433" s="257" t="s">
        <v>395</v>
      </c>
      <c r="E433" s="258" t="s">
        <v>2496</v>
      </c>
      <c r="F433" s="259" t="s">
        <v>2497</v>
      </c>
      <c r="G433" s="260" t="s">
        <v>2498</v>
      </c>
      <c r="H433" s="261">
        <v>0.90200000000000002</v>
      </c>
      <c r="I433" s="262"/>
      <c r="J433" s="263">
        <f>ROUND(I433*H433,2)</f>
        <v>0</v>
      </c>
      <c r="K433" s="259" t="s">
        <v>341</v>
      </c>
      <c r="L433" s="264"/>
      <c r="M433" s="265" t="s">
        <v>19</v>
      </c>
      <c r="N433" s="266" t="s">
        <v>47</v>
      </c>
      <c r="O433" s="86"/>
      <c r="P433" s="225">
        <f>O433*H433</f>
        <v>0</v>
      </c>
      <c r="Q433" s="225">
        <v>0.00173</v>
      </c>
      <c r="R433" s="225">
        <f>Q433*H433</f>
        <v>0.0015604600000000001</v>
      </c>
      <c r="S433" s="225">
        <v>0</v>
      </c>
      <c r="T433" s="225">
        <f>S433*H433</f>
        <v>0</v>
      </c>
      <c r="U433" s="226" t="s">
        <v>19</v>
      </c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R433" s="227" t="s">
        <v>394</v>
      </c>
      <c r="AT433" s="227" t="s">
        <v>395</v>
      </c>
      <c r="AU433" s="227" t="s">
        <v>85</v>
      </c>
      <c r="AY433" s="19" t="s">
        <v>335</v>
      </c>
      <c r="BE433" s="228">
        <f>IF(N433="základní",J433,0)</f>
        <v>0</v>
      </c>
      <c r="BF433" s="228">
        <f>IF(N433="snížená",J433,0)</f>
        <v>0</v>
      </c>
      <c r="BG433" s="228">
        <f>IF(N433="zákl. přenesená",J433,0)</f>
        <v>0</v>
      </c>
      <c r="BH433" s="228">
        <f>IF(N433="sníž. přenesená",J433,0)</f>
        <v>0</v>
      </c>
      <c r="BI433" s="228">
        <f>IF(N433="nulová",J433,0)</f>
        <v>0</v>
      </c>
      <c r="BJ433" s="19" t="s">
        <v>83</v>
      </c>
      <c r="BK433" s="228">
        <f>ROUND(I433*H433,2)</f>
        <v>0</v>
      </c>
      <c r="BL433" s="19" t="s">
        <v>103</v>
      </c>
      <c r="BM433" s="227" t="s">
        <v>2499</v>
      </c>
    </row>
    <row r="434" s="2" customFormat="1">
      <c r="A434" s="40"/>
      <c r="B434" s="41"/>
      <c r="C434" s="42"/>
      <c r="D434" s="229" t="s">
        <v>343</v>
      </c>
      <c r="E434" s="42"/>
      <c r="F434" s="230" t="s">
        <v>2497</v>
      </c>
      <c r="G434" s="42"/>
      <c r="H434" s="42"/>
      <c r="I434" s="231"/>
      <c r="J434" s="42"/>
      <c r="K434" s="42"/>
      <c r="L434" s="46"/>
      <c r="M434" s="232"/>
      <c r="N434" s="233"/>
      <c r="O434" s="86"/>
      <c r="P434" s="86"/>
      <c r="Q434" s="86"/>
      <c r="R434" s="86"/>
      <c r="S434" s="86"/>
      <c r="T434" s="86"/>
      <c r="U434" s="87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T434" s="19" t="s">
        <v>343</v>
      </c>
      <c r="AU434" s="19" t="s">
        <v>85</v>
      </c>
    </row>
    <row r="435" s="14" customFormat="1">
      <c r="A435" s="14"/>
      <c r="B435" s="247"/>
      <c r="C435" s="248"/>
      <c r="D435" s="229" t="s">
        <v>347</v>
      </c>
      <c r="E435" s="249" t="s">
        <v>19</v>
      </c>
      <c r="F435" s="250" t="s">
        <v>2158</v>
      </c>
      <c r="G435" s="248"/>
      <c r="H435" s="249" t="s">
        <v>19</v>
      </c>
      <c r="I435" s="251"/>
      <c r="J435" s="248"/>
      <c r="K435" s="248"/>
      <c r="L435" s="252"/>
      <c r="M435" s="253"/>
      <c r="N435" s="254"/>
      <c r="O435" s="254"/>
      <c r="P435" s="254"/>
      <c r="Q435" s="254"/>
      <c r="R435" s="254"/>
      <c r="S435" s="254"/>
      <c r="T435" s="254"/>
      <c r="U435" s="255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T435" s="256" t="s">
        <v>347</v>
      </c>
      <c r="AU435" s="256" t="s">
        <v>85</v>
      </c>
      <c r="AV435" s="14" t="s">
        <v>83</v>
      </c>
      <c r="AW435" s="14" t="s">
        <v>37</v>
      </c>
      <c r="AX435" s="14" t="s">
        <v>76</v>
      </c>
      <c r="AY435" s="256" t="s">
        <v>335</v>
      </c>
    </row>
    <row r="436" s="13" customFormat="1">
      <c r="A436" s="13"/>
      <c r="B436" s="236"/>
      <c r="C436" s="237"/>
      <c r="D436" s="229" t="s">
        <v>347</v>
      </c>
      <c r="E436" s="238" t="s">
        <v>19</v>
      </c>
      <c r="F436" s="239" t="s">
        <v>934</v>
      </c>
      <c r="G436" s="237"/>
      <c r="H436" s="240">
        <v>82</v>
      </c>
      <c r="I436" s="241"/>
      <c r="J436" s="237"/>
      <c r="K436" s="237"/>
      <c r="L436" s="242"/>
      <c r="M436" s="243"/>
      <c r="N436" s="244"/>
      <c r="O436" s="244"/>
      <c r="P436" s="244"/>
      <c r="Q436" s="244"/>
      <c r="R436" s="244"/>
      <c r="S436" s="244"/>
      <c r="T436" s="244"/>
      <c r="U436" s="245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T436" s="246" t="s">
        <v>347</v>
      </c>
      <c r="AU436" s="246" t="s">
        <v>85</v>
      </c>
      <c r="AV436" s="13" t="s">
        <v>85</v>
      </c>
      <c r="AW436" s="13" t="s">
        <v>37</v>
      </c>
      <c r="AX436" s="13" t="s">
        <v>83</v>
      </c>
      <c r="AY436" s="246" t="s">
        <v>335</v>
      </c>
    </row>
    <row r="437" s="13" customFormat="1">
      <c r="A437" s="13"/>
      <c r="B437" s="236"/>
      <c r="C437" s="237"/>
      <c r="D437" s="229" t="s">
        <v>347</v>
      </c>
      <c r="E437" s="237"/>
      <c r="F437" s="239" t="s">
        <v>2500</v>
      </c>
      <c r="G437" s="237"/>
      <c r="H437" s="240">
        <v>0.90200000000000002</v>
      </c>
      <c r="I437" s="241"/>
      <c r="J437" s="237"/>
      <c r="K437" s="237"/>
      <c r="L437" s="242"/>
      <c r="M437" s="243"/>
      <c r="N437" s="244"/>
      <c r="O437" s="244"/>
      <c r="P437" s="244"/>
      <c r="Q437" s="244"/>
      <c r="R437" s="244"/>
      <c r="S437" s="244"/>
      <c r="T437" s="244"/>
      <c r="U437" s="245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T437" s="246" t="s">
        <v>347</v>
      </c>
      <c r="AU437" s="246" t="s">
        <v>85</v>
      </c>
      <c r="AV437" s="13" t="s">
        <v>85</v>
      </c>
      <c r="AW437" s="13" t="s">
        <v>4</v>
      </c>
      <c r="AX437" s="13" t="s">
        <v>83</v>
      </c>
      <c r="AY437" s="246" t="s">
        <v>335</v>
      </c>
    </row>
    <row r="438" s="12" customFormat="1" ht="22.8" customHeight="1">
      <c r="A438" s="12"/>
      <c r="B438" s="200"/>
      <c r="C438" s="201"/>
      <c r="D438" s="202" t="s">
        <v>75</v>
      </c>
      <c r="E438" s="214" t="s">
        <v>103</v>
      </c>
      <c r="F438" s="214" t="s">
        <v>470</v>
      </c>
      <c r="G438" s="201"/>
      <c r="H438" s="201"/>
      <c r="I438" s="204"/>
      <c r="J438" s="215">
        <f>BK438</f>
        <v>0</v>
      </c>
      <c r="K438" s="201"/>
      <c r="L438" s="206"/>
      <c r="M438" s="207"/>
      <c r="N438" s="208"/>
      <c r="O438" s="208"/>
      <c r="P438" s="209">
        <f>SUM(P439:P579)</f>
        <v>0</v>
      </c>
      <c r="Q438" s="208"/>
      <c r="R438" s="209">
        <f>SUM(R439:R579)</f>
        <v>725.75373432999982</v>
      </c>
      <c r="S438" s="208"/>
      <c r="T438" s="209">
        <f>SUM(T439:T579)</f>
        <v>0</v>
      </c>
      <c r="U438" s="210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R438" s="211" t="s">
        <v>83</v>
      </c>
      <c r="AT438" s="212" t="s">
        <v>75</v>
      </c>
      <c r="AU438" s="212" t="s">
        <v>83</v>
      </c>
      <c r="AY438" s="211" t="s">
        <v>335</v>
      </c>
      <c r="BK438" s="213">
        <f>SUM(BK439:BK579)</f>
        <v>0</v>
      </c>
    </row>
    <row r="439" s="2" customFormat="1" ht="16.5" customHeight="1">
      <c r="A439" s="40"/>
      <c r="B439" s="41"/>
      <c r="C439" s="216" t="s">
        <v>725</v>
      </c>
      <c r="D439" s="216" t="s">
        <v>337</v>
      </c>
      <c r="E439" s="217" t="s">
        <v>2501</v>
      </c>
      <c r="F439" s="218" t="s">
        <v>2502</v>
      </c>
      <c r="G439" s="219" t="s">
        <v>351</v>
      </c>
      <c r="H439" s="220">
        <v>5</v>
      </c>
      <c r="I439" s="221"/>
      <c r="J439" s="222">
        <f>ROUND(I439*H439,2)</f>
        <v>0</v>
      </c>
      <c r="K439" s="218" t="s">
        <v>341</v>
      </c>
      <c r="L439" s="46"/>
      <c r="M439" s="223" t="s">
        <v>19</v>
      </c>
      <c r="N439" s="224" t="s">
        <v>47</v>
      </c>
      <c r="O439" s="86"/>
      <c r="P439" s="225">
        <f>O439*H439</f>
        <v>0</v>
      </c>
      <c r="Q439" s="225">
        <v>2.5020099999999998</v>
      </c>
      <c r="R439" s="225">
        <f>Q439*H439</f>
        <v>12.51005</v>
      </c>
      <c r="S439" s="225">
        <v>0</v>
      </c>
      <c r="T439" s="225">
        <f>S439*H439</f>
        <v>0</v>
      </c>
      <c r="U439" s="226" t="s">
        <v>19</v>
      </c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R439" s="227" t="s">
        <v>103</v>
      </c>
      <c r="AT439" s="227" t="s">
        <v>337</v>
      </c>
      <c r="AU439" s="227" t="s">
        <v>85</v>
      </c>
      <c r="AY439" s="19" t="s">
        <v>335</v>
      </c>
      <c r="BE439" s="228">
        <f>IF(N439="základní",J439,0)</f>
        <v>0</v>
      </c>
      <c r="BF439" s="228">
        <f>IF(N439="snížená",J439,0)</f>
        <v>0</v>
      </c>
      <c r="BG439" s="228">
        <f>IF(N439="zákl. přenesená",J439,0)</f>
        <v>0</v>
      </c>
      <c r="BH439" s="228">
        <f>IF(N439="sníž. přenesená",J439,0)</f>
        <v>0</v>
      </c>
      <c r="BI439" s="228">
        <f>IF(N439="nulová",J439,0)</f>
        <v>0</v>
      </c>
      <c r="BJ439" s="19" t="s">
        <v>83</v>
      </c>
      <c r="BK439" s="228">
        <f>ROUND(I439*H439,2)</f>
        <v>0</v>
      </c>
      <c r="BL439" s="19" t="s">
        <v>103</v>
      </c>
      <c r="BM439" s="227" t="s">
        <v>2503</v>
      </c>
    </row>
    <row r="440" s="2" customFormat="1">
      <c r="A440" s="40"/>
      <c r="B440" s="41"/>
      <c r="C440" s="42"/>
      <c r="D440" s="229" t="s">
        <v>343</v>
      </c>
      <c r="E440" s="42"/>
      <c r="F440" s="230" t="s">
        <v>2504</v>
      </c>
      <c r="G440" s="42"/>
      <c r="H440" s="42"/>
      <c r="I440" s="231"/>
      <c r="J440" s="42"/>
      <c r="K440" s="42"/>
      <c r="L440" s="46"/>
      <c r="M440" s="232"/>
      <c r="N440" s="233"/>
      <c r="O440" s="86"/>
      <c r="P440" s="86"/>
      <c r="Q440" s="86"/>
      <c r="R440" s="86"/>
      <c r="S440" s="86"/>
      <c r="T440" s="86"/>
      <c r="U440" s="87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T440" s="19" t="s">
        <v>343</v>
      </c>
      <c r="AU440" s="19" t="s">
        <v>85</v>
      </c>
    </row>
    <row r="441" s="2" customFormat="1">
      <c r="A441" s="40"/>
      <c r="B441" s="41"/>
      <c r="C441" s="42"/>
      <c r="D441" s="234" t="s">
        <v>345</v>
      </c>
      <c r="E441" s="42"/>
      <c r="F441" s="235" t="s">
        <v>2505</v>
      </c>
      <c r="G441" s="42"/>
      <c r="H441" s="42"/>
      <c r="I441" s="231"/>
      <c r="J441" s="42"/>
      <c r="K441" s="42"/>
      <c r="L441" s="46"/>
      <c r="M441" s="232"/>
      <c r="N441" s="233"/>
      <c r="O441" s="86"/>
      <c r="P441" s="86"/>
      <c r="Q441" s="86"/>
      <c r="R441" s="86"/>
      <c r="S441" s="86"/>
      <c r="T441" s="86"/>
      <c r="U441" s="87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T441" s="19" t="s">
        <v>345</v>
      </c>
      <c r="AU441" s="19" t="s">
        <v>85</v>
      </c>
    </row>
    <row r="442" s="14" customFormat="1">
      <c r="A442" s="14"/>
      <c r="B442" s="247"/>
      <c r="C442" s="248"/>
      <c r="D442" s="229" t="s">
        <v>347</v>
      </c>
      <c r="E442" s="249" t="s">
        <v>19</v>
      </c>
      <c r="F442" s="250" t="s">
        <v>2506</v>
      </c>
      <c r="G442" s="248"/>
      <c r="H442" s="249" t="s">
        <v>19</v>
      </c>
      <c r="I442" s="251"/>
      <c r="J442" s="248"/>
      <c r="K442" s="248"/>
      <c r="L442" s="252"/>
      <c r="M442" s="253"/>
      <c r="N442" s="254"/>
      <c r="O442" s="254"/>
      <c r="P442" s="254"/>
      <c r="Q442" s="254"/>
      <c r="R442" s="254"/>
      <c r="S442" s="254"/>
      <c r="T442" s="254"/>
      <c r="U442" s="255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T442" s="256" t="s">
        <v>347</v>
      </c>
      <c r="AU442" s="256" t="s">
        <v>85</v>
      </c>
      <c r="AV442" s="14" t="s">
        <v>83</v>
      </c>
      <c r="AW442" s="14" t="s">
        <v>37</v>
      </c>
      <c r="AX442" s="14" t="s">
        <v>76</v>
      </c>
      <c r="AY442" s="256" t="s">
        <v>335</v>
      </c>
    </row>
    <row r="443" s="13" customFormat="1">
      <c r="A443" s="13"/>
      <c r="B443" s="236"/>
      <c r="C443" s="237"/>
      <c r="D443" s="229" t="s">
        <v>347</v>
      </c>
      <c r="E443" s="238" t="s">
        <v>19</v>
      </c>
      <c r="F443" s="239" t="s">
        <v>369</v>
      </c>
      <c r="G443" s="237"/>
      <c r="H443" s="240">
        <v>5</v>
      </c>
      <c r="I443" s="241"/>
      <c r="J443" s="237"/>
      <c r="K443" s="237"/>
      <c r="L443" s="242"/>
      <c r="M443" s="243"/>
      <c r="N443" s="244"/>
      <c r="O443" s="244"/>
      <c r="P443" s="244"/>
      <c r="Q443" s="244"/>
      <c r="R443" s="244"/>
      <c r="S443" s="244"/>
      <c r="T443" s="244"/>
      <c r="U443" s="245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T443" s="246" t="s">
        <v>347</v>
      </c>
      <c r="AU443" s="246" t="s">
        <v>85</v>
      </c>
      <c r="AV443" s="13" t="s">
        <v>85</v>
      </c>
      <c r="AW443" s="13" t="s">
        <v>37</v>
      </c>
      <c r="AX443" s="13" t="s">
        <v>83</v>
      </c>
      <c r="AY443" s="246" t="s">
        <v>335</v>
      </c>
    </row>
    <row r="444" s="2" customFormat="1" ht="16.5" customHeight="1">
      <c r="A444" s="40"/>
      <c r="B444" s="41"/>
      <c r="C444" s="216" t="s">
        <v>731</v>
      </c>
      <c r="D444" s="216" t="s">
        <v>337</v>
      </c>
      <c r="E444" s="217" t="s">
        <v>2507</v>
      </c>
      <c r="F444" s="218" t="s">
        <v>2508</v>
      </c>
      <c r="G444" s="219" t="s">
        <v>351</v>
      </c>
      <c r="H444" s="220">
        <v>212.28899999999999</v>
      </c>
      <c r="I444" s="221"/>
      <c r="J444" s="222">
        <f>ROUND(I444*H444,2)</f>
        <v>0</v>
      </c>
      <c r="K444" s="218" t="s">
        <v>341</v>
      </c>
      <c r="L444" s="46"/>
      <c r="M444" s="223" t="s">
        <v>19</v>
      </c>
      <c r="N444" s="224" t="s">
        <v>47</v>
      </c>
      <c r="O444" s="86"/>
      <c r="P444" s="225">
        <f>O444*H444</f>
        <v>0</v>
      </c>
      <c r="Q444" s="225">
        <v>2.5020099999999998</v>
      </c>
      <c r="R444" s="225">
        <f>Q444*H444</f>
        <v>531.14920088999997</v>
      </c>
      <c r="S444" s="225">
        <v>0</v>
      </c>
      <c r="T444" s="225">
        <f>S444*H444</f>
        <v>0</v>
      </c>
      <c r="U444" s="226" t="s">
        <v>19</v>
      </c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R444" s="227" t="s">
        <v>103</v>
      </c>
      <c r="AT444" s="227" t="s">
        <v>337</v>
      </c>
      <c r="AU444" s="227" t="s">
        <v>85</v>
      </c>
      <c r="AY444" s="19" t="s">
        <v>335</v>
      </c>
      <c r="BE444" s="228">
        <f>IF(N444="základní",J444,0)</f>
        <v>0</v>
      </c>
      <c r="BF444" s="228">
        <f>IF(N444="snížená",J444,0)</f>
        <v>0</v>
      </c>
      <c r="BG444" s="228">
        <f>IF(N444="zákl. přenesená",J444,0)</f>
        <v>0</v>
      </c>
      <c r="BH444" s="228">
        <f>IF(N444="sníž. přenesená",J444,0)</f>
        <v>0</v>
      </c>
      <c r="BI444" s="228">
        <f>IF(N444="nulová",J444,0)</f>
        <v>0</v>
      </c>
      <c r="BJ444" s="19" t="s">
        <v>83</v>
      </c>
      <c r="BK444" s="228">
        <f>ROUND(I444*H444,2)</f>
        <v>0</v>
      </c>
      <c r="BL444" s="19" t="s">
        <v>103</v>
      </c>
      <c r="BM444" s="227" t="s">
        <v>2509</v>
      </c>
    </row>
    <row r="445" s="2" customFormat="1">
      <c r="A445" s="40"/>
      <c r="B445" s="41"/>
      <c r="C445" s="42"/>
      <c r="D445" s="229" t="s">
        <v>343</v>
      </c>
      <c r="E445" s="42"/>
      <c r="F445" s="230" t="s">
        <v>2510</v>
      </c>
      <c r="G445" s="42"/>
      <c r="H445" s="42"/>
      <c r="I445" s="231"/>
      <c r="J445" s="42"/>
      <c r="K445" s="42"/>
      <c r="L445" s="46"/>
      <c r="M445" s="232"/>
      <c r="N445" s="233"/>
      <c r="O445" s="86"/>
      <c r="P445" s="86"/>
      <c r="Q445" s="86"/>
      <c r="R445" s="86"/>
      <c r="S445" s="86"/>
      <c r="T445" s="86"/>
      <c r="U445" s="87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T445" s="19" t="s">
        <v>343</v>
      </c>
      <c r="AU445" s="19" t="s">
        <v>85</v>
      </c>
    </row>
    <row r="446" s="2" customFormat="1">
      <c r="A446" s="40"/>
      <c r="B446" s="41"/>
      <c r="C446" s="42"/>
      <c r="D446" s="234" t="s">
        <v>345</v>
      </c>
      <c r="E446" s="42"/>
      <c r="F446" s="235" t="s">
        <v>2511</v>
      </c>
      <c r="G446" s="42"/>
      <c r="H446" s="42"/>
      <c r="I446" s="231"/>
      <c r="J446" s="42"/>
      <c r="K446" s="42"/>
      <c r="L446" s="46"/>
      <c r="M446" s="232"/>
      <c r="N446" s="233"/>
      <c r="O446" s="86"/>
      <c r="P446" s="86"/>
      <c r="Q446" s="86"/>
      <c r="R446" s="86"/>
      <c r="S446" s="86"/>
      <c r="T446" s="86"/>
      <c r="U446" s="87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T446" s="19" t="s">
        <v>345</v>
      </c>
      <c r="AU446" s="19" t="s">
        <v>85</v>
      </c>
    </row>
    <row r="447" s="14" customFormat="1">
      <c r="A447" s="14"/>
      <c r="B447" s="247"/>
      <c r="C447" s="248"/>
      <c r="D447" s="229" t="s">
        <v>347</v>
      </c>
      <c r="E447" s="249" t="s">
        <v>19</v>
      </c>
      <c r="F447" s="250" t="s">
        <v>2158</v>
      </c>
      <c r="G447" s="248"/>
      <c r="H447" s="249" t="s">
        <v>19</v>
      </c>
      <c r="I447" s="251"/>
      <c r="J447" s="248"/>
      <c r="K447" s="248"/>
      <c r="L447" s="252"/>
      <c r="M447" s="253"/>
      <c r="N447" s="254"/>
      <c r="O447" s="254"/>
      <c r="P447" s="254"/>
      <c r="Q447" s="254"/>
      <c r="R447" s="254"/>
      <c r="S447" s="254"/>
      <c r="T447" s="254"/>
      <c r="U447" s="255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T447" s="256" t="s">
        <v>347</v>
      </c>
      <c r="AU447" s="256" t="s">
        <v>85</v>
      </c>
      <c r="AV447" s="14" t="s">
        <v>83</v>
      </c>
      <c r="AW447" s="14" t="s">
        <v>37</v>
      </c>
      <c r="AX447" s="14" t="s">
        <v>76</v>
      </c>
      <c r="AY447" s="256" t="s">
        <v>335</v>
      </c>
    </row>
    <row r="448" s="13" customFormat="1">
      <c r="A448" s="13"/>
      <c r="B448" s="236"/>
      <c r="C448" s="237"/>
      <c r="D448" s="229" t="s">
        <v>347</v>
      </c>
      <c r="E448" s="238" t="s">
        <v>19</v>
      </c>
      <c r="F448" s="239" t="s">
        <v>2512</v>
      </c>
      <c r="G448" s="237"/>
      <c r="H448" s="240">
        <v>189.88999999999999</v>
      </c>
      <c r="I448" s="241"/>
      <c r="J448" s="237"/>
      <c r="K448" s="237"/>
      <c r="L448" s="242"/>
      <c r="M448" s="243"/>
      <c r="N448" s="244"/>
      <c r="O448" s="244"/>
      <c r="P448" s="244"/>
      <c r="Q448" s="244"/>
      <c r="R448" s="244"/>
      <c r="S448" s="244"/>
      <c r="T448" s="244"/>
      <c r="U448" s="245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T448" s="246" t="s">
        <v>347</v>
      </c>
      <c r="AU448" s="246" t="s">
        <v>85</v>
      </c>
      <c r="AV448" s="13" t="s">
        <v>85</v>
      </c>
      <c r="AW448" s="13" t="s">
        <v>37</v>
      </c>
      <c r="AX448" s="13" t="s">
        <v>76</v>
      </c>
      <c r="AY448" s="246" t="s">
        <v>335</v>
      </c>
    </row>
    <row r="449" s="13" customFormat="1">
      <c r="A449" s="13"/>
      <c r="B449" s="236"/>
      <c r="C449" s="237"/>
      <c r="D449" s="229" t="s">
        <v>347</v>
      </c>
      <c r="E449" s="238" t="s">
        <v>19</v>
      </c>
      <c r="F449" s="239" t="s">
        <v>2513</v>
      </c>
      <c r="G449" s="237"/>
      <c r="H449" s="240">
        <v>12.289999999999999</v>
      </c>
      <c r="I449" s="241"/>
      <c r="J449" s="237"/>
      <c r="K449" s="237"/>
      <c r="L449" s="242"/>
      <c r="M449" s="243"/>
      <c r="N449" s="244"/>
      <c r="O449" s="244"/>
      <c r="P449" s="244"/>
      <c r="Q449" s="244"/>
      <c r="R449" s="244"/>
      <c r="S449" s="244"/>
      <c r="T449" s="244"/>
      <c r="U449" s="245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T449" s="246" t="s">
        <v>347</v>
      </c>
      <c r="AU449" s="246" t="s">
        <v>85</v>
      </c>
      <c r="AV449" s="13" t="s">
        <v>85</v>
      </c>
      <c r="AW449" s="13" t="s">
        <v>37</v>
      </c>
      <c r="AX449" s="13" t="s">
        <v>76</v>
      </c>
      <c r="AY449" s="246" t="s">
        <v>335</v>
      </c>
    </row>
    <row r="450" s="15" customFormat="1">
      <c r="A450" s="15"/>
      <c r="B450" s="267"/>
      <c r="C450" s="268"/>
      <c r="D450" s="229" t="s">
        <v>347</v>
      </c>
      <c r="E450" s="269" t="s">
        <v>19</v>
      </c>
      <c r="F450" s="270" t="s">
        <v>462</v>
      </c>
      <c r="G450" s="268"/>
      <c r="H450" s="271">
        <v>202.18000000000001</v>
      </c>
      <c r="I450" s="272"/>
      <c r="J450" s="268"/>
      <c r="K450" s="268"/>
      <c r="L450" s="273"/>
      <c r="M450" s="274"/>
      <c r="N450" s="275"/>
      <c r="O450" s="275"/>
      <c r="P450" s="275"/>
      <c r="Q450" s="275"/>
      <c r="R450" s="275"/>
      <c r="S450" s="275"/>
      <c r="T450" s="275"/>
      <c r="U450" s="276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T450" s="277" t="s">
        <v>347</v>
      </c>
      <c r="AU450" s="277" t="s">
        <v>85</v>
      </c>
      <c r="AV450" s="15" t="s">
        <v>103</v>
      </c>
      <c r="AW450" s="15" t="s">
        <v>37</v>
      </c>
      <c r="AX450" s="15" t="s">
        <v>83</v>
      </c>
      <c r="AY450" s="277" t="s">
        <v>335</v>
      </c>
    </row>
    <row r="451" s="13" customFormat="1">
      <c r="A451" s="13"/>
      <c r="B451" s="236"/>
      <c r="C451" s="237"/>
      <c r="D451" s="229" t="s">
        <v>347</v>
      </c>
      <c r="E451" s="237"/>
      <c r="F451" s="239" t="s">
        <v>2514</v>
      </c>
      <c r="G451" s="237"/>
      <c r="H451" s="240">
        <v>212.28899999999999</v>
      </c>
      <c r="I451" s="241"/>
      <c r="J451" s="237"/>
      <c r="K451" s="237"/>
      <c r="L451" s="242"/>
      <c r="M451" s="243"/>
      <c r="N451" s="244"/>
      <c r="O451" s="244"/>
      <c r="P451" s="244"/>
      <c r="Q451" s="244"/>
      <c r="R451" s="244"/>
      <c r="S451" s="244"/>
      <c r="T451" s="244"/>
      <c r="U451" s="245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T451" s="246" t="s">
        <v>347</v>
      </c>
      <c r="AU451" s="246" t="s">
        <v>85</v>
      </c>
      <c r="AV451" s="13" t="s">
        <v>85</v>
      </c>
      <c r="AW451" s="13" t="s">
        <v>4</v>
      </c>
      <c r="AX451" s="13" t="s">
        <v>83</v>
      </c>
      <c r="AY451" s="246" t="s">
        <v>335</v>
      </c>
    </row>
    <row r="452" s="2" customFormat="1" ht="16.5" customHeight="1">
      <c r="A452" s="40"/>
      <c r="B452" s="41"/>
      <c r="C452" s="216" t="s">
        <v>737</v>
      </c>
      <c r="D452" s="216" t="s">
        <v>337</v>
      </c>
      <c r="E452" s="217" t="s">
        <v>2515</v>
      </c>
      <c r="F452" s="218" t="s">
        <v>2516</v>
      </c>
      <c r="G452" s="219" t="s">
        <v>388</v>
      </c>
      <c r="H452" s="220">
        <v>895.64999999999998</v>
      </c>
      <c r="I452" s="221"/>
      <c r="J452" s="222">
        <f>ROUND(I452*H452,2)</f>
        <v>0</v>
      </c>
      <c r="K452" s="218" t="s">
        <v>341</v>
      </c>
      <c r="L452" s="46"/>
      <c r="M452" s="223" t="s">
        <v>19</v>
      </c>
      <c r="N452" s="224" t="s">
        <v>47</v>
      </c>
      <c r="O452" s="86"/>
      <c r="P452" s="225">
        <f>O452*H452</f>
        <v>0</v>
      </c>
      <c r="Q452" s="225">
        <v>0.0055199999999999997</v>
      </c>
      <c r="R452" s="225">
        <f>Q452*H452</f>
        <v>4.943988</v>
      </c>
      <c r="S452" s="225">
        <v>0</v>
      </c>
      <c r="T452" s="225">
        <f>S452*H452</f>
        <v>0</v>
      </c>
      <c r="U452" s="226" t="s">
        <v>19</v>
      </c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R452" s="227" t="s">
        <v>103</v>
      </c>
      <c r="AT452" s="227" t="s">
        <v>337</v>
      </c>
      <c r="AU452" s="227" t="s">
        <v>85</v>
      </c>
      <c r="AY452" s="19" t="s">
        <v>335</v>
      </c>
      <c r="BE452" s="228">
        <f>IF(N452="základní",J452,0)</f>
        <v>0</v>
      </c>
      <c r="BF452" s="228">
        <f>IF(N452="snížená",J452,0)</f>
        <v>0</v>
      </c>
      <c r="BG452" s="228">
        <f>IF(N452="zákl. přenesená",J452,0)</f>
        <v>0</v>
      </c>
      <c r="BH452" s="228">
        <f>IF(N452="sníž. přenesená",J452,0)</f>
        <v>0</v>
      </c>
      <c r="BI452" s="228">
        <f>IF(N452="nulová",J452,0)</f>
        <v>0</v>
      </c>
      <c r="BJ452" s="19" t="s">
        <v>83</v>
      </c>
      <c r="BK452" s="228">
        <f>ROUND(I452*H452,2)</f>
        <v>0</v>
      </c>
      <c r="BL452" s="19" t="s">
        <v>103</v>
      </c>
      <c r="BM452" s="227" t="s">
        <v>2517</v>
      </c>
    </row>
    <row r="453" s="2" customFormat="1">
      <c r="A453" s="40"/>
      <c r="B453" s="41"/>
      <c r="C453" s="42"/>
      <c r="D453" s="229" t="s">
        <v>343</v>
      </c>
      <c r="E453" s="42"/>
      <c r="F453" s="230" t="s">
        <v>2518</v>
      </c>
      <c r="G453" s="42"/>
      <c r="H453" s="42"/>
      <c r="I453" s="231"/>
      <c r="J453" s="42"/>
      <c r="K453" s="42"/>
      <c r="L453" s="46"/>
      <c r="M453" s="232"/>
      <c r="N453" s="233"/>
      <c r="O453" s="86"/>
      <c r="P453" s="86"/>
      <c r="Q453" s="86"/>
      <c r="R453" s="86"/>
      <c r="S453" s="86"/>
      <c r="T453" s="86"/>
      <c r="U453" s="87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T453" s="19" t="s">
        <v>343</v>
      </c>
      <c r="AU453" s="19" t="s">
        <v>85</v>
      </c>
    </row>
    <row r="454" s="2" customFormat="1">
      <c r="A454" s="40"/>
      <c r="B454" s="41"/>
      <c r="C454" s="42"/>
      <c r="D454" s="234" t="s">
        <v>345</v>
      </c>
      <c r="E454" s="42"/>
      <c r="F454" s="235" t="s">
        <v>2519</v>
      </c>
      <c r="G454" s="42"/>
      <c r="H454" s="42"/>
      <c r="I454" s="231"/>
      <c r="J454" s="42"/>
      <c r="K454" s="42"/>
      <c r="L454" s="46"/>
      <c r="M454" s="232"/>
      <c r="N454" s="233"/>
      <c r="O454" s="86"/>
      <c r="P454" s="86"/>
      <c r="Q454" s="86"/>
      <c r="R454" s="86"/>
      <c r="S454" s="86"/>
      <c r="T454" s="86"/>
      <c r="U454" s="87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T454" s="19" t="s">
        <v>345</v>
      </c>
      <c r="AU454" s="19" t="s">
        <v>85</v>
      </c>
    </row>
    <row r="455" s="14" customFormat="1">
      <c r="A455" s="14"/>
      <c r="B455" s="247"/>
      <c r="C455" s="248"/>
      <c r="D455" s="229" t="s">
        <v>347</v>
      </c>
      <c r="E455" s="249" t="s">
        <v>19</v>
      </c>
      <c r="F455" s="250" t="s">
        <v>2158</v>
      </c>
      <c r="G455" s="248"/>
      <c r="H455" s="249" t="s">
        <v>19</v>
      </c>
      <c r="I455" s="251"/>
      <c r="J455" s="248"/>
      <c r="K455" s="248"/>
      <c r="L455" s="252"/>
      <c r="M455" s="253"/>
      <c r="N455" s="254"/>
      <c r="O455" s="254"/>
      <c r="P455" s="254"/>
      <c r="Q455" s="254"/>
      <c r="R455" s="254"/>
      <c r="S455" s="254"/>
      <c r="T455" s="254"/>
      <c r="U455" s="255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T455" s="256" t="s">
        <v>347</v>
      </c>
      <c r="AU455" s="256" t="s">
        <v>85</v>
      </c>
      <c r="AV455" s="14" t="s">
        <v>83</v>
      </c>
      <c r="AW455" s="14" t="s">
        <v>37</v>
      </c>
      <c r="AX455" s="14" t="s">
        <v>76</v>
      </c>
      <c r="AY455" s="256" t="s">
        <v>335</v>
      </c>
    </row>
    <row r="456" s="13" customFormat="1">
      <c r="A456" s="13"/>
      <c r="B456" s="236"/>
      <c r="C456" s="237"/>
      <c r="D456" s="229" t="s">
        <v>347</v>
      </c>
      <c r="E456" s="238" t="s">
        <v>19</v>
      </c>
      <c r="F456" s="239" t="s">
        <v>2520</v>
      </c>
      <c r="G456" s="237"/>
      <c r="H456" s="240">
        <v>793</v>
      </c>
      <c r="I456" s="241"/>
      <c r="J456" s="237"/>
      <c r="K456" s="237"/>
      <c r="L456" s="242"/>
      <c r="M456" s="243"/>
      <c r="N456" s="244"/>
      <c r="O456" s="244"/>
      <c r="P456" s="244"/>
      <c r="Q456" s="244"/>
      <c r="R456" s="244"/>
      <c r="S456" s="244"/>
      <c r="T456" s="244"/>
      <c r="U456" s="245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T456" s="246" t="s">
        <v>347</v>
      </c>
      <c r="AU456" s="246" t="s">
        <v>85</v>
      </c>
      <c r="AV456" s="13" t="s">
        <v>85</v>
      </c>
      <c r="AW456" s="13" t="s">
        <v>37</v>
      </c>
      <c r="AX456" s="13" t="s">
        <v>76</v>
      </c>
      <c r="AY456" s="246" t="s">
        <v>335</v>
      </c>
    </row>
    <row r="457" s="13" customFormat="1">
      <c r="A457" s="13"/>
      <c r="B457" s="236"/>
      <c r="C457" s="237"/>
      <c r="D457" s="229" t="s">
        <v>347</v>
      </c>
      <c r="E457" s="238" t="s">
        <v>19</v>
      </c>
      <c r="F457" s="239" t="s">
        <v>2521</v>
      </c>
      <c r="G457" s="237"/>
      <c r="H457" s="240">
        <v>60</v>
      </c>
      <c r="I457" s="241"/>
      <c r="J457" s="237"/>
      <c r="K457" s="237"/>
      <c r="L457" s="242"/>
      <c r="M457" s="243"/>
      <c r="N457" s="244"/>
      <c r="O457" s="244"/>
      <c r="P457" s="244"/>
      <c r="Q457" s="244"/>
      <c r="R457" s="244"/>
      <c r="S457" s="244"/>
      <c r="T457" s="244"/>
      <c r="U457" s="245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T457" s="246" t="s">
        <v>347</v>
      </c>
      <c r="AU457" s="246" t="s">
        <v>85</v>
      </c>
      <c r="AV457" s="13" t="s">
        <v>85</v>
      </c>
      <c r="AW457" s="13" t="s">
        <v>37</v>
      </c>
      <c r="AX457" s="13" t="s">
        <v>76</v>
      </c>
      <c r="AY457" s="246" t="s">
        <v>335</v>
      </c>
    </row>
    <row r="458" s="15" customFormat="1">
      <c r="A458" s="15"/>
      <c r="B458" s="267"/>
      <c r="C458" s="268"/>
      <c r="D458" s="229" t="s">
        <v>347</v>
      </c>
      <c r="E458" s="269" t="s">
        <v>19</v>
      </c>
      <c r="F458" s="270" t="s">
        <v>462</v>
      </c>
      <c r="G458" s="268"/>
      <c r="H458" s="271">
        <v>853</v>
      </c>
      <c r="I458" s="272"/>
      <c r="J458" s="268"/>
      <c r="K458" s="268"/>
      <c r="L458" s="273"/>
      <c r="M458" s="274"/>
      <c r="N458" s="275"/>
      <c r="O458" s="275"/>
      <c r="P458" s="275"/>
      <c r="Q458" s="275"/>
      <c r="R458" s="275"/>
      <c r="S458" s="275"/>
      <c r="T458" s="275"/>
      <c r="U458" s="276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T458" s="277" t="s">
        <v>347</v>
      </c>
      <c r="AU458" s="277" t="s">
        <v>85</v>
      </c>
      <c r="AV458" s="15" t="s">
        <v>103</v>
      </c>
      <c r="AW458" s="15" t="s">
        <v>37</v>
      </c>
      <c r="AX458" s="15" t="s">
        <v>83</v>
      </c>
      <c r="AY458" s="277" t="s">
        <v>335</v>
      </c>
    </row>
    <row r="459" s="13" customFormat="1">
      <c r="A459" s="13"/>
      <c r="B459" s="236"/>
      <c r="C459" s="237"/>
      <c r="D459" s="229" t="s">
        <v>347</v>
      </c>
      <c r="E459" s="237"/>
      <c r="F459" s="239" t="s">
        <v>2522</v>
      </c>
      <c r="G459" s="237"/>
      <c r="H459" s="240">
        <v>895.64999999999998</v>
      </c>
      <c r="I459" s="241"/>
      <c r="J459" s="237"/>
      <c r="K459" s="237"/>
      <c r="L459" s="242"/>
      <c r="M459" s="243"/>
      <c r="N459" s="244"/>
      <c r="O459" s="244"/>
      <c r="P459" s="244"/>
      <c r="Q459" s="244"/>
      <c r="R459" s="244"/>
      <c r="S459" s="244"/>
      <c r="T459" s="244"/>
      <c r="U459" s="245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T459" s="246" t="s">
        <v>347</v>
      </c>
      <c r="AU459" s="246" t="s">
        <v>85</v>
      </c>
      <c r="AV459" s="13" t="s">
        <v>85</v>
      </c>
      <c r="AW459" s="13" t="s">
        <v>4</v>
      </c>
      <c r="AX459" s="13" t="s">
        <v>83</v>
      </c>
      <c r="AY459" s="246" t="s">
        <v>335</v>
      </c>
    </row>
    <row r="460" s="2" customFormat="1" ht="16.5" customHeight="1">
      <c r="A460" s="40"/>
      <c r="B460" s="41"/>
      <c r="C460" s="216" t="s">
        <v>744</v>
      </c>
      <c r="D460" s="216" t="s">
        <v>337</v>
      </c>
      <c r="E460" s="217" t="s">
        <v>2523</v>
      </c>
      <c r="F460" s="218" t="s">
        <v>2524</v>
      </c>
      <c r="G460" s="219" t="s">
        <v>388</v>
      </c>
      <c r="H460" s="220">
        <v>895.64999999999998</v>
      </c>
      <c r="I460" s="221"/>
      <c r="J460" s="222">
        <f>ROUND(I460*H460,2)</f>
        <v>0</v>
      </c>
      <c r="K460" s="218" t="s">
        <v>341</v>
      </c>
      <c r="L460" s="46"/>
      <c r="M460" s="223" t="s">
        <v>19</v>
      </c>
      <c r="N460" s="224" t="s">
        <v>47</v>
      </c>
      <c r="O460" s="86"/>
      <c r="P460" s="225">
        <f>O460*H460</f>
        <v>0</v>
      </c>
      <c r="Q460" s="225">
        <v>0</v>
      </c>
      <c r="R460" s="225">
        <f>Q460*H460</f>
        <v>0</v>
      </c>
      <c r="S460" s="225">
        <v>0</v>
      </c>
      <c r="T460" s="225">
        <f>S460*H460</f>
        <v>0</v>
      </c>
      <c r="U460" s="226" t="s">
        <v>19</v>
      </c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R460" s="227" t="s">
        <v>103</v>
      </c>
      <c r="AT460" s="227" t="s">
        <v>337</v>
      </c>
      <c r="AU460" s="227" t="s">
        <v>85</v>
      </c>
      <c r="AY460" s="19" t="s">
        <v>335</v>
      </c>
      <c r="BE460" s="228">
        <f>IF(N460="základní",J460,0)</f>
        <v>0</v>
      </c>
      <c r="BF460" s="228">
        <f>IF(N460="snížená",J460,0)</f>
        <v>0</v>
      </c>
      <c r="BG460" s="228">
        <f>IF(N460="zákl. přenesená",J460,0)</f>
        <v>0</v>
      </c>
      <c r="BH460" s="228">
        <f>IF(N460="sníž. přenesená",J460,0)</f>
        <v>0</v>
      </c>
      <c r="BI460" s="228">
        <f>IF(N460="nulová",J460,0)</f>
        <v>0</v>
      </c>
      <c r="BJ460" s="19" t="s">
        <v>83</v>
      </c>
      <c r="BK460" s="228">
        <f>ROUND(I460*H460,2)</f>
        <v>0</v>
      </c>
      <c r="BL460" s="19" t="s">
        <v>103</v>
      </c>
      <c r="BM460" s="227" t="s">
        <v>2525</v>
      </c>
    </row>
    <row r="461" s="2" customFormat="1">
      <c r="A461" s="40"/>
      <c r="B461" s="41"/>
      <c r="C461" s="42"/>
      <c r="D461" s="229" t="s">
        <v>343</v>
      </c>
      <c r="E461" s="42"/>
      <c r="F461" s="230" t="s">
        <v>2526</v>
      </c>
      <c r="G461" s="42"/>
      <c r="H461" s="42"/>
      <c r="I461" s="231"/>
      <c r="J461" s="42"/>
      <c r="K461" s="42"/>
      <c r="L461" s="46"/>
      <c r="M461" s="232"/>
      <c r="N461" s="233"/>
      <c r="O461" s="86"/>
      <c r="P461" s="86"/>
      <c r="Q461" s="86"/>
      <c r="R461" s="86"/>
      <c r="S461" s="86"/>
      <c r="T461" s="86"/>
      <c r="U461" s="87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T461" s="19" t="s">
        <v>343</v>
      </c>
      <c r="AU461" s="19" t="s">
        <v>85</v>
      </c>
    </row>
    <row r="462" s="2" customFormat="1">
      <c r="A462" s="40"/>
      <c r="B462" s="41"/>
      <c r="C462" s="42"/>
      <c r="D462" s="234" t="s">
        <v>345</v>
      </c>
      <c r="E462" s="42"/>
      <c r="F462" s="235" t="s">
        <v>2527</v>
      </c>
      <c r="G462" s="42"/>
      <c r="H462" s="42"/>
      <c r="I462" s="231"/>
      <c r="J462" s="42"/>
      <c r="K462" s="42"/>
      <c r="L462" s="46"/>
      <c r="M462" s="232"/>
      <c r="N462" s="233"/>
      <c r="O462" s="86"/>
      <c r="P462" s="86"/>
      <c r="Q462" s="86"/>
      <c r="R462" s="86"/>
      <c r="S462" s="86"/>
      <c r="T462" s="86"/>
      <c r="U462" s="87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T462" s="19" t="s">
        <v>345</v>
      </c>
      <c r="AU462" s="19" t="s">
        <v>85</v>
      </c>
    </row>
    <row r="463" s="2" customFormat="1" ht="16.5" customHeight="1">
      <c r="A463" s="40"/>
      <c r="B463" s="41"/>
      <c r="C463" s="216" t="s">
        <v>769</v>
      </c>
      <c r="D463" s="216" t="s">
        <v>337</v>
      </c>
      <c r="E463" s="217" t="s">
        <v>2528</v>
      </c>
      <c r="F463" s="218" t="s">
        <v>2529</v>
      </c>
      <c r="G463" s="219" t="s">
        <v>388</v>
      </c>
      <c r="H463" s="220">
        <v>895.64999999999998</v>
      </c>
      <c r="I463" s="221"/>
      <c r="J463" s="222">
        <f>ROUND(I463*H463,2)</f>
        <v>0</v>
      </c>
      <c r="K463" s="218" t="s">
        <v>341</v>
      </c>
      <c r="L463" s="46"/>
      <c r="M463" s="223" t="s">
        <v>19</v>
      </c>
      <c r="N463" s="224" t="s">
        <v>47</v>
      </c>
      <c r="O463" s="86"/>
      <c r="P463" s="225">
        <f>O463*H463</f>
        <v>0</v>
      </c>
      <c r="Q463" s="225">
        <v>0.00092000000000000003</v>
      </c>
      <c r="R463" s="225">
        <f>Q463*H463</f>
        <v>0.82399800000000001</v>
      </c>
      <c r="S463" s="225">
        <v>0</v>
      </c>
      <c r="T463" s="225">
        <f>S463*H463</f>
        <v>0</v>
      </c>
      <c r="U463" s="226" t="s">
        <v>19</v>
      </c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R463" s="227" t="s">
        <v>103</v>
      </c>
      <c r="AT463" s="227" t="s">
        <v>337</v>
      </c>
      <c r="AU463" s="227" t="s">
        <v>85</v>
      </c>
      <c r="AY463" s="19" t="s">
        <v>335</v>
      </c>
      <c r="BE463" s="228">
        <f>IF(N463="základní",J463,0)</f>
        <v>0</v>
      </c>
      <c r="BF463" s="228">
        <f>IF(N463="snížená",J463,0)</f>
        <v>0</v>
      </c>
      <c r="BG463" s="228">
        <f>IF(N463="zákl. přenesená",J463,0)</f>
        <v>0</v>
      </c>
      <c r="BH463" s="228">
        <f>IF(N463="sníž. přenesená",J463,0)</f>
        <v>0</v>
      </c>
      <c r="BI463" s="228">
        <f>IF(N463="nulová",J463,0)</f>
        <v>0</v>
      </c>
      <c r="BJ463" s="19" t="s">
        <v>83</v>
      </c>
      <c r="BK463" s="228">
        <f>ROUND(I463*H463,2)</f>
        <v>0</v>
      </c>
      <c r="BL463" s="19" t="s">
        <v>103</v>
      </c>
      <c r="BM463" s="227" t="s">
        <v>2530</v>
      </c>
    </row>
    <row r="464" s="2" customFormat="1">
      <c r="A464" s="40"/>
      <c r="B464" s="41"/>
      <c r="C464" s="42"/>
      <c r="D464" s="229" t="s">
        <v>343</v>
      </c>
      <c r="E464" s="42"/>
      <c r="F464" s="230" t="s">
        <v>2531</v>
      </c>
      <c r="G464" s="42"/>
      <c r="H464" s="42"/>
      <c r="I464" s="231"/>
      <c r="J464" s="42"/>
      <c r="K464" s="42"/>
      <c r="L464" s="46"/>
      <c r="M464" s="232"/>
      <c r="N464" s="233"/>
      <c r="O464" s="86"/>
      <c r="P464" s="86"/>
      <c r="Q464" s="86"/>
      <c r="R464" s="86"/>
      <c r="S464" s="86"/>
      <c r="T464" s="86"/>
      <c r="U464" s="87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T464" s="19" t="s">
        <v>343</v>
      </c>
      <c r="AU464" s="19" t="s">
        <v>85</v>
      </c>
    </row>
    <row r="465" s="2" customFormat="1">
      <c r="A465" s="40"/>
      <c r="B465" s="41"/>
      <c r="C465" s="42"/>
      <c r="D465" s="234" t="s">
        <v>345</v>
      </c>
      <c r="E465" s="42"/>
      <c r="F465" s="235" t="s">
        <v>2532</v>
      </c>
      <c r="G465" s="42"/>
      <c r="H465" s="42"/>
      <c r="I465" s="231"/>
      <c r="J465" s="42"/>
      <c r="K465" s="42"/>
      <c r="L465" s="46"/>
      <c r="M465" s="232"/>
      <c r="N465" s="233"/>
      <c r="O465" s="86"/>
      <c r="P465" s="86"/>
      <c r="Q465" s="86"/>
      <c r="R465" s="86"/>
      <c r="S465" s="86"/>
      <c r="T465" s="86"/>
      <c r="U465" s="87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T465" s="19" t="s">
        <v>345</v>
      </c>
      <c r="AU465" s="19" t="s">
        <v>85</v>
      </c>
    </row>
    <row r="466" s="2" customFormat="1" ht="16.5" customHeight="1">
      <c r="A466" s="40"/>
      <c r="B466" s="41"/>
      <c r="C466" s="216" t="s">
        <v>2533</v>
      </c>
      <c r="D466" s="216" t="s">
        <v>337</v>
      </c>
      <c r="E466" s="217" t="s">
        <v>2534</v>
      </c>
      <c r="F466" s="218" t="s">
        <v>2535</v>
      </c>
      <c r="G466" s="219" t="s">
        <v>388</v>
      </c>
      <c r="H466" s="220">
        <v>895.64999999999998</v>
      </c>
      <c r="I466" s="221"/>
      <c r="J466" s="222">
        <f>ROUND(I466*H466,2)</f>
        <v>0</v>
      </c>
      <c r="K466" s="218" t="s">
        <v>341</v>
      </c>
      <c r="L466" s="46"/>
      <c r="M466" s="223" t="s">
        <v>19</v>
      </c>
      <c r="N466" s="224" t="s">
        <v>47</v>
      </c>
      <c r="O466" s="86"/>
      <c r="P466" s="225">
        <f>O466*H466</f>
        <v>0</v>
      </c>
      <c r="Q466" s="225">
        <v>0</v>
      </c>
      <c r="R466" s="225">
        <f>Q466*H466</f>
        <v>0</v>
      </c>
      <c r="S466" s="225">
        <v>0</v>
      </c>
      <c r="T466" s="225">
        <f>S466*H466</f>
        <v>0</v>
      </c>
      <c r="U466" s="226" t="s">
        <v>19</v>
      </c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R466" s="227" t="s">
        <v>103</v>
      </c>
      <c r="AT466" s="227" t="s">
        <v>337</v>
      </c>
      <c r="AU466" s="227" t="s">
        <v>85</v>
      </c>
      <c r="AY466" s="19" t="s">
        <v>335</v>
      </c>
      <c r="BE466" s="228">
        <f>IF(N466="základní",J466,0)</f>
        <v>0</v>
      </c>
      <c r="BF466" s="228">
        <f>IF(N466="snížená",J466,0)</f>
        <v>0</v>
      </c>
      <c r="BG466" s="228">
        <f>IF(N466="zákl. přenesená",J466,0)</f>
        <v>0</v>
      </c>
      <c r="BH466" s="228">
        <f>IF(N466="sníž. přenesená",J466,0)</f>
        <v>0</v>
      </c>
      <c r="BI466" s="228">
        <f>IF(N466="nulová",J466,0)</f>
        <v>0</v>
      </c>
      <c r="BJ466" s="19" t="s">
        <v>83</v>
      </c>
      <c r="BK466" s="228">
        <f>ROUND(I466*H466,2)</f>
        <v>0</v>
      </c>
      <c r="BL466" s="19" t="s">
        <v>103</v>
      </c>
      <c r="BM466" s="227" t="s">
        <v>2536</v>
      </c>
    </row>
    <row r="467" s="2" customFormat="1">
      <c r="A467" s="40"/>
      <c r="B467" s="41"/>
      <c r="C467" s="42"/>
      <c r="D467" s="229" t="s">
        <v>343</v>
      </c>
      <c r="E467" s="42"/>
      <c r="F467" s="230" t="s">
        <v>2537</v>
      </c>
      <c r="G467" s="42"/>
      <c r="H467" s="42"/>
      <c r="I467" s="231"/>
      <c r="J467" s="42"/>
      <c r="K467" s="42"/>
      <c r="L467" s="46"/>
      <c r="M467" s="232"/>
      <c r="N467" s="233"/>
      <c r="O467" s="86"/>
      <c r="P467" s="86"/>
      <c r="Q467" s="86"/>
      <c r="R467" s="86"/>
      <c r="S467" s="86"/>
      <c r="T467" s="86"/>
      <c r="U467" s="87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T467" s="19" t="s">
        <v>343</v>
      </c>
      <c r="AU467" s="19" t="s">
        <v>85</v>
      </c>
    </row>
    <row r="468" s="2" customFormat="1">
      <c r="A468" s="40"/>
      <c r="B468" s="41"/>
      <c r="C468" s="42"/>
      <c r="D468" s="234" t="s">
        <v>345</v>
      </c>
      <c r="E468" s="42"/>
      <c r="F468" s="235" t="s">
        <v>2538</v>
      </c>
      <c r="G468" s="42"/>
      <c r="H468" s="42"/>
      <c r="I468" s="231"/>
      <c r="J468" s="42"/>
      <c r="K468" s="42"/>
      <c r="L468" s="46"/>
      <c r="M468" s="232"/>
      <c r="N468" s="233"/>
      <c r="O468" s="86"/>
      <c r="P468" s="86"/>
      <c r="Q468" s="86"/>
      <c r="R468" s="86"/>
      <c r="S468" s="86"/>
      <c r="T468" s="86"/>
      <c r="U468" s="87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T468" s="19" t="s">
        <v>345</v>
      </c>
      <c r="AU468" s="19" t="s">
        <v>85</v>
      </c>
    </row>
    <row r="469" s="2" customFormat="1" ht="16.5" customHeight="1">
      <c r="A469" s="40"/>
      <c r="B469" s="41"/>
      <c r="C469" s="216" t="s">
        <v>2539</v>
      </c>
      <c r="D469" s="216" t="s">
        <v>337</v>
      </c>
      <c r="E469" s="217" t="s">
        <v>2540</v>
      </c>
      <c r="F469" s="218" t="s">
        <v>2541</v>
      </c>
      <c r="G469" s="219" t="s">
        <v>388</v>
      </c>
      <c r="H469" s="220">
        <v>895.64999999999998</v>
      </c>
      <c r="I469" s="221"/>
      <c r="J469" s="222">
        <f>ROUND(I469*H469,2)</f>
        <v>0</v>
      </c>
      <c r="K469" s="218" t="s">
        <v>341</v>
      </c>
      <c r="L469" s="46"/>
      <c r="M469" s="223" t="s">
        <v>19</v>
      </c>
      <c r="N469" s="224" t="s">
        <v>47</v>
      </c>
      <c r="O469" s="86"/>
      <c r="P469" s="225">
        <f>O469*H469</f>
        <v>0</v>
      </c>
      <c r="Q469" s="225">
        <v>0.0032000000000000002</v>
      </c>
      <c r="R469" s="225">
        <f>Q469*H469</f>
        <v>2.8660800000000002</v>
      </c>
      <c r="S469" s="225">
        <v>0</v>
      </c>
      <c r="T469" s="225">
        <f>S469*H469</f>
        <v>0</v>
      </c>
      <c r="U469" s="226" t="s">
        <v>19</v>
      </c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R469" s="227" t="s">
        <v>103</v>
      </c>
      <c r="AT469" s="227" t="s">
        <v>337</v>
      </c>
      <c r="AU469" s="227" t="s">
        <v>85</v>
      </c>
      <c r="AY469" s="19" t="s">
        <v>335</v>
      </c>
      <c r="BE469" s="228">
        <f>IF(N469="základní",J469,0)</f>
        <v>0</v>
      </c>
      <c r="BF469" s="228">
        <f>IF(N469="snížená",J469,0)</f>
        <v>0</v>
      </c>
      <c r="BG469" s="228">
        <f>IF(N469="zákl. přenesená",J469,0)</f>
        <v>0</v>
      </c>
      <c r="BH469" s="228">
        <f>IF(N469="sníž. přenesená",J469,0)</f>
        <v>0</v>
      </c>
      <c r="BI469" s="228">
        <f>IF(N469="nulová",J469,0)</f>
        <v>0</v>
      </c>
      <c r="BJ469" s="19" t="s">
        <v>83</v>
      </c>
      <c r="BK469" s="228">
        <f>ROUND(I469*H469,2)</f>
        <v>0</v>
      </c>
      <c r="BL469" s="19" t="s">
        <v>103</v>
      </c>
      <c r="BM469" s="227" t="s">
        <v>2542</v>
      </c>
    </row>
    <row r="470" s="2" customFormat="1">
      <c r="A470" s="40"/>
      <c r="B470" s="41"/>
      <c r="C470" s="42"/>
      <c r="D470" s="229" t="s">
        <v>343</v>
      </c>
      <c r="E470" s="42"/>
      <c r="F470" s="230" t="s">
        <v>2543</v>
      </c>
      <c r="G470" s="42"/>
      <c r="H470" s="42"/>
      <c r="I470" s="231"/>
      <c r="J470" s="42"/>
      <c r="K470" s="42"/>
      <c r="L470" s="46"/>
      <c r="M470" s="232"/>
      <c r="N470" s="233"/>
      <c r="O470" s="86"/>
      <c r="P470" s="86"/>
      <c r="Q470" s="86"/>
      <c r="R470" s="86"/>
      <c r="S470" s="86"/>
      <c r="T470" s="86"/>
      <c r="U470" s="87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T470" s="19" t="s">
        <v>343</v>
      </c>
      <c r="AU470" s="19" t="s">
        <v>85</v>
      </c>
    </row>
    <row r="471" s="2" customFormat="1">
      <c r="A471" s="40"/>
      <c r="B471" s="41"/>
      <c r="C471" s="42"/>
      <c r="D471" s="234" t="s">
        <v>345</v>
      </c>
      <c r="E471" s="42"/>
      <c r="F471" s="235" t="s">
        <v>2544</v>
      </c>
      <c r="G471" s="42"/>
      <c r="H471" s="42"/>
      <c r="I471" s="231"/>
      <c r="J471" s="42"/>
      <c r="K471" s="42"/>
      <c r="L471" s="46"/>
      <c r="M471" s="232"/>
      <c r="N471" s="233"/>
      <c r="O471" s="86"/>
      <c r="P471" s="86"/>
      <c r="Q471" s="86"/>
      <c r="R471" s="86"/>
      <c r="S471" s="86"/>
      <c r="T471" s="86"/>
      <c r="U471" s="87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T471" s="19" t="s">
        <v>345</v>
      </c>
      <c r="AU471" s="19" t="s">
        <v>85</v>
      </c>
    </row>
    <row r="472" s="2" customFormat="1" ht="16.5" customHeight="1">
      <c r="A472" s="40"/>
      <c r="B472" s="41"/>
      <c r="C472" s="216" t="s">
        <v>777</v>
      </c>
      <c r="D472" s="216" t="s">
        <v>337</v>
      </c>
      <c r="E472" s="217" t="s">
        <v>503</v>
      </c>
      <c r="F472" s="218" t="s">
        <v>504</v>
      </c>
      <c r="G472" s="219" t="s">
        <v>364</v>
      </c>
      <c r="H472" s="220">
        <v>33.936</v>
      </c>
      <c r="I472" s="221"/>
      <c r="J472" s="222">
        <f>ROUND(I472*H472,2)</f>
        <v>0</v>
      </c>
      <c r="K472" s="218" t="s">
        <v>341</v>
      </c>
      <c r="L472" s="46"/>
      <c r="M472" s="223" t="s">
        <v>19</v>
      </c>
      <c r="N472" s="224" t="s">
        <v>47</v>
      </c>
      <c r="O472" s="86"/>
      <c r="P472" s="225">
        <f>O472*H472</f>
        <v>0</v>
      </c>
      <c r="Q472" s="225">
        <v>1.05555</v>
      </c>
      <c r="R472" s="225">
        <f>Q472*H472</f>
        <v>35.821144799999999</v>
      </c>
      <c r="S472" s="225">
        <v>0</v>
      </c>
      <c r="T472" s="225">
        <f>S472*H472</f>
        <v>0</v>
      </c>
      <c r="U472" s="226" t="s">
        <v>19</v>
      </c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R472" s="227" t="s">
        <v>103</v>
      </c>
      <c r="AT472" s="227" t="s">
        <v>337</v>
      </c>
      <c r="AU472" s="227" t="s">
        <v>85</v>
      </c>
      <c r="AY472" s="19" t="s">
        <v>335</v>
      </c>
      <c r="BE472" s="228">
        <f>IF(N472="základní",J472,0)</f>
        <v>0</v>
      </c>
      <c r="BF472" s="228">
        <f>IF(N472="snížená",J472,0)</f>
        <v>0</v>
      </c>
      <c r="BG472" s="228">
        <f>IF(N472="zákl. přenesená",J472,0)</f>
        <v>0</v>
      </c>
      <c r="BH472" s="228">
        <f>IF(N472="sníž. přenesená",J472,0)</f>
        <v>0</v>
      </c>
      <c r="BI472" s="228">
        <f>IF(N472="nulová",J472,0)</f>
        <v>0</v>
      </c>
      <c r="BJ472" s="19" t="s">
        <v>83</v>
      </c>
      <c r="BK472" s="228">
        <f>ROUND(I472*H472,2)</f>
        <v>0</v>
      </c>
      <c r="BL472" s="19" t="s">
        <v>103</v>
      </c>
      <c r="BM472" s="227" t="s">
        <v>2545</v>
      </c>
    </row>
    <row r="473" s="2" customFormat="1">
      <c r="A473" s="40"/>
      <c r="B473" s="41"/>
      <c r="C473" s="42"/>
      <c r="D473" s="229" t="s">
        <v>343</v>
      </c>
      <c r="E473" s="42"/>
      <c r="F473" s="230" t="s">
        <v>506</v>
      </c>
      <c r="G473" s="42"/>
      <c r="H473" s="42"/>
      <c r="I473" s="231"/>
      <c r="J473" s="42"/>
      <c r="K473" s="42"/>
      <c r="L473" s="46"/>
      <c r="M473" s="232"/>
      <c r="N473" s="233"/>
      <c r="O473" s="86"/>
      <c r="P473" s="86"/>
      <c r="Q473" s="86"/>
      <c r="R473" s="86"/>
      <c r="S473" s="86"/>
      <c r="T473" s="86"/>
      <c r="U473" s="87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T473" s="19" t="s">
        <v>343</v>
      </c>
      <c r="AU473" s="19" t="s">
        <v>85</v>
      </c>
    </row>
    <row r="474" s="2" customFormat="1">
      <c r="A474" s="40"/>
      <c r="B474" s="41"/>
      <c r="C474" s="42"/>
      <c r="D474" s="234" t="s">
        <v>345</v>
      </c>
      <c r="E474" s="42"/>
      <c r="F474" s="235" t="s">
        <v>507</v>
      </c>
      <c r="G474" s="42"/>
      <c r="H474" s="42"/>
      <c r="I474" s="231"/>
      <c r="J474" s="42"/>
      <c r="K474" s="42"/>
      <c r="L474" s="46"/>
      <c r="M474" s="232"/>
      <c r="N474" s="233"/>
      <c r="O474" s="86"/>
      <c r="P474" s="86"/>
      <c r="Q474" s="86"/>
      <c r="R474" s="86"/>
      <c r="S474" s="86"/>
      <c r="T474" s="86"/>
      <c r="U474" s="87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T474" s="19" t="s">
        <v>345</v>
      </c>
      <c r="AU474" s="19" t="s">
        <v>85</v>
      </c>
    </row>
    <row r="475" s="14" customFormat="1">
      <c r="A475" s="14"/>
      <c r="B475" s="247"/>
      <c r="C475" s="248"/>
      <c r="D475" s="229" t="s">
        <v>347</v>
      </c>
      <c r="E475" s="249" t="s">
        <v>19</v>
      </c>
      <c r="F475" s="250" t="s">
        <v>2158</v>
      </c>
      <c r="G475" s="248"/>
      <c r="H475" s="249" t="s">
        <v>19</v>
      </c>
      <c r="I475" s="251"/>
      <c r="J475" s="248"/>
      <c r="K475" s="248"/>
      <c r="L475" s="252"/>
      <c r="M475" s="253"/>
      <c r="N475" s="254"/>
      <c r="O475" s="254"/>
      <c r="P475" s="254"/>
      <c r="Q475" s="254"/>
      <c r="R475" s="254"/>
      <c r="S475" s="254"/>
      <c r="T475" s="254"/>
      <c r="U475" s="255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T475" s="256" t="s">
        <v>347</v>
      </c>
      <c r="AU475" s="256" t="s">
        <v>85</v>
      </c>
      <c r="AV475" s="14" t="s">
        <v>83</v>
      </c>
      <c r="AW475" s="14" t="s">
        <v>37</v>
      </c>
      <c r="AX475" s="14" t="s">
        <v>76</v>
      </c>
      <c r="AY475" s="256" t="s">
        <v>335</v>
      </c>
    </row>
    <row r="476" s="13" customFormat="1">
      <c r="A476" s="13"/>
      <c r="B476" s="236"/>
      <c r="C476" s="237"/>
      <c r="D476" s="229" t="s">
        <v>347</v>
      </c>
      <c r="E476" s="238" t="s">
        <v>19</v>
      </c>
      <c r="F476" s="239" t="s">
        <v>2546</v>
      </c>
      <c r="G476" s="237"/>
      <c r="H476" s="240">
        <v>30.382000000000001</v>
      </c>
      <c r="I476" s="241"/>
      <c r="J476" s="237"/>
      <c r="K476" s="237"/>
      <c r="L476" s="242"/>
      <c r="M476" s="243"/>
      <c r="N476" s="244"/>
      <c r="O476" s="244"/>
      <c r="P476" s="244"/>
      <c r="Q476" s="244"/>
      <c r="R476" s="244"/>
      <c r="S476" s="244"/>
      <c r="T476" s="244"/>
      <c r="U476" s="245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T476" s="246" t="s">
        <v>347</v>
      </c>
      <c r="AU476" s="246" t="s">
        <v>85</v>
      </c>
      <c r="AV476" s="13" t="s">
        <v>85</v>
      </c>
      <c r="AW476" s="13" t="s">
        <v>37</v>
      </c>
      <c r="AX476" s="13" t="s">
        <v>76</v>
      </c>
      <c r="AY476" s="246" t="s">
        <v>335</v>
      </c>
    </row>
    <row r="477" s="13" customFormat="1">
      <c r="A477" s="13"/>
      <c r="B477" s="236"/>
      <c r="C477" s="237"/>
      <c r="D477" s="229" t="s">
        <v>347</v>
      </c>
      <c r="E477" s="238" t="s">
        <v>19</v>
      </c>
      <c r="F477" s="239" t="s">
        <v>2547</v>
      </c>
      <c r="G477" s="237"/>
      <c r="H477" s="240">
        <v>1.72</v>
      </c>
      <c r="I477" s="241"/>
      <c r="J477" s="237"/>
      <c r="K477" s="237"/>
      <c r="L477" s="242"/>
      <c r="M477" s="243"/>
      <c r="N477" s="244"/>
      <c r="O477" s="244"/>
      <c r="P477" s="244"/>
      <c r="Q477" s="244"/>
      <c r="R477" s="244"/>
      <c r="S477" s="244"/>
      <c r="T477" s="244"/>
      <c r="U477" s="245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T477" s="246" t="s">
        <v>347</v>
      </c>
      <c r="AU477" s="246" t="s">
        <v>85</v>
      </c>
      <c r="AV477" s="13" t="s">
        <v>85</v>
      </c>
      <c r="AW477" s="13" t="s">
        <v>37</v>
      </c>
      <c r="AX477" s="13" t="s">
        <v>76</v>
      </c>
      <c r="AY477" s="246" t="s">
        <v>335</v>
      </c>
    </row>
    <row r="478" s="14" customFormat="1">
      <c r="A478" s="14"/>
      <c r="B478" s="247"/>
      <c r="C478" s="248"/>
      <c r="D478" s="229" t="s">
        <v>347</v>
      </c>
      <c r="E478" s="249" t="s">
        <v>19</v>
      </c>
      <c r="F478" s="250" t="s">
        <v>2506</v>
      </c>
      <c r="G478" s="248"/>
      <c r="H478" s="249" t="s">
        <v>19</v>
      </c>
      <c r="I478" s="251"/>
      <c r="J478" s="248"/>
      <c r="K478" s="248"/>
      <c r="L478" s="252"/>
      <c r="M478" s="253"/>
      <c r="N478" s="254"/>
      <c r="O478" s="254"/>
      <c r="P478" s="254"/>
      <c r="Q478" s="254"/>
      <c r="R478" s="254"/>
      <c r="S478" s="254"/>
      <c r="T478" s="254"/>
      <c r="U478" s="255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T478" s="256" t="s">
        <v>347</v>
      </c>
      <c r="AU478" s="256" t="s">
        <v>85</v>
      </c>
      <c r="AV478" s="14" t="s">
        <v>83</v>
      </c>
      <c r="AW478" s="14" t="s">
        <v>37</v>
      </c>
      <c r="AX478" s="14" t="s">
        <v>76</v>
      </c>
      <c r="AY478" s="256" t="s">
        <v>335</v>
      </c>
    </row>
    <row r="479" s="13" customFormat="1">
      <c r="A479" s="13"/>
      <c r="B479" s="236"/>
      <c r="C479" s="237"/>
      <c r="D479" s="229" t="s">
        <v>347</v>
      </c>
      <c r="E479" s="238" t="s">
        <v>19</v>
      </c>
      <c r="F479" s="239" t="s">
        <v>2548</v>
      </c>
      <c r="G479" s="237"/>
      <c r="H479" s="240">
        <v>0.218</v>
      </c>
      <c r="I479" s="241"/>
      <c r="J479" s="237"/>
      <c r="K479" s="237"/>
      <c r="L479" s="242"/>
      <c r="M479" s="243"/>
      <c r="N479" s="244"/>
      <c r="O479" s="244"/>
      <c r="P479" s="244"/>
      <c r="Q479" s="244"/>
      <c r="R479" s="244"/>
      <c r="S479" s="244"/>
      <c r="T479" s="244"/>
      <c r="U479" s="245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T479" s="246" t="s">
        <v>347</v>
      </c>
      <c r="AU479" s="246" t="s">
        <v>85</v>
      </c>
      <c r="AV479" s="13" t="s">
        <v>85</v>
      </c>
      <c r="AW479" s="13" t="s">
        <v>37</v>
      </c>
      <c r="AX479" s="13" t="s">
        <v>76</v>
      </c>
      <c r="AY479" s="246" t="s">
        <v>335</v>
      </c>
    </row>
    <row r="480" s="15" customFormat="1">
      <c r="A480" s="15"/>
      <c r="B480" s="267"/>
      <c r="C480" s="268"/>
      <c r="D480" s="229" t="s">
        <v>347</v>
      </c>
      <c r="E480" s="269" t="s">
        <v>19</v>
      </c>
      <c r="F480" s="270" t="s">
        <v>462</v>
      </c>
      <c r="G480" s="268"/>
      <c r="H480" s="271">
        <v>32.32</v>
      </c>
      <c r="I480" s="272"/>
      <c r="J480" s="268"/>
      <c r="K480" s="268"/>
      <c r="L480" s="273"/>
      <c r="M480" s="274"/>
      <c r="N480" s="275"/>
      <c r="O480" s="275"/>
      <c r="P480" s="275"/>
      <c r="Q480" s="275"/>
      <c r="R480" s="275"/>
      <c r="S480" s="275"/>
      <c r="T480" s="275"/>
      <c r="U480" s="276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T480" s="277" t="s">
        <v>347</v>
      </c>
      <c r="AU480" s="277" t="s">
        <v>85</v>
      </c>
      <c r="AV480" s="15" t="s">
        <v>103</v>
      </c>
      <c r="AW480" s="15" t="s">
        <v>37</v>
      </c>
      <c r="AX480" s="15" t="s">
        <v>83</v>
      </c>
      <c r="AY480" s="277" t="s">
        <v>335</v>
      </c>
    </row>
    <row r="481" s="13" customFormat="1">
      <c r="A481" s="13"/>
      <c r="B481" s="236"/>
      <c r="C481" s="237"/>
      <c r="D481" s="229" t="s">
        <v>347</v>
      </c>
      <c r="E481" s="237"/>
      <c r="F481" s="239" t="s">
        <v>2549</v>
      </c>
      <c r="G481" s="237"/>
      <c r="H481" s="240">
        <v>33.936</v>
      </c>
      <c r="I481" s="241"/>
      <c r="J481" s="237"/>
      <c r="K481" s="237"/>
      <c r="L481" s="242"/>
      <c r="M481" s="243"/>
      <c r="N481" s="244"/>
      <c r="O481" s="244"/>
      <c r="P481" s="244"/>
      <c r="Q481" s="244"/>
      <c r="R481" s="244"/>
      <c r="S481" s="244"/>
      <c r="T481" s="244"/>
      <c r="U481" s="245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T481" s="246" t="s">
        <v>347</v>
      </c>
      <c r="AU481" s="246" t="s">
        <v>85</v>
      </c>
      <c r="AV481" s="13" t="s">
        <v>85</v>
      </c>
      <c r="AW481" s="13" t="s">
        <v>4</v>
      </c>
      <c r="AX481" s="13" t="s">
        <v>83</v>
      </c>
      <c r="AY481" s="246" t="s">
        <v>335</v>
      </c>
    </row>
    <row r="482" s="2" customFormat="1" ht="16.5" customHeight="1">
      <c r="A482" s="40"/>
      <c r="B482" s="41"/>
      <c r="C482" s="216" t="s">
        <v>788</v>
      </c>
      <c r="D482" s="216" t="s">
        <v>337</v>
      </c>
      <c r="E482" s="217" t="s">
        <v>2550</v>
      </c>
      <c r="F482" s="218" t="s">
        <v>2551</v>
      </c>
      <c r="G482" s="219" t="s">
        <v>364</v>
      </c>
      <c r="H482" s="220">
        <v>0.27300000000000002</v>
      </c>
      <c r="I482" s="221"/>
      <c r="J482" s="222">
        <f>ROUND(I482*H482,2)</f>
        <v>0</v>
      </c>
      <c r="K482" s="218" t="s">
        <v>341</v>
      </c>
      <c r="L482" s="46"/>
      <c r="M482" s="223" t="s">
        <v>19</v>
      </c>
      <c r="N482" s="224" t="s">
        <v>47</v>
      </c>
      <c r="O482" s="86"/>
      <c r="P482" s="225">
        <f>O482*H482</f>
        <v>0</v>
      </c>
      <c r="Q482" s="225">
        <v>1.06277</v>
      </c>
      <c r="R482" s="225">
        <f>Q482*H482</f>
        <v>0.29013621000000001</v>
      </c>
      <c r="S482" s="225">
        <v>0</v>
      </c>
      <c r="T482" s="225">
        <f>S482*H482</f>
        <v>0</v>
      </c>
      <c r="U482" s="226" t="s">
        <v>19</v>
      </c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R482" s="227" t="s">
        <v>103</v>
      </c>
      <c r="AT482" s="227" t="s">
        <v>337</v>
      </c>
      <c r="AU482" s="227" t="s">
        <v>85</v>
      </c>
      <c r="AY482" s="19" t="s">
        <v>335</v>
      </c>
      <c r="BE482" s="228">
        <f>IF(N482="základní",J482,0)</f>
        <v>0</v>
      </c>
      <c r="BF482" s="228">
        <f>IF(N482="snížená",J482,0)</f>
        <v>0</v>
      </c>
      <c r="BG482" s="228">
        <f>IF(N482="zákl. přenesená",J482,0)</f>
        <v>0</v>
      </c>
      <c r="BH482" s="228">
        <f>IF(N482="sníž. přenesená",J482,0)</f>
        <v>0</v>
      </c>
      <c r="BI482" s="228">
        <f>IF(N482="nulová",J482,0)</f>
        <v>0</v>
      </c>
      <c r="BJ482" s="19" t="s">
        <v>83</v>
      </c>
      <c r="BK482" s="228">
        <f>ROUND(I482*H482,2)</f>
        <v>0</v>
      </c>
      <c r="BL482" s="19" t="s">
        <v>103</v>
      </c>
      <c r="BM482" s="227" t="s">
        <v>2552</v>
      </c>
    </row>
    <row r="483" s="2" customFormat="1">
      <c r="A483" s="40"/>
      <c r="B483" s="41"/>
      <c r="C483" s="42"/>
      <c r="D483" s="229" t="s">
        <v>343</v>
      </c>
      <c r="E483" s="42"/>
      <c r="F483" s="230" t="s">
        <v>2553</v>
      </c>
      <c r="G483" s="42"/>
      <c r="H483" s="42"/>
      <c r="I483" s="231"/>
      <c r="J483" s="42"/>
      <c r="K483" s="42"/>
      <c r="L483" s="46"/>
      <c r="M483" s="232"/>
      <c r="N483" s="233"/>
      <c r="O483" s="86"/>
      <c r="P483" s="86"/>
      <c r="Q483" s="86"/>
      <c r="R483" s="86"/>
      <c r="S483" s="86"/>
      <c r="T483" s="86"/>
      <c r="U483" s="87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T483" s="19" t="s">
        <v>343</v>
      </c>
      <c r="AU483" s="19" t="s">
        <v>85</v>
      </c>
    </row>
    <row r="484" s="2" customFormat="1">
      <c r="A484" s="40"/>
      <c r="B484" s="41"/>
      <c r="C484" s="42"/>
      <c r="D484" s="234" t="s">
        <v>345</v>
      </c>
      <c r="E484" s="42"/>
      <c r="F484" s="235" t="s">
        <v>2554</v>
      </c>
      <c r="G484" s="42"/>
      <c r="H484" s="42"/>
      <c r="I484" s="231"/>
      <c r="J484" s="42"/>
      <c r="K484" s="42"/>
      <c r="L484" s="46"/>
      <c r="M484" s="232"/>
      <c r="N484" s="233"/>
      <c r="O484" s="86"/>
      <c r="P484" s="86"/>
      <c r="Q484" s="86"/>
      <c r="R484" s="86"/>
      <c r="S484" s="86"/>
      <c r="T484" s="86"/>
      <c r="U484" s="87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T484" s="19" t="s">
        <v>345</v>
      </c>
      <c r="AU484" s="19" t="s">
        <v>85</v>
      </c>
    </row>
    <row r="485" s="14" customFormat="1">
      <c r="A485" s="14"/>
      <c r="B485" s="247"/>
      <c r="C485" s="248"/>
      <c r="D485" s="229" t="s">
        <v>347</v>
      </c>
      <c r="E485" s="249" t="s">
        <v>19</v>
      </c>
      <c r="F485" s="250" t="s">
        <v>2506</v>
      </c>
      <c r="G485" s="248"/>
      <c r="H485" s="249" t="s">
        <v>19</v>
      </c>
      <c r="I485" s="251"/>
      <c r="J485" s="248"/>
      <c r="K485" s="248"/>
      <c r="L485" s="252"/>
      <c r="M485" s="253"/>
      <c r="N485" s="254"/>
      <c r="O485" s="254"/>
      <c r="P485" s="254"/>
      <c r="Q485" s="254"/>
      <c r="R485" s="254"/>
      <c r="S485" s="254"/>
      <c r="T485" s="254"/>
      <c r="U485" s="255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T485" s="256" t="s">
        <v>347</v>
      </c>
      <c r="AU485" s="256" t="s">
        <v>85</v>
      </c>
      <c r="AV485" s="14" t="s">
        <v>83</v>
      </c>
      <c r="AW485" s="14" t="s">
        <v>37</v>
      </c>
      <c r="AX485" s="14" t="s">
        <v>76</v>
      </c>
      <c r="AY485" s="256" t="s">
        <v>335</v>
      </c>
    </row>
    <row r="486" s="13" customFormat="1">
      <c r="A486" s="13"/>
      <c r="B486" s="236"/>
      <c r="C486" s="237"/>
      <c r="D486" s="229" t="s">
        <v>347</v>
      </c>
      <c r="E486" s="238" t="s">
        <v>19</v>
      </c>
      <c r="F486" s="239" t="s">
        <v>2555</v>
      </c>
      <c r="G486" s="237"/>
      <c r="H486" s="240">
        <v>0.26000000000000001</v>
      </c>
      <c r="I486" s="241"/>
      <c r="J486" s="237"/>
      <c r="K486" s="237"/>
      <c r="L486" s="242"/>
      <c r="M486" s="243"/>
      <c r="N486" s="244"/>
      <c r="O486" s="244"/>
      <c r="P486" s="244"/>
      <c r="Q486" s="244"/>
      <c r="R486" s="244"/>
      <c r="S486" s="244"/>
      <c r="T486" s="244"/>
      <c r="U486" s="245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T486" s="246" t="s">
        <v>347</v>
      </c>
      <c r="AU486" s="246" t="s">
        <v>85</v>
      </c>
      <c r="AV486" s="13" t="s">
        <v>85</v>
      </c>
      <c r="AW486" s="13" t="s">
        <v>37</v>
      </c>
      <c r="AX486" s="13" t="s">
        <v>83</v>
      </c>
      <c r="AY486" s="246" t="s">
        <v>335</v>
      </c>
    </row>
    <row r="487" s="13" customFormat="1">
      <c r="A487" s="13"/>
      <c r="B487" s="236"/>
      <c r="C487" s="237"/>
      <c r="D487" s="229" t="s">
        <v>347</v>
      </c>
      <c r="E487" s="237"/>
      <c r="F487" s="239" t="s">
        <v>2556</v>
      </c>
      <c r="G487" s="237"/>
      <c r="H487" s="240">
        <v>0.27300000000000002</v>
      </c>
      <c r="I487" s="241"/>
      <c r="J487" s="237"/>
      <c r="K487" s="237"/>
      <c r="L487" s="242"/>
      <c r="M487" s="243"/>
      <c r="N487" s="244"/>
      <c r="O487" s="244"/>
      <c r="P487" s="244"/>
      <c r="Q487" s="244"/>
      <c r="R487" s="244"/>
      <c r="S487" s="244"/>
      <c r="T487" s="244"/>
      <c r="U487" s="245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T487" s="246" t="s">
        <v>347</v>
      </c>
      <c r="AU487" s="246" t="s">
        <v>85</v>
      </c>
      <c r="AV487" s="13" t="s">
        <v>85</v>
      </c>
      <c r="AW487" s="13" t="s">
        <v>4</v>
      </c>
      <c r="AX487" s="13" t="s">
        <v>83</v>
      </c>
      <c r="AY487" s="246" t="s">
        <v>335</v>
      </c>
    </row>
    <row r="488" s="2" customFormat="1" ht="16.5" customHeight="1">
      <c r="A488" s="40"/>
      <c r="B488" s="41"/>
      <c r="C488" s="216" t="s">
        <v>794</v>
      </c>
      <c r="D488" s="216" t="s">
        <v>337</v>
      </c>
      <c r="E488" s="217" t="s">
        <v>2557</v>
      </c>
      <c r="F488" s="218" t="s">
        <v>2558</v>
      </c>
      <c r="G488" s="219" t="s">
        <v>351</v>
      </c>
      <c r="H488" s="220">
        <v>44.450000000000003</v>
      </c>
      <c r="I488" s="221"/>
      <c r="J488" s="222">
        <f>ROUND(I488*H488,2)</f>
        <v>0</v>
      </c>
      <c r="K488" s="218" t="s">
        <v>341</v>
      </c>
      <c r="L488" s="46"/>
      <c r="M488" s="223" t="s">
        <v>19</v>
      </c>
      <c r="N488" s="224" t="s">
        <v>47</v>
      </c>
      <c r="O488" s="86"/>
      <c r="P488" s="225">
        <f>O488*H488</f>
        <v>0</v>
      </c>
      <c r="Q488" s="225">
        <v>2.5019399999999998</v>
      </c>
      <c r="R488" s="225">
        <f>Q488*H488</f>
        <v>111.21123299999999</v>
      </c>
      <c r="S488" s="225">
        <v>0</v>
      </c>
      <c r="T488" s="225">
        <f>S488*H488</f>
        <v>0</v>
      </c>
      <c r="U488" s="226" t="s">
        <v>19</v>
      </c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R488" s="227" t="s">
        <v>103</v>
      </c>
      <c r="AT488" s="227" t="s">
        <v>337</v>
      </c>
      <c r="AU488" s="227" t="s">
        <v>85</v>
      </c>
      <c r="AY488" s="19" t="s">
        <v>335</v>
      </c>
      <c r="BE488" s="228">
        <f>IF(N488="základní",J488,0)</f>
        <v>0</v>
      </c>
      <c r="BF488" s="228">
        <f>IF(N488="snížená",J488,0)</f>
        <v>0</v>
      </c>
      <c r="BG488" s="228">
        <f>IF(N488="zákl. přenesená",J488,0)</f>
        <v>0</v>
      </c>
      <c r="BH488" s="228">
        <f>IF(N488="sníž. přenesená",J488,0)</f>
        <v>0</v>
      </c>
      <c r="BI488" s="228">
        <f>IF(N488="nulová",J488,0)</f>
        <v>0</v>
      </c>
      <c r="BJ488" s="19" t="s">
        <v>83</v>
      </c>
      <c r="BK488" s="228">
        <f>ROUND(I488*H488,2)</f>
        <v>0</v>
      </c>
      <c r="BL488" s="19" t="s">
        <v>103</v>
      </c>
      <c r="BM488" s="227" t="s">
        <v>2559</v>
      </c>
    </row>
    <row r="489" s="2" customFormat="1">
      <c r="A489" s="40"/>
      <c r="B489" s="41"/>
      <c r="C489" s="42"/>
      <c r="D489" s="229" t="s">
        <v>343</v>
      </c>
      <c r="E489" s="42"/>
      <c r="F489" s="230" t="s">
        <v>2560</v>
      </c>
      <c r="G489" s="42"/>
      <c r="H489" s="42"/>
      <c r="I489" s="231"/>
      <c r="J489" s="42"/>
      <c r="K489" s="42"/>
      <c r="L489" s="46"/>
      <c r="M489" s="232"/>
      <c r="N489" s="233"/>
      <c r="O489" s="86"/>
      <c r="P489" s="86"/>
      <c r="Q489" s="86"/>
      <c r="R489" s="86"/>
      <c r="S489" s="86"/>
      <c r="T489" s="86"/>
      <c r="U489" s="87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T489" s="19" t="s">
        <v>343</v>
      </c>
      <c r="AU489" s="19" t="s">
        <v>85</v>
      </c>
    </row>
    <row r="490" s="2" customFormat="1">
      <c r="A490" s="40"/>
      <c r="B490" s="41"/>
      <c r="C490" s="42"/>
      <c r="D490" s="234" t="s">
        <v>345</v>
      </c>
      <c r="E490" s="42"/>
      <c r="F490" s="235" t="s">
        <v>2561</v>
      </c>
      <c r="G490" s="42"/>
      <c r="H490" s="42"/>
      <c r="I490" s="231"/>
      <c r="J490" s="42"/>
      <c r="K490" s="42"/>
      <c r="L490" s="46"/>
      <c r="M490" s="232"/>
      <c r="N490" s="233"/>
      <c r="O490" s="86"/>
      <c r="P490" s="86"/>
      <c r="Q490" s="86"/>
      <c r="R490" s="86"/>
      <c r="S490" s="86"/>
      <c r="T490" s="86"/>
      <c r="U490" s="87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T490" s="19" t="s">
        <v>345</v>
      </c>
      <c r="AU490" s="19" t="s">
        <v>85</v>
      </c>
    </row>
    <row r="491" s="14" customFormat="1">
      <c r="A491" s="14"/>
      <c r="B491" s="247"/>
      <c r="C491" s="248"/>
      <c r="D491" s="229" t="s">
        <v>347</v>
      </c>
      <c r="E491" s="249" t="s">
        <v>19</v>
      </c>
      <c r="F491" s="250" t="s">
        <v>2158</v>
      </c>
      <c r="G491" s="248"/>
      <c r="H491" s="249" t="s">
        <v>19</v>
      </c>
      <c r="I491" s="251"/>
      <c r="J491" s="248"/>
      <c r="K491" s="248"/>
      <c r="L491" s="252"/>
      <c r="M491" s="253"/>
      <c r="N491" s="254"/>
      <c r="O491" s="254"/>
      <c r="P491" s="254"/>
      <c r="Q491" s="254"/>
      <c r="R491" s="254"/>
      <c r="S491" s="254"/>
      <c r="T491" s="254"/>
      <c r="U491" s="255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T491" s="256" t="s">
        <v>347</v>
      </c>
      <c r="AU491" s="256" t="s">
        <v>85</v>
      </c>
      <c r="AV491" s="14" t="s">
        <v>83</v>
      </c>
      <c r="AW491" s="14" t="s">
        <v>37</v>
      </c>
      <c r="AX491" s="14" t="s">
        <v>76</v>
      </c>
      <c r="AY491" s="256" t="s">
        <v>335</v>
      </c>
    </row>
    <row r="492" s="13" customFormat="1">
      <c r="A492" s="13"/>
      <c r="B492" s="236"/>
      <c r="C492" s="237"/>
      <c r="D492" s="229" t="s">
        <v>347</v>
      </c>
      <c r="E492" s="238" t="s">
        <v>19</v>
      </c>
      <c r="F492" s="239" t="s">
        <v>2562</v>
      </c>
      <c r="G492" s="237"/>
      <c r="H492" s="240">
        <v>43.950000000000003</v>
      </c>
      <c r="I492" s="241"/>
      <c r="J492" s="237"/>
      <c r="K492" s="237"/>
      <c r="L492" s="242"/>
      <c r="M492" s="243"/>
      <c r="N492" s="244"/>
      <c r="O492" s="244"/>
      <c r="P492" s="244"/>
      <c r="Q492" s="244"/>
      <c r="R492" s="244"/>
      <c r="S492" s="244"/>
      <c r="T492" s="244"/>
      <c r="U492" s="245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T492" s="246" t="s">
        <v>347</v>
      </c>
      <c r="AU492" s="246" t="s">
        <v>85</v>
      </c>
      <c r="AV492" s="13" t="s">
        <v>85</v>
      </c>
      <c r="AW492" s="13" t="s">
        <v>37</v>
      </c>
      <c r="AX492" s="13" t="s">
        <v>76</v>
      </c>
      <c r="AY492" s="246" t="s">
        <v>335</v>
      </c>
    </row>
    <row r="493" s="13" customFormat="1">
      <c r="A493" s="13"/>
      <c r="B493" s="236"/>
      <c r="C493" s="237"/>
      <c r="D493" s="229" t="s">
        <v>347</v>
      </c>
      <c r="E493" s="238" t="s">
        <v>19</v>
      </c>
      <c r="F493" s="239" t="s">
        <v>2563</v>
      </c>
      <c r="G493" s="237"/>
      <c r="H493" s="240">
        <v>0.5</v>
      </c>
      <c r="I493" s="241"/>
      <c r="J493" s="237"/>
      <c r="K493" s="237"/>
      <c r="L493" s="242"/>
      <c r="M493" s="243"/>
      <c r="N493" s="244"/>
      <c r="O493" s="244"/>
      <c r="P493" s="244"/>
      <c r="Q493" s="244"/>
      <c r="R493" s="244"/>
      <c r="S493" s="244"/>
      <c r="T493" s="244"/>
      <c r="U493" s="245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T493" s="246" t="s">
        <v>347</v>
      </c>
      <c r="AU493" s="246" t="s">
        <v>85</v>
      </c>
      <c r="AV493" s="13" t="s">
        <v>85</v>
      </c>
      <c r="AW493" s="13" t="s">
        <v>37</v>
      </c>
      <c r="AX493" s="13" t="s">
        <v>76</v>
      </c>
      <c r="AY493" s="246" t="s">
        <v>335</v>
      </c>
    </row>
    <row r="494" s="15" customFormat="1">
      <c r="A494" s="15"/>
      <c r="B494" s="267"/>
      <c r="C494" s="268"/>
      <c r="D494" s="229" t="s">
        <v>347</v>
      </c>
      <c r="E494" s="269" t="s">
        <v>19</v>
      </c>
      <c r="F494" s="270" t="s">
        <v>462</v>
      </c>
      <c r="G494" s="268"/>
      <c r="H494" s="271">
        <v>44.450000000000003</v>
      </c>
      <c r="I494" s="272"/>
      <c r="J494" s="268"/>
      <c r="K494" s="268"/>
      <c r="L494" s="273"/>
      <c r="M494" s="274"/>
      <c r="N494" s="275"/>
      <c r="O494" s="275"/>
      <c r="P494" s="275"/>
      <c r="Q494" s="275"/>
      <c r="R494" s="275"/>
      <c r="S494" s="275"/>
      <c r="T494" s="275"/>
      <c r="U494" s="276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T494" s="277" t="s">
        <v>347</v>
      </c>
      <c r="AU494" s="277" t="s">
        <v>85</v>
      </c>
      <c r="AV494" s="15" t="s">
        <v>103</v>
      </c>
      <c r="AW494" s="15" t="s">
        <v>37</v>
      </c>
      <c r="AX494" s="15" t="s">
        <v>83</v>
      </c>
      <c r="AY494" s="277" t="s">
        <v>335</v>
      </c>
    </row>
    <row r="495" s="2" customFormat="1" ht="16.5" customHeight="1">
      <c r="A495" s="40"/>
      <c r="B495" s="41"/>
      <c r="C495" s="216" t="s">
        <v>800</v>
      </c>
      <c r="D495" s="216" t="s">
        <v>337</v>
      </c>
      <c r="E495" s="217" t="s">
        <v>2564</v>
      </c>
      <c r="F495" s="218" t="s">
        <v>2565</v>
      </c>
      <c r="G495" s="219" t="s">
        <v>388</v>
      </c>
      <c r="H495" s="220">
        <v>89</v>
      </c>
      <c r="I495" s="221"/>
      <c r="J495" s="222">
        <f>ROUND(I495*H495,2)</f>
        <v>0</v>
      </c>
      <c r="K495" s="218" t="s">
        <v>341</v>
      </c>
      <c r="L495" s="46"/>
      <c r="M495" s="223" t="s">
        <v>19</v>
      </c>
      <c r="N495" s="224" t="s">
        <v>47</v>
      </c>
      <c r="O495" s="86"/>
      <c r="P495" s="225">
        <f>O495*H495</f>
        <v>0</v>
      </c>
      <c r="Q495" s="225">
        <v>0.0046499999999999996</v>
      </c>
      <c r="R495" s="225">
        <f>Q495*H495</f>
        <v>0.41384999999999994</v>
      </c>
      <c r="S495" s="225">
        <v>0</v>
      </c>
      <c r="T495" s="225">
        <f>S495*H495</f>
        <v>0</v>
      </c>
      <c r="U495" s="226" t="s">
        <v>19</v>
      </c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R495" s="227" t="s">
        <v>103</v>
      </c>
      <c r="AT495" s="227" t="s">
        <v>337</v>
      </c>
      <c r="AU495" s="227" t="s">
        <v>85</v>
      </c>
      <c r="AY495" s="19" t="s">
        <v>335</v>
      </c>
      <c r="BE495" s="228">
        <f>IF(N495="základní",J495,0)</f>
        <v>0</v>
      </c>
      <c r="BF495" s="228">
        <f>IF(N495="snížená",J495,0)</f>
        <v>0</v>
      </c>
      <c r="BG495" s="228">
        <f>IF(N495="zákl. přenesená",J495,0)</f>
        <v>0</v>
      </c>
      <c r="BH495" s="228">
        <f>IF(N495="sníž. přenesená",J495,0)</f>
        <v>0</v>
      </c>
      <c r="BI495" s="228">
        <f>IF(N495="nulová",J495,0)</f>
        <v>0</v>
      </c>
      <c r="BJ495" s="19" t="s">
        <v>83</v>
      </c>
      <c r="BK495" s="228">
        <f>ROUND(I495*H495,2)</f>
        <v>0</v>
      </c>
      <c r="BL495" s="19" t="s">
        <v>103</v>
      </c>
      <c r="BM495" s="227" t="s">
        <v>2566</v>
      </c>
    </row>
    <row r="496" s="2" customFormat="1">
      <c r="A496" s="40"/>
      <c r="B496" s="41"/>
      <c r="C496" s="42"/>
      <c r="D496" s="229" t="s">
        <v>343</v>
      </c>
      <c r="E496" s="42"/>
      <c r="F496" s="230" t="s">
        <v>2567</v>
      </c>
      <c r="G496" s="42"/>
      <c r="H496" s="42"/>
      <c r="I496" s="231"/>
      <c r="J496" s="42"/>
      <c r="K496" s="42"/>
      <c r="L496" s="46"/>
      <c r="M496" s="232"/>
      <c r="N496" s="233"/>
      <c r="O496" s="86"/>
      <c r="P496" s="86"/>
      <c r="Q496" s="86"/>
      <c r="R496" s="86"/>
      <c r="S496" s="86"/>
      <c r="T496" s="86"/>
      <c r="U496" s="87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T496" s="19" t="s">
        <v>343</v>
      </c>
      <c r="AU496" s="19" t="s">
        <v>85</v>
      </c>
    </row>
    <row r="497" s="2" customFormat="1">
      <c r="A497" s="40"/>
      <c r="B497" s="41"/>
      <c r="C497" s="42"/>
      <c r="D497" s="234" t="s">
        <v>345</v>
      </c>
      <c r="E497" s="42"/>
      <c r="F497" s="235" t="s">
        <v>2568</v>
      </c>
      <c r="G497" s="42"/>
      <c r="H497" s="42"/>
      <c r="I497" s="231"/>
      <c r="J497" s="42"/>
      <c r="K497" s="42"/>
      <c r="L497" s="46"/>
      <c r="M497" s="232"/>
      <c r="N497" s="233"/>
      <c r="O497" s="86"/>
      <c r="P497" s="86"/>
      <c r="Q497" s="86"/>
      <c r="R497" s="86"/>
      <c r="S497" s="86"/>
      <c r="T497" s="86"/>
      <c r="U497" s="87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T497" s="19" t="s">
        <v>345</v>
      </c>
      <c r="AU497" s="19" t="s">
        <v>85</v>
      </c>
    </row>
    <row r="498" s="14" customFormat="1">
      <c r="A498" s="14"/>
      <c r="B498" s="247"/>
      <c r="C498" s="248"/>
      <c r="D498" s="229" t="s">
        <v>347</v>
      </c>
      <c r="E498" s="249" t="s">
        <v>19</v>
      </c>
      <c r="F498" s="250" t="s">
        <v>2158</v>
      </c>
      <c r="G498" s="248"/>
      <c r="H498" s="249" t="s">
        <v>19</v>
      </c>
      <c r="I498" s="251"/>
      <c r="J498" s="248"/>
      <c r="K498" s="248"/>
      <c r="L498" s="252"/>
      <c r="M498" s="253"/>
      <c r="N498" s="254"/>
      <c r="O498" s="254"/>
      <c r="P498" s="254"/>
      <c r="Q498" s="254"/>
      <c r="R498" s="254"/>
      <c r="S498" s="254"/>
      <c r="T498" s="254"/>
      <c r="U498" s="255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T498" s="256" t="s">
        <v>347</v>
      </c>
      <c r="AU498" s="256" t="s">
        <v>85</v>
      </c>
      <c r="AV498" s="14" t="s">
        <v>83</v>
      </c>
      <c r="AW498" s="14" t="s">
        <v>37</v>
      </c>
      <c r="AX498" s="14" t="s">
        <v>76</v>
      </c>
      <c r="AY498" s="256" t="s">
        <v>335</v>
      </c>
    </row>
    <row r="499" s="13" customFormat="1">
      <c r="A499" s="13"/>
      <c r="B499" s="236"/>
      <c r="C499" s="237"/>
      <c r="D499" s="229" t="s">
        <v>347</v>
      </c>
      <c r="E499" s="238" t="s">
        <v>19</v>
      </c>
      <c r="F499" s="239" t="s">
        <v>985</v>
      </c>
      <c r="G499" s="237"/>
      <c r="H499" s="240">
        <v>89</v>
      </c>
      <c r="I499" s="241"/>
      <c r="J499" s="237"/>
      <c r="K499" s="237"/>
      <c r="L499" s="242"/>
      <c r="M499" s="243"/>
      <c r="N499" s="244"/>
      <c r="O499" s="244"/>
      <c r="P499" s="244"/>
      <c r="Q499" s="244"/>
      <c r="R499" s="244"/>
      <c r="S499" s="244"/>
      <c r="T499" s="244"/>
      <c r="U499" s="245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T499" s="246" t="s">
        <v>347</v>
      </c>
      <c r="AU499" s="246" t="s">
        <v>85</v>
      </c>
      <c r="AV499" s="13" t="s">
        <v>85</v>
      </c>
      <c r="AW499" s="13" t="s">
        <v>37</v>
      </c>
      <c r="AX499" s="13" t="s">
        <v>83</v>
      </c>
      <c r="AY499" s="246" t="s">
        <v>335</v>
      </c>
    </row>
    <row r="500" s="2" customFormat="1" ht="16.5" customHeight="1">
      <c r="A500" s="40"/>
      <c r="B500" s="41"/>
      <c r="C500" s="216" t="s">
        <v>807</v>
      </c>
      <c r="D500" s="216" t="s">
        <v>337</v>
      </c>
      <c r="E500" s="217" t="s">
        <v>2569</v>
      </c>
      <c r="F500" s="218" t="s">
        <v>2570</v>
      </c>
      <c r="G500" s="219" t="s">
        <v>388</v>
      </c>
      <c r="H500" s="220">
        <v>89</v>
      </c>
      <c r="I500" s="221"/>
      <c r="J500" s="222">
        <f>ROUND(I500*H500,2)</f>
        <v>0</v>
      </c>
      <c r="K500" s="218" t="s">
        <v>341</v>
      </c>
      <c r="L500" s="46"/>
      <c r="M500" s="223" t="s">
        <v>19</v>
      </c>
      <c r="N500" s="224" t="s">
        <v>47</v>
      </c>
      <c r="O500" s="86"/>
      <c r="P500" s="225">
        <f>O500*H500</f>
        <v>0</v>
      </c>
      <c r="Q500" s="225">
        <v>0</v>
      </c>
      <c r="R500" s="225">
        <f>Q500*H500</f>
        <v>0</v>
      </c>
      <c r="S500" s="225">
        <v>0</v>
      </c>
      <c r="T500" s="225">
        <f>S500*H500</f>
        <v>0</v>
      </c>
      <c r="U500" s="226" t="s">
        <v>19</v>
      </c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R500" s="227" t="s">
        <v>103</v>
      </c>
      <c r="AT500" s="227" t="s">
        <v>337</v>
      </c>
      <c r="AU500" s="227" t="s">
        <v>85</v>
      </c>
      <c r="AY500" s="19" t="s">
        <v>335</v>
      </c>
      <c r="BE500" s="228">
        <f>IF(N500="základní",J500,0)</f>
        <v>0</v>
      </c>
      <c r="BF500" s="228">
        <f>IF(N500="snížená",J500,0)</f>
        <v>0</v>
      </c>
      <c r="BG500" s="228">
        <f>IF(N500="zákl. přenesená",J500,0)</f>
        <v>0</v>
      </c>
      <c r="BH500" s="228">
        <f>IF(N500="sníž. přenesená",J500,0)</f>
        <v>0</v>
      </c>
      <c r="BI500" s="228">
        <f>IF(N500="nulová",J500,0)</f>
        <v>0</v>
      </c>
      <c r="BJ500" s="19" t="s">
        <v>83</v>
      </c>
      <c r="BK500" s="228">
        <f>ROUND(I500*H500,2)</f>
        <v>0</v>
      </c>
      <c r="BL500" s="19" t="s">
        <v>103</v>
      </c>
      <c r="BM500" s="227" t="s">
        <v>2571</v>
      </c>
    </row>
    <row r="501" s="2" customFormat="1">
      <c r="A501" s="40"/>
      <c r="B501" s="41"/>
      <c r="C501" s="42"/>
      <c r="D501" s="229" t="s">
        <v>343</v>
      </c>
      <c r="E501" s="42"/>
      <c r="F501" s="230" t="s">
        <v>2572</v>
      </c>
      <c r="G501" s="42"/>
      <c r="H501" s="42"/>
      <c r="I501" s="231"/>
      <c r="J501" s="42"/>
      <c r="K501" s="42"/>
      <c r="L501" s="46"/>
      <c r="M501" s="232"/>
      <c r="N501" s="233"/>
      <c r="O501" s="86"/>
      <c r="P501" s="86"/>
      <c r="Q501" s="86"/>
      <c r="R501" s="86"/>
      <c r="S501" s="86"/>
      <c r="T501" s="86"/>
      <c r="U501" s="87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T501" s="19" t="s">
        <v>343</v>
      </c>
      <c r="AU501" s="19" t="s">
        <v>85</v>
      </c>
    </row>
    <row r="502" s="2" customFormat="1">
      <c r="A502" s="40"/>
      <c r="B502" s="41"/>
      <c r="C502" s="42"/>
      <c r="D502" s="234" t="s">
        <v>345</v>
      </c>
      <c r="E502" s="42"/>
      <c r="F502" s="235" t="s">
        <v>2573</v>
      </c>
      <c r="G502" s="42"/>
      <c r="H502" s="42"/>
      <c r="I502" s="231"/>
      <c r="J502" s="42"/>
      <c r="K502" s="42"/>
      <c r="L502" s="46"/>
      <c r="M502" s="232"/>
      <c r="N502" s="233"/>
      <c r="O502" s="86"/>
      <c r="P502" s="86"/>
      <c r="Q502" s="86"/>
      <c r="R502" s="86"/>
      <c r="S502" s="86"/>
      <c r="T502" s="86"/>
      <c r="U502" s="87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T502" s="19" t="s">
        <v>345</v>
      </c>
      <c r="AU502" s="19" t="s">
        <v>85</v>
      </c>
    </row>
    <row r="503" s="2" customFormat="1" ht="16.5" customHeight="1">
      <c r="A503" s="40"/>
      <c r="B503" s="41"/>
      <c r="C503" s="216" t="s">
        <v>821</v>
      </c>
      <c r="D503" s="216" t="s">
        <v>337</v>
      </c>
      <c r="E503" s="217" t="s">
        <v>2574</v>
      </c>
      <c r="F503" s="218" t="s">
        <v>2575</v>
      </c>
      <c r="G503" s="219" t="s">
        <v>388</v>
      </c>
      <c r="H503" s="220">
        <v>89</v>
      </c>
      <c r="I503" s="221"/>
      <c r="J503" s="222">
        <f>ROUND(I503*H503,2)</f>
        <v>0</v>
      </c>
      <c r="K503" s="218" t="s">
        <v>341</v>
      </c>
      <c r="L503" s="46"/>
      <c r="M503" s="223" t="s">
        <v>19</v>
      </c>
      <c r="N503" s="224" t="s">
        <v>47</v>
      </c>
      <c r="O503" s="86"/>
      <c r="P503" s="225">
        <f>O503*H503</f>
        <v>0</v>
      </c>
      <c r="Q503" s="225">
        <v>0.0033999999999999998</v>
      </c>
      <c r="R503" s="225">
        <f>Q503*H503</f>
        <v>0.30259999999999998</v>
      </c>
      <c r="S503" s="225">
        <v>0</v>
      </c>
      <c r="T503" s="225">
        <f>S503*H503</f>
        <v>0</v>
      </c>
      <c r="U503" s="226" t="s">
        <v>19</v>
      </c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R503" s="227" t="s">
        <v>103</v>
      </c>
      <c r="AT503" s="227" t="s">
        <v>337</v>
      </c>
      <c r="AU503" s="227" t="s">
        <v>85</v>
      </c>
      <c r="AY503" s="19" t="s">
        <v>335</v>
      </c>
      <c r="BE503" s="228">
        <f>IF(N503="základní",J503,0)</f>
        <v>0</v>
      </c>
      <c r="BF503" s="228">
        <f>IF(N503="snížená",J503,0)</f>
        <v>0</v>
      </c>
      <c r="BG503" s="228">
        <f>IF(N503="zákl. přenesená",J503,0)</f>
        <v>0</v>
      </c>
      <c r="BH503" s="228">
        <f>IF(N503="sníž. přenesená",J503,0)</f>
        <v>0</v>
      </c>
      <c r="BI503" s="228">
        <f>IF(N503="nulová",J503,0)</f>
        <v>0</v>
      </c>
      <c r="BJ503" s="19" t="s">
        <v>83</v>
      </c>
      <c r="BK503" s="228">
        <f>ROUND(I503*H503,2)</f>
        <v>0</v>
      </c>
      <c r="BL503" s="19" t="s">
        <v>103</v>
      </c>
      <c r="BM503" s="227" t="s">
        <v>2576</v>
      </c>
    </row>
    <row r="504" s="2" customFormat="1">
      <c r="A504" s="40"/>
      <c r="B504" s="41"/>
      <c r="C504" s="42"/>
      <c r="D504" s="229" t="s">
        <v>343</v>
      </c>
      <c r="E504" s="42"/>
      <c r="F504" s="230" t="s">
        <v>2577</v>
      </c>
      <c r="G504" s="42"/>
      <c r="H504" s="42"/>
      <c r="I504" s="231"/>
      <c r="J504" s="42"/>
      <c r="K504" s="42"/>
      <c r="L504" s="46"/>
      <c r="M504" s="232"/>
      <c r="N504" s="233"/>
      <c r="O504" s="86"/>
      <c r="P504" s="86"/>
      <c r="Q504" s="86"/>
      <c r="R504" s="86"/>
      <c r="S504" s="86"/>
      <c r="T504" s="86"/>
      <c r="U504" s="87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T504" s="19" t="s">
        <v>343</v>
      </c>
      <c r="AU504" s="19" t="s">
        <v>85</v>
      </c>
    </row>
    <row r="505" s="2" customFormat="1">
      <c r="A505" s="40"/>
      <c r="B505" s="41"/>
      <c r="C505" s="42"/>
      <c r="D505" s="234" t="s">
        <v>345</v>
      </c>
      <c r="E505" s="42"/>
      <c r="F505" s="235" t="s">
        <v>2578</v>
      </c>
      <c r="G505" s="42"/>
      <c r="H505" s="42"/>
      <c r="I505" s="231"/>
      <c r="J505" s="42"/>
      <c r="K505" s="42"/>
      <c r="L505" s="46"/>
      <c r="M505" s="232"/>
      <c r="N505" s="233"/>
      <c r="O505" s="86"/>
      <c r="P505" s="86"/>
      <c r="Q505" s="86"/>
      <c r="R505" s="86"/>
      <c r="S505" s="86"/>
      <c r="T505" s="86"/>
      <c r="U505" s="87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T505" s="19" t="s">
        <v>345</v>
      </c>
      <c r="AU505" s="19" t="s">
        <v>85</v>
      </c>
    </row>
    <row r="506" s="14" customFormat="1">
      <c r="A506" s="14"/>
      <c r="B506" s="247"/>
      <c r="C506" s="248"/>
      <c r="D506" s="229" t="s">
        <v>347</v>
      </c>
      <c r="E506" s="249" t="s">
        <v>19</v>
      </c>
      <c r="F506" s="250" t="s">
        <v>2158</v>
      </c>
      <c r="G506" s="248"/>
      <c r="H506" s="249" t="s">
        <v>19</v>
      </c>
      <c r="I506" s="251"/>
      <c r="J506" s="248"/>
      <c r="K506" s="248"/>
      <c r="L506" s="252"/>
      <c r="M506" s="253"/>
      <c r="N506" s="254"/>
      <c r="O506" s="254"/>
      <c r="P506" s="254"/>
      <c r="Q506" s="254"/>
      <c r="R506" s="254"/>
      <c r="S506" s="254"/>
      <c r="T506" s="254"/>
      <c r="U506" s="255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T506" s="256" t="s">
        <v>347</v>
      </c>
      <c r="AU506" s="256" t="s">
        <v>85</v>
      </c>
      <c r="AV506" s="14" t="s">
        <v>83</v>
      </c>
      <c r="AW506" s="14" t="s">
        <v>37</v>
      </c>
      <c r="AX506" s="14" t="s">
        <v>76</v>
      </c>
      <c r="AY506" s="256" t="s">
        <v>335</v>
      </c>
    </row>
    <row r="507" s="13" customFormat="1">
      <c r="A507" s="13"/>
      <c r="B507" s="236"/>
      <c r="C507" s="237"/>
      <c r="D507" s="229" t="s">
        <v>347</v>
      </c>
      <c r="E507" s="238" t="s">
        <v>19</v>
      </c>
      <c r="F507" s="239" t="s">
        <v>985</v>
      </c>
      <c r="G507" s="237"/>
      <c r="H507" s="240">
        <v>89</v>
      </c>
      <c r="I507" s="241"/>
      <c r="J507" s="237"/>
      <c r="K507" s="237"/>
      <c r="L507" s="242"/>
      <c r="M507" s="243"/>
      <c r="N507" s="244"/>
      <c r="O507" s="244"/>
      <c r="P507" s="244"/>
      <c r="Q507" s="244"/>
      <c r="R507" s="244"/>
      <c r="S507" s="244"/>
      <c r="T507" s="244"/>
      <c r="U507" s="245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T507" s="246" t="s">
        <v>347</v>
      </c>
      <c r="AU507" s="246" t="s">
        <v>85</v>
      </c>
      <c r="AV507" s="13" t="s">
        <v>85</v>
      </c>
      <c r="AW507" s="13" t="s">
        <v>37</v>
      </c>
      <c r="AX507" s="13" t="s">
        <v>83</v>
      </c>
      <c r="AY507" s="246" t="s">
        <v>335</v>
      </c>
    </row>
    <row r="508" s="2" customFormat="1" ht="21.75" customHeight="1">
      <c r="A508" s="40"/>
      <c r="B508" s="41"/>
      <c r="C508" s="216" t="s">
        <v>831</v>
      </c>
      <c r="D508" s="216" t="s">
        <v>337</v>
      </c>
      <c r="E508" s="217" t="s">
        <v>2579</v>
      </c>
      <c r="F508" s="218" t="s">
        <v>2580</v>
      </c>
      <c r="G508" s="219" t="s">
        <v>388</v>
      </c>
      <c r="H508" s="220">
        <v>89</v>
      </c>
      <c r="I508" s="221"/>
      <c r="J508" s="222">
        <f>ROUND(I508*H508,2)</f>
        <v>0</v>
      </c>
      <c r="K508" s="218" t="s">
        <v>341</v>
      </c>
      <c r="L508" s="46"/>
      <c r="M508" s="223" t="s">
        <v>19</v>
      </c>
      <c r="N508" s="224" t="s">
        <v>47</v>
      </c>
      <c r="O508" s="86"/>
      <c r="P508" s="225">
        <f>O508*H508</f>
        <v>0</v>
      </c>
      <c r="Q508" s="225">
        <v>0.0015</v>
      </c>
      <c r="R508" s="225">
        <f>Q508*H508</f>
        <v>0.13350000000000001</v>
      </c>
      <c r="S508" s="225">
        <v>0</v>
      </c>
      <c r="T508" s="225">
        <f>S508*H508</f>
        <v>0</v>
      </c>
      <c r="U508" s="226" t="s">
        <v>19</v>
      </c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R508" s="227" t="s">
        <v>103</v>
      </c>
      <c r="AT508" s="227" t="s">
        <v>337</v>
      </c>
      <c r="AU508" s="227" t="s">
        <v>85</v>
      </c>
      <c r="AY508" s="19" t="s">
        <v>335</v>
      </c>
      <c r="BE508" s="228">
        <f>IF(N508="základní",J508,0)</f>
        <v>0</v>
      </c>
      <c r="BF508" s="228">
        <f>IF(N508="snížená",J508,0)</f>
        <v>0</v>
      </c>
      <c r="BG508" s="228">
        <f>IF(N508="zákl. přenesená",J508,0)</f>
        <v>0</v>
      </c>
      <c r="BH508" s="228">
        <f>IF(N508="sníž. přenesená",J508,0)</f>
        <v>0</v>
      </c>
      <c r="BI508" s="228">
        <f>IF(N508="nulová",J508,0)</f>
        <v>0</v>
      </c>
      <c r="BJ508" s="19" t="s">
        <v>83</v>
      </c>
      <c r="BK508" s="228">
        <f>ROUND(I508*H508,2)</f>
        <v>0</v>
      </c>
      <c r="BL508" s="19" t="s">
        <v>103</v>
      </c>
      <c r="BM508" s="227" t="s">
        <v>2581</v>
      </c>
    </row>
    <row r="509" s="2" customFormat="1">
      <c r="A509" s="40"/>
      <c r="B509" s="41"/>
      <c r="C509" s="42"/>
      <c r="D509" s="229" t="s">
        <v>343</v>
      </c>
      <c r="E509" s="42"/>
      <c r="F509" s="230" t="s">
        <v>2582</v>
      </c>
      <c r="G509" s="42"/>
      <c r="H509" s="42"/>
      <c r="I509" s="231"/>
      <c r="J509" s="42"/>
      <c r="K509" s="42"/>
      <c r="L509" s="46"/>
      <c r="M509" s="232"/>
      <c r="N509" s="233"/>
      <c r="O509" s="86"/>
      <c r="P509" s="86"/>
      <c r="Q509" s="86"/>
      <c r="R509" s="86"/>
      <c r="S509" s="86"/>
      <c r="T509" s="86"/>
      <c r="U509" s="87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T509" s="19" t="s">
        <v>343</v>
      </c>
      <c r="AU509" s="19" t="s">
        <v>85</v>
      </c>
    </row>
    <row r="510" s="2" customFormat="1">
      <c r="A510" s="40"/>
      <c r="B510" s="41"/>
      <c r="C510" s="42"/>
      <c r="D510" s="234" t="s">
        <v>345</v>
      </c>
      <c r="E510" s="42"/>
      <c r="F510" s="235" t="s">
        <v>2583</v>
      </c>
      <c r="G510" s="42"/>
      <c r="H510" s="42"/>
      <c r="I510" s="231"/>
      <c r="J510" s="42"/>
      <c r="K510" s="42"/>
      <c r="L510" s="46"/>
      <c r="M510" s="232"/>
      <c r="N510" s="233"/>
      <c r="O510" s="86"/>
      <c r="P510" s="86"/>
      <c r="Q510" s="86"/>
      <c r="R510" s="86"/>
      <c r="S510" s="86"/>
      <c r="T510" s="86"/>
      <c r="U510" s="87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T510" s="19" t="s">
        <v>345</v>
      </c>
      <c r="AU510" s="19" t="s">
        <v>85</v>
      </c>
    </row>
    <row r="511" s="2" customFormat="1" ht="21.75" customHeight="1">
      <c r="A511" s="40"/>
      <c r="B511" s="41"/>
      <c r="C511" s="216" t="s">
        <v>837</v>
      </c>
      <c r="D511" s="216" t="s">
        <v>337</v>
      </c>
      <c r="E511" s="217" t="s">
        <v>2584</v>
      </c>
      <c r="F511" s="218" t="s">
        <v>2585</v>
      </c>
      <c r="G511" s="219" t="s">
        <v>388</v>
      </c>
      <c r="H511" s="220">
        <v>89</v>
      </c>
      <c r="I511" s="221"/>
      <c r="J511" s="222">
        <f>ROUND(I511*H511,2)</f>
        <v>0</v>
      </c>
      <c r="K511" s="218" t="s">
        <v>341</v>
      </c>
      <c r="L511" s="46"/>
      <c r="M511" s="223" t="s">
        <v>19</v>
      </c>
      <c r="N511" s="224" t="s">
        <v>47</v>
      </c>
      <c r="O511" s="86"/>
      <c r="P511" s="225">
        <f>O511*H511</f>
        <v>0</v>
      </c>
      <c r="Q511" s="225">
        <v>0</v>
      </c>
      <c r="R511" s="225">
        <f>Q511*H511</f>
        <v>0</v>
      </c>
      <c r="S511" s="225">
        <v>0</v>
      </c>
      <c r="T511" s="225">
        <f>S511*H511</f>
        <v>0</v>
      </c>
      <c r="U511" s="226" t="s">
        <v>19</v>
      </c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R511" s="227" t="s">
        <v>103</v>
      </c>
      <c r="AT511" s="227" t="s">
        <v>337</v>
      </c>
      <c r="AU511" s="227" t="s">
        <v>85</v>
      </c>
      <c r="AY511" s="19" t="s">
        <v>335</v>
      </c>
      <c r="BE511" s="228">
        <f>IF(N511="základní",J511,0)</f>
        <v>0</v>
      </c>
      <c r="BF511" s="228">
        <f>IF(N511="snížená",J511,0)</f>
        <v>0</v>
      </c>
      <c r="BG511" s="228">
        <f>IF(N511="zákl. přenesená",J511,0)</f>
        <v>0</v>
      </c>
      <c r="BH511" s="228">
        <f>IF(N511="sníž. přenesená",J511,0)</f>
        <v>0</v>
      </c>
      <c r="BI511" s="228">
        <f>IF(N511="nulová",J511,0)</f>
        <v>0</v>
      </c>
      <c r="BJ511" s="19" t="s">
        <v>83</v>
      </c>
      <c r="BK511" s="228">
        <f>ROUND(I511*H511,2)</f>
        <v>0</v>
      </c>
      <c r="BL511" s="19" t="s">
        <v>103</v>
      </c>
      <c r="BM511" s="227" t="s">
        <v>2586</v>
      </c>
    </row>
    <row r="512" s="2" customFormat="1">
      <c r="A512" s="40"/>
      <c r="B512" s="41"/>
      <c r="C512" s="42"/>
      <c r="D512" s="229" t="s">
        <v>343</v>
      </c>
      <c r="E512" s="42"/>
      <c r="F512" s="230" t="s">
        <v>2587</v>
      </c>
      <c r="G512" s="42"/>
      <c r="H512" s="42"/>
      <c r="I512" s="231"/>
      <c r="J512" s="42"/>
      <c r="K512" s="42"/>
      <c r="L512" s="46"/>
      <c r="M512" s="232"/>
      <c r="N512" s="233"/>
      <c r="O512" s="86"/>
      <c r="P512" s="86"/>
      <c r="Q512" s="86"/>
      <c r="R512" s="86"/>
      <c r="S512" s="86"/>
      <c r="T512" s="86"/>
      <c r="U512" s="87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T512" s="19" t="s">
        <v>343</v>
      </c>
      <c r="AU512" s="19" t="s">
        <v>85</v>
      </c>
    </row>
    <row r="513" s="2" customFormat="1">
      <c r="A513" s="40"/>
      <c r="B513" s="41"/>
      <c r="C513" s="42"/>
      <c r="D513" s="234" t="s">
        <v>345</v>
      </c>
      <c r="E513" s="42"/>
      <c r="F513" s="235" t="s">
        <v>2588</v>
      </c>
      <c r="G513" s="42"/>
      <c r="H513" s="42"/>
      <c r="I513" s="231"/>
      <c r="J513" s="42"/>
      <c r="K513" s="42"/>
      <c r="L513" s="46"/>
      <c r="M513" s="232"/>
      <c r="N513" s="233"/>
      <c r="O513" s="86"/>
      <c r="P513" s="86"/>
      <c r="Q513" s="86"/>
      <c r="R513" s="86"/>
      <c r="S513" s="86"/>
      <c r="T513" s="86"/>
      <c r="U513" s="87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T513" s="19" t="s">
        <v>345</v>
      </c>
      <c r="AU513" s="19" t="s">
        <v>85</v>
      </c>
    </row>
    <row r="514" s="2" customFormat="1" ht="16.5" customHeight="1">
      <c r="A514" s="40"/>
      <c r="B514" s="41"/>
      <c r="C514" s="216" t="s">
        <v>842</v>
      </c>
      <c r="D514" s="216" t="s">
        <v>337</v>
      </c>
      <c r="E514" s="217" t="s">
        <v>2589</v>
      </c>
      <c r="F514" s="218" t="s">
        <v>2590</v>
      </c>
      <c r="G514" s="219" t="s">
        <v>364</v>
      </c>
      <c r="H514" s="220">
        <v>9.3350000000000009</v>
      </c>
      <c r="I514" s="221"/>
      <c r="J514" s="222">
        <f>ROUND(I514*H514,2)</f>
        <v>0</v>
      </c>
      <c r="K514" s="218" t="s">
        <v>341</v>
      </c>
      <c r="L514" s="46"/>
      <c r="M514" s="223" t="s">
        <v>19</v>
      </c>
      <c r="N514" s="224" t="s">
        <v>47</v>
      </c>
      <c r="O514" s="86"/>
      <c r="P514" s="225">
        <f>O514*H514</f>
        <v>0</v>
      </c>
      <c r="Q514" s="225">
        <v>1.0551200000000001</v>
      </c>
      <c r="R514" s="225">
        <f>Q514*H514</f>
        <v>9.8495452000000014</v>
      </c>
      <c r="S514" s="225">
        <v>0</v>
      </c>
      <c r="T514" s="225">
        <f>S514*H514</f>
        <v>0</v>
      </c>
      <c r="U514" s="226" t="s">
        <v>19</v>
      </c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R514" s="227" t="s">
        <v>103</v>
      </c>
      <c r="AT514" s="227" t="s">
        <v>337</v>
      </c>
      <c r="AU514" s="227" t="s">
        <v>85</v>
      </c>
      <c r="AY514" s="19" t="s">
        <v>335</v>
      </c>
      <c r="BE514" s="228">
        <f>IF(N514="základní",J514,0)</f>
        <v>0</v>
      </c>
      <c r="BF514" s="228">
        <f>IF(N514="snížená",J514,0)</f>
        <v>0</v>
      </c>
      <c r="BG514" s="228">
        <f>IF(N514="zákl. přenesená",J514,0)</f>
        <v>0</v>
      </c>
      <c r="BH514" s="228">
        <f>IF(N514="sníž. přenesená",J514,0)</f>
        <v>0</v>
      </c>
      <c r="BI514" s="228">
        <f>IF(N514="nulová",J514,0)</f>
        <v>0</v>
      </c>
      <c r="BJ514" s="19" t="s">
        <v>83</v>
      </c>
      <c r="BK514" s="228">
        <f>ROUND(I514*H514,2)</f>
        <v>0</v>
      </c>
      <c r="BL514" s="19" t="s">
        <v>103</v>
      </c>
      <c r="BM514" s="227" t="s">
        <v>2591</v>
      </c>
    </row>
    <row r="515" s="2" customFormat="1">
      <c r="A515" s="40"/>
      <c r="B515" s="41"/>
      <c r="C515" s="42"/>
      <c r="D515" s="229" t="s">
        <v>343</v>
      </c>
      <c r="E515" s="42"/>
      <c r="F515" s="230" t="s">
        <v>2592</v>
      </c>
      <c r="G515" s="42"/>
      <c r="H515" s="42"/>
      <c r="I515" s="231"/>
      <c r="J515" s="42"/>
      <c r="K515" s="42"/>
      <c r="L515" s="46"/>
      <c r="M515" s="232"/>
      <c r="N515" s="233"/>
      <c r="O515" s="86"/>
      <c r="P515" s="86"/>
      <c r="Q515" s="86"/>
      <c r="R515" s="86"/>
      <c r="S515" s="86"/>
      <c r="T515" s="86"/>
      <c r="U515" s="87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T515" s="19" t="s">
        <v>343</v>
      </c>
      <c r="AU515" s="19" t="s">
        <v>85</v>
      </c>
    </row>
    <row r="516" s="2" customFormat="1">
      <c r="A516" s="40"/>
      <c r="B516" s="41"/>
      <c r="C516" s="42"/>
      <c r="D516" s="234" t="s">
        <v>345</v>
      </c>
      <c r="E516" s="42"/>
      <c r="F516" s="235" t="s">
        <v>2593</v>
      </c>
      <c r="G516" s="42"/>
      <c r="H516" s="42"/>
      <c r="I516" s="231"/>
      <c r="J516" s="42"/>
      <c r="K516" s="42"/>
      <c r="L516" s="46"/>
      <c r="M516" s="232"/>
      <c r="N516" s="233"/>
      <c r="O516" s="86"/>
      <c r="P516" s="86"/>
      <c r="Q516" s="86"/>
      <c r="R516" s="86"/>
      <c r="S516" s="86"/>
      <c r="T516" s="86"/>
      <c r="U516" s="87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T516" s="19" t="s">
        <v>345</v>
      </c>
      <c r="AU516" s="19" t="s">
        <v>85</v>
      </c>
    </row>
    <row r="517" s="14" customFormat="1">
      <c r="A517" s="14"/>
      <c r="B517" s="247"/>
      <c r="C517" s="248"/>
      <c r="D517" s="229" t="s">
        <v>347</v>
      </c>
      <c r="E517" s="249" t="s">
        <v>19</v>
      </c>
      <c r="F517" s="250" t="s">
        <v>2158</v>
      </c>
      <c r="G517" s="248"/>
      <c r="H517" s="249" t="s">
        <v>19</v>
      </c>
      <c r="I517" s="251"/>
      <c r="J517" s="248"/>
      <c r="K517" s="248"/>
      <c r="L517" s="252"/>
      <c r="M517" s="253"/>
      <c r="N517" s="254"/>
      <c r="O517" s="254"/>
      <c r="P517" s="254"/>
      <c r="Q517" s="254"/>
      <c r="R517" s="254"/>
      <c r="S517" s="254"/>
      <c r="T517" s="254"/>
      <c r="U517" s="255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T517" s="256" t="s">
        <v>347</v>
      </c>
      <c r="AU517" s="256" t="s">
        <v>85</v>
      </c>
      <c r="AV517" s="14" t="s">
        <v>83</v>
      </c>
      <c r="AW517" s="14" t="s">
        <v>37</v>
      </c>
      <c r="AX517" s="14" t="s">
        <v>76</v>
      </c>
      <c r="AY517" s="256" t="s">
        <v>335</v>
      </c>
    </row>
    <row r="518" s="13" customFormat="1">
      <c r="A518" s="13"/>
      <c r="B518" s="236"/>
      <c r="C518" s="237"/>
      <c r="D518" s="229" t="s">
        <v>347</v>
      </c>
      <c r="E518" s="238" t="s">
        <v>19</v>
      </c>
      <c r="F518" s="239" t="s">
        <v>2594</v>
      </c>
      <c r="G518" s="237"/>
      <c r="H518" s="240">
        <v>8.7899999999999991</v>
      </c>
      <c r="I518" s="241"/>
      <c r="J518" s="237"/>
      <c r="K518" s="237"/>
      <c r="L518" s="242"/>
      <c r="M518" s="243"/>
      <c r="N518" s="244"/>
      <c r="O518" s="244"/>
      <c r="P518" s="244"/>
      <c r="Q518" s="244"/>
      <c r="R518" s="244"/>
      <c r="S518" s="244"/>
      <c r="T518" s="244"/>
      <c r="U518" s="245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T518" s="246" t="s">
        <v>347</v>
      </c>
      <c r="AU518" s="246" t="s">
        <v>85</v>
      </c>
      <c r="AV518" s="13" t="s">
        <v>85</v>
      </c>
      <c r="AW518" s="13" t="s">
        <v>37</v>
      </c>
      <c r="AX518" s="13" t="s">
        <v>76</v>
      </c>
      <c r="AY518" s="246" t="s">
        <v>335</v>
      </c>
    </row>
    <row r="519" s="13" customFormat="1">
      <c r="A519" s="13"/>
      <c r="B519" s="236"/>
      <c r="C519" s="237"/>
      <c r="D519" s="229" t="s">
        <v>347</v>
      </c>
      <c r="E519" s="238" t="s">
        <v>19</v>
      </c>
      <c r="F519" s="239" t="s">
        <v>2595</v>
      </c>
      <c r="G519" s="237"/>
      <c r="H519" s="240">
        <v>0.10000000000000001</v>
      </c>
      <c r="I519" s="241"/>
      <c r="J519" s="237"/>
      <c r="K519" s="237"/>
      <c r="L519" s="242"/>
      <c r="M519" s="243"/>
      <c r="N519" s="244"/>
      <c r="O519" s="244"/>
      <c r="P519" s="244"/>
      <c r="Q519" s="244"/>
      <c r="R519" s="244"/>
      <c r="S519" s="244"/>
      <c r="T519" s="244"/>
      <c r="U519" s="245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T519" s="246" t="s">
        <v>347</v>
      </c>
      <c r="AU519" s="246" t="s">
        <v>85</v>
      </c>
      <c r="AV519" s="13" t="s">
        <v>85</v>
      </c>
      <c r="AW519" s="13" t="s">
        <v>37</v>
      </c>
      <c r="AX519" s="13" t="s">
        <v>76</v>
      </c>
      <c r="AY519" s="246" t="s">
        <v>335</v>
      </c>
    </row>
    <row r="520" s="15" customFormat="1">
      <c r="A520" s="15"/>
      <c r="B520" s="267"/>
      <c r="C520" s="268"/>
      <c r="D520" s="229" t="s">
        <v>347</v>
      </c>
      <c r="E520" s="269" t="s">
        <v>19</v>
      </c>
      <c r="F520" s="270" t="s">
        <v>462</v>
      </c>
      <c r="G520" s="268"/>
      <c r="H520" s="271">
        <v>8.8900000000000006</v>
      </c>
      <c r="I520" s="272"/>
      <c r="J520" s="268"/>
      <c r="K520" s="268"/>
      <c r="L520" s="273"/>
      <c r="M520" s="274"/>
      <c r="N520" s="275"/>
      <c r="O520" s="275"/>
      <c r="P520" s="275"/>
      <c r="Q520" s="275"/>
      <c r="R520" s="275"/>
      <c r="S520" s="275"/>
      <c r="T520" s="275"/>
      <c r="U520" s="276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T520" s="277" t="s">
        <v>347</v>
      </c>
      <c r="AU520" s="277" t="s">
        <v>85</v>
      </c>
      <c r="AV520" s="15" t="s">
        <v>103</v>
      </c>
      <c r="AW520" s="15" t="s">
        <v>37</v>
      </c>
      <c r="AX520" s="15" t="s">
        <v>83</v>
      </c>
      <c r="AY520" s="277" t="s">
        <v>335</v>
      </c>
    </row>
    <row r="521" s="13" customFormat="1">
      <c r="A521" s="13"/>
      <c r="B521" s="236"/>
      <c r="C521" s="237"/>
      <c r="D521" s="229" t="s">
        <v>347</v>
      </c>
      <c r="E521" s="237"/>
      <c r="F521" s="239" t="s">
        <v>2596</v>
      </c>
      <c r="G521" s="237"/>
      <c r="H521" s="240">
        <v>9.3350000000000009</v>
      </c>
      <c r="I521" s="241"/>
      <c r="J521" s="237"/>
      <c r="K521" s="237"/>
      <c r="L521" s="242"/>
      <c r="M521" s="243"/>
      <c r="N521" s="244"/>
      <c r="O521" s="244"/>
      <c r="P521" s="244"/>
      <c r="Q521" s="244"/>
      <c r="R521" s="244"/>
      <c r="S521" s="244"/>
      <c r="T521" s="244"/>
      <c r="U521" s="245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T521" s="246" t="s">
        <v>347</v>
      </c>
      <c r="AU521" s="246" t="s">
        <v>85</v>
      </c>
      <c r="AV521" s="13" t="s">
        <v>85</v>
      </c>
      <c r="AW521" s="13" t="s">
        <v>4</v>
      </c>
      <c r="AX521" s="13" t="s">
        <v>83</v>
      </c>
      <c r="AY521" s="246" t="s">
        <v>335</v>
      </c>
    </row>
    <row r="522" s="2" customFormat="1" ht="16.5" customHeight="1">
      <c r="A522" s="40"/>
      <c r="B522" s="41"/>
      <c r="C522" s="216" t="s">
        <v>851</v>
      </c>
      <c r="D522" s="216" t="s">
        <v>337</v>
      </c>
      <c r="E522" s="217" t="s">
        <v>2597</v>
      </c>
      <c r="F522" s="218" t="s">
        <v>2598</v>
      </c>
      <c r="G522" s="219" t="s">
        <v>364</v>
      </c>
      <c r="H522" s="220">
        <v>1.611</v>
      </c>
      <c r="I522" s="221"/>
      <c r="J522" s="222">
        <f>ROUND(I522*H522,2)</f>
        <v>0</v>
      </c>
      <c r="K522" s="218" t="s">
        <v>341</v>
      </c>
      <c r="L522" s="46"/>
      <c r="M522" s="223" t="s">
        <v>19</v>
      </c>
      <c r="N522" s="224" t="s">
        <v>47</v>
      </c>
      <c r="O522" s="86"/>
      <c r="P522" s="225">
        <f>O522*H522</f>
        <v>0</v>
      </c>
      <c r="Q522" s="225">
        <v>1.02</v>
      </c>
      <c r="R522" s="225">
        <f>Q522*H522</f>
        <v>1.6432200000000001</v>
      </c>
      <c r="S522" s="225">
        <v>0</v>
      </c>
      <c r="T522" s="225">
        <f>S522*H522</f>
        <v>0</v>
      </c>
      <c r="U522" s="226" t="s">
        <v>19</v>
      </c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R522" s="227" t="s">
        <v>103</v>
      </c>
      <c r="AT522" s="227" t="s">
        <v>337</v>
      </c>
      <c r="AU522" s="227" t="s">
        <v>85</v>
      </c>
      <c r="AY522" s="19" t="s">
        <v>335</v>
      </c>
      <c r="BE522" s="228">
        <f>IF(N522="základní",J522,0)</f>
        <v>0</v>
      </c>
      <c r="BF522" s="228">
        <f>IF(N522="snížená",J522,0)</f>
        <v>0</v>
      </c>
      <c r="BG522" s="228">
        <f>IF(N522="zákl. přenesená",J522,0)</f>
        <v>0</v>
      </c>
      <c r="BH522" s="228">
        <f>IF(N522="sníž. přenesená",J522,0)</f>
        <v>0</v>
      </c>
      <c r="BI522" s="228">
        <f>IF(N522="nulová",J522,0)</f>
        <v>0</v>
      </c>
      <c r="BJ522" s="19" t="s">
        <v>83</v>
      </c>
      <c r="BK522" s="228">
        <f>ROUND(I522*H522,2)</f>
        <v>0</v>
      </c>
      <c r="BL522" s="19" t="s">
        <v>103</v>
      </c>
      <c r="BM522" s="227" t="s">
        <v>2599</v>
      </c>
    </row>
    <row r="523" s="2" customFormat="1">
      <c r="A523" s="40"/>
      <c r="B523" s="41"/>
      <c r="C523" s="42"/>
      <c r="D523" s="229" t="s">
        <v>343</v>
      </c>
      <c r="E523" s="42"/>
      <c r="F523" s="230" t="s">
        <v>2600</v>
      </c>
      <c r="G523" s="42"/>
      <c r="H523" s="42"/>
      <c r="I523" s="231"/>
      <c r="J523" s="42"/>
      <c r="K523" s="42"/>
      <c r="L523" s="46"/>
      <c r="M523" s="232"/>
      <c r="N523" s="233"/>
      <c r="O523" s="86"/>
      <c r="P523" s="86"/>
      <c r="Q523" s="86"/>
      <c r="R523" s="86"/>
      <c r="S523" s="86"/>
      <c r="T523" s="86"/>
      <c r="U523" s="87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T523" s="19" t="s">
        <v>343</v>
      </c>
      <c r="AU523" s="19" t="s">
        <v>85</v>
      </c>
    </row>
    <row r="524" s="2" customFormat="1">
      <c r="A524" s="40"/>
      <c r="B524" s="41"/>
      <c r="C524" s="42"/>
      <c r="D524" s="234" t="s">
        <v>345</v>
      </c>
      <c r="E524" s="42"/>
      <c r="F524" s="235" t="s">
        <v>2601</v>
      </c>
      <c r="G524" s="42"/>
      <c r="H524" s="42"/>
      <c r="I524" s="231"/>
      <c r="J524" s="42"/>
      <c r="K524" s="42"/>
      <c r="L524" s="46"/>
      <c r="M524" s="232"/>
      <c r="N524" s="233"/>
      <c r="O524" s="86"/>
      <c r="P524" s="86"/>
      <c r="Q524" s="86"/>
      <c r="R524" s="86"/>
      <c r="S524" s="86"/>
      <c r="T524" s="86"/>
      <c r="U524" s="87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T524" s="19" t="s">
        <v>345</v>
      </c>
      <c r="AU524" s="19" t="s">
        <v>85</v>
      </c>
    </row>
    <row r="525" s="14" customFormat="1">
      <c r="A525" s="14"/>
      <c r="B525" s="247"/>
      <c r="C525" s="248"/>
      <c r="D525" s="229" t="s">
        <v>347</v>
      </c>
      <c r="E525" s="249" t="s">
        <v>19</v>
      </c>
      <c r="F525" s="250" t="s">
        <v>2158</v>
      </c>
      <c r="G525" s="248"/>
      <c r="H525" s="249" t="s">
        <v>19</v>
      </c>
      <c r="I525" s="251"/>
      <c r="J525" s="248"/>
      <c r="K525" s="248"/>
      <c r="L525" s="252"/>
      <c r="M525" s="253"/>
      <c r="N525" s="254"/>
      <c r="O525" s="254"/>
      <c r="P525" s="254"/>
      <c r="Q525" s="254"/>
      <c r="R525" s="254"/>
      <c r="S525" s="254"/>
      <c r="T525" s="254"/>
      <c r="U525" s="255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T525" s="256" t="s">
        <v>347</v>
      </c>
      <c r="AU525" s="256" t="s">
        <v>85</v>
      </c>
      <c r="AV525" s="14" t="s">
        <v>83</v>
      </c>
      <c r="AW525" s="14" t="s">
        <v>37</v>
      </c>
      <c r="AX525" s="14" t="s">
        <v>76</v>
      </c>
      <c r="AY525" s="256" t="s">
        <v>335</v>
      </c>
    </row>
    <row r="526" s="13" customFormat="1">
      <c r="A526" s="13"/>
      <c r="B526" s="236"/>
      <c r="C526" s="237"/>
      <c r="D526" s="229" t="s">
        <v>347</v>
      </c>
      <c r="E526" s="238" t="s">
        <v>19</v>
      </c>
      <c r="F526" s="239" t="s">
        <v>2602</v>
      </c>
      <c r="G526" s="237"/>
      <c r="H526" s="240">
        <v>1.611</v>
      </c>
      <c r="I526" s="241"/>
      <c r="J526" s="237"/>
      <c r="K526" s="237"/>
      <c r="L526" s="242"/>
      <c r="M526" s="243"/>
      <c r="N526" s="244"/>
      <c r="O526" s="244"/>
      <c r="P526" s="244"/>
      <c r="Q526" s="244"/>
      <c r="R526" s="244"/>
      <c r="S526" s="244"/>
      <c r="T526" s="244"/>
      <c r="U526" s="245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T526" s="246" t="s">
        <v>347</v>
      </c>
      <c r="AU526" s="246" t="s">
        <v>85</v>
      </c>
      <c r="AV526" s="13" t="s">
        <v>85</v>
      </c>
      <c r="AW526" s="13" t="s">
        <v>37</v>
      </c>
      <c r="AX526" s="13" t="s">
        <v>83</v>
      </c>
      <c r="AY526" s="246" t="s">
        <v>335</v>
      </c>
    </row>
    <row r="527" s="2" customFormat="1" ht="16.5" customHeight="1">
      <c r="A527" s="40"/>
      <c r="B527" s="41"/>
      <c r="C527" s="216" t="s">
        <v>854</v>
      </c>
      <c r="D527" s="216" t="s">
        <v>337</v>
      </c>
      <c r="E527" s="217" t="s">
        <v>2603</v>
      </c>
      <c r="F527" s="218" t="s">
        <v>2604</v>
      </c>
      <c r="G527" s="219" t="s">
        <v>666</v>
      </c>
      <c r="H527" s="220">
        <v>6</v>
      </c>
      <c r="I527" s="221"/>
      <c r="J527" s="222">
        <f>ROUND(I527*H527,2)</f>
        <v>0</v>
      </c>
      <c r="K527" s="218" t="s">
        <v>341</v>
      </c>
      <c r="L527" s="46"/>
      <c r="M527" s="223" t="s">
        <v>19</v>
      </c>
      <c r="N527" s="224" t="s">
        <v>47</v>
      </c>
      <c r="O527" s="86"/>
      <c r="P527" s="225">
        <f>O527*H527</f>
        <v>0</v>
      </c>
      <c r="Q527" s="225">
        <v>0.02835</v>
      </c>
      <c r="R527" s="225">
        <f>Q527*H527</f>
        <v>0.1701</v>
      </c>
      <c r="S527" s="225">
        <v>0</v>
      </c>
      <c r="T527" s="225">
        <f>S527*H527</f>
        <v>0</v>
      </c>
      <c r="U527" s="226" t="s">
        <v>19</v>
      </c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R527" s="227" t="s">
        <v>103</v>
      </c>
      <c r="AT527" s="227" t="s">
        <v>337</v>
      </c>
      <c r="AU527" s="227" t="s">
        <v>85</v>
      </c>
      <c r="AY527" s="19" t="s">
        <v>335</v>
      </c>
      <c r="BE527" s="228">
        <f>IF(N527="základní",J527,0)</f>
        <v>0</v>
      </c>
      <c r="BF527" s="228">
        <f>IF(N527="snížená",J527,0)</f>
        <v>0</v>
      </c>
      <c r="BG527" s="228">
        <f>IF(N527="zákl. přenesená",J527,0)</f>
        <v>0</v>
      </c>
      <c r="BH527" s="228">
        <f>IF(N527="sníž. přenesená",J527,0)</f>
        <v>0</v>
      </c>
      <c r="BI527" s="228">
        <f>IF(N527="nulová",J527,0)</f>
        <v>0</v>
      </c>
      <c r="BJ527" s="19" t="s">
        <v>83</v>
      </c>
      <c r="BK527" s="228">
        <f>ROUND(I527*H527,2)</f>
        <v>0</v>
      </c>
      <c r="BL527" s="19" t="s">
        <v>103</v>
      </c>
      <c r="BM527" s="227" t="s">
        <v>2605</v>
      </c>
    </row>
    <row r="528" s="2" customFormat="1">
      <c r="A528" s="40"/>
      <c r="B528" s="41"/>
      <c r="C528" s="42"/>
      <c r="D528" s="229" t="s">
        <v>343</v>
      </c>
      <c r="E528" s="42"/>
      <c r="F528" s="230" t="s">
        <v>2606</v>
      </c>
      <c r="G528" s="42"/>
      <c r="H528" s="42"/>
      <c r="I528" s="231"/>
      <c r="J528" s="42"/>
      <c r="K528" s="42"/>
      <c r="L528" s="46"/>
      <c r="M528" s="232"/>
      <c r="N528" s="233"/>
      <c r="O528" s="86"/>
      <c r="P528" s="86"/>
      <c r="Q528" s="86"/>
      <c r="R528" s="86"/>
      <c r="S528" s="86"/>
      <c r="T528" s="86"/>
      <c r="U528" s="87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T528" s="19" t="s">
        <v>343</v>
      </c>
      <c r="AU528" s="19" t="s">
        <v>85</v>
      </c>
    </row>
    <row r="529" s="2" customFormat="1">
      <c r="A529" s="40"/>
      <c r="B529" s="41"/>
      <c r="C529" s="42"/>
      <c r="D529" s="234" t="s">
        <v>345</v>
      </c>
      <c r="E529" s="42"/>
      <c r="F529" s="235" t="s">
        <v>2607</v>
      </c>
      <c r="G529" s="42"/>
      <c r="H529" s="42"/>
      <c r="I529" s="231"/>
      <c r="J529" s="42"/>
      <c r="K529" s="42"/>
      <c r="L529" s="46"/>
      <c r="M529" s="232"/>
      <c r="N529" s="233"/>
      <c r="O529" s="86"/>
      <c r="P529" s="86"/>
      <c r="Q529" s="86"/>
      <c r="R529" s="86"/>
      <c r="S529" s="86"/>
      <c r="T529" s="86"/>
      <c r="U529" s="87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T529" s="19" t="s">
        <v>345</v>
      </c>
      <c r="AU529" s="19" t="s">
        <v>85</v>
      </c>
    </row>
    <row r="530" s="14" customFormat="1">
      <c r="A530" s="14"/>
      <c r="B530" s="247"/>
      <c r="C530" s="248"/>
      <c r="D530" s="229" t="s">
        <v>347</v>
      </c>
      <c r="E530" s="249" t="s">
        <v>19</v>
      </c>
      <c r="F530" s="250" t="s">
        <v>2158</v>
      </c>
      <c r="G530" s="248"/>
      <c r="H530" s="249" t="s">
        <v>19</v>
      </c>
      <c r="I530" s="251"/>
      <c r="J530" s="248"/>
      <c r="K530" s="248"/>
      <c r="L530" s="252"/>
      <c r="M530" s="253"/>
      <c r="N530" s="254"/>
      <c r="O530" s="254"/>
      <c r="P530" s="254"/>
      <c r="Q530" s="254"/>
      <c r="R530" s="254"/>
      <c r="S530" s="254"/>
      <c r="T530" s="254"/>
      <c r="U530" s="255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T530" s="256" t="s">
        <v>347</v>
      </c>
      <c r="AU530" s="256" t="s">
        <v>85</v>
      </c>
      <c r="AV530" s="14" t="s">
        <v>83</v>
      </c>
      <c r="AW530" s="14" t="s">
        <v>37</v>
      </c>
      <c r="AX530" s="14" t="s">
        <v>76</v>
      </c>
      <c r="AY530" s="256" t="s">
        <v>335</v>
      </c>
    </row>
    <row r="531" s="13" customFormat="1">
      <c r="A531" s="13"/>
      <c r="B531" s="236"/>
      <c r="C531" s="237"/>
      <c r="D531" s="229" t="s">
        <v>347</v>
      </c>
      <c r="E531" s="238" t="s">
        <v>19</v>
      </c>
      <c r="F531" s="239" t="s">
        <v>377</v>
      </c>
      <c r="G531" s="237"/>
      <c r="H531" s="240">
        <v>6</v>
      </c>
      <c r="I531" s="241"/>
      <c r="J531" s="237"/>
      <c r="K531" s="237"/>
      <c r="L531" s="242"/>
      <c r="M531" s="243"/>
      <c r="N531" s="244"/>
      <c r="O531" s="244"/>
      <c r="P531" s="244"/>
      <c r="Q531" s="244"/>
      <c r="R531" s="244"/>
      <c r="S531" s="244"/>
      <c r="T531" s="244"/>
      <c r="U531" s="245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T531" s="246" t="s">
        <v>347</v>
      </c>
      <c r="AU531" s="246" t="s">
        <v>85</v>
      </c>
      <c r="AV531" s="13" t="s">
        <v>85</v>
      </c>
      <c r="AW531" s="13" t="s">
        <v>37</v>
      </c>
      <c r="AX531" s="13" t="s">
        <v>83</v>
      </c>
      <c r="AY531" s="246" t="s">
        <v>335</v>
      </c>
    </row>
    <row r="532" s="2" customFormat="1" ht="16.5" customHeight="1">
      <c r="A532" s="40"/>
      <c r="B532" s="41"/>
      <c r="C532" s="216" t="s">
        <v>873</v>
      </c>
      <c r="D532" s="216" t="s">
        <v>337</v>
      </c>
      <c r="E532" s="217" t="s">
        <v>2608</v>
      </c>
      <c r="F532" s="218" t="s">
        <v>2609</v>
      </c>
      <c r="G532" s="219" t="s">
        <v>666</v>
      </c>
      <c r="H532" s="220">
        <v>6</v>
      </c>
      <c r="I532" s="221"/>
      <c r="J532" s="222">
        <f>ROUND(I532*H532,2)</f>
        <v>0</v>
      </c>
      <c r="K532" s="218" t="s">
        <v>341</v>
      </c>
      <c r="L532" s="46"/>
      <c r="M532" s="223" t="s">
        <v>19</v>
      </c>
      <c r="N532" s="224" t="s">
        <v>47</v>
      </c>
      <c r="O532" s="86"/>
      <c r="P532" s="225">
        <f>O532*H532</f>
        <v>0</v>
      </c>
      <c r="Q532" s="225">
        <v>0.02835</v>
      </c>
      <c r="R532" s="225">
        <f>Q532*H532</f>
        <v>0.1701</v>
      </c>
      <c r="S532" s="225">
        <v>0</v>
      </c>
      <c r="T532" s="225">
        <f>S532*H532</f>
        <v>0</v>
      </c>
      <c r="U532" s="226" t="s">
        <v>19</v>
      </c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R532" s="227" t="s">
        <v>103</v>
      </c>
      <c r="AT532" s="227" t="s">
        <v>337</v>
      </c>
      <c r="AU532" s="227" t="s">
        <v>85</v>
      </c>
      <c r="AY532" s="19" t="s">
        <v>335</v>
      </c>
      <c r="BE532" s="228">
        <f>IF(N532="základní",J532,0)</f>
        <v>0</v>
      </c>
      <c r="BF532" s="228">
        <f>IF(N532="snížená",J532,0)</f>
        <v>0</v>
      </c>
      <c r="BG532" s="228">
        <f>IF(N532="zákl. přenesená",J532,0)</f>
        <v>0</v>
      </c>
      <c r="BH532" s="228">
        <f>IF(N532="sníž. přenesená",J532,0)</f>
        <v>0</v>
      </c>
      <c r="BI532" s="228">
        <f>IF(N532="nulová",J532,0)</f>
        <v>0</v>
      </c>
      <c r="BJ532" s="19" t="s">
        <v>83</v>
      </c>
      <c r="BK532" s="228">
        <f>ROUND(I532*H532,2)</f>
        <v>0</v>
      </c>
      <c r="BL532" s="19" t="s">
        <v>103</v>
      </c>
      <c r="BM532" s="227" t="s">
        <v>2610</v>
      </c>
    </row>
    <row r="533" s="2" customFormat="1">
      <c r="A533" s="40"/>
      <c r="B533" s="41"/>
      <c r="C533" s="42"/>
      <c r="D533" s="229" t="s">
        <v>343</v>
      </c>
      <c r="E533" s="42"/>
      <c r="F533" s="230" t="s">
        <v>2611</v>
      </c>
      <c r="G533" s="42"/>
      <c r="H533" s="42"/>
      <c r="I533" s="231"/>
      <c r="J533" s="42"/>
      <c r="K533" s="42"/>
      <c r="L533" s="46"/>
      <c r="M533" s="232"/>
      <c r="N533" s="233"/>
      <c r="O533" s="86"/>
      <c r="P533" s="86"/>
      <c r="Q533" s="86"/>
      <c r="R533" s="86"/>
      <c r="S533" s="86"/>
      <c r="T533" s="86"/>
      <c r="U533" s="87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T533" s="19" t="s">
        <v>343</v>
      </c>
      <c r="AU533" s="19" t="s">
        <v>85</v>
      </c>
    </row>
    <row r="534" s="2" customFormat="1">
      <c r="A534" s="40"/>
      <c r="B534" s="41"/>
      <c r="C534" s="42"/>
      <c r="D534" s="234" t="s">
        <v>345</v>
      </c>
      <c r="E534" s="42"/>
      <c r="F534" s="235" t="s">
        <v>2612</v>
      </c>
      <c r="G534" s="42"/>
      <c r="H534" s="42"/>
      <c r="I534" s="231"/>
      <c r="J534" s="42"/>
      <c r="K534" s="42"/>
      <c r="L534" s="46"/>
      <c r="M534" s="232"/>
      <c r="N534" s="233"/>
      <c r="O534" s="86"/>
      <c r="P534" s="86"/>
      <c r="Q534" s="86"/>
      <c r="R534" s="86"/>
      <c r="S534" s="86"/>
      <c r="T534" s="86"/>
      <c r="U534" s="87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T534" s="19" t="s">
        <v>345</v>
      </c>
      <c r="AU534" s="19" t="s">
        <v>85</v>
      </c>
    </row>
    <row r="535" s="14" customFormat="1">
      <c r="A535" s="14"/>
      <c r="B535" s="247"/>
      <c r="C535" s="248"/>
      <c r="D535" s="229" t="s">
        <v>347</v>
      </c>
      <c r="E535" s="249" t="s">
        <v>19</v>
      </c>
      <c r="F535" s="250" t="s">
        <v>2158</v>
      </c>
      <c r="G535" s="248"/>
      <c r="H535" s="249" t="s">
        <v>19</v>
      </c>
      <c r="I535" s="251"/>
      <c r="J535" s="248"/>
      <c r="K535" s="248"/>
      <c r="L535" s="252"/>
      <c r="M535" s="253"/>
      <c r="N535" s="254"/>
      <c r="O535" s="254"/>
      <c r="P535" s="254"/>
      <c r="Q535" s="254"/>
      <c r="R535" s="254"/>
      <c r="S535" s="254"/>
      <c r="T535" s="254"/>
      <c r="U535" s="255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T535" s="256" t="s">
        <v>347</v>
      </c>
      <c r="AU535" s="256" t="s">
        <v>85</v>
      </c>
      <c r="AV535" s="14" t="s">
        <v>83</v>
      </c>
      <c r="AW535" s="14" t="s">
        <v>37</v>
      </c>
      <c r="AX535" s="14" t="s">
        <v>76</v>
      </c>
      <c r="AY535" s="256" t="s">
        <v>335</v>
      </c>
    </row>
    <row r="536" s="13" customFormat="1">
      <c r="A536" s="13"/>
      <c r="B536" s="236"/>
      <c r="C536" s="237"/>
      <c r="D536" s="229" t="s">
        <v>347</v>
      </c>
      <c r="E536" s="238" t="s">
        <v>19</v>
      </c>
      <c r="F536" s="239" t="s">
        <v>377</v>
      </c>
      <c r="G536" s="237"/>
      <c r="H536" s="240">
        <v>6</v>
      </c>
      <c r="I536" s="241"/>
      <c r="J536" s="237"/>
      <c r="K536" s="237"/>
      <c r="L536" s="242"/>
      <c r="M536" s="243"/>
      <c r="N536" s="244"/>
      <c r="O536" s="244"/>
      <c r="P536" s="244"/>
      <c r="Q536" s="244"/>
      <c r="R536" s="244"/>
      <c r="S536" s="244"/>
      <c r="T536" s="244"/>
      <c r="U536" s="245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T536" s="246" t="s">
        <v>347</v>
      </c>
      <c r="AU536" s="246" t="s">
        <v>85</v>
      </c>
      <c r="AV536" s="13" t="s">
        <v>85</v>
      </c>
      <c r="AW536" s="13" t="s">
        <v>37</v>
      </c>
      <c r="AX536" s="13" t="s">
        <v>83</v>
      </c>
      <c r="AY536" s="246" t="s">
        <v>335</v>
      </c>
    </row>
    <row r="537" s="2" customFormat="1" ht="16.5" customHeight="1">
      <c r="A537" s="40"/>
      <c r="B537" s="41"/>
      <c r="C537" s="216" t="s">
        <v>881</v>
      </c>
      <c r="D537" s="216" t="s">
        <v>337</v>
      </c>
      <c r="E537" s="217" t="s">
        <v>2613</v>
      </c>
      <c r="F537" s="218" t="s">
        <v>2614</v>
      </c>
      <c r="G537" s="219" t="s">
        <v>351</v>
      </c>
      <c r="H537" s="220">
        <v>0.43099999999999999</v>
      </c>
      <c r="I537" s="221"/>
      <c r="J537" s="222">
        <f>ROUND(I537*H537,2)</f>
        <v>0</v>
      </c>
      <c r="K537" s="218" t="s">
        <v>341</v>
      </c>
      <c r="L537" s="46"/>
      <c r="M537" s="223" t="s">
        <v>19</v>
      </c>
      <c r="N537" s="224" t="s">
        <v>47</v>
      </c>
      <c r="O537" s="86"/>
      <c r="P537" s="225">
        <f>O537*H537</f>
        <v>0</v>
      </c>
      <c r="Q537" s="225">
        <v>2.5019499999999999</v>
      </c>
      <c r="R537" s="225">
        <f>Q537*H537</f>
        <v>1.07834045</v>
      </c>
      <c r="S537" s="225">
        <v>0</v>
      </c>
      <c r="T537" s="225">
        <f>S537*H537</f>
        <v>0</v>
      </c>
      <c r="U537" s="226" t="s">
        <v>19</v>
      </c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R537" s="227" t="s">
        <v>103</v>
      </c>
      <c r="AT537" s="227" t="s">
        <v>337</v>
      </c>
      <c r="AU537" s="227" t="s">
        <v>85</v>
      </c>
      <c r="AY537" s="19" t="s">
        <v>335</v>
      </c>
      <c r="BE537" s="228">
        <f>IF(N537="základní",J537,0)</f>
        <v>0</v>
      </c>
      <c r="BF537" s="228">
        <f>IF(N537="snížená",J537,0)</f>
        <v>0</v>
      </c>
      <c r="BG537" s="228">
        <f>IF(N537="zákl. přenesená",J537,0)</f>
        <v>0</v>
      </c>
      <c r="BH537" s="228">
        <f>IF(N537="sníž. přenesená",J537,0)</f>
        <v>0</v>
      </c>
      <c r="BI537" s="228">
        <f>IF(N537="nulová",J537,0)</f>
        <v>0</v>
      </c>
      <c r="BJ537" s="19" t="s">
        <v>83</v>
      </c>
      <c r="BK537" s="228">
        <f>ROUND(I537*H537,2)</f>
        <v>0</v>
      </c>
      <c r="BL537" s="19" t="s">
        <v>103</v>
      </c>
      <c r="BM537" s="227" t="s">
        <v>2615</v>
      </c>
    </row>
    <row r="538" s="2" customFormat="1">
      <c r="A538" s="40"/>
      <c r="B538" s="41"/>
      <c r="C538" s="42"/>
      <c r="D538" s="229" t="s">
        <v>343</v>
      </c>
      <c r="E538" s="42"/>
      <c r="F538" s="230" t="s">
        <v>2616</v>
      </c>
      <c r="G538" s="42"/>
      <c r="H538" s="42"/>
      <c r="I538" s="231"/>
      <c r="J538" s="42"/>
      <c r="K538" s="42"/>
      <c r="L538" s="46"/>
      <c r="M538" s="232"/>
      <c r="N538" s="233"/>
      <c r="O538" s="86"/>
      <c r="P538" s="86"/>
      <c r="Q538" s="86"/>
      <c r="R538" s="86"/>
      <c r="S538" s="86"/>
      <c r="T538" s="86"/>
      <c r="U538" s="87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T538" s="19" t="s">
        <v>343</v>
      </c>
      <c r="AU538" s="19" t="s">
        <v>85</v>
      </c>
    </row>
    <row r="539" s="2" customFormat="1">
      <c r="A539" s="40"/>
      <c r="B539" s="41"/>
      <c r="C539" s="42"/>
      <c r="D539" s="234" t="s">
        <v>345</v>
      </c>
      <c r="E539" s="42"/>
      <c r="F539" s="235" t="s">
        <v>2617</v>
      </c>
      <c r="G539" s="42"/>
      <c r="H539" s="42"/>
      <c r="I539" s="231"/>
      <c r="J539" s="42"/>
      <c r="K539" s="42"/>
      <c r="L539" s="46"/>
      <c r="M539" s="232"/>
      <c r="N539" s="233"/>
      <c r="O539" s="86"/>
      <c r="P539" s="86"/>
      <c r="Q539" s="86"/>
      <c r="R539" s="86"/>
      <c r="S539" s="86"/>
      <c r="T539" s="86"/>
      <c r="U539" s="87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T539" s="19" t="s">
        <v>345</v>
      </c>
      <c r="AU539" s="19" t="s">
        <v>85</v>
      </c>
    </row>
    <row r="540" s="14" customFormat="1">
      <c r="A540" s="14"/>
      <c r="B540" s="247"/>
      <c r="C540" s="248"/>
      <c r="D540" s="229" t="s">
        <v>347</v>
      </c>
      <c r="E540" s="249" t="s">
        <v>19</v>
      </c>
      <c r="F540" s="250" t="s">
        <v>2158</v>
      </c>
      <c r="G540" s="248"/>
      <c r="H540" s="249" t="s">
        <v>19</v>
      </c>
      <c r="I540" s="251"/>
      <c r="J540" s="248"/>
      <c r="K540" s="248"/>
      <c r="L540" s="252"/>
      <c r="M540" s="253"/>
      <c r="N540" s="254"/>
      <c r="O540" s="254"/>
      <c r="P540" s="254"/>
      <c r="Q540" s="254"/>
      <c r="R540" s="254"/>
      <c r="S540" s="254"/>
      <c r="T540" s="254"/>
      <c r="U540" s="255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T540" s="256" t="s">
        <v>347</v>
      </c>
      <c r="AU540" s="256" t="s">
        <v>85</v>
      </c>
      <c r="AV540" s="14" t="s">
        <v>83</v>
      </c>
      <c r="AW540" s="14" t="s">
        <v>37</v>
      </c>
      <c r="AX540" s="14" t="s">
        <v>76</v>
      </c>
      <c r="AY540" s="256" t="s">
        <v>335</v>
      </c>
    </row>
    <row r="541" s="13" customFormat="1">
      <c r="A541" s="13"/>
      <c r="B541" s="236"/>
      <c r="C541" s="237"/>
      <c r="D541" s="229" t="s">
        <v>347</v>
      </c>
      <c r="E541" s="238" t="s">
        <v>19</v>
      </c>
      <c r="F541" s="239" t="s">
        <v>2618</v>
      </c>
      <c r="G541" s="237"/>
      <c r="H541" s="240">
        <v>0.40999999999999998</v>
      </c>
      <c r="I541" s="241"/>
      <c r="J541" s="237"/>
      <c r="K541" s="237"/>
      <c r="L541" s="242"/>
      <c r="M541" s="243"/>
      <c r="N541" s="244"/>
      <c r="O541" s="244"/>
      <c r="P541" s="244"/>
      <c r="Q541" s="244"/>
      <c r="R541" s="244"/>
      <c r="S541" s="244"/>
      <c r="T541" s="244"/>
      <c r="U541" s="245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T541" s="246" t="s">
        <v>347</v>
      </c>
      <c r="AU541" s="246" t="s">
        <v>85</v>
      </c>
      <c r="AV541" s="13" t="s">
        <v>85</v>
      </c>
      <c r="AW541" s="13" t="s">
        <v>37</v>
      </c>
      <c r="AX541" s="13" t="s">
        <v>83</v>
      </c>
      <c r="AY541" s="246" t="s">
        <v>335</v>
      </c>
    </row>
    <row r="542" s="13" customFormat="1">
      <c r="A542" s="13"/>
      <c r="B542" s="236"/>
      <c r="C542" s="237"/>
      <c r="D542" s="229" t="s">
        <v>347</v>
      </c>
      <c r="E542" s="237"/>
      <c r="F542" s="239" t="s">
        <v>2619</v>
      </c>
      <c r="G542" s="237"/>
      <c r="H542" s="240">
        <v>0.43099999999999999</v>
      </c>
      <c r="I542" s="241"/>
      <c r="J542" s="237"/>
      <c r="K542" s="237"/>
      <c r="L542" s="242"/>
      <c r="M542" s="243"/>
      <c r="N542" s="244"/>
      <c r="O542" s="244"/>
      <c r="P542" s="244"/>
      <c r="Q542" s="244"/>
      <c r="R542" s="244"/>
      <c r="S542" s="244"/>
      <c r="T542" s="244"/>
      <c r="U542" s="245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T542" s="246" t="s">
        <v>347</v>
      </c>
      <c r="AU542" s="246" t="s">
        <v>85</v>
      </c>
      <c r="AV542" s="13" t="s">
        <v>85</v>
      </c>
      <c r="AW542" s="13" t="s">
        <v>4</v>
      </c>
      <c r="AX542" s="13" t="s">
        <v>83</v>
      </c>
      <c r="AY542" s="246" t="s">
        <v>335</v>
      </c>
    </row>
    <row r="543" s="2" customFormat="1" ht="16.5" customHeight="1">
      <c r="A543" s="40"/>
      <c r="B543" s="41"/>
      <c r="C543" s="216" t="s">
        <v>888</v>
      </c>
      <c r="D543" s="216" t="s">
        <v>337</v>
      </c>
      <c r="E543" s="217" t="s">
        <v>2620</v>
      </c>
      <c r="F543" s="218" t="s">
        <v>2621</v>
      </c>
      <c r="G543" s="219" t="s">
        <v>364</v>
      </c>
      <c r="H543" s="220">
        <v>0.064000000000000001</v>
      </c>
      <c r="I543" s="221"/>
      <c r="J543" s="222">
        <f>ROUND(I543*H543,2)</f>
        <v>0</v>
      </c>
      <c r="K543" s="218" t="s">
        <v>341</v>
      </c>
      <c r="L543" s="46"/>
      <c r="M543" s="223" t="s">
        <v>19</v>
      </c>
      <c r="N543" s="224" t="s">
        <v>47</v>
      </c>
      <c r="O543" s="86"/>
      <c r="P543" s="225">
        <f>O543*H543</f>
        <v>0</v>
      </c>
      <c r="Q543" s="225">
        <v>1.0492699999999999</v>
      </c>
      <c r="R543" s="225">
        <f>Q543*H543</f>
        <v>0.067153279999999996</v>
      </c>
      <c r="S543" s="225">
        <v>0</v>
      </c>
      <c r="T543" s="225">
        <f>S543*H543</f>
        <v>0</v>
      </c>
      <c r="U543" s="226" t="s">
        <v>19</v>
      </c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R543" s="227" t="s">
        <v>103</v>
      </c>
      <c r="AT543" s="227" t="s">
        <v>337</v>
      </c>
      <c r="AU543" s="227" t="s">
        <v>85</v>
      </c>
      <c r="AY543" s="19" t="s">
        <v>335</v>
      </c>
      <c r="BE543" s="228">
        <f>IF(N543="základní",J543,0)</f>
        <v>0</v>
      </c>
      <c r="BF543" s="228">
        <f>IF(N543="snížená",J543,0)</f>
        <v>0</v>
      </c>
      <c r="BG543" s="228">
        <f>IF(N543="zákl. přenesená",J543,0)</f>
        <v>0</v>
      </c>
      <c r="BH543" s="228">
        <f>IF(N543="sníž. přenesená",J543,0)</f>
        <v>0</v>
      </c>
      <c r="BI543" s="228">
        <f>IF(N543="nulová",J543,0)</f>
        <v>0</v>
      </c>
      <c r="BJ543" s="19" t="s">
        <v>83</v>
      </c>
      <c r="BK543" s="228">
        <f>ROUND(I543*H543,2)</f>
        <v>0</v>
      </c>
      <c r="BL543" s="19" t="s">
        <v>103</v>
      </c>
      <c r="BM543" s="227" t="s">
        <v>2622</v>
      </c>
    </row>
    <row r="544" s="2" customFormat="1">
      <c r="A544" s="40"/>
      <c r="B544" s="41"/>
      <c r="C544" s="42"/>
      <c r="D544" s="229" t="s">
        <v>343</v>
      </c>
      <c r="E544" s="42"/>
      <c r="F544" s="230" t="s">
        <v>2623</v>
      </c>
      <c r="G544" s="42"/>
      <c r="H544" s="42"/>
      <c r="I544" s="231"/>
      <c r="J544" s="42"/>
      <c r="K544" s="42"/>
      <c r="L544" s="46"/>
      <c r="M544" s="232"/>
      <c r="N544" s="233"/>
      <c r="O544" s="86"/>
      <c r="P544" s="86"/>
      <c r="Q544" s="86"/>
      <c r="R544" s="86"/>
      <c r="S544" s="86"/>
      <c r="T544" s="86"/>
      <c r="U544" s="87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T544" s="19" t="s">
        <v>343</v>
      </c>
      <c r="AU544" s="19" t="s">
        <v>85</v>
      </c>
    </row>
    <row r="545" s="2" customFormat="1">
      <c r="A545" s="40"/>
      <c r="B545" s="41"/>
      <c r="C545" s="42"/>
      <c r="D545" s="234" t="s">
        <v>345</v>
      </c>
      <c r="E545" s="42"/>
      <c r="F545" s="235" t="s">
        <v>2624</v>
      </c>
      <c r="G545" s="42"/>
      <c r="H545" s="42"/>
      <c r="I545" s="231"/>
      <c r="J545" s="42"/>
      <c r="K545" s="42"/>
      <c r="L545" s="46"/>
      <c r="M545" s="232"/>
      <c r="N545" s="233"/>
      <c r="O545" s="86"/>
      <c r="P545" s="86"/>
      <c r="Q545" s="86"/>
      <c r="R545" s="86"/>
      <c r="S545" s="86"/>
      <c r="T545" s="86"/>
      <c r="U545" s="87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T545" s="19" t="s">
        <v>345</v>
      </c>
      <c r="AU545" s="19" t="s">
        <v>85</v>
      </c>
    </row>
    <row r="546" s="14" customFormat="1">
      <c r="A546" s="14"/>
      <c r="B546" s="247"/>
      <c r="C546" s="248"/>
      <c r="D546" s="229" t="s">
        <v>347</v>
      </c>
      <c r="E546" s="249" t="s">
        <v>19</v>
      </c>
      <c r="F546" s="250" t="s">
        <v>2158</v>
      </c>
      <c r="G546" s="248"/>
      <c r="H546" s="249" t="s">
        <v>19</v>
      </c>
      <c r="I546" s="251"/>
      <c r="J546" s="248"/>
      <c r="K546" s="248"/>
      <c r="L546" s="252"/>
      <c r="M546" s="253"/>
      <c r="N546" s="254"/>
      <c r="O546" s="254"/>
      <c r="P546" s="254"/>
      <c r="Q546" s="254"/>
      <c r="R546" s="254"/>
      <c r="S546" s="254"/>
      <c r="T546" s="254"/>
      <c r="U546" s="255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T546" s="256" t="s">
        <v>347</v>
      </c>
      <c r="AU546" s="256" t="s">
        <v>85</v>
      </c>
      <c r="AV546" s="14" t="s">
        <v>83</v>
      </c>
      <c r="AW546" s="14" t="s">
        <v>37</v>
      </c>
      <c r="AX546" s="14" t="s">
        <v>76</v>
      </c>
      <c r="AY546" s="256" t="s">
        <v>335</v>
      </c>
    </row>
    <row r="547" s="13" customFormat="1">
      <c r="A547" s="13"/>
      <c r="B547" s="236"/>
      <c r="C547" s="237"/>
      <c r="D547" s="229" t="s">
        <v>347</v>
      </c>
      <c r="E547" s="238" t="s">
        <v>19</v>
      </c>
      <c r="F547" s="239" t="s">
        <v>2625</v>
      </c>
      <c r="G547" s="237"/>
      <c r="H547" s="240">
        <v>0.060999999999999999</v>
      </c>
      <c r="I547" s="241"/>
      <c r="J547" s="237"/>
      <c r="K547" s="237"/>
      <c r="L547" s="242"/>
      <c r="M547" s="243"/>
      <c r="N547" s="244"/>
      <c r="O547" s="244"/>
      <c r="P547" s="244"/>
      <c r="Q547" s="244"/>
      <c r="R547" s="244"/>
      <c r="S547" s="244"/>
      <c r="T547" s="244"/>
      <c r="U547" s="245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T547" s="246" t="s">
        <v>347</v>
      </c>
      <c r="AU547" s="246" t="s">
        <v>85</v>
      </c>
      <c r="AV547" s="13" t="s">
        <v>85</v>
      </c>
      <c r="AW547" s="13" t="s">
        <v>37</v>
      </c>
      <c r="AX547" s="13" t="s">
        <v>83</v>
      </c>
      <c r="AY547" s="246" t="s">
        <v>335</v>
      </c>
    </row>
    <row r="548" s="13" customFormat="1">
      <c r="A548" s="13"/>
      <c r="B548" s="236"/>
      <c r="C548" s="237"/>
      <c r="D548" s="229" t="s">
        <v>347</v>
      </c>
      <c r="E548" s="237"/>
      <c r="F548" s="239" t="s">
        <v>2626</v>
      </c>
      <c r="G548" s="237"/>
      <c r="H548" s="240">
        <v>0.064000000000000001</v>
      </c>
      <c r="I548" s="241"/>
      <c r="J548" s="237"/>
      <c r="K548" s="237"/>
      <c r="L548" s="242"/>
      <c r="M548" s="243"/>
      <c r="N548" s="244"/>
      <c r="O548" s="244"/>
      <c r="P548" s="244"/>
      <c r="Q548" s="244"/>
      <c r="R548" s="244"/>
      <c r="S548" s="244"/>
      <c r="T548" s="244"/>
      <c r="U548" s="245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T548" s="246" t="s">
        <v>347</v>
      </c>
      <c r="AU548" s="246" t="s">
        <v>85</v>
      </c>
      <c r="AV548" s="13" t="s">
        <v>85</v>
      </c>
      <c r="AW548" s="13" t="s">
        <v>4</v>
      </c>
      <c r="AX548" s="13" t="s">
        <v>83</v>
      </c>
      <c r="AY548" s="246" t="s">
        <v>335</v>
      </c>
    </row>
    <row r="549" s="2" customFormat="1" ht="16.5" customHeight="1">
      <c r="A549" s="40"/>
      <c r="B549" s="41"/>
      <c r="C549" s="216" t="s">
        <v>896</v>
      </c>
      <c r="D549" s="216" t="s">
        <v>337</v>
      </c>
      <c r="E549" s="217" t="s">
        <v>2627</v>
      </c>
      <c r="F549" s="218" t="s">
        <v>2628</v>
      </c>
      <c r="G549" s="219" t="s">
        <v>388</v>
      </c>
      <c r="H549" s="220">
        <v>9.5</v>
      </c>
      <c r="I549" s="221"/>
      <c r="J549" s="222">
        <f>ROUND(I549*H549,2)</f>
        <v>0</v>
      </c>
      <c r="K549" s="218" t="s">
        <v>341</v>
      </c>
      <c r="L549" s="46"/>
      <c r="M549" s="223" t="s">
        <v>19</v>
      </c>
      <c r="N549" s="224" t="s">
        <v>47</v>
      </c>
      <c r="O549" s="86"/>
      <c r="P549" s="225">
        <f>O549*H549</f>
        <v>0</v>
      </c>
      <c r="Q549" s="225">
        <v>0.01282</v>
      </c>
      <c r="R549" s="225">
        <f>Q549*H549</f>
        <v>0.12179</v>
      </c>
      <c r="S549" s="225">
        <v>0</v>
      </c>
      <c r="T549" s="225">
        <f>S549*H549</f>
        <v>0</v>
      </c>
      <c r="U549" s="226" t="s">
        <v>19</v>
      </c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R549" s="227" t="s">
        <v>103</v>
      </c>
      <c r="AT549" s="227" t="s">
        <v>337</v>
      </c>
      <c r="AU549" s="227" t="s">
        <v>85</v>
      </c>
      <c r="AY549" s="19" t="s">
        <v>335</v>
      </c>
      <c r="BE549" s="228">
        <f>IF(N549="základní",J549,0)</f>
        <v>0</v>
      </c>
      <c r="BF549" s="228">
        <f>IF(N549="snížená",J549,0)</f>
        <v>0</v>
      </c>
      <c r="BG549" s="228">
        <f>IF(N549="zákl. přenesená",J549,0)</f>
        <v>0</v>
      </c>
      <c r="BH549" s="228">
        <f>IF(N549="sníž. přenesená",J549,0)</f>
        <v>0</v>
      </c>
      <c r="BI549" s="228">
        <f>IF(N549="nulová",J549,0)</f>
        <v>0</v>
      </c>
      <c r="BJ549" s="19" t="s">
        <v>83</v>
      </c>
      <c r="BK549" s="228">
        <f>ROUND(I549*H549,2)</f>
        <v>0</v>
      </c>
      <c r="BL549" s="19" t="s">
        <v>103</v>
      </c>
      <c r="BM549" s="227" t="s">
        <v>2629</v>
      </c>
    </row>
    <row r="550" s="2" customFormat="1">
      <c r="A550" s="40"/>
      <c r="B550" s="41"/>
      <c r="C550" s="42"/>
      <c r="D550" s="229" t="s">
        <v>343</v>
      </c>
      <c r="E550" s="42"/>
      <c r="F550" s="230" t="s">
        <v>2630</v>
      </c>
      <c r="G550" s="42"/>
      <c r="H550" s="42"/>
      <c r="I550" s="231"/>
      <c r="J550" s="42"/>
      <c r="K550" s="42"/>
      <c r="L550" s="46"/>
      <c r="M550" s="232"/>
      <c r="N550" s="233"/>
      <c r="O550" s="86"/>
      <c r="P550" s="86"/>
      <c r="Q550" s="86"/>
      <c r="R550" s="86"/>
      <c r="S550" s="86"/>
      <c r="T550" s="86"/>
      <c r="U550" s="87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T550" s="19" t="s">
        <v>343</v>
      </c>
      <c r="AU550" s="19" t="s">
        <v>85</v>
      </c>
    </row>
    <row r="551" s="2" customFormat="1">
      <c r="A551" s="40"/>
      <c r="B551" s="41"/>
      <c r="C551" s="42"/>
      <c r="D551" s="234" t="s">
        <v>345</v>
      </c>
      <c r="E551" s="42"/>
      <c r="F551" s="235" t="s">
        <v>2631</v>
      </c>
      <c r="G551" s="42"/>
      <c r="H551" s="42"/>
      <c r="I551" s="231"/>
      <c r="J551" s="42"/>
      <c r="K551" s="42"/>
      <c r="L551" s="46"/>
      <c r="M551" s="232"/>
      <c r="N551" s="233"/>
      <c r="O551" s="86"/>
      <c r="P551" s="86"/>
      <c r="Q551" s="86"/>
      <c r="R551" s="86"/>
      <c r="S551" s="86"/>
      <c r="T551" s="86"/>
      <c r="U551" s="87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T551" s="19" t="s">
        <v>345</v>
      </c>
      <c r="AU551" s="19" t="s">
        <v>85</v>
      </c>
    </row>
    <row r="552" s="14" customFormat="1">
      <c r="A552" s="14"/>
      <c r="B552" s="247"/>
      <c r="C552" s="248"/>
      <c r="D552" s="229" t="s">
        <v>347</v>
      </c>
      <c r="E552" s="249" t="s">
        <v>19</v>
      </c>
      <c r="F552" s="250" t="s">
        <v>2158</v>
      </c>
      <c r="G552" s="248"/>
      <c r="H552" s="249" t="s">
        <v>19</v>
      </c>
      <c r="I552" s="251"/>
      <c r="J552" s="248"/>
      <c r="K552" s="248"/>
      <c r="L552" s="252"/>
      <c r="M552" s="253"/>
      <c r="N552" s="254"/>
      <c r="O552" s="254"/>
      <c r="P552" s="254"/>
      <c r="Q552" s="254"/>
      <c r="R552" s="254"/>
      <c r="S552" s="254"/>
      <c r="T552" s="254"/>
      <c r="U552" s="255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T552" s="256" t="s">
        <v>347</v>
      </c>
      <c r="AU552" s="256" t="s">
        <v>85</v>
      </c>
      <c r="AV552" s="14" t="s">
        <v>83</v>
      </c>
      <c r="AW552" s="14" t="s">
        <v>37</v>
      </c>
      <c r="AX552" s="14" t="s">
        <v>76</v>
      </c>
      <c r="AY552" s="256" t="s">
        <v>335</v>
      </c>
    </row>
    <row r="553" s="13" customFormat="1">
      <c r="A553" s="13"/>
      <c r="B553" s="236"/>
      <c r="C553" s="237"/>
      <c r="D553" s="229" t="s">
        <v>347</v>
      </c>
      <c r="E553" s="238" t="s">
        <v>19</v>
      </c>
      <c r="F553" s="239" t="s">
        <v>2632</v>
      </c>
      <c r="G553" s="237"/>
      <c r="H553" s="240">
        <v>9.5</v>
      </c>
      <c r="I553" s="241"/>
      <c r="J553" s="237"/>
      <c r="K553" s="237"/>
      <c r="L553" s="242"/>
      <c r="M553" s="243"/>
      <c r="N553" s="244"/>
      <c r="O553" s="244"/>
      <c r="P553" s="244"/>
      <c r="Q553" s="244"/>
      <c r="R553" s="244"/>
      <c r="S553" s="244"/>
      <c r="T553" s="244"/>
      <c r="U553" s="245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T553" s="246" t="s">
        <v>347</v>
      </c>
      <c r="AU553" s="246" t="s">
        <v>85</v>
      </c>
      <c r="AV553" s="13" t="s">
        <v>85</v>
      </c>
      <c r="AW553" s="13" t="s">
        <v>37</v>
      </c>
      <c r="AX553" s="13" t="s">
        <v>83</v>
      </c>
      <c r="AY553" s="246" t="s">
        <v>335</v>
      </c>
    </row>
    <row r="554" s="2" customFormat="1" ht="16.5" customHeight="1">
      <c r="A554" s="40"/>
      <c r="B554" s="41"/>
      <c r="C554" s="216" t="s">
        <v>906</v>
      </c>
      <c r="D554" s="216" t="s">
        <v>337</v>
      </c>
      <c r="E554" s="217" t="s">
        <v>2633</v>
      </c>
      <c r="F554" s="218" t="s">
        <v>2634</v>
      </c>
      <c r="G554" s="219" t="s">
        <v>388</v>
      </c>
      <c r="H554" s="220">
        <v>9.5</v>
      </c>
      <c r="I554" s="221"/>
      <c r="J554" s="222">
        <f>ROUND(I554*H554,2)</f>
        <v>0</v>
      </c>
      <c r="K554" s="218" t="s">
        <v>341</v>
      </c>
      <c r="L554" s="46"/>
      <c r="M554" s="223" t="s">
        <v>19</v>
      </c>
      <c r="N554" s="224" t="s">
        <v>47</v>
      </c>
      <c r="O554" s="86"/>
      <c r="P554" s="225">
        <f>O554*H554</f>
        <v>0</v>
      </c>
      <c r="Q554" s="225">
        <v>0</v>
      </c>
      <c r="R554" s="225">
        <f>Q554*H554</f>
        <v>0</v>
      </c>
      <c r="S554" s="225">
        <v>0</v>
      </c>
      <c r="T554" s="225">
        <f>S554*H554</f>
        <v>0</v>
      </c>
      <c r="U554" s="226" t="s">
        <v>19</v>
      </c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R554" s="227" t="s">
        <v>103</v>
      </c>
      <c r="AT554" s="227" t="s">
        <v>337</v>
      </c>
      <c r="AU554" s="227" t="s">
        <v>85</v>
      </c>
      <c r="AY554" s="19" t="s">
        <v>335</v>
      </c>
      <c r="BE554" s="228">
        <f>IF(N554="základní",J554,0)</f>
        <v>0</v>
      </c>
      <c r="BF554" s="228">
        <f>IF(N554="snížená",J554,0)</f>
        <v>0</v>
      </c>
      <c r="BG554" s="228">
        <f>IF(N554="zákl. přenesená",J554,0)</f>
        <v>0</v>
      </c>
      <c r="BH554" s="228">
        <f>IF(N554="sníž. přenesená",J554,0)</f>
        <v>0</v>
      </c>
      <c r="BI554" s="228">
        <f>IF(N554="nulová",J554,0)</f>
        <v>0</v>
      </c>
      <c r="BJ554" s="19" t="s">
        <v>83</v>
      </c>
      <c r="BK554" s="228">
        <f>ROUND(I554*H554,2)</f>
        <v>0</v>
      </c>
      <c r="BL554" s="19" t="s">
        <v>103</v>
      </c>
      <c r="BM554" s="227" t="s">
        <v>2635</v>
      </c>
    </row>
    <row r="555" s="2" customFormat="1">
      <c r="A555" s="40"/>
      <c r="B555" s="41"/>
      <c r="C555" s="42"/>
      <c r="D555" s="229" t="s">
        <v>343</v>
      </c>
      <c r="E555" s="42"/>
      <c r="F555" s="230" t="s">
        <v>2636</v>
      </c>
      <c r="G555" s="42"/>
      <c r="H555" s="42"/>
      <c r="I555" s="231"/>
      <c r="J555" s="42"/>
      <c r="K555" s="42"/>
      <c r="L555" s="46"/>
      <c r="M555" s="232"/>
      <c r="N555" s="233"/>
      <c r="O555" s="86"/>
      <c r="P555" s="86"/>
      <c r="Q555" s="86"/>
      <c r="R555" s="86"/>
      <c r="S555" s="86"/>
      <c r="T555" s="86"/>
      <c r="U555" s="87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T555" s="19" t="s">
        <v>343</v>
      </c>
      <c r="AU555" s="19" t="s">
        <v>85</v>
      </c>
    </row>
    <row r="556" s="2" customFormat="1">
      <c r="A556" s="40"/>
      <c r="B556" s="41"/>
      <c r="C556" s="42"/>
      <c r="D556" s="234" t="s">
        <v>345</v>
      </c>
      <c r="E556" s="42"/>
      <c r="F556" s="235" t="s">
        <v>2637</v>
      </c>
      <c r="G556" s="42"/>
      <c r="H556" s="42"/>
      <c r="I556" s="231"/>
      <c r="J556" s="42"/>
      <c r="K556" s="42"/>
      <c r="L556" s="46"/>
      <c r="M556" s="232"/>
      <c r="N556" s="233"/>
      <c r="O556" s="86"/>
      <c r="P556" s="86"/>
      <c r="Q556" s="86"/>
      <c r="R556" s="86"/>
      <c r="S556" s="86"/>
      <c r="T556" s="86"/>
      <c r="U556" s="87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T556" s="19" t="s">
        <v>345</v>
      </c>
      <c r="AU556" s="19" t="s">
        <v>85</v>
      </c>
    </row>
    <row r="557" s="2" customFormat="1" ht="16.5" customHeight="1">
      <c r="A557" s="40"/>
      <c r="B557" s="41"/>
      <c r="C557" s="216" t="s">
        <v>913</v>
      </c>
      <c r="D557" s="216" t="s">
        <v>337</v>
      </c>
      <c r="E557" s="217" t="s">
        <v>2638</v>
      </c>
      <c r="F557" s="218" t="s">
        <v>2639</v>
      </c>
      <c r="G557" s="219" t="s">
        <v>618</v>
      </c>
      <c r="H557" s="220">
        <v>16.010000000000002</v>
      </c>
      <c r="I557" s="221"/>
      <c r="J557" s="222">
        <f>ROUND(I557*H557,2)</f>
        <v>0</v>
      </c>
      <c r="K557" s="218" t="s">
        <v>341</v>
      </c>
      <c r="L557" s="46"/>
      <c r="M557" s="223" t="s">
        <v>19</v>
      </c>
      <c r="N557" s="224" t="s">
        <v>47</v>
      </c>
      <c r="O557" s="86"/>
      <c r="P557" s="225">
        <f>O557*H557</f>
        <v>0</v>
      </c>
      <c r="Q557" s="225">
        <v>0.03465</v>
      </c>
      <c r="R557" s="225">
        <f>Q557*H557</f>
        <v>0.55474650000000003</v>
      </c>
      <c r="S557" s="225">
        <v>0</v>
      </c>
      <c r="T557" s="225">
        <f>S557*H557</f>
        <v>0</v>
      </c>
      <c r="U557" s="226" t="s">
        <v>19</v>
      </c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R557" s="227" t="s">
        <v>103</v>
      </c>
      <c r="AT557" s="227" t="s">
        <v>337</v>
      </c>
      <c r="AU557" s="227" t="s">
        <v>85</v>
      </c>
      <c r="AY557" s="19" t="s">
        <v>335</v>
      </c>
      <c r="BE557" s="228">
        <f>IF(N557="základní",J557,0)</f>
        <v>0</v>
      </c>
      <c r="BF557" s="228">
        <f>IF(N557="snížená",J557,0)</f>
        <v>0</v>
      </c>
      <c r="BG557" s="228">
        <f>IF(N557="zákl. přenesená",J557,0)</f>
        <v>0</v>
      </c>
      <c r="BH557" s="228">
        <f>IF(N557="sníž. přenesená",J557,0)</f>
        <v>0</v>
      </c>
      <c r="BI557" s="228">
        <f>IF(N557="nulová",J557,0)</f>
        <v>0</v>
      </c>
      <c r="BJ557" s="19" t="s">
        <v>83</v>
      </c>
      <c r="BK557" s="228">
        <f>ROUND(I557*H557,2)</f>
        <v>0</v>
      </c>
      <c r="BL557" s="19" t="s">
        <v>103</v>
      </c>
      <c r="BM557" s="227" t="s">
        <v>2640</v>
      </c>
    </row>
    <row r="558" s="2" customFormat="1">
      <c r="A558" s="40"/>
      <c r="B558" s="41"/>
      <c r="C558" s="42"/>
      <c r="D558" s="229" t="s">
        <v>343</v>
      </c>
      <c r="E558" s="42"/>
      <c r="F558" s="230" t="s">
        <v>2641</v>
      </c>
      <c r="G558" s="42"/>
      <c r="H558" s="42"/>
      <c r="I558" s="231"/>
      <c r="J558" s="42"/>
      <c r="K558" s="42"/>
      <c r="L558" s="46"/>
      <c r="M558" s="232"/>
      <c r="N558" s="233"/>
      <c r="O558" s="86"/>
      <c r="P558" s="86"/>
      <c r="Q558" s="86"/>
      <c r="R558" s="86"/>
      <c r="S558" s="86"/>
      <c r="T558" s="86"/>
      <c r="U558" s="87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T558" s="19" t="s">
        <v>343</v>
      </c>
      <c r="AU558" s="19" t="s">
        <v>85</v>
      </c>
    </row>
    <row r="559" s="2" customFormat="1">
      <c r="A559" s="40"/>
      <c r="B559" s="41"/>
      <c r="C559" s="42"/>
      <c r="D559" s="234" t="s">
        <v>345</v>
      </c>
      <c r="E559" s="42"/>
      <c r="F559" s="235" t="s">
        <v>2642</v>
      </c>
      <c r="G559" s="42"/>
      <c r="H559" s="42"/>
      <c r="I559" s="231"/>
      <c r="J559" s="42"/>
      <c r="K559" s="42"/>
      <c r="L559" s="46"/>
      <c r="M559" s="232"/>
      <c r="N559" s="233"/>
      <c r="O559" s="86"/>
      <c r="P559" s="86"/>
      <c r="Q559" s="86"/>
      <c r="R559" s="86"/>
      <c r="S559" s="86"/>
      <c r="T559" s="86"/>
      <c r="U559" s="87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T559" s="19" t="s">
        <v>345</v>
      </c>
      <c r="AU559" s="19" t="s">
        <v>85</v>
      </c>
    </row>
    <row r="560" s="14" customFormat="1">
      <c r="A560" s="14"/>
      <c r="B560" s="247"/>
      <c r="C560" s="248"/>
      <c r="D560" s="229" t="s">
        <v>347</v>
      </c>
      <c r="E560" s="249" t="s">
        <v>19</v>
      </c>
      <c r="F560" s="250" t="s">
        <v>2643</v>
      </c>
      <c r="G560" s="248"/>
      <c r="H560" s="249" t="s">
        <v>19</v>
      </c>
      <c r="I560" s="251"/>
      <c r="J560" s="248"/>
      <c r="K560" s="248"/>
      <c r="L560" s="252"/>
      <c r="M560" s="253"/>
      <c r="N560" s="254"/>
      <c r="O560" s="254"/>
      <c r="P560" s="254"/>
      <c r="Q560" s="254"/>
      <c r="R560" s="254"/>
      <c r="S560" s="254"/>
      <c r="T560" s="254"/>
      <c r="U560" s="255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T560" s="256" t="s">
        <v>347</v>
      </c>
      <c r="AU560" s="256" t="s">
        <v>85</v>
      </c>
      <c r="AV560" s="14" t="s">
        <v>83</v>
      </c>
      <c r="AW560" s="14" t="s">
        <v>37</v>
      </c>
      <c r="AX560" s="14" t="s">
        <v>76</v>
      </c>
      <c r="AY560" s="256" t="s">
        <v>335</v>
      </c>
    </row>
    <row r="561" s="13" customFormat="1">
      <c r="A561" s="13"/>
      <c r="B561" s="236"/>
      <c r="C561" s="237"/>
      <c r="D561" s="229" t="s">
        <v>347</v>
      </c>
      <c r="E561" s="238" t="s">
        <v>19</v>
      </c>
      <c r="F561" s="239" t="s">
        <v>2644</v>
      </c>
      <c r="G561" s="237"/>
      <c r="H561" s="240">
        <v>16.010000000000002</v>
      </c>
      <c r="I561" s="241"/>
      <c r="J561" s="237"/>
      <c r="K561" s="237"/>
      <c r="L561" s="242"/>
      <c r="M561" s="243"/>
      <c r="N561" s="244"/>
      <c r="O561" s="244"/>
      <c r="P561" s="244"/>
      <c r="Q561" s="244"/>
      <c r="R561" s="244"/>
      <c r="S561" s="244"/>
      <c r="T561" s="244"/>
      <c r="U561" s="245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T561" s="246" t="s">
        <v>347</v>
      </c>
      <c r="AU561" s="246" t="s">
        <v>85</v>
      </c>
      <c r="AV561" s="13" t="s">
        <v>85</v>
      </c>
      <c r="AW561" s="13" t="s">
        <v>37</v>
      </c>
      <c r="AX561" s="13" t="s">
        <v>83</v>
      </c>
      <c r="AY561" s="246" t="s">
        <v>335</v>
      </c>
    </row>
    <row r="562" s="2" customFormat="1" ht="16.5" customHeight="1">
      <c r="A562" s="40"/>
      <c r="B562" s="41"/>
      <c r="C562" s="257" t="s">
        <v>917</v>
      </c>
      <c r="D562" s="257" t="s">
        <v>395</v>
      </c>
      <c r="E562" s="258" t="s">
        <v>2645</v>
      </c>
      <c r="F562" s="259" t="s">
        <v>2646</v>
      </c>
      <c r="G562" s="260" t="s">
        <v>666</v>
      </c>
      <c r="H562" s="261">
        <v>16.811</v>
      </c>
      <c r="I562" s="262"/>
      <c r="J562" s="263">
        <f>ROUND(I562*H562,2)</f>
        <v>0</v>
      </c>
      <c r="K562" s="259" t="s">
        <v>341</v>
      </c>
      <c r="L562" s="264"/>
      <c r="M562" s="265" t="s">
        <v>19</v>
      </c>
      <c r="N562" s="266" t="s">
        <v>47</v>
      </c>
      <c r="O562" s="86"/>
      <c r="P562" s="225">
        <f>O562*H562</f>
        <v>0</v>
      </c>
      <c r="Q562" s="225">
        <v>0.13800000000000001</v>
      </c>
      <c r="R562" s="225">
        <f>Q562*H562</f>
        <v>2.3199180000000004</v>
      </c>
      <c r="S562" s="225">
        <v>0</v>
      </c>
      <c r="T562" s="225">
        <f>S562*H562</f>
        <v>0</v>
      </c>
      <c r="U562" s="226" t="s">
        <v>19</v>
      </c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R562" s="227" t="s">
        <v>394</v>
      </c>
      <c r="AT562" s="227" t="s">
        <v>395</v>
      </c>
      <c r="AU562" s="227" t="s">
        <v>85</v>
      </c>
      <c r="AY562" s="19" t="s">
        <v>335</v>
      </c>
      <c r="BE562" s="228">
        <f>IF(N562="základní",J562,0)</f>
        <v>0</v>
      </c>
      <c r="BF562" s="228">
        <f>IF(N562="snížená",J562,0)</f>
        <v>0</v>
      </c>
      <c r="BG562" s="228">
        <f>IF(N562="zákl. přenesená",J562,0)</f>
        <v>0</v>
      </c>
      <c r="BH562" s="228">
        <f>IF(N562="sníž. přenesená",J562,0)</f>
        <v>0</v>
      </c>
      <c r="BI562" s="228">
        <f>IF(N562="nulová",J562,0)</f>
        <v>0</v>
      </c>
      <c r="BJ562" s="19" t="s">
        <v>83</v>
      </c>
      <c r="BK562" s="228">
        <f>ROUND(I562*H562,2)</f>
        <v>0</v>
      </c>
      <c r="BL562" s="19" t="s">
        <v>103</v>
      </c>
      <c r="BM562" s="227" t="s">
        <v>2647</v>
      </c>
    </row>
    <row r="563" s="2" customFormat="1">
      <c r="A563" s="40"/>
      <c r="B563" s="41"/>
      <c r="C563" s="42"/>
      <c r="D563" s="229" t="s">
        <v>343</v>
      </c>
      <c r="E563" s="42"/>
      <c r="F563" s="230" t="s">
        <v>2646</v>
      </c>
      <c r="G563" s="42"/>
      <c r="H563" s="42"/>
      <c r="I563" s="231"/>
      <c r="J563" s="42"/>
      <c r="K563" s="42"/>
      <c r="L563" s="46"/>
      <c r="M563" s="232"/>
      <c r="N563" s="233"/>
      <c r="O563" s="86"/>
      <c r="P563" s="86"/>
      <c r="Q563" s="86"/>
      <c r="R563" s="86"/>
      <c r="S563" s="86"/>
      <c r="T563" s="86"/>
      <c r="U563" s="87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T563" s="19" t="s">
        <v>343</v>
      </c>
      <c r="AU563" s="19" t="s">
        <v>85</v>
      </c>
    </row>
    <row r="564" s="13" customFormat="1">
      <c r="A564" s="13"/>
      <c r="B564" s="236"/>
      <c r="C564" s="237"/>
      <c r="D564" s="229" t="s">
        <v>347</v>
      </c>
      <c r="E564" s="237"/>
      <c r="F564" s="239" t="s">
        <v>2648</v>
      </c>
      <c r="G564" s="237"/>
      <c r="H564" s="240">
        <v>16.811</v>
      </c>
      <c r="I564" s="241"/>
      <c r="J564" s="237"/>
      <c r="K564" s="237"/>
      <c r="L564" s="242"/>
      <c r="M564" s="243"/>
      <c r="N564" s="244"/>
      <c r="O564" s="244"/>
      <c r="P564" s="244"/>
      <c r="Q564" s="244"/>
      <c r="R564" s="244"/>
      <c r="S564" s="244"/>
      <c r="T564" s="244"/>
      <c r="U564" s="245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T564" s="246" t="s">
        <v>347</v>
      </c>
      <c r="AU564" s="246" t="s">
        <v>85</v>
      </c>
      <c r="AV564" s="13" t="s">
        <v>85</v>
      </c>
      <c r="AW564" s="13" t="s">
        <v>4</v>
      </c>
      <c r="AX564" s="13" t="s">
        <v>83</v>
      </c>
      <c r="AY564" s="246" t="s">
        <v>335</v>
      </c>
    </row>
    <row r="565" s="2" customFormat="1" ht="21.75" customHeight="1">
      <c r="A565" s="40"/>
      <c r="B565" s="41"/>
      <c r="C565" s="216" t="s">
        <v>924</v>
      </c>
      <c r="D565" s="216" t="s">
        <v>337</v>
      </c>
      <c r="E565" s="217" t="s">
        <v>2649</v>
      </c>
      <c r="F565" s="218" t="s">
        <v>2650</v>
      </c>
      <c r="G565" s="219" t="s">
        <v>666</v>
      </c>
      <c r="H565" s="220">
        <v>4</v>
      </c>
      <c r="I565" s="221"/>
      <c r="J565" s="222">
        <f>ROUND(I565*H565,2)</f>
        <v>0</v>
      </c>
      <c r="K565" s="218" t="s">
        <v>341</v>
      </c>
      <c r="L565" s="46"/>
      <c r="M565" s="223" t="s">
        <v>19</v>
      </c>
      <c r="N565" s="224" t="s">
        <v>47</v>
      </c>
      <c r="O565" s="86"/>
      <c r="P565" s="225">
        <f>O565*H565</f>
        <v>0</v>
      </c>
      <c r="Q565" s="225">
        <v>0.062260000000000003</v>
      </c>
      <c r="R565" s="225">
        <f>Q565*H565</f>
        <v>0.24904000000000001</v>
      </c>
      <c r="S565" s="225">
        <v>0</v>
      </c>
      <c r="T565" s="225">
        <f>S565*H565</f>
        <v>0</v>
      </c>
      <c r="U565" s="226" t="s">
        <v>19</v>
      </c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R565" s="227" t="s">
        <v>103</v>
      </c>
      <c r="AT565" s="227" t="s">
        <v>337</v>
      </c>
      <c r="AU565" s="227" t="s">
        <v>85</v>
      </c>
      <c r="AY565" s="19" t="s">
        <v>335</v>
      </c>
      <c r="BE565" s="228">
        <f>IF(N565="základní",J565,0)</f>
        <v>0</v>
      </c>
      <c r="BF565" s="228">
        <f>IF(N565="snížená",J565,0)</f>
        <v>0</v>
      </c>
      <c r="BG565" s="228">
        <f>IF(N565="zákl. přenesená",J565,0)</f>
        <v>0</v>
      </c>
      <c r="BH565" s="228">
        <f>IF(N565="sníž. přenesená",J565,0)</f>
        <v>0</v>
      </c>
      <c r="BI565" s="228">
        <f>IF(N565="nulová",J565,0)</f>
        <v>0</v>
      </c>
      <c r="BJ565" s="19" t="s">
        <v>83</v>
      </c>
      <c r="BK565" s="228">
        <f>ROUND(I565*H565,2)</f>
        <v>0</v>
      </c>
      <c r="BL565" s="19" t="s">
        <v>103</v>
      </c>
      <c r="BM565" s="227" t="s">
        <v>2651</v>
      </c>
    </row>
    <row r="566" s="2" customFormat="1">
      <c r="A566" s="40"/>
      <c r="B566" s="41"/>
      <c r="C566" s="42"/>
      <c r="D566" s="229" t="s">
        <v>343</v>
      </c>
      <c r="E566" s="42"/>
      <c r="F566" s="230" t="s">
        <v>2652</v>
      </c>
      <c r="G566" s="42"/>
      <c r="H566" s="42"/>
      <c r="I566" s="231"/>
      <c r="J566" s="42"/>
      <c r="K566" s="42"/>
      <c r="L566" s="46"/>
      <c r="M566" s="232"/>
      <c r="N566" s="233"/>
      <c r="O566" s="86"/>
      <c r="P566" s="86"/>
      <c r="Q566" s="86"/>
      <c r="R566" s="86"/>
      <c r="S566" s="86"/>
      <c r="T566" s="86"/>
      <c r="U566" s="87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T566" s="19" t="s">
        <v>343</v>
      </c>
      <c r="AU566" s="19" t="s">
        <v>85</v>
      </c>
    </row>
    <row r="567" s="2" customFormat="1">
      <c r="A567" s="40"/>
      <c r="B567" s="41"/>
      <c r="C567" s="42"/>
      <c r="D567" s="234" t="s">
        <v>345</v>
      </c>
      <c r="E567" s="42"/>
      <c r="F567" s="235" t="s">
        <v>2653</v>
      </c>
      <c r="G567" s="42"/>
      <c r="H567" s="42"/>
      <c r="I567" s="231"/>
      <c r="J567" s="42"/>
      <c r="K567" s="42"/>
      <c r="L567" s="46"/>
      <c r="M567" s="232"/>
      <c r="N567" s="233"/>
      <c r="O567" s="86"/>
      <c r="P567" s="86"/>
      <c r="Q567" s="86"/>
      <c r="R567" s="86"/>
      <c r="S567" s="86"/>
      <c r="T567" s="86"/>
      <c r="U567" s="87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T567" s="19" t="s">
        <v>345</v>
      </c>
      <c r="AU567" s="19" t="s">
        <v>85</v>
      </c>
    </row>
    <row r="568" s="2" customFormat="1" ht="16.5" customHeight="1">
      <c r="A568" s="40"/>
      <c r="B568" s="41"/>
      <c r="C568" s="257" t="s">
        <v>934</v>
      </c>
      <c r="D568" s="257" t="s">
        <v>395</v>
      </c>
      <c r="E568" s="258" t="s">
        <v>1658</v>
      </c>
      <c r="F568" s="259" t="s">
        <v>2654</v>
      </c>
      <c r="G568" s="260" t="s">
        <v>666</v>
      </c>
      <c r="H568" s="261">
        <v>1</v>
      </c>
      <c r="I568" s="262"/>
      <c r="J568" s="263">
        <f>ROUND(I568*H568,2)</f>
        <v>0</v>
      </c>
      <c r="K568" s="259" t="s">
        <v>19</v>
      </c>
      <c r="L568" s="264"/>
      <c r="M568" s="265" t="s">
        <v>19</v>
      </c>
      <c r="N568" s="266" t="s">
        <v>47</v>
      </c>
      <c r="O568" s="86"/>
      <c r="P568" s="225">
        <f>O568*H568</f>
        <v>0</v>
      </c>
      <c r="Q568" s="225">
        <v>3.5</v>
      </c>
      <c r="R568" s="225">
        <f>Q568*H568</f>
        <v>3.5</v>
      </c>
      <c r="S568" s="225">
        <v>0</v>
      </c>
      <c r="T568" s="225">
        <f>S568*H568</f>
        <v>0</v>
      </c>
      <c r="U568" s="226" t="s">
        <v>19</v>
      </c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R568" s="227" t="s">
        <v>394</v>
      </c>
      <c r="AT568" s="227" t="s">
        <v>395</v>
      </c>
      <c r="AU568" s="227" t="s">
        <v>85</v>
      </c>
      <c r="AY568" s="19" t="s">
        <v>335</v>
      </c>
      <c r="BE568" s="228">
        <f>IF(N568="základní",J568,0)</f>
        <v>0</v>
      </c>
      <c r="BF568" s="228">
        <f>IF(N568="snížená",J568,0)</f>
        <v>0</v>
      </c>
      <c r="BG568" s="228">
        <f>IF(N568="zákl. přenesená",J568,0)</f>
        <v>0</v>
      </c>
      <c r="BH568" s="228">
        <f>IF(N568="sníž. přenesená",J568,0)</f>
        <v>0</v>
      </c>
      <c r="BI568" s="228">
        <f>IF(N568="nulová",J568,0)</f>
        <v>0</v>
      </c>
      <c r="BJ568" s="19" t="s">
        <v>83</v>
      </c>
      <c r="BK568" s="228">
        <f>ROUND(I568*H568,2)</f>
        <v>0</v>
      </c>
      <c r="BL568" s="19" t="s">
        <v>103</v>
      </c>
      <c r="BM568" s="227" t="s">
        <v>2655</v>
      </c>
    </row>
    <row r="569" s="2" customFormat="1">
      <c r="A569" s="40"/>
      <c r="B569" s="41"/>
      <c r="C569" s="42"/>
      <c r="D569" s="229" t="s">
        <v>343</v>
      </c>
      <c r="E569" s="42"/>
      <c r="F569" s="230" t="s">
        <v>2654</v>
      </c>
      <c r="G569" s="42"/>
      <c r="H569" s="42"/>
      <c r="I569" s="231"/>
      <c r="J569" s="42"/>
      <c r="K569" s="42"/>
      <c r="L569" s="46"/>
      <c r="M569" s="232"/>
      <c r="N569" s="233"/>
      <c r="O569" s="86"/>
      <c r="P569" s="86"/>
      <c r="Q569" s="86"/>
      <c r="R569" s="86"/>
      <c r="S569" s="86"/>
      <c r="T569" s="86"/>
      <c r="U569" s="87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T569" s="19" t="s">
        <v>343</v>
      </c>
      <c r="AU569" s="19" t="s">
        <v>85</v>
      </c>
    </row>
    <row r="570" s="2" customFormat="1" ht="16.5" customHeight="1">
      <c r="A570" s="40"/>
      <c r="B570" s="41"/>
      <c r="C570" s="257" t="s">
        <v>941</v>
      </c>
      <c r="D570" s="257" t="s">
        <v>395</v>
      </c>
      <c r="E570" s="258" t="s">
        <v>1545</v>
      </c>
      <c r="F570" s="259" t="s">
        <v>2656</v>
      </c>
      <c r="G570" s="260" t="s">
        <v>666</v>
      </c>
      <c r="H570" s="261">
        <v>1</v>
      </c>
      <c r="I570" s="262"/>
      <c r="J570" s="263">
        <f>ROUND(I570*H570,2)</f>
        <v>0</v>
      </c>
      <c r="K570" s="259" t="s">
        <v>19</v>
      </c>
      <c r="L570" s="264"/>
      <c r="M570" s="265" t="s">
        <v>19</v>
      </c>
      <c r="N570" s="266" t="s">
        <v>47</v>
      </c>
      <c r="O570" s="86"/>
      <c r="P570" s="225">
        <f>O570*H570</f>
        <v>0</v>
      </c>
      <c r="Q570" s="225">
        <v>1.5</v>
      </c>
      <c r="R570" s="225">
        <f>Q570*H570</f>
        <v>1.5</v>
      </c>
      <c r="S570" s="225">
        <v>0</v>
      </c>
      <c r="T570" s="225">
        <f>S570*H570</f>
        <v>0</v>
      </c>
      <c r="U570" s="226" t="s">
        <v>19</v>
      </c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R570" s="227" t="s">
        <v>394</v>
      </c>
      <c r="AT570" s="227" t="s">
        <v>395</v>
      </c>
      <c r="AU570" s="227" t="s">
        <v>85</v>
      </c>
      <c r="AY570" s="19" t="s">
        <v>335</v>
      </c>
      <c r="BE570" s="228">
        <f>IF(N570="základní",J570,0)</f>
        <v>0</v>
      </c>
      <c r="BF570" s="228">
        <f>IF(N570="snížená",J570,0)</f>
        <v>0</v>
      </c>
      <c r="BG570" s="228">
        <f>IF(N570="zákl. přenesená",J570,0)</f>
        <v>0</v>
      </c>
      <c r="BH570" s="228">
        <f>IF(N570="sníž. přenesená",J570,0)</f>
        <v>0</v>
      </c>
      <c r="BI570" s="228">
        <f>IF(N570="nulová",J570,0)</f>
        <v>0</v>
      </c>
      <c r="BJ570" s="19" t="s">
        <v>83</v>
      </c>
      <c r="BK570" s="228">
        <f>ROUND(I570*H570,2)</f>
        <v>0</v>
      </c>
      <c r="BL570" s="19" t="s">
        <v>103</v>
      </c>
      <c r="BM570" s="227" t="s">
        <v>2657</v>
      </c>
    </row>
    <row r="571" s="2" customFormat="1">
      <c r="A571" s="40"/>
      <c r="B571" s="41"/>
      <c r="C571" s="42"/>
      <c r="D571" s="229" t="s">
        <v>343</v>
      </c>
      <c r="E571" s="42"/>
      <c r="F571" s="230" t="s">
        <v>2656</v>
      </c>
      <c r="G571" s="42"/>
      <c r="H571" s="42"/>
      <c r="I571" s="231"/>
      <c r="J571" s="42"/>
      <c r="K571" s="42"/>
      <c r="L571" s="46"/>
      <c r="M571" s="232"/>
      <c r="N571" s="233"/>
      <c r="O571" s="86"/>
      <c r="P571" s="86"/>
      <c r="Q571" s="86"/>
      <c r="R571" s="86"/>
      <c r="S571" s="86"/>
      <c r="T571" s="86"/>
      <c r="U571" s="87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T571" s="19" t="s">
        <v>343</v>
      </c>
      <c r="AU571" s="19" t="s">
        <v>85</v>
      </c>
    </row>
    <row r="572" s="2" customFormat="1" ht="16.5" customHeight="1">
      <c r="A572" s="40"/>
      <c r="B572" s="41"/>
      <c r="C572" s="257" t="s">
        <v>948</v>
      </c>
      <c r="D572" s="257" t="s">
        <v>395</v>
      </c>
      <c r="E572" s="258" t="s">
        <v>1640</v>
      </c>
      <c r="F572" s="259" t="s">
        <v>2658</v>
      </c>
      <c r="G572" s="260" t="s">
        <v>666</v>
      </c>
      <c r="H572" s="261">
        <v>1</v>
      </c>
      <c r="I572" s="262"/>
      <c r="J572" s="263">
        <f>ROUND(I572*H572,2)</f>
        <v>0</v>
      </c>
      <c r="K572" s="259" t="s">
        <v>19</v>
      </c>
      <c r="L572" s="264"/>
      <c r="M572" s="265" t="s">
        <v>19</v>
      </c>
      <c r="N572" s="266" t="s">
        <v>47</v>
      </c>
      <c r="O572" s="86"/>
      <c r="P572" s="225">
        <f>O572*H572</f>
        <v>0</v>
      </c>
      <c r="Q572" s="225">
        <v>1.5</v>
      </c>
      <c r="R572" s="225">
        <f>Q572*H572</f>
        <v>1.5</v>
      </c>
      <c r="S572" s="225">
        <v>0</v>
      </c>
      <c r="T572" s="225">
        <f>S572*H572</f>
        <v>0</v>
      </c>
      <c r="U572" s="226" t="s">
        <v>19</v>
      </c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R572" s="227" t="s">
        <v>394</v>
      </c>
      <c r="AT572" s="227" t="s">
        <v>395</v>
      </c>
      <c r="AU572" s="227" t="s">
        <v>85</v>
      </c>
      <c r="AY572" s="19" t="s">
        <v>335</v>
      </c>
      <c r="BE572" s="228">
        <f>IF(N572="základní",J572,0)</f>
        <v>0</v>
      </c>
      <c r="BF572" s="228">
        <f>IF(N572="snížená",J572,0)</f>
        <v>0</v>
      </c>
      <c r="BG572" s="228">
        <f>IF(N572="zákl. přenesená",J572,0)</f>
        <v>0</v>
      </c>
      <c r="BH572" s="228">
        <f>IF(N572="sníž. přenesená",J572,0)</f>
        <v>0</v>
      </c>
      <c r="BI572" s="228">
        <f>IF(N572="nulová",J572,0)</f>
        <v>0</v>
      </c>
      <c r="BJ572" s="19" t="s">
        <v>83</v>
      </c>
      <c r="BK572" s="228">
        <f>ROUND(I572*H572,2)</f>
        <v>0</v>
      </c>
      <c r="BL572" s="19" t="s">
        <v>103</v>
      </c>
      <c r="BM572" s="227" t="s">
        <v>2659</v>
      </c>
    </row>
    <row r="573" s="2" customFormat="1">
      <c r="A573" s="40"/>
      <c r="B573" s="41"/>
      <c r="C573" s="42"/>
      <c r="D573" s="229" t="s">
        <v>343</v>
      </c>
      <c r="E573" s="42"/>
      <c r="F573" s="230" t="s">
        <v>2658</v>
      </c>
      <c r="G573" s="42"/>
      <c r="H573" s="42"/>
      <c r="I573" s="231"/>
      <c r="J573" s="42"/>
      <c r="K573" s="42"/>
      <c r="L573" s="46"/>
      <c r="M573" s="232"/>
      <c r="N573" s="233"/>
      <c r="O573" s="86"/>
      <c r="P573" s="86"/>
      <c r="Q573" s="86"/>
      <c r="R573" s="86"/>
      <c r="S573" s="86"/>
      <c r="T573" s="86"/>
      <c r="U573" s="87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T573" s="19" t="s">
        <v>343</v>
      </c>
      <c r="AU573" s="19" t="s">
        <v>85</v>
      </c>
    </row>
    <row r="574" s="2" customFormat="1" ht="16.5" customHeight="1">
      <c r="A574" s="40"/>
      <c r="B574" s="41"/>
      <c r="C574" s="257" t="s">
        <v>956</v>
      </c>
      <c r="D574" s="257" t="s">
        <v>395</v>
      </c>
      <c r="E574" s="258" t="s">
        <v>2660</v>
      </c>
      <c r="F574" s="259" t="s">
        <v>2661</v>
      </c>
      <c r="G574" s="260" t="s">
        <v>666</v>
      </c>
      <c r="H574" s="261">
        <v>1</v>
      </c>
      <c r="I574" s="262"/>
      <c r="J574" s="263">
        <f>ROUND(I574*H574,2)</f>
        <v>0</v>
      </c>
      <c r="K574" s="259" t="s">
        <v>19</v>
      </c>
      <c r="L574" s="264"/>
      <c r="M574" s="265" t="s">
        <v>19</v>
      </c>
      <c r="N574" s="266" t="s">
        <v>47</v>
      </c>
      <c r="O574" s="86"/>
      <c r="P574" s="225">
        <f>O574*H574</f>
        <v>0</v>
      </c>
      <c r="Q574" s="225">
        <v>2</v>
      </c>
      <c r="R574" s="225">
        <f>Q574*H574</f>
        <v>2</v>
      </c>
      <c r="S574" s="225">
        <v>0</v>
      </c>
      <c r="T574" s="225">
        <f>S574*H574</f>
        <v>0</v>
      </c>
      <c r="U574" s="226" t="s">
        <v>19</v>
      </c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R574" s="227" t="s">
        <v>394</v>
      </c>
      <c r="AT574" s="227" t="s">
        <v>395</v>
      </c>
      <c r="AU574" s="227" t="s">
        <v>85</v>
      </c>
      <c r="AY574" s="19" t="s">
        <v>335</v>
      </c>
      <c r="BE574" s="228">
        <f>IF(N574="základní",J574,0)</f>
        <v>0</v>
      </c>
      <c r="BF574" s="228">
        <f>IF(N574="snížená",J574,0)</f>
        <v>0</v>
      </c>
      <c r="BG574" s="228">
        <f>IF(N574="zákl. přenesená",J574,0)</f>
        <v>0</v>
      </c>
      <c r="BH574" s="228">
        <f>IF(N574="sníž. přenesená",J574,0)</f>
        <v>0</v>
      </c>
      <c r="BI574" s="228">
        <f>IF(N574="nulová",J574,0)</f>
        <v>0</v>
      </c>
      <c r="BJ574" s="19" t="s">
        <v>83</v>
      </c>
      <c r="BK574" s="228">
        <f>ROUND(I574*H574,2)</f>
        <v>0</v>
      </c>
      <c r="BL574" s="19" t="s">
        <v>103</v>
      </c>
      <c r="BM574" s="227" t="s">
        <v>2662</v>
      </c>
    </row>
    <row r="575" s="2" customFormat="1">
      <c r="A575" s="40"/>
      <c r="B575" s="41"/>
      <c r="C575" s="42"/>
      <c r="D575" s="229" t="s">
        <v>343</v>
      </c>
      <c r="E575" s="42"/>
      <c r="F575" s="230" t="s">
        <v>2661</v>
      </c>
      <c r="G575" s="42"/>
      <c r="H575" s="42"/>
      <c r="I575" s="231"/>
      <c r="J575" s="42"/>
      <c r="K575" s="42"/>
      <c r="L575" s="46"/>
      <c r="M575" s="232"/>
      <c r="N575" s="233"/>
      <c r="O575" s="86"/>
      <c r="P575" s="86"/>
      <c r="Q575" s="86"/>
      <c r="R575" s="86"/>
      <c r="S575" s="86"/>
      <c r="T575" s="86"/>
      <c r="U575" s="87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T575" s="19" t="s">
        <v>343</v>
      </c>
      <c r="AU575" s="19" t="s">
        <v>85</v>
      </c>
    </row>
    <row r="576" s="2" customFormat="1" ht="16.5" customHeight="1">
      <c r="A576" s="40"/>
      <c r="B576" s="41"/>
      <c r="C576" s="216" t="s">
        <v>961</v>
      </c>
      <c r="D576" s="216" t="s">
        <v>337</v>
      </c>
      <c r="E576" s="217" t="s">
        <v>2663</v>
      </c>
      <c r="F576" s="218" t="s">
        <v>2664</v>
      </c>
      <c r="G576" s="219" t="s">
        <v>388</v>
      </c>
      <c r="H576" s="220">
        <v>50</v>
      </c>
      <c r="I576" s="221"/>
      <c r="J576" s="222">
        <f>ROUND(I576*H576,2)</f>
        <v>0</v>
      </c>
      <c r="K576" s="218" t="s">
        <v>19</v>
      </c>
      <c r="L576" s="46"/>
      <c r="M576" s="223" t="s">
        <v>19</v>
      </c>
      <c r="N576" s="224" t="s">
        <v>47</v>
      </c>
      <c r="O576" s="86"/>
      <c r="P576" s="225">
        <f>O576*H576</f>
        <v>0</v>
      </c>
      <c r="Q576" s="225">
        <v>0.01128</v>
      </c>
      <c r="R576" s="225">
        <f>Q576*H576</f>
        <v>0.56400000000000006</v>
      </c>
      <c r="S576" s="225">
        <v>0</v>
      </c>
      <c r="T576" s="225">
        <f>S576*H576</f>
        <v>0</v>
      </c>
      <c r="U576" s="226" t="s">
        <v>19</v>
      </c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R576" s="227" t="s">
        <v>103</v>
      </c>
      <c r="AT576" s="227" t="s">
        <v>337</v>
      </c>
      <c r="AU576" s="227" t="s">
        <v>85</v>
      </c>
      <c r="AY576" s="19" t="s">
        <v>335</v>
      </c>
      <c r="BE576" s="228">
        <f>IF(N576="základní",J576,0)</f>
        <v>0</v>
      </c>
      <c r="BF576" s="228">
        <f>IF(N576="snížená",J576,0)</f>
        <v>0</v>
      </c>
      <c r="BG576" s="228">
        <f>IF(N576="zákl. přenesená",J576,0)</f>
        <v>0</v>
      </c>
      <c r="BH576" s="228">
        <f>IF(N576="sníž. přenesená",J576,0)</f>
        <v>0</v>
      </c>
      <c r="BI576" s="228">
        <f>IF(N576="nulová",J576,0)</f>
        <v>0</v>
      </c>
      <c r="BJ576" s="19" t="s">
        <v>83</v>
      </c>
      <c r="BK576" s="228">
        <f>ROUND(I576*H576,2)</f>
        <v>0</v>
      </c>
      <c r="BL576" s="19" t="s">
        <v>103</v>
      </c>
      <c r="BM576" s="227" t="s">
        <v>2665</v>
      </c>
    </row>
    <row r="577" s="2" customFormat="1">
      <c r="A577" s="40"/>
      <c r="B577" s="41"/>
      <c r="C577" s="42"/>
      <c r="D577" s="229" t="s">
        <v>343</v>
      </c>
      <c r="E577" s="42"/>
      <c r="F577" s="230" t="s">
        <v>2666</v>
      </c>
      <c r="G577" s="42"/>
      <c r="H577" s="42"/>
      <c r="I577" s="231"/>
      <c r="J577" s="42"/>
      <c r="K577" s="42"/>
      <c r="L577" s="46"/>
      <c r="M577" s="232"/>
      <c r="N577" s="233"/>
      <c r="O577" s="86"/>
      <c r="P577" s="86"/>
      <c r="Q577" s="86"/>
      <c r="R577" s="86"/>
      <c r="S577" s="86"/>
      <c r="T577" s="86"/>
      <c r="U577" s="87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T577" s="19" t="s">
        <v>343</v>
      </c>
      <c r="AU577" s="19" t="s">
        <v>85</v>
      </c>
    </row>
    <row r="578" s="14" customFormat="1">
      <c r="A578" s="14"/>
      <c r="B578" s="247"/>
      <c r="C578" s="248"/>
      <c r="D578" s="229" t="s">
        <v>347</v>
      </c>
      <c r="E578" s="249" t="s">
        <v>19</v>
      </c>
      <c r="F578" s="250" t="s">
        <v>2506</v>
      </c>
      <c r="G578" s="248"/>
      <c r="H578" s="249" t="s">
        <v>19</v>
      </c>
      <c r="I578" s="251"/>
      <c r="J578" s="248"/>
      <c r="K578" s="248"/>
      <c r="L578" s="252"/>
      <c r="M578" s="253"/>
      <c r="N578" s="254"/>
      <c r="O578" s="254"/>
      <c r="P578" s="254"/>
      <c r="Q578" s="254"/>
      <c r="R578" s="254"/>
      <c r="S578" s="254"/>
      <c r="T578" s="254"/>
      <c r="U578" s="255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T578" s="256" t="s">
        <v>347</v>
      </c>
      <c r="AU578" s="256" t="s">
        <v>85</v>
      </c>
      <c r="AV578" s="14" t="s">
        <v>83</v>
      </c>
      <c r="AW578" s="14" t="s">
        <v>37</v>
      </c>
      <c r="AX578" s="14" t="s">
        <v>76</v>
      </c>
      <c r="AY578" s="256" t="s">
        <v>335</v>
      </c>
    </row>
    <row r="579" s="13" customFormat="1">
      <c r="A579" s="13"/>
      <c r="B579" s="236"/>
      <c r="C579" s="237"/>
      <c r="D579" s="229" t="s">
        <v>347</v>
      </c>
      <c r="E579" s="238" t="s">
        <v>19</v>
      </c>
      <c r="F579" s="239" t="s">
        <v>679</v>
      </c>
      <c r="G579" s="237"/>
      <c r="H579" s="240">
        <v>50</v>
      </c>
      <c r="I579" s="241"/>
      <c r="J579" s="237"/>
      <c r="K579" s="237"/>
      <c r="L579" s="242"/>
      <c r="M579" s="243"/>
      <c r="N579" s="244"/>
      <c r="O579" s="244"/>
      <c r="P579" s="244"/>
      <c r="Q579" s="244"/>
      <c r="R579" s="244"/>
      <c r="S579" s="244"/>
      <c r="T579" s="244"/>
      <c r="U579" s="245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T579" s="246" t="s">
        <v>347</v>
      </c>
      <c r="AU579" s="246" t="s">
        <v>85</v>
      </c>
      <c r="AV579" s="13" t="s">
        <v>85</v>
      </c>
      <c r="AW579" s="13" t="s">
        <v>37</v>
      </c>
      <c r="AX579" s="13" t="s">
        <v>83</v>
      </c>
      <c r="AY579" s="246" t="s">
        <v>335</v>
      </c>
    </row>
    <row r="580" s="12" customFormat="1" ht="22.8" customHeight="1">
      <c r="A580" s="12"/>
      <c r="B580" s="200"/>
      <c r="C580" s="201"/>
      <c r="D580" s="202" t="s">
        <v>75</v>
      </c>
      <c r="E580" s="214" t="s">
        <v>401</v>
      </c>
      <c r="F580" s="214" t="s">
        <v>698</v>
      </c>
      <c r="G580" s="201"/>
      <c r="H580" s="201"/>
      <c r="I580" s="204"/>
      <c r="J580" s="215">
        <f>BK580</f>
        <v>0</v>
      </c>
      <c r="K580" s="201"/>
      <c r="L580" s="206"/>
      <c r="M580" s="207"/>
      <c r="N580" s="208"/>
      <c r="O580" s="208"/>
      <c r="P580" s="209">
        <f>SUM(P581:P622)</f>
        <v>0</v>
      </c>
      <c r="Q580" s="208"/>
      <c r="R580" s="209">
        <f>SUM(R581:R622)</f>
        <v>1.0215160000000001</v>
      </c>
      <c r="S580" s="208"/>
      <c r="T580" s="209">
        <f>SUM(T581:T622)</f>
        <v>0</v>
      </c>
      <c r="U580" s="210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R580" s="211" t="s">
        <v>83</v>
      </c>
      <c r="AT580" s="212" t="s">
        <v>75</v>
      </c>
      <c r="AU580" s="212" t="s">
        <v>83</v>
      </c>
      <c r="AY580" s="211" t="s">
        <v>335</v>
      </c>
      <c r="BK580" s="213">
        <f>SUM(BK581:BK622)</f>
        <v>0</v>
      </c>
    </row>
    <row r="581" s="2" customFormat="1" ht="16.5" customHeight="1">
      <c r="A581" s="40"/>
      <c r="B581" s="41"/>
      <c r="C581" s="216" t="s">
        <v>969</v>
      </c>
      <c r="D581" s="216" t="s">
        <v>337</v>
      </c>
      <c r="E581" s="217" t="s">
        <v>2667</v>
      </c>
      <c r="F581" s="218" t="s">
        <v>2668</v>
      </c>
      <c r="G581" s="219" t="s">
        <v>618</v>
      </c>
      <c r="H581" s="220">
        <v>6.4000000000000004</v>
      </c>
      <c r="I581" s="221"/>
      <c r="J581" s="222">
        <f>ROUND(I581*H581,2)</f>
        <v>0</v>
      </c>
      <c r="K581" s="218" t="s">
        <v>341</v>
      </c>
      <c r="L581" s="46"/>
      <c r="M581" s="223" t="s">
        <v>19</v>
      </c>
      <c r="N581" s="224" t="s">
        <v>47</v>
      </c>
      <c r="O581" s="86"/>
      <c r="P581" s="225">
        <f>O581*H581</f>
        <v>0</v>
      </c>
      <c r="Q581" s="225">
        <v>4.0000000000000003E-05</v>
      </c>
      <c r="R581" s="225">
        <f>Q581*H581</f>
        <v>0.00025600000000000004</v>
      </c>
      <c r="S581" s="225">
        <v>0</v>
      </c>
      <c r="T581" s="225">
        <f>S581*H581</f>
        <v>0</v>
      </c>
      <c r="U581" s="226" t="s">
        <v>19</v>
      </c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R581" s="227" t="s">
        <v>103</v>
      </c>
      <c r="AT581" s="227" t="s">
        <v>337</v>
      </c>
      <c r="AU581" s="227" t="s">
        <v>85</v>
      </c>
      <c r="AY581" s="19" t="s">
        <v>335</v>
      </c>
      <c r="BE581" s="228">
        <f>IF(N581="základní",J581,0)</f>
        <v>0</v>
      </c>
      <c r="BF581" s="228">
        <f>IF(N581="snížená",J581,0)</f>
        <v>0</v>
      </c>
      <c r="BG581" s="228">
        <f>IF(N581="zákl. přenesená",J581,0)</f>
        <v>0</v>
      </c>
      <c r="BH581" s="228">
        <f>IF(N581="sníž. přenesená",J581,0)</f>
        <v>0</v>
      </c>
      <c r="BI581" s="228">
        <f>IF(N581="nulová",J581,0)</f>
        <v>0</v>
      </c>
      <c r="BJ581" s="19" t="s">
        <v>83</v>
      </c>
      <c r="BK581" s="228">
        <f>ROUND(I581*H581,2)</f>
        <v>0</v>
      </c>
      <c r="BL581" s="19" t="s">
        <v>103</v>
      </c>
      <c r="BM581" s="227" t="s">
        <v>2669</v>
      </c>
    </row>
    <row r="582" s="2" customFormat="1">
      <c r="A582" s="40"/>
      <c r="B582" s="41"/>
      <c r="C582" s="42"/>
      <c r="D582" s="229" t="s">
        <v>343</v>
      </c>
      <c r="E582" s="42"/>
      <c r="F582" s="230" t="s">
        <v>2668</v>
      </c>
      <c r="G582" s="42"/>
      <c r="H582" s="42"/>
      <c r="I582" s="231"/>
      <c r="J582" s="42"/>
      <c r="K582" s="42"/>
      <c r="L582" s="46"/>
      <c r="M582" s="232"/>
      <c r="N582" s="233"/>
      <c r="O582" s="86"/>
      <c r="P582" s="86"/>
      <c r="Q582" s="86"/>
      <c r="R582" s="86"/>
      <c r="S582" s="86"/>
      <c r="T582" s="86"/>
      <c r="U582" s="87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T582" s="19" t="s">
        <v>343</v>
      </c>
      <c r="AU582" s="19" t="s">
        <v>85</v>
      </c>
    </row>
    <row r="583" s="2" customFormat="1">
      <c r="A583" s="40"/>
      <c r="B583" s="41"/>
      <c r="C583" s="42"/>
      <c r="D583" s="234" t="s">
        <v>345</v>
      </c>
      <c r="E583" s="42"/>
      <c r="F583" s="235" t="s">
        <v>2670</v>
      </c>
      <c r="G583" s="42"/>
      <c r="H583" s="42"/>
      <c r="I583" s="231"/>
      <c r="J583" s="42"/>
      <c r="K583" s="42"/>
      <c r="L583" s="46"/>
      <c r="M583" s="232"/>
      <c r="N583" s="233"/>
      <c r="O583" s="86"/>
      <c r="P583" s="86"/>
      <c r="Q583" s="86"/>
      <c r="R583" s="86"/>
      <c r="S583" s="86"/>
      <c r="T583" s="86"/>
      <c r="U583" s="87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T583" s="19" t="s">
        <v>345</v>
      </c>
      <c r="AU583" s="19" t="s">
        <v>85</v>
      </c>
    </row>
    <row r="584" s="14" customFormat="1">
      <c r="A584" s="14"/>
      <c r="B584" s="247"/>
      <c r="C584" s="248"/>
      <c r="D584" s="229" t="s">
        <v>347</v>
      </c>
      <c r="E584" s="249" t="s">
        <v>19</v>
      </c>
      <c r="F584" s="250" t="s">
        <v>2158</v>
      </c>
      <c r="G584" s="248"/>
      <c r="H584" s="249" t="s">
        <v>19</v>
      </c>
      <c r="I584" s="251"/>
      <c r="J584" s="248"/>
      <c r="K584" s="248"/>
      <c r="L584" s="252"/>
      <c r="M584" s="253"/>
      <c r="N584" s="254"/>
      <c r="O584" s="254"/>
      <c r="P584" s="254"/>
      <c r="Q584" s="254"/>
      <c r="R584" s="254"/>
      <c r="S584" s="254"/>
      <c r="T584" s="254"/>
      <c r="U584" s="255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T584" s="256" t="s">
        <v>347</v>
      </c>
      <c r="AU584" s="256" t="s">
        <v>85</v>
      </c>
      <c r="AV584" s="14" t="s">
        <v>83</v>
      </c>
      <c r="AW584" s="14" t="s">
        <v>37</v>
      </c>
      <c r="AX584" s="14" t="s">
        <v>76</v>
      </c>
      <c r="AY584" s="256" t="s">
        <v>335</v>
      </c>
    </row>
    <row r="585" s="13" customFormat="1">
      <c r="A585" s="13"/>
      <c r="B585" s="236"/>
      <c r="C585" s="237"/>
      <c r="D585" s="229" t="s">
        <v>347</v>
      </c>
      <c r="E585" s="238" t="s">
        <v>19</v>
      </c>
      <c r="F585" s="239" t="s">
        <v>2671</v>
      </c>
      <c r="G585" s="237"/>
      <c r="H585" s="240">
        <v>6.4000000000000004</v>
      </c>
      <c r="I585" s="241"/>
      <c r="J585" s="237"/>
      <c r="K585" s="237"/>
      <c r="L585" s="242"/>
      <c r="M585" s="243"/>
      <c r="N585" s="244"/>
      <c r="O585" s="244"/>
      <c r="P585" s="244"/>
      <c r="Q585" s="244"/>
      <c r="R585" s="244"/>
      <c r="S585" s="244"/>
      <c r="T585" s="244"/>
      <c r="U585" s="245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T585" s="246" t="s">
        <v>347</v>
      </c>
      <c r="AU585" s="246" t="s">
        <v>85</v>
      </c>
      <c r="AV585" s="13" t="s">
        <v>85</v>
      </c>
      <c r="AW585" s="13" t="s">
        <v>37</v>
      </c>
      <c r="AX585" s="13" t="s">
        <v>83</v>
      </c>
      <c r="AY585" s="246" t="s">
        <v>335</v>
      </c>
    </row>
    <row r="586" s="2" customFormat="1" ht="16.5" customHeight="1">
      <c r="A586" s="40"/>
      <c r="B586" s="41"/>
      <c r="C586" s="257" t="s">
        <v>979</v>
      </c>
      <c r="D586" s="257" t="s">
        <v>395</v>
      </c>
      <c r="E586" s="258" t="s">
        <v>676</v>
      </c>
      <c r="F586" s="259" t="s">
        <v>2672</v>
      </c>
      <c r="G586" s="260" t="s">
        <v>618</v>
      </c>
      <c r="H586" s="261">
        <v>5.6699999999999999</v>
      </c>
      <c r="I586" s="262"/>
      <c r="J586" s="263">
        <f>ROUND(I586*H586,2)</f>
        <v>0</v>
      </c>
      <c r="K586" s="259" t="s">
        <v>19</v>
      </c>
      <c r="L586" s="264"/>
      <c r="M586" s="265" t="s">
        <v>19</v>
      </c>
      <c r="N586" s="266" t="s">
        <v>47</v>
      </c>
      <c r="O586" s="86"/>
      <c r="P586" s="225">
        <f>O586*H586</f>
        <v>0</v>
      </c>
      <c r="Q586" s="225">
        <v>0</v>
      </c>
      <c r="R586" s="225">
        <f>Q586*H586</f>
        <v>0</v>
      </c>
      <c r="S586" s="225">
        <v>0</v>
      </c>
      <c r="T586" s="225">
        <f>S586*H586</f>
        <v>0</v>
      </c>
      <c r="U586" s="226" t="s">
        <v>19</v>
      </c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R586" s="227" t="s">
        <v>394</v>
      </c>
      <c r="AT586" s="227" t="s">
        <v>395</v>
      </c>
      <c r="AU586" s="227" t="s">
        <v>85</v>
      </c>
      <c r="AY586" s="19" t="s">
        <v>335</v>
      </c>
      <c r="BE586" s="228">
        <f>IF(N586="základní",J586,0)</f>
        <v>0</v>
      </c>
      <c r="BF586" s="228">
        <f>IF(N586="snížená",J586,0)</f>
        <v>0</v>
      </c>
      <c r="BG586" s="228">
        <f>IF(N586="zákl. přenesená",J586,0)</f>
        <v>0</v>
      </c>
      <c r="BH586" s="228">
        <f>IF(N586="sníž. přenesená",J586,0)</f>
        <v>0</v>
      </c>
      <c r="BI586" s="228">
        <f>IF(N586="nulová",J586,0)</f>
        <v>0</v>
      </c>
      <c r="BJ586" s="19" t="s">
        <v>83</v>
      </c>
      <c r="BK586" s="228">
        <f>ROUND(I586*H586,2)</f>
        <v>0</v>
      </c>
      <c r="BL586" s="19" t="s">
        <v>103</v>
      </c>
      <c r="BM586" s="227" t="s">
        <v>2673</v>
      </c>
    </row>
    <row r="587" s="2" customFormat="1">
      <c r="A587" s="40"/>
      <c r="B587" s="41"/>
      <c r="C587" s="42"/>
      <c r="D587" s="229" t="s">
        <v>343</v>
      </c>
      <c r="E587" s="42"/>
      <c r="F587" s="230" t="s">
        <v>2672</v>
      </c>
      <c r="G587" s="42"/>
      <c r="H587" s="42"/>
      <c r="I587" s="231"/>
      <c r="J587" s="42"/>
      <c r="K587" s="42"/>
      <c r="L587" s="46"/>
      <c r="M587" s="232"/>
      <c r="N587" s="233"/>
      <c r="O587" s="86"/>
      <c r="P587" s="86"/>
      <c r="Q587" s="86"/>
      <c r="R587" s="86"/>
      <c r="S587" s="86"/>
      <c r="T587" s="86"/>
      <c r="U587" s="87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T587" s="19" t="s">
        <v>343</v>
      </c>
      <c r="AU587" s="19" t="s">
        <v>85</v>
      </c>
    </row>
    <row r="588" s="14" customFormat="1">
      <c r="A588" s="14"/>
      <c r="B588" s="247"/>
      <c r="C588" s="248"/>
      <c r="D588" s="229" t="s">
        <v>347</v>
      </c>
      <c r="E588" s="249" t="s">
        <v>19</v>
      </c>
      <c r="F588" s="250" t="s">
        <v>2158</v>
      </c>
      <c r="G588" s="248"/>
      <c r="H588" s="249" t="s">
        <v>19</v>
      </c>
      <c r="I588" s="251"/>
      <c r="J588" s="248"/>
      <c r="K588" s="248"/>
      <c r="L588" s="252"/>
      <c r="M588" s="253"/>
      <c r="N588" s="254"/>
      <c r="O588" s="254"/>
      <c r="P588" s="254"/>
      <c r="Q588" s="254"/>
      <c r="R588" s="254"/>
      <c r="S588" s="254"/>
      <c r="T588" s="254"/>
      <c r="U588" s="255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T588" s="256" t="s">
        <v>347</v>
      </c>
      <c r="AU588" s="256" t="s">
        <v>85</v>
      </c>
      <c r="AV588" s="14" t="s">
        <v>83</v>
      </c>
      <c r="AW588" s="14" t="s">
        <v>37</v>
      </c>
      <c r="AX588" s="14" t="s">
        <v>76</v>
      </c>
      <c r="AY588" s="256" t="s">
        <v>335</v>
      </c>
    </row>
    <row r="589" s="13" customFormat="1">
      <c r="A589" s="13"/>
      <c r="B589" s="236"/>
      <c r="C589" s="237"/>
      <c r="D589" s="229" t="s">
        <v>347</v>
      </c>
      <c r="E589" s="238" t="s">
        <v>19</v>
      </c>
      <c r="F589" s="239" t="s">
        <v>2674</v>
      </c>
      <c r="G589" s="237"/>
      <c r="H589" s="240">
        <v>5.4000000000000004</v>
      </c>
      <c r="I589" s="241"/>
      <c r="J589" s="237"/>
      <c r="K589" s="237"/>
      <c r="L589" s="242"/>
      <c r="M589" s="243"/>
      <c r="N589" s="244"/>
      <c r="O589" s="244"/>
      <c r="P589" s="244"/>
      <c r="Q589" s="244"/>
      <c r="R589" s="244"/>
      <c r="S589" s="244"/>
      <c r="T589" s="244"/>
      <c r="U589" s="245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T589" s="246" t="s">
        <v>347</v>
      </c>
      <c r="AU589" s="246" t="s">
        <v>85</v>
      </c>
      <c r="AV589" s="13" t="s">
        <v>85</v>
      </c>
      <c r="AW589" s="13" t="s">
        <v>37</v>
      </c>
      <c r="AX589" s="13" t="s">
        <v>83</v>
      </c>
      <c r="AY589" s="246" t="s">
        <v>335</v>
      </c>
    </row>
    <row r="590" s="13" customFormat="1">
      <c r="A590" s="13"/>
      <c r="B590" s="236"/>
      <c r="C590" s="237"/>
      <c r="D590" s="229" t="s">
        <v>347</v>
      </c>
      <c r="E590" s="237"/>
      <c r="F590" s="239" t="s">
        <v>2675</v>
      </c>
      <c r="G590" s="237"/>
      <c r="H590" s="240">
        <v>5.6699999999999999</v>
      </c>
      <c r="I590" s="241"/>
      <c r="J590" s="237"/>
      <c r="K590" s="237"/>
      <c r="L590" s="242"/>
      <c r="M590" s="243"/>
      <c r="N590" s="244"/>
      <c r="O590" s="244"/>
      <c r="P590" s="244"/>
      <c r="Q590" s="244"/>
      <c r="R590" s="244"/>
      <c r="S590" s="244"/>
      <c r="T590" s="244"/>
      <c r="U590" s="245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T590" s="246" t="s">
        <v>347</v>
      </c>
      <c r="AU590" s="246" t="s">
        <v>85</v>
      </c>
      <c r="AV590" s="13" t="s">
        <v>85</v>
      </c>
      <c r="AW590" s="13" t="s">
        <v>4</v>
      </c>
      <c r="AX590" s="13" t="s">
        <v>83</v>
      </c>
      <c r="AY590" s="246" t="s">
        <v>335</v>
      </c>
    </row>
    <row r="591" s="2" customFormat="1" ht="16.5" customHeight="1">
      <c r="A591" s="40"/>
      <c r="B591" s="41"/>
      <c r="C591" s="257" t="s">
        <v>985</v>
      </c>
      <c r="D591" s="257" t="s">
        <v>395</v>
      </c>
      <c r="E591" s="258" t="s">
        <v>687</v>
      </c>
      <c r="F591" s="259" t="s">
        <v>2676</v>
      </c>
      <c r="G591" s="260" t="s">
        <v>618</v>
      </c>
      <c r="H591" s="261">
        <v>1.05</v>
      </c>
      <c r="I591" s="262"/>
      <c r="J591" s="263">
        <f>ROUND(I591*H591,2)</f>
        <v>0</v>
      </c>
      <c r="K591" s="259" t="s">
        <v>19</v>
      </c>
      <c r="L591" s="264"/>
      <c r="M591" s="265" t="s">
        <v>19</v>
      </c>
      <c r="N591" s="266" t="s">
        <v>47</v>
      </c>
      <c r="O591" s="86"/>
      <c r="P591" s="225">
        <f>O591*H591</f>
        <v>0</v>
      </c>
      <c r="Q591" s="225">
        <v>0</v>
      </c>
      <c r="R591" s="225">
        <f>Q591*H591</f>
        <v>0</v>
      </c>
      <c r="S591" s="225">
        <v>0</v>
      </c>
      <c r="T591" s="225">
        <f>S591*H591</f>
        <v>0</v>
      </c>
      <c r="U591" s="226" t="s">
        <v>19</v>
      </c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R591" s="227" t="s">
        <v>394</v>
      </c>
      <c r="AT591" s="227" t="s">
        <v>395</v>
      </c>
      <c r="AU591" s="227" t="s">
        <v>85</v>
      </c>
      <c r="AY591" s="19" t="s">
        <v>335</v>
      </c>
      <c r="BE591" s="228">
        <f>IF(N591="základní",J591,0)</f>
        <v>0</v>
      </c>
      <c r="BF591" s="228">
        <f>IF(N591="snížená",J591,0)</f>
        <v>0</v>
      </c>
      <c r="BG591" s="228">
        <f>IF(N591="zákl. přenesená",J591,0)</f>
        <v>0</v>
      </c>
      <c r="BH591" s="228">
        <f>IF(N591="sníž. přenesená",J591,0)</f>
        <v>0</v>
      </c>
      <c r="BI591" s="228">
        <f>IF(N591="nulová",J591,0)</f>
        <v>0</v>
      </c>
      <c r="BJ591" s="19" t="s">
        <v>83</v>
      </c>
      <c r="BK591" s="228">
        <f>ROUND(I591*H591,2)</f>
        <v>0</v>
      </c>
      <c r="BL591" s="19" t="s">
        <v>103</v>
      </c>
      <c r="BM591" s="227" t="s">
        <v>2677</v>
      </c>
    </row>
    <row r="592" s="2" customFormat="1">
      <c r="A592" s="40"/>
      <c r="B592" s="41"/>
      <c r="C592" s="42"/>
      <c r="D592" s="229" t="s">
        <v>343</v>
      </c>
      <c r="E592" s="42"/>
      <c r="F592" s="230" t="s">
        <v>2676</v>
      </c>
      <c r="G592" s="42"/>
      <c r="H592" s="42"/>
      <c r="I592" s="231"/>
      <c r="J592" s="42"/>
      <c r="K592" s="42"/>
      <c r="L592" s="46"/>
      <c r="M592" s="232"/>
      <c r="N592" s="233"/>
      <c r="O592" s="86"/>
      <c r="P592" s="86"/>
      <c r="Q592" s="86"/>
      <c r="R592" s="86"/>
      <c r="S592" s="86"/>
      <c r="T592" s="86"/>
      <c r="U592" s="87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T592" s="19" t="s">
        <v>343</v>
      </c>
      <c r="AU592" s="19" t="s">
        <v>85</v>
      </c>
    </row>
    <row r="593" s="14" customFormat="1">
      <c r="A593" s="14"/>
      <c r="B593" s="247"/>
      <c r="C593" s="248"/>
      <c r="D593" s="229" t="s">
        <v>347</v>
      </c>
      <c r="E593" s="249" t="s">
        <v>19</v>
      </c>
      <c r="F593" s="250" t="s">
        <v>2158</v>
      </c>
      <c r="G593" s="248"/>
      <c r="H593" s="249" t="s">
        <v>19</v>
      </c>
      <c r="I593" s="251"/>
      <c r="J593" s="248"/>
      <c r="K593" s="248"/>
      <c r="L593" s="252"/>
      <c r="M593" s="253"/>
      <c r="N593" s="254"/>
      <c r="O593" s="254"/>
      <c r="P593" s="254"/>
      <c r="Q593" s="254"/>
      <c r="R593" s="254"/>
      <c r="S593" s="254"/>
      <c r="T593" s="254"/>
      <c r="U593" s="255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T593" s="256" t="s">
        <v>347</v>
      </c>
      <c r="AU593" s="256" t="s">
        <v>85</v>
      </c>
      <c r="AV593" s="14" t="s">
        <v>83</v>
      </c>
      <c r="AW593" s="14" t="s">
        <v>37</v>
      </c>
      <c r="AX593" s="14" t="s">
        <v>76</v>
      </c>
      <c r="AY593" s="256" t="s">
        <v>335</v>
      </c>
    </row>
    <row r="594" s="13" customFormat="1">
      <c r="A594" s="13"/>
      <c r="B594" s="236"/>
      <c r="C594" s="237"/>
      <c r="D594" s="229" t="s">
        <v>347</v>
      </c>
      <c r="E594" s="238" t="s">
        <v>19</v>
      </c>
      <c r="F594" s="239" t="s">
        <v>83</v>
      </c>
      <c r="G594" s="237"/>
      <c r="H594" s="240">
        <v>1</v>
      </c>
      <c r="I594" s="241"/>
      <c r="J594" s="237"/>
      <c r="K594" s="237"/>
      <c r="L594" s="242"/>
      <c r="M594" s="243"/>
      <c r="N594" s="244"/>
      <c r="O594" s="244"/>
      <c r="P594" s="244"/>
      <c r="Q594" s="244"/>
      <c r="R594" s="244"/>
      <c r="S594" s="244"/>
      <c r="T594" s="244"/>
      <c r="U594" s="245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T594" s="246" t="s">
        <v>347</v>
      </c>
      <c r="AU594" s="246" t="s">
        <v>85</v>
      </c>
      <c r="AV594" s="13" t="s">
        <v>85</v>
      </c>
      <c r="AW594" s="13" t="s">
        <v>37</v>
      </c>
      <c r="AX594" s="13" t="s">
        <v>83</v>
      </c>
      <c r="AY594" s="246" t="s">
        <v>335</v>
      </c>
    </row>
    <row r="595" s="13" customFormat="1">
      <c r="A595" s="13"/>
      <c r="B595" s="236"/>
      <c r="C595" s="237"/>
      <c r="D595" s="229" t="s">
        <v>347</v>
      </c>
      <c r="E595" s="237"/>
      <c r="F595" s="239" t="s">
        <v>2678</v>
      </c>
      <c r="G595" s="237"/>
      <c r="H595" s="240">
        <v>1.05</v>
      </c>
      <c r="I595" s="241"/>
      <c r="J595" s="237"/>
      <c r="K595" s="237"/>
      <c r="L595" s="242"/>
      <c r="M595" s="243"/>
      <c r="N595" s="244"/>
      <c r="O595" s="244"/>
      <c r="P595" s="244"/>
      <c r="Q595" s="244"/>
      <c r="R595" s="244"/>
      <c r="S595" s="244"/>
      <c r="T595" s="244"/>
      <c r="U595" s="245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T595" s="246" t="s">
        <v>347</v>
      </c>
      <c r="AU595" s="246" t="s">
        <v>85</v>
      </c>
      <c r="AV595" s="13" t="s">
        <v>85</v>
      </c>
      <c r="AW595" s="13" t="s">
        <v>4</v>
      </c>
      <c r="AX595" s="13" t="s">
        <v>83</v>
      </c>
      <c r="AY595" s="246" t="s">
        <v>335</v>
      </c>
    </row>
    <row r="596" s="2" customFormat="1" ht="16.5" customHeight="1">
      <c r="A596" s="40"/>
      <c r="B596" s="41"/>
      <c r="C596" s="216" t="s">
        <v>990</v>
      </c>
      <c r="D596" s="216" t="s">
        <v>337</v>
      </c>
      <c r="E596" s="217" t="s">
        <v>2679</v>
      </c>
      <c r="F596" s="218" t="s">
        <v>2680</v>
      </c>
      <c r="G596" s="219" t="s">
        <v>666</v>
      </c>
      <c r="H596" s="220">
        <v>6</v>
      </c>
      <c r="I596" s="221"/>
      <c r="J596" s="222">
        <f>ROUND(I596*H596,2)</f>
        <v>0</v>
      </c>
      <c r="K596" s="218" t="s">
        <v>341</v>
      </c>
      <c r="L596" s="46"/>
      <c r="M596" s="223" t="s">
        <v>19</v>
      </c>
      <c r="N596" s="224" t="s">
        <v>47</v>
      </c>
      <c r="O596" s="86"/>
      <c r="P596" s="225">
        <f>O596*H596</f>
        <v>0</v>
      </c>
      <c r="Q596" s="225">
        <v>0</v>
      </c>
      <c r="R596" s="225">
        <f>Q596*H596</f>
        <v>0</v>
      </c>
      <c r="S596" s="225">
        <v>0</v>
      </c>
      <c r="T596" s="225">
        <f>S596*H596</f>
        <v>0</v>
      </c>
      <c r="U596" s="226" t="s">
        <v>19</v>
      </c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R596" s="227" t="s">
        <v>103</v>
      </c>
      <c r="AT596" s="227" t="s">
        <v>337</v>
      </c>
      <c r="AU596" s="227" t="s">
        <v>85</v>
      </c>
      <c r="AY596" s="19" t="s">
        <v>335</v>
      </c>
      <c r="BE596" s="228">
        <f>IF(N596="základní",J596,0)</f>
        <v>0</v>
      </c>
      <c r="BF596" s="228">
        <f>IF(N596="snížená",J596,0)</f>
        <v>0</v>
      </c>
      <c r="BG596" s="228">
        <f>IF(N596="zákl. přenesená",J596,0)</f>
        <v>0</v>
      </c>
      <c r="BH596" s="228">
        <f>IF(N596="sníž. přenesená",J596,0)</f>
        <v>0</v>
      </c>
      <c r="BI596" s="228">
        <f>IF(N596="nulová",J596,0)</f>
        <v>0</v>
      </c>
      <c r="BJ596" s="19" t="s">
        <v>83</v>
      </c>
      <c r="BK596" s="228">
        <f>ROUND(I596*H596,2)</f>
        <v>0</v>
      </c>
      <c r="BL596" s="19" t="s">
        <v>103</v>
      </c>
      <c r="BM596" s="227" t="s">
        <v>2681</v>
      </c>
    </row>
    <row r="597" s="2" customFormat="1">
      <c r="A597" s="40"/>
      <c r="B597" s="41"/>
      <c r="C597" s="42"/>
      <c r="D597" s="229" t="s">
        <v>343</v>
      </c>
      <c r="E597" s="42"/>
      <c r="F597" s="230" t="s">
        <v>2682</v>
      </c>
      <c r="G597" s="42"/>
      <c r="H597" s="42"/>
      <c r="I597" s="231"/>
      <c r="J597" s="42"/>
      <c r="K597" s="42"/>
      <c r="L597" s="46"/>
      <c r="M597" s="232"/>
      <c r="N597" s="233"/>
      <c r="O597" s="86"/>
      <c r="P597" s="86"/>
      <c r="Q597" s="86"/>
      <c r="R597" s="86"/>
      <c r="S597" s="86"/>
      <c r="T597" s="86"/>
      <c r="U597" s="87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T597" s="19" t="s">
        <v>343</v>
      </c>
      <c r="AU597" s="19" t="s">
        <v>85</v>
      </c>
    </row>
    <row r="598" s="2" customFormat="1">
      <c r="A598" s="40"/>
      <c r="B598" s="41"/>
      <c r="C598" s="42"/>
      <c r="D598" s="234" t="s">
        <v>345</v>
      </c>
      <c r="E598" s="42"/>
      <c r="F598" s="235" t="s">
        <v>2683</v>
      </c>
      <c r="G598" s="42"/>
      <c r="H598" s="42"/>
      <c r="I598" s="231"/>
      <c r="J598" s="42"/>
      <c r="K598" s="42"/>
      <c r="L598" s="46"/>
      <c r="M598" s="232"/>
      <c r="N598" s="233"/>
      <c r="O598" s="86"/>
      <c r="P598" s="86"/>
      <c r="Q598" s="86"/>
      <c r="R598" s="86"/>
      <c r="S598" s="86"/>
      <c r="T598" s="86"/>
      <c r="U598" s="87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T598" s="19" t="s">
        <v>345</v>
      </c>
      <c r="AU598" s="19" t="s">
        <v>85</v>
      </c>
    </row>
    <row r="599" s="2" customFormat="1" ht="16.5" customHeight="1">
      <c r="A599" s="40"/>
      <c r="B599" s="41"/>
      <c r="C599" s="257" t="s">
        <v>996</v>
      </c>
      <c r="D599" s="257" t="s">
        <v>395</v>
      </c>
      <c r="E599" s="258" t="s">
        <v>2684</v>
      </c>
      <c r="F599" s="259" t="s">
        <v>2685</v>
      </c>
      <c r="G599" s="260" t="s">
        <v>666</v>
      </c>
      <c r="H599" s="261">
        <v>6</v>
      </c>
      <c r="I599" s="262"/>
      <c r="J599" s="263">
        <f>ROUND(I599*H599,2)</f>
        <v>0</v>
      </c>
      <c r="K599" s="259" t="s">
        <v>341</v>
      </c>
      <c r="L599" s="264"/>
      <c r="M599" s="265" t="s">
        <v>19</v>
      </c>
      <c r="N599" s="266" t="s">
        <v>47</v>
      </c>
      <c r="O599" s="86"/>
      <c r="P599" s="225">
        <f>O599*H599</f>
        <v>0</v>
      </c>
      <c r="Q599" s="225">
        <v>0.0041999999999999997</v>
      </c>
      <c r="R599" s="225">
        <f>Q599*H599</f>
        <v>0.0252</v>
      </c>
      <c r="S599" s="225">
        <v>0</v>
      </c>
      <c r="T599" s="225">
        <f>S599*H599</f>
        <v>0</v>
      </c>
      <c r="U599" s="226" t="s">
        <v>19</v>
      </c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R599" s="227" t="s">
        <v>394</v>
      </c>
      <c r="AT599" s="227" t="s">
        <v>395</v>
      </c>
      <c r="AU599" s="227" t="s">
        <v>85</v>
      </c>
      <c r="AY599" s="19" t="s">
        <v>335</v>
      </c>
      <c r="BE599" s="228">
        <f>IF(N599="základní",J599,0)</f>
        <v>0</v>
      </c>
      <c r="BF599" s="228">
        <f>IF(N599="snížená",J599,0)</f>
        <v>0</v>
      </c>
      <c r="BG599" s="228">
        <f>IF(N599="zákl. přenesená",J599,0)</f>
        <v>0</v>
      </c>
      <c r="BH599" s="228">
        <f>IF(N599="sníž. přenesená",J599,0)</f>
        <v>0</v>
      </c>
      <c r="BI599" s="228">
        <f>IF(N599="nulová",J599,0)</f>
        <v>0</v>
      </c>
      <c r="BJ599" s="19" t="s">
        <v>83</v>
      </c>
      <c r="BK599" s="228">
        <f>ROUND(I599*H599,2)</f>
        <v>0</v>
      </c>
      <c r="BL599" s="19" t="s">
        <v>103</v>
      </c>
      <c r="BM599" s="227" t="s">
        <v>2686</v>
      </c>
    </row>
    <row r="600" s="2" customFormat="1">
      <c r="A600" s="40"/>
      <c r="B600" s="41"/>
      <c r="C600" s="42"/>
      <c r="D600" s="229" t="s">
        <v>343</v>
      </c>
      <c r="E600" s="42"/>
      <c r="F600" s="230" t="s">
        <v>2685</v>
      </c>
      <c r="G600" s="42"/>
      <c r="H600" s="42"/>
      <c r="I600" s="231"/>
      <c r="J600" s="42"/>
      <c r="K600" s="42"/>
      <c r="L600" s="46"/>
      <c r="M600" s="232"/>
      <c r="N600" s="233"/>
      <c r="O600" s="86"/>
      <c r="P600" s="86"/>
      <c r="Q600" s="86"/>
      <c r="R600" s="86"/>
      <c r="S600" s="86"/>
      <c r="T600" s="86"/>
      <c r="U600" s="87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T600" s="19" t="s">
        <v>343</v>
      </c>
      <c r="AU600" s="19" t="s">
        <v>85</v>
      </c>
    </row>
    <row r="601" s="2" customFormat="1" ht="21.75" customHeight="1">
      <c r="A601" s="40"/>
      <c r="B601" s="41"/>
      <c r="C601" s="216" t="s">
        <v>1001</v>
      </c>
      <c r="D601" s="216" t="s">
        <v>337</v>
      </c>
      <c r="E601" s="217" t="s">
        <v>2687</v>
      </c>
      <c r="F601" s="218" t="s">
        <v>2688</v>
      </c>
      <c r="G601" s="219" t="s">
        <v>618</v>
      </c>
      <c r="H601" s="220">
        <v>250</v>
      </c>
      <c r="I601" s="221"/>
      <c r="J601" s="222">
        <f>ROUND(I601*H601,2)</f>
        <v>0</v>
      </c>
      <c r="K601" s="218" t="s">
        <v>341</v>
      </c>
      <c r="L601" s="46"/>
      <c r="M601" s="223" t="s">
        <v>19</v>
      </c>
      <c r="N601" s="224" t="s">
        <v>47</v>
      </c>
      <c r="O601" s="86"/>
      <c r="P601" s="225">
        <f>O601*H601</f>
        <v>0</v>
      </c>
      <c r="Q601" s="225">
        <v>0.00381</v>
      </c>
      <c r="R601" s="225">
        <f>Q601*H601</f>
        <v>0.95250000000000001</v>
      </c>
      <c r="S601" s="225">
        <v>0</v>
      </c>
      <c r="T601" s="225">
        <f>S601*H601</f>
        <v>0</v>
      </c>
      <c r="U601" s="226" t="s">
        <v>19</v>
      </c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R601" s="227" t="s">
        <v>103</v>
      </c>
      <c r="AT601" s="227" t="s">
        <v>337</v>
      </c>
      <c r="AU601" s="227" t="s">
        <v>85</v>
      </c>
      <c r="AY601" s="19" t="s">
        <v>335</v>
      </c>
      <c r="BE601" s="228">
        <f>IF(N601="základní",J601,0)</f>
        <v>0</v>
      </c>
      <c r="BF601" s="228">
        <f>IF(N601="snížená",J601,0)</f>
        <v>0</v>
      </c>
      <c r="BG601" s="228">
        <f>IF(N601="zákl. přenesená",J601,0)</f>
        <v>0</v>
      </c>
      <c r="BH601" s="228">
        <f>IF(N601="sníž. přenesená",J601,0)</f>
        <v>0</v>
      </c>
      <c r="BI601" s="228">
        <f>IF(N601="nulová",J601,0)</f>
        <v>0</v>
      </c>
      <c r="BJ601" s="19" t="s">
        <v>83</v>
      </c>
      <c r="BK601" s="228">
        <f>ROUND(I601*H601,2)</f>
        <v>0</v>
      </c>
      <c r="BL601" s="19" t="s">
        <v>103</v>
      </c>
      <c r="BM601" s="227" t="s">
        <v>2689</v>
      </c>
    </row>
    <row r="602" s="2" customFormat="1">
      <c r="A602" s="40"/>
      <c r="B602" s="41"/>
      <c r="C602" s="42"/>
      <c r="D602" s="229" t="s">
        <v>343</v>
      </c>
      <c r="E602" s="42"/>
      <c r="F602" s="230" t="s">
        <v>2690</v>
      </c>
      <c r="G602" s="42"/>
      <c r="H602" s="42"/>
      <c r="I602" s="231"/>
      <c r="J602" s="42"/>
      <c r="K602" s="42"/>
      <c r="L602" s="46"/>
      <c r="M602" s="232"/>
      <c r="N602" s="233"/>
      <c r="O602" s="86"/>
      <c r="P602" s="86"/>
      <c r="Q602" s="86"/>
      <c r="R602" s="86"/>
      <c r="S602" s="86"/>
      <c r="T602" s="86"/>
      <c r="U602" s="87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T602" s="19" t="s">
        <v>343</v>
      </c>
      <c r="AU602" s="19" t="s">
        <v>85</v>
      </c>
    </row>
    <row r="603" s="2" customFormat="1">
      <c r="A603" s="40"/>
      <c r="B603" s="41"/>
      <c r="C603" s="42"/>
      <c r="D603" s="234" t="s">
        <v>345</v>
      </c>
      <c r="E603" s="42"/>
      <c r="F603" s="235" t="s">
        <v>2691</v>
      </c>
      <c r="G603" s="42"/>
      <c r="H603" s="42"/>
      <c r="I603" s="231"/>
      <c r="J603" s="42"/>
      <c r="K603" s="42"/>
      <c r="L603" s="46"/>
      <c r="M603" s="232"/>
      <c r="N603" s="233"/>
      <c r="O603" s="86"/>
      <c r="P603" s="86"/>
      <c r="Q603" s="86"/>
      <c r="R603" s="86"/>
      <c r="S603" s="86"/>
      <c r="T603" s="86"/>
      <c r="U603" s="87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T603" s="19" t="s">
        <v>345</v>
      </c>
      <c r="AU603" s="19" t="s">
        <v>85</v>
      </c>
    </row>
    <row r="604" s="2" customFormat="1" ht="16.5" customHeight="1">
      <c r="A604" s="40"/>
      <c r="B604" s="41"/>
      <c r="C604" s="216" t="s">
        <v>1008</v>
      </c>
      <c r="D604" s="216" t="s">
        <v>337</v>
      </c>
      <c r="E604" s="217" t="s">
        <v>2692</v>
      </c>
      <c r="F604" s="218" t="s">
        <v>2693</v>
      </c>
      <c r="G604" s="219" t="s">
        <v>666</v>
      </c>
      <c r="H604" s="220">
        <v>181</v>
      </c>
      <c r="I604" s="221"/>
      <c r="J604" s="222">
        <f>ROUND(I604*H604,2)</f>
        <v>0</v>
      </c>
      <c r="K604" s="218" t="s">
        <v>341</v>
      </c>
      <c r="L604" s="46"/>
      <c r="M604" s="223" t="s">
        <v>19</v>
      </c>
      <c r="N604" s="224" t="s">
        <v>47</v>
      </c>
      <c r="O604" s="86"/>
      <c r="P604" s="225">
        <f>O604*H604</f>
        <v>0</v>
      </c>
      <c r="Q604" s="225">
        <v>4.0000000000000003E-05</v>
      </c>
      <c r="R604" s="225">
        <f>Q604*H604</f>
        <v>0.0072400000000000008</v>
      </c>
      <c r="S604" s="225">
        <v>0</v>
      </c>
      <c r="T604" s="225">
        <f>S604*H604</f>
        <v>0</v>
      </c>
      <c r="U604" s="226" t="s">
        <v>19</v>
      </c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R604" s="227" t="s">
        <v>103</v>
      </c>
      <c r="AT604" s="227" t="s">
        <v>337</v>
      </c>
      <c r="AU604" s="227" t="s">
        <v>85</v>
      </c>
      <c r="AY604" s="19" t="s">
        <v>335</v>
      </c>
      <c r="BE604" s="228">
        <f>IF(N604="základní",J604,0)</f>
        <v>0</v>
      </c>
      <c r="BF604" s="228">
        <f>IF(N604="snížená",J604,0)</f>
        <v>0</v>
      </c>
      <c r="BG604" s="228">
        <f>IF(N604="zákl. přenesená",J604,0)</f>
        <v>0</v>
      </c>
      <c r="BH604" s="228">
        <f>IF(N604="sníž. přenesená",J604,0)</f>
        <v>0</v>
      </c>
      <c r="BI604" s="228">
        <f>IF(N604="nulová",J604,0)</f>
        <v>0</v>
      </c>
      <c r="BJ604" s="19" t="s">
        <v>83</v>
      </c>
      <c r="BK604" s="228">
        <f>ROUND(I604*H604,2)</f>
        <v>0</v>
      </c>
      <c r="BL604" s="19" t="s">
        <v>103</v>
      </c>
      <c r="BM604" s="227" t="s">
        <v>2694</v>
      </c>
    </row>
    <row r="605" s="2" customFormat="1">
      <c r="A605" s="40"/>
      <c r="B605" s="41"/>
      <c r="C605" s="42"/>
      <c r="D605" s="229" t="s">
        <v>343</v>
      </c>
      <c r="E605" s="42"/>
      <c r="F605" s="230" t="s">
        <v>2695</v>
      </c>
      <c r="G605" s="42"/>
      <c r="H605" s="42"/>
      <c r="I605" s="231"/>
      <c r="J605" s="42"/>
      <c r="K605" s="42"/>
      <c r="L605" s="46"/>
      <c r="M605" s="232"/>
      <c r="N605" s="233"/>
      <c r="O605" s="86"/>
      <c r="P605" s="86"/>
      <c r="Q605" s="86"/>
      <c r="R605" s="86"/>
      <c r="S605" s="86"/>
      <c r="T605" s="86"/>
      <c r="U605" s="87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T605" s="19" t="s">
        <v>343</v>
      </c>
      <c r="AU605" s="19" t="s">
        <v>85</v>
      </c>
    </row>
    <row r="606" s="2" customFormat="1">
      <c r="A606" s="40"/>
      <c r="B606" s="41"/>
      <c r="C606" s="42"/>
      <c r="D606" s="234" t="s">
        <v>345</v>
      </c>
      <c r="E606" s="42"/>
      <c r="F606" s="235" t="s">
        <v>2696</v>
      </c>
      <c r="G606" s="42"/>
      <c r="H606" s="42"/>
      <c r="I606" s="231"/>
      <c r="J606" s="42"/>
      <c r="K606" s="42"/>
      <c r="L606" s="46"/>
      <c r="M606" s="232"/>
      <c r="N606" s="233"/>
      <c r="O606" s="86"/>
      <c r="P606" s="86"/>
      <c r="Q606" s="86"/>
      <c r="R606" s="86"/>
      <c r="S606" s="86"/>
      <c r="T606" s="86"/>
      <c r="U606" s="87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T606" s="19" t="s">
        <v>345</v>
      </c>
      <c r="AU606" s="19" t="s">
        <v>85</v>
      </c>
    </row>
    <row r="607" s="13" customFormat="1">
      <c r="A607" s="13"/>
      <c r="B607" s="236"/>
      <c r="C607" s="237"/>
      <c r="D607" s="229" t="s">
        <v>347</v>
      </c>
      <c r="E607" s="238" t="s">
        <v>19</v>
      </c>
      <c r="F607" s="239" t="s">
        <v>2697</v>
      </c>
      <c r="G607" s="237"/>
      <c r="H607" s="240">
        <v>145</v>
      </c>
      <c r="I607" s="241"/>
      <c r="J607" s="237"/>
      <c r="K607" s="237"/>
      <c r="L607" s="242"/>
      <c r="M607" s="243"/>
      <c r="N607" s="244"/>
      <c r="O607" s="244"/>
      <c r="P607" s="244"/>
      <c r="Q607" s="244"/>
      <c r="R607" s="244"/>
      <c r="S607" s="244"/>
      <c r="T607" s="244"/>
      <c r="U607" s="245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T607" s="246" t="s">
        <v>347</v>
      </c>
      <c r="AU607" s="246" t="s">
        <v>85</v>
      </c>
      <c r="AV607" s="13" t="s">
        <v>85</v>
      </c>
      <c r="AW607" s="13" t="s">
        <v>37</v>
      </c>
      <c r="AX607" s="13" t="s">
        <v>76</v>
      </c>
      <c r="AY607" s="246" t="s">
        <v>335</v>
      </c>
    </row>
    <row r="608" s="13" customFormat="1">
      <c r="A608" s="13"/>
      <c r="B608" s="236"/>
      <c r="C608" s="237"/>
      <c r="D608" s="229" t="s">
        <v>347</v>
      </c>
      <c r="E608" s="238" t="s">
        <v>19</v>
      </c>
      <c r="F608" s="239" t="s">
        <v>2698</v>
      </c>
      <c r="G608" s="237"/>
      <c r="H608" s="240">
        <v>24</v>
      </c>
      <c r="I608" s="241"/>
      <c r="J608" s="237"/>
      <c r="K608" s="237"/>
      <c r="L608" s="242"/>
      <c r="M608" s="243"/>
      <c r="N608" s="244"/>
      <c r="O608" s="244"/>
      <c r="P608" s="244"/>
      <c r="Q608" s="244"/>
      <c r="R608" s="244"/>
      <c r="S608" s="244"/>
      <c r="T608" s="244"/>
      <c r="U608" s="245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T608" s="246" t="s">
        <v>347</v>
      </c>
      <c r="AU608" s="246" t="s">
        <v>85</v>
      </c>
      <c r="AV608" s="13" t="s">
        <v>85</v>
      </c>
      <c r="AW608" s="13" t="s">
        <v>37</v>
      </c>
      <c r="AX608" s="13" t="s">
        <v>76</v>
      </c>
      <c r="AY608" s="246" t="s">
        <v>335</v>
      </c>
    </row>
    <row r="609" s="13" customFormat="1">
      <c r="A609" s="13"/>
      <c r="B609" s="236"/>
      <c r="C609" s="237"/>
      <c r="D609" s="229" t="s">
        <v>347</v>
      </c>
      <c r="E609" s="238" t="s">
        <v>19</v>
      </c>
      <c r="F609" s="239" t="s">
        <v>2699</v>
      </c>
      <c r="G609" s="237"/>
      <c r="H609" s="240">
        <v>12</v>
      </c>
      <c r="I609" s="241"/>
      <c r="J609" s="237"/>
      <c r="K609" s="237"/>
      <c r="L609" s="242"/>
      <c r="M609" s="243"/>
      <c r="N609" s="244"/>
      <c r="O609" s="244"/>
      <c r="P609" s="244"/>
      <c r="Q609" s="244"/>
      <c r="R609" s="244"/>
      <c r="S609" s="244"/>
      <c r="T609" s="244"/>
      <c r="U609" s="245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T609" s="246" t="s">
        <v>347</v>
      </c>
      <c r="AU609" s="246" t="s">
        <v>85</v>
      </c>
      <c r="AV609" s="13" t="s">
        <v>85</v>
      </c>
      <c r="AW609" s="13" t="s">
        <v>37</v>
      </c>
      <c r="AX609" s="13" t="s">
        <v>76</v>
      </c>
      <c r="AY609" s="246" t="s">
        <v>335</v>
      </c>
    </row>
    <row r="610" s="15" customFormat="1">
      <c r="A610" s="15"/>
      <c r="B610" s="267"/>
      <c r="C610" s="268"/>
      <c r="D610" s="229" t="s">
        <v>347</v>
      </c>
      <c r="E610" s="269" t="s">
        <v>19</v>
      </c>
      <c r="F610" s="270" t="s">
        <v>462</v>
      </c>
      <c r="G610" s="268"/>
      <c r="H610" s="271">
        <v>181</v>
      </c>
      <c r="I610" s="272"/>
      <c r="J610" s="268"/>
      <c r="K610" s="268"/>
      <c r="L610" s="273"/>
      <c r="M610" s="274"/>
      <c r="N610" s="275"/>
      <c r="O610" s="275"/>
      <c r="P610" s="275"/>
      <c r="Q610" s="275"/>
      <c r="R610" s="275"/>
      <c r="S610" s="275"/>
      <c r="T610" s="275"/>
      <c r="U610" s="276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T610" s="277" t="s">
        <v>347</v>
      </c>
      <c r="AU610" s="277" t="s">
        <v>85</v>
      </c>
      <c r="AV610" s="15" t="s">
        <v>103</v>
      </c>
      <c r="AW610" s="15" t="s">
        <v>37</v>
      </c>
      <c r="AX610" s="15" t="s">
        <v>83</v>
      </c>
      <c r="AY610" s="277" t="s">
        <v>335</v>
      </c>
    </row>
    <row r="611" s="2" customFormat="1" ht="16.5" customHeight="1">
      <c r="A611" s="40"/>
      <c r="B611" s="41"/>
      <c r="C611" s="216" t="s">
        <v>1014</v>
      </c>
      <c r="D611" s="216" t="s">
        <v>337</v>
      </c>
      <c r="E611" s="217" t="s">
        <v>2700</v>
      </c>
      <c r="F611" s="218" t="s">
        <v>2701</v>
      </c>
      <c r="G611" s="219" t="s">
        <v>666</v>
      </c>
      <c r="H611" s="220">
        <v>3</v>
      </c>
      <c r="I611" s="221"/>
      <c r="J611" s="222">
        <f>ROUND(I611*H611,2)</f>
        <v>0</v>
      </c>
      <c r="K611" s="218" t="s">
        <v>341</v>
      </c>
      <c r="L611" s="46"/>
      <c r="M611" s="223" t="s">
        <v>19</v>
      </c>
      <c r="N611" s="224" t="s">
        <v>47</v>
      </c>
      <c r="O611" s="86"/>
      <c r="P611" s="225">
        <f>O611*H611</f>
        <v>0</v>
      </c>
      <c r="Q611" s="225">
        <v>4.0000000000000003E-05</v>
      </c>
      <c r="R611" s="225">
        <f>Q611*H611</f>
        <v>0.00012000000000000002</v>
      </c>
      <c r="S611" s="225">
        <v>0</v>
      </c>
      <c r="T611" s="225">
        <f>S611*H611</f>
        <v>0</v>
      </c>
      <c r="U611" s="226" t="s">
        <v>19</v>
      </c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R611" s="227" t="s">
        <v>103</v>
      </c>
      <c r="AT611" s="227" t="s">
        <v>337</v>
      </c>
      <c r="AU611" s="227" t="s">
        <v>85</v>
      </c>
      <c r="AY611" s="19" t="s">
        <v>335</v>
      </c>
      <c r="BE611" s="228">
        <f>IF(N611="základní",J611,0)</f>
        <v>0</v>
      </c>
      <c r="BF611" s="228">
        <f>IF(N611="snížená",J611,0)</f>
        <v>0</v>
      </c>
      <c r="BG611" s="228">
        <f>IF(N611="zákl. přenesená",J611,0)</f>
        <v>0</v>
      </c>
      <c r="BH611" s="228">
        <f>IF(N611="sníž. přenesená",J611,0)</f>
        <v>0</v>
      </c>
      <c r="BI611" s="228">
        <f>IF(N611="nulová",J611,0)</f>
        <v>0</v>
      </c>
      <c r="BJ611" s="19" t="s">
        <v>83</v>
      </c>
      <c r="BK611" s="228">
        <f>ROUND(I611*H611,2)</f>
        <v>0</v>
      </c>
      <c r="BL611" s="19" t="s">
        <v>103</v>
      </c>
      <c r="BM611" s="227" t="s">
        <v>2702</v>
      </c>
    </row>
    <row r="612" s="2" customFormat="1">
      <c r="A612" s="40"/>
      <c r="B612" s="41"/>
      <c r="C612" s="42"/>
      <c r="D612" s="229" t="s">
        <v>343</v>
      </c>
      <c r="E612" s="42"/>
      <c r="F612" s="230" t="s">
        <v>2703</v>
      </c>
      <c r="G612" s="42"/>
      <c r="H612" s="42"/>
      <c r="I612" s="231"/>
      <c r="J612" s="42"/>
      <c r="K612" s="42"/>
      <c r="L612" s="46"/>
      <c r="M612" s="232"/>
      <c r="N612" s="233"/>
      <c r="O612" s="86"/>
      <c r="P612" s="86"/>
      <c r="Q612" s="86"/>
      <c r="R612" s="86"/>
      <c r="S612" s="86"/>
      <c r="T612" s="86"/>
      <c r="U612" s="87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T612" s="19" t="s">
        <v>343</v>
      </c>
      <c r="AU612" s="19" t="s">
        <v>85</v>
      </c>
    </row>
    <row r="613" s="2" customFormat="1">
      <c r="A613" s="40"/>
      <c r="B613" s="41"/>
      <c r="C613" s="42"/>
      <c r="D613" s="234" t="s">
        <v>345</v>
      </c>
      <c r="E613" s="42"/>
      <c r="F613" s="235" t="s">
        <v>2704</v>
      </c>
      <c r="G613" s="42"/>
      <c r="H613" s="42"/>
      <c r="I613" s="231"/>
      <c r="J613" s="42"/>
      <c r="K613" s="42"/>
      <c r="L613" s="46"/>
      <c r="M613" s="232"/>
      <c r="N613" s="233"/>
      <c r="O613" s="86"/>
      <c r="P613" s="86"/>
      <c r="Q613" s="86"/>
      <c r="R613" s="86"/>
      <c r="S613" s="86"/>
      <c r="T613" s="86"/>
      <c r="U613" s="87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T613" s="19" t="s">
        <v>345</v>
      </c>
      <c r="AU613" s="19" t="s">
        <v>85</v>
      </c>
    </row>
    <row r="614" s="14" customFormat="1">
      <c r="A614" s="14"/>
      <c r="B614" s="247"/>
      <c r="C614" s="248"/>
      <c r="D614" s="229" t="s">
        <v>347</v>
      </c>
      <c r="E614" s="249" t="s">
        <v>19</v>
      </c>
      <c r="F614" s="250" t="s">
        <v>2158</v>
      </c>
      <c r="G614" s="248"/>
      <c r="H614" s="249" t="s">
        <v>19</v>
      </c>
      <c r="I614" s="251"/>
      <c r="J614" s="248"/>
      <c r="K614" s="248"/>
      <c r="L614" s="252"/>
      <c r="M614" s="253"/>
      <c r="N614" s="254"/>
      <c r="O614" s="254"/>
      <c r="P614" s="254"/>
      <c r="Q614" s="254"/>
      <c r="R614" s="254"/>
      <c r="S614" s="254"/>
      <c r="T614" s="254"/>
      <c r="U614" s="255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T614" s="256" t="s">
        <v>347</v>
      </c>
      <c r="AU614" s="256" t="s">
        <v>85</v>
      </c>
      <c r="AV614" s="14" t="s">
        <v>83</v>
      </c>
      <c r="AW614" s="14" t="s">
        <v>37</v>
      </c>
      <c r="AX614" s="14" t="s">
        <v>76</v>
      </c>
      <c r="AY614" s="256" t="s">
        <v>335</v>
      </c>
    </row>
    <row r="615" s="13" customFormat="1">
      <c r="A615" s="13"/>
      <c r="B615" s="236"/>
      <c r="C615" s="237"/>
      <c r="D615" s="229" t="s">
        <v>347</v>
      </c>
      <c r="E615" s="238" t="s">
        <v>19</v>
      </c>
      <c r="F615" s="239" t="s">
        <v>99</v>
      </c>
      <c r="G615" s="237"/>
      <c r="H615" s="240">
        <v>3</v>
      </c>
      <c r="I615" s="241"/>
      <c r="J615" s="237"/>
      <c r="K615" s="237"/>
      <c r="L615" s="242"/>
      <c r="M615" s="243"/>
      <c r="N615" s="244"/>
      <c r="O615" s="244"/>
      <c r="P615" s="244"/>
      <c r="Q615" s="244"/>
      <c r="R615" s="244"/>
      <c r="S615" s="244"/>
      <c r="T615" s="244"/>
      <c r="U615" s="245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T615" s="246" t="s">
        <v>347</v>
      </c>
      <c r="AU615" s="246" t="s">
        <v>85</v>
      </c>
      <c r="AV615" s="13" t="s">
        <v>85</v>
      </c>
      <c r="AW615" s="13" t="s">
        <v>37</v>
      </c>
      <c r="AX615" s="13" t="s">
        <v>83</v>
      </c>
      <c r="AY615" s="246" t="s">
        <v>335</v>
      </c>
    </row>
    <row r="616" s="2" customFormat="1" ht="16.5" customHeight="1">
      <c r="A616" s="40"/>
      <c r="B616" s="41"/>
      <c r="C616" s="216" t="s">
        <v>1020</v>
      </c>
      <c r="D616" s="216" t="s">
        <v>337</v>
      </c>
      <c r="E616" s="217" t="s">
        <v>2705</v>
      </c>
      <c r="F616" s="218" t="s">
        <v>2706</v>
      </c>
      <c r="G616" s="219" t="s">
        <v>666</v>
      </c>
      <c r="H616" s="220">
        <v>181</v>
      </c>
      <c r="I616" s="221"/>
      <c r="J616" s="222">
        <f>ROUND(I616*H616,2)</f>
        <v>0</v>
      </c>
      <c r="K616" s="218" t="s">
        <v>341</v>
      </c>
      <c r="L616" s="46"/>
      <c r="M616" s="223" t="s">
        <v>19</v>
      </c>
      <c r="N616" s="224" t="s">
        <v>47</v>
      </c>
      <c r="O616" s="86"/>
      <c r="P616" s="225">
        <f>O616*H616</f>
        <v>0</v>
      </c>
      <c r="Q616" s="225">
        <v>0.00020000000000000001</v>
      </c>
      <c r="R616" s="225">
        <f>Q616*H616</f>
        <v>0.036200000000000003</v>
      </c>
      <c r="S616" s="225">
        <v>0</v>
      </c>
      <c r="T616" s="225">
        <f>S616*H616</f>
        <v>0</v>
      </c>
      <c r="U616" s="226" t="s">
        <v>19</v>
      </c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R616" s="227" t="s">
        <v>103</v>
      </c>
      <c r="AT616" s="227" t="s">
        <v>337</v>
      </c>
      <c r="AU616" s="227" t="s">
        <v>85</v>
      </c>
      <c r="AY616" s="19" t="s">
        <v>335</v>
      </c>
      <c r="BE616" s="228">
        <f>IF(N616="základní",J616,0)</f>
        <v>0</v>
      </c>
      <c r="BF616" s="228">
        <f>IF(N616="snížená",J616,0)</f>
        <v>0</v>
      </c>
      <c r="BG616" s="228">
        <f>IF(N616="zákl. přenesená",J616,0)</f>
        <v>0</v>
      </c>
      <c r="BH616" s="228">
        <f>IF(N616="sníž. přenesená",J616,0)</f>
        <v>0</v>
      </c>
      <c r="BI616" s="228">
        <f>IF(N616="nulová",J616,0)</f>
        <v>0</v>
      </c>
      <c r="BJ616" s="19" t="s">
        <v>83</v>
      </c>
      <c r="BK616" s="228">
        <f>ROUND(I616*H616,2)</f>
        <v>0</v>
      </c>
      <c r="BL616" s="19" t="s">
        <v>103</v>
      </c>
      <c r="BM616" s="227" t="s">
        <v>2707</v>
      </c>
    </row>
    <row r="617" s="2" customFormat="1">
      <c r="A617" s="40"/>
      <c r="B617" s="41"/>
      <c r="C617" s="42"/>
      <c r="D617" s="229" t="s">
        <v>343</v>
      </c>
      <c r="E617" s="42"/>
      <c r="F617" s="230" t="s">
        <v>2708</v>
      </c>
      <c r="G617" s="42"/>
      <c r="H617" s="42"/>
      <c r="I617" s="231"/>
      <c r="J617" s="42"/>
      <c r="K617" s="42"/>
      <c r="L617" s="46"/>
      <c r="M617" s="232"/>
      <c r="N617" s="233"/>
      <c r="O617" s="86"/>
      <c r="P617" s="86"/>
      <c r="Q617" s="86"/>
      <c r="R617" s="86"/>
      <c r="S617" s="86"/>
      <c r="T617" s="86"/>
      <c r="U617" s="87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T617" s="19" t="s">
        <v>343</v>
      </c>
      <c r="AU617" s="19" t="s">
        <v>85</v>
      </c>
    </row>
    <row r="618" s="2" customFormat="1">
      <c r="A618" s="40"/>
      <c r="B618" s="41"/>
      <c r="C618" s="42"/>
      <c r="D618" s="234" t="s">
        <v>345</v>
      </c>
      <c r="E618" s="42"/>
      <c r="F618" s="235" t="s">
        <v>2709</v>
      </c>
      <c r="G618" s="42"/>
      <c r="H618" s="42"/>
      <c r="I618" s="231"/>
      <c r="J618" s="42"/>
      <c r="K618" s="42"/>
      <c r="L618" s="46"/>
      <c r="M618" s="232"/>
      <c r="N618" s="233"/>
      <c r="O618" s="86"/>
      <c r="P618" s="86"/>
      <c r="Q618" s="86"/>
      <c r="R618" s="86"/>
      <c r="S618" s="86"/>
      <c r="T618" s="86"/>
      <c r="U618" s="87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T618" s="19" t="s">
        <v>345</v>
      </c>
      <c r="AU618" s="19" t="s">
        <v>85</v>
      </c>
    </row>
    <row r="619" s="13" customFormat="1">
      <c r="A619" s="13"/>
      <c r="B619" s="236"/>
      <c r="C619" s="237"/>
      <c r="D619" s="229" t="s">
        <v>347</v>
      </c>
      <c r="E619" s="238" t="s">
        <v>19</v>
      </c>
      <c r="F619" s="239" t="s">
        <v>2697</v>
      </c>
      <c r="G619" s="237"/>
      <c r="H619" s="240">
        <v>145</v>
      </c>
      <c r="I619" s="241"/>
      <c r="J619" s="237"/>
      <c r="K619" s="237"/>
      <c r="L619" s="242"/>
      <c r="M619" s="243"/>
      <c r="N619" s="244"/>
      <c r="O619" s="244"/>
      <c r="P619" s="244"/>
      <c r="Q619" s="244"/>
      <c r="R619" s="244"/>
      <c r="S619" s="244"/>
      <c r="T619" s="244"/>
      <c r="U619" s="245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T619" s="246" t="s">
        <v>347</v>
      </c>
      <c r="AU619" s="246" t="s">
        <v>85</v>
      </c>
      <c r="AV619" s="13" t="s">
        <v>85</v>
      </c>
      <c r="AW619" s="13" t="s">
        <v>37</v>
      </c>
      <c r="AX619" s="13" t="s">
        <v>76</v>
      </c>
      <c r="AY619" s="246" t="s">
        <v>335</v>
      </c>
    </row>
    <row r="620" s="13" customFormat="1">
      <c r="A620" s="13"/>
      <c r="B620" s="236"/>
      <c r="C620" s="237"/>
      <c r="D620" s="229" t="s">
        <v>347</v>
      </c>
      <c r="E620" s="238" t="s">
        <v>19</v>
      </c>
      <c r="F620" s="239" t="s">
        <v>2698</v>
      </c>
      <c r="G620" s="237"/>
      <c r="H620" s="240">
        <v>24</v>
      </c>
      <c r="I620" s="241"/>
      <c r="J620" s="237"/>
      <c r="K620" s="237"/>
      <c r="L620" s="242"/>
      <c r="M620" s="243"/>
      <c r="N620" s="244"/>
      <c r="O620" s="244"/>
      <c r="P620" s="244"/>
      <c r="Q620" s="244"/>
      <c r="R620" s="244"/>
      <c r="S620" s="244"/>
      <c r="T620" s="244"/>
      <c r="U620" s="245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T620" s="246" t="s">
        <v>347</v>
      </c>
      <c r="AU620" s="246" t="s">
        <v>85</v>
      </c>
      <c r="AV620" s="13" t="s">
        <v>85</v>
      </c>
      <c r="AW620" s="13" t="s">
        <v>37</v>
      </c>
      <c r="AX620" s="13" t="s">
        <v>76</v>
      </c>
      <c r="AY620" s="246" t="s">
        <v>335</v>
      </c>
    </row>
    <row r="621" s="13" customFormat="1">
      <c r="A621" s="13"/>
      <c r="B621" s="236"/>
      <c r="C621" s="237"/>
      <c r="D621" s="229" t="s">
        <v>347</v>
      </c>
      <c r="E621" s="238" t="s">
        <v>19</v>
      </c>
      <c r="F621" s="239" t="s">
        <v>2699</v>
      </c>
      <c r="G621" s="237"/>
      <c r="H621" s="240">
        <v>12</v>
      </c>
      <c r="I621" s="241"/>
      <c r="J621" s="237"/>
      <c r="K621" s="237"/>
      <c r="L621" s="242"/>
      <c r="M621" s="243"/>
      <c r="N621" s="244"/>
      <c r="O621" s="244"/>
      <c r="P621" s="244"/>
      <c r="Q621" s="244"/>
      <c r="R621" s="244"/>
      <c r="S621" s="244"/>
      <c r="T621" s="244"/>
      <c r="U621" s="245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T621" s="246" t="s">
        <v>347</v>
      </c>
      <c r="AU621" s="246" t="s">
        <v>85</v>
      </c>
      <c r="AV621" s="13" t="s">
        <v>85</v>
      </c>
      <c r="AW621" s="13" t="s">
        <v>37</v>
      </c>
      <c r="AX621" s="13" t="s">
        <v>76</v>
      </c>
      <c r="AY621" s="246" t="s">
        <v>335</v>
      </c>
    </row>
    <row r="622" s="15" customFormat="1">
      <c r="A622" s="15"/>
      <c r="B622" s="267"/>
      <c r="C622" s="268"/>
      <c r="D622" s="229" t="s">
        <v>347</v>
      </c>
      <c r="E622" s="269" t="s">
        <v>19</v>
      </c>
      <c r="F622" s="270" t="s">
        <v>462</v>
      </c>
      <c r="G622" s="268"/>
      <c r="H622" s="271">
        <v>181</v>
      </c>
      <c r="I622" s="272"/>
      <c r="J622" s="268"/>
      <c r="K622" s="268"/>
      <c r="L622" s="273"/>
      <c r="M622" s="274"/>
      <c r="N622" s="275"/>
      <c r="O622" s="275"/>
      <c r="P622" s="275"/>
      <c r="Q622" s="275"/>
      <c r="R622" s="275"/>
      <c r="S622" s="275"/>
      <c r="T622" s="275"/>
      <c r="U622" s="276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T622" s="277" t="s">
        <v>347</v>
      </c>
      <c r="AU622" s="277" t="s">
        <v>85</v>
      </c>
      <c r="AV622" s="15" t="s">
        <v>103</v>
      </c>
      <c r="AW622" s="15" t="s">
        <v>37</v>
      </c>
      <c r="AX622" s="15" t="s">
        <v>83</v>
      </c>
      <c r="AY622" s="277" t="s">
        <v>335</v>
      </c>
    </row>
    <row r="623" s="12" customFormat="1" ht="22.8" customHeight="1">
      <c r="A623" s="12"/>
      <c r="B623" s="200"/>
      <c r="C623" s="201"/>
      <c r="D623" s="202" t="s">
        <v>75</v>
      </c>
      <c r="E623" s="214" t="s">
        <v>819</v>
      </c>
      <c r="F623" s="214" t="s">
        <v>820</v>
      </c>
      <c r="G623" s="201"/>
      <c r="H623" s="201"/>
      <c r="I623" s="204"/>
      <c r="J623" s="215">
        <f>BK623</f>
        <v>0</v>
      </c>
      <c r="K623" s="201"/>
      <c r="L623" s="206"/>
      <c r="M623" s="207"/>
      <c r="N623" s="208"/>
      <c r="O623" s="208"/>
      <c r="P623" s="209">
        <f>SUM(P624:P626)</f>
        <v>0</v>
      </c>
      <c r="Q623" s="208"/>
      <c r="R623" s="209">
        <f>SUM(R624:R626)</f>
        <v>0</v>
      </c>
      <c r="S623" s="208"/>
      <c r="T623" s="209">
        <f>SUM(T624:T626)</f>
        <v>0</v>
      </c>
      <c r="U623" s="210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R623" s="211" t="s">
        <v>83</v>
      </c>
      <c r="AT623" s="212" t="s">
        <v>75</v>
      </c>
      <c r="AU623" s="212" t="s">
        <v>83</v>
      </c>
      <c r="AY623" s="211" t="s">
        <v>335</v>
      </c>
      <c r="BK623" s="213">
        <f>SUM(BK624:BK626)</f>
        <v>0</v>
      </c>
    </row>
    <row r="624" s="2" customFormat="1" ht="16.5" customHeight="1">
      <c r="A624" s="40"/>
      <c r="B624" s="41"/>
      <c r="C624" s="216" t="s">
        <v>1031</v>
      </c>
      <c r="D624" s="216" t="s">
        <v>337</v>
      </c>
      <c r="E624" s="217" t="s">
        <v>822</v>
      </c>
      <c r="F624" s="218" t="s">
        <v>823</v>
      </c>
      <c r="G624" s="219" t="s">
        <v>364</v>
      </c>
      <c r="H624" s="220">
        <v>4491.8320000000003</v>
      </c>
      <c r="I624" s="221"/>
      <c r="J624" s="222">
        <f>ROUND(I624*H624,2)</f>
        <v>0</v>
      </c>
      <c r="K624" s="218" t="s">
        <v>341</v>
      </c>
      <c r="L624" s="46"/>
      <c r="M624" s="223" t="s">
        <v>19</v>
      </c>
      <c r="N624" s="224" t="s">
        <v>47</v>
      </c>
      <c r="O624" s="86"/>
      <c r="P624" s="225">
        <f>O624*H624</f>
        <v>0</v>
      </c>
      <c r="Q624" s="225">
        <v>0</v>
      </c>
      <c r="R624" s="225">
        <f>Q624*H624</f>
        <v>0</v>
      </c>
      <c r="S624" s="225">
        <v>0</v>
      </c>
      <c r="T624" s="225">
        <f>S624*H624</f>
        <v>0</v>
      </c>
      <c r="U624" s="226" t="s">
        <v>19</v>
      </c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R624" s="227" t="s">
        <v>103</v>
      </c>
      <c r="AT624" s="227" t="s">
        <v>337</v>
      </c>
      <c r="AU624" s="227" t="s">
        <v>85</v>
      </c>
      <c r="AY624" s="19" t="s">
        <v>335</v>
      </c>
      <c r="BE624" s="228">
        <f>IF(N624="základní",J624,0)</f>
        <v>0</v>
      </c>
      <c r="BF624" s="228">
        <f>IF(N624="snížená",J624,0)</f>
        <v>0</v>
      </c>
      <c r="BG624" s="228">
        <f>IF(N624="zákl. přenesená",J624,0)</f>
        <v>0</v>
      </c>
      <c r="BH624" s="228">
        <f>IF(N624="sníž. přenesená",J624,0)</f>
        <v>0</v>
      </c>
      <c r="BI624" s="228">
        <f>IF(N624="nulová",J624,0)</f>
        <v>0</v>
      </c>
      <c r="BJ624" s="19" t="s">
        <v>83</v>
      </c>
      <c r="BK624" s="228">
        <f>ROUND(I624*H624,2)</f>
        <v>0</v>
      </c>
      <c r="BL624" s="19" t="s">
        <v>103</v>
      </c>
      <c r="BM624" s="227" t="s">
        <v>2710</v>
      </c>
    </row>
    <row r="625" s="2" customFormat="1">
      <c r="A625" s="40"/>
      <c r="B625" s="41"/>
      <c r="C625" s="42"/>
      <c r="D625" s="229" t="s">
        <v>343</v>
      </c>
      <c r="E625" s="42"/>
      <c r="F625" s="230" t="s">
        <v>825</v>
      </c>
      <c r="G625" s="42"/>
      <c r="H625" s="42"/>
      <c r="I625" s="231"/>
      <c r="J625" s="42"/>
      <c r="K625" s="42"/>
      <c r="L625" s="46"/>
      <c r="M625" s="232"/>
      <c r="N625" s="233"/>
      <c r="O625" s="86"/>
      <c r="P625" s="86"/>
      <c r="Q625" s="86"/>
      <c r="R625" s="86"/>
      <c r="S625" s="86"/>
      <c r="T625" s="86"/>
      <c r="U625" s="87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T625" s="19" t="s">
        <v>343</v>
      </c>
      <c r="AU625" s="19" t="s">
        <v>85</v>
      </c>
    </row>
    <row r="626" s="2" customFormat="1">
      <c r="A626" s="40"/>
      <c r="B626" s="41"/>
      <c r="C626" s="42"/>
      <c r="D626" s="234" t="s">
        <v>345</v>
      </c>
      <c r="E626" s="42"/>
      <c r="F626" s="235" t="s">
        <v>826</v>
      </c>
      <c r="G626" s="42"/>
      <c r="H626" s="42"/>
      <c r="I626" s="231"/>
      <c r="J626" s="42"/>
      <c r="K626" s="42"/>
      <c r="L626" s="46"/>
      <c r="M626" s="232"/>
      <c r="N626" s="233"/>
      <c r="O626" s="86"/>
      <c r="P626" s="86"/>
      <c r="Q626" s="86"/>
      <c r="R626" s="86"/>
      <c r="S626" s="86"/>
      <c r="T626" s="86"/>
      <c r="U626" s="87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T626" s="19" t="s">
        <v>345</v>
      </c>
      <c r="AU626" s="19" t="s">
        <v>85</v>
      </c>
    </row>
    <row r="627" s="12" customFormat="1" ht="25.92" customHeight="1">
      <c r="A627" s="12"/>
      <c r="B627" s="200"/>
      <c r="C627" s="201"/>
      <c r="D627" s="202" t="s">
        <v>75</v>
      </c>
      <c r="E627" s="203" t="s">
        <v>827</v>
      </c>
      <c r="F627" s="203" t="s">
        <v>828</v>
      </c>
      <c r="G627" s="201"/>
      <c r="H627" s="201"/>
      <c r="I627" s="204"/>
      <c r="J627" s="205">
        <f>BK627</f>
        <v>0</v>
      </c>
      <c r="K627" s="201"/>
      <c r="L627" s="206"/>
      <c r="M627" s="207"/>
      <c r="N627" s="208"/>
      <c r="O627" s="208"/>
      <c r="P627" s="209">
        <f>P628+P721+P929</f>
        <v>0</v>
      </c>
      <c r="Q627" s="208"/>
      <c r="R627" s="209">
        <f>R628+R721+R929</f>
        <v>57.59722223</v>
      </c>
      <c r="S627" s="208"/>
      <c r="T627" s="209">
        <f>T628+T721+T929</f>
        <v>0</v>
      </c>
      <c r="U627" s="210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R627" s="211" t="s">
        <v>85</v>
      </c>
      <c r="AT627" s="212" t="s">
        <v>75</v>
      </c>
      <c r="AU627" s="212" t="s">
        <v>76</v>
      </c>
      <c r="AY627" s="211" t="s">
        <v>335</v>
      </c>
      <c r="BK627" s="213">
        <f>BK628+BK721+BK929</f>
        <v>0</v>
      </c>
    </row>
    <row r="628" s="12" customFormat="1" ht="22.8" customHeight="1">
      <c r="A628" s="12"/>
      <c r="B628" s="200"/>
      <c r="C628" s="201"/>
      <c r="D628" s="202" t="s">
        <v>75</v>
      </c>
      <c r="E628" s="214" t="s">
        <v>1170</v>
      </c>
      <c r="F628" s="214" t="s">
        <v>1171</v>
      </c>
      <c r="G628" s="201"/>
      <c r="H628" s="201"/>
      <c r="I628" s="204"/>
      <c r="J628" s="215">
        <f>BK628</f>
        <v>0</v>
      </c>
      <c r="K628" s="201"/>
      <c r="L628" s="206"/>
      <c r="M628" s="207"/>
      <c r="N628" s="208"/>
      <c r="O628" s="208"/>
      <c r="P628" s="209">
        <f>SUM(P629:P720)</f>
        <v>0</v>
      </c>
      <c r="Q628" s="208"/>
      <c r="R628" s="209">
        <f>SUM(R629:R720)</f>
        <v>42.006023079999999</v>
      </c>
      <c r="S628" s="208"/>
      <c r="T628" s="209">
        <f>SUM(T629:T720)</f>
        <v>0</v>
      </c>
      <c r="U628" s="210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R628" s="211" t="s">
        <v>85</v>
      </c>
      <c r="AT628" s="212" t="s">
        <v>75</v>
      </c>
      <c r="AU628" s="212" t="s">
        <v>83</v>
      </c>
      <c r="AY628" s="211" t="s">
        <v>335</v>
      </c>
      <c r="BK628" s="213">
        <f>SUM(BK629:BK720)</f>
        <v>0</v>
      </c>
    </row>
    <row r="629" s="2" customFormat="1" ht="16.5" customHeight="1">
      <c r="A629" s="40"/>
      <c r="B629" s="41"/>
      <c r="C629" s="216" t="s">
        <v>1036</v>
      </c>
      <c r="D629" s="216" t="s">
        <v>337</v>
      </c>
      <c r="E629" s="217" t="s">
        <v>2711</v>
      </c>
      <c r="F629" s="218" t="s">
        <v>2712</v>
      </c>
      <c r="G629" s="219" t="s">
        <v>666</v>
      </c>
      <c r="H629" s="220">
        <v>80</v>
      </c>
      <c r="I629" s="221"/>
      <c r="J629" s="222">
        <f>ROUND(I629*H629,2)</f>
        <v>0</v>
      </c>
      <c r="K629" s="218" t="s">
        <v>341</v>
      </c>
      <c r="L629" s="46"/>
      <c r="M629" s="223" t="s">
        <v>19</v>
      </c>
      <c r="N629" s="224" t="s">
        <v>47</v>
      </c>
      <c r="O629" s="86"/>
      <c r="P629" s="225">
        <f>O629*H629</f>
        <v>0</v>
      </c>
      <c r="Q629" s="225">
        <v>0.0026700000000000001</v>
      </c>
      <c r="R629" s="225">
        <f>Q629*H629</f>
        <v>0.21360000000000001</v>
      </c>
      <c r="S629" s="225">
        <v>0</v>
      </c>
      <c r="T629" s="225">
        <f>S629*H629</f>
        <v>0</v>
      </c>
      <c r="U629" s="226" t="s">
        <v>19</v>
      </c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R629" s="227" t="s">
        <v>447</v>
      </c>
      <c r="AT629" s="227" t="s">
        <v>337</v>
      </c>
      <c r="AU629" s="227" t="s">
        <v>85</v>
      </c>
      <c r="AY629" s="19" t="s">
        <v>335</v>
      </c>
      <c r="BE629" s="228">
        <f>IF(N629="základní",J629,0)</f>
        <v>0</v>
      </c>
      <c r="BF629" s="228">
        <f>IF(N629="snížená",J629,0)</f>
        <v>0</v>
      </c>
      <c r="BG629" s="228">
        <f>IF(N629="zákl. přenesená",J629,0)</f>
        <v>0</v>
      </c>
      <c r="BH629" s="228">
        <f>IF(N629="sníž. přenesená",J629,0)</f>
        <v>0</v>
      </c>
      <c r="BI629" s="228">
        <f>IF(N629="nulová",J629,0)</f>
        <v>0</v>
      </c>
      <c r="BJ629" s="19" t="s">
        <v>83</v>
      </c>
      <c r="BK629" s="228">
        <f>ROUND(I629*H629,2)</f>
        <v>0</v>
      </c>
      <c r="BL629" s="19" t="s">
        <v>447</v>
      </c>
      <c r="BM629" s="227" t="s">
        <v>2713</v>
      </c>
    </row>
    <row r="630" s="2" customFormat="1">
      <c r="A630" s="40"/>
      <c r="B630" s="41"/>
      <c r="C630" s="42"/>
      <c r="D630" s="229" t="s">
        <v>343</v>
      </c>
      <c r="E630" s="42"/>
      <c r="F630" s="230" t="s">
        <v>2714</v>
      </c>
      <c r="G630" s="42"/>
      <c r="H630" s="42"/>
      <c r="I630" s="231"/>
      <c r="J630" s="42"/>
      <c r="K630" s="42"/>
      <c r="L630" s="46"/>
      <c r="M630" s="232"/>
      <c r="N630" s="233"/>
      <c r="O630" s="86"/>
      <c r="P630" s="86"/>
      <c r="Q630" s="86"/>
      <c r="R630" s="86"/>
      <c r="S630" s="86"/>
      <c r="T630" s="86"/>
      <c r="U630" s="87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T630" s="19" t="s">
        <v>343</v>
      </c>
      <c r="AU630" s="19" t="s">
        <v>85</v>
      </c>
    </row>
    <row r="631" s="2" customFormat="1">
      <c r="A631" s="40"/>
      <c r="B631" s="41"/>
      <c r="C631" s="42"/>
      <c r="D631" s="234" t="s">
        <v>345</v>
      </c>
      <c r="E631" s="42"/>
      <c r="F631" s="235" t="s">
        <v>2715</v>
      </c>
      <c r="G631" s="42"/>
      <c r="H631" s="42"/>
      <c r="I631" s="231"/>
      <c r="J631" s="42"/>
      <c r="K631" s="42"/>
      <c r="L631" s="46"/>
      <c r="M631" s="232"/>
      <c r="N631" s="233"/>
      <c r="O631" s="86"/>
      <c r="P631" s="86"/>
      <c r="Q631" s="86"/>
      <c r="R631" s="86"/>
      <c r="S631" s="86"/>
      <c r="T631" s="86"/>
      <c r="U631" s="87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T631" s="19" t="s">
        <v>345</v>
      </c>
      <c r="AU631" s="19" t="s">
        <v>85</v>
      </c>
    </row>
    <row r="632" s="14" customFormat="1">
      <c r="A632" s="14"/>
      <c r="B632" s="247"/>
      <c r="C632" s="248"/>
      <c r="D632" s="229" t="s">
        <v>347</v>
      </c>
      <c r="E632" s="249" t="s">
        <v>19</v>
      </c>
      <c r="F632" s="250" t="s">
        <v>2199</v>
      </c>
      <c r="G632" s="248"/>
      <c r="H632" s="249" t="s">
        <v>19</v>
      </c>
      <c r="I632" s="251"/>
      <c r="J632" s="248"/>
      <c r="K632" s="248"/>
      <c r="L632" s="252"/>
      <c r="M632" s="253"/>
      <c r="N632" s="254"/>
      <c r="O632" s="254"/>
      <c r="P632" s="254"/>
      <c r="Q632" s="254"/>
      <c r="R632" s="254"/>
      <c r="S632" s="254"/>
      <c r="T632" s="254"/>
      <c r="U632" s="255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T632" s="256" t="s">
        <v>347</v>
      </c>
      <c r="AU632" s="256" t="s">
        <v>85</v>
      </c>
      <c r="AV632" s="14" t="s">
        <v>83</v>
      </c>
      <c r="AW632" s="14" t="s">
        <v>37</v>
      </c>
      <c r="AX632" s="14" t="s">
        <v>76</v>
      </c>
      <c r="AY632" s="256" t="s">
        <v>335</v>
      </c>
    </row>
    <row r="633" s="13" customFormat="1">
      <c r="A633" s="13"/>
      <c r="B633" s="236"/>
      <c r="C633" s="237"/>
      <c r="D633" s="229" t="s">
        <v>347</v>
      </c>
      <c r="E633" s="238" t="s">
        <v>19</v>
      </c>
      <c r="F633" s="239" t="s">
        <v>2716</v>
      </c>
      <c r="G633" s="237"/>
      <c r="H633" s="240">
        <v>6</v>
      </c>
      <c r="I633" s="241"/>
      <c r="J633" s="237"/>
      <c r="K633" s="237"/>
      <c r="L633" s="242"/>
      <c r="M633" s="243"/>
      <c r="N633" s="244"/>
      <c r="O633" s="244"/>
      <c r="P633" s="244"/>
      <c r="Q633" s="244"/>
      <c r="R633" s="244"/>
      <c r="S633" s="244"/>
      <c r="T633" s="244"/>
      <c r="U633" s="245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T633" s="246" t="s">
        <v>347</v>
      </c>
      <c r="AU633" s="246" t="s">
        <v>85</v>
      </c>
      <c r="AV633" s="13" t="s">
        <v>85</v>
      </c>
      <c r="AW633" s="13" t="s">
        <v>37</v>
      </c>
      <c r="AX633" s="13" t="s">
        <v>76</v>
      </c>
      <c r="AY633" s="246" t="s">
        <v>335</v>
      </c>
    </row>
    <row r="634" s="13" customFormat="1">
      <c r="A634" s="13"/>
      <c r="B634" s="236"/>
      <c r="C634" s="237"/>
      <c r="D634" s="229" t="s">
        <v>347</v>
      </c>
      <c r="E634" s="238" t="s">
        <v>19</v>
      </c>
      <c r="F634" s="239" t="s">
        <v>2717</v>
      </c>
      <c r="G634" s="237"/>
      <c r="H634" s="240">
        <v>52</v>
      </c>
      <c r="I634" s="241"/>
      <c r="J634" s="237"/>
      <c r="K634" s="237"/>
      <c r="L634" s="242"/>
      <c r="M634" s="243"/>
      <c r="N634" s="244"/>
      <c r="O634" s="244"/>
      <c r="P634" s="244"/>
      <c r="Q634" s="244"/>
      <c r="R634" s="244"/>
      <c r="S634" s="244"/>
      <c r="T634" s="244"/>
      <c r="U634" s="245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T634" s="246" t="s">
        <v>347</v>
      </c>
      <c r="AU634" s="246" t="s">
        <v>85</v>
      </c>
      <c r="AV634" s="13" t="s">
        <v>85</v>
      </c>
      <c r="AW634" s="13" t="s">
        <v>37</v>
      </c>
      <c r="AX634" s="13" t="s">
        <v>76</v>
      </c>
      <c r="AY634" s="246" t="s">
        <v>335</v>
      </c>
    </row>
    <row r="635" s="13" customFormat="1">
      <c r="A635" s="13"/>
      <c r="B635" s="236"/>
      <c r="C635" s="237"/>
      <c r="D635" s="229" t="s">
        <v>347</v>
      </c>
      <c r="E635" s="238" t="s">
        <v>19</v>
      </c>
      <c r="F635" s="239" t="s">
        <v>2718</v>
      </c>
      <c r="G635" s="237"/>
      <c r="H635" s="240">
        <v>22</v>
      </c>
      <c r="I635" s="241"/>
      <c r="J635" s="237"/>
      <c r="K635" s="237"/>
      <c r="L635" s="242"/>
      <c r="M635" s="243"/>
      <c r="N635" s="244"/>
      <c r="O635" s="244"/>
      <c r="P635" s="244"/>
      <c r="Q635" s="244"/>
      <c r="R635" s="244"/>
      <c r="S635" s="244"/>
      <c r="T635" s="244"/>
      <c r="U635" s="245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T635" s="246" t="s">
        <v>347</v>
      </c>
      <c r="AU635" s="246" t="s">
        <v>85</v>
      </c>
      <c r="AV635" s="13" t="s">
        <v>85</v>
      </c>
      <c r="AW635" s="13" t="s">
        <v>37</v>
      </c>
      <c r="AX635" s="13" t="s">
        <v>76</v>
      </c>
      <c r="AY635" s="246" t="s">
        <v>335</v>
      </c>
    </row>
    <row r="636" s="15" customFormat="1">
      <c r="A636" s="15"/>
      <c r="B636" s="267"/>
      <c r="C636" s="268"/>
      <c r="D636" s="229" t="s">
        <v>347</v>
      </c>
      <c r="E636" s="269" t="s">
        <v>19</v>
      </c>
      <c r="F636" s="270" t="s">
        <v>462</v>
      </c>
      <c r="G636" s="268"/>
      <c r="H636" s="271">
        <v>80</v>
      </c>
      <c r="I636" s="272"/>
      <c r="J636" s="268"/>
      <c r="K636" s="268"/>
      <c r="L636" s="273"/>
      <c r="M636" s="274"/>
      <c r="N636" s="275"/>
      <c r="O636" s="275"/>
      <c r="P636" s="275"/>
      <c r="Q636" s="275"/>
      <c r="R636" s="275"/>
      <c r="S636" s="275"/>
      <c r="T636" s="275"/>
      <c r="U636" s="276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T636" s="277" t="s">
        <v>347</v>
      </c>
      <c r="AU636" s="277" t="s">
        <v>85</v>
      </c>
      <c r="AV636" s="15" t="s">
        <v>103</v>
      </c>
      <c r="AW636" s="15" t="s">
        <v>37</v>
      </c>
      <c r="AX636" s="15" t="s">
        <v>83</v>
      </c>
      <c r="AY636" s="277" t="s">
        <v>335</v>
      </c>
    </row>
    <row r="637" s="2" customFormat="1" ht="16.5" customHeight="1">
      <c r="A637" s="40"/>
      <c r="B637" s="41"/>
      <c r="C637" s="257" t="s">
        <v>1043</v>
      </c>
      <c r="D637" s="257" t="s">
        <v>395</v>
      </c>
      <c r="E637" s="258" t="s">
        <v>1697</v>
      </c>
      <c r="F637" s="259" t="s">
        <v>2719</v>
      </c>
      <c r="G637" s="260" t="s">
        <v>666</v>
      </c>
      <c r="H637" s="261">
        <v>6</v>
      </c>
      <c r="I637" s="262"/>
      <c r="J637" s="263">
        <f>ROUND(I637*H637,2)</f>
        <v>0</v>
      </c>
      <c r="K637" s="259" t="s">
        <v>19</v>
      </c>
      <c r="L637" s="264"/>
      <c r="M637" s="265" t="s">
        <v>19</v>
      </c>
      <c r="N637" s="266" t="s">
        <v>47</v>
      </c>
      <c r="O637" s="86"/>
      <c r="P637" s="225">
        <f>O637*H637</f>
        <v>0</v>
      </c>
      <c r="Q637" s="225">
        <v>0</v>
      </c>
      <c r="R637" s="225">
        <f>Q637*H637</f>
        <v>0</v>
      </c>
      <c r="S637" s="225">
        <v>0</v>
      </c>
      <c r="T637" s="225">
        <f>S637*H637</f>
        <v>0</v>
      </c>
      <c r="U637" s="226" t="s">
        <v>19</v>
      </c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R637" s="227" t="s">
        <v>565</v>
      </c>
      <c r="AT637" s="227" t="s">
        <v>395</v>
      </c>
      <c r="AU637" s="227" t="s">
        <v>85</v>
      </c>
      <c r="AY637" s="19" t="s">
        <v>335</v>
      </c>
      <c r="BE637" s="228">
        <f>IF(N637="základní",J637,0)</f>
        <v>0</v>
      </c>
      <c r="BF637" s="228">
        <f>IF(N637="snížená",J637,0)</f>
        <v>0</v>
      </c>
      <c r="BG637" s="228">
        <f>IF(N637="zákl. přenesená",J637,0)</f>
        <v>0</v>
      </c>
      <c r="BH637" s="228">
        <f>IF(N637="sníž. přenesená",J637,0)</f>
        <v>0</v>
      </c>
      <c r="BI637" s="228">
        <f>IF(N637="nulová",J637,0)</f>
        <v>0</v>
      </c>
      <c r="BJ637" s="19" t="s">
        <v>83</v>
      </c>
      <c r="BK637" s="228">
        <f>ROUND(I637*H637,2)</f>
        <v>0</v>
      </c>
      <c r="BL637" s="19" t="s">
        <v>447</v>
      </c>
      <c r="BM637" s="227" t="s">
        <v>2720</v>
      </c>
    </row>
    <row r="638" s="2" customFormat="1">
      <c r="A638" s="40"/>
      <c r="B638" s="41"/>
      <c r="C638" s="42"/>
      <c r="D638" s="229" t="s">
        <v>343</v>
      </c>
      <c r="E638" s="42"/>
      <c r="F638" s="230" t="s">
        <v>2719</v>
      </c>
      <c r="G638" s="42"/>
      <c r="H638" s="42"/>
      <c r="I638" s="231"/>
      <c r="J638" s="42"/>
      <c r="K638" s="42"/>
      <c r="L638" s="46"/>
      <c r="M638" s="232"/>
      <c r="N638" s="233"/>
      <c r="O638" s="86"/>
      <c r="P638" s="86"/>
      <c r="Q638" s="86"/>
      <c r="R638" s="86"/>
      <c r="S638" s="86"/>
      <c r="T638" s="86"/>
      <c r="U638" s="87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T638" s="19" t="s">
        <v>343</v>
      </c>
      <c r="AU638" s="19" t="s">
        <v>85</v>
      </c>
    </row>
    <row r="639" s="2" customFormat="1" ht="16.5" customHeight="1">
      <c r="A639" s="40"/>
      <c r="B639" s="41"/>
      <c r="C639" s="257" t="s">
        <v>1048</v>
      </c>
      <c r="D639" s="257" t="s">
        <v>395</v>
      </c>
      <c r="E639" s="258" t="s">
        <v>1713</v>
      </c>
      <c r="F639" s="259" t="s">
        <v>2721</v>
      </c>
      <c r="G639" s="260" t="s">
        <v>666</v>
      </c>
      <c r="H639" s="261">
        <v>52</v>
      </c>
      <c r="I639" s="262"/>
      <c r="J639" s="263">
        <f>ROUND(I639*H639,2)</f>
        <v>0</v>
      </c>
      <c r="K639" s="259" t="s">
        <v>19</v>
      </c>
      <c r="L639" s="264"/>
      <c r="M639" s="265" t="s">
        <v>19</v>
      </c>
      <c r="N639" s="266" t="s">
        <v>47</v>
      </c>
      <c r="O639" s="86"/>
      <c r="P639" s="225">
        <f>O639*H639</f>
        <v>0</v>
      </c>
      <c r="Q639" s="225">
        <v>0</v>
      </c>
      <c r="R639" s="225">
        <f>Q639*H639</f>
        <v>0</v>
      </c>
      <c r="S639" s="225">
        <v>0</v>
      </c>
      <c r="T639" s="225">
        <f>S639*H639</f>
        <v>0</v>
      </c>
      <c r="U639" s="226" t="s">
        <v>19</v>
      </c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R639" s="227" t="s">
        <v>565</v>
      </c>
      <c r="AT639" s="227" t="s">
        <v>395</v>
      </c>
      <c r="AU639" s="227" t="s">
        <v>85</v>
      </c>
      <c r="AY639" s="19" t="s">
        <v>335</v>
      </c>
      <c r="BE639" s="228">
        <f>IF(N639="základní",J639,0)</f>
        <v>0</v>
      </c>
      <c r="BF639" s="228">
        <f>IF(N639="snížená",J639,0)</f>
        <v>0</v>
      </c>
      <c r="BG639" s="228">
        <f>IF(N639="zákl. přenesená",J639,0)</f>
        <v>0</v>
      </c>
      <c r="BH639" s="228">
        <f>IF(N639="sníž. přenesená",J639,0)</f>
        <v>0</v>
      </c>
      <c r="BI639" s="228">
        <f>IF(N639="nulová",J639,0)</f>
        <v>0</v>
      </c>
      <c r="BJ639" s="19" t="s">
        <v>83</v>
      </c>
      <c r="BK639" s="228">
        <f>ROUND(I639*H639,2)</f>
        <v>0</v>
      </c>
      <c r="BL639" s="19" t="s">
        <v>447</v>
      </c>
      <c r="BM639" s="227" t="s">
        <v>2722</v>
      </c>
    </row>
    <row r="640" s="2" customFormat="1">
      <c r="A640" s="40"/>
      <c r="B640" s="41"/>
      <c r="C640" s="42"/>
      <c r="D640" s="229" t="s">
        <v>343</v>
      </c>
      <c r="E640" s="42"/>
      <c r="F640" s="230" t="s">
        <v>2721</v>
      </c>
      <c r="G640" s="42"/>
      <c r="H640" s="42"/>
      <c r="I640" s="231"/>
      <c r="J640" s="42"/>
      <c r="K640" s="42"/>
      <c r="L640" s="46"/>
      <c r="M640" s="232"/>
      <c r="N640" s="233"/>
      <c r="O640" s="86"/>
      <c r="P640" s="86"/>
      <c r="Q640" s="86"/>
      <c r="R640" s="86"/>
      <c r="S640" s="86"/>
      <c r="T640" s="86"/>
      <c r="U640" s="87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T640" s="19" t="s">
        <v>343</v>
      </c>
      <c r="AU640" s="19" t="s">
        <v>85</v>
      </c>
    </row>
    <row r="641" s="2" customFormat="1" ht="16.5" customHeight="1">
      <c r="A641" s="40"/>
      <c r="B641" s="41"/>
      <c r="C641" s="257" t="s">
        <v>1054</v>
      </c>
      <c r="D641" s="257" t="s">
        <v>395</v>
      </c>
      <c r="E641" s="258" t="s">
        <v>1717</v>
      </c>
      <c r="F641" s="259" t="s">
        <v>2723</v>
      </c>
      <c r="G641" s="260" t="s">
        <v>666</v>
      </c>
      <c r="H641" s="261">
        <v>22</v>
      </c>
      <c r="I641" s="262"/>
      <c r="J641" s="263">
        <f>ROUND(I641*H641,2)</f>
        <v>0</v>
      </c>
      <c r="K641" s="259" t="s">
        <v>19</v>
      </c>
      <c r="L641" s="264"/>
      <c r="M641" s="265" t="s">
        <v>19</v>
      </c>
      <c r="N641" s="266" t="s">
        <v>47</v>
      </c>
      <c r="O641" s="86"/>
      <c r="P641" s="225">
        <f>O641*H641</f>
        <v>0</v>
      </c>
      <c r="Q641" s="225">
        <v>0</v>
      </c>
      <c r="R641" s="225">
        <f>Q641*H641</f>
        <v>0</v>
      </c>
      <c r="S641" s="225">
        <v>0</v>
      </c>
      <c r="T641" s="225">
        <f>S641*H641</f>
        <v>0</v>
      </c>
      <c r="U641" s="226" t="s">
        <v>19</v>
      </c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R641" s="227" t="s">
        <v>565</v>
      </c>
      <c r="AT641" s="227" t="s">
        <v>395</v>
      </c>
      <c r="AU641" s="227" t="s">
        <v>85</v>
      </c>
      <c r="AY641" s="19" t="s">
        <v>335</v>
      </c>
      <c r="BE641" s="228">
        <f>IF(N641="základní",J641,0)</f>
        <v>0</v>
      </c>
      <c r="BF641" s="228">
        <f>IF(N641="snížená",J641,0)</f>
        <v>0</v>
      </c>
      <c r="BG641" s="228">
        <f>IF(N641="zákl. přenesená",J641,0)</f>
        <v>0</v>
      </c>
      <c r="BH641" s="228">
        <f>IF(N641="sníž. přenesená",J641,0)</f>
        <v>0</v>
      </c>
      <c r="BI641" s="228">
        <f>IF(N641="nulová",J641,0)</f>
        <v>0</v>
      </c>
      <c r="BJ641" s="19" t="s">
        <v>83</v>
      </c>
      <c r="BK641" s="228">
        <f>ROUND(I641*H641,2)</f>
        <v>0</v>
      </c>
      <c r="BL641" s="19" t="s">
        <v>447</v>
      </c>
      <c r="BM641" s="227" t="s">
        <v>2724</v>
      </c>
    </row>
    <row r="642" s="2" customFormat="1">
      <c r="A642" s="40"/>
      <c r="B642" s="41"/>
      <c r="C642" s="42"/>
      <c r="D642" s="229" t="s">
        <v>343</v>
      </c>
      <c r="E642" s="42"/>
      <c r="F642" s="230" t="s">
        <v>2723</v>
      </c>
      <c r="G642" s="42"/>
      <c r="H642" s="42"/>
      <c r="I642" s="231"/>
      <c r="J642" s="42"/>
      <c r="K642" s="42"/>
      <c r="L642" s="46"/>
      <c r="M642" s="232"/>
      <c r="N642" s="233"/>
      <c r="O642" s="86"/>
      <c r="P642" s="86"/>
      <c r="Q642" s="86"/>
      <c r="R642" s="86"/>
      <c r="S642" s="86"/>
      <c r="T642" s="86"/>
      <c r="U642" s="87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T642" s="19" t="s">
        <v>343</v>
      </c>
      <c r="AU642" s="19" t="s">
        <v>85</v>
      </c>
    </row>
    <row r="643" s="2" customFormat="1" ht="16.5" customHeight="1">
      <c r="A643" s="40"/>
      <c r="B643" s="41"/>
      <c r="C643" s="216" t="s">
        <v>1058</v>
      </c>
      <c r="D643" s="216" t="s">
        <v>337</v>
      </c>
      <c r="E643" s="217" t="s">
        <v>2725</v>
      </c>
      <c r="F643" s="218" t="s">
        <v>2726</v>
      </c>
      <c r="G643" s="219" t="s">
        <v>666</v>
      </c>
      <c r="H643" s="220">
        <v>30</v>
      </c>
      <c r="I643" s="221"/>
      <c r="J643" s="222">
        <f>ROUND(I643*H643,2)</f>
        <v>0</v>
      </c>
      <c r="K643" s="218" t="s">
        <v>341</v>
      </c>
      <c r="L643" s="46"/>
      <c r="M643" s="223" t="s">
        <v>19</v>
      </c>
      <c r="N643" s="224" t="s">
        <v>47</v>
      </c>
      <c r="O643" s="86"/>
      <c r="P643" s="225">
        <f>O643*H643</f>
        <v>0</v>
      </c>
      <c r="Q643" s="225">
        <v>0</v>
      </c>
      <c r="R643" s="225">
        <f>Q643*H643</f>
        <v>0</v>
      </c>
      <c r="S643" s="225">
        <v>0</v>
      </c>
      <c r="T643" s="225">
        <f>S643*H643</f>
        <v>0</v>
      </c>
      <c r="U643" s="226" t="s">
        <v>19</v>
      </c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R643" s="227" t="s">
        <v>447</v>
      </c>
      <c r="AT643" s="227" t="s">
        <v>337</v>
      </c>
      <c r="AU643" s="227" t="s">
        <v>85</v>
      </c>
      <c r="AY643" s="19" t="s">
        <v>335</v>
      </c>
      <c r="BE643" s="228">
        <f>IF(N643="základní",J643,0)</f>
        <v>0</v>
      </c>
      <c r="BF643" s="228">
        <f>IF(N643="snížená",J643,0)</f>
        <v>0</v>
      </c>
      <c r="BG643" s="228">
        <f>IF(N643="zákl. přenesená",J643,0)</f>
        <v>0</v>
      </c>
      <c r="BH643" s="228">
        <f>IF(N643="sníž. přenesená",J643,0)</f>
        <v>0</v>
      </c>
      <c r="BI643" s="228">
        <f>IF(N643="nulová",J643,0)</f>
        <v>0</v>
      </c>
      <c r="BJ643" s="19" t="s">
        <v>83</v>
      </c>
      <c r="BK643" s="228">
        <f>ROUND(I643*H643,2)</f>
        <v>0</v>
      </c>
      <c r="BL643" s="19" t="s">
        <v>447</v>
      </c>
      <c r="BM643" s="227" t="s">
        <v>2727</v>
      </c>
    </row>
    <row r="644" s="2" customFormat="1">
      <c r="A644" s="40"/>
      <c r="B644" s="41"/>
      <c r="C644" s="42"/>
      <c r="D644" s="229" t="s">
        <v>343</v>
      </c>
      <c r="E644" s="42"/>
      <c r="F644" s="230" t="s">
        <v>2728</v>
      </c>
      <c r="G644" s="42"/>
      <c r="H644" s="42"/>
      <c r="I644" s="231"/>
      <c r="J644" s="42"/>
      <c r="K644" s="42"/>
      <c r="L644" s="46"/>
      <c r="M644" s="232"/>
      <c r="N644" s="233"/>
      <c r="O644" s="86"/>
      <c r="P644" s="86"/>
      <c r="Q644" s="86"/>
      <c r="R644" s="86"/>
      <c r="S644" s="86"/>
      <c r="T644" s="86"/>
      <c r="U644" s="87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T644" s="19" t="s">
        <v>343</v>
      </c>
      <c r="AU644" s="19" t="s">
        <v>85</v>
      </c>
    </row>
    <row r="645" s="2" customFormat="1">
      <c r="A645" s="40"/>
      <c r="B645" s="41"/>
      <c r="C645" s="42"/>
      <c r="D645" s="234" t="s">
        <v>345</v>
      </c>
      <c r="E645" s="42"/>
      <c r="F645" s="235" t="s">
        <v>2729</v>
      </c>
      <c r="G645" s="42"/>
      <c r="H645" s="42"/>
      <c r="I645" s="231"/>
      <c r="J645" s="42"/>
      <c r="K645" s="42"/>
      <c r="L645" s="46"/>
      <c r="M645" s="232"/>
      <c r="N645" s="233"/>
      <c r="O645" s="86"/>
      <c r="P645" s="86"/>
      <c r="Q645" s="86"/>
      <c r="R645" s="86"/>
      <c r="S645" s="86"/>
      <c r="T645" s="86"/>
      <c r="U645" s="87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T645" s="19" t="s">
        <v>345</v>
      </c>
      <c r="AU645" s="19" t="s">
        <v>85</v>
      </c>
    </row>
    <row r="646" s="14" customFormat="1">
      <c r="A646" s="14"/>
      <c r="B646" s="247"/>
      <c r="C646" s="248"/>
      <c r="D646" s="229" t="s">
        <v>347</v>
      </c>
      <c r="E646" s="249" t="s">
        <v>19</v>
      </c>
      <c r="F646" s="250" t="s">
        <v>2158</v>
      </c>
      <c r="G646" s="248"/>
      <c r="H646" s="249" t="s">
        <v>19</v>
      </c>
      <c r="I646" s="251"/>
      <c r="J646" s="248"/>
      <c r="K646" s="248"/>
      <c r="L646" s="252"/>
      <c r="M646" s="253"/>
      <c r="N646" s="254"/>
      <c r="O646" s="254"/>
      <c r="P646" s="254"/>
      <c r="Q646" s="254"/>
      <c r="R646" s="254"/>
      <c r="S646" s="254"/>
      <c r="T646" s="254"/>
      <c r="U646" s="255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T646" s="256" t="s">
        <v>347</v>
      </c>
      <c r="AU646" s="256" t="s">
        <v>85</v>
      </c>
      <c r="AV646" s="14" t="s">
        <v>83</v>
      </c>
      <c r="AW646" s="14" t="s">
        <v>37</v>
      </c>
      <c r="AX646" s="14" t="s">
        <v>76</v>
      </c>
      <c r="AY646" s="256" t="s">
        <v>335</v>
      </c>
    </row>
    <row r="647" s="13" customFormat="1">
      <c r="A647" s="13"/>
      <c r="B647" s="236"/>
      <c r="C647" s="237"/>
      <c r="D647" s="229" t="s">
        <v>347</v>
      </c>
      <c r="E647" s="238" t="s">
        <v>19</v>
      </c>
      <c r="F647" s="239" t="s">
        <v>545</v>
      </c>
      <c r="G647" s="237"/>
      <c r="H647" s="240">
        <v>30</v>
      </c>
      <c r="I647" s="241"/>
      <c r="J647" s="237"/>
      <c r="K647" s="237"/>
      <c r="L647" s="242"/>
      <c r="M647" s="243"/>
      <c r="N647" s="244"/>
      <c r="O647" s="244"/>
      <c r="P647" s="244"/>
      <c r="Q647" s="244"/>
      <c r="R647" s="244"/>
      <c r="S647" s="244"/>
      <c r="T647" s="244"/>
      <c r="U647" s="245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T647" s="246" t="s">
        <v>347</v>
      </c>
      <c r="AU647" s="246" t="s">
        <v>85</v>
      </c>
      <c r="AV647" s="13" t="s">
        <v>85</v>
      </c>
      <c r="AW647" s="13" t="s">
        <v>37</v>
      </c>
      <c r="AX647" s="13" t="s">
        <v>83</v>
      </c>
      <c r="AY647" s="246" t="s">
        <v>335</v>
      </c>
    </row>
    <row r="648" s="2" customFormat="1" ht="16.5" customHeight="1">
      <c r="A648" s="40"/>
      <c r="B648" s="41"/>
      <c r="C648" s="257" t="s">
        <v>1066</v>
      </c>
      <c r="D648" s="257" t="s">
        <v>395</v>
      </c>
      <c r="E648" s="258" t="s">
        <v>1685</v>
      </c>
      <c r="F648" s="259" t="s">
        <v>2730</v>
      </c>
      <c r="G648" s="260" t="s">
        <v>666</v>
      </c>
      <c r="H648" s="261">
        <v>30</v>
      </c>
      <c r="I648" s="262"/>
      <c r="J648" s="263">
        <f>ROUND(I648*H648,2)</f>
        <v>0</v>
      </c>
      <c r="K648" s="259" t="s">
        <v>19</v>
      </c>
      <c r="L648" s="264"/>
      <c r="M648" s="265" t="s">
        <v>19</v>
      </c>
      <c r="N648" s="266" t="s">
        <v>47</v>
      </c>
      <c r="O648" s="86"/>
      <c r="P648" s="225">
        <f>O648*H648</f>
        <v>0</v>
      </c>
      <c r="Q648" s="225">
        <v>0</v>
      </c>
      <c r="R648" s="225">
        <f>Q648*H648</f>
        <v>0</v>
      </c>
      <c r="S648" s="225">
        <v>0</v>
      </c>
      <c r="T648" s="225">
        <f>S648*H648</f>
        <v>0</v>
      </c>
      <c r="U648" s="226" t="s">
        <v>19</v>
      </c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R648" s="227" t="s">
        <v>565</v>
      </c>
      <c r="AT648" s="227" t="s">
        <v>395</v>
      </c>
      <c r="AU648" s="227" t="s">
        <v>85</v>
      </c>
      <c r="AY648" s="19" t="s">
        <v>335</v>
      </c>
      <c r="BE648" s="228">
        <f>IF(N648="základní",J648,0)</f>
        <v>0</v>
      </c>
      <c r="BF648" s="228">
        <f>IF(N648="snížená",J648,0)</f>
        <v>0</v>
      </c>
      <c r="BG648" s="228">
        <f>IF(N648="zákl. přenesená",J648,0)</f>
        <v>0</v>
      </c>
      <c r="BH648" s="228">
        <f>IF(N648="sníž. přenesená",J648,0)</f>
        <v>0</v>
      </c>
      <c r="BI648" s="228">
        <f>IF(N648="nulová",J648,0)</f>
        <v>0</v>
      </c>
      <c r="BJ648" s="19" t="s">
        <v>83</v>
      </c>
      <c r="BK648" s="228">
        <f>ROUND(I648*H648,2)</f>
        <v>0</v>
      </c>
      <c r="BL648" s="19" t="s">
        <v>447</v>
      </c>
      <c r="BM648" s="227" t="s">
        <v>2731</v>
      </c>
    </row>
    <row r="649" s="2" customFormat="1">
      <c r="A649" s="40"/>
      <c r="B649" s="41"/>
      <c r="C649" s="42"/>
      <c r="D649" s="229" t="s">
        <v>343</v>
      </c>
      <c r="E649" s="42"/>
      <c r="F649" s="230" t="s">
        <v>2730</v>
      </c>
      <c r="G649" s="42"/>
      <c r="H649" s="42"/>
      <c r="I649" s="231"/>
      <c r="J649" s="42"/>
      <c r="K649" s="42"/>
      <c r="L649" s="46"/>
      <c r="M649" s="232"/>
      <c r="N649" s="233"/>
      <c r="O649" s="86"/>
      <c r="P649" s="86"/>
      <c r="Q649" s="86"/>
      <c r="R649" s="86"/>
      <c r="S649" s="86"/>
      <c r="T649" s="86"/>
      <c r="U649" s="87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T649" s="19" t="s">
        <v>343</v>
      </c>
      <c r="AU649" s="19" t="s">
        <v>85</v>
      </c>
    </row>
    <row r="650" s="2" customFormat="1" ht="16.5" customHeight="1">
      <c r="A650" s="40"/>
      <c r="B650" s="41"/>
      <c r="C650" s="216" t="s">
        <v>1072</v>
      </c>
      <c r="D650" s="216" t="s">
        <v>337</v>
      </c>
      <c r="E650" s="217" t="s">
        <v>2732</v>
      </c>
      <c r="F650" s="218" t="s">
        <v>2733</v>
      </c>
      <c r="G650" s="219" t="s">
        <v>1522</v>
      </c>
      <c r="H650" s="220">
        <v>1950.4690000000001</v>
      </c>
      <c r="I650" s="221"/>
      <c r="J650" s="222">
        <f>ROUND(I650*H650,2)</f>
        <v>0</v>
      </c>
      <c r="K650" s="218" t="s">
        <v>341</v>
      </c>
      <c r="L650" s="46"/>
      <c r="M650" s="223" t="s">
        <v>19</v>
      </c>
      <c r="N650" s="224" t="s">
        <v>47</v>
      </c>
      <c r="O650" s="86"/>
      <c r="P650" s="225">
        <f>O650*H650</f>
        <v>0</v>
      </c>
      <c r="Q650" s="225">
        <v>0</v>
      </c>
      <c r="R650" s="225">
        <f>Q650*H650</f>
        <v>0</v>
      </c>
      <c r="S650" s="225">
        <v>0</v>
      </c>
      <c r="T650" s="225">
        <f>S650*H650</f>
        <v>0</v>
      </c>
      <c r="U650" s="226" t="s">
        <v>19</v>
      </c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R650" s="227" t="s">
        <v>447</v>
      </c>
      <c r="AT650" s="227" t="s">
        <v>337</v>
      </c>
      <c r="AU650" s="227" t="s">
        <v>85</v>
      </c>
      <c r="AY650" s="19" t="s">
        <v>335</v>
      </c>
      <c r="BE650" s="228">
        <f>IF(N650="základní",J650,0)</f>
        <v>0</v>
      </c>
      <c r="BF650" s="228">
        <f>IF(N650="snížená",J650,0)</f>
        <v>0</v>
      </c>
      <c r="BG650" s="228">
        <f>IF(N650="zákl. přenesená",J650,0)</f>
        <v>0</v>
      </c>
      <c r="BH650" s="228">
        <f>IF(N650="sníž. přenesená",J650,0)</f>
        <v>0</v>
      </c>
      <c r="BI650" s="228">
        <f>IF(N650="nulová",J650,0)</f>
        <v>0</v>
      </c>
      <c r="BJ650" s="19" t="s">
        <v>83</v>
      </c>
      <c r="BK650" s="228">
        <f>ROUND(I650*H650,2)</f>
        <v>0</v>
      </c>
      <c r="BL650" s="19" t="s">
        <v>447</v>
      </c>
      <c r="BM650" s="227" t="s">
        <v>2734</v>
      </c>
    </row>
    <row r="651" s="2" customFormat="1">
      <c r="A651" s="40"/>
      <c r="B651" s="41"/>
      <c r="C651" s="42"/>
      <c r="D651" s="229" t="s">
        <v>343</v>
      </c>
      <c r="E651" s="42"/>
      <c r="F651" s="230" t="s">
        <v>2735</v>
      </c>
      <c r="G651" s="42"/>
      <c r="H651" s="42"/>
      <c r="I651" s="231"/>
      <c r="J651" s="42"/>
      <c r="K651" s="42"/>
      <c r="L651" s="46"/>
      <c r="M651" s="232"/>
      <c r="N651" s="233"/>
      <c r="O651" s="86"/>
      <c r="P651" s="86"/>
      <c r="Q651" s="86"/>
      <c r="R651" s="86"/>
      <c r="S651" s="86"/>
      <c r="T651" s="86"/>
      <c r="U651" s="87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T651" s="19" t="s">
        <v>343</v>
      </c>
      <c r="AU651" s="19" t="s">
        <v>85</v>
      </c>
    </row>
    <row r="652" s="2" customFormat="1">
      <c r="A652" s="40"/>
      <c r="B652" s="41"/>
      <c r="C652" s="42"/>
      <c r="D652" s="234" t="s">
        <v>345</v>
      </c>
      <c r="E652" s="42"/>
      <c r="F652" s="235" t="s">
        <v>2736</v>
      </c>
      <c r="G652" s="42"/>
      <c r="H652" s="42"/>
      <c r="I652" s="231"/>
      <c r="J652" s="42"/>
      <c r="K652" s="42"/>
      <c r="L652" s="46"/>
      <c r="M652" s="232"/>
      <c r="N652" s="233"/>
      <c r="O652" s="86"/>
      <c r="P652" s="86"/>
      <c r="Q652" s="86"/>
      <c r="R652" s="86"/>
      <c r="S652" s="86"/>
      <c r="T652" s="86"/>
      <c r="U652" s="87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T652" s="19" t="s">
        <v>345</v>
      </c>
      <c r="AU652" s="19" t="s">
        <v>85</v>
      </c>
    </row>
    <row r="653" s="14" customFormat="1">
      <c r="A653" s="14"/>
      <c r="B653" s="247"/>
      <c r="C653" s="248"/>
      <c r="D653" s="229" t="s">
        <v>347</v>
      </c>
      <c r="E653" s="249" t="s">
        <v>19</v>
      </c>
      <c r="F653" s="250" t="s">
        <v>2158</v>
      </c>
      <c r="G653" s="248"/>
      <c r="H653" s="249" t="s">
        <v>19</v>
      </c>
      <c r="I653" s="251"/>
      <c r="J653" s="248"/>
      <c r="K653" s="248"/>
      <c r="L653" s="252"/>
      <c r="M653" s="253"/>
      <c r="N653" s="254"/>
      <c r="O653" s="254"/>
      <c r="P653" s="254"/>
      <c r="Q653" s="254"/>
      <c r="R653" s="254"/>
      <c r="S653" s="254"/>
      <c r="T653" s="254"/>
      <c r="U653" s="255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T653" s="256" t="s">
        <v>347</v>
      </c>
      <c r="AU653" s="256" t="s">
        <v>85</v>
      </c>
      <c r="AV653" s="14" t="s">
        <v>83</v>
      </c>
      <c r="AW653" s="14" t="s">
        <v>37</v>
      </c>
      <c r="AX653" s="14" t="s">
        <v>76</v>
      </c>
      <c r="AY653" s="256" t="s">
        <v>335</v>
      </c>
    </row>
    <row r="654" s="13" customFormat="1">
      <c r="A654" s="13"/>
      <c r="B654" s="236"/>
      <c r="C654" s="237"/>
      <c r="D654" s="229" t="s">
        <v>347</v>
      </c>
      <c r="E654" s="238" t="s">
        <v>19</v>
      </c>
      <c r="F654" s="239" t="s">
        <v>2737</v>
      </c>
      <c r="G654" s="237"/>
      <c r="H654" s="240">
        <v>565.20000000000005</v>
      </c>
      <c r="I654" s="241"/>
      <c r="J654" s="237"/>
      <c r="K654" s="237"/>
      <c r="L654" s="242"/>
      <c r="M654" s="243"/>
      <c r="N654" s="244"/>
      <c r="O654" s="244"/>
      <c r="P654" s="244"/>
      <c r="Q654" s="244"/>
      <c r="R654" s="244"/>
      <c r="S654" s="244"/>
      <c r="T654" s="244"/>
      <c r="U654" s="245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T654" s="246" t="s">
        <v>347</v>
      </c>
      <c r="AU654" s="246" t="s">
        <v>85</v>
      </c>
      <c r="AV654" s="13" t="s">
        <v>85</v>
      </c>
      <c r="AW654" s="13" t="s">
        <v>37</v>
      </c>
      <c r="AX654" s="13" t="s">
        <v>76</v>
      </c>
      <c r="AY654" s="246" t="s">
        <v>335</v>
      </c>
    </row>
    <row r="655" s="13" customFormat="1">
      <c r="A655" s="13"/>
      <c r="B655" s="236"/>
      <c r="C655" s="237"/>
      <c r="D655" s="229" t="s">
        <v>347</v>
      </c>
      <c r="E655" s="238" t="s">
        <v>19</v>
      </c>
      <c r="F655" s="239" t="s">
        <v>2738</v>
      </c>
      <c r="G655" s="237"/>
      <c r="H655" s="240">
        <v>1010.34</v>
      </c>
      <c r="I655" s="241"/>
      <c r="J655" s="237"/>
      <c r="K655" s="237"/>
      <c r="L655" s="242"/>
      <c r="M655" s="243"/>
      <c r="N655" s="244"/>
      <c r="O655" s="244"/>
      <c r="P655" s="244"/>
      <c r="Q655" s="244"/>
      <c r="R655" s="244"/>
      <c r="S655" s="244"/>
      <c r="T655" s="244"/>
      <c r="U655" s="245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T655" s="246" t="s">
        <v>347</v>
      </c>
      <c r="AU655" s="246" t="s">
        <v>85</v>
      </c>
      <c r="AV655" s="13" t="s">
        <v>85</v>
      </c>
      <c r="AW655" s="13" t="s">
        <v>37</v>
      </c>
      <c r="AX655" s="13" t="s">
        <v>76</v>
      </c>
      <c r="AY655" s="246" t="s">
        <v>335</v>
      </c>
    </row>
    <row r="656" s="13" customFormat="1">
      <c r="A656" s="13"/>
      <c r="B656" s="236"/>
      <c r="C656" s="237"/>
      <c r="D656" s="229" t="s">
        <v>347</v>
      </c>
      <c r="E656" s="238" t="s">
        <v>19</v>
      </c>
      <c r="F656" s="239" t="s">
        <v>2739</v>
      </c>
      <c r="G656" s="237"/>
      <c r="H656" s="240">
        <v>11.680999999999999</v>
      </c>
      <c r="I656" s="241"/>
      <c r="J656" s="237"/>
      <c r="K656" s="237"/>
      <c r="L656" s="242"/>
      <c r="M656" s="243"/>
      <c r="N656" s="244"/>
      <c r="O656" s="244"/>
      <c r="P656" s="244"/>
      <c r="Q656" s="244"/>
      <c r="R656" s="244"/>
      <c r="S656" s="244"/>
      <c r="T656" s="244"/>
      <c r="U656" s="245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T656" s="246" t="s">
        <v>347</v>
      </c>
      <c r="AU656" s="246" t="s">
        <v>85</v>
      </c>
      <c r="AV656" s="13" t="s">
        <v>85</v>
      </c>
      <c r="AW656" s="13" t="s">
        <v>37</v>
      </c>
      <c r="AX656" s="13" t="s">
        <v>76</v>
      </c>
      <c r="AY656" s="246" t="s">
        <v>335</v>
      </c>
    </row>
    <row r="657" s="13" customFormat="1">
      <c r="A657" s="13"/>
      <c r="B657" s="236"/>
      <c r="C657" s="237"/>
      <c r="D657" s="229" t="s">
        <v>347</v>
      </c>
      <c r="E657" s="238" t="s">
        <v>19</v>
      </c>
      <c r="F657" s="239" t="s">
        <v>2740</v>
      </c>
      <c r="G657" s="237"/>
      <c r="H657" s="240">
        <v>13.560000000000001</v>
      </c>
      <c r="I657" s="241"/>
      <c r="J657" s="237"/>
      <c r="K657" s="237"/>
      <c r="L657" s="242"/>
      <c r="M657" s="243"/>
      <c r="N657" s="244"/>
      <c r="O657" s="244"/>
      <c r="P657" s="244"/>
      <c r="Q657" s="244"/>
      <c r="R657" s="244"/>
      <c r="S657" s="244"/>
      <c r="T657" s="244"/>
      <c r="U657" s="245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T657" s="246" t="s">
        <v>347</v>
      </c>
      <c r="AU657" s="246" t="s">
        <v>85</v>
      </c>
      <c r="AV657" s="13" t="s">
        <v>85</v>
      </c>
      <c r="AW657" s="13" t="s">
        <v>37</v>
      </c>
      <c r="AX657" s="13" t="s">
        <v>76</v>
      </c>
      <c r="AY657" s="246" t="s">
        <v>335</v>
      </c>
    </row>
    <row r="658" s="13" customFormat="1">
      <c r="A658" s="13"/>
      <c r="B658" s="236"/>
      <c r="C658" s="237"/>
      <c r="D658" s="229" t="s">
        <v>347</v>
      </c>
      <c r="E658" s="238" t="s">
        <v>19</v>
      </c>
      <c r="F658" s="239" t="s">
        <v>2741</v>
      </c>
      <c r="G658" s="237"/>
      <c r="H658" s="240">
        <v>20.207999999999998</v>
      </c>
      <c r="I658" s="241"/>
      <c r="J658" s="237"/>
      <c r="K658" s="237"/>
      <c r="L658" s="242"/>
      <c r="M658" s="243"/>
      <c r="N658" s="244"/>
      <c r="O658" s="244"/>
      <c r="P658" s="244"/>
      <c r="Q658" s="244"/>
      <c r="R658" s="244"/>
      <c r="S658" s="244"/>
      <c r="T658" s="244"/>
      <c r="U658" s="245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T658" s="246" t="s">
        <v>347</v>
      </c>
      <c r="AU658" s="246" t="s">
        <v>85</v>
      </c>
      <c r="AV658" s="13" t="s">
        <v>85</v>
      </c>
      <c r="AW658" s="13" t="s">
        <v>37</v>
      </c>
      <c r="AX658" s="13" t="s">
        <v>76</v>
      </c>
      <c r="AY658" s="246" t="s">
        <v>335</v>
      </c>
    </row>
    <row r="659" s="13" customFormat="1">
      <c r="A659" s="13"/>
      <c r="B659" s="236"/>
      <c r="C659" s="237"/>
      <c r="D659" s="229" t="s">
        <v>347</v>
      </c>
      <c r="E659" s="238" t="s">
        <v>19</v>
      </c>
      <c r="F659" s="239" t="s">
        <v>2742</v>
      </c>
      <c r="G659" s="237"/>
      <c r="H659" s="240">
        <v>17.670000000000002</v>
      </c>
      <c r="I659" s="241"/>
      <c r="J659" s="237"/>
      <c r="K659" s="237"/>
      <c r="L659" s="242"/>
      <c r="M659" s="243"/>
      <c r="N659" s="244"/>
      <c r="O659" s="244"/>
      <c r="P659" s="244"/>
      <c r="Q659" s="244"/>
      <c r="R659" s="244"/>
      <c r="S659" s="244"/>
      <c r="T659" s="244"/>
      <c r="U659" s="245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T659" s="246" t="s">
        <v>347</v>
      </c>
      <c r="AU659" s="246" t="s">
        <v>85</v>
      </c>
      <c r="AV659" s="13" t="s">
        <v>85</v>
      </c>
      <c r="AW659" s="13" t="s">
        <v>37</v>
      </c>
      <c r="AX659" s="13" t="s">
        <v>76</v>
      </c>
      <c r="AY659" s="246" t="s">
        <v>335</v>
      </c>
    </row>
    <row r="660" s="13" customFormat="1">
      <c r="A660" s="13"/>
      <c r="B660" s="236"/>
      <c r="C660" s="237"/>
      <c r="D660" s="229" t="s">
        <v>347</v>
      </c>
      <c r="E660" s="238" t="s">
        <v>19</v>
      </c>
      <c r="F660" s="239" t="s">
        <v>2743</v>
      </c>
      <c r="G660" s="237"/>
      <c r="H660" s="240">
        <v>61.82</v>
      </c>
      <c r="I660" s="241"/>
      <c r="J660" s="237"/>
      <c r="K660" s="237"/>
      <c r="L660" s="242"/>
      <c r="M660" s="243"/>
      <c r="N660" s="244"/>
      <c r="O660" s="244"/>
      <c r="P660" s="244"/>
      <c r="Q660" s="244"/>
      <c r="R660" s="244"/>
      <c r="S660" s="244"/>
      <c r="T660" s="244"/>
      <c r="U660" s="245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T660" s="246" t="s">
        <v>347</v>
      </c>
      <c r="AU660" s="246" t="s">
        <v>85</v>
      </c>
      <c r="AV660" s="13" t="s">
        <v>85</v>
      </c>
      <c r="AW660" s="13" t="s">
        <v>37</v>
      </c>
      <c r="AX660" s="13" t="s">
        <v>76</v>
      </c>
      <c r="AY660" s="246" t="s">
        <v>335</v>
      </c>
    </row>
    <row r="661" s="13" customFormat="1">
      <c r="A661" s="13"/>
      <c r="B661" s="236"/>
      <c r="C661" s="237"/>
      <c r="D661" s="229" t="s">
        <v>347</v>
      </c>
      <c r="E661" s="238" t="s">
        <v>19</v>
      </c>
      <c r="F661" s="239" t="s">
        <v>2744</v>
      </c>
      <c r="G661" s="237"/>
      <c r="H661" s="240">
        <v>249.99000000000001</v>
      </c>
      <c r="I661" s="241"/>
      <c r="J661" s="237"/>
      <c r="K661" s="237"/>
      <c r="L661" s="242"/>
      <c r="M661" s="243"/>
      <c r="N661" s="244"/>
      <c r="O661" s="244"/>
      <c r="P661" s="244"/>
      <c r="Q661" s="244"/>
      <c r="R661" s="244"/>
      <c r="S661" s="244"/>
      <c r="T661" s="244"/>
      <c r="U661" s="245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T661" s="246" t="s">
        <v>347</v>
      </c>
      <c r="AU661" s="246" t="s">
        <v>85</v>
      </c>
      <c r="AV661" s="13" t="s">
        <v>85</v>
      </c>
      <c r="AW661" s="13" t="s">
        <v>37</v>
      </c>
      <c r="AX661" s="13" t="s">
        <v>76</v>
      </c>
      <c r="AY661" s="246" t="s">
        <v>335</v>
      </c>
    </row>
    <row r="662" s="15" customFormat="1">
      <c r="A662" s="15"/>
      <c r="B662" s="267"/>
      <c r="C662" s="268"/>
      <c r="D662" s="229" t="s">
        <v>347</v>
      </c>
      <c r="E662" s="269" t="s">
        <v>19</v>
      </c>
      <c r="F662" s="270" t="s">
        <v>462</v>
      </c>
      <c r="G662" s="268"/>
      <c r="H662" s="271">
        <v>1950.4690000000001</v>
      </c>
      <c r="I662" s="272"/>
      <c r="J662" s="268"/>
      <c r="K662" s="268"/>
      <c r="L662" s="273"/>
      <c r="M662" s="274"/>
      <c r="N662" s="275"/>
      <c r="O662" s="275"/>
      <c r="P662" s="275"/>
      <c r="Q662" s="275"/>
      <c r="R662" s="275"/>
      <c r="S662" s="275"/>
      <c r="T662" s="275"/>
      <c r="U662" s="276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T662" s="277" t="s">
        <v>347</v>
      </c>
      <c r="AU662" s="277" t="s">
        <v>85</v>
      </c>
      <c r="AV662" s="15" t="s">
        <v>103</v>
      </c>
      <c r="AW662" s="15" t="s">
        <v>37</v>
      </c>
      <c r="AX662" s="15" t="s">
        <v>83</v>
      </c>
      <c r="AY662" s="277" t="s">
        <v>335</v>
      </c>
    </row>
    <row r="663" s="2" customFormat="1" ht="16.5" customHeight="1">
      <c r="A663" s="40"/>
      <c r="B663" s="41"/>
      <c r="C663" s="257" t="s">
        <v>1077</v>
      </c>
      <c r="D663" s="257" t="s">
        <v>395</v>
      </c>
      <c r="E663" s="258" t="s">
        <v>2177</v>
      </c>
      <c r="F663" s="259" t="s">
        <v>2178</v>
      </c>
      <c r="G663" s="260" t="s">
        <v>364</v>
      </c>
      <c r="H663" s="261">
        <v>0.021999999999999999</v>
      </c>
      <c r="I663" s="262"/>
      <c r="J663" s="263">
        <f>ROUND(I663*H663,2)</f>
        <v>0</v>
      </c>
      <c r="K663" s="259" t="s">
        <v>341</v>
      </c>
      <c r="L663" s="264"/>
      <c r="M663" s="265" t="s">
        <v>19</v>
      </c>
      <c r="N663" s="266" t="s">
        <v>47</v>
      </c>
      <c r="O663" s="86"/>
      <c r="P663" s="225">
        <f>O663*H663</f>
        <v>0</v>
      </c>
      <c r="Q663" s="225">
        <v>1</v>
      </c>
      <c r="R663" s="225">
        <f>Q663*H663</f>
        <v>0.021999999999999999</v>
      </c>
      <c r="S663" s="225">
        <v>0</v>
      </c>
      <c r="T663" s="225">
        <f>S663*H663</f>
        <v>0</v>
      </c>
      <c r="U663" s="226" t="s">
        <v>19</v>
      </c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R663" s="227" t="s">
        <v>565</v>
      </c>
      <c r="AT663" s="227" t="s">
        <v>395</v>
      </c>
      <c r="AU663" s="227" t="s">
        <v>85</v>
      </c>
      <c r="AY663" s="19" t="s">
        <v>335</v>
      </c>
      <c r="BE663" s="228">
        <f>IF(N663="základní",J663,0)</f>
        <v>0</v>
      </c>
      <c r="BF663" s="228">
        <f>IF(N663="snížená",J663,0)</f>
        <v>0</v>
      </c>
      <c r="BG663" s="228">
        <f>IF(N663="zákl. přenesená",J663,0)</f>
        <v>0</v>
      </c>
      <c r="BH663" s="228">
        <f>IF(N663="sníž. přenesená",J663,0)</f>
        <v>0</v>
      </c>
      <c r="BI663" s="228">
        <f>IF(N663="nulová",J663,0)</f>
        <v>0</v>
      </c>
      <c r="BJ663" s="19" t="s">
        <v>83</v>
      </c>
      <c r="BK663" s="228">
        <f>ROUND(I663*H663,2)</f>
        <v>0</v>
      </c>
      <c r="BL663" s="19" t="s">
        <v>447</v>
      </c>
      <c r="BM663" s="227" t="s">
        <v>2745</v>
      </c>
    </row>
    <row r="664" s="2" customFormat="1">
      <c r="A664" s="40"/>
      <c r="B664" s="41"/>
      <c r="C664" s="42"/>
      <c r="D664" s="229" t="s">
        <v>343</v>
      </c>
      <c r="E664" s="42"/>
      <c r="F664" s="230" t="s">
        <v>2178</v>
      </c>
      <c r="G664" s="42"/>
      <c r="H664" s="42"/>
      <c r="I664" s="231"/>
      <c r="J664" s="42"/>
      <c r="K664" s="42"/>
      <c r="L664" s="46"/>
      <c r="M664" s="232"/>
      <c r="N664" s="233"/>
      <c r="O664" s="86"/>
      <c r="P664" s="86"/>
      <c r="Q664" s="86"/>
      <c r="R664" s="86"/>
      <c r="S664" s="86"/>
      <c r="T664" s="86"/>
      <c r="U664" s="87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T664" s="19" t="s">
        <v>343</v>
      </c>
      <c r="AU664" s="19" t="s">
        <v>85</v>
      </c>
    </row>
    <row r="665" s="13" customFormat="1">
      <c r="A665" s="13"/>
      <c r="B665" s="236"/>
      <c r="C665" s="237"/>
      <c r="D665" s="229" t="s">
        <v>347</v>
      </c>
      <c r="E665" s="238" t="s">
        <v>19</v>
      </c>
      <c r="F665" s="239" t="s">
        <v>2741</v>
      </c>
      <c r="G665" s="237"/>
      <c r="H665" s="240">
        <v>20.207999999999998</v>
      </c>
      <c r="I665" s="241"/>
      <c r="J665" s="237"/>
      <c r="K665" s="237"/>
      <c r="L665" s="242"/>
      <c r="M665" s="243"/>
      <c r="N665" s="244"/>
      <c r="O665" s="244"/>
      <c r="P665" s="244"/>
      <c r="Q665" s="244"/>
      <c r="R665" s="244"/>
      <c r="S665" s="244"/>
      <c r="T665" s="244"/>
      <c r="U665" s="245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T665" s="246" t="s">
        <v>347</v>
      </c>
      <c r="AU665" s="246" t="s">
        <v>85</v>
      </c>
      <c r="AV665" s="13" t="s">
        <v>85</v>
      </c>
      <c r="AW665" s="13" t="s">
        <v>37</v>
      </c>
      <c r="AX665" s="13" t="s">
        <v>83</v>
      </c>
      <c r="AY665" s="246" t="s">
        <v>335</v>
      </c>
    </row>
    <row r="666" s="13" customFormat="1">
      <c r="A666" s="13"/>
      <c r="B666" s="236"/>
      <c r="C666" s="237"/>
      <c r="D666" s="229" t="s">
        <v>347</v>
      </c>
      <c r="E666" s="237"/>
      <c r="F666" s="239" t="s">
        <v>2746</v>
      </c>
      <c r="G666" s="237"/>
      <c r="H666" s="240">
        <v>0.021999999999999999</v>
      </c>
      <c r="I666" s="241"/>
      <c r="J666" s="237"/>
      <c r="K666" s="237"/>
      <c r="L666" s="242"/>
      <c r="M666" s="243"/>
      <c r="N666" s="244"/>
      <c r="O666" s="244"/>
      <c r="P666" s="244"/>
      <c r="Q666" s="244"/>
      <c r="R666" s="244"/>
      <c r="S666" s="244"/>
      <c r="T666" s="244"/>
      <c r="U666" s="245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T666" s="246" t="s">
        <v>347</v>
      </c>
      <c r="AU666" s="246" t="s">
        <v>85</v>
      </c>
      <c r="AV666" s="13" t="s">
        <v>85</v>
      </c>
      <c r="AW666" s="13" t="s">
        <v>4</v>
      </c>
      <c r="AX666" s="13" t="s">
        <v>83</v>
      </c>
      <c r="AY666" s="246" t="s">
        <v>335</v>
      </c>
    </row>
    <row r="667" s="2" customFormat="1" ht="16.5" customHeight="1">
      <c r="A667" s="40"/>
      <c r="B667" s="41"/>
      <c r="C667" s="257" t="s">
        <v>1084</v>
      </c>
      <c r="D667" s="257" t="s">
        <v>395</v>
      </c>
      <c r="E667" s="258" t="s">
        <v>2181</v>
      </c>
      <c r="F667" s="259" t="s">
        <v>2182</v>
      </c>
      <c r="G667" s="260" t="s">
        <v>364</v>
      </c>
      <c r="H667" s="261">
        <v>2.0550000000000002</v>
      </c>
      <c r="I667" s="262"/>
      <c r="J667" s="263">
        <f>ROUND(I667*H667,2)</f>
        <v>0</v>
      </c>
      <c r="K667" s="259" t="s">
        <v>341</v>
      </c>
      <c r="L667" s="264"/>
      <c r="M667" s="265" t="s">
        <v>19</v>
      </c>
      <c r="N667" s="266" t="s">
        <v>47</v>
      </c>
      <c r="O667" s="86"/>
      <c r="P667" s="225">
        <f>O667*H667</f>
        <v>0</v>
      </c>
      <c r="Q667" s="225">
        <v>1</v>
      </c>
      <c r="R667" s="225">
        <f>Q667*H667</f>
        <v>2.0550000000000002</v>
      </c>
      <c r="S667" s="225">
        <v>0</v>
      </c>
      <c r="T667" s="225">
        <f>S667*H667</f>
        <v>0</v>
      </c>
      <c r="U667" s="226" t="s">
        <v>19</v>
      </c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R667" s="227" t="s">
        <v>565</v>
      </c>
      <c r="AT667" s="227" t="s">
        <v>395</v>
      </c>
      <c r="AU667" s="227" t="s">
        <v>85</v>
      </c>
      <c r="AY667" s="19" t="s">
        <v>335</v>
      </c>
      <c r="BE667" s="228">
        <f>IF(N667="základní",J667,0)</f>
        <v>0</v>
      </c>
      <c r="BF667" s="228">
        <f>IF(N667="snížená",J667,0)</f>
        <v>0</v>
      </c>
      <c r="BG667" s="228">
        <f>IF(N667="zákl. přenesená",J667,0)</f>
        <v>0</v>
      </c>
      <c r="BH667" s="228">
        <f>IF(N667="sníž. přenesená",J667,0)</f>
        <v>0</v>
      </c>
      <c r="BI667" s="228">
        <f>IF(N667="nulová",J667,0)</f>
        <v>0</v>
      </c>
      <c r="BJ667" s="19" t="s">
        <v>83</v>
      </c>
      <c r="BK667" s="228">
        <f>ROUND(I667*H667,2)</f>
        <v>0</v>
      </c>
      <c r="BL667" s="19" t="s">
        <v>447</v>
      </c>
      <c r="BM667" s="227" t="s">
        <v>2747</v>
      </c>
    </row>
    <row r="668" s="2" customFormat="1">
      <c r="A668" s="40"/>
      <c r="B668" s="41"/>
      <c r="C668" s="42"/>
      <c r="D668" s="229" t="s">
        <v>343</v>
      </c>
      <c r="E668" s="42"/>
      <c r="F668" s="230" t="s">
        <v>2182</v>
      </c>
      <c r="G668" s="42"/>
      <c r="H668" s="42"/>
      <c r="I668" s="231"/>
      <c r="J668" s="42"/>
      <c r="K668" s="42"/>
      <c r="L668" s="46"/>
      <c r="M668" s="232"/>
      <c r="N668" s="233"/>
      <c r="O668" s="86"/>
      <c r="P668" s="86"/>
      <c r="Q668" s="86"/>
      <c r="R668" s="86"/>
      <c r="S668" s="86"/>
      <c r="T668" s="86"/>
      <c r="U668" s="87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T668" s="19" t="s">
        <v>343</v>
      </c>
      <c r="AU668" s="19" t="s">
        <v>85</v>
      </c>
    </row>
    <row r="669" s="13" customFormat="1">
      <c r="A669" s="13"/>
      <c r="B669" s="236"/>
      <c r="C669" s="237"/>
      <c r="D669" s="229" t="s">
        <v>347</v>
      </c>
      <c r="E669" s="238" t="s">
        <v>19</v>
      </c>
      <c r="F669" s="239" t="s">
        <v>2737</v>
      </c>
      <c r="G669" s="237"/>
      <c r="H669" s="240">
        <v>565.20000000000005</v>
      </c>
      <c r="I669" s="241"/>
      <c r="J669" s="237"/>
      <c r="K669" s="237"/>
      <c r="L669" s="242"/>
      <c r="M669" s="243"/>
      <c r="N669" s="244"/>
      <c r="O669" s="244"/>
      <c r="P669" s="244"/>
      <c r="Q669" s="244"/>
      <c r="R669" s="244"/>
      <c r="S669" s="244"/>
      <c r="T669" s="244"/>
      <c r="U669" s="245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T669" s="246" t="s">
        <v>347</v>
      </c>
      <c r="AU669" s="246" t="s">
        <v>85</v>
      </c>
      <c r="AV669" s="13" t="s">
        <v>85</v>
      </c>
      <c r="AW669" s="13" t="s">
        <v>37</v>
      </c>
      <c r="AX669" s="13" t="s">
        <v>76</v>
      </c>
      <c r="AY669" s="246" t="s">
        <v>335</v>
      </c>
    </row>
    <row r="670" s="13" customFormat="1">
      <c r="A670" s="13"/>
      <c r="B670" s="236"/>
      <c r="C670" s="237"/>
      <c r="D670" s="229" t="s">
        <v>347</v>
      </c>
      <c r="E670" s="238" t="s">
        <v>19</v>
      </c>
      <c r="F670" s="239" t="s">
        <v>2738</v>
      </c>
      <c r="G670" s="237"/>
      <c r="H670" s="240">
        <v>1010.34</v>
      </c>
      <c r="I670" s="241"/>
      <c r="J670" s="237"/>
      <c r="K670" s="237"/>
      <c r="L670" s="242"/>
      <c r="M670" s="243"/>
      <c r="N670" s="244"/>
      <c r="O670" s="244"/>
      <c r="P670" s="244"/>
      <c r="Q670" s="244"/>
      <c r="R670" s="244"/>
      <c r="S670" s="244"/>
      <c r="T670" s="244"/>
      <c r="U670" s="245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T670" s="246" t="s">
        <v>347</v>
      </c>
      <c r="AU670" s="246" t="s">
        <v>85</v>
      </c>
      <c r="AV670" s="13" t="s">
        <v>85</v>
      </c>
      <c r="AW670" s="13" t="s">
        <v>37</v>
      </c>
      <c r="AX670" s="13" t="s">
        <v>76</v>
      </c>
      <c r="AY670" s="246" t="s">
        <v>335</v>
      </c>
    </row>
    <row r="671" s="13" customFormat="1">
      <c r="A671" s="13"/>
      <c r="B671" s="236"/>
      <c r="C671" s="237"/>
      <c r="D671" s="229" t="s">
        <v>347</v>
      </c>
      <c r="E671" s="238" t="s">
        <v>19</v>
      </c>
      <c r="F671" s="239" t="s">
        <v>2739</v>
      </c>
      <c r="G671" s="237"/>
      <c r="H671" s="240">
        <v>11.680999999999999</v>
      </c>
      <c r="I671" s="241"/>
      <c r="J671" s="237"/>
      <c r="K671" s="237"/>
      <c r="L671" s="242"/>
      <c r="M671" s="243"/>
      <c r="N671" s="244"/>
      <c r="O671" s="244"/>
      <c r="P671" s="244"/>
      <c r="Q671" s="244"/>
      <c r="R671" s="244"/>
      <c r="S671" s="244"/>
      <c r="T671" s="244"/>
      <c r="U671" s="245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T671" s="246" t="s">
        <v>347</v>
      </c>
      <c r="AU671" s="246" t="s">
        <v>85</v>
      </c>
      <c r="AV671" s="13" t="s">
        <v>85</v>
      </c>
      <c r="AW671" s="13" t="s">
        <v>37</v>
      </c>
      <c r="AX671" s="13" t="s">
        <v>76</v>
      </c>
      <c r="AY671" s="246" t="s">
        <v>335</v>
      </c>
    </row>
    <row r="672" s="13" customFormat="1">
      <c r="A672" s="13"/>
      <c r="B672" s="236"/>
      <c r="C672" s="237"/>
      <c r="D672" s="229" t="s">
        <v>347</v>
      </c>
      <c r="E672" s="238" t="s">
        <v>19</v>
      </c>
      <c r="F672" s="239" t="s">
        <v>2740</v>
      </c>
      <c r="G672" s="237"/>
      <c r="H672" s="240">
        <v>13.560000000000001</v>
      </c>
      <c r="I672" s="241"/>
      <c r="J672" s="237"/>
      <c r="K672" s="237"/>
      <c r="L672" s="242"/>
      <c r="M672" s="243"/>
      <c r="N672" s="244"/>
      <c r="O672" s="244"/>
      <c r="P672" s="244"/>
      <c r="Q672" s="244"/>
      <c r="R672" s="244"/>
      <c r="S672" s="244"/>
      <c r="T672" s="244"/>
      <c r="U672" s="245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T672" s="246" t="s">
        <v>347</v>
      </c>
      <c r="AU672" s="246" t="s">
        <v>85</v>
      </c>
      <c r="AV672" s="13" t="s">
        <v>85</v>
      </c>
      <c r="AW672" s="13" t="s">
        <v>37</v>
      </c>
      <c r="AX672" s="13" t="s">
        <v>76</v>
      </c>
      <c r="AY672" s="246" t="s">
        <v>335</v>
      </c>
    </row>
    <row r="673" s="13" customFormat="1">
      <c r="A673" s="13"/>
      <c r="B673" s="236"/>
      <c r="C673" s="237"/>
      <c r="D673" s="229" t="s">
        <v>347</v>
      </c>
      <c r="E673" s="238" t="s">
        <v>19</v>
      </c>
      <c r="F673" s="239" t="s">
        <v>2742</v>
      </c>
      <c r="G673" s="237"/>
      <c r="H673" s="240">
        <v>17.670000000000002</v>
      </c>
      <c r="I673" s="241"/>
      <c r="J673" s="237"/>
      <c r="K673" s="237"/>
      <c r="L673" s="242"/>
      <c r="M673" s="243"/>
      <c r="N673" s="244"/>
      <c r="O673" s="244"/>
      <c r="P673" s="244"/>
      <c r="Q673" s="244"/>
      <c r="R673" s="244"/>
      <c r="S673" s="244"/>
      <c r="T673" s="244"/>
      <c r="U673" s="245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T673" s="246" t="s">
        <v>347</v>
      </c>
      <c r="AU673" s="246" t="s">
        <v>85</v>
      </c>
      <c r="AV673" s="13" t="s">
        <v>85</v>
      </c>
      <c r="AW673" s="13" t="s">
        <v>37</v>
      </c>
      <c r="AX673" s="13" t="s">
        <v>76</v>
      </c>
      <c r="AY673" s="246" t="s">
        <v>335</v>
      </c>
    </row>
    <row r="674" s="13" customFormat="1">
      <c r="A674" s="13"/>
      <c r="B674" s="236"/>
      <c r="C674" s="237"/>
      <c r="D674" s="229" t="s">
        <v>347</v>
      </c>
      <c r="E674" s="238" t="s">
        <v>19</v>
      </c>
      <c r="F674" s="239" t="s">
        <v>2744</v>
      </c>
      <c r="G674" s="237"/>
      <c r="H674" s="240">
        <v>249.99000000000001</v>
      </c>
      <c r="I674" s="241"/>
      <c r="J674" s="237"/>
      <c r="K674" s="237"/>
      <c r="L674" s="242"/>
      <c r="M674" s="243"/>
      <c r="N674" s="244"/>
      <c r="O674" s="244"/>
      <c r="P674" s="244"/>
      <c r="Q674" s="244"/>
      <c r="R674" s="244"/>
      <c r="S674" s="244"/>
      <c r="T674" s="244"/>
      <c r="U674" s="245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T674" s="246" t="s">
        <v>347</v>
      </c>
      <c r="AU674" s="246" t="s">
        <v>85</v>
      </c>
      <c r="AV674" s="13" t="s">
        <v>85</v>
      </c>
      <c r="AW674" s="13" t="s">
        <v>37</v>
      </c>
      <c r="AX674" s="13" t="s">
        <v>76</v>
      </c>
      <c r="AY674" s="246" t="s">
        <v>335</v>
      </c>
    </row>
    <row r="675" s="15" customFormat="1">
      <c r="A675" s="15"/>
      <c r="B675" s="267"/>
      <c r="C675" s="268"/>
      <c r="D675" s="229" t="s">
        <v>347</v>
      </c>
      <c r="E675" s="269" t="s">
        <v>19</v>
      </c>
      <c r="F675" s="270" t="s">
        <v>462</v>
      </c>
      <c r="G675" s="268"/>
      <c r="H675" s="271">
        <v>1868.441</v>
      </c>
      <c r="I675" s="272"/>
      <c r="J675" s="268"/>
      <c r="K675" s="268"/>
      <c r="L675" s="273"/>
      <c r="M675" s="274"/>
      <c r="N675" s="275"/>
      <c r="O675" s="275"/>
      <c r="P675" s="275"/>
      <c r="Q675" s="275"/>
      <c r="R675" s="275"/>
      <c r="S675" s="275"/>
      <c r="T675" s="275"/>
      <c r="U675" s="276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T675" s="277" t="s">
        <v>347</v>
      </c>
      <c r="AU675" s="277" t="s">
        <v>85</v>
      </c>
      <c r="AV675" s="15" t="s">
        <v>103</v>
      </c>
      <c r="AW675" s="15" t="s">
        <v>37</v>
      </c>
      <c r="AX675" s="15" t="s">
        <v>83</v>
      </c>
      <c r="AY675" s="277" t="s">
        <v>335</v>
      </c>
    </row>
    <row r="676" s="13" customFormat="1">
      <c r="A676" s="13"/>
      <c r="B676" s="236"/>
      <c r="C676" s="237"/>
      <c r="D676" s="229" t="s">
        <v>347</v>
      </c>
      <c r="E676" s="237"/>
      <c r="F676" s="239" t="s">
        <v>2748</v>
      </c>
      <c r="G676" s="237"/>
      <c r="H676" s="240">
        <v>2.0550000000000002</v>
      </c>
      <c r="I676" s="241"/>
      <c r="J676" s="237"/>
      <c r="K676" s="237"/>
      <c r="L676" s="242"/>
      <c r="M676" s="243"/>
      <c r="N676" s="244"/>
      <c r="O676" s="244"/>
      <c r="P676" s="244"/>
      <c r="Q676" s="244"/>
      <c r="R676" s="244"/>
      <c r="S676" s="244"/>
      <c r="T676" s="244"/>
      <c r="U676" s="245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T676" s="246" t="s">
        <v>347</v>
      </c>
      <c r="AU676" s="246" t="s">
        <v>85</v>
      </c>
      <c r="AV676" s="13" t="s">
        <v>85</v>
      </c>
      <c r="AW676" s="13" t="s">
        <v>4</v>
      </c>
      <c r="AX676" s="13" t="s">
        <v>83</v>
      </c>
      <c r="AY676" s="246" t="s">
        <v>335</v>
      </c>
    </row>
    <row r="677" s="2" customFormat="1" ht="16.5" customHeight="1">
      <c r="A677" s="40"/>
      <c r="B677" s="41"/>
      <c r="C677" s="257" t="s">
        <v>1089</v>
      </c>
      <c r="D677" s="257" t="s">
        <v>395</v>
      </c>
      <c r="E677" s="258" t="s">
        <v>2749</v>
      </c>
      <c r="F677" s="259" t="s">
        <v>2750</v>
      </c>
      <c r="G677" s="260" t="s">
        <v>364</v>
      </c>
      <c r="H677" s="261">
        <v>0.068000000000000005</v>
      </c>
      <c r="I677" s="262"/>
      <c r="J677" s="263">
        <f>ROUND(I677*H677,2)</f>
        <v>0</v>
      </c>
      <c r="K677" s="259" t="s">
        <v>341</v>
      </c>
      <c r="L677" s="264"/>
      <c r="M677" s="265" t="s">
        <v>19</v>
      </c>
      <c r="N677" s="266" t="s">
        <v>47</v>
      </c>
      <c r="O677" s="86"/>
      <c r="P677" s="225">
        <f>O677*H677</f>
        <v>0</v>
      </c>
      <c r="Q677" s="225">
        <v>1</v>
      </c>
      <c r="R677" s="225">
        <f>Q677*H677</f>
        <v>0.068000000000000005</v>
      </c>
      <c r="S677" s="225">
        <v>0</v>
      </c>
      <c r="T677" s="225">
        <f>S677*H677</f>
        <v>0</v>
      </c>
      <c r="U677" s="226" t="s">
        <v>19</v>
      </c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R677" s="227" t="s">
        <v>565</v>
      </c>
      <c r="AT677" s="227" t="s">
        <v>395</v>
      </c>
      <c r="AU677" s="227" t="s">
        <v>85</v>
      </c>
      <c r="AY677" s="19" t="s">
        <v>335</v>
      </c>
      <c r="BE677" s="228">
        <f>IF(N677="základní",J677,0)</f>
        <v>0</v>
      </c>
      <c r="BF677" s="228">
        <f>IF(N677="snížená",J677,0)</f>
        <v>0</v>
      </c>
      <c r="BG677" s="228">
        <f>IF(N677="zákl. přenesená",J677,0)</f>
        <v>0</v>
      </c>
      <c r="BH677" s="228">
        <f>IF(N677="sníž. přenesená",J677,0)</f>
        <v>0</v>
      </c>
      <c r="BI677" s="228">
        <f>IF(N677="nulová",J677,0)</f>
        <v>0</v>
      </c>
      <c r="BJ677" s="19" t="s">
        <v>83</v>
      </c>
      <c r="BK677" s="228">
        <f>ROUND(I677*H677,2)</f>
        <v>0</v>
      </c>
      <c r="BL677" s="19" t="s">
        <v>447</v>
      </c>
      <c r="BM677" s="227" t="s">
        <v>2751</v>
      </c>
    </row>
    <row r="678" s="2" customFormat="1">
      <c r="A678" s="40"/>
      <c r="B678" s="41"/>
      <c r="C678" s="42"/>
      <c r="D678" s="229" t="s">
        <v>343</v>
      </c>
      <c r="E678" s="42"/>
      <c r="F678" s="230" t="s">
        <v>2750</v>
      </c>
      <c r="G678" s="42"/>
      <c r="H678" s="42"/>
      <c r="I678" s="231"/>
      <c r="J678" s="42"/>
      <c r="K678" s="42"/>
      <c r="L678" s="46"/>
      <c r="M678" s="232"/>
      <c r="N678" s="233"/>
      <c r="O678" s="86"/>
      <c r="P678" s="86"/>
      <c r="Q678" s="86"/>
      <c r="R678" s="86"/>
      <c r="S678" s="86"/>
      <c r="T678" s="86"/>
      <c r="U678" s="87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T678" s="19" t="s">
        <v>343</v>
      </c>
      <c r="AU678" s="19" t="s">
        <v>85</v>
      </c>
    </row>
    <row r="679" s="13" customFormat="1">
      <c r="A679" s="13"/>
      <c r="B679" s="236"/>
      <c r="C679" s="237"/>
      <c r="D679" s="229" t="s">
        <v>347</v>
      </c>
      <c r="E679" s="238" t="s">
        <v>19</v>
      </c>
      <c r="F679" s="239" t="s">
        <v>2743</v>
      </c>
      <c r="G679" s="237"/>
      <c r="H679" s="240">
        <v>61.82</v>
      </c>
      <c r="I679" s="241"/>
      <c r="J679" s="237"/>
      <c r="K679" s="237"/>
      <c r="L679" s="242"/>
      <c r="M679" s="243"/>
      <c r="N679" s="244"/>
      <c r="O679" s="244"/>
      <c r="P679" s="244"/>
      <c r="Q679" s="244"/>
      <c r="R679" s="244"/>
      <c r="S679" s="244"/>
      <c r="T679" s="244"/>
      <c r="U679" s="245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T679" s="246" t="s">
        <v>347</v>
      </c>
      <c r="AU679" s="246" t="s">
        <v>85</v>
      </c>
      <c r="AV679" s="13" t="s">
        <v>85</v>
      </c>
      <c r="AW679" s="13" t="s">
        <v>37</v>
      </c>
      <c r="AX679" s="13" t="s">
        <v>83</v>
      </c>
      <c r="AY679" s="246" t="s">
        <v>335</v>
      </c>
    </row>
    <row r="680" s="13" customFormat="1">
      <c r="A680" s="13"/>
      <c r="B680" s="236"/>
      <c r="C680" s="237"/>
      <c r="D680" s="229" t="s">
        <v>347</v>
      </c>
      <c r="E680" s="237"/>
      <c r="F680" s="239" t="s">
        <v>2752</v>
      </c>
      <c r="G680" s="237"/>
      <c r="H680" s="240">
        <v>0.068000000000000005</v>
      </c>
      <c r="I680" s="241"/>
      <c r="J680" s="237"/>
      <c r="K680" s="237"/>
      <c r="L680" s="242"/>
      <c r="M680" s="243"/>
      <c r="N680" s="244"/>
      <c r="O680" s="244"/>
      <c r="P680" s="244"/>
      <c r="Q680" s="244"/>
      <c r="R680" s="244"/>
      <c r="S680" s="244"/>
      <c r="T680" s="244"/>
      <c r="U680" s="245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T680" s="246" t="s">
        <v>347</v>
      </c>
      <c r="AU680" s="246" t="s">
        <v>85</v>
      </c>
      <c r="AV680" s="13" t="s">
        <v>85</v>
      </c>
      <c r="AW680" s="13" t="s">
        <v>4</v>
      </c>
      <c r="AX680" s="13" t="s">
        <v>83</v>
      </c>
      <c r="AY680" s="246" t="s">
        <v>335</v>
      </c>
    </row>
    <row r="681" s="2" customFormat="1" ht="16.5" customHeight="1">
      <c r="A681" s="40"/>
      <c r="B681" s="41"/>
      <c r="C681" s="216" t="s">
        <v>1093</v>
      </c>
      <c r="D681" s="216" t="s">
        <v>337</v>
      </c>
      <c r="E681" s="217" t="s">
        <v>2753</v>
      </c>
      <c r="F681" s="218" t="s">
        <v>2754</v>
      </c>
      <c r="G681" s="219" t="s">
        <v>618</v>
      </c>
      <c r="H681" s="220">
        <v>12</v>
      </c>
      <c r="I681" s="221"/>
      <c r="J681" s="222">
        <f>ROUND(I681*H681,2)</f>
        <v>0</v>
      </c>
      <c r="K681" s="218" t="s">
        <v>341</v>
      </c>
      <c r="L681" s="46"/>
      <c r="M681" s="223" t="s">
        <v>19</v>
      </c>
      <c r="N681" s="224" t="s">
        <v>47</v>
      </c>
      <c r="O681" s="86"/>
      <c r="P681" s="225">
        <f>O681*H681</f>
        <v>0</v>
      </c>
      <c r="Q681" s="225">
        <v>0</v>
      </c>
      <c r="R681" s="225">
        <f>Q681*H681</f>
        <v>0</v>
      </c>
      <c r="S681" s="225">
        <v>0</v>
      </c>
      <c r="T681" s="225">
        <f>S681*H681</f>
        <v>0</v>
      </c>
      <c r="U681" s="226" t="s">
        <v>19</v>
      </c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R681" s="227" t="s">
        <v>447</v>
      </c>
      <c r="AT681" s="227" t="s">
        <v>337</v>
      </c>
      <c r="AU681" s="227" t="s">
        <v>85</v>
      </c>
      <c r="AY681" s="19" t="s">
        <v>335</v>
      </c>
      <c r="BE681" s="228">
        <f>IF(N681="základní",J681,0)</f>
        <v>0</v>
      </c>
      <c r="BF681" s="228">
        <f>IF(N681="snížená",J681,0)</f>
        <v>0</v>
      </c>
      <c r="BG681" s="228">
        <f>IF(N681="zákl. přenesená",J681,0)</f>
        <v>0</v>
      </c>
      <c r="BH681" s="228">
        <f>IF(N681="sníž. přenesená",J681,0)</f>
        <v>0</v>
      </c>
      <c r="BI681" s="228">
        <f>IF(N681="nulová",J681,0)</f>
        <v>0</v>
      </c>
      <c r="BJ681" s="19" t="s">
        <v>83</v>
      </c>
      <c r="BK681" s="228">
        <f>ROUND(I681*H681,2)</f>
        <v>0</v>
      </c>
      <c r="BL681" s="19" t="s">
        <v>447</v>
      </c>
      <c r="BM681" s="227" t="s">
        <v>2755</v>
      </c>
    </row>
    <row r="682" s="2" customFormat="1">
      <c r="A682" s="40"/>
      <c r="B682" s="41"/>
      <c r="C682" s="42"/>
      <c r="D682" s="229" t="s">
        <v>343</v>
      </c>
      <c r="E682" s="42"/>
      <c r="F682" s="230" t="s">
        <v>2756</v>
      </c>
      <c r="G682" s="42"/>
      <c r="H682" s="42"/>
      <c r="I682" s="231"/>
      <c r="J682" s="42"/>
      <c r="K682" s="42"/>
      <c r="L682" s="46"/>
      <c r="M682" s="232"/>
      <c r="N682" s="233"/>
      <c r="O682" s="86"/>
      <c r="P682" s="86"/>
      <c r="Q682" s="86"/>
      <c r="R682" s="86"/>
      <c r="S682" s="86"/>
      <c r="T682" s="86"/>
      <c r="U682" s="87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T682" s="19" t="s">
        <v>343</v>
      </c>
      <c r="AU682" s="19" t="s">
        <v>85</v>
      </c>
    </row>
    <row r="683" s="2" customFormat="1">
      <c r="A683" s="40"/>
      <c r="B683" s="41"/>
      <c r="C683" s="42"/>
      <c r="D683" s="234" t="s">
        <v>345</v>
      </c>
      <c r="E683" s="42"/>
      <c r="F683" s="235" t="s">
        <v>2757</v>
      </c>
      <c r="G683" s="42"/>
      <c r="H683" s="42"/>
      <c r="I683" s="231"/>
      <c r="J683" s="42"/>
      <c r="K683" s="42"/>
      <c r="L683" s="46"/>
      <c r="M683" s="232"/>
      <c r="N683" s="233"/>
      <c r="O683" s="86"/>
      <c r="P683" s="86"/>
      <c r="Q683" s="86"/>
      <c r="R683" s="86"/>
      <c r="S683" s="86"/>
      <c r="T683" s="86"/>
      <c r="U683" s="87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T683" s="19" t="s">
        <v>345</v>
      </c>
      <c r="AU683" s="19" t="s">
        <v>85</v>
      </c>
    </row>
    <row r="684" s="14" customFormat="1">
      <c r="A684" s="14"/>
      <c r="B684" s="247"/>
      <c r="C684" s="248"/>
      <c r="D684" s="229" t="s">
        <v>347</v>
      </c>
      <c r="E684" s="249" t="s">
        <v>19</v>
      </c>
      <c r="F684" s="250" t="s">
        <v>2158</v>
      </c>
      <c r="G684" s="248"/>
      <c r="H684" s="249" t="s">
        <v>19</v>
      </c>
      <c r="I684" s="251"/>
      <c r="J684" s="248"/>
      <c r="K684" s="248"/>
      <c r="L684" s="252"/>
      <c r="M684" s="253"/>
      <c r="N684" s="254"/>
      <c r="O684" s="254"/>
      <c r="P684" s="254"/>
      <c r="Q684" s="254"/>
      <c r="R684" s="254"/>
      <c r="S684" s="254"/>
      <c r="T684" s="254"/>
      <c r="U684" s="255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T684" s="256" t="s">
        <v>347</v>
      </c>
      <c r="AU684" s="256" t="s">
        <v>85</v>
      </c>
      <c r="AV684" s="14" t="s">
        <v>83</v>
      </c>
      <c r="AW684" s="14" t="s">
        <v>37</v>
      </c>
      <c r="AX684" s="14" t="s">
        <v>76</v>
      </c>
      <c r="AY684" s="256" t="s">
        <v>335</v>
      </c>
    </row>
    <row r="685" s="13" customFormat="1">
      <c r="A685" s="13"/>
      <c r="B685" s="236"/>
      <c r="C685" s="237"/>
      <c r="D685" s="229" t="s">
        <v>347</v>
      </c>
      <c r="E685" s="238" t="s">
        <v>19</v>
      </c>
      <c r="F685" s="239" t="s">
        <v>420</v>
      </c>
      <c r="G685" s="237"/>
      <c r="H685" s="240">
        <v>12</v>
      </c>
      <c r="I685" s="241"/>
      <c r="J685" s="237"/>
      <c r="K685" s="237"/>
      <c r="L685" s="242"/>
      <c r="M685" s="243"/>
      <c r="N685" s="244"/>
      <c r="O685" s="244"/>
      <c r="P685" s="244"/>
      <c r="Q685" s="244"/>
      <c r="R685" s="244"/>
      <c r="S685" s="244"/>
      <c r="T685" s="244"/>
      <c r="U685" s="245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T685" s="246" t="s">
        <v>347</v>
      </c>
      <c r="AU685" s="246" t="s">
        <v>85</v>
      </c>
      <c r="AV685" s="13" t="s">
        <v>85</v>
      </c>
      <c r="AW685" s="13" t="s">
        <v>37</v>
      </c>
      <c r="AX685" s="13" t="s">
        <v>83</v>
      </c>
      <c r="AY685" s="246" t="s">
        <v>335</v>
      </c>
    </row>
    <row r="686" s="2" customFormat="1" ht="16.5" customHeight="1">
      <c r="A686" s="40"/>
      <c r="B686" s="41"/>
      <c r="C686" s="257" t="s">
        <v>1102</v>
      </c>
      <c r="D686" s="257" t="s">
        <v>395</v>
      </c>
      <c r="E686" s="258" t="s">
        <v>2758</v>
      </c>
      <c r="F686" s="259" t="s">
        <v>2759</v>
      </c>
      <c r="G686" s="260" t="s">
        <v>351</v>
      </c>
      <c r="H686" s="261">
        <v>0.24199999999999999</v>
      </c>
      <c r="I686" s="262"/>
      <c r="J686" s="263">
        <f>ROUND(I686*H686,2)</f>
        <v>0</v>
      </c>
      <c r="K686" s="259" t="s">
        <v>341</v>
      </c>
      <c r="L686" s="264"/>
      <c r="M686" s="265" t="s">
        <v>19</v>
      </c>
      <c r="N686" s="266" t="s">
        <v>47</v>
      </c>
      <c r="O686" s="86"/>
      <c r="P686" s="225">
        <f>O686*H686</f>
        <v>0</v>
      </c>
      <c r="Q686" s="225">
        <v>0.55000000000000004</v>
      </c>
      <c r="R686" s="225">
        <f>Q686*H686</f>
        <v>0.1331</v>
      </c>
      <c r="S686" s="225">
        <v>0</v>
      </c>
      <c r="T686" s="225">
        <f>S686*H686</f>
        <v>0</v>
      </c>
      <c r="U686" s="226" t="s">
        <v>19</v>
      </c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R686" s="227" t="s">
        <v>565</v>
      </c>
      <c r="AT686" s="227" t="s">
        <v>395</v>
      </c>
      <c r="AU686" s="227" t="s">
        <v>85</v>
      </c>
      <c r="AY686" s="19" t="s">
        <v>335</v>
      </c>
      <c r="BE686" s="228">
        <f>IF(N686="základní",J686,0)</f>
        <v>0</v>
      </c>
      <c r="BF686" s="228">
        <f>IF(N686="snížená",J686,0)</f>
        <v>0</v>
      </c>
      <c r="BG686" s="228">
        <f>IF(N686="zákl. přenesená",J686,0)</f>
        <v>0</v>
      </c>
      <c r="BH686" s="228">
        <f>IF(N686="sníž. přenesená",J686,0)</f>
        <v>0</v>
      </c>
      <c r="BI686" s="228">
        <f>IF(N686="nulová",J686,0)</f>
        <v>0</v>
      </c>
      <c r="BJ686" s="19" t="s">
        <v>83</v>
      </c>
      <c r="BK686" s="228">
        <f>ROUND(I686*H686,2)</f>
        <v>0</v>
      </c>
      <c r="BL686" s="19" t="s">
        <v>447</v>
      </c>
      <c r="BM686" s="227" t="s">
        <v>2760</v>
      </c>
    </row>
    <row r="687" s="2" customFormat="1">
      <c r="A687" s="40"/>
      <c r="B687" s="41"/>
      <c r="C687" s="42"/>
      <c r="D687" s="229" t="s">
        <v>343</v>
      </c>
      <c r="E687" s="42"/>
      <c r="F687" s="230" t="s">
        <v>2759</v>
      </c>
      <c r="G687" s="42"/>
      <c r="H687" s="42"/>
      <c r="I687" s="231"/>
      <c r="J687" s="42"/>
      <c r="K687" s="42"/>
      <c r="L687" s="46"/>
      <c r="M687" s="232"/>
      <c r="N687" s="233"/>
      <c r="O687" s="86"/>
      <c r="P687" s="86"/>
      <c r="Q687" s="86"/>
      <c r="R687" s="86"/>
      <c r="S687" s="86"/>
      <c r="T687" s="86"/>
      <c r="U687" s="87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T687" s="19" t="s">
        <v>343</v>
      </c>
      <c r="AU687" s="19" t="s">
        <v>85</v>
      </c>
    </row>
    <row r="688" s="13" customFormat="1">
      <c r="A688" s="13"/>
      <c r="B688" s="236"/>
      <c r="C688" s="237"/>
      <c r="D688" s="229" t="s">
        <v>347</v>
      </c>
      <c r="E688" s="237"/>
      <c r="F688" s="239" t="s">
        <v>2761</v>
      </c>
      <c r="G688" s="237"/>
      <c r="H688" s="240">
        <v>0.24199999999999999</v>
      </c>
      <c r="I688" s="241"/>
      <c r="J688" s="237"/>
      <c r="K688" s="237"/>
      <c r="L688" s="242"/>
      <c r="M688" s="243"/>
      <c r="N688" s="244"/>
      <c r="O688" s="244"/>
      <c r="P688" s="244"/>
      <c r="Q688" s="244"/>
      <c r="R688" s="244"/>
      <c r="S688" s="244"/>
      <c r="T688" s="244"/>
      <c r="U688" s="245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T688" s="246" t="s">
        <v>347</v>
      </c>
      <c r="AU688" s="246" t="s">
        <v>85</v>
      </c>
      <c r="AV688" s="13" t="s">
        <v>85</v>
      </c>
      <c r="AW688" s="13" t="s">
        <v>4</v>
      </c>
      <c r="AX688" s="13" t="s">
        <v>83</v>
      </c>
      <c r="AY688" s="246" t="s">
        <v>335</v>
      </c>
    </row>
    <row r="689" s="2" customFormat="1" ht="16.5" customHeight="1">
      <c r="A689" s="40"/>
      <c r="B689" s="41"/>
      <c r="C689" s="216" t="s">
        <v>1108</v>
      </c>
      <c r="D689" s="216" t="s">
        <v>337</v>
      </c>
      <c r="E689" s="217" t="s">
        <v>2762</v>
      </c>
      <c r="F689" s="218" t="s">
        <v>2763</v>
      </c>
      <c r="G689" s="219" t="s">
        <v>618</v>
      </c>
      <c r="H689" s="220">
        <v>19.199999999999999</v>
      </c>
      <c r="I689" s="221"/>
      <c r="J689" s="222">
        <f>ROUND(I689*H689,2)</f>
        <v>0</v>
      </c>
      <c r="K689" s="218" t="s">
        <v>341</v>
      </c>
      <c r="L689" s="46"/>
      <c r="M689" s="223" t="s">
        <v>19</v>
      </c>
      <c r="N689" s="224" t="s">
        <v>47</v>
      </c>
      <c r="O689" s="86"/>
      <c r="P689" s="225">
        <f>O689*H689</f>
        <v>0</v>
      </c>
      <c r="Q689" s="225">
        <v>0</v>
      </c>
      <c r="R689" s="225">
        <f>Q689*H689</f>
        <v>0</v>
      </c>
      <c r="S689" s="225">
        <v>0</v>
      </c>
      <c r="T689" s="225">
        <f>S689*H689</f>
        <v>0</v>
      </c>
      <c r="U689" s="226" t="s">
        <v>19</v>
      </c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R689" s="227" t="s">
        <v>447</v>
      </c>
      <c r="AT689" s="227" t="s">
        <v>337</v>
      </c>
      <c r="AU689" s="227" t="s">
        <v>85</v>
      </c>
      <c r="AY689" s="19" t="s">
        <v>335</v>
      </c>
      <c r="BE689" s="228">
        <f>IF(N689="základní",J689,0)</f>
        <v>0</v>
      </c>
      <c r="BF689" s="228">
        <f>IF(N689="snížená",J689,0)</f>
        <v>0</v>
      </c>
      <c r="BG689" s="228">
        <f>IF(N689="zákl. přenesená",J689,0)</f>
        <v>0</v>
      </c>
      <c r="BH689" s="228">
        <f>IF(N689="sníž. přenesená",J689,0)</f>
        <v>0</v>
      </c>
      <c r="BI689" s="228">
        <f>IF(N689="nulová",J689,0)</f>
        <v>0</v>
      </c>
      <c r="BJ689" s="19" t="s">
        <v>83</v>
      </c>
      <c r="BK689" s="228">
        <f>ROUND(I689*H689,2)</f>
        <v>0</v>
      </c>
      <c r="BL689" s="19" t="s">
        <v>447</v>
      </c>
      <c r="BM689" s="227" t="s">
        <v>2764</v>
      </c>
    </row>
    <row r="690" s="2" customFormat="1">
      <c r="A690" s="40"/>
      <c r="B690" s="41"/>
      <c r="C690" s="42"/>
      <c r="D690" s="229" t="s">
        <v>343</v>
      </c>
      <c r="E690" s="42"/>
      <c r="F690" s="230" t="s">
        <v>2765</v>
      </c>
      <c r="G690" s="42"/>
      <c r="H690" s="42"/>
      <c r="I690" s="231"/>
      <c r="J690" s="42"/>
      <c r="K690" s="42"/>
      <c r="L690" s="46"/>
      <c r="M690" s="232"/>
      <c r="N690" s="233"/>
      <c r="O690" s="86"/>
      <c r="P690" s="86"/>
      <c r="Q690" s="86"/>
      <c r="R690" s="86"/>
      <c r="S690" s="86"/>
      <c r="T690" s="86"/>
      <c r="U690" s="87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T690" s="19" t="s">
        <v>343</v>
      </c>
      <c r="AU690" s="19" t="s">
        <v>85</v>
      </c>
    </row>
    <row r="691" s="2" customFormat="1">
      <c r="A691" s="40"/>
      <c r="B691" s="41"/>
      <c r="C691" s="42"/>
      <c r="D691" s="234" t="s">
        <v>345</v>
      </c>
      <c r="E691" s="42"/>
      <c r="F691" s="235" t="s">
        <v>2766</v>
      </c>
      <c r="G691" s="42"/>
      <c r="H691" s="42"/>
      <c r="I691" s="231"/>
      <c r="J691" s="42"/>
      <c r="K691" s="42"/>
      <c r="L691" s="46"/>
      <c r="M691" s="232"/>
      <c r="N691" s="233"/>
      <c r="O691" s="86"/>
      <c r="P691" s="86"/>
      <c r="Q691" s="86"/>
      <c r="R691" s="86"/>
      <c r="S691" s="86"/>
      <c r="T691" s="86"/>
      <c r="U691" s="87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T691" s="19" t="s">
        <v>345</v>
      </c>
      <c r="AU691" s="19" t="s">
        <v>85</v>
      </c>
    </row>
    <row r="692" s="14" customFormat="1">
      <c r="A692" s="14"/>
      <c r="B692" s="247"/>
      <c r="C692" s="248"/>
      <c r="D692" s="229" t="s">
        <v>347</v>
      </c>
      <c r="E692" s="249" t="s">
        <v>19</v>
      </c>
      <c r="F692" s="250" t="s">
        <v>2158</v>
      </c>
      <c r="G692" s="248"/>
      <c r="H692" s="249" t="s">
        <v>19</v>
      </c>
      <c r="I692" s="251"/>
      <c r="J692" s="248"/>
      <c r="K692" s="248"/>
      <c r="L692" s="252"/>
      <c r="M692" s="253"/>
      <c r="N692" s="254"/>
      <c r="O692" s="254"/>
      <c r="P692" s="254"/>
      <c r="Q692" s="254"/>
      <c r="R692" s="254"/>
      <c r="S692" s="254"/>
      <c r="T692" s="254"/>
      <c r="U692" s="255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T692" s="256" t="s">
        <v>347</v>
      </c>
      <c r="AU692" s="256" t="s">
        <v>85</v>
      </c>
      <c r="AV692" s="14" t="s">
        <v>83</v>
      </c>
      <c r="AW692" s="14" t="s">
        <v>37</v>
      </c>
      <c r="AX692" s="14" t="s">
        <v>76</v>
      </c>
      <c r="AY692" s="256" t="s">
        <v>335</v>
      </c>
    </row>
    <row r="693" s="13" customFormat="1">
      <c r="A693" s="13"/>
      <c r="B693" s="236"/>
      <c r="C693" s="237"/>
      <c r="D693" s="229" t="s">
        <v>347</v>
      </c>
      <c r="E693" s="238" t="s">
        <v>19</v>
      </c>
      <c r="F693" s="239" t="s">
        <v>2767</v>
      </c>
      <c r="G693" s="237"/>
      <c r="H693" s="240">
        <v>19.199999999999999</v>
      </c>
      <c r="I693" s="241"/>
      <c r="J693" s="237"/>
      <c r="K693" s="237"/>
      <c r="L693" s="242"/>
      <c r="M693" s="243"/>
      <c r="N693" s="244"/>
      <c r="O693" s="244"/>
      <c r="P693" s="244"/>
      <c r="Q693" s="244"/>
      <c r="R693" s="244"/>
      <c r="S693" s="244"/>
      <c r="T693" s="244"/>
      <c r="U693" s="245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T693" s="246" t="s">
        <v>347</v>
      </c>
      <c r="AU693" s="246" t="s">
        <v>85</v>
      </c>
      <c r="AV693" s="13" t="s">
        <v>85</v>
      </c>
      <c r="AW693" s="13" t="s">
        <v>37</v>
      </c>
      <c r="AX693" s="13" t="s">
        <v>83</v>
      </c>
      <c r="AY693" s="246" t="s">
        <v>335</v>
      </c>
    </row>
    <row r="694" s="2" customFormat="1" ht="16.5" customHeight="1">
      <c r="A694" s="40"/>
      <c r="B694" s="41"/>
      <c r="C694" s="257" t="s">
        <v>1127</v>
      </c>
      <c r="D694" s="257" t="s">
        <v>395</v>
      </c>
      <c r="E694" s="258" t="s">
        <v>2768</v>
      </c>
      <c r="F694" s="259" t="s">
        <v>2769</v>
      </c>
      <c r="G694" s="260" t="s">
        <v>351</v>
      </c>
      <c r="H694" s="261">
        <v>0.45200000000000001</v>
      </c>
      <c r="I694" s="262"/>
      <c r="J694" s="263">
        <f>ROUND(I694*H694,2)</f>
        <v>0</v>
      </c>
      <c r="K694" s="259" t="s">
        <v>341</v>
      </c>
      <c r="L694" s="264"/>
      <c r="M694" s="265" t="s">
        <v>19</v>
      </c>
      <c r="N694" s="266" t="s">
        <v>47</v>
      </c>
      <c r="O694" s="86"/>
      <c r="P694" s="225">
        <f>O694*H694</f>
        <v>0</v>
      </c>
      <c r="Q694" s="225">
        <v>0.55000000000000004</v>
      </c>
      <c r="R694" s="225">
        <f>Q694*H694</f>
        <v>0.24860000000000002</v>
      </c>
      <c r="S694" s="225">
        <v>0</v>
      </c>
      <c r="T694" s="225">
        <f>S694*H694</f>
        <v>0</v>
      </c>
      <c r="U694" s="226" t="s">
        <v>19</v>
      </c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R694" s="227" t="s">
        <v>565</v>
      </c>
      <c r="AT694" s="227" t="s">
        <v>395</v>
      </c>
      <c r="AU694" s="227" t="s">
        <v>85</v>
      </c>
      <c r="AY694" s="19" t="s">
        <v>335</v>
      </c>
      <c r="BE694" s="228">
        <f>IF(N694="základní",J694,0)</f>
        <v>0</v>
      </c>
      <c r="BF694" s="228">
        <f>IF(N694="snížená",J694,0)</f>
        <v>0</v>
      </c>
      <c r="BG694" s="228">
        <f>IF(N694="zákl. přenesená",J694,0)</f>
        <v>0</v>
      </c>
      <c r="BH694" s="228">
        <f>IF(N694="sníž. přenesená",J694,0)</f>
        <v>0</v>
      </c>
      <c r="BI694" s="228">
        <f>IF(N694="nulová",J694,0)</f>
        <v>0</v>
      </c>
      <c r="BJ694" s="19" t="s">
        <v>83</v>
      </c>
      <c r="BK694" s="228">
        <f>ROUND(I694*H694,2)</f>
        <v>0</v>
      </c>
      <c r="BL694" s="19" t="s">
        <v>447</v>
      </c>
      <c r="BM694" s="227" t="s">
        <v>2770</v>
      </c>
    </row>
    <row r="695" s="2" customFormat="1">
      <c r="A695" s="40"/>
      <c r="B695" s="41"/>
      <c r="C695" s="42"/>
      <c r="D695" s="229" t="s">
        <v>343</v>
      </c>
      <c r="E695" s="42"/>
      <c r="F695" s="230" t="s">
        <v>2769</v>
      </c>
      <c r="G695" s="42"/>
      <c r="H695" s="42"/>
      <c r="I695" s="231"/>
      <c r="J695" s="42"/>
      <c r="K695" s="42"/>
      <c r="L695" s="46"/>
      <c r="M695" s="232"/>
      <c r="N695" s="233"/>
      <c r="O695" s="86"/>
      <c r="P695" s="86"/>
      <c r="Q695" s="86"/>
      <c r="R695" s="86"/>
      <c r="S695" s="86"/>
      <c r="T695" s="86"/>
      <c r="U695" s="87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T695" s="19" t="s">
        <v>343</v>
      </c>
      <c r="AU695" s="19" t="s">
        <v>85</v>
      </c>
    </row>
    <row r="696" s="13" customFormat="1">
      <c r="A696" s="13"/>
      <c r="B696" s="236"/>
      <c r="C696" s="237"/>
      <c r="D696" s="229" t="s">
        <v>347</v>
      </c>
      <c r="E696" s="237"/>
      <c r="F696" s="239" t="s">
        <v>2771</v>
      </c>
      <c r="G696" s="237"/>
      <c r="H696" s="240">
        <v>0.45200000000000001</v>
      </c>
      <c r="I696" s="241"/>
      <c r="J696" s="237"/>
      <c r="K696" s="237"/>
      <c r="L696" s="242"/>
      <c r="M696" s="243"/>
      <c r="N696" s="244"/>
      <c r="O696" s="244"/>
      <c r="P696" s="244"/>
      <c r="Q696" s="244"/>
      <c r="R696" s="244"/>
      <c r="S696" s="244"/>
      <c r="T696" s="244"/>
      <c r="U696" s="245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T696" s="246" t="s">
        <v>347</v>
      </c>
      <c r="AU696" s="246" t="s">
        <v>85</v>
      </c>
      <c r="AV696" s="13" t="s">
        <v>85</v>
      </c>
      <c r="AW696" s="13" t="s">
        <v>4</v>
      </c>
      <c r="AX696" s="13" t="s">
        <v>83</v>
      </c>
      <c r="AY696" s="246" t="s">
        <v>335</v>
      </c>
    </row>
    <row r="697" s="2" customFormat="1" ht="21.75" customHeight="1">
      <c r="A697" s="40"/>
      <c r="B697" s="41"/>
      <c r="C697" s="216" t="s">
        <v>1133</v>
      </c>
      <c r="D697" s="216" t="s">
        <v>337</v>
      </c>
      <c r="E697" s="217" t="s">
        <v>2772</v>
      </c>
      <c r="F697" s="218" t="s">
        <v>2773</v>
      </c>
      <c r="G697" s="219" t="s">
        <v>618</v>
      </c>
      <c r="H697" s="220">
        <v>358.80000000000001</v>
      </c>
      <c r="I697" s="221"/>
      <c r="J697" s="222">
        <f>ROUND(I697*H697,2)</f>
        <v>0</v>
      </c>
      <c r="K697" s="218" t="s">
        <v>341</v>
      </c>
      <c r="L697" s="46"/>
      <c r="M697" s="223" t="s">
        <v>19</v>
      </c>
      <c r="N697" s="224" t="s">
        <v>47</v>
      </c>
      <c r="O697" s="86"/>
      <c r="P697" s="225">
        <f>O697*H697</f>
        <v>0</v>
      </c>
      <c r="Q697" s="225">
        <v>0</v>
      </c>
      <c r="R697" s="225">
        <f>Q697*H697</f>
        <v>0</v>
      </c>
      <c r="S697" s="225">
        <v>0</v>
      </c>
      <c r="T697" s="225">
        <f>S697*H697</f>
        <v>0</v>
      </c>
      <c r="U697" s="226" t="s">
        <v>19</v>
      </c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R697" s="227" t="s">
        <v>447</v>
      </c>
      <c r="AT697" s="227" t="s">
        <v>337</v>
      </c>
      <c r="AU697" s="227" t="s">
        <v>85</v>
      </c>
      <c r="AY697" s="19" t="s">
        <v>335</v>
      </c>
      <c r="BE697" s="228">
        <f>IF(N697="základní",J697,0)</f>
        <v>0</v>
      </c>
      <c r="BF697" s="228">
        <f>IF(N697="snížená",J697,0)</f>
        <v>0</v>
      </c>
      <c r="BG697" s="228">
        <f>IF(N697="zákl. přenesená",J697,0)</f>
        <v>0</v>
      </c>
      <c r="BH697" s="228">
        <f>IF(N697="sníž. přenesená",J697,0)</f>
        <v>0</v>
      </c>
      <c r="BI697" s="228">
        <f>IF(N697="nulová",J697,0)</f>
        <v>0</v>
      </c>
      <c r="BJ697" s="19" t="s">
        <v>83</v>
      </c>
      <c r="BK697" s="228">
        <f>ROUND(I697*H697,2)</f>
        <v>0</v>
      </c>
      <c r="BL697" s="19" t="s">
        <v>447</v>
      </c>
      <c r="BM697" s="227" t="s">
        <v>2774</v>
      </c>
    </row>
    <row r="698" s="2" customFormat="1">
      <c r="A698" s="40"/>
      <c r="B698" s="41"/>
      <c r="C698" s="42"/>
      <c r="D698" s="229" t="s">
        <v>343</v>
      </c>
      <c r="E698" s="42"/>
      <c r="F698" s="230" t="s">
        <v>2775</v>
      </c>
      <c r="G698" s="42"/>
      <c r="H698" s="42"/>
      <c r="I698" s="231"/>
      <c r="J698" s="42"/>
      <c r="K698" s="42"/>
      <c r="L698" s="46"/>
      <c r="M698" s="232"/>
      <c r="N698" s="233"/>
      <c r="O698" s="86"/>
      <c r="P698" s="86"/>
      <c r="Q698" s="86"/>
      <c r="R698" s="86"/>
      <c r="S698" s="86"/>
      <c r="T698" s="86"/>
      <c r="U698" s="87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T698" s="19" t="s">
        <v>343</v>
      </c>
      <c r="AU698" s="19" t="s">
        <v>85</v>
      </c>
    </row>
    <row r="699" s="2" customFormat="1">
      <c r="A699" s="40"/>
      <c r="B699" s="41"/>
      <c r="C699" s="42"/>
      <c r="D699" s="234" t="s">
        <v>345</v>
      </c>
      <c r="E699" s="42"/>
      <c r="F699" s="235" t="s">
        <v>2776</v>
      </c>
      <c r="G699" s="42"/>
      <c r="H699" s="42"/>
      <c r="I699" s="231"/>
      <c r="J699" s="42"/>
      <c r="K699" s="42"/>
      <c r="L699" s="46"/>
      <c r="M699" s="232"/>
      <c r="N699" s="233"/>
      <c r="O699" s="86"/>
      <c r="P699" s="86"/>
      <c r="Q699" s="86"/>
      <c r="R699" s="86"/>
      <c r="S699" s="86"/>
      <c r="T699" s="86"/>
      <c r="U699" s="87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T699" s="19" t="s">
        <v>345</v>
      </c>
      <c r="AU699" s="19" t="s">
        <v>85</v>
      </c>
    </row>
    <row r="700" s="14" customFormat="1">
      <c r="A700" s="14"/>
      <c r="B700" s="247"/>
      <c r="C700" s="248"/>
      <c r="D700" s="229" t="s">
        <v>347</v>
      </c>
      <c r="E700" s="249" t="s">
        <v>19</v>
      </c>
      <c r="F700" s="250" t="s">
        <v>2158</v>
      </c>
      <c r="G700" s="248"/>
      <c r="H700" s="249" t="s">
        <v>19</v>
      </c>
      <c r="I700" s="251"/>
      <c r="J700" s="248"/>
      <c r="K700" s="248"/>
      <c r="L700" s="252"/>
      <c r="M700" s="253"/>
      <c r="N700" s="254"/>
      <c r="O700" s="254"/>
      <c r="P700" s="254"/>
      <c r="Q700" s="254"/>
      <c r="R700" s="254"/>
      <c r="S700" s="254"/>
      <c r="T700" s="254"/>
      <c r="U700" s="255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T700" s="256" t="s">
        <v>347</v>
      </c>
      <c r="AU700" s="256" t="s">
        <v>85</v>
      </c>
      <c r="AV700" s="14" t="s">
        <v>83</v>
      </c>
      <c r="AW700" s="14" t="s">
        <v>37</v>
      </c>
      <c r="AX700" s="14" t="s">
        <v>76</v>
      </c>
      <c r="AY700" s="256" t="s">
        <v>335</v>
      </c>
    </row>
    <row r="701" s="13" customFormat="1">
      <c r="A701" s="13"/>
      <c r="B701" s="236"/>
      <c r="C701" s="237"/>
      <c r="D701" s="229" t="s">
        <v>347</v>
      </c>
      <c r="E701" s="238" t="s">
        <v>19</v>
      </c>
      <c r="F701" s="239" t="s">
        <v>2777</v>
      </c>
      <c r="G701" s="237"/>
      <c r="H701" s="240">
        <v>358.80000000000001</v>
      </c>
      <c r="I701" s="241"/>
      <c r="J701" s="237"/>
      <c r="K701" s="237"/>
      <c r="L701" s="242"/>
      <c r="M701" s="243"/>
      <c r="N701" s="244"/>
      <c r="O701" s="244"/>
      <c r="P701" s="244"/>
      <c r="Q701" s="244"/>
      <c r="R701" s="244"/>
      <c r="S701" s="244"/>
      <c r="T701" s="244"/>
      <c r="U701" s="245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T701" s="246" t="s">
        <v>347</v>
      </c>
      <c r="AU701" s="246" t="s">
        <v>85</v>
      </c>
      <c r="AV701" s="13" t="s">
        <v>85</v>
      </c>
      <c r="AW701" s="13" t="s">
        <v>37</v>
      </c>
      <c r="AX701" s="13" t="s">
        <v>83</v>
      </c>
      <c r="AY701" s="246" t="s">
        <v>335</v>
      </c>
    </row>
    <row r="702" s="2" customFormat="1" ht="16.5" customHeight="1">
      <c r="A702" s="40"/>
      <c r="B702" s="41"/>
      <c r="C702" s="257" t="s">
        <v>1138</v>
      </c>
      <c r="D702" s="257" t="s">
        <v>395</v>
      </c>
      <c r="E702" s="258" t="s">
        <v>2778</v>
      </c>
      <c r="F702" s="259" t="s">
        <v>2779</v>
      </c>
      <c r="G702" s="260" t="s">
        <v>351</v>
      </c>
      <c r="H702" s="261">
        <v>84.504000000000005</v>
      </c>
      <c r="I702" s="262"/>
      <c r="J702" s="263">
        <f>ROUND(I702*H702,2)</f>
        <v>0</v>
      </c>
      <c r="K702" s="259" t="s">
        <v>341</v>
      </c>
      <c r="L702" s="264"/>
      <c r="M702" s="265" t="s">
        <v>19</v>
      </c>
      <c r="N702" s="266" t="s">
        <v>47</v>
      </c>
      <c r="O702" s="86"/>
      <c r="P702" s="225">
        <f>O702*H702</f>
        <v>0</v>
      </c>
      <c r="Q702" s="225">
        <v>0.44</v>
      </c>
      <c r="R702" s="225">
        <f>Q702*H702</f>
        <v>37.181760000000004</v>
      </c>
      <c r="S702" s="225">
        <v>0</v>
      </c>
      <c r="T702" s="225">
        <f>S702*H702</f>
        <v>0</v>
      </c>
      <c r="U702" s="226" t="s">
        <v>19</v>
      </c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R702" s="227" t="s">
        <v>565</v>
      </c>
      <c r="AT702" s="227" t="s">
        <v>395</v>
      </c>
      <c r="AU702" s="227" t="s">
        <v>85</v>
      </c>
      <c r="AY702" s="19" t="s">
        <v>335</v>
      </c>
      <c r="BE702" s="228">
        <f>IF(N702="základní",J702,0)</f>
        <v>0</v>
      </c>
      <c r="BF702" s="228">
        <f>IF(N702="snížená",J702,0)</f>
        <v>0</v>
      </c>
      <c r="BG702" s="228">
        <f>IF(N702="zákl. přenesená",J702,0)</f>
        <v>0</v>
      </c>
      <c r="BH702" s="228">
        <f>IF(N702="sníž. přenesená",J702,0)</f>
        <v>0</v>
      </c>
      <c r="BI702" s="228">
        <f>IF(N702="nulová",J702,0)</f>
        <v>0</v>
      </c>
      <c r="BJ702" s="19" t="s">
        <v>83</v>
      </c>
      <c r="BK702" s="228">
        <f>ROUND(I702*H702,2)</f>
        <v>0</v>
      </c>
      <c r="BL702" s="19" t="s">
        <v>447</v>
      </c>
      <c r="BM702" s="227" t="s">
        <v>2780</v>
      </c>
    </row>
    <row r="703" s="2" customFormat="1">
      <c r="A703" s="40"/>
      <c r="B703" s="41"/>
      <c r="C703" s="42"/>
      <c r="D703" s="229" t="s">
        <v>343</v>
      </c>
      <c r="E703" s="42"/>
      <c r="F703" s="230" t="s">
        <v>2779</v>
      </c>
      <c r="G703" s="42"/>
      <c r="H703" s="42"/>
      <c r="I703" s="231"/>
      <c r="J703" s="42"/>
      <c r="K703" s="42"/>
      <c r="L703" s="46"/>
      <c r="M703" s="232"/>
      <c r="N703" s="233"/>
      <c r="O703" s="86"/>
      <c r="P703" s="86"/>
      <c r="Q703" s="86"/>
      <c r="R703" s="86"/>
      <c r="S703" s="86"/>
      <c r="T703" s="86"/>
      <c r="U703" s="87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T703" s="19" t="s">
        <v>343</v>
      </c>
      <c r="AU703" s="19" t="s">
        <v>85</v>
      </c>
    </row>
    <row r="704" s="14" customFormat="1">
      <c r="A704" s="14"/>
      <c r="B704" s="247"/>
      <c r="C704" s="248"/>
      <c r="D704" s="229" t="s">
        <v>347</v>
      </c>
      <c r="E704" s="249" t="s">
        <v>19</v>
      </c>
      <c r="F704" s="250" t="s">
        <v>2158</v>
      </c>
      <c r="G704" s="248"/>
      <c r="H704" s="249" t="s">
        <v>19</v>
      </c>
      <c r="I704" s="251"/>
      <c r="J704" s="248"/>
      <c r="K704" s="248"/>
      <c r="L704" s="252"/>
      <c r="M704" s="253"/>
      <c r="N704" s="254"/>
      <c r="O704" s="254"/>
      <c r="P704" s="254"/>
      <c r="Q704" s="254"/>
      <c r="R704" s="254"/>
      <c r="S704" s="254"/>
      <c r="T704" s="254"/>
      <c r="U704" s="255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T704" s="256" t="s">
        <v>347</v>
      </c>
      <c r="AU704" s="256" t="s">
        <v>85</v>
      </c>
      <c r="AV704" s="14" t="s">
        <v>83</v>
      </c>
      <c r="AW704" s="14" t="s">
        <v>37</v>
      </c>
      <c r="AX704" s="14" t="s">
        <v>76</v>
      </c>
      <c r="AY704" s="256" t="s">
        <v>335</v>
      </c>
    </row>
    <row r="705" s="13" customFormat="1">
      <c r="A705" s="13"/>
      <c r="B705" s="236"/>
      <c r="C705" s="237"/>
      <c r="D705" s="229" t="s">
        <v>347</v>
      </c>
      <c r="E705" s="238" t="s">
        <v>19</v>
      </c>
      <c r="F705" s="239" t="s">
        <v>2781</v>
      </c>
      <c r="G705" s="237"/>
      <c r="H705" s="240">
        <v>80.480000000000004</v>
      </c>
      <c r="I705" s="241"/>
      <c r="J705" s="237"/>
      <c r="K705" s="237"/>
      <c r="L705" s="242"/>
      <c r="M705" s="243"/>
      <c r="N705" s="244"/>
      <c r="O705" s="244"/>
      <c r="P705" s="244"/>
      <c r="Q705" s="244"/>
      <c r="R705" s="244"/>
      <c r="S705" s="244"/>
      <c r="T705" s="244"/>
      <c r="U705" s="245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T705" s="246" t="s">
        <v>347</v>
      </c>
      <c r="AU705" s="246" t="s">
        <v>85</v>
      </c>
      <c r="AV705" s="13" t="s">
        <v>85</v>
      </c>
      <c r="AW705" s="13" t="s">
        <v>37</v>
      </c>
      <c r="AX705" s="13" t="s">
        <v>83</v>
      </c>
      <c r="AY705" s="246" t="s">
        <v>335</v>
      </c>
    </row>
    <row r="706" s="13" customFormat="1">
      <c r="A706" s="13"/>
      <c r="B706" s="236"/>
      <c r="C706" s="237"/>
      <c r="D706" s="229" t="s">
        <v>347</v>
      </c>
      <c r="E706" s="237"/>
      <c r="F706" s="239" t="s">
        <v>2782</v>
      </c>
      <c r="G706" s="237"/>
      <c r="H706" s="240">
        <v>84.504000000000005</v>
      </c>
      <c r="I706" s="241"/>
      <c r="J706" s="237"/>
      <c r="K706" s="237"/>
      <c r="L706" s="242"/>
      <c r="M706" s="243"/>
      <c r="N706" s="244"/>
      <c r="O706" s="244"/>
      <c r="P706" s="244"/>
      <c r="Q706" s="244"/>
      <c r="R706" s="244"/>
      <c r="S706" s="244"/>
      <c r="T706" s="244"/>
      <c r="U706" s="245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T706" s="246" t="s">
        <v>347</v>
      </c>
      <c r="AU706" s="246" t="s">
        <v>85</v>
      </c>
      <c r="AV706" s="13" t="s">
        <v>85</v>
      </c>
      <c r="AW706" s="13" t="s">
        <v>4</v>
      </c>
      <c r="AX706" s="13" t="s">
        <v>83</v>
      </c>
      <c r="AY706" s="246" t="s">
        <v>335</v>
      </c>
    </row>
    <row r="707" s="2" customFormat="1" ht="16.5" customHeight="1">
      <c r="A707" s="40"/>
      <c r="B707" s="41"/>
      <c r="C707" s="257" t="s">
        <v>1146</v>
      </c>
      <c r="D707" s="257" t="s">
        <v>395</v>
      </c>
      <c r="E707" s="258" t="s">
        <v>2043</v>
      </c>
      <c r="F707" s="259" t="s">
        <v>2783</v>
      </c>
      <c r="G707" s="260" t="s">
        <v>1522</v>
      </c>
      <c r="H707" s="261">
        <v>39</v>
      </c>
      <c r="I707" s="262"/>
      <c r="J707" s="263">
        <f>ROUND(I707*H707,2)</f>
        <v>0</v>
      </c>
      <c r="K707" s="259" t="s">
        <v>19</v>
      </c>
      <c r="L707" s="264"/>
      <c r="M707" s="265" t="s">
        <v>19</v>
      </c>
      <c r="N707" s="266" t="s">
        <v>47</v>
      </c>
      <c r="O707" s="86"/>
      <c r="P707" s="225">
        <f>O707*H707</f>
        <v>0</v>
      </c>
      <c r="Q707" s="225">
        <v>0</v>
      </c>
      <c r="R707" s="225">
        <f>Q707*H707</f>
        <v>0</v>
      </c>
      <c r="S707" s="225">
        <v>0</v>
      </c>
      <c r="T707" s="225">
        <f>S707*H707</f>
        <v>0</v>
      </c>
      <c r="U707" s="226" t="s">
        <v>19</v>
      </c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R707" s="227" t="s">
        <v>565</v>
      </c>
      <c r="AT707" s="227" t="s">
        <v>395</v>
      </c>
      <c r="AU707" s="227" t="s">
        <v>85</v>
      </c>
      <c r="AY707" s="19" t="s">
        <v>335</v>
      </c>
      <c r="BE707" s="228">
        <f>IF(N707="základní",J707,0)</f>
        <v>0</v>
      </c>
      <c r="BF707" s="228">
        <f>IF(N707="snížená",J707,0)</f>
        <v>0</v>
      </c>
      <c r="BG707" s="228">
        <f>IF(N707="zákl. přenesená",J707,0)</f>
        <v>0</v>
      </c>
      <c r="BH707" s="228">
        <f>IF(N707="sníž. přenesená",J707,0)</f>
        <v>0</v>
      </c>
      <c r="BI707" s="228">
        <f>IF(N707="nulová",J707,0)</f>
        <v>0</v>
      </c>
      <c r="BJ707" s="19" t="s">
        <v>83</v>
      </c>
      <c r="BK707" s="228">
        <f>ROUND(I707*H707,2)</f>
        <v>0</v>
      </c>
      <c r="BL707" s="19" t="s">
        <v>447</v>
      </c>
      <c r="BM707" s="227" t="s">
        <v>2784</v>
      </c>
    </row>
    <row r="708" s="2" customFormat="1">
      <c r="A708" s="40"/>
      <c r="B708" s="41"/>
      <c r="C708" s="42"/>
      <c r="D708" s="229" t="s">
        <v>343</v>
      </c>
      <c r="E708" s="42"/>
      <c r="F708" s="230" t="s">
        <v>2783</v>
      </c>
      <c r="G708" s="42"/>
      <c r="H708" s="42"/>
      <c r="I708" s="231"/>
      <c r="J708" s="42"/>
      <c r="K708" s="42"/>
      <c r="L708" s="46"/>
      <c r="M708" s="232"/>
      <c r="N708" s="233"/>
      <c r="O708" s="86"/>
      <c r="P708" s="86"/>
      <c r="Q708" s="86"/>
      <c r="R708" s="86"/>
      <c r="S708" s="86"/>
      <c r="T708" s="86"/>
      <c r="U708" s="87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T708" s="19" t="s">
        <v>343</v>
      </c>
      <c r="AU708" s="19" t="s">
        <v>85</v>
      </c>
    </row>
    <row r="709" s="13" customFormat="1">
      <c r="A709" s="13"/>
      <c r="B709" s="236"/>
      <c r="C709" s="237"/>
      <c r="D709" s="229" t="s">
        <v>347</v>
      </c>
      <c r="E709" s="238" t="s">
        <v>19</v>
      </c>
      <c r="F709" s="239" t="s">
        <v>2785</v>
      </c>
      <c r="G709" s="237"/>
      <c r="H709" s="240">
        <v>15</v>
      </c>
      <c r="I709" s="241"/>
      <c r="J709" s="237"/>
      <c r="K709" s="237"/>
      <c r="L709" s="242"/>
      <c r="M709" s="243"/>
      <c r="N709" s="244"/>
      <c r="O709" s="244"/>
      <c r="P709" s="244"/>
      <c r="Q709" s="244"/>
      <c r="R709" s="244"/>
      <c r="S709" s="244"/>
      <c r="T709" s="244"/>
      <c r="U709" s="245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T709" s="246" t="s">
        <v>347</v>
      </c>
      <c r="AU709" s="246" t="s">
        <v>85</v>
      </c>
      <c r="AV709" s="13" t="s">
        <v>85</v>
      </c>
      <c r="AW709" s="13" t="s">
        <v>37</v>
      </c>
      <c r="AX709" s="13" t="s">
        <v>76</v>
      </c>
      <c r="AY709" s="246" t="s">
        <v>335</v>
      </c>
    </row>
    <row r="710" s="13" customFormat="1">
      <c r="A710" s="13"/>
      <c r="B710" s="236"/>
      <c r="C710" s="237"/>
      <c r="D710" s="229" t="s">
        <v>347</v>
      </c>
      <c r="E710" s="238" t="s">
        <v>19</v>
      </c>
      <c r="F710" s="239" t="s">
        <v>2786</v>
      </c>
      <c r="G710" s="237"/>
      <c r="H710" s="240">
        <v>12</v>
      </c>
      <c r="I710" s="241"/>
      <c r="J710" s="237"/>
      <c r="K710" s="237"/>
      <c r="L710" s="242"/>
      <c r="M710" s="243"/>
      <c r="N710" s="244"/>
      <c r="O710" s="244"/>
      <c r="P710" s="244"/>
      <c r="Q710" s="244"/>
      <c r="R710" s="244"/>
      <c r="S710" s="244"/>
      <c r="T710" s="244"/>
      <c r="U710" s="245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T710" s="246" t="s">
        <v>347</v>
      </c>
      <c r="AU710" s="246" t="s">
        <v>85</v>
      </c>
      <c r="AV710" s="13" t="s">
        <v>85</v>
      </c>
      <c r="AW710" s="13" t="s">
        <v>37</v>
      </c>
      <c r="AX710" s="13" t="s">
        <v>76</v>
      </c>
      <c r="AY710" s="246" t="s">
        <v>335</v>
      </c>
    </row>
    <row r="711" s="13" customFormat="1">
      <c r="A711" s="13"/>
      <c r="B711" s="236"/>
      <c r="C711" s="237"/>
      <c r="D711" s="229" t="s">
        <v>347</v>
      </c>
      <c r="E711" s="238" t="s">
        <v>19</v>
      </c>
      <c r="F711" s="239" t="s">
        <v>2787</v>
      </c>
      <c r="G711" s="237"/>
      <c r="H711" s="240">
        <v>12</v>
      </c>
      <c r="I711" s="241"/>
      <c r="J711" s="237"/>
      <c r="K711" s="237"/>
      <c r="L711" s="242"/>
      <c r="M711" s="243"/>
      <c r="N711" s="244"/>
      <c r="O711" s="244"/>
      <c r="P711" s="244"/>
      <c r="Q711" s="244"/>
      <c r="R711" s="244"/>
      <c r="S711" s="244"/>
      <c r="T711" s="244"/>
      <c r="U711" s="245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T711" s="246" t="s">
        <v>347</v>
      </c>
      <c r="AU711" s="246" t="s">
        <v>85</v>
      </c>
      <c r="AV711" s="13" t="s">
        <v>85</v>
      </c>
      <c r="AW711" s="13" t="s">
        <v>37</v>
      </c>
      <c r="AX711" s="13" t="s">
        <v>76</v>
      </c>
      <c r="AY711" s="246" t="s">
        <v>335</v>
      </c>
    </row>
    <row r="712" s="15" customFormat="1">
      <c r="A712" s="15"/>
      <c r="B712" s="267"/>
      <c r="C712" s="268"/>
      <c r="D712" s="229" t="s">
        <v>347</v>
      </c>
      <c r="E712" s="269" t="s">
        <v>19</v>
      </c>
      <c r="F712" s="270" t="s">
        <v>462</v>
      </c>
      <c r="G712" s="268"/>
      <c r="H712" s="271">
        <v>39</v>
      </c>
      <c r="I712" s="272"/>
      <c r="J712" s="268"/>
      <c r="K712" s="268"/>
      <c r="L712" s="273"/>
      <c r="M712" s="274"/>
      <c r="N712" s="275"/>
      <c r="O712" s="275"/>
      <c r="P712" s="275"/>
      <c r="Q712" s="275"/>
      <c r="R712" s="275"/>
      <c r="S712" s="275"/>
      <c r="T712" s="275"/>
      <c r="U712" s="276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T712" s="277" t="s">
        <v>347</v>
      </c>
      <c r="AU712" s="277" t="s">
        <v>85</v>
      </c>
      <c r="AV712" s="15" t="s">
        <v>103</v>
      </c>
      <c r="AW712" s="15" t="s">
        <v>37</v>
      </c>
      <c r="AX712" s="15" t="s">
        <v>83</v>
      </c>
      <c r="AY712" s="277" t="s">
        <v>335</v>
      </c>
    </row>
    <row r="713" s="2" customFormat="1" ht="16.5" customHeight="1">
      <c r="A713" s="40"/>
      <c r="B713" s="41"/>
      <c r="C713" s="216" t="s">
        <v>1154</v>
      </c>
      <c r="D713" s="216" t="s">
        <v>337</v>
      </c>
      <c r="E713" s="217" t="s">
        <v>2788</v>
      </c>
      <c r="F713" s="218" t="s">
        <v>2789</v>
      </c>
      <c r="G713" s="219" t="s">
        <v>351</v>
      </c>
      <c r="H713" s="220">
        <v>85.164000000000001</v>
      </c>
      <c r="I713" s="221"/>
      <c r="J713" s="222">
        <f>ROUND(I713*H713,2)</f>
        <v>0</v>
      </c>
      <c r="K713" s="218" t="s">
        <v>341</v>
      </c>
      <c r="L713" s="46"/>
      <c r="M713" s="223" t="s">
        <v>19</v>
      </c>
      <c r="N713" s="224" t="s">
        <v>47</v>
      </c>
      <c r="O713" s="86"/>
      <c r="P713" s="225">
        <f>O713*H713</f>
        <v>0</v>
      </c>
      <c r="Q713" s="225">
        <v>0.024469999999999999</v>
      </c>
      <c r="R713" s="225">
        <f>Q713*H713</f>
        <v>2.0839630799999997</v>
      </c>
      <c r="S713" s="225">
        <v>0</v>
      </c>
      <c r="T713" s="225">
        <f>S713*H713</f>
        <v>0</v>
      </c>
      <c r="U713" s="226" t="s">
        <v>19</v>
      </c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R713" s="227" t="s">
        <v>447</v>
      </c>
      <c r="AT713" s="227" t="s">
        <v>337</v>
      </c>
      <c r="AU713" s="227" t="s">
        <v>85</v>
      </c>
      <c r="AY713" s="19" t="s">
        <v>335</v>
      </c>
      <c r="BE713" s="228">
        <f>IF(N713="základní",J713,0)</f>
        <v>0</v>
      </c>
      <c r="BF713" s="228">
        <f>IF(N713="snížená",J713,0)</f>
        <v>0</v>
      </c>
      <c r="BG713" s="228">
        <f>IF(N713="zákl. přenesená",J713,0)</f>
        <v>0</v>
      </c>
      <c r="BH713" s="228">
        <f>IF(N713="sníž. přenesená",J713,0)</f>
        <v>0</v>
      </c>
      <c r="BI713" s="228">
        <f>IF(N713="nulová",J713,0)</f>
        <v>0</v>
      </c>
      <c r="BJ713" s="19" t="s">
        <v>83</v>
      </c>
      <c r="BK713" s="228">
        <f>ROUND(I713*H713,2)</f>
        <v>0</v>
      </c>
      <c r="BL713" s="19" t="s">
        <v>447</v>
      </c>
      <c r="BM713" s="227" t="s">
        <v>2790</v>
      </c>
    </row>
    <row r="714" s="2" customFormat="1">
      <c r="A714" s="40"/>
      <c r="B714" s="41"/>
      <c r="C714" s="42"/>
      <c r="D714" s="229" t="s">
        <v>343</v>
      </c>
      <c r="E714" s="42"/>
      <c r="F714" s="230" t="s">
        <v>2791</v>
      </c>
      <c r="G714" s="42"/>
      <c r="H714" s="42"/>
      <c r="I714" s="231"/>
      <c r="J714" s="42"/>
      <c r="K714" s="42"/>
      <c r="L714" s="46"/>
      <c r="M714" s="232"/>
      <c r="N714" s="233"/>
      <c r="O714" s="86"/>
      <c r="P714" s="86"/>
      <c r="Q714" s="86"/>
      <c r="R714" s="86"/>
      <c r="S714" s="86"/>
      <c r="T714" s="86"/>
      <c r="U714" s="87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T714" s="19" t="s">
        <v>343</v>
      </c>
      <c r="AU714" s="19" t="s">
        <v>85</v>
      </c>
    </row>
    <row r="715" s="2" customFormat="1">
      <c r="A715" s="40"/>
      <c r="B715" s="41"/>
      <c r="C715" s="42"/>
      <c r="D715" s="234" t="s">
        <v>345</v>
      </c>
      <c r="E715" s="42"/>
      <c r="F715" s="235" t="s">
        <v>2792</v>
      </c>
      <c r="G715" s="42"/>
      <c r="H715" s="42"/>
      <c r="I715" s="231"/>
      <c r="J715" s="42"/>
      <c r="K715" s="42"/>
      <c r="L715" s="46"/>
      <c r="M715" s="232"/>
      <c r="N715" s="233"/>
      <c r="O715" s="86"/>
      <c r="P715" s="86"/>
      <c r="Q715" s="86"/>
      <c r="R715" s="86"/>
      <c r="S715" s="86"/>
      <c r="T715" s="86"/>
      <c r="U715" s="87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T715" s="19" t="s">
        <v>345</v>
      </c>
      <c r="AU715" s="19" t="s">
        <v>85</v>
      </c>
    </row>
    <row r="716" s="14" customFormat="1">
      <c r="A716" s="14"/>
      <c r="B716" s="247"/>
      <c r="C716" s="248"/>
      <c r="D716" s="229" t="s">
        <v>347</v>
      </c>
      <c r="E716" s="249" t="s">
        <v>19</v>
      </c>
      <c r="F716" s="250" t="s">
        <v>2158</v>
      </c>
      <c r="G716" s="248"/>
      <c r="H716" s="249" t="s">
        <v>19</v>
      </c>
      <c r="I716" s="251"/>
      <c r="J716" s="248"/>
      <c r="K716" s="248"/>
      <c r="L716" s="252"/>
      <c r="M716" s="253"/>
      <c r="N716" s="254"/>
      <c r="O716" s="254"/>
      <c r="P716" s="254"/>
      <c r="Q716" s="254"/>
      <c r="R716" s="254"/>
      <c r="S716" s="254"/>
      <c r="T716" s="254"/>
      <c r="U716" s="255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T716" s="256" t="s">
        <v>347</v>
      </c>
      <c r="AU716" s="256" t="s">
        <v>85</v>
      </c>
      <c r="AV716" s="14" t="s">
        <v>83</v>
      </c>
      <c r="AW716" s="14" t="s">
        <v>37</v>
      </c>
      <c r="AX716" s="14" t="s">
        <v>76</v>
      </c>
      <c r="AY716" s="256" t="s">
        <v>335</v>
      </c>
    </row>
    <row r="717" s="13" customFormat="1">
      <c r="A717" s="13"/>
      <c r="B717" s="236"/>
      <c r="C717" s="237"/>
      <c r="D717" s="229" t="s">
        <v>347</v>
      </c>
      <c r="E717" s="238" t="s">
        <v>19</v>
      </c>
      <c r="F717" s="239" t="s">
        <v>2793</v>
      </c>
      <c r="G717" s="237"/>
      <c r="H717" s="240">
        <v>85.164000000000001</v>
      </c>
      <c r="I717" s="241"/>
      <c r="J717" s="237"/>
      <c r="K717" s="237"/>
      <c r="L717" s="242"/>
      <c r="M717" s="243"/>
      <c r="N717" s="244"/>
      <c r="O717" s="244"/>
      <c r="P717" s="244"/>
      <c r="Q717" s="244"/>
      <c r="R717" s="244"/>
      <c r="S717" s="244"/>
      <c r="T717" s="244"/>
      <c r="U717" s="245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T717" s="246" t="s">
        <v>347</v>
      </c>
      <c r="AU717" s="246" t="s">
        <v>85</v>
      </c>
      <c r="AV717" s="13" t="s">
        <v>85</v>
      </c>
      <c r="AW717" s="13" t="s">
        <v>37</v>
      </c>
      <c r="AX717" s="13" t="s">
        <v>83</v>
      </c>
      <c r="AY717" s="246" t="s">
        <v>335</v>
      </c>
    </row>
    <row r="718" s="2" customFormat="1" ht="16.5" customHeight="1">
      <c r="A718" s="40"/>
      <c r="B718" s="41"/>
      <c r="C718" s="216" t="s">
        <v>1162</v>
      </c>
      <c r="D718" s="216" t="s">
        <v>337</v>
      </c>
      <c r="E718" s="217" t="s">
        <v>1216</v>
      </c>
      <c r="F718" s="218" t="s">
        <v>1217</v>
      </c>
      <c r="G718" s="219" t="s">
        <v>364</v>
      </c>
      <c r="H718" s="220">
        <v>42.006</v>
      </c>
      <c r="I718" s="221"/>
      <c r="J718" s="222">
        <f>ROUND(I718*H718,2)</f>
        <v>0</v>
      </c>
      <c r="K718" s="218" t="s">
        <v>341</v>
      </c>
      <c r="L718" s="46"/>
      <c r="M718" s="223" t="s">
        <v>19</v>
      </c>
      <c r="N718" s="224" t="s">
        <v>47</v>
      </c>
      <c r="O718" s="86"/>
      <c r="P718" s="225">
        <f>O718*H718</f>
        <v>0</v>
      </c>
      <c r="Q718" s="225">
        <v>0</v>
      </c>
      <c r="R718" s="225">
        <f>Q718*H718</f>
        <v>0</v>
      </c>
      <c r="S718" s="225">
        <v>0</v>
      </c>
      <c r="T718" s="225">
        <f>S718*H718</f>
        <v>0</v>
      </c>
      <c r="U718" s="226" t="s">
        <v>19</v>
      </c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R718" s="227" t="s">
        <v>447</v>
      </c>
      <c r="AT718" s="227" t="s">
        <v>337</v>
      </c>
      <c r="AU718" s="227" t="s">
        <v>85</v>
      </c>
      <c r="AY718" s="19" t="s">
        <v>335</v>
      </c>
      <c r="BE718" s="228">
        <f>IF(N718="základní",J718,0)</f>
        <v>0</v>
      </c>
      <c r="BF718" s="228">
        <f>IF(N718="snížená",J718,0)</f>
        <v>0</v>
      </c>
      <c r="BG718" s="228">
        <f>IF(N718="zákl. přenesená",J718,0)</f>
        <v>0</v>
      </c>
      <c r="BH718" s="228">
        <f>IF(N718="sníž. přenesená",J718,0)</f>
        <v>0</v>
      </c>
      <c r="BI718" s="228">
        <f>IF(N718="nulová",J718,0)</f>
        <v>0</v>
      </c>
      <c r="BJ718" s="19" t="s">
        <v>83</v>
      </c>
      <c r="BK718" s="228">
        <f>ROUND(I718*H718,2)</f>
        <v>0</v>
      </c>
      <c r="BL718" s="19" t="s">
        <v>447</v>
      </c>
      <c r="BM718" s="227" t="s">
        <v>2794</v>
      </c>
    </row>
    <row r="719" s="2" customFormat="1">
      <c r="A719" s="40"/>
      <c r="B719" s="41"/>
      <c r="C719" s="42"/>
      <c r="D719" s="229" t="s">
        <v>343</v>
      </c>
      <c r="E719" s="42"/>
      <c r="F719" s="230" t="s">
        <v>1219</v>
      </c>
      <c r="G719" s="42"/>
      <c r="H719" s="42"/>
      <c r="I719" s="231"/>
      <c r="J719" s="42"/>
      <c r="K719" s="42"/>
      <c r="L719" s="46"/>
      <c r="M719" s="232"/>
      <c r="N719" s="233"/>
      <c r="O719" s="86"/>
      <c r="P719" s="86"/>
      <c r="Q719" s="86"/>
      <c r="R719" s="86"/>
      <c r="S719" s="86"/>
      <c r="T719" s="86"/>
      <c r="U719" s="87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T719" s="19" t="s">
        <v>343</v>
      </c>
      <c r="AU719" s="19" t="s">
        <v>85</v>
      </c>
    </row>
    <row r="720" s="2" customFormat="1">
      <c r="A720" s="40"/>
      <c r="B720" s="41"/>
      <c r="C720" s="42"/>
      <c r="D720" s="234" t="s">
        <v>345</v>
      </c>
      <c r="E720" s="42"/>
      <c r="F720" s="235" t="s">
        <v>1220</v>
      </c>
      <c r="G720" s="42"/>
      <c r="H720" s="42"/>
      <c r="I720" s="231"/>
      <c r="J720" s="42"/>
      <c r="K720" s="42"/>
      <c r="L720" s="46"/>
      <c r="M720" s="232"/>
      <c r="N720" s="233"/>
      <c r="O720" s="86"/>
      <c r="P720" s="86"/>
      <c r="Q720" s="86"/>
      <c r="R720" s="86"/>
      <c r="S720" s="86"/>
      <c r="T720" s="86"/>
      <c r="U720" s="87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T720" s="19" t="s">
        <v>345</v>
      </c>
      <c r="AU720" s="19" t="s">
        <v>85</v>
      </c>
    </row>
    <row r="721" s="12" customFormat="1" ht="22.8" customHeight="1">
      <c r="A721" s="12"/>
      <c r="B721" s="200"/>
      <c r="C721" s="201"/>
      <c r="D721" s="202" t="s">
        <v>75</v>
      </c>
      <c r="E721" s="214" t="s">
        <v>1471</v>
      </c>
      <c r="F721" s="214" t="s">
        <v>1472</v>
      </c>
      <c r="G721" s="201"/>
      <c r="H721" s="201"/>
      <c r="I721" s="204"/>
      <c r="J721" s="215">
        <f>BK721</f>
        <v>0</v>
      </c>
      <c r="K721" s="201"/>
      <c r="L721" s="206"/>
      <c r="M721" s="207"/>
      <c r="N721" s="208"/>
      <c r="O721" s="208"/>
      <c r="P721" s="209">
        <f>SUM(P722:P928)</f>
        <v>0</v>
      </c>
      <c r="Q721" s="208"/>
      <c r="R721" s="209">
        <f>SUM(R722:R928)</f>
        <v>15.1912945</v>
      </c>
      <c r="S721" s="208"/>
      <c r="T721" s="209">
        <f>SUM(T722:T928)</f>
        <v>0</v>
      </c>
      <c r="U721" s="210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R721" s="211" t="s">
        <v>85</v>
      </c>
      <c r="AT721" s="212" t="s">
        <v>75</v>
      </c>
      <c r="AU721" s="212" t="s">
        <v>83</v>
      </c>
      <c r="AY721" s="211" t="s">
        <v>335</v>
      </c>
      <c r="BK721" s="213">
        <f>SUM(BK722:BK928)</f>
        <v>0</v>
      </c>
    </row>
    <row r="722" s="2" customFormat="1" ht="16.5" customHeight="1">
      <c r="A722" s="40"/>
      <c r="B722" s="41"/>
      <c r="C722" s="216" t="s">
        <v>1172</v>
      </c>
      <c r="D722" s="216" t="s">
        <v>337</v>
      </c>
      <c r="E722" s="217" t="s">
        <v>2795</v>
      </c>
      <c r="F722" s="218" t="s">
        <v>2796</v>
      </c>
      <c r="G722" s="219" t="s">
        <v>618</v>
      </c>
      <c r="H722" s="220">
        <v>2.8999999999999999</v>
      </c>
      <c r="I722" s="221"/>
      <c r="J722" s="222">
        <f>ROUND(I722*H722,2)</f>
        <v>0</v>
      </c>
      <c r="K722" s="218" t="s">
        <v>341</v>
      </c>
      <c r="L722" s="46"/>
      <c r="M722" s="223" t="s">
        <v>19</v>
      </c>
      <c r="N722" s="224" t="s">
        <v>47</v>
      </c>
      <c r="O722" s="86"/>
      <c r="P722" s="225">
        <f>O722*H722</f>
        <v>0</v>
      </c>
      <c r="Q722" s="225">
        <v>0.00040000000000000002</v>
      </c>
      <c r="R722" s="225">
        <f>Q722*H722</f>
        <v>0.00116</v>
      </c>
      <c r="S722" s="225">
        <v>0</v>
      </c>
      <c r="T722" s="225">
        <f>S722*H722</f>
        <v>0</v>
      </c>
      <c r="U722" s="226" t="s">
        <v>19</v>
      </c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R722" s="227" t="s">
        <v>447</v>
      </c>
      <c r="AT722" s="227" t="s">
        <v>337</v>
      </c>
      <c r="AU722" s="227" t="s">
        <v>85</v>
      </c>
      <c r="AY722" s="19" t="s">
        <v>335</v>
      </c>
      <c r="BE722" s="228">
        <f>IF(N722="základní",J722,0)</f>
        <v>0</v>
      </c>
      <c r="BF722" s="228">
        <f>IF(N722="snížená",J722,0)</f>
        <v>0</v>
      </c>
      <c r="BG722" s="228">
        <f>IF(N722="zákl. přenesená",J722,0)</f>
        <v>0</v>
      </c>
      <c r="BH722" s="228">
        <f>IF(N722="sníž. přenesená",J722,0)</f>
        <v>0</v>
      </c>
      <c r="BI722" s="228">
        <f>IF(N722="nulová",J722,0)</f>
        <v>0</v>
      </c>
      <c r="BJ722" s="19" t="s">
        <v>83</v>
      </c>
      <c r="BK722" s="228">
        <f>ROUND(I722*H722,2)</f>
        <v>0</v>
      </c>
      <c r="BL722" s="19" t="s">
        <v>447</v>
      </c>
      <c r="BM722" s="227" t="s">
        <v>2797</v>
      </c>
    </row>
    <row r="723" s="2" customFormat="1">
      <c r="A723" s="40"/>
      <c r="B723" s="41"/>
      <c r="C723" s="42"/>
      <c r="D723" s="229" t="s">
        <v>343</v>
      </c>
      <c r="E723" s="42"/>
      <c r="F723" s="230" t="s">
        <v>2798</v>
      </c>
      <c r="G723" s="42"/>
      <c r="H723" s="42"/>
      <c r="I723" s="231"/>
      <c r="J723" s="42"/>
      <c r="K723" s="42"/>
      <c r="L723" s="46"/>
      <c r="M723" s="232"/>
      <c r="N723" s="233"/>
      <c r="O723" s="86"/>
      <c r="P723" s="86"/>
      <c r="Q723" s="86"/>
      <c r="R723" s="86"/>
      <c r="S723" s="86"/>
      <c r="T723" s="86"/>
      <c r="U723" s="87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T723" s="19" t="s">
        <v>343</v>
      </c>
      <c r="AU723" s="19" t="s">
        <v>85</v>
      </c>
    </row>
    <row r="724" s="2" customFormat="1">
      <c r="A724" s="40"/>
      <c r="B724" s="41"/>
      <c r="C724" s="42"/>
      <c r="D724" s="234" t="s">
        <v>345</v>
      </c>
      <c r="E724" s="42"/>
      <c r="F724" s="235" t="s">
        <v>2799</v>
      </c>
      <c r="G724" s="42"/>
      <c r="H724" s="42"/>
      <c r="I724" s="231"/>
      <c r="J724" s="42"/>
      <c r="K724" s="42"/>
      <c r="L724" s="46"/>
      <c r="M724" s="232"/>
      <c r="N724" s="233"/>
      <c r="O724" s="86"/>
      <c r="P724" s="86"/>
      <c r="Q724" s="86"/>
      <c r="R724" s="86"/>
      <c r="S724" s="86"/>
      <c r="T724" s="86"/>
      <c r="U724" s="87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T724" s="19" t="s">
        <v>345</v>
      </c>
      <c r="AU724" s="19" t="s">
        <v>85</v>
      </c>
    </row>
    <row r="725" s="14" customFormat="1">
      <c r="A725" s="14"/>
      <c r="B725" s="247"/>
      <c r="C725" s="248"/>
      <c r="D725" s="229" t="s">
        <v>347</v>
      </c>
      <c r="E725" s="249" t="s">
        <v>19</v>
      </c>
      <c r="F725" s="250" t="s">
        <v>2158</v>
      </c>
      <c r="G725" s="248"/>
      <c r="H725" s="249" t="s">
        <v>19</v>
      </c>
      <c r="I725" s="251"/>
      <c r="J725" s="248"/>
      <c r="K725" s="248"/>
      <c r="L725" s="252"/>
      <c r="M725" s="253"/>
      <c r="N725" s="254"/>
      <c r="O725" s="254"/>
      <c r="P725" s="254"/>
      <c r="Q725" s="254"/>
      <c r="R725" s="254"/>
      <c r="S725" s="254"/>
      <c r="T725" s="254"/>
      <c r="U725" s="255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T725" s="256" t="s">
        <v>347</v>
      </c>
      <c r="AU725" s="256" t="s">
        <v>85</v>
      </c>
      <c r="AV725" s="14" t="s">
        <v>83</v>
      </c>
      <c r="AW725" s="14" t="s">
        <v>37</v>
      </c>
      <c r="AX725" s="14" t="s">
        <v>76</v>
      </c>
      <c r="AY725" s="256" t="s">
        <v>335</v>
      </c>
    </row>
    <row r="726" s="13" customFormat="1">
      <c r="A726" s="13"/>
      <c r="B726" s="236"/>
      <c r="C726" s="237"/>
      <c r="D726" s="229" t="s">
        <v>347</v>
      </c>
      <c r="E726" s="238" t="s">
        <v>19</v>
      </c>
      <c r="F726" s="239" t="s">
        <v>2800</v>
      </c>
      <c r="G726" s="237"/>
      <c r="H726" s="240">
        <v>2.8999999999999999</v>
      </c>
      <c r="I726" s="241"/>
      <c r="J726" s="237"/>
      <c r="K726" s="237"/>
      <c r="L726" s="242"/>
      <c r="M726" s="243"/>
      <c r="N726" s="244"/>
      <c r="O726" s="244"/>
      <c r="P726" s="244"/>
      <c r="Q726" s="244"/>
      <c r="R726" s="244"/>
      <c r="S726" s="244"/>
      <c r="T726" s="244"/>
      <c r="U726" s="245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T726" s="246" t="s">
        <v>347</v>
      </c>
      <c r="AU726" s="246" t="s">
        <v>85</v>
      </c>
      <c r="AV726" s="13" t="s">
        <v>85</v>
      </c>
      <c r="AW726" s="13" t="s">
        <v>37</v>
      </c>
      <c r="AX726" s="13" t="s">
        <v>83</v>
      </c>
      <c r="AY726" s="246" t="s">
        <v>335</v>
      </c>
    </row>
    <row r="727" s="2" customFormat="1" ht="16.5" customHeight="1">
      <c r="A727" s="40"/>
      <c r="B727" s="41"/>
      <c r="C727" s="257" t="s">
        <v>1178</v>
      </c>
      <c r="D727" s="257" t="s">
        <v>395</v>
      </c>
      <c r="E727" s="258" t="s">
        <v>2801</v>
      </c>
      <c r="F727" s="259" t="s">
        <v>2802</v>
      </c>
      <c r="G727" s="260" t="s">
        <v>618</v>
      </c>
      <c r="H727" s="261">
        <v>2.8999999999999999</v>
      </c>
      <c r="I727" s="262"/>
      <c r="J727" s="263">
        <f>ROUND(I727*H727,2)</f>
        <v>0</v>
      </c>
      <c r="K727" s="259" t="s">
        <v>341</v>
      </c>
      <c r="L727" s="264"/>
      <c r="M727" s="265" t="s">
        <v>19</v>
      </c>
      <c r="N727" s="266" t="s">
        <v>47</v>
      </c>
      <c r="O727" s="86"/>
      <c r="P727" s="225">
        <f>O727*H727</f>
        <v>0</v>
      </c>
      <c r="Q727" s="225">
        <v>0</v>
      </c>
      <c r="R727" s="225">
        <f>Q727*H727</f>
        <v>0</v>
      </c>
      <c r="S727" s="225">
        <v>0</v>
      </c>
      <c r="T727" s="225">
        <f>S727*H727</f>
        <v>0</v>
      </c>
      <c r="U727" s="226" t="s">
        <v>19</v>
      </c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R727" s="227" t="s">
        <v>565</v>
      </c>
      <c r="AT727" s="227" t="s">
        <v>395</v>
      </c>
      <c r="AU727" s="227" t="s">
        <v>85</v>
      </c>
      <c r="AY727" s="19" t="s">
        <v>335</v>
      </c>
      <c r="BE727" s="228">
        <f>IF(N727="základní",J727,0)</f>
        <v>0</v>
      </c>
      <c r="BF727" s="228">
        <f>IF(N727="snížená",J727,0)</f>
        <v>0</v>
      </c>
      <c r="BG727" s="228">
        <f>IF(N727="zákl. přenesená",J727,0)</f>
        <v>0</v>
      </c>
      <c r="BH727" s="228">
        <f>IF(N727="sníž. přenesená",J727,0)</f>
        <v>0</v>
      </c>
      <c r="BI727" s="228">
        <f>IF(N727="nulová",J727,0)</f>
        <v>0</v>
      </c>
      <c r="BJ727" s="19" t="s">
        <v>83</v>
      </c>
      <c r="BK727" s="228">
        <f>ROUND(I727*H727,2)</f>
        <v>0</v>
      </c>
      <c r="BL727" s="19" t="s">
        <v>447</v>
      </c>
      <c r="BM727" s="227" t="s">
        <v>2803</v>
      </c>
    </row>
    <row r="728" s="2" customFormat="1">
      <c r="A728" s="40"/>
      <c r="B728" s="41"/>
      <c r="C728" s="42"/>
      <c r="D728" s="229" t="s">
        <v>343</v>
      </c>
      <c r="E728" s="42"/>
      <c r="F728" s="230" t="s">
        <v>2802</v>
      </c>
      <c r="G728" s="42"/>
      <c r="H728" s="42"/>
      <c r="I728" s="231"/>
      <c r="J728" s="42"/>
      <c r="K728" s="42"/>
      <c r="L728" s="46"/>
      <c r="M728" s="232"/>
      <c r="N728" s="233"/>
      <c r="O728" s="86"/>
      <c r="P728" s="86"/>
      <c r="Q728" s="86"/>
      <c r="R728" s="86"/>
      <c r="S728" s="86"/>
      <c r="T728" s="86"/>
      <c r="U728" s="87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T728" s="19" t="s">
        <v>343</v>
      </c>
      <c r="AU728" s="19" t="s">
        <v>85</v>
      </c>
    </row>
    <row r="729" s="2" customFormat="1" ht="16.5" customHeight="1">
      <c r="A729" s="40"/>
      <c r="B729" s="41"/>
      <c r="C729" s="216" t="s">
        <v>1185</v>
      </c>
      <c r="D729" s="216" t="s">
        <v>337</v>
      </c>
      <c r="E729" s="217" t="s">
        <v>2804</v>
      </c>
      <c r="F729" s="218" t="s">
        <v>2805</v>
      </c>
      <c r="G729" s="219" t="s">
        <v>618</v>
      </c>
      <c r="H729" s="220">
        <v>13</v>
      </c>
      <c r="I729" s="221"/>
      <c r="J729" s="222">
        <f>ROUND(I729*H729,2)</f>
        <v>0</v>
      </c>
      <c r="K729" s="218" t="s">
        <v>341</v>
      </c>
      <c r="L729" s="46"/>
      <c r="M729" s="223" t="s">
        <v>19</v>
      </c>
      <c r="N729" s="224" t="s">
        <v>47</v>
      </c>
      <c r="O729" s="86"/>
      <c r="P729" s="225">
        <f>O729*H729</f>
        <v>0</v>
      </c>
      <c r="Q729" s="225">
        <v>0.00040000000000000002</v>
      </c>
      <c r="R729" s="225">
        <f>Q729*H729</f>
        <v>0.0052000000000000006</v>
      </c>
      <c r="S729" s="225">
        <v>0</v>
      </c>
      <c r="T729" s="225">
        <f>S729*H729</f>
        <v>0</v>
      </c>
      <c r="U729" s="226" t="s">
        <v>19</v>
      </c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R729" s="227" t="s">
        <v>447</v>
      </c>
      <c r="AT729" s="227" t="s">
        <v>337</v>
      </c>
      <c r="AU729" s="227" t="s">
        <v>85</v>
      </c>
      <c r="AY729" s="19" t="s">
        <v>335</v>
      </c>
      <c r="BE729" s="228">
        <f>IF(N729="základní",J729,0)</f>
        <v>0</v>
      </c>
      <c r="BF729" s="228">
        <f>IF(N729="snížená",J729,0)</f>
        <v>0</v>
      </c>
      <c r="BG729" s="228">
        <f>IF(N729="zákl. přenesená",J729,0)</f>
        <v>0</v>
      </c>
      <c r="BH729" s="228">
        <f>IF(N729="sníž. přenesená",J729,0)</f>
        <v>0</v>
      </c>
      <c r="BI729" s="228">
        <f>IF(N729="nulová",J729,0)</f>
        <v>0</v>
      </c>
      <c r="BJ729" s="19" t="s">
        <v>83</v>
      </c>
      <c r="BK729" s="228">
        <f>ROUND(I729*H729,2)</f>
        <v>0</v>
      </c>
      <c r="BL729" s="19" t="s">
        <v>447</v>
      </c>
      <c r="BM729" s="227" t="s">
        <v>2806</v>
      </c>
    </row>
    <row r="730" s="2" customFormat="1">
      <c r="A730" s="40"/>
      <c r="B730" s="41"/>
      <c r="C730" s="42"/>
      <c r="D730" s="229" t="s">
        <v>343</v>
      </c>
      <c r="E730" s="42"/>
      <c r="F730" s="230" t="s">
        <v>2807</v>
      </c>
      <c r="G730" s="42"/>
      <c r="H730" s="42"/>
      <c r="I730" s="231"/>
      <c r="J730" s="42"/>
      <c r="K730" s="42"/>
      <c r="L730" s="46"/>
      <c r="M730" s="232"/>
      <c r="N730" s="233"/>
      <c r="O730" s="86"/>
      <c r="P730" s="86"/>
      <c r="Q730" s="86"/>
      <c r="R730" s="86"/>
      <c r="S730" s="86"/>
      <c r="T730" s="86"/>
      <c r="U730" s="87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T730" s="19" t="s">
        <v>343</v>
      </c>
      <c r="AU730" s="19" t="s">
        <v>85</v>
      </c>
    </row>
    <row r="731" s="2" customFormat="1">
      <c r="A731" s="40"/>
      <c r="B731" s="41"/>
      <c r="C731" s="42"/>
      <c r="D731" s="234" t="s">
        <v>345</v>
      </c>
      <c r="E731" s="42"/>
      <c r="F731" s="235" t="s">
        <v>2808</v>
      </c>
      <c r="G731" s="42"/>
      <c r="H731" s="42"/>
      <c r="I731" s="231"/>
      <c r="J731" s="42"/>
      <c r="K731" s="42"/>
      <c r="L731" s="46"/>
      <c r="M731" s="232"/>
      <c r="N731" s="233"/>
      <c r="O731" s="86"/>
      <c r="P731" s="86"/>
      <c r="Q731" s="86"/>
      <c r="R731" s="86"/>
      <c r="S731" s="86"/>
      <c r="T731" s="86"/>
      <c r="U731" s="87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T731" s="19" t="s">
        <v>345</v>
      </c>
      <c r="AU731" s="19" t="s">
        <v>85</v>
      </c>
    </row>
    <row r="732" s="14" customFormat="1">
      <c r="A732" s="14"/>
      <c r="B732" s="247"/>
      <c r="C732" s="248"/>
      <c r="D732" s="229" t="s">
        <v>347</v>
      </c>
      <c r="E732" s="249" t="s">
        <v>19</v>
      </c>
      <c r="F732" s="250" t="s">
        <v>2158</v>
      </c>
      <c r="G732" s="248"/>
      <c r="H732" s="249" t="s">
        <v>19</v>
      </c>
      <c r="I732" s="251"/>
      <c r="J732" s="248"/>
      <c r="K732" s="248"/>
      <c r="L732" s="252"/>
      <c r="M732" s="253"/>
      <c r="N732" s="254"/>
      <c r="O732" s="254"/>
      <c r="P732" s="254"/>
      <c r="Q732" s="254"/>
      <c r="R732" s="254"/>
      <c r="S732" s="254"/>
      <c r="T732" s="254"/>
      <c r="U732" s="255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T732" s="256" t="s">
        <v>347</v>
      </c>
      <c r="AU732" s="256" t="s">
        <v>85</v>
      </c>
      <c r="AV732" s="14" t="s">
        <v>83</v>
      </c>
      <c r="AW732" s="14" t="s">
        <v>37</v>
      </c>
      <c r="AX732" s="14" t="s">
        <v>76</v>
      </c>
      <c r="AY732" s="256" t="s">
        <v>335</v>
      </c>
    </row>
    <row r="733" s="13" customFormat="1">
      <c r="A733" s="13"/>
      <c r="B733" s="236"/>
      <c r="C733" s="237"/>
      <c r="D733" s="229" t="s">
        <v>347</v>
      </c>
      <c r="E733" s="238" t="s">
        <v>19</v>
      </c>
      <c r="F733" s="239" t="s">
        <v>428</v>
      </c>
      <c r="G733" s="237"/>
      <c r="H733" s="240">
        <v>13</v>
      </c>
      <c r="I733" s="241"/>
      <c r="J733" s="237"/>
      <c r="K733" s="237"/>
      <c r="L733" s="242"/>
      <c r="M733" s="243"/>
      <c r="N733" s="244"/>
      <c r="O733" s="244"/>
      <c r="P733" s="244"/>
      <c r="Q733" s="244"/>
      <c r="R733" s="244"/>
      <c r="S733" s="244"/>
      <c r="T733" s="244"/>
      <c r="U733" s="245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T733" s="246" t="s">
        <v>347</v>
      </c>
      <c r="AU733" s="246" t="s">
        <v>85</v>
      </c>
      <c r="AV733" s="13" t="s">
        <v>85</v>
      </c>
      <c r="AW733" s="13" t="s">
        <v>37</v>
      </c>
      <c r="AX733" s="13" t="s">
        <v>83</v>
      </c>
      <c r="AY733" s="246" t="s">
        <v>335</v>
      </c>
    </row>
    <row r="734" s="2" customFormat="1" ht="16.5" customHeight="1">
      <c r="A734" s="40"/>
      <c r="B734" s="41"/>
      <c r="C734" s="257" t="s">
        <v>1191</v>
      </c>
      <c r="D734" s="257" t="s">
        <v>395</v>
      </c>
      <c r="E734" s="258" t="s">
        <v>2801</v>
      </c>
      <c r="F734" s="259" t="s">
        <v>2802</v>
      </c>
      <c r="G734" s="260" t="s">
        <v>618</v>
      </c>
      <c r="H734" s="261">
        <v>13</v>
      </c>
      <c r="I734" s="262"/>
      <c r="J734" s="263">
        <f>ROUND(I734*H734,2)</f>
        <v>0</v>
      </c>
      <c r="K734" s="259" t="s">
        <v>341</v>
      </c>
      <c r="L734" s="264"/>
      <c r="M734" s="265" t="s">
        <v>19</v>
      </c>
      <c r="N734" s="266" t="s">
        <v>47</v>
      </c>
      <c r="O734" s="86"/>
      <c r="P734" s="225">
        <f>O734*H734</f>
        <v>0</v>
      </c>
      <c r="Q734" s="225">
        <v>0</v>
      </c>
      <c r="R734" s="225">
        <f>Q734*H734</f>
        <v>0</v>
      </c>
      <c r="S734" s="225">
        <v>0</v>
      </c>
      <c r="T734" s="225">
        <f>S734*H734</f>
        <v>0</v>
      </c>
      <c r="U734" s="226" t="s">
        <v>19</v>
      </c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R734" s="227" t="s">
        <v>565</v>
      </c>
      <c r="AT734" s="227" t="s">
        <v>395</v>
      </c>
      <c r="AU734" s="227" t="s">
        <v>85</v>
      </c>
      <c r="AY734" s="19" t="s">
        <v>335</v>
      </c>
      <c r="BE734" s="228">
        <f>IF(N734="základní",J734,0)</f>
        <v>0</v>
      </c>
      <c r="BF734" s="228">
        <f>IF(N734="snížená",J734,0)</f>
        <v>0</v>
      </c>
      <c r="BG734" s="228">
        <f>IF(N734="zákl. přenesená",J734,0)</f>
        <v>0</v>
      </c>
      <c r="BH734" s="228">
        <f>IF(N734="sníž. přenesená",J734,0)</f>
        <v>0</v>
      </c>
      <c r="BI734" s="228">
        <f>IF(N734="nulová",J734,0)</f>
        <v>0</v>
      </c>
      <c r="BJ734" s="19" t="s">
        <v>83</v>
      </c>
      <c r="BK734" s="228">
        <f>ROUND(I734*H734,2)</f>
        <v>0</v>
      </c>
      <c r="BL734" s="19" t="s">
        <v>447</v>
      </c>
      <c r="BM734" s="227" t="s">
        <v>2809</v>
      </c>
    </row>
    <row r="735" s="2" customFormat="1">
      <c r="A735" s="40"/>
      <c r="B735" s="41"/>
      <c r="C735" s="42"/>
      <c r="D735" s="229" t="s">
        <v>343</v>
      </c>
      <c r="E735" s="42"/>
      <c r="F735" s="230" t="s">
        <v>2802</v>
      </c>
      <c r="G735" s="42"/>
      <c r="H735" s="42"/>
      <c r="I735" s="231"/>
      <c r="J735" s="42"/>
      <c r="K735" s="42"/>
      <c r="L735" s="46"/>
      <c r="M735" s="232"/>
      <c r="N735" s="233"/>
      <c r="O735" s="86"/>
      <c r="P735" s="86"/>
      <c r="Q735" s="86"/>
      <c r="R735" s="86"/>
      <c r="S735" s="86"/>
      <c r="T735" s="86"/>
      <c r="U735" s="87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T735" s="19" t="s">
        <v>343</v>
      </c>
      <c r="AU735" s="19" t="s">
        <v>85</v>
      </c>
    </row>
    <row r="736" s="2" customFormat="1" ht="16.5" customHeight="1">
      <c r="A736" s="40"/>
      <c r="B736" s="41"/>
      <c r="C736" s="216" t="s">
        <v>1200</v>
      </c>
      <c r="D736" s="216" t="s">
        <v>337</v>
      </c>
      <c r="E736" s="217" t="s">
        <v>2810</v>
      </c>
      <c r="F736" s="218" t="s">
        <v>2811</v>
      </c>
      <c r="G736" s="219" t="s">
        <v>618</v>
      </c>
      <c r="H736" s="220">
        <v>11.6</v>
      </c>
      <c r="I736" s="221"/>
      <c r="J736" s="222">
        <f>ROUND(I736*H736,2)</f>
        <v>0</v>
      </c>
      <c r="K736" s="218" t="s">
        <v>341</v>
      </c>
      <c r="L736" s="46"/>
      <c r="M736" s="223" t="s">
        <v>19</v>
      </c>
      <c r="N736" s="224" t="s">
        <v>47</v>
      </c>
      <c r="O736" s="86"/>
      <c r="P736" s="225">
        <f>O736*H736</f>
        <v>0</v>
      </c>
      <c r="Q736" s="225">
        <v>0</v>
      </c>
      <c r="R736" s="225">
        <f>Q736*H736</f>
        <v>0</v>
      </c>
      <c r="S736" s="225">
        <v>0</v>
      </c>
      <c r="T736" s="225">
        <f>S736*H736</f>
        <v>0</v>
      </c>
      <c r="U736" s="226" t="s">
        <v>19</v>
      </c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R736" s="227" t="s">
        <v>447</v>
      </c>
      <c r="AT736" s="227" t="s">
        <v>337</v>
      </c>
      <c r="AU736" s="227" t="s">
        <v>85</v>
      </c>
      <c r="AY736" s="19" t="s">
        <v>335</v>
      </c>
      <c r="BE736" s="228">
        <f>IF(N736="základní",J736,0)</f>
        <v>0</v>
      </c>
      <c r="BF736" s="228">
        <f>IF(N736="snížená",J736,0)</f>
        <v>0</v>
      </c>
      <c r="BG736" s="228">
        <f>IF(N736="zákl. přenesená",J736,0)</f>
        <v>0</v>
      </c>
      <c r="BH736" s="228">
        <f>IF(N736="sníž. přenesená",J736,0)</f>
        <v>0</v>
      </c>
      <c r="BI736" s="228">
        <f>IF(N736="nulová",J736,0)</f>
        <v>0</v>
      </c>
      <c r="BJ736" s="19" t="s">
        <v>83</v>
      </c>
      <c r="BK736" s="228">
        <f>ROUND(I736*H736,2)</f>
        <v>0</v>
      </c>
      <c r="BL736" s="19" t="s">
        <v>447</v>
      </c>
      <c r="BM736" s="227" t="s">
        <v>2812</v>
      </c>
    </row>
    <row r="737" s="2" customFormat="1">
      <c r="A737" s="40"/>
      <c r="B737" s="41"/>
      <c r="C737" s="42"/>
      <c r="D737" s="229" t="s">
        <v>343</v>
      </c>
      <c r="E737" s="42"/>
      <c r="F737" s="230" t="s">
        <v>2811</v>
      </c>
      <c r="G737" s="42"/>
      <c r="H737" s="42"/>
      <c r="I737" s="231"/>
      <c r="J737" s="42"/>
      <c r="K737" s="42"/>
      <c r="L737" s="46"/>
      <c r="M737" s="232"/>
      <c r="N737" s="233"/>
      <c r="O737" s="86"/>
      <c r="P737" s="86"/>
      <c r="Q737" s="86"/>
      <c r="R737" s="86"/>
      <c r="S737" s="86"/>
      <c r="T737" s="86"/>
      <c r="U737" s="87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T737" s="19" t="s">
        <v>343</v>
      </c>
      <c r="AU737" s="19" t="s">
        <v>85</v>
      </c>
    </row>
    <row r="738" s="2" customFormat="1">
      <c r="A738" s="40"/>
      <c r="B738" s="41"/>
      <c r="C738" s="42"/>
      <c r="D738" s="234" t="s">
        <v>345</v>
      </c>
      <c r="E738" s="42"/>
      <c r="F738" s="235" t="s">
        <v>2813</v>
      </c>
      <c r="G738" s="42"/>
      <c r="H738" s="42"/>
      <c r="I738" s="231"/>
      <c r="J738" s="42"/>
      <c r="K738" s="42"/>
      <c r="L738" s="46"/>
      <c r="M738" s="232"/>
      <c r="N738" s="233"/>
      <c r="O738" s="86"/>
      <c r="P738" s="86"/>
      <c r="Q738" s="86"/>
      <c r="R738" s="86"/>
      <c r="S738" s="86"/>
      <c r="T738" s="86"/>
      <c r="U738" s="87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T738" s="19" t="s">
        <v>345</v>
      </c>
      <c r="AU738" s="19" t="s">
        <v>85</v>
      </c>
    </row>
    <row r="739" s="13" customFormat="1">
      <c r="A739" s="13"/>
      <c r="B739" s="236"/>
      <c r="C739" s="237"/>
      <c r="D739" s="229" t="s">
        <v>347</v>
      </c>
      <c r="E739" s="238" t="s">
        <v>19</v>
      </c>
      <c r="F739" s="239" t="s">
        <v>2814</v>
      </c>
      <c r="G739" s="237"/>
      <c r="H739" s="240">
        <v>11.6</v>
      </c>
      <c r="I739" s="241"/>
      <c r="J739" s="237"/>
      <c r="K739" s="237"/>
      <c r="L739" s="242"/>
      <c r="M739" s="243"/>
      <c r="N739" s="244"/>
      <c r="O739" s="244"/>
      <c r="P739" s="244"/>
      <c r="Q739" s="244"/>
      <c r="R739" s="244"/>
      <c r="S739" s="244"/>
      <c r="T739" s="244"/>
      <c r="U739" s="245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T739" s="246" t="s">
        <v>347</v>
      </c>
      <c r="AU739" s="246" t="s">
        <v>85</v>
      </c>
      <c r="AV739" s="13" t="s">
        <v>85</v>
      </c>
      <c r="AW739" s="13" t="s">
        <v>37</v>
      </c>
      <c r="AX739" s="13" t="s">
        <v>83</v>
      </c>
      <c r="AY739" s="246" t="s">
        <v>335</v>
      </c>
    </row>
    <row r="740" s="2" customFormat="1" ht="16.5" customHeight="1">
      <c r="A740" s="40"/>
      <c r="B740" s="41"/>
      <c r="C740" s="257" t="s">
        <v>1207</v>
      </c>
      <c r="D740" s="257" t="s">
        <v>395</v>
      </c>
      <c r="E740" s="258" t="s">
        <v>2815</v>
      </c>
      <c r="F740" s="259" t="s">
        <v>2816</v>
      </c>
      <c r="G740" s="260" t="s">
        <v>364</v>
      </c>
      <c r="H740" s="261">
        <v>0.41399999999999998</v>
      </c>
      <c r="I740" s="262"/>
      <c r="J740" s="263">
        <f>ROUND(I740*H740,2)</f>
        <v>0</v>
      </c>
      <c r="K740" s="259" t="s">
        <v>19</v>
      </c>
      <c r="L740" s="264"/>
      <c r="M740" s="265" t="s">
        <v>19</v>
      </c>
      <c r="N740" s="266" t="s">
        <v>47</v>
      </c>
      <c r="O740" s="86"/>
      <c r="P740" s="225">
        <f>O740*H740</f>
        <v>0</v>
      </c>
      <c r="Q740" s="225">
        <v>1</v>
      </c>
      <c r="R740" s="225">
        <f>Q740*H740</f>
        <v>0.41399999999999998</v>
      </c>
      <c r="S740" s="225">
        <v>0</v>
      </c>
      <c r="T740" s="225">
        <f>S740*H740</f>
        <v>0</v>
      </c>
      <c r="U740" s="226" t="s">
        <v>19</v>
      </c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R740" s="227" t="s">
        <v>565</v>
      </c>
      <c r="AT740" s="227" t="s">
        <v>395</v>
      </c>
      <c r="AU740" s="227" t="s">
        <v>85</v>
      </c>
      <c r="AY740" s="19" t="s">
        <v>335</v>
      </c>
      <c r="BE740" s="228">
        <f>IF(N740="základní",J740,0)</f>
        <v>0</v>
      </c>
      <c r="BF740" s="228">
        <f>IF(N740="snížená",J740,0)</f>
        <v>0</v>
      </c>
      <c r="BG740" s="228">
        <f>IF(N740="zákl. přenesená",J740,0)</f>
        <v>0</v>
      </c>
      <c r="BH740" s="228">
        <f>IF(N740="sníž. přenesená",J740,0)</f>
        <v>0</v>
      </c>
      <c r="BI740" s="228">
        <f>IF(N740="nulová",J740,0)</f>
        <v>0</v>
      </c>
      <c r="BJ740" s="19" t="s">
        <v>83</v>
      </c>
      <c r="BK740" s="228">
        <f>ROUND(I740*H740,2)</f>
        <v>0</v>
      </c>
      <c r="BL740" s="19" t="s">
        <v>447</v>
      </c>
      <c r="BM740" s="227" t="s">
        <v>2817</v>
      </c>
    </row>
    <row r="741" s="2" customFormat="1">
      <c r="A741" s="40"/>
      <c r="B741" s="41"/>
      <c r="C741" s="42"/>
      <c r="D741" s="229" t="s">
        <v>343</v>
      </c>
      <c r="E741" s="42"/>
      <c r="F741" s="230" t="s">
        <v>2816</v>
      </c>
      <c r="G741" s="42"/>
      <c r="H741" s="42"/>
      <c r="I741" s="231"/>
      <c r="J741" s="42"/>
      <c r="K741" s="42"/>
      <c r="L741" s="46"/>
      <c r="M741" s="232"/>
      <c r="N741" s="233"/>
      <c r="O741" s="86"/>
      <c r="P741" s="86"/>
      <c r="Q741" s="86"/>
      <c r="R741" s="86"/>
      <c r="S741" s="86"/>
      <c r="T741" s="86"/>
      <c r="U741" s="87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T741" s="19" t="s">
        <v>343</v>
      </c>
      <c r="AU741" s="19" t="s">
        <v>85</v>
      </c>
    </row>
    <row r="742" s="13" customFormat="1">
      <c r="A742" s="13"/>
      <c r="B742" s="236"/>
      <c r="C742" s="237"/>
      <c r="D742" s="229" t="s">
        <v>347</v>
      </c>
      <c r="E742" s="238" t="s">
        <v>19</v>
      </c>
      <c r="F742" s="239" t="s">
        <v>2818</v>
      </c>
      <c r="G742" s="237"/>
      <c r="H742" s="240">
        <v>0.29299999999999998</v>
      </c>
      <c r="I742" s="241"/>
      <c r="J742" s="237"/>
      <c r="K742" s="237"/>
      <c r="L742" s="242"/>
      <c r="M742" s="243"/>
      <c r="N742" s="244"/>
      <c r="O742" s="244"/>
      <c r="P742" s="244"/>
      <c r="Q742" s="244"/>
      <c r="R742" s="244"/>
      <c r="S742" s="244"/>
      <c r="T742" s="244"/>
      <c r="U742" s="245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T742" s="246" t="s">
        <v>347</v>
      </c>
      <c r="AU742" s="246" t="s">
        <v>85</v>
      </c>
      <c r="AV742" s="13" t="s">
        <v>85</v>
      </c>
      <c r="AW742" s="13" t="s">
        <v>37</v>
      </c>
      <c r="AX742" s="13" t="s">
        <v>76</v>
      </c>
      <c r="AY742" s="246" t="s">
        <v>335</v>
      </c>
    </row>
    <row r="743" s="13" customFormat="1">
      <c r="A743" s="13"/>
      <c r="B743" s="236"/>
      <c r="C743" s="237"/>
      <c r="D743" s="229" t="s">
        <v>347</v>
      </c>
      <c r="E743" s="238" t="s">
        <v>19</v>
      </c>
      <c r="F743" s="239" t="s">
        <v>2819</v>
      </c>
      <c r="G743" s="237"/>
      <c r="H743" s="240">
        <v>0.014</v>
      </c>
      <c r="I743" s="241"/>
      <c r="J743" s="237"/>
      <c r="K743" s="237"/>
      <c r="L743" s="242"/>
      <c r="M743" s="243"/>
      <c r="N743" s="244"/>
      <c r="O743" s="244"/>
      <c r="P743" s="244"/>
      <c r="Q743" s="244"/>
      <c r="R743" s="244"/>
      <c r="S743" s="244"/>
      <c r="T743" s="244"/>
      <c r="U743" s="245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T743" s="246" t="s">
        <v>347</v>
      </c>
      <c r="AU743" s="246" t="s">
        <v>85</v>
      </c>
      <c r="AV743" s="13" t="s">
        <v>85</v>
      </c>
      <c r="AW743" s="13" t="s">
        <v>37</v>
      </c>
      <c r="AX743" s="13" t="s">
        <v>76</v>
      </c>
      <c r="AY743" s="246" t="s">
        <v>335</v>
      </c>
    </row>
    <row r="744" s="13" customFormat="1">
      <c r="A744" s="13"/>
      <c r="B744" s="236"/>
      <c r="C744" s="237"/>
      <c r="D744" s="229" t="s">
        <v>347</v>
      </c>
      <c r="E744" s="238" t="s">
        <v>19</v>
      </c>
      <c r="F744" s="239" t="s">
        <v>2820</v>
      </c>
      <c r="G744" s="237"/>
      <c r="H744" s="240">
        <v>0.0050000000000000001</v>
      </c>
      <c r="I744" s="241"/>
      <c r="J744" s="237"/>
      <c r="K744" s="237"/>
      <c r="L744" s="242"/>
      <c r="M744" s="243"/>
      <c r="N744" s="244"/>
      <c r="O744" s="244"/>
      <c r="P744" s="244"/>
      <c r="Q744" s="244"/>
      <c r="R744" s="244"/>
      <c r="S744" s="244"/>
      <c r="T744" s="244"/>
      <c r="U744" s="245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T744" s="246" t="s">
        <v>347</v>
      </c>
      <c r="AU744" s="246" t="s">
        <v>85</v>
      </c>
      <c r="AV744" s="13" t="s">
        <v>85</v>
      </c>
      <c r="AW744" s="13" t="s">
        <v>37</v>
      </c>
      <c r="AX744" s="13" t="s">
        <v>76</v>
      </c>
      <c r="AY744" s="246" t="s">
        <v>335</v>
      </c>
    </row>
    <row r="745" s="13" customFormat="1">
      <c r="A745" s="13"/>
      <c r="B745" s="236"/>
      <c r="C745" s="237"/>
      <c r="D745" s="229" t="s">
        <v>347</v>
      </c>
      <c r="E745" s="238" t="s">
        <v>19</v>
      </c>
      <c r="F745" s="239" t="s">
        <v>2821</v>
      </c>
      <c r="G745" s="237"/>
      <c r="H745" s="240">
        <v>0.029999999999999999</v>
      </c>
      <c r="I745" s="241"/>
      <c r="J745" s="237"/>
      <c r="K745" s="237"/>
      <c r="L745" s="242"/>
      <c r="M745" s="243"/>
      <c r="N745" s="244"/>
      <c r="O745" s="244"/>
      <c r="P745" s="244"/>
      <c r="Q745" s="244"/>
      <c r="R745" s="244"/>
      <c r="S745" s="244"/>
      <c r="T745" s="244"/>
      <c r="U745" s="245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T745" s="246" t="s">
        <v>347</v>
      </c>
      <c r="AU745" s="246" t="s">
        <v>85</v>
      </c>
      <c r="AV745" s="13" t="s">
        <v>85</v>
      </c>
      <c r="AW745" s="13" t="s">
        <v>37</v>
      </c>
      <c r="AX745" s="13" t="s">
        <v>76</v>
      </c>
      <c r="AY745" s="246" t="s">
        <v>335</v>
      </c>
    </row>
    <row r="746" s="13" customFormat="1">
      <c r="A746" s="13"/>
      <c r="B746" s="236"/>
      <c r="C746" s="237"/>
      <c r="D746" s="229" t="s">
        <v>347</v>
      </c>
      <c r="E746" s="238" t="s">
        <v>19</v>
      </c>
      <c r="F746" s="239" t="s">
        <v>2822</v>
      </c>
      <c r="G746" s="237"/>
      <c r="H746" s="240">
        <v>0.034000000000000002</v>
      </c>
      <c r="I746" s="241"/>
      <c r="J746" s="237"/>
      <c r="K746" s="237"/>
      <c r="L746" s="242"/>
      <c r="M746" s="243"/>
      <c r="N746" s="244"/>
      <c r="O746" s="244"/>
      <c r="P746" s="244"/>
      <c r="Q746" s="244"/>
      <c r="R746" s="244"/>
      <c r="S746" s="244"/>
      <c r="T746" s="244"/>
      <c r="U746" s="245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T746" s="246" t="s">
        <v>347</v>
      </c>
      <c r="AU746" s="246" t="s">
        <v>85</v>
      </c>
      <c r="AV746" s="13" t="s">
        <v>85</v>
      </c>
      <c r="AW746" s="13" t="s">
        <v>37</v>
      </c>
      <c r="AX746" s="13" t="s">
        <v>76</v>
      </c>
      <c r="AY746" s="246" t="s">
        <v>335</v>
      </c>
    </row>
    <row r="747" s="15" customFormat="1">
      <c r="A747" s="15"/>
      <c r="B747" s="267"/>
      <c r="C747" s="268"/>
      <c r="D747" s="229" t="s">
        <v>347</v>
      </c>
      <c r="E747" s="269" t="s">
        <v>19</v>
      </c>
      <c r="F747" s="270" t="s">
        <v>462</v>
      </c>
      <c r="G747" s="268"/>
      <c r="H747" s="271">
        <v>0.376</v>
      </c>
      <c r="I747" s="272"/>
      <c r="J747" s="268"/>
      <c r="K747" s="268"/>
      <c r="L747" s="273"/>
      <c r="M747" s="274"/>
      <c r="N747" s="275"/>
      <c r="O747" s="275"/>
      <c r="P747" s="275"/>
      <c r="Q747" s="275"/>
      <c r="R747" s="275"/>
      <c r="S747" s="275"/>
      <c r="T747" s="275"/>
      <c r="U747" s="276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T747" s="277" t="s">
        <v>347</v>
      </c>
      <c r="AU747" s="277" t="s">
        <v>85</v>
      </c>
      <c r="AV747" s="15" t="s">
        <v>103</v>
      </c>
      <c r="AW747" s="15" t="s">
        <v>37</v>
      </c>
      <c r="AX747" s="15" t="s">
        <v>83</v>
      </c>
      <c r="AY747" s="277" t="s">
        <v>335</v>
      </c>
    </row>
    <row r="748" s="13" customFormat="1">
      <c r="A748" s="13"/>
      <c r="B748" s="236"/>
      <c r="C748" s="237"/>
      <c r="D748" s="229" t="s">
        <v>347</v>
      </c>
      <c r="E748" s="237"/>
      <c r="F748" s="239" t="s">
        <v>2823</v>
      </c>
      <c r="G748" s="237"/>
      <c r="H748" s="240">
        <v>0.41399999999999998</v>
      </c>
      <c r="I748" s="241"/>
      <c r="J748" s="237"/>
      <c r="K748" s="237"/>
      <c r="L748" s="242"/>
      <c r="M748" s="243"/>
      <c r="N748" s="244"/>
      <c r="O748" s="244"/>
      <c r="P748" s="244"/>
      <c r="Q748" s="244"/>
      <c r="R748" s="244"/>
      <c r="S748" s="244"/>
      <c r="T748" s="244"/>
      <c r="U748" s="245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T748" s="246" t="s">
        <v>347</v>
      </c>
      <c r="AU748" s="246" t="s">
        <v>85</v>
      </c>
      <c r="AV748" s="13" t="s">
        <v>85</v>
      </c>
      <c r="AW748" s="13" t="s">
        <v>4</v>
      </c>
      <c r="AX748" s="13" t="s">
        <v>83</v>
      </c>
      <c r="AY748" s="246" t="s">
        <v>335</v>
      </c>
    </row>
    <row r="749" s="2" customFormat="1" ht="16.5" customHeight="1">
      <c r="A749" s="40"/>
      <c r="B749" s="41"/>
      <c r="C749" s="216" t="s">
        <v>1215</v>
      </c>
      <c r="D749" s="216" t="s">
        <v>337</v>
      </c>
      <c r="E749" s="217" t="s">
        <v>2824</v>
      </c>
      <c r="F749" s="218" t="s">
        <v>2825</v>
      </c>
      <c r="G749" s="219" t="s">
        <v>666</v>
      </c>
      <c r="H749" s="220">
        <v>13</v>
      </c>
      <c r="I749" s="221"/>
      <c r="J749" s="222">
        <f>ROUND(I749*H749,2)</f>
        <v>0</v>
      </c>
      <c r="K749" s="218" t="s">
        <v>341</v>
      </c>
      <c r="L749" s="46"/>
      <c r="M749" s="223" t="s">
        <v>19</v>
      </c>
      <c r="N749" s="224" t="s">
        <v>47</v>
      </c>
      <c r="O749" s="86"/>
      <c r="P749" s="225">
        <f>O749*H749</f>
        <v>0</v>
      </c>
      <c r="Q749" s="225">
        <v>0</v>
      </c>
      <c r="R749" s="225">
        <f>Q749*H749</f>
        <v>0</v>
      </c>
      <c r="S749" s="225">
        <v>0</v>
      </c>
      <c r="T749" s="225">
        <f>S749*H749</f>
        <v>0</v>
      </c>
      <c r="U749" s="226" t="s">
        <v>19</v>
      </c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R749" s="227" t="s">
        <v>447</v>
      </c>
      <c r="AT749" s="227" t="s">
        <v>337</v>
      </c>
      <c r="AU749" s="227" t="s">
        <v>85</v>
      </c>
      <c r="AY749" s="19" t="s">
        <v>335</v>
      </c>
      <c r="BE749" s="228">
        <f>IF(N749="základní",J749,0)</f>
        <v>0</v>
      </c>
      <c r="BF749" s="228">
        <f>IF(N749="snížená",J749,0)</f>
        <v>0</v>
      </c>
      <c r="BG749" s="228">
        <f>IF(N749="zákl. přenesená",J749,0)</f>
        <v>0</v>
      </c>
      <c r="BH749" s="228">
        <f>IF(N749="sníž. přenesená",J749,0)</f>
        <v>0</v>
      </c>
      <c r="BI749" s="228">
        <f>IF(N749="nulová",J749,0)</f>
        <v>0</v>
      </c>
      <c r="BJ749" s="19" t="s">
        <v>83</v>
      </c>
      <c r="BK749" s="228">
        <f>ROUND(I749*H749,2)</f>
        <v>0</v>
      </c>
      <c r="BL749" s="19" t="s">
        <v>447</v>
      </c>
      <c r="BM749" s="227" t="s">
        <v>2826</v>
      </c>
    </row>
    <row r="750" s="2" customFormat="1">
      <c r="A750" s="40"/>
      <c r="B750" s="41"/>
      <c r="C750" s="42"/>
      <c r="D750" s="229" t="s">
        <v>343</v>
      </c>
      <c r="E750" s="42"/>
      <c r="F750" s="230" t="s">
        <v>2827</v>
      </c>
      <c r="G750" s="42"/>
      <c r="H750" s="42"/>
      <c r="I750" s="231"/>
      <c r="J750" s="42"/>
      <c r="K750" s="42"/>
      <c r="L750" s="46"/>
      <c r="M750" s="232"/>
      <c r="N750" s="233"/>
      <c r="O750" s="86"/>
      <c r="P750" s="86"/>
      <c r="Q750" s="86"/>
      <c r="R750" s="86"/>
      <c r="S750" s="86"/>
      <c r="T750" s="86"/>
      <c r="U750" s="87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T750" s="19" t="s">
        <v>343</v>
      </c>
      <c r="AU750" s="19" t="s">
        <v>85</v>
      </c>
    </row>
    <row r="751" s="2" customFormat="1">
      <c r="A751" s="40"/>
      <c r="B751" s="41"/>
      <c r="C751" s="42"/>
      <c r="D751" s="234" t="s">
        <v>345</v>
      </c>
      <c r="E751" s="42"/>
      <c r="F751" s="235" t="s">
        <v>2828</v>
      </c>
      <c r="G751" s="42"/>
      <c r="H751" s="42"/>
      <c r="I751" s="231"/>
      <c r="J751" s="42"/>
      <c r="K751" s="42"/>
      <c r="L751" s="46"/>
      <c r="M751" s="232"/>
      <c r="N751" s="233"/>
      <c r="O751" s="86"/>
      <c r="P751" s="86"/>
      <c r="Q751" s="86"/>
      <c r="R751" s="86"/>
      <c r="S751" s="86"/>
      <c r="T751" s="86"/>
      <c r="U751" s="87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T751" s="19" t="s">
        <v>345</v>
      </c>
      <c r="AU751" s="19" t="s">
        <v>85</v>
      </c>
    </row>
    <row r="752" s="2" customFormat="1" ht="16.5" customHeight="1">
      <c r="A752" s="40"/>
      <c r="B752" s="41"/>
      <c r="C752" s="257" t="s">
        <v>1223</v>
      </c>
      <c r="D752" s="257" t="s">
        <v>395</v>
      </c>
      <c r="E752" s="258" t="s">
        <v>2065</v>
      </c>
      <c r="F752" s="259" t="s">
        <v>2829</v>
      </c>
      <c r="G752" s="260" t="s">
        <v>666</v>
      </c>
      <c r="H752" s="261">
        <v>12</v>
      </c>
      <c r="I752" s="262"/>
      <c r="J752" s="263">
        <f>ROUND(I752*H752,2)</f>
        <v>0</v>
      </c>
      <c r="K752" s="259" t="s">
        <v>19</v>
      </c>
      <c r="L752" s="264"/>
      <c r="M752" s="265" t="s">
        <v>19</v>
      </c>
      <c r="N752" s="266" t="s">
        <v>47</v>
      </c>
      <c r="O752" s="86"/>
      <c r="P752" s="225">
        <f>O752*H752</f>
        <v>0</v>
      </c>
      <c r="Q752" s="225">
        <v>0</v>
      </c>
      <c r="R752" s="225">
        <f>Q752*H752</f>
        <v>0</v>
      </c>
      <c r="S752" s="225">
        <v>0</v>
      </c>
      <c r="T752" s="225">
        <f>S752*H752</f>
        <v>0</v>
      </c>
      <c r="U752" s="226" t="s">
        <v>19</v>
      </c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R752" s="227" t="s">
        <v>565</v>
      </c>
      <c r="AT752" s="227" t="s">
        <v>395</v>
      </c>
      <c r="AU752" s="227" t="s">
        <v>85</v>
      </c>
      <c r="AY752" s="19" t="s">
        <v>335</v>
      </c>
      <c r="BE752" s="228">
        <f>IF(N752="základní",J752,0)</f>
        <v>0</v>
      </c>
      <c r="BF752" s="228">
        <f>IF(N752="snížená",J752,0)</f>
        <v>0</v>
      </c>
      <c r="BG752" s="228">
        <f>IF(N752="zákl. přenesená",J752,0)</f>
        <v>0</v>
      </c>
      <c r="BH752" s="228">
        <f>IF(N752="sníž. přenesená",J752,0)</f>
        <v>0</v>
      </c>
      <c r="BI752" s="228">
        <f>IF(N752="nulová",J752,0)</f>
        <v>0</v>
      </c>
      <c r="BJ752" s="19" t="s">
        <v>83</v>
      </c>
      <c r="BK752" s="228">
        <f>ROUND(I752*H752,2)</f>
        <v>0</v>
      </c>
      <c r="BL752" s="19" t="s">
        <v>447</v>
      </c>
      <c r="BM752" s="227" t="s">
        <v>2830</v>
      </c>
    </row>
    <row r="753" s="2" customFormat="1">
      <c r="A753" s="40"/>
      <c r="B753" s="41"/>
      <c r="C753" s="42"/>
      <c r="D753" s="229" t="s">
        <v>343</v>
      </c>
      <c r="E753" s="42"/>
      <c r="F753" s="230" t="s">
        <v>2829</v>
      </c>
      <c r="G753" s="42"/>
      <c r="H753" s="42"/>
      <c r="I753" s="231"/>
      <c r="J753" s="42"/>
      <c r="K753" s="42"/>
      <c r="L753" s="46"/>
      <c r="M753" s="232"/>
      <c r="N753" s="233"/>
      <c r="O753" s="86"/>
      <c r="P753" s="86"/>
      <c r="Q753" s="86"/>
      <c r="R753" s="86"/>
      <c r="S753" s="86"/>
      <c r="T753" s="86"/>
      <c r="U753" s="87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T753" s="19" t="s">
        <v>343</v>
      </c>
      <c r="AU753" s="19" t="s">
        <v>85</v>
      </c>
    </row>
    <row r="754" s="2" customFormat="1" ht="16.5" customHeight="1">
      <c r="A754" s="40"/>
      <c r="B754" s="41"/>
      <c r="C754" s="257" t="s">
        <v>1230</v>
      </c>
      <c r="D754" s="257" t="s">
        <v>395</v>
      </c>
      <c r="E754" s="258" t="s">
        <v>2075</v>
      </c>
      <c r="F754" s="259" t="s">
        <v>2831</v>
      </c>
      <c r="G754" s="260" t="s">
        <v>666</v>
      </c>
      <c r="H754" s="261">
        <v>1</v>
      </c>
      <c r="I754" s="262"/>
      <c r="J754" s="263">
        <f>ROUND(I754*H754,2)</f>
        <v>0</v>
      </c>
      <c r="K754" s="259" t="s">
        <v>19</v>
      </c>
      <c r="L754" s="264"/>
      <c r="M754" s="265" t="s">
        <v>19</v>
      </c>
      <c r="N754" s="266" t="s">
        <v>47</v>
      </c>
      <c r="O754" s="86"/>
      <c r="P754" s="225">
        <f>O754*H754</f>
        <v>0</v>
      </c>
      <c r="Q754" s="225">
        <v>0</v>
      </c>
      <c r="R754" s="225">
        <f>Q754*H754</f>
        <v>0</v>
      </c>
      <c r="S754" s="225">
        <v>0</v>
      </c>
      <c r="T754" s="225">
        <f>S754*H754</f>
        <v>0</v>
      </c>
      <c r="U754" s="226" t="s">
        <v>19</v>
      </c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R754" s="227" t="s">
        <v>565</v>
      </c>
      <c r="AT754" s="227" t="s">
        <v>395</v>
      </c>
      <c r="AU754" s="227" t="s">
        <v>85</v>
      </c>
      <c r="AY754" s="19" t="s">
        <v>335</v>
      </c>
      <c r="BE754" s="228">
        <f>IF(N754="základní",J754,0)</f>
        <v>0</v>
      </c>
      <c r="BF754" s="228">
        <f>IF(N754="snížená",J754,0)</f>
        <v>0</v>
      </c>
      <c r="BG754" s="228">
        <f>IF(N754="zákl. přenesená",J754,0)</f>
        <v>0</v>
      </c>
      <c r="BH754" s="228">
        <f>IF(N754="sníž. přenesená",J754,0)</f>
        <v>0</v>
      </c>
      <c r="BI754" s="228">
        <f>IF(N754="nulová",J754,0)</f>
        <v>0</v>
      </c>
      <c r="BJ754" s="19" t="s">
        <v>83</v>
      </c>
      <c r="BK754" s="228">
        <f>ROUND(I754*H754,2)</f>
        <v>0</v>
      </c>
      <c r="BL754" s="19" t="s">
        <v>447</v>
      </c>
      <c r="BM754" s="227" t="s">
        <v>2832</v>
      </c>
    </row>
    <row r="755" s="2" customFormat="1">
      <c r="A755" s="40"/>
      <c r="B755" s="41"/>
      <c r="C755" s="42"/>
      <c r="D755" s="229" t="s">
        <v>343</v>
      </c>
      <c r="E755" s="42"/>
      <c r="F755" s="230" t="s">
        <v>2831</v>
      </c>
      <c r="G755" s="42"/>
      <c r="H755" s="42"/>
      <c r="I755" s="231"/>
      <c r="J755" s="42"/>
      <c r="K755" s="42"/>
      <c r="L755" s="46"/>
      <c r="M755" s="232"/>
      <c r="N755" s="233"/>
      <c r="O755" s="86"/>
      <c r="P755" s="86"/>
      <c r="Q755" s="86"/>
      <c r="R755" s="86"/>
      <c r="S755" s="86"/>
      <c r="T755" s="86"/>
      <c r="U755" s="87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T755" s="19" t="s">
        <v>343</v>
      </c>
      <c r="AU755" s="19" t="s">
        <v>85</v>
      </c>
    </row>
    <row r="756" s="2" customFormat="1" ht="16.5" customHeight="1">
      <c r="A756" s="40"/>
      <c r="B756" s="41"/>
      <c r="C756" s="216" t="s">
        <v>1239</v>
      </c>
      <c r="D756" s="216" t="s">
        <v>337</v>
      </c>
      <c r="E756" s="217" t="s">
        <v>1575</v>
      </c>
      <c r="F756" s="218" t="s">
        <v>1576</v>
      </c>
      <c r="G756" s="219" t="s">
        <v>1522</v>
      </c>
      <c r="H756" s="220">
        <v>207.19999999999999</v>
      </c>
      <c r="I756" s="221"/>
      <c r="J756" s="222">
        <f>ROUND(I756*H756,2)</f>
        <v>0</v>
      </c>
      <c r="K756" s="218" t="s">
        <v>341</v>
      </c>
      <c r="L756" s="46"/>
      <c r="M756" s="223" t="s">
        <v>19</v>
      </c>
      <c r="N756" s="224" t="s">
        <v>47</v>
      </c>
      <c r="O756" s="86"/>
      <c r="P756" s="225">
        <f>O756*H756</f>
        <v>0</v>
      </c>
      <c r="Q756" s="225">
        <v>5.0000000000000002E-05</v>
      </c>
      <c r="R756" s="225">
        <f>Q756*H756</f>
        <v>0.010359999999999999</v>
      </c>
      <c r="S756" s="225">
        <v>0</v>
      </c>
      <c r="T756" s="225">
        <f>S756*H756</f>
        <v>0</v>
      </c>
      <c r="U756" s="226" t="s">
        <v>19</v>
      </c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R756" s="227" t="s">
        <v>447</v>
      </c>
      <c r="AT756" s="227" t="s">
        <v>337</v>
      </c>
      <c r="AU756" s="227" t="s">
        <v>85</v>
      </c>
      <c r="AY756" s="19" t="s">
        <v>335</v>
      </c>
      <c r="BE756" s="228">
        <f>IF(N756="základní",J756,0)</f>
        <v>0</v>
      </c>
      <c r="BF756" s="228">
        <f>IF(N756="snížená",J756,0)</f>
        <v>0</v>
      </c>
      <c r="BG756" s="228">
        <f>IF(N756="zákl. přenesená",J756,0)</f>
        <v>0</v>
      </c>
      <c r="BH756" s="228">
        <f>IF(N756="sníž. přenesená",J756,0)</f>
        <v>0</v>
      </c>
      <c r="BI756" s="228">
        <f>IF(N756="nulová",J756,0)</f>
        <v>0</v>
      </c>
      <c r="BJ756" s="19" t="s">
        <v>83</v>
      </c>
      <c r="BK756" s="228">
        <f>ROUND(I756*H756,2)</f>
        <v>0</v>
      </c>
      <c r="BL756" s="19" t="s">
        <v>447</v>
      </c>
      <c r="BM756" s="227" t="s">
        <v>2833</v>
      </c>
    </row>
    <row r="757" s="2" customFormat="1">
      <c r="A757" s="40"/>
      <c r="B757" s="41"/>
      <c r="C757" s="42"/>
      <c r="D757" s="229" t="s">
        <v>343</v>
      </c>
      <c r="E757" s="42"/>
      <c r="F757" s="230" t="s">
        <v>1578</v>
      </c>
      <c r="G757" s="42"/>
      <c r="H757" s="42"/>
      <c r="I757" s="231"/>
      <c r="J757" s="42"/>
      <c r="K757" s="42"/>
      <c r="L757" s="46"/>
      <c r="M757" s="232"/>
      <c r="N757" s="233"/>
      <c r="O757" s="86"/>
      <c r="P757" s="86"/>
      <c r="Q757" s="86"/>
      <c r="R757" s="86"/>
      <c r="S757" s="86"/>
      <c r="T757" s="86"/>
      <c r="U757" s="87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T757" s="19" t="s">
        <v>343</v>
      </c>
      <c r="AU757" s="19" t="s">
        <v>85</v>
      </c>
    </row>
    <row r="758" s="2" customFormat="1">
      <c r="A758" s="40"/>
      <c r="B758" s="41"/>
      <c r="C758" s="42"/>
      <c r="D758" s="234" t="s">
        <v>345</v>
      </c>
      <c r="E758" s="42"/>
      <c r="F758" s="235" t="s">
        <v>1579</v>
      </c>
      <c r="G758" s="42"/>
      <c r="H758" s="42"/>
      <c r="I758" s="231"/>
      <c r="J758" s="42"/>
      <c r="K758" s="42"/>
      <c r="L758" s="46"/>
      <c r="M758" s="232"/>
      <c r="N758" s="233"/>
      <c r="O758" s="86"/>
      <c r="P758" s="86"/>
      <c r="Q758" s="86"/>
      <c r="R758" s="86"/>
      <c r="S758" s="86"/>
      <c r="T758" s="86"/>
      <c r="U758" s="87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T758" s="19" t="s">
        <v>345</v>
      </c>
      <c r="AU758" s="19" t="s">
        <v>85</v>
      </c>
    </row>
    <row r="759" s="14" customFormat="1">
      <c r="A759" s="14"/>
      <c r="B759" s="247"/>
      <c r="C759" s="248"/>
      <c r="D759" s="229" t="s">
        <v>347</v>
      </c>
      <c r="E759" s="249" t="s">
        <v>19</v>
      </c>
      <c r="F759" s="250" t="s">
        <v>2158</v>
      </c>
      <c r="G759" s="248"/>
      <c r="H759" s="249" t="s">
        <v>19</v>
      </c>
      <c r="I759" s="251"/>
      <c r="J759" s="248"/>
      <c r="K759" s="248"/>
      <c r="L759" s="252"/>
      <c r="M759" s="253"/>
      <c r="N759" s="254"/>
      <c r="O759" s="254"/>
      <c r="P759" s="254"/>
      <c r="Q759" s="254"/>
      <c r="R759" s="254"/>
      <c r="S759" s="254"/>
      <c r="T759" s="254"/>
      <c r="U759" s="255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T759" s="256" t="s">
        <v>347</v>
      </c>
      <c r="AU759" s="256" t="s">
        <v>85</v>
      </c>
      <c r="AV759" s="14" t="s">
        <v>83</v>
      </c>
      <c r="AW759" s="14" t="s">
        <v>37</v>
      </c>
      <c r="AX759" s="14" t="s">
        <v>76</v>
      </c>
      <c r="AY759" s="256" t="s">
        <v>335</v>
      </c>
    </row>
    <row r="760" s="13" customFormat="1">
      <c r="A760" s="13"/>
      <c r="B760" s="236"/>
      <c r="C760" s="237"/>
      <c r="D760" s="229" t="s">
        <v>347</v>
      </c>
      <c r="E760" s="238" t="s">
        <v>19</v>
      </c>
      <c r="F760" s="239" t="s">
        <v>2834</v>
      </c>
      <c r="G760" s="237"/>
      <c r="H760" s="240">
        <v>207.19999999999999</v>
      </c>
      <c r="I760" s="241"/>
      <c r="J760" s="237"/>
      <c r="K760" s="237"/>
      <c r="L760" s="242"/>
      <c r="M760" s="243"/>
      <c r="N760" s="244"/>
      <c r="O760" s="244"/>
      <c r="P760" s="244"/>
      <c r="Q760" s="244"/>
      <c r="R760" s="244"/>
      <c r="S760" s="244"/>
      <c r="T760" s="244"/>
      <c r="U760" s="245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T760" s="246" t="s">
        <v>347</v>
      </c>
      <c r="AU760" s="246" t="s">
        <v>85</v>
      </c>
      <c r="AV760" s="13" t="s">
        <v>85</v>
      </c>
      <c r="AW760" s="13" t="s">
        <v>37</v>
      </c>
      <c r="AX760" s="13" t="s">
        <v>83</v>
      </c>
      <c r="AY760" s="246" t="s">
        <v>335</v>
      </c>
    </row>
    <row r="761" s="2" customFormat="1" ht="16.5" customHeight="1">
      <c r="A761" s="40"/>
      <c r="B761" s="41"/>
      <c r="C761" s="257" t="s">
        <v>1247</v>
      </c>
      <c r="D761" s="257" t="s">
        <v>395</v>
      </c>
      <c r="E761" s="258" t="s">
        <v>2835</v>
      </c>
      <c r="F761" s="259" t="s">
        <v>2836</v>
      </c>
      <c r="G761" s="260" t="s">
        <v>364</v>
      </c>
      <c r="H761" s="261">
        <v>0.22800000000000001</v>
      </c>
      <c r="I761" s="262"/>
      <c r="J761" s="263">
        <f>ROUND(I761*H761,2)</f>
        <v>0</v>
      </c>
      <c r="K761" s="259" t="s">
        <v>341</v>
      </c>
      <c r="L761" s="264"/>
      <c r="M761" s="265" t="s">
        <v>19</v>
      </c>
      <c r="N761" s="266" t="s">
        <v>47</v>
      </c>
      <c r="O761" s="86"/>
      <c r="P761" s="225">
        <f>O761*H761</f>
        <v>0</v>
      </c>
      <c r="Q761" s="225">
        <v>1</v>
      </c>
      <c r="R761" s="225">
        <f>Q761*H761</f>
        <v>0.22800000000000001</v>
      </c>
      <c r="S761" s="225">
        <v>0</v>
      </c>
      <c r="T761" s="225">
        <f>S761*H761</f>
        <v>0</v>
      </c>
      <c r="U761" s="226" t="s">
        <v>19</v>
      </c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R761" s="227" t="s">
        <v>565</v>
      </c>
      <c r="AT761" s="227" t="s">
        <v>395</v>
      </c>
      <c r="AU761" s="227" t="s">
        <v>85</v>
      </c>
      <c r="AY761" s="19" t="s">
        <v>335</v>
      </c>
      <c r="BE761" s="228">
        <f>IF(N761="základní",J761,0)</f>
        <v>0</v>
      </c>
      <c r="BF761" s="228">
        <f>IF(N761="snížená",J761,0)</f>
        <v>0</v>
      </c>
      <c r="BG761" s="228">
        <f>IF(N761="zákl. přenesená",J761,0)</f>
        <v>0</v>
      </c>
      <c r="BH761" s="228">
        <f>IF(N761="sníž. přenesená",J761,0)</f>
        <v>0</v>
      </c>
      <c r="BI761" s="228">
        <f>IF(N761="nulová",J761,0)</f>
        <v>0</v>
      </c>
      <c r="BJ761" s="19" t="s">
        <v>83</v>
      </c>
      <c r="BK761" s="228">
        <f>ROUND(I761*H761,2)</f>
        <v>0</v>
      </c>
      <c r="BL761" s="19" t="s">
        <v>447</v>
      </c>
      <c r="BM761" s="227" t="s">
        <v>2837</v>
      </c>
    </row>
    <row r="762" s="2" customFormat="1">
      <c r="A762" s="40"/>
      <c r="B762" s="41"/>
      <c r="C762" s="42"/>
      <c r="D762" s="229" t="s">
        <v>343</v>
      </c>
      <c r="E762" s="42"/>
      <c r="F762" s="230" t="s">
        <v>2836</v>
      </c>
      <c r="G762" s="42"/>
      <c r="H762" s="42"/>
      <c r="I762" s="231"/>
      <c r="J762" s="42"/>
      <c r="K762" s="42"/>
      <c r="L762" s="46"/>
      <c r="M762" s="232"/>
      <c r="N762" s="233"/>
      <c r="O762" s="86"/>
      <c r="P762" s="86"/>
      <c r="Q762" s="86"/>
      <c r="R762" s="86"/>
      <c r="S762" s="86"/>
      <c r="T762" s="86"/>
      <c r="U762" s="87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T762" s="19" t="s">
        <v>343</v>
      </c>
      <c r="AU762" s="19" t="s">
        <v>85</v>
      </c>
    </row>
    <row r="763" s="14" customFormat="1">
      <c r="A763" s="14"/>
      <c r="B763" s="247"/>
      <c r="C763" s="248"/>
      <c r="D763" s="229" t="s">
        <v>347</v>
      </c>
      <c r="E763" s="249" t="s">
        <v>19</v>
      </c>
      <c r="F763" s="250" t="s">
        <v>2158</v>
      </c>
      <c r="G763" s="248"/>
      <c r="H763" s="249" t="s">
        <v>19</v>
      </c>
      <c r="I763" s="251"/>
      <c r="J763" s="248"/>
      <c r="K763" s="248"/>
      <c r="L763" s="252"/>
      <c r="M763" s="253"/>
      <c r="N763" s="254"/>
      <c r="O763" s="254"/>
      <c r="P763" s="254"/>
      <c r="Q763" s="254"/>
      <c r="R763" s="254"/>
      <c r="S763" s="254"/>
      <c r="T763" s="254"/>
      <c r="U763" s="255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T763" s="256" t="s">
        <v>347</v>
      </c>
      <c r="AU763" s="256" t="s">
        <v>85</v>
      </c>
      <c r="AV763" s="14" t="s">
        <v>83</v>
      </c>
      <c r="AW763" s="14" t="s">
        <v>37</v>
      </c>
      <c r="AX763" s="14" t="s">
        <v>76</v>
      </c>
      <c r="AY763" s="256" t="s">
        <v>335</v>
      </c>
    </row>
    <row r="764" s="13" customFormat="1">
      <c r="A764" s="13"/>
      <c r="B764" s="236"/>
      <c r="C764" s="237"/>
      <c r="D764" s="229" t="s">
        <v>347</v>
      </c>
      <c r="E764" s="238" t="s">
        <v>19</v>
      </c>
      <c r="F764" s="239" t="s">
        <v>2838</v>
      </c>
      <c r="G764" s="237"/>
      <c r="H764" s="240">
        <v>0.20699999999999999</v>
      </c>
      <c r="I764" s="241"/>
      <c r="J764" s="237"/>
      <c r="K764" s="237"/>
      <c r="L764" s="242"/>
      <c r="M764" s="243"/>
      <c r="N764" s="244"/>
      <c r="O764" s="244"/>
      <c r="P764" s="244"/>
      <c r="Q764" s="244"/>
      <c r="R764" s="244"/>
      <c r="S764" s="244"/>
      <c r="T764" s="244"/>
      <c r="U764" s="245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T764" s="246" t="s">
        <v>347</v>
      </c>
      <c r="AU764" s="246" t="s">
        <v>85</v>
      </c>
      <c r="AV764" s="13" t="s">
        <v>85</v>
      </c>
      <c r="AW764" s="13" t="s">
        <v>37</v>
      </c>
      <c r="AX764" s="13" t="s">
        <v>83</v>
      </c>
      <c r="AY764" s="246" t="s">
        <v>335</v>
      </c>
    </row>
    <row r="765" s="13" customFormat="1">
      <c r="A765" s="13"/>
      <c r="B765" s="236"/>
      <c r="C765" s="237"/>
      <c r="D765" s="229" t="s">
        <v>347</v>
      </c>
      <c r="E765" s="237"/>
      <c r="F765" s="239" t="s">
        <v>2839</v>
      </c>
      <c r="G765" s="237"/>
      <c r="H765" s="240">
        <v>0.22800000000000001</v>
      </c>
      <c r="I765" s="241"/>
      <c r="J765" s="237"/>
      <c r="K765" s="237"/>
      <c r="L765" s="242"/>
      <c r="M765" s="243"/>
      <c r="N765" s="244"/>
      <c r="O765" s="244"/>
      <c r="P765" s="244"/>
      <c r="Q765" s="244"/>
      <c r="R765" s="244"/>
      <c r="S765" s="244"/>
      <c r="T765" s="244"/>
      <c r="U765" s="245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T765" s="246" t="s">
        <v>347</v>
      </c>
      <c r="AU765" s="246" t="s">
        <v>85</v>
      </c>
      <c r="AV765" s="13" t="s">
        <v>85</v>
      </c>
      <c r="AW765" s="13" t="s">
        <v>4</v>
      </c>
      <c r="AX765" s="13" t="s">
        <v>83</v>
      </c>
      <c r="AY765" s="246" t="s">
        <v>335</v>
      </c>
    </row>
    <row r="766" s="2" customFormat="1" ht="16.5" customHeight="1">
      <c r="A766" s="40"/>
      <c r="B766" s="41"/>
      <c r="C766" s="216" t="s">
        <v>1256</v>
      </c>
      <c r="D766" s="216" t="s">
        <v>337</v>
      </c>
      <c r="E766" s="217" t="s">
        <v>2840</v>
      </c>
      <c r="F766" s="218" t="s">
        <v>2841</v>
      </c>
      <c r="G766" s="219" t="s">
        <v>364</v>
      </c>
      <c r="H766" s="220">
        <v>15.191000000000001</v>
      </c>
      <c r="I766" s="221"/>
      <c r="J766" s="222">
        <f>ROUND(I766*H766,2)</f>
        <v>0</v>
      </c>
      <c r="K766" s="218" t="s">
        <v>341</v>
      </c>
      <c r="L766" s="46"/>
      <c r="M766" s="223" t="s">
        <v>19</v>
      </c>
      <c r="N766" s="224" t="s">
        <v>47</v>
      </c>
      <c r="O766" s="86"/>
      <c r="P766" s="225">
        <f>O766*H766</f>
        <v>0</v>
      </c>
      <c r="Q766" s="225">
        <v>0</v>
      </c>
      <c r="R766" s="225">
        <f>Q766*H766</f>
        <v>0</v>
      </c>
      <c r="S766" s="225">
        <v>0</v>
      </c>
      <c r="T766" s="225">
        <f>S766*H766</f>
        <v>0</v>
      </c>
      <c r="U766" s="226" t="s">
        <v>19</v>
      </c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R766" s="227" t="s">
        <v>447</v>
      </c>
      <c r="AT766" s="227" t="s">
        <v>337</v>
      </c>
      <c r="AU766" s="227" t="s">
        <v>85</v>
      </c>
      <c r="AY766" s="19" t="s">
        <v>335</v>
      </c>
      <c r="BE766" s="228">
        <f>IF(N766="základní",J766,0)</f>
        <v>0</v>
      </c>
      <c r="BF766" s="228">
        <f>IF(N766="snížená",J766,0)</f>
        <v>0</v>
      </c>
      <c r="BG766" s="228">
        <f>IF(N766="zákl. přenesená",J766,0)</f>
        <v>0</v>
      </c>
      <c r="BH766" s="228">
        <f>IF(N766="sníž. přenesená",J766,0)</f>
        <v>0</v>
      </c>
      <c r="BI766" s="228">
        <f>IF(N766="nulová",J766,0)</f>
        <v>0</v>
      </c>
      <c r="BJ766" s="19" t="s">
        <v>83</v>
      </c>
      <c r="BK766" s="228">
        <f>ROUND(I766*H766,2)</f>
        <v>0</v>
      </c>
      <c r="BL766" s="19" t="s">
        <v>447</v>
      </c>
      <c r="BM766" s="227" t="s">
        <v>2842</v>
      </c>
    </row>
    <row r="767" s="2" customFormat="1">
      <c r="A767" s="40"/>
      <c r="B767" s="41"/>
      <c r="C767" s="42"/>
      <c r="D767" s="229" t="s">
        <v>343</v>
      </c>
      <c r="E767" s="42"/>
      <c r="F767" s="230" t="s">
        <v>2843</v>
      </c>
      <c r="G767" s="42"/>
      <c r="H767" s="42"/>
      <c r="I767" s="231"/>
      <c r="J767" s="42"/>
      <c r="K767" s="42"/>
      <c r="L767" s="46"/>
      <c r="M767" s="232"/>
      <c r="N767" s="233"/>
      <c r="O767" s="86"/>
      <c r="P767" s="86"/>
      <c r="Q767" s="86"/>
      <c r="R767" s="86"/>
      <c r="S767" s="86"/>
      <c r="T767" s="86"/>
      <c r="U767" s="87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T767" s="19" t="s">
        <v>343</v>
      </c>
      <c r="AU767" s="19" t="s">
        <v>85</v>
      </c>
    </row>
    <row r="768" s="2" customFormat="1">
      <c r="A768" s="40"/>
      <c r="B768" s="41"/>
      <c r="C768" s="42"/>
      <c r="D768" s="234" t="s">
        <v>345</v>
      </c>
      <c r="E768" s="42"/>
      <c r="F768" s="235" t="s">
        <v>2844</v>
      </c>
      <c r="G768" s="42"/>
      <c r="H768" s="42"/>
      <c r="I768" s="231"/>
      <c r="J768" s="42"/>
      <c r="K768" s="42"/>
      <c r="L768" s="46"/>
      <c r="M768" s="232"/>
      <c r="N768" s="233"/>
      <c r="O768" s="86"/>
      <c r="P768" s="86"/>
      <c r="Q768" s="86"/>
      <c r="R768" s="86"/>
      <c r="S768" s="86"/>
      <c r="T768" s="86"/>
      <c r="U768" s="87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T768" s="19" t="s">
        <v>345</v>
      </c>
      <c r="AU768" s="19" t="s">
        <v>85</v>
      </c>
    </row>
    <row r="769" s="2" customFormat="1" ht="16.5" customHeight="1">
      <c r="A769" s="40"/>
      <c r="B769" s="41"/>
      <c r="C769" s="216" t="s">
        <v>1264</v>
      </c>
      <c r="D769" s="216" t="s">
        <v>337</v>
      </c>
      <c r="E769" s="217" t="s">
        <v>2845</v>
      </c>
      <c r="F769" s="218" t="s">
        <v>2846</v>
      </c>
      <c r="G769" s="219" t="s">
        <v>618</v>
      </c>
      <c r="H769" s="220">
        <v>24</v>
      </c>
      <c r="I769" s="221"/>
      <c r="J769" s="222">
        <f>ROUND(I769*H769,2)</f>
        <v>0</v>
      </c>
      <c r="K769" s="218" t="s">
        <v>19</v>
      </c>
      <c r="L769" s="46"/>
      <c r="M769" s="223" t="s">
        <v>19</v>
      </c>
      <c r="N769" s="224" t="s">
        <v>47</v>
      </c>
      <c r="O769" s="86"/>
      <c r="P769" s="225">
        <f>O769*H769</f>
        <v>0</v>
      </c>
      <c r="Q769" s="225">
        <v>0</v>
      </c>
      <c r="R769" s="225">
        <f>Q769*H769</f>
        <v>0</v>
      </c>
      <c r="S769" s="225">
        <v>0</v>
      </c>
      <c r="T769" s="225">
        <f>S769*H769</f>
        <v>0</v>
      </c>
      <c r="U769" s="226" t="s">
        <v>19</v>
      </c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R769" s="227" t="s">
        <v>447</v>
      </c>
      <c r="AT769" s="227" t="s">
        <v>337</v>
      </c>
      <c r="AU769" s="227" t="s">
        <v>85</v>
      </c>
      <c r="AY769" s="19" t="s">
        <v>335</v>
      </c>
      <c r="BE769" s="228">
        <f>IF(N769="základní",J769,0)</f>
        <v>0</v>
      </c>
      <c r="BF769" s="228">
        <f>IF(N769="snížená",J769,0)</f>
        <v>0</v>
      </c>
      <c r="BG769" s="228">
        <f>IF(N769="zákl. přenesená",J769,0)</f>
        <v>0</v>
      </c>
      <c r="BH769" s="228">
        <f>IF(N769="sníž. přenesená",J769,0)</f>
        <v>0</v>
      </c>
      <c r="BI769" s="228">
        <f>IF(N769="nulová",J769,0)</f>
        <v>0</v>
      </c>
      <c r="BJ769" s="19" t="s">
        <v>83</v>
      </c>
      <c r="BK769" s="228">
        <f>ROUND(I769*H769,2)</f>
        <v>0</v>
      </c>
      <c r="BL769" s="19" t="s">
        <v>447</v>
      </c>
      <c r="BM769" s="227" t="s">
        <v>2847</v>
      </c>
    </row>
    <row r="770" s="2" customFormat="1">
      <c r="A770" s="40"/>
      <c r="B770" s="41"/>
      <c r="C770" s="42"/>
      <c r="D770" s="229" t="s">
        <v>343</v>
      </c>
      <c r="E770" s="42"/>
      <c r="F770" s="230" t="s">
        <v>2848</v>
      </c>
      <c r="G770" s="42"/>
      <c r="H770" s="42"/>
      <c r="I770" s="231"/>
      <c r="J770" s="42"/>
      <c r="K770" s="42"/>
      <c r="L770" s="46"/>
      <c r="M770" s="232"/>
      <c r="N770" s="233"/>
      <c r="O770" s="86"/>
      <c r="P770" s="86"/>
      <c r="Q770" s="86"/>
      <c r="R770" s="86"/>
      <c r="S770" s="86"/>
      <c r="T770" s="86"/>
      <c r="U770" s="87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T770" s="19" t="s">
        <v>343</v>
      </c>
      <c r="AU770" s="19" t="s">
        <v>85</v>
      </c>
    </row>
    <row r="771" s="2" customFormat="1" ht="16.5" customHeight="1">
      <c r="A771" s="40"/>
      <c r="B771" s="41"/>
      <c r="C771" s="257" t="s">
        <v>1271</v>
      </c>
      <c r="D771" s="257" t="s">
        <v>395</v>
      </c>
      <c r="E771" s="258" t="s">
        <v>2849</v>
      </c>
      <c r="F771" s="259" t="s">
        <v>2850</v>
      </c>
      <c r="G771" s="260" t="s">
        <v>666</v>
      </c>
      <c r="H771" s="261">
        <v>12</v>
      </c>
      <c r="I771" s="262"/>
      <c r="J771" s="263">
        <f>ROUND(I771*H771,2)</f>
        <v>0</v>
      </c>
      <c r="K771" s="259" t="s">
        <v>19</v>
      </c>
      <c r="L771" s="264"/>
      <c r="M771" s="265" t="s">
        <v>19</v>
      </c>
      <c r="N771" s="266" t="s">
        <v>47</v>
      </c>
      <c r="O771" s="86"/>
      <c r="P771" s="225">
        <f>O771*H771</f>
        <v>0</v>
      </c>
      <c r="Q771" s="225">
        <v>0.0166</v>
      </c>
      <c r="R771" s="225">
        <f>Q771*H771</f>
        <v>0.19919999999999999</v>
      </c>
      <c r="S771" s="225">
        <v>0</v>
      </c>
      <c r="T771" s="225">
        <f>S771*H771</f>
        <v>0</v>
      </c>
      <c r="U771" s="226" t="s">
        <v>19</v>
      </c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R771" s="227" t="s">
        <v>565</v>
      </c>
      <c r="AT771" s="227" t="s">
        <v>395</v>
      </c>
      <c r="AU771" s="227" t="s">
        <v>85</v>
      </c>
      <c r="AY771" s="19" t="s">
        <v>335</v>
      </c>
      <c r="BE771" s="228">
        <f>IF(N771="základní",J771,0)</f>
        <v>0</v>
      </c>
      <c r="BF771" s="228">
        <f>IF(N771="snížená",J771,0)</f>
        <v>0</v>
      </c>
      <c r="BG771" s="228">
        <f>IF(N771="zákl. přenesená",J771,0)</f>
        <v>0</v>
      </c>
      <c r="BH771" s="228">
        <f>IF(N771="sníž. přenesená",J771,0)</f>
        <v>0</v>
      </c>
      <c r="BI771" s="228">
        <f>IF(N771="nulová",J771,0)</f>
        <v>0</v>
      </c>
      <c r="BJ771" s="19" t="s">
        <v>83</v>
      </c>
      <c r="BK771" s="228">
        <f>ROUND(I771*H771,2)</f>
        <v>0</v>
      </c>
      <c r="BL771" s="19" t="s">
        <v>447</v>
      </c>
      <c r="BM771" s="227" t="s">
        <v>2851</v>
      </c>
    </row>
    <row r="772" s="2" customFormat="1">
      <c r="A772" s="40"/>
      <c r="B772" s="41"/>
      <c r="C772" s="42"/>
      <c r="D772" s="229" t="s">
        <v>343</v>
      </c>
      <c r="E772" s="42"/>
      <c r="F772" s="230" t="s">
        <v>2850</v>
      </c>
      <c r="G772" s="42"/>
      <c r="H772" s="42"/>
      <c r="I772" s="231"/>
      <c r="J772" s="42"/>
      <c r="K772" s="42"/>
      <c r="L772" s="46"/>
      <c r="M772" s="232"/>
      <c r="N772" s="233"/>
      <c r="O772" s="86"/>
      <c r="P772" s="86"/>
      <c r="Q772" s="86"/>
      <c r="R772" s="86"/>
      <c r="S772" s="86"/>
      <c r="T772" s="86"/>
      <c r="U772" s="87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T772" s="19" t="s">
        <v>343</v>
      </c>
      <c r="AU772" s="19" t="s">
        <v>85</v>
      </c>
    </row>
    <row r="773" s="2" customFormat="1" ht="16.5" customHeight="1">
      <c r="A773" s="40"/>
      <c r="B773" s="41"/>
      <c r="C773" s="257" t="s">
        <v>1276</v>
      </c>
      <c r="D773" s="257" t="s">
        <v>395</v>
      </c>
      <c r="E773" s="258" t="s">
        <v>2852</v>
      </c>
      <c r="F773" s="259" t="s">
        <v>2853</v>
      </c>
      <c r="G773" s="260" t="s">
        <v>364</v>
      </c>
      <c r="H773" s="261">
        <v>0.32200000000000001</v>
      </c>
      <c r="I773" s="262"/>
      <c r="J773" s="263">
        <f>ROUND(I773*H773,2)</f>
        <v>0</v>
      </c>
      <c r="K773" s="259" t="s">
        <v>341</v>
      </c>
      <c r="L773" s="264"/>
      <c r="M773" s="265" t="s">
        <v>19</v>
      </c>
      <c r="N773" s="266" t="s">
        <v>47</v>
      </c>
      <c r="O773" s="86"/>
      <c r="P773" s="225">
        <f>O773*H773</f>
        <v>0</v>
      </c>
      <c r="Q773" s="225">
        <v>1</v>
      </c>
      <c r="R773" s="225">
        <f>Q773*H773</f>
        <v>0.32200000000000001</v>
      </c>
      <c r="S773" s="225">
        <v>0</v>
      </c>
      <c r="T773" s="225">
        <f>S773*H773</f>
        <v>0</v>
      </c>
      <c r="U773" s="226" t="s">
        <v>19</v>
      </c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R773" s="227" t="s">
        <v>565</v>
      </c>
      <c r="AT773" s="227" t="s">
        <v>395</v>
      </c>
      <c r="AU773" s="227" t="s">
        <v>85</v>
      </c>
      <c r="AY773" s="19" t="s">
        <v>335</v>
      </c>
      <c r="BE773" s="228">
        <f>IF(N773="základní",J773,0)</f>
        <v>0</v>
      </c>
      <c r="BF773" s="228">
        <f>IF(N773="snížená",J773,0)</f>
        <v>0</v>
      </c>
      <c r="BG773" s="228">
        <f>IF(N773="zákl. přenesená",J773,0)</f>
        <v>0</v>
      </c>
      <c r="BH773" s="228">
        <f>IF(N773="sníž. přenesená",J773,0)</f>
        <v>0</v>
      </c>
      <c r="BI773" s="228">
        <f>IF(N773="nulová",J773,0)</f>
        <v>0</v>
      </c>
      <c r="BJ773" s="19" t="s">
        <v>83</v>
      </c>
      <c r="BK773" s="228">
        <f>ROUND(I773*H773,2)</f>
        <v>0</v>
      </c>
      <c r="BL773" s="19" t="s">
        <v>447</v>
      </c>
      <c r="BM773" s="227" t="s">
        <v>2854</v>
      </c>
    </row>
    <row r="774" s="2" customFormat="1">
      <c r="A774" s="40"/>
      <c r="B774" s="41"/>
      <c r="C774" s="42"/>
      <c r="D774" s="229" t="s">
        <v>343</v>
      </c>
      <c r="E774" s="42"/>
      <c r="F774" s="230" t="s">
        <v>2853</v>
      </c>
      <c r="G774" s="42"/>
      <c r="H774" s="42"/>
      <c r="I774" s="231"/>
      <c r="J774" s="42"/>
      <c r="K774" s="42"/>
      <c r="L774" s="46"/>
      <c r="M774" s="232"/>
      <c r="N774" s="233"/>
      <c r="O774" s="86"/>
      <c r="P774" s="86"/>
      <c r="Q774" s="86"/>
      <c r="R774" s="86"/>
      <c r="S774" s="86"/>
      <c r="T774" s="86"/>
      <c r="U774" s="87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T774" s="19" t="s">
        <v>343</v>
      </c>
      <c r="AU774" s="19" t="s">
        <v>85</v>
      </c>
    </row>
    <row r="775" s="13" customFormat="1">
      <c r="A775" s="13"/>
      <c r="B775" s="236"/>
      <c r="C775" s="237"/>
      <c r="D775" s="229" t="s">
        <v>347</v>
      </c>
      <c r="E775" s="237"/>
      <c r="F775" s="239" t="s">
        <v>2855</v>
      </c>
      <c r="G775" s="237"/>
      <c r="H775" s="240">
        <v>0.32200000000000001</v>
      </c>
      <c r="I775" s="241"/>
      <c r="J775" s="237"/>
      <c r="K775" s="237"/>
      <c r="L775" s="242"/>
      <c r="M775" s="243"/>
      <c r="N775" s="244"/>
      <c r="O775" s="244"/>
      <c r="P775" s="244"/>
      <c r="Q775" s="244"/>
      <c r="R775" s="244"/>
      <c r="S775" s="244"/>
      <c r="T775" s="244"/>
      <c r="U775" s="245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T775" s="246" t="s">
        <v>347</v>
      </c>
      <c r="AU775" s="246" t="s">
        <v>85</v>
      </c>
      <c r="AV775" s="13" t="s">
        <v>85</v>
      </c>
      <c r="AW775" s="13" t="s">
        <v>4</v>
      </c>
      <c r="AX775" s="13" t="s">
        <v>83</v>
      </c>
      <c r="AY775" s="246" t="s">
        <v>335</v>
      </c>
    </row>
    <row r="776" s="2" customFormat="1" ht="16.5" customHeight="1">
      <c r="A776" s="40"/>
      <c r="B776" s="41"/>
      <c r="C776" s="257" t="s">
        <v>1286</v>
      </c>
      <c r="D776" s="257" t="s">
        <v>395</v>
      </c>
      <c r="E776" s="258" t="s">
        <v>2856</v>
      </c>
      <c r="F776" s="259" t="s">
        <v>2857</v>
      </c>
      <c r="G776" s="260" t="s">
        <v>364</v>
      </c>
      <c r="H776" s="261">
        <v>0.033000000000000002</v>
      </c>
      <c r="I776" s="262"/>
      <c r="J776" s="263">
        <f>ROUND(I776*H776,2)</f>
        <v>0</v>
      </c>
      <c r="K776" s="259" t="s">
        <v>341</v>
      </c>
      <c r="L776" s="264"/>
      <c r="M776" s="265" t="s">
        <v>19</v>
      </c>
      <c r="N776" s="266" t="s">
        <v>47</v>
      </c>
      <c r="O776" s="86"/>
      <c r="P776" s="225">
        <f>O776*H776</f>
        <v>0</v>
      </c>
      <c r="Q776" s="225">
        <v>1</v>
      </c>
      <c r="R776" s="225">
        <f>Q776*H776</f>
        <v>0.033000000000000002</v>
      </c>
      <c r="S776" s="225">
        <v>0</v>
      </c>
      <c r="T776" s="225">
        <f>S776*H776</f>
        <v>0</v>
      </c>
      <c r="U776" s="226" t="s">
        <v>19</v>
      </c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R776" s="227" t="s">
        <v>565</v>
      </c>
      <c r="AT776" s="227" t="s">
        <v>395</v>
      </c>
      <c r="AU776" s="227" t="s">
        <v>85</v>
      </c>
      <c r="AY776" s="19" t="s">
        <v>335</v>
      </c>
      <c r="BE776" s="228">
        <f>IF(N776="základní",J776,0)</f>
        <v>0</v>
      </c>
      <c r="BF776" s="228">
        <f>IF(N776="snížená",J776,0)</f>
        <v>0</v>
      </c>
      <c r="BG776" s="228">
        <f>IF(N776="zákl. přenesená",J776,0)</f>
        <v>0</v>
      </c>
      <c r="BH776" s="228">
        <f>IF(N776="sníž. přenesená",J776,0)</f>
        <v>0</v>
      </c>
      <c r="BI776" s="228">
        <f>IF(N776="nulová",J776,0)</f>
        <v>0</v>
      </c>
      <c r="BJ776" s="19" t="s">
        <v>83</v>
      </c>
      <c r="BK776" s="228">
        <f>ROUND(I776*H776,2)</f>
        <v>0</v>
      </c>
      <c r="BL776" s="19" t="s">
        <v>447</v>
      </c>
      <c r="BM776" s="227" t="s">
        <v>2858</v>
      </c>
    </row>
    <row r="777" s="2" customFormat="1">
      <c r="A777" s="40"/>
      <c r="B777" s="41"/>
      <c r="C777" s="42"/>
      <c r="D777" s="229" t="s">
        <v>343</v>
      </c>
      <c r="E777" s="42"/>
      <c r="F777" s="230" t="s">
        <v>2857</v>
      </c>
      <c r="G777" s="42"/>
      <c r="H777" s="42"/>
      <c r="I777" s="231"/>
      <c r="J777" s="42"/>
      <c r="K777" s="42"/>
      <c r="L777" s="46"/>
      <c r="M777" s="232"/>
      <c r="N777" s="233"/>
      <c r="O777" s="86"/>
      <c r="P777" s="86"/>
      <c r="Q777" s="86"/>
      <c r="R777" s="86"/>
      <c r="S777" s="86"/>
      <c r="T777" s="86"/>
      <c r="U777" s="87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T777" s="19" t="s">
        <v>343</v>
      </c>
      <c r="AU777" s="19" t="s">
        <v>85</v>
      </c>
    </row>
    <row r="778" s="13" customFormat="1">
      <c r="A778" s="13"/>
      <c r="B778" s="236"/>
      <c r="C778" s="237"/>
      <c r="D778" s="229" t="s">
        <v>347</v>
      </c>
      <c r="E778" s="237"/>
      <c r="F778" s="239" t="s">
        <v>2859</v>
      </c>
      <c r="G778" s="237"/>
      <c r="H778" s="240">
        <v>0.033000000000000002</v>
      </c>
      <c r="I778" s="241"/>
      <c r="J778" s="237"/>
      <c r="K778" s="237"/>
      <c r="L778" s="242"/>
      <c r="M778" s="243"/>
      <c r="N778" s="244"/>
      <c r="O778" s="244"/>
      <c r="P778" s="244"/>
      <c r="Q778" s="244"/>
      <c r="R778" s="244"/>
      <c r="S778" s="244"/>
      <c r="T778" s="244"/>
      <c r="U778" s="245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T778" s="246" t="s">
        <v>347</v>
      </c>
      <c r="AU778" s="246" t="s">
        <v>85</v>
      </c>
      <c r="AV778" s="13" t="s">
        <v>85</v>
      </c>
      <c r="AW778" s="13" t="s">
        <v>4</v>
      </c>
      <c r="AX778" s="13" t="s">
        <v>83</v>
      </c>
      <c r="AY778" s="246" t="s">
        <v>335</v>
      </c>
    </row>
    <row r="779" s="2" customFormat="1" ht="16.5" customHeight="1">
      <c r="A779" s="40"/>
      <c r="B779" s="41"/>
      <c r="C779" s="257" t="s">
        <v>1290</v>
      </c>
      <c r="D779" s="257" t="s">
        <v>395</v>
      </c>
      <c r="E779" s="258" t="s">
        <v>2177</v>
      </c>
      <c r="F779" s="259" t="s">
        <v>2178</v>
      </c>
      <c r="G779" s="260" t="s">
        <v>364</v>
      </c>
      <c r="H779" s="261">
        <v>0.02</v>
      </c>
      <c r="I779" s="262"/>
      <c r="J779" s="263">
        <f>ROUND(I779*H779,2)</f>
        <v>0</v>
      </c>
      <c r="K779" s="259" t="s">
        <v>341</v>
      </c>
      <c r="L779" s="264"/>
      <c r="M779" s="265" t="s">
        <v>19</v>
      </c>
      <c r="N779" s="266" t="s">
        <v>47</v>
      </c>
      <c r="O779" s="86"/>
      <c r="P779" s="225">
        <f>O779*H779</f>
        <v>0</v>
      </c>
      <c r="Q779" s="225">
        <v>1</v>
      </c>
      <c r="R779" s="225">
        <f>Q779*H779</f>
        <v>0.02</v>
      </c>
      <c r="S779" s="225">
        <v>0</v>
      </c>
      <c r="T779" s="225">
        <f>S779*H779</f>
        <v>0</v>
      </c>
      <c r="U779" s="226" t="s">
        <v>19</v>
      </c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R779" s="227" t="s">
        <v>565</v>
      </c>
      <c r="AT779" s="227" t="s">
        <v>395</v>
      </c>
      <c r="AU779" s="227" t="s">
        <v>85</v>
      </c>
      <c r="AY779" s="19" t="s">
        <v>335</v>
      </c>
      <c r="BE779" s="228">
        <f>IF(N779="základní",J779,0)</f>
        <v>0</v>
      </c>
      <c r="BF779" s="228">
        <f>IF(N779="snížená",J779,0)</f>
        <v>0</v>
      </c>
      <c r="BG779" s="228">
        <f>IF(N779="zákl. přenesená",J779,0)</f>
        <v>0</v>
      </c>
      <c r="BH779" s="228">
        <f>IF(N779="sníž. přenesená",J779,0)</f>
        <v>0</v>
      </c>
      <c r="BI779" s="228">
        <f>IF(N779="nulová",J779,0)</f>
        <v>0</v>
      </c>
      <c r="BJ779" s="19" t="s">
        <v>83</v>
      </c>
      <c r="BK779" s="228">
        <f>ROUND(I779*H779,2)</f>
        <v>0</v>
      </c>
      <c r="BL779" s="19" t="s">
        <v>447</v>
      </c>
      <c r="BM779" s="227" t="s">
        <v>2860</v>
      </c>
    </row>
    <row r="780" s="2" customFormat="1">
      <c r="A780" s="40"/>
      <c r="B780" s="41"/>
      <c r="C780" s="42"/>
      <c r="D780" s="229" t="s">
        <v>343</v>
      </c>
      <c r="E780" s="42"/>
      <c r="F780" s="230" t="s">
        <v>2178</v>
      </c>
      <c r="G780" s="42"/>
      <c r="H780" s="42"/>
      <c r="I780" s="231"/>
      <c r="J780" s="42"/>
      <c r="K780" s="42"/>
      <c r="L780" s="46"/>
      <c r="M780" s="232"/>
      <c r="N780" s="233"/>
      <c r="O780" s="86"/>
      <c r="P780" s="86"/>
      <c r="Q780" s="86"/>
      <c r="R780" s="86"/>
      <c r="S780" s="86"/>
      <c r="T780" s="86"/>
      <c r="U780" s="87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T780" s="19" t="s">
        <v>343</v>
      </c>
      <c r="AU780" s="19" t="s">
        <v>85</v>
      </c>
    </row>
    <row r="781" s="13" customFormat="1">
      <c r="A781" s="13"/>
      <c r="B781" s="236"/>
      <c r="C781" s="237"/>
      <c r="D781" s="229" t="s">
        <v>347</v>
      </c>
      <c r="E781" s="237"/>
      <c r="F781" s="239" t="s">
        <v>2861</v>
      </c>
      <c r="G781" s="237"/>
      <c r="H781" s="240">
        <v>0.02</v>
      </c>
      <c r="I781" s="241"/>
      <c r="J781" s="237"/>
      <c r="K781" s="237"/>
      <c r="L781" s="242"/>
      <c r="M781" s="243"/>
      <c r="N781" s="244"/>
      <c r="O781" s="244"/>
      <c r="P781" s="244"/>
      <c r="Q781" s="244"/>
      <c r="R781" s="244"/>
      <c r="S781" s="244"/>
      <c r="T781" s="244"/>
      <c r="U781" s="245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T781" s="246" t="s">
        <v>347</v>
      </c>
      <c r="AU781" s="246" t="s">
        <v>85</v>
      </c>
      <c r="AV781" s="13" t="s">
        <v>85</v>
      </c>
      <c r="AW781" s="13" t="s">
        <v>4</v>
      </c>
      <c r="AX781" s="13" t="s">
        <v>83</v>
      </c>
      <c r="AY781" s="246" t="s">
        <v>335</v>
      </c>
    </row>
    <row r="782" s="2" customFormat="1" ht="16.5" customHeight="1">
      <c r="A782" s="40"/>
      <c r="B782" s="41"/>
      <c r="C782" s="216" t="s">
        <v>1296</v>
      </c>
      <c r="D782" s="216" t="s">
        <v>337</v>
      </c>
      <c r="E782" s="217" t="s">
        <v>2862</v>
      </c>
      <c r="F782" s="218" t="s">
        <v>2863</v>
      </c>
      <c r="G782" s="219" t="s">
        <v>388</v>
      </c>
      <c r="H782" s="220">
        <v>691.22000000000003</v>
      </c>
      <c r="I782" s="221"/>
      <c r="J782" s="222">
        <f>ROUND(I782*H782,2)</f>
        <v>0</v>
      </c>
      <c r="K782" s="218" t="s">
        <v>341</v>
      </c>
      <c r="L782" s="46"/>
      <c r="M782" s="223" t="s">
        <v>19</v>
      </c>
      <c r="N782" s="224" t="s">
        <v>47</v>
      </c>
      <c r="O782" s="86"/>
      <c r="P782" s="225">
        <f>O782*H782</f>
        <v>0</v>
      </c>
      <c r="Q782" s="225">
        <v>0.00010000000000000001</v>
      </c>
      <c r="R782" s="225">
        <f>Q782*H782</f>
        <v>0.069122000000000003</v>
      </c>
      <c r="S782" s="225">
        <v>0</v>
      </c>
      <c r="T782" s="225">
        <f>S782*H782</f>
        <v>0</v>
      </c>
      <c r="U782" s="226" t="s">
        <v>19</v>
      </c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R782" s="227" t="s">
        <v>447</v>
      </c>
      <c r="AT782" s="227" t="s">
        <v>337</v>
      </c>
      <c r="AU782" s="227" t="s">
        <v>85</v>
      </c>
      <c r="AY782" s="19" t="s">
        <v>335</v>
      </c>
      <c r="BE782" s="228">
        <f>IF(N782="základní",J782,0)</f>
        <v>0</v>
      </c>
      <c r="BF782" s="228">
        <f>IF(N782="snížená",J782,0)</f>
        <v>0</v>
      </c>
      <c r="BG782" s="228">
        <f>IF(N782="zákl. přenesená",J782,0)</f>
        <v>0</v>
      </c>
      <c r="BH782" s="228">
        <f>IF(N782="sníž. přenesená",J782,0)</f>
        <v>0</v>
      </c>
      <c r="BI782" s="228">
        <f>IF(N782="nulová",J782,0)</f>
        <v>0</v>
      </c>
      <c r="BJ782" s="19" t="s">
        <v>83</v>
      </c>
      <c r="BK782" s="228">
        <f>ROUND(I782*H782,2)</f>
        <v>0</v>
      </c>
      <c r="BL782" s="19" t="s">
        <v>447</v>
      </c>
      <c r="BM782" s="227" t="s">
        <v>2864</v>
      </c>
    </row>
    <row r="783" s="2" customFormat="1">
      <c r="A783" s="40"/>
      <c r="B783" s="41"/>
      <c r="C783" s="42"/>
      <c r="D783" s="229" t="s">
        <v>343</v>
      </c>
      <c r="E783" s="42"/>
      <c r="F783" s="230" t="s">
        <v>2865</v>
      </c>
      <c r="G783" s="42"/>
      <c r="H783" s="42"/>
      <c r="I783" s="231"/>
      <c r="J783" s="42"/>
      <c r="K783" s="42"/>
      <c r="L783" s="46"/>
      <c r="M783" s="232"/>
      <c r="N783" s="233"/>
      <c r="O783" s="86"/>
      <c r="P783" s="86"/>
      <c r="Q783" s="86"/>
      <c r="R783" s="86"/>
      <c r="S783" s="86"/>
      <c r="T783" s="86"/>
      <c r="U783" s="87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T783" s="19" t="s">
        <v>343</v>
      </c>
      <c r="AU783" s="19" t="s">
        <v>85</v>
      </c>
    </row>
    <row r="784" s="2" customFormat="1">
      <c r="A784" s="40"/>
      <c r="B784" s="41"/>
      <c r="C784" s="42"/>
      <c r="D784" s="234" t="s">
        <v>345</v>
      </c>
      <c r="E784" s="42"/>
      <c r="F784" s="235" t="s">
        <v>2866</v>
      </c>
      <c r="G784" s="42"/>
      <c r="H784" s="42"/>
      <c r="I784" s="231"/>
      <c r="J784" s="42"/>
      <c r="K784" s="42"/>
      <c r="L784" s="46"/>
      <c r="M784" s="232"/>
      <c r="N784" s="233"/>
      <c r="O784" s="86"/>
      <c r="P784" s="86"/>
      <c r="Q784" s="86"/>
      <c r="R784" s="86"/>
      <c r="S784" s="86"/>
      <c r="T784" s="86"/>
      <c r="U784" s="87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T784" s="19" t="s">
        <v>345</v>
      </c>
      <c r="AU784" s="19" t="s">
        <v>85</v>
      </c>
    </row>
    <row r="785" s="2" customFormat="1" ht="16.5" customHeight="1">
      <c r="A785" s="40"/>
      <c r="B785" s="41"/>
      <c r="C785" s="257" t="s">
        <v>1300</v>
      </c>
      <c r="D785" s="257" t="s">
        <v>395</v>
      </c>
      <c r="E785" s="258" t="s">
        <v>1319</v>
      </c>
      <c r="F785" s="259" t="s">
        <v>2867</v>
      </c>
      <c r="G785" s="260" t="s">
        <v>388</v>
      </c>
      <c r="H785" s="261">
        <v>659.65499999999997</v>
      </c>
      <c r="I785" s="262"/>
      <c r="J785" s="263">
        <f>ROUND(I785*H785,2)</f>
        <v>0</v>
      </c>
      <c r="K785" s="259" t="s">
        <v>19</v>
      </c>
      <c r="L785" s="264"/>
      <c r="M785" s="265" t="s">
        <v>19</v>
      </c>
      <c r="N785" s="266" t="s">
        <v>47</v>
      </c>
      <c r="O785" s="86"/>
      <c r="P785" s="225">
        <f>O785*H785</f>
        <v>0</v>
      </c>
      <c r="Q785" s="225">
        <v>0.0091000000000000004</v>
      </c>
      <c r="R785" s="225">
        <f>Q785*H785</f>
        <v>6.0028604999999997</v>
      </c>
      <c r="S785" s="225">
        <v>0</v>
      </c>
      <c r="T785" s="225">
        <f>S785*H785</f>
        <v>0</v>
      </c>
      <c r="U785" s="226" t="s">
        <v>19</v>
      </c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R785" s="227" t="s">
        <v>565</v>
      </c>
      <c r="AT785" s="227" t="s">
        <v>395</v>
      </c>
      <c r="AU785" s="227" t="s">
        <v>85</v>
      </c>
      <c r="AY785" s="19" t="s">
        <v>335</v>
      </c>
      <c r="BE785" s="228">
        <f>IF(N785="základní",J785,0)</f>
        <v>0</v>
      </c>
      <c r="BF785" s="228">
        <f>IF(N785="snížená",J785,0)</f>
        <v>0</v>
      </c>
      <c r="BG785" s="228">
        <f>IF(N785="zákl. přenesená",J785,0)</f>
        <v>0</v>
      </c>
      <c r="BH785" s="228">
        <f>IF(N785="sníž. přenesená",J785,0)</f>
        <v>0</v>
      </c>
      <c r="BI785" s="228">
        <f>IF(N785="nulová",J785,0)</f>
        <v>0</v>
      </c>
      <c r="BJ785" s="19" t="s">
        <v>83</v>
      </c>
      <c r="BK785" s="228">
        <f>ROUND(I785*H785,2)</f>
        <v>0</v>
      </c>
      <c r="BL785" s="19" t="s">
        <v>447</v>
      </c>
      <c r="BM785" s="227" t="s">
        <v>2868</v>
      </c>
    </row>
    <row r="786" s="2" customFormat="1">
      <c r="A786" s="40"/>
      <c r="B786" s="41"/>
      <c r="C786" s="42"/>
      <c r="D786" s="229" t="s">
        <v>343</v>
      </c>
      <c r="E786" s="42"/>
      <c r="F786" s="230" t="s">
        <v>2867</v>
      </c>
      <c r="G786" s="42"/>
      <c r="H786" s="42"/>
      <c r="I786" s="231"/>
      <c r="J786" s="42"/>
      <c r="K786" s="42"/>
      <c r="L786" s="46"/>
      <c r="M786" s="232"/>
      <c r="N786" s="233"/>
      <c r="O786" s="86"/>
      <c r="P786" s="86"/>
      <c r="Q786" s="86"/>
      <c r="R786" s="86"/>
      <c r="S786" s="86"/>
      <c r="T786" s="86"/>
      <c r="U786" s="87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T786" s="19" t="s">
        <v>343</v>
      </c>
      <c r="AU786" s="19" t="s">
        <v>85</v>
      </c>
    </row>
    <row r="787" s="14" customFormat="1">
      <c r="A787" s="14"/>
      <c r="B787" s="247"/>
      <c r="C787" s="248"/>
      <c r="D787" s="229" t="s">
        <v>347</v>
      </c>
      <c r="E787" s="249" t="s">
        <v>19</v>
      </c>
      <c r="F787" s="250" t="s">
        <v>2869</v>
      </c>
      <c r="G787" s="248"/>
      <c r="H787" s="249" t="s">
        <v>19</v>
      </c>
      <c r="I787" s="251"/>
      <c r="J787" s="248"/>
      <c r="K787" s="248"/>
      <c r="L787" s="252"/>
      <c r="M787" s="253"/>
      <c r="N787" s="254"/>
      <c r="O787" s="254"/>
      <c r="P787" s="254"/>
      <c r="Q787" s="254"/>
      <c r="R787" s="254"/>
      <c r="S787" s="254"/>
      <c r="T787" s="254"/>
      <c r="U787" s="255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T787" s="256" t="s">
        <v>347</v>
      </c>
      <c r="AU787" s="256" t="s">
        <v>85</v>
      </c>
      <c r="AV787" s="14" t="s">
        <v>83</v>
      </c>
      <c r="AW787" s="14" t="s">
        <v>37</v>
      </c>
      <c r="AX787" s="14" t="s">
        <v>76</v>
      </c>
      <c r="AY787" s="256" t="s">
        <v>335</v>
      </c>
    </row>
    <row r="788" s="13" customFormat="1">
      <c r="A788" s="13"/>
      <c r="B788" s="236"/>
      <c r="C788" s="237"/>
      <c r="D788" s="229" t="s">
        <v>347</v>
      </c>
      <c r="E788" s="238" t="s">
        <v>19</v>
      </c>
      <c r="F788" s="239" t="s">
        <v>887</v>
      </c>
      <c r="G788" s="237"/>
      <c r="H788" s="240">
        <v>582.22000000000003</v>
      </c>
      <c r="I788" s="241"/>
      <c r="J788" s="237"/>
      <c r="K788" s="237"/>
      <c r="L788" s="242"/>
      <c r="M788" s="243"/>
      <c r="N788" s="244"/>
      <c r="O788" s="244"/>
      <c r="P788" s="244"/>
      <c r="Q788" s="244"/>
      <c r="R788" s="244"/>
      <c r="S788" s="244"/>
      <c r="T788" s="244"/>
      <c r="U788" s="245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T788" s="246" t="s">
        <v>347</v>
      </c>
      <c r="AU788" s="246" t="s">
        <v>85</v>
      </c>
      <c r="AV788" s="13" t="s">
        <v>85</v>
      </c>
      <c r="AW788" s="13" t="s">
        <v>37</v>
      </c>
      <c r="AX788" s="13" t="s">
        <v>83</v>
      </c>
      <c r="AY788" s="246" t="s">
        <v>335</v>
      </c>
    </row>
    <row r="789" s="13" customFormat="1">
      <c r="A789" s="13"/>
      <c r="B789" s="236"/>
      <c r="C789" s="237"/>
      <c r="D789" s="229" t="s">
        <v>347</v>
      </c>
      <c r="E789" s="237"/>
      <c r="F789" s="239" t="s">
        <v>2870</v>
      </c>
      <c r="G789" s="237"/>
      <c r="H789" s="240">
        <v>659.65499999999997</v>
      </c>
      <c r="I789" s="241"/>
      <c r="J789" s="237"/>
      <c r="K789" s="237"/>
      <c r="L789" s="242"/>
      <c r="M789" s="243"/>
      <c r="N789" s="244"/>
      <c r="O789" s="244"/>
      <c r="P789" s="244"/>
      <c r="Q789" s="244"/>
      <c r="R789" s="244"/>
      <c r="S789" s="244"/>
      <c r="T789" s="244"/>
      <c r="U789" s="245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T789" s="246" t="s">
        <v>347</v>
      </c>
      <c r="AU789" s="246" t="s">
        <v>85</v>
      </c>
      <c r="AV789" s="13" t="s">
        <v>85</v>
      </c>
      <c r="AW789" s="13" t="s">
        <v>4</v>
      </c>
      <c r="AX789" s="13" t="s">
        <v>83</v>
      </c>
      <c r="AY789" s="246" t="s">
        <v>335</v>
      </c>
    </row>
    <row r="790" s="2" customFormat="1" ht="16.5" customHeight="1">
      <c r="A790" s="40"/>
      <c r="B790" s="41"/>
      <c r="C790" s="257" t="s">
        <v>1307</v>
      </c>
      <c r="D790" s="257" t="s">
        <v>395</v>
      </c>
      <c r="E790" s="258" t="s">
        <v>1701</v>
      </c>
      <c r="F790" s="259" t="s">
        <v>2871</v>
      </c>
      <c r="G790" s="260" t="s">
        <v>388</v>
      </c>
      <c r="H790" s="261">
        <v>123.497</v>
      </c>
      <c r="I790" s="262"/>
      <c r="J790" s="263">
        <f>ROUND(I790*H790,2)</f>
        <v>0</v>
      </c>
      <c r="K790" s="259" t="s">
        <v>19</v>
      </c>
      <c r="L790" s="264"/>
      <c r="M790" s="265" t="s">
        <v>19</v>
      </c>
      <c r="N790" s="266" t="s">
        <v>47</v>
      </c>
      <c r="O790" s="86"/>
      <c r="P790" s="225">
        <f>O790*H790</f>
        <v>0</v>
      </c>
      <c r="Q790" s="225">
        <v>0.0091000000000000004</v>
      </c>
      <c r="R790" s="225">
        <f>Q790*H790</f>
        <v>1.1238227000000001</v>
      </c>
      <c r="S790" s="225">
        <v>0</v>
      </c>
      <c r="T790" s="225">
        <f>S790*H790</f>
        <v>0</v>
      </c>
      <c r="U790" s="226" t="s">
        <v>19</v>
      </c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R790" s="227" t="s">
        <v>565</v>
      </c>
      <c r="AT790" s="227" t="s">
        <v>395</v>
      </c>
      <c r="AU790" s="227" t="s">
        <v>85</v>
      </c>
      <c r="AY790" s="19" t="s">
        <v>335</v>
      </c>
      <c r="BE790" s="228">
        <f>IF(N790="základní",J790,0)</f>
        <v>0</v>
      </c>
      <c r="BF790" s="228">
        <f>IF(N790="snížená",J790,0)</f>
        <v>0</v>
      </c>
      <c r="BG790" s="228">
        <f>IF(N790="zákl. přenesená",J790,0)</f>
        <v>0</v>
      </c>
      <c r="BH790" s="228">
        <f>IF(N790="sníž. přenesená",J790,0)</f>
        <v>0</v>
      </c>
      <c r="BI790" s="228">
        <f>IF(N790="nulová",J790,0)</f>
        <v>0</v>
      </c>
      <c r="BJ790" s="19" t="s">
        <v>83</v>
      </c>
      <c r="BK790" s="228">
        <f>ROUND(I790*H790,2)</f>
        <v>0</v>
      </c>
      <c r="BL790" s="19" t="s">
        <v>447</v>
      </c>
      <c r="BM790" s="227" t="s">
        <v>2872</v>
      </c>
    </row>
    <row r="791" s="2" customFormat="1">
      <c r="A791" s="40"/>
      <c r="B791" s="41"/>
      <c r="C791" s="42"/>
      <c r="D791" s="229" t="s">
        <v>343</v>
      </c>
      <c r="E791" s="42"/>
      <c r="F791" s="230" t="s">
        <v>2871</v>
      </c>
      <c r="G791" s="42"/>
      <c r="H791" s="42"/>
      <c r="I791" s="231"/>
      <c r="J791" s="42"/>
      <c r="K791" s="42"/>
      <c r="L791" s="46"/>
      <c r="M791" s="232"/>
      <c r="N791" s="233"/>
      <c r="O791" s="86"/>
      <c r="P791" s="86"/>
      <c r="Q791" s="86"/>
      <c r="R791" s="86"/>
      <c r="S791" s="86"/>
      <c r="T791" s="86"/>
      <c r="U791" s="87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T791" s="19" t="s">
        <v>343</v>
      </c>
      <c r="AU791" s="19" t="s">
        <v>85</v>
      </c>
    </row>
    <row r="792" s="14" customFormat="1">
      <c r="A792" s="14"/>
      <c r="B792" s="247"/>
      <c r="C792" s="248"/>
      <c r="D792" s="229" t="s">
        <v>347</v>
      </c>
      <c r="E792" s="249" t="s">
        <v>19</v>
      </c>
      <c r="F792" s="250" t="s">
        <v>2506</v>
      </c>
      <c r="G792" s="248"/>
      <c r="H792" s="249" t="s">
        <v>19</v>
      </c>
      <c r="I792" s="251"/>
      <c r="J792" s="248"/>
      <c r="K792" s="248"/>
      <c r="L792" s="252"/>
      <c r="M792" s="253"/>
      <c r="N792" s="254"/>
      <c r="O792" s="254"/>
      <c r="P792" s="254"/>
      <c r="Q792" s="254"/>
      <c r="R792" s="254"/>
      <c r="S792" s="254"/>
      <c r="T792" s="254"/>
      <c r="U792" s="255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T792" s="256" t="s">
        <v>347</v>
      </c>
      <c r="AU792" s="256" t="s">
        <v>85</v>
      </c>
      <c r="AV792" s="14" t="s">
        <v>83</v>
      </c>
      <c r="AW792" s="14" t="s">
        <v>37</v>
      </c>
      <c r="AX792" s="14" t="s">
        <v>76</v>
      </c>
      <c r="AY792" s="256" t="s">
        <v>335</v>
      </c>
    </row>
    <row r="793" s="13" customFormat="1">
      <c r="A793" s="13"/>
      <c r="B793" s="236"/>
      <c r="C793" s="237"/>
      <c r="D793" s="229" t="s">
        <v>347</v>
      </c>
      <c r="E793" s="238" t="s">
        <v>19</v>
      </c>
      <c r="F793" s="239" t="s">
        <v>1102</v>
      </c>
      <c r="G793" s="237"/>
      <c r="H793" s="240">
        <v>109</v>
      </c>
      <c r="I793" s="241"/>
      <c r="J793" s="237"/>
      <c r="K793" s="237"/>
      <c r="L793" s="242"/>
      <c r="M793" s="243"/>
      <c r="N793" s="244"/>
      <c r="O793" s="244"/>
      <c r="P793" s="244"/>
      <c r="Q793" s="244"/>
      <c r="R793" s="244"/>
      <c r="S793" s="244"/>
      <c r="T793" s="244"/>
      <c r="U793" s="245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T793" s="246" t="s">
        <v>347</v>
      </c>
      <c r="AU793" s="246" t="s">
        <v>85</v>
      </c>
      <c r="AV793" s="13" t="s">
        <v>85</v>
      </c>
      <c r="AW793" s="13" t="s">
        <v>37</v>
      </c>
      <c r="AX793" s="13" t="s">
        <v>83</v>
      </c>
      <c r="AY793" s="246" t="s">
        <v>335</v>
      </c>
    </row>
    <row r="794" s="13" customFormat="1">
      <c r="A794" s="13"/>
      <c r="B794" s="236"/>
      <c r="C794" s="237"/>
      <c r="D794" s="229" t="s">
        <v>347</v>
      </c>
      <c r="E794" s="237"/>
      <c r="F794" s="239" t="s">
        <v>2873</v>
      </c>
      <c r="G794" s="237"/>
      <c r="H794" s="240">
        <v>123.497</v>
      </c>
      <c r="I794" s="241"/>
      <c r="J794" s="237"/>
      <c r="K794" s="237"/>
      <c r="L794" s="242"/>
      <c r="M794" s="243"/>
      <c r="N794" s="244"/>
      <c r="O794" s="244"/>
      <c r="P794" s="244"/>
      <c r="Q794" s="244"/>
      <c r="R794" s="244"/>
      <c r="S794" s="244"/>
      <c r="T794" s="244"/>
      <c r="U794" s="245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T794" s="246" t="s">
        <v>347</v>
      </c>
      <c r="AU794" s="246" t="s">
        <v>85</v>
      </c>
      <c r="AV794" s="13" t="s">
        <v>85</v>
      </c>
      <c r="AW794" s="13" t="s">
        <v>4</v>
      </c>
      <c r="AX794" s="13" t="s">
        <v>83</v>
      </c>
      <c r="AY794" s="246" t="s">
        <v>335</v>
      </c>
    </row>
    <row r="795" s="2" customFormat="1" ht="16.5" customHeight="1">
      <c r="A795" s="40"/>
      <c r="B795" s="41"/>
      <c r="C795" s="216" t="s">
        <v>1311</v>
      </c>
      <c r="D795" s="216" t="s">
        <v>337</v>
      </c>
      <c r="E795" s="217" t="s">
        <v>2874</v>
      </c>
      <c r="F795" s="218" t="s">
        <v>2875</v>
      </c>
      <c r="G795" s="219" t="s">
        <v>1522</v>
      </c>
      <c r="H795" s="220">
        <v>11971.386</v>
      </c>
      <c r="I795" s="221"/>
      <c r="J795" s="222">
        <f>ROUND(I795*H795,2)</f>
        <v>0</v>
      </c>
      <c r="K795" s="218" t="s">
        <v>341</v>
      </c>
      <c r="L795" s="46"/>
      <c r="M795" s="223" t="s">
        <v>19</v>
      </c>
      <c r="N795" s="224" t="s">
        <v>47</v>
      </c>
      <c r="O795" s="86"/>
      <c r="P795" s="225">
        <f>O795*H795</f>
        <v>0</v>
      </c>
      <c r="Q795" s="225">
        <v>5.0000000000000002E-05</v>
      </c>
      <c r="R795" s="225">
        <f>Q795*H795</f>
        <v>0.59856930000000008</v>
      </c>
      <c r="S795" s="225">
        <v>0</v>
      </c>
      <c r="T795" s="225">
        <f>S795*H795</f>
        <v>0</v>
      </c>
      <c r="U795" s="226" t="s">
        <v>19</v>
      </c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R795" s="227" t="s">
        <v>447</v>
      </c>
      <c r="AT795" s="227" t="s">
        <v>337</v>
      </c>
      <c r="AU795" s="227" t="s">
        <v>85</v>
      </c>
      <c r="AY795" s="19" t="s">
        <v>335</v>
      </c>
      <c r="BE795" s="228">
        <f>IF(N795="základní",J795,0)</f>
        <v>0</v>
      </c>
      <c r="BF795" s="228">
        <f>IF(N795="snížená",J795,0)</f>
        <v>0</v>
      </c>
      <c r="BG795" s="228">
        <f>IF(N795="zákl. přenesená",J795,0)</f>
        <v>0</v>
      </c>
      <c r="BH795" s="228">
        <f>IF(N795="sníž. přenesená",J795,0)</f>
        <v>0</v>
      </c>
      <c r="BI795" s="228">
        <f>IF(N795="nulová",J795,0)</f>
        <v>0</v>
      </c>
      <c r="BJ795" s="19" t="s">
        <v>83</v>
      </c>
      <c r="BK795" s="228">
        <f>ROUND(I795*H795,2)</f>
        <v>0</v>
      </c>
      <c r="BL795" s="19" t="s">
        <v>447</v>
      </c>
      <c r="BM795" s="227" t="s">
        <v>2876</v>
      </c>
    </row>
    <row r="796" s="2" customFormat="1">
      <c r="A796" s="40"/>
      <c r="B796" s="41"/>
      <c r="C796" s="42"/>
      <c r="D796" s="229" t="s">
        <v>343</v>
      </c>
      <c r="E796" s="42"/>
      <c r="F796" s="230" t="s">
        <v>2877</v>
      </c>
      <c r="G796" s="42"/>
      <c r="H796" s="42"/>
      <c r="I796" s="231"/>
      <c r="J796" s="42"/>
      <c r="K796" s="42"/>
      <c r="L796" s="46"/>
      <c r="M796" s="232"/>
      <c r="N796" s="233"/>
      <c r="O796" s="86"/>
      <c r="P796" s="86"/>
      <c r="Q796" s="86"/>
      <c r="R796" s="86"/>
      <c r="S796" s="86"/>
      <c r="T796" s="86"/>
      <c r="U796" s="87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T796" s="19" t="s">
        <v>343</v>
      </c>
      <c r="AU796" s="19" t="s">
        <v>85</v>
      </c>
    </row>
    <row r="797" s="2" customFormat="1">
      <c r="A797" s="40"/>
      <c r="B797" s="41"/>
      <c r="C797" s="42"/>
      <c r="D797" s="234" t="s">
        <v>345</v>
      </c>
      <c r="E797" s="42"/>
      <c r="F797" s="235" t="s">
        <v>2878</v>
      </c>
      <c r="G797" s="42"/>
      <c r="H797" s="42"/>
      <c r="I797" s="231"/>
      <c r="J797" s="42"/>
      <c r="K797" s="42"/>
      <c r="L797" s="46"/>
      <c r="M797" s="232"/>
      <c r="N797" s="233"/>
      <c r="O797" s="86"/>
      <c r="P797" s="86"/>
      <c r="Q797" s="86"/>
      <c r="R797" s="86"/>
      <c r="S797" s="86"/>
      <c r="T797" s="86"/>
      <c r="U797" s="87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T797" s="19" t="s">
        <v>345</v>
      </c>
      <c r="AU797" s="19" t="s">
        <v>85</v>
      </c>
    </row>
    <row r="798" s="14" customFormat="1">
      <c r="A798" s="14"/>
      <c r="B798" s="247"/>
      <c r="C798" s="248"/>
      <c r="D798" s="229" t="s">
        <v>347</v>
      </c>
      <c r="E798" s="249" t="s">
        <v>19</v>
      </c>
      <c r="F798" s="250" t="s">
        <v>2506</v>
      </c>
      <c r="G798" s="248"/>
      <c r="H798" s="249" t="s">
        <v>19</v>
      </c>
      <c r="I798" s="251"/>
      <c r="J798" s="248"/>
      <c r="K798" s="248"/>
      <c r="L798" s="252"/>
      <c r="M798" s="253"/>
      <c r="N798" s="254"/>
      <c r="O798" s="254"/>
      <c r="P798" s="254"/>
      <c r="Q798" s="254"/>
      <c r="R798" s="254"/>
      <c r="S798" s="254"/>
      <c r="T798" s="254"/>
      <c r="U798" s="255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T798" s="256" t="s">
        <v>347</v>
      </c>
      <c r="AU798" s="256" t="s">
        <v>85</v>
      </c>
      <c r="AV798" s="14" t="s">
        <v>83</v>
      </c>
      <c r="AW798" s="14" t="s">
        <v>37</v>
      </c>
      <c r="AX798" s="14" t="s">
        <v>76</v>
      </c>
      <c r="AY798" s="256" t="s">
        <v>335</v>
      </c>
    </row>
    <row r="799" s="13" customFormat="1">
      <c r="A799" s="13"/>
      <c r="B799" s="236"/>
      <c r="C799" s="237"/>
      <c r="D799" s="229" t="s">
        <v>347</v>
      </c>
      <c r="E799" s="238" t="s">
        <v>19</v>
      </c>
      <c r="F799" s="239" t="s">
        <v>2879</v>
      </c>
      <c r="G799" s="237"/>
      <c r="H799" s="240">
        <v>912.58799999999997</v>
      </c>
      <c r="I799" s="241"/>
      <c r="J799" s="237"/>
      <c r="K799" s="237"/>
      <c r="L799" s="242"/>
      <c r="M799" s="243"/>
      <c r="N799" s="244"/>
      <c r="O799" s="244"/>
      <c r="P799" s="244"/>
      <c r="Q799" s="244"/>
      <c r="R799" s="244"/>
      <c r="S799" s="244"/>
      <c r="T799" s="244"/>
      <c r="U799" s="245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T799" s="246" t="s">
        <v>347</v>
      </c>
      <c r="AU799" s="246" t="s">
        <v>85</v>
      </c>
      <c r="AV799" s="13" t="s">
        <v>85</v>
      </c>
      <c r="AW799" s="13" t="s">
        <v>37</v>
      </c>
      <c r="AX799" s="13" t="s">
        <v>76</v>
      </c>
      <c r="AY799" s="246" t="s">
        <v>335</v>
      </c>
    </row>
    <row r="800" s="13" customFormat="1">
      <c r="A800" s="13"/>
      <c r="B800" s="236"/>
      <c r="C800" s="237"/>
      <c r="D800" s="229" t="s">
        <v>347</v>
      </c>
      <c r="E800" s="238" t="s">
        <v>19</v>
      </c>
      <c r="F800" s="239" t="s">
        <v>2880</v>
      </c>
      <c r="G800" s="237"/>
      <c r="H800" s="240">
        <v>1132.6590000000001</v>
      </c>
      <c r="I800" s="241"/>
      <c r="J800" s="237"/>
      <c r="K800" s="237"/>
      <c r="L800" s="242"/>
      <c r="M800" s="243"/>
      <c r="N800" s="244"/>
      <c r="O800" s="244"/>
      <c r="P800" s="244"/>
      <c r="Q800" s="244"/>
      <c r="R800" s="244"/>
      <c r="S800" s="244"/>
      <c r="T800" s="244"/>
      <c r="U800" s="245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T800" s="246" t="s">
        <v>347</v>
      </c>
      <c r="AU800" s="246" t="s">
        <v>85</v>
      </c>
      <c r="AV800" s="13" t="s">
        <v>85</v>
      </c>
      <c r="AW800" s="13" t="s">
        <v>37</v>
      </c>
      <c r="AX800" s="13" t="s">
        <v>76</v>
      </c>
      <c r="AY800" s="246" t="s">
        <v>335</v>
      </c>
    </row>
    <row r="801" s="13" customFormat="1">
      <c r="A801" s="13"/>
      <c r="B801" s="236"/>
      <c r="C801" s="237"/>
      <c r="D801" s="229" t="s">
        <v>347</v>
      </c>
      <c r="E801" s="238" t="s">
        <v>19</v>
      </c>
      <c r="F801" s="239" t="s">
        <v>2881</v>
      </c>
      <c r="G801" s="237"/>
      <c r="H801" s="240">
        <v>1156.258</v>
      </c>
      <c r="I801" s="241"/>
      <c r="J801" s="237"/>
      <c r="K801" s="237"/>
      <c r="L801" s="242"/>
      <c r="M801" s="243"/>
      <c r="N801" s="244"/>
      <c r="O801" s="244"/>
      <c r="P801" s="244"/>
      <c r="Q801" s="244"/>
      <c r="R801" s="244"/>
      <c r="S801" s="244"/>
      <c r="T801" s="244"/>
      <c r="U801" s="245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T801" s="246" t="s">
        <v>347</v>
      </c>
      <c r="AU801" s="246" t="s">
        <v>85</v>
      </c>
      <c r="AV801" s="13" t="s">
        <v>85</v>
      </c>
      <c r="AW801" s="13" t="s">
        <v>37</v>
      </c>
      <c r="AX801" s="13" t="s">
        <v>76</v>
      </c>
      <c r="AY801" s="246" t="s">
        <v>335</v>
      </c>
    </row>
    <row r="802" s="13" customFormat="1">
      <c r="A802" s="13"/>
      <c r="B802" s="236"/>
      <c r="C802" s="237"/>
      <c r="D802" s="229" t="s">
        <v>347</v>
      </c>
      <c r="E802" s="238" t="s">
        <v>19</v>
      </c>
      <c r="F802" s="239" t="s">
        <v>2882</v>
      </c>
      <c r="G802" s="237"/>
      <c r="H802" s="240">
        <v>216.30699999999999</v>
      </c>
      <c r="I802" s="241"/>
      <c r="J802" s="237"/>
      <c r="K802" s="237"/>
      <c r="L802" s="242"/>
      <c r="M802" s="243"/>
      <c r="N802" s="244"/>
      <c r="O802" s="244"/>
      <c r="P802" s="244"/>
      <c r="Q802" s="244"/>
      <c r="R802" s="244"/>
      <c r="S802" s="244"/>
      <c r="T802" s="244"/>
      <c r="U802" s="245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T802" s="246" t="s">
        <v>347</v>
      </c>
      <c r="AU802" s="246" t="s">
        <v>85</v>
      </c>
      <c r="AV802" s="13" t="s">
        <v>85</v>
      </c>
      <c r="AW802" s="13" t="s">
        <v>37</v>
      </c>
      <c r="AX802" s="13" t="s">
        <v>76</v>
      </c>
      <c r="AY802" s="246" t="s">
        <v>335</v>
      </c>
    </row>
    <row r="803" s="13" customFormat="1">
      <c r="A803" s="13"/>
      <c r="B803" s="236"/>
      <c r="C803" s="237"/>
      <c r="D803" s="229" t="s">
        <v>347</v>
      </c>
      <c r="E803" s="238" t="s">
        <v>19</v>
      </c>
      <c r="F803" s="239" t="s">
        <v>2883</v>
      </c>
      <c r="G803" s="237"/>
      <c r="H803" s="240">
        <v>33.429000000000002</v>
      </c>
      <c r="I803" s="241"/>
      <c r="J803" s="237"/>
      <c r="K803" s="237"/>
      <c r="L803" s="242"/>
      <c r="M803" s="243"/>
      <c r="N803" s="244"/>
      <c r="O803" s="244"/>
      <c r="P803" s="244"/>
      <c r="Q803" s="244"/>
      <c r="R803" s="244"/>
      <c r="S803" s="244"/>
      <c r="T803" s="244"/>
      <c r="U803" s="245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T803" s="246" t="s">
        <v>347</v>
      </c>
      <c r="AU803" s="246" t="s">
        <v>85</v>
      </c>
      <c r="AV803" s="13" t="s">
        <v>85</v>
      </c>
      <c r="AW803" s="13" t="s">
        <v>37</v>
      </c>
      <c r="AX803" s="13" t="s">
        <v>76</v>
      </c>
      <c r="AY803" s="246" t="s">
        <v>335</v>
      </c>
    </row>
    <row r="804" s="13" customFormat="1">
      <c r="A804" s="13"/>
      <c r="B804" s="236"/>
      <c r="C804" s="237"/>
      <c r="D804" s="229" t="s">
        <v>347</v>
      </c>
      <c r="E804" s="238" t="s">
        <v>19</v>
      </c>
      <c r="F804" s="239" t="s">
        <v>2884</v>
      </c>
      <c r="G804" s="237"/>
      <c r="H804" s="240">
        <v>38.673000000000002</v>
      </c>
      <c r="I804" s="241"/>
      <c r="J804" s="237"/>
      <c r="K804" s="237"/>
      <c r="L804" s="242"/>
      <c r="M804" s="243"/>
      <c r="N804" s="244"/>
      <c r="O804" s="244"/>
      <c r="P804" s="244"/>
      <c r="Q804" s="244"/>
      <c r="R804" s="244"/>
      <c r="S804" s="244"/>
      <c r="T804" s="244"/>
      <c r="U804" s="245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T804" s="246" t="s">
        <v>347</v>
      </c>
      <c r="AU804" s="246" t="s">
        <v>85</v>
      </c>
      <c r="AV804" s="13" t="s">
        <v>85</v>
      </c>
      <c r="AW804" s="13" t="s">
        <v>37</v>
      </c>
      <c r="AX804" s="13" t="s">
        <v>76</v>
      </c>
      <c r="AY804" s="246" t="s">
        <v>335</v>
      </c>
    </row>
    <row r="805" s="13" customFormat="1">
      <c r="A805" s="13"/>
      <c r="B805" s="236"/>
      <c r="C805" s="237"/>
      <c r="D805" s="229" t="s">
        <v>347</v>
      </c>
      <c r="E805" s="238" t="s">
        <v>19</v>
      </c>
      <c r="F805" s="239" t="s">
        <v>2885</v>
      </c>
      <c r="G805" s="237"/>
      <c r="H805" s="240">
        <v>164.09999999999999</v>
      </c>
      <c r="I805" s="241"/>
      <c r="J805" s="237"/>
      <c r="K805" s="237"/>
      <c r="L805" s="242"/>
      <c r="M805" s="243"/>
      <c r="N805" s="244"/>
      <c r="O805" s="244"/>
      <c r="P805" s="244"/>
      <c r="Q805" s="244"/>
      <c r="R805" s="244"/>
      <c r="S805" s="244"/>
      <c r="T805" s="244"/>
      <c r="U805" s="245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T805" s="246" t="s">
        <v>347</v>
      </c>
      <c r="AU805" s="246" t="s">
        <v>85</v>
      </c>
      <c r="AV805" s="13" t="s">
        <v>85</v>
      </c>
      <c r="AW805" s="13" t="s">
        <v>37</v>
      </c>
      <c r="AX805" s="13" t="s">
        <v>76</v>
      </c>
      <c r="AY805" s="246" t="s">
        <v>335</v>
      </c>
    </row>
    <row r="806" s="13" customFormat="1">
      <c r="A806" s="13"/>
      <c r="B806" s="236"/>
      <c r="C806" s="237"/>
      <c r="D806" s="229" t="s">
        <v>347</v>
      </c>
      <c r="E806" s="238" t="s">
        <v>19</v>
      </c>
      <c r="F806" s="239" t="s">
        <v>2886</v>
      </c>
      <c r="G806" s="237"/>
      <c r="H806" s="240">
        <v>40.228999999999999</v>
      </c>
      <c r="I806" s="241"/>
      <c r="J806" s="237"/>
      <c r="K806" s="237"/>
      <c r="L806" s="242"/>
      <c r="M806" s="243"/>
      <c r="N806" s="244"/>
      <c r="O806" s="244"/>
      <c r="P806" s="244"/>
      <c r="Q806" s="244"/>
      <c r="R806" s="244"/>
      <c r="S806" s="244"/>
      <c r="T806" s="244"/>
      <c r="U806" s="245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T806" s="246" t="s">
        <v>347</v>
      </c>
      <c r="AU806" s="246" t="s">
        <v>85</v>
      </c>
      <c r="AV806" s="13" t="s">
        <v>85</v>
      </c>
      <c r="AW806" s="13" t="s">
        <v>37</v>
      </c>
      <c r="AX806" s="13" t="s">
        <v>76</v>
      </c>
      <c r="AY806" s="246" t="s">
        <v>335</v>
      </c>
    </row>
    <row r="807" s="13" customFormat="1">
      <c r="A807" s="13"/>
      <c r="B807" s="236"/>
      <c r="C807" s="237"/>
      <c r="D807" s="229" t="s">
        <v>347</v>
      </c>
      <c r="E807" s="238" t="s">
        <v>19</v>
      </c>
      <c r="F807" s="239" t="s">
        <v>2887</v>
      </c>
      <c r="G807" s="237"/>
      <c r="H807" s="240">
        <v>20.951000000000001</v>
      </c>
      <c r="I807" s="241"/>
      <c r="J807" s="237"/>
      <c r="K807" s="237"/>
      <c r="L807" s="242"/>
      <c r="M807" s="243"/>
      <c r="N807" s="244"/>
      <c r="O807" s="244"/>
      <c r="P807" s="244"/>
      <c r="Q807" s="244"/>
      <c r="R807" s="244"/>
      <c r="S807" s="244"/>
      <c r="T807" s="244"/>
      <c r="U807" s="245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T807" s="246" t="s">
        <v>347</v>
      </c>
      <c r="AU807" s="246" t="s">
        <v>85</v>
      </c>
      <c r="AV807" s="13" t="s">
        <v>85</v>
      </c>
      <c r="AW807" s="13" t="s">
        <v>37</v>
      </c>
      <c r="AX807" s="13" t="s">
        <v>76</v>
      </c>
      <c r="AY807" s="246" t="s">
        <v>335</v>
      </c>
    </row>
    <row r="808" s="13" customFormat="1">
      <c r="A808" s="13"/>
      <c r="B808" s="236"/>
      <c r="C808" s="237"/>
      <c r="D808" s="229" t="s">
        <v>347</v>
      </c>
      <c r="E808" s="238" t="s">
        <v>19</v>
      </c>
      <c r="F808" s="239" t="s">
        <v>2888</v>
      </c>
      <c r="G808" s="237"/>
      <c r="H808" s="240">
        <v>16.41</v>
      </c>
      <c r="I808" s="241"/>
      <c r="J808" s="237"/>
      <c r="K808" s="237"/>
      <c r="L808" s="242"/>
      <c r="M808" s="243"/>
      <c r="N808" s="244"/>
      <c r="O808" s="244"/>
      <c r="P808" s="244"/>
      <c r="Q808" s="244"/>
      <c r="R808" s="244"/>
      <c r="S808" s="244"/>
      <c r="T808" s="244"/>
      <c r="U808" s="245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T808" s="246" t="s">
        <v>347</v>
      </c>
      <c r="AU808" s="246" t="s">
        <v>85</v>
      </c>
      <c r="AV808" s="13" t="s">
        <v>85</v>
      </c>
      <c r="AW808" s="13" t="s">
        <v>37</v>
      </c>
      <c r="AX808" s="13" t="s">
        <v>76</v>
      </c>
      <c r="AY808" s="246" t="s">
        <v>335</v>
      </c>
    </row>
    <row r="809" s="13" customFormat="1">
      <c r="A809" s="13"/>
      <c r="B809" s="236"/>
      <c r="C809" s="237"/>
      <c r="D809" s="229" t="s">
        <v>347</v>
      </c>
      <c r="E809" s="238" t="s">
        <v>19</v>
      </c>
      <c r="F809" s="239" t="s">
        <v>2889</v>
      </c>
      <c r="G809" s="237"/>
      <c r="H809" s="240">
        <v>296.21600000000001</v>
      </c>
      <c r="I809" s="241"/>
      <c r="J809" s="237"/>
      <c r="K809" s="237"/>
      <c r="L809" s="242"/>
      <c r="M809" s="243"/>
      <c r="N809" s="244"/>
      <c r="O809" s="244"/>
      <c r="P809" s="244"/>
      <c r="Q809" s="244"/>
      <c r="R809" s="244"/>
      <c r="S809" s="244"/>
      <c r="T809" s="244"/>
      <c r="U809" s="245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T809" s="246" t="s">
        <v>347</v>
      </c>
      <c r="AU809" s="246" t="s">
        <v>85</v>
      </c>
      <c r="AV809" s="13" t="s">
        <v>85</v>
      </c>
      <c r="AW809" s="13" t="s">
        <v>37</v>
      </c>
      <c r="AX809" s="13" t="s">
        <v>76</v>
      </c>
      <c r="AY809" s="246" t="s">
        <v>335</v>
      </c>
    </row>
    <row r="810" s="13" customFormat="1">
      <c r="A810" s="13"/>
      <c r="B810" s="236"/>
      <c r="C810" s="237"/>
      <c r="D810" s="229" t="s">
        <v>347</v>
      </c>
      <c r="E810" s="238" t="s">
        <v>19</v>
      </c>
      <c r="F810" s="239" t="s">
        <v>2890</v>
      </c>
      <c r="G810" s="237"/>
      <c r="H810" s="240">
        <v>420.89600000000002</v>
      </c>
      <c r="I810" s="241"/>
      <c r="J810" s="237"/>
      <c r="K810" s="237"/>
      <c r="L810" s="242"/>
      <c r="M810" s="243"/>
      <c r="N810" s="244"/>
      <c r="O810" s="244"/>
      <c r="P810" s="244"/>
      <c r="Q810" s="244"/>
      <c r="R810" s="244"/>
      <c r="S810" s="244"/>
      <c r="T810" s="244"/>
      <c r="U810" s="245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T810" s="246" t="s">
        <v>347</v>
      </c>
      <c r="AU810" s="246" t="s">
        <v>85</v>
      </c>
      <c r="AV810" s="13" t="s">
        <v>85</v>
      </c>
      <c r="AW810" s="13" t="s">
        <v>37</v>
      </c>
      <c r="AX810" s="13" t="s">
        <v>76</v>
      </c>
      <c r="AY810" s="246" t="s">
        <v>335</v>
      </c>
    </row>
    <row r="811" s="13" customFormat="1">
      <c r="A811" s="13"/>
      <c r="B811" s="236"/>
      <c r="C811" s="237"/>
      <c r="D811" s="229" t="s">
        <v>347</v>
      </c>
      <c r="E811" s="238" t="s">
        <v>19</v>
      </c>
      <c r="F811" s="239" t="s">
        <v>2891</v>
      </c>
      <c r="G811" s="237"/>
      <c r="H811" s="240">
        <v>686.51599999999996</v>
      </c>
      <c r="I811" s="241"/>
      <c r="J811" s="237"/>
      <c r="K811" s="237"/>
      <c r="L811" s="242"/>
      <c r="M811" s="243"/>
      <c r="N811" s="244"/>
      <c r="O811" s="244"/>
      <c r="P811" s="244"/>
      <c r="Q811" s="244"/>
      <c r="R811" s="244"/>
      <c r="S811" s="244"/>
      <c r="T811" s="244"/>
      <c r="U811" s="245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T811" s="246" t="s">
        <v>347</v>
      </c>
      <c r="AU811" s="246" t="s">
        <v>85</v>
      </c>
      <c r="AV811" s="13" t="s">
        <v>85</v>
      </c>
      <c r="AW811" s="13" t="s">
        <v>37</v>
      </c>
      <c r="AX811" s="13" t="s">
        <v>76</v>
      </c>
      <c r="AY811" s="246" t="s">
        <v>335</v>
      </c>
    </row>
    <row r="812" s="13" customFormat="1">
      <c r="A812" s="13"/>
      <c r="B812" s="236"/>
      <c r="C812" s="237"/>
      <c r="D812" s="229" t="s">
        <v>347</v>
      </c>
      <c r="E812" s="238" t="s">
        <v>19</v>
      </c>
      <c r="F812" s="239" t="s">
        <v>2892</v>
      </c>
      <c r="G812" s="237"/>
      <c r="H812" s="240">
        <v>646.072</v>
      </c>
      <c r="I812" s="241"/>
      <c r="J812" s="237"/>
      <c r="K812" s="237"/>
      <c r="L812" s="242"/>
      <c r="M812" s="243"/>
      <c r="N812" s="244"/>
      <c r="O812" s="244"/>
      <c r="P812" s="244"/>
      <c r="Q812" s="244"/>
      <c r="R812" s="244"/>
      <c r="S812" s="244"/>
      <c r="T812" s="244"/>
      <c r="U812" s="245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T812" s="246" t="s">
        <v>347</v>
      </c>
      <c r="AU812" s="246" t="s">
        <v>85</v>
      </c>
      <c r="AV812" s="13" t="s">
        <v>85</v>
      </c>
      <c r="AW812" s="13" t="s">
        <v>37</v>
      </c>
      <c r="AX812" s="13" t="s">
        <v>76</v>
      </c>
      <c r="AY812" s="246" t="s">
        <v>335</v>
      </c>
    </row>
    <row r="813" s="13" customFormat="1">
      <c r="A813" s="13"/>
      <c r="B813" s="236"/>
      <c r="C813" s="237"/>
      <c r="D813" s="229" t="s">
        <v>347</v>
      </c>
      <c r="E813" s="238" t="s">
        <v>19</v>
      </c>
      <c r="F813" s="239" t="s">
        <v>2893</v>
      </c>
      <c r="G813" s="237"/>
      <c r="H813" s="240">
        <v>267.02800000000002</v>
      </c>
      <c r="I813" s="241"/>
      <c r="J813" s="237"/>
      <c r="K813" s="237"/>
      <c r="L813" s="242"/>
      <c r="M813" s="243"/>
      <c r="N813" s="244"/>
      <c r="O813" s="244"/>
      <c r="P813" s="244"/>
      <c r="Q813" s="244"/>
      <c r="R813" s="244"/>
      <c r="S813" s="244"/>
      <c r="T813" s="244"/>
      <c r="U813" s="245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T813" s="246" t="s">
        <v>347</v>
      </c>
      <c r="AU813" s="246" t="s">
        <v>85</v>
      </c>
      <c r="AV813" s="13" t="s">
        <v>85</v>
      </c>
      <c r="AW813" s="13" t="s">
        <v>37</v>
      </c>
      <c r="AX813" s="13" t="s">
        <v>76</v>
      </c>
      <c r="AY813" s="246" t="s">
        <v>335</v>
      </c>
    </row>
    <row r="814" s="13" customFormat="1">
      <c r="A814" s="13"/>
      <c r="B814" s="236"/>
      <c r="C814" s="237"/>
      <c r="D814" s="229" t="s">
        <v>347</v>
      </c>
      <c r="E814" s="238" t="s">
        <v>19</v>
      </c>
      <c r="F814" s="239" t="s">
        <v>2894</v>
      </c>
      <c r="G814" s="237"/>
      <c r="H814" s="240">
        <v>218.477</v>
      </c>
      <c r="I814" s="241"/>
      <c r="J814" s="237"/>
      <c r="K814" s="237"/>
      <c r="L814" s="242"/>
      <c r="M814" s="243"/>
      <c r="N814" s="244"/>
      <c r="O814" s="244"/>
      <c r="P814" s="244"/>
      <c r="Q814" s="244"/>
      <c r="R814" s="244"/>
      <c r="S814" s="244"/>
      <c r="T814" s="244"/>
      <c r="U814" s="245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T814" s="246" t="s">
        <v>347</v>
      </c>
      <c r="AU814" s="246" t="s">
        <v>85</v>
      </c>
      <c r="AV814" s="13" t="s">
        <v>85</v>
      </c>
      <c r="AW814" s="13" t="s">
        <v>37</v>
      </c>
      <c r="AX814" s="13" t="s">
        <v>76</v>
      </c>
      <c r="AY814" s="246" t="s">
        <v>335</v>
      </c>
    </row>
    <row r="815" s="13" customFormat="1">
      <c r="A815" s="13"/>
      <c r="B815" s="236"/>
      <c r="C815" s="237"/>
      <c r="D815" s="229" t="s">
        <v>347</v>
      </c>
      <c r="E815" s="238" t="s">
        <v>19</v>
      </c>
      <c r="F815" s="239" t="s">
        <v>2895</v>
      </c>
      <c r="G815" s="237"/>
      <c r="H815" s="240">
        <v>447.14999999999998</v>
      </c>
      <c r="I815" s="241"/>
      <c r="J815" s="237"/>
      <c r="K815" s="237"/>
      <c r="L815" s="242"/>
      <c r="M815" s="243"/>
      <c r="N815" s="244"/>
      <c r="O815" s="244"/>
      <c r="P815" s="244"/>
      <c r="Q815" s="244"/>
      <c r="R815" s="244"/>
      <c r="S815" s="244"/>
      <c r="T815" s="244"/>
      <c r="U815" s="245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T815" s="246" t="s">
        <v>347</v>
      </c>
      <c r="AU815" s="246" t="s">
        <v>85</v>
      </c>
      <c r="AV815" s="13" t="s">
        <v>85</v>
      </c>
      <c r="AW815" s="13" t="s">
        <v>37</v>
      </c>
      <c r="AX815" s="13" t="s">
        <v>76</v>
      </c>
      <c r="AY815" s="246" t="s">
        <v>335</v>
      </c>
    </row>
    <row r="816" s="13" customFormat="1">
      <c r="A816" s="13"/>
      <c r="B816" s="236"/>
      <c r="C816" s="237"/>
      <c r="D816" s="229" t="s">
        <v>347</v>
      </c>
      <c r="E816" s="238" t="s">
        <v>19</v>
      </c>
      <c r="F816" s="239" t="s">
        <v>2896</v>
      </c>
      <c r="G816" s="237"/>
      <c r="H816" s="240">
        <v>120.889</v>
      </c>
      <c r="I816" s="241"/>
      <c r="J816" s="237"/>
      <c r="K816" s="237"/>
      <c r="L816" s="242"/>
      <c r="M816" s="243"/>
      <c r="N816" s="244"/>
      <c r="O816" s="244"/>
      <c r="P816" s="244"/>
      <c r="Q816" s="244"/>
      <c r="R816" s="244"/>
      <c r="S816" s="244"/>
      <c r="T816" s="244"/>
      <c r="U816" s="245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T816" s="246" t="s">
        <v>347</v>
      </c>
      <c r="AU816" s="246" t="s">
        <v>85</v>
      </c>
      <c r="AV816" s="13" t="s">
        <v>85</v>
      </c>
      <c r="AW816" s="13" t="s">
        <v>37</v>
      </c>
      <c r="AX816" s="13" t="s">
        <v>76</v>
      </c>
      <c r="AY816" s="246" t="s">
        <v>335</v>
      </c>
    </row>
    <row r="817" s="13" customFormat="1">
      <c r="A817" s="13"/>
      <c r="B817" s="236"/>
      <c r="C817" s="237"/>
      <c r="D817" s="229" t="s">
        <v>347</v>
      </c>
      <c r="E817" s="238" t="s">
        <v>19</v>
      </c>
      <c r="F817" s="239" t="s">
        <v>2897</v>
      </c>
      <c r="G817" s="237"/>
      <c r="H817" s="240">
        <v>224.786</v>
      </c>
      <c r="I817" s="241"/>
      <c r="J817" s="237"/>
      <c r="K817" s="237"/>
      <c r="L817" s="242"/>
      <c r="M817" s="243"/>
      <c r="N817" s="244"/>
      <c r="O817" s="244"/>
      <c r="P817" s="244"/>
      <c r="Q817" s="244"/>
      <c r="R817" s="244"/>
      <c r="S817" s="244"/>
      <c r="T817" s="244"/>
      <c r="U817" s="245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T817" s="246" t="s">
        <v>347</v>
      </c>
      <c r="AU817" s="246" t="s">
        <v>85</v>
      </c>
      <c r="AV817" s="13" t="s">
        <v>85</v>
      </c>
      <c r="AW817" s="13" t="s">
        <v>37</v>
      </c>
      <c r="AX817" s="13" t="s">
        <v>76</v>
      </c>
      <c r="AY817" s="246" t="s">
        <v>335</v>
      </c>
    </row>
    <row r="818" s="13" customFormat="1">
      <c r="A818" s="13"/>
      <c r="B818" s="236"/>
      <c r="C818" s="237"/>
      <c r="D818" s="229" t="s">
        <v>347</v>
      </c>
      <c r="E818" s="238" t="s">
        <v>19</v>
      </c>
      <c r="F818" s="239" t="s">
        <v>2898</v>
      </c>
      <c r="G818" s="237"/>
      <c r="H818" s="240">
        <v>216.608</v>
      </c>
      <c r="I818" s="241"/>
      <c r="J818" s="237"/>
      <c r="K818" s="237"/>
      <c r="L818" s="242"/>
      <c r="M818" s="243"/>
      <c r="N818" s="244"/>
      <c r="O818" s="244"/>
      <c r="P818" s="244"/>
      <c r="Q818" s="244"/>
      <c r="R818" s="244"/>
      <c r="S818" s="244"/>
      <c r="T818" s="244"/>
      <c r="U818" s="245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T818" s="246" t="s">
        <v>347</v>
      </c>
      <c r="AU818" s="246" t="s">
        <v>85</v>
      </c>
      <c r="AV818" s="13" t="s">
        <v>85</v>
      </c>
      <c r="AW818" s="13" t="s">
        <v>37</v>
      </c>
      <c r="AX818" s="13" t="s">
        <v>76</v>
      </c>
      <c r="AY818" s="246" t="s">
        <v>335</v>
      </c>
    </row>
    <row r="819" s="13" customFormat="1">
      <c r="A819" s="13"/>
      <c r="B819" s="236"/>
      <c r="C819" s="237"/>
      <c r="D819" s="229" t="s">
        <v>347</v>
      </c>
      <c r="E819" s="238" t="s">
        <v>19</v>
      </c>
      <c r="F819" s="239" t="s">
        <v>2899</v>
      </c>
      <c r="G819" s="237"/>
      <c r="H819" s="240">
        <v>56.109999999999999</v>
      </c>
      <c r="I819" s="241"/>
      <c r="J819" s="237"/>
      <c r="K819" s="237"/>
      <c r="L819" s="242"/>
      <c r="M819" s="243"/>
      <c r="N819" s="244"/>
      <c r="O819" s="244"/>
      <c r="P819" s="244"/>
      <c r="Q819" s="244"/>
      <c r="R819" s="244"/>
      <c r="S819" s="244"/>
      <c r="T819" s="244"/>
      <c r="U819" s="245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T819" s="246" t="s">
        <v>347</v>
      </c>
      <c r="AU819" s="246" t="s">
        <v>85</v>
      </c>
      <c r="AV819" s="13" t="s">
        <v>85</v>
      </c>
      <c r="AW819" s="13" t="s">
        <v>37</v>
      </c>
      <c r="AX819" s="13" t="s">
        <v>76</v>
      </c>
      <c r="AY819" s="246" t="s">
        <v>335</v>
      </c>
    </row>
    <row r="820" s="13" customFormat="1">
      <c r="A820" s="13"/>
      <c r="B820" s="236"/>
      <c r="C820" s="237"/>
      <c r="D820" s="229" t="s">
        <v>347</v>
      </c>
      <c r="E820" s="238" t="s">
        <v>19</v>
      </c>
      <c r="F820" s="239" t="s">
        <v>2900</v>
      </c>
      <c r="G820" s="237"/>
      <c r="H820" s="240">
        <v>59.100999999999999</v>
      </c>
      <c r="I820" s="241"/>
      <c r="J820" s="237"/>
      <c r="K820" s="237"/>
      <c r="L820" s="242"/>
      <c r="M820" s="243"/>
      <c r="N820" s="244"/>
      <c r="O820" s="244"/>
      <c r="P820" s="244"/>
      <c r="Q820" s="244"/>
      <c r="R820" s="244"/>
      <c r="S820" s="244"/>
      <c r="T820" s="244"/>
      <c r="U820" s="245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T820" s="246" t="s">
        <v>347</v>
      </c>
      <c r="AU820" s="246" t="s">
        <v>85</v>
      </c>
      <c r="AV820" s="13" t="s">
        <v>85</v>
      </c>
      <c r="AW820" s="13" t="s">
        <v>37</v>
      </c>
      <c r="AX820" s="13" t="s">
        <v>76</v>
      </c>
      <c r="AY820" s="246" t="s">
        <v>335</v>
      </c>
    </row>
    <row r="821" s="13" customFormat="1">
      <c r="A821" s="13"/>
      <c r="B821" s="236"/>
      <c r="C821" s="237"/>
      <c r="D821" s="229" t="s">
        <v>347</v>
      </c>
      <c r="E821" s="238" t="s">
        <v>19</v>
      </c>
      <c r="F821" s="239" t="s">
        <v>2901</v>
      </c>
      <c r="G821" s="237"/>
      <c r="H821" s="240">
        <v>109.087</v>
      </c>
      <c r="I821" s="241"/>
      <c r="J821" s="237"/>
      <c r="K821" s="237"/>
      <c r="L821" s="242"/>
      <c r="M821" s="243"/>
      <c r="N821" s="244"/>
      <c r="O821" s="244"/>
      <c r="P821" s="244"/>
      <c r="Q821" s="244"/>
      <c r="R821" s="244"/>
      <c r="S821" s="244"/>
      <c r="T821" s="244"/>
      <c r="U821" s="245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T821" s="246" t="s">
        <v>347</v>
      </c>
      <c r="AU821" s="246" t="s">
        <v>85</v>
      </c>
      <c r="AV821" s="13" t="s">
        <v>85</v>
      </c>
      <c r="AW821" s="13" t="s">
        <v>37</v>
      </c>
      <c r="AX821" s="13" t="s">
        <v>76</v>
      </c>
      <c r="AY821" s="246" t="s">
        <v>335</v>
      </c>
    </row>
    <row r="822" s="13" customFormat="1">
      <c r="A822" s="13"/>
      <c r="B822" s="236"/>
      <c r="C822" s="237"/>
      <c r="D822" s="229" t="s">
        <v>347</v>
      </c>
      <c r="E822" s="238" t="s">
        <v>19</v>
      </c>
      <c r="F822" s="239" t="s">
        <v>2902</v>
      </c>
      <c r="G822" s="237"/>
      <c r="H822" s="240">
        <v>115.068</v>
      </c>
      <c r="I822" s="241"/>
      <c r="J822" s="237"/>
      <c r="K822" s="237"/>
      <c r="L822" s="242"/>
      <c r="M822" s="243"/>
      <c r="N822" s="244"/>
      <c r="O822" s="244"/>
      <c r="P822" s="244"/>
      <c r="Q822" s="244"/>
      <c r="R822" s="244"/>
      <c r="S822" s="244"/>
      <c r="T822" s="244"/>
      <c r="U822" s="245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T822" s="246" t="s">
        <v>347</v>
      </c>
      <c r="AU822" s="246" t="s">
        <v>85</v>
      </c>
      <c r="AV822" s="13" t="s">
        <v>85</v>
      </c>
      <c r="AW822" s="13" t="s">
        <v>37</v>
      </c>
      <c r="AX822" s="13" t="s">
        <v>76</v>
      </c>
      <c r="AY822" s="246" t="s">
        <v>335</v>
      </c>
    </row>
    <row r="823" s="13" customFormat="1">
      <c r="A823" s="13"/>
      <c r="B823" s="236"/>
      <c r="C823" s="237"/>
      <c r="D823" s="229" t="s">
        <v>347</v>
      </c>
      <c r="E823" s="238" t="s">
        <v>19</v>
      </c>
      <c r="F823" s="239" t="s">
        <v>2903</v>
      </c>
      <c r="G823" s="237"/>
      <c r="H823" s="240">
        <v>509.77999999999997</v>
      </c>
      <c r="I823" s="241"/>
      <c r="J823" s="237"/>
      <c r="K823" s="237"/>
      <c r="L823" s="242"/>
      <c r="M823" s="243"/>
      <c r="N823" s="244"/>
      <c r="O823" s="244"/>
      <c r="P823" s="244"/>
      <c r="Q823" s="244"/>
      <c r="R823" s="244"/>
      <c r="S823" s="244"/>
      <c r="T823" s="244"/>
      <c r="U823" s="245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T823" s="246" t="s">
        <v>347</v>
      </c>
      <c r="AU823" s="246" t="s">
        <v>85</v>
      </c>
      <c r="AV823" s="13" t="s">
        <v>85</v>
      </c>
      <c r="AW823" s="13" t="s">
        <v>37</v>
      </c>
      <c r="AX823" s="13" t="s">
        <v>76</v>
      </c>
      <c r="AY823" s="246" t="s">
        <v>335</v>
      </c>
    </row>
    <row r="824" s="13" customFormat="1">
      <c r="A824" s="13"/>
      <c r="B824" s="236"/>
      <c r="C824" s="237"/>
      <c r="D824" s="229" t="s">
        <v>347</v>
      </c>
      <c r="E824" s="238" t="s">
        <v>19</v>
      </c>
      <c r="F824" s="239" t="s">
        <v>2904</v>
      </c>
      <c r="G824" s="237"/>
      <c r="H824" s="240">
        <v>287.41899999999998</v>
      </c>
      <c r="I824" s="241"/>
      <c r="J824" s="237"/>
      <c r="K824" s="237"/>
      <c r="L824" s="242"/>
      <c r="M824" s="243"/>
      <c r="N824" s="244"/>
      <c r="O824" s="244"/>
      <c r="P824" s="244"/>
      <c r="Q824" s="244"/>
      <c r="R824" s="244"/>
      <c r="S824" s="244"/>
      <c r="T824" s="244"/>
      <c r="U824" s="245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T824" s="246" t="s">
        <v>347</v>
      </c>
      <c r="AU824" s="246" t="s">
        <v>85</v>
      </c>
      <c r="AV824" s="13" t="s">
        <v>85</v>
      </c>
      <c r="AW824" s="13" t="s">
        <v>37</v>
      </c>
      <c r="AX824" s="13" t="s">
        <v>76</v>
      </c>
      <c r="AY824" s="246" t="s">
        <v>335</v>
      </c>
    </row>
    <row r="825" s="13" customFormat="1">
      <c r="A825" s="13"/>
      <c r="B825" s="236"/>
      <c r="C825" s="237"/>
      <c r="D825" s="229" t="s">
        <v>347</v>
      </c>
      <c r="E825" s="238" t="s">
        <v>19</v>
      </c>
      <c r="F825" s="239" t="s">
        <v>2905</v>
      </c>
      <c r="G825" s="237"/>
      <c r="H825" s="240">
        <v>149.536</v>
      </c>
      <c r="I825" s="241"/>
      <c r="J825" s="237"/>
      <c r="K825" s="237"/>
      <c r="L825" s="242"/>
      <c r="M825" s="243"/>
      <c r="N825" s="244"/>
      <c r="O825" s="244"/>
      <c r="P825" s="244"/>
      <c r="Q825" s="244"/>
      <c r="R825" s="244"/>
      <c r="S825" s="244"/>
      <c r="T825" s="244"/>
      <c r="U825" s="245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T825" s="246" t="s">
        <v>347</v>
      </c>
      <c r="AU825" s="246" t="s">
        <v>85</v>
      </c>
      <c r="AV825" s="13" t="s">
        <v>85</v>
      </c>
      <c r="AW825" s="13" t="s">
        <v>37</v>
      </c>
      <c r="AX825" s="13" t="s">
        <v>76</v>
      </c>
      <c r="AY825" s="246" t="s">
        <v>335</v>
      </c>
    </row>
    <row r="826" s="13" customFormat="1">
      <c r="A826" s="13"/>
      <c r="B826" s="236"/>
      <c r="C826" s="237"/>
      <c r="D826" s="229" t="s">
        <v>347</v>
      </c>
      <c r="E826" s="238" t="s">
        <v>19</v>
      </c>
      <c r="F826" s="239" t="s">
        <v>2906</v>
      </c>
      <c r="G826" s="237"/>
      <c r="H826" s="240">
        <v>301.01299999999998</v>
      </c>
      <c r="I826" s="241"/>
      <c r="J826" s="237"/>
      <c r="K826" s="237"/>
      <c r="L826" s="242"/>
      <c r="M826" s="243"/>
      <c r="N826" s="244"/>
      <c r="O826" s="244"/>
      <c r="P826" s="244"/>
      <c r="Q826" s="244"/>
      <c r="R826" s="244"/>
      <c r="S826" s="244"/>
      <c r="T826" s="244"/>
      <c r="U826" s="245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T826" s="246" t="s">
        <v>347</v>
      </c>
      <c r="AU826" s="246" t="s">
        <v>85</v>
      </c>
      <c r="AV826" s="13" t="s">
        <v>85</v>
      </c>
      <c r="AW826" s="13" t="s">
        <v>37</v>
      </c>
      <c r="AX826" s="13" t="s">
        <v>76</v>
      </c>
      <c r="AY826" s="246" t="s">
        <v>335</v>
      </c>
    </row>
    <row r="827" s="13" customFormat="1">
      <c r="A827" s="13"/>
      <c r="B827" s="236"/>
      <c r="C827" s="237"/>
      <c r="D827" s="229" t="s">
        <v>347</v>
      </c>
      <c r="E827" s="238" t="s">
        <v>19</v>
      </c>
      <c r="F827" s="239" t="s">
        <v>2907</v>
      </c>
      <c r="G827" s="237"/>
      <c r="H827" s="240">
        <v>157.304</v>
      </c>
      <c r="I827" s="241"/>
      <c r="J827" s="237"/>
      <c r="K827" s="237"/>
      <c r="L827" s="242"/>
      <c r="M827" s="243"/>
      <c r="N827" s="244"/>
      <c r="O827" s="244"/>
      <c r="P827" s="244"/>
      <c r="Q827" s="244"/>
      <c r="R827" s="244"/>
      <c r="S827" s="244"/>
      <c r="T827" s="244"/>
      <c r="U827" s="245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T827" s="246" t="s">
        <v>347</v>
      </c>
      <c r="AU827" s="246" t="s">
        <v>85</v>
      </c>
      <c r="AV827" s="13" t="s">
        <v>85</v>
      </c>
      <c r="AW827" s="13" t="s">
        <v>37</v>
      </c>
      <c r="AX827" s="13" t="s">
        <v>76</v>
      </c>
      <c r="AY827" s="246" t="s">
        <v>335</v>
      </c>
    </row>
    <row r="828" s="13" customFormat="1">
      <c r="A828" s="13"/>
      <c r="B828" s="236"/>
      <c r="C828" s="237"/>
      <c r="D828" s="229" t="s">
        <v>347</v>
      </c>
      <c r="E828" s="238" t="s">
        <v>19</v>
      </c>
      <c r="F828" s="239" t="s">
        <v>2908</v>
      </c>
      <c r="G828" s="237"/>
      <c r="H828" s="240">
        <v>145.166</v>
      </c>
      <c r="I828" s="241"/>
      <c r="J828" s="237"/>
      <c r="K828" s="237"/>
      <c r="L828" s="242"/>
      <c r="M828" s="243"/>
      <c r="N828" s="244"/>
      <c r="O828" s="244"/>
      <c r="P828" s="244"/>
      <c r="Q828" s="244"/>
      <c r="R828" s="244"/>
      <c r="S828" s="244"/>
      <c r="T828" s="244"/>
      <c r="U828" s="245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T828" s="246" t="s">
        <v>347</v>
      </c>
      <c r="AU828" s="246" t="s">
        <v>85</v>
      </c>
      <c r="AV828" s="13" t="s">
        <v>85</v>
      </c>
      <c r="AW828" s="13" t="s">
        <v>37</v>
      </c>
      <c r="AX828" s="13" t="s">
        <v>76</v>
      </c>
      <c r="AY828" s="246" t="s">
        <v>335</v>
      </c>
    </row>
    <row r="829" s="13" customFormat="1">
      <c r="A829" s="13"/>
      <c r="B829" s="236"/>
      <c r="C829" s="237"/>
      <c r="D829" s="229" t="s">
        <v>347</v>
      </c>
      <c r="E829" s="238" t="s">
        <v>19</v>
      </c>
      <c r="F829" s="239" t="s">
        <v>2909</v>
      </c>
      <c r="G829" s="237"/>
      <c r="H829" s="240">
        <v>135.21299999999999</v>
      </c>
      <c r="I829" s="241"/>
      <c r="J829" s="237"/>
      <c r="K829" s="237"/>
      <c r="L829" s="242"/>
      <c r="M829" s="243"/>
      <c r="N829" s="244"/>
      <c r="O829" s="244"/>
      <c r="P829" s="244"/>
      <c r="Q829" s="244"/>
      <c r="R829" s="244"/>
      <c r="S829" s="244"/>
      <c r="T829" s="244"/>
      <c r="U829" s="245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T829" s="246" t="s">
        <v>347</v>
      </c>
      <c r="AU829" s="246" t="s">
        <v>85</v>
      </c>
      <c r="AV829" s="13" t="s">
        <v>85</v>
      </c>
      <c r="AW829" s="13" t="s">
        <v>37</v>
      </c>
      <c r="AX829" s="13" t="s">
        <v>76</v>
      </c>
      <c r="AY829" s="246" t="s">
        <v>335</v>
      </c>
    </row>
    <row r="830" s="13" customFormat="1">
      <c r="A830" s="13"/>
      <c r="B830" s="236"/>
      <c r="C830" s="237"/>
      <c r="D830" s="229" t="s">
        <v>347</v>
      </c>
      <c r="E830" s="238" t="s">
        <v>19</v>
      </c>
      <c r="F830" s="239" t="s">
        <v>2910</v>
      </c>
      <c r="G830" s="237"/>
      <c r="H830" s="240">
        <v>291.303</v>
      </c>
      <c r="I830" s="241"/>
      <c r="J830" s="237"/>
      <c r="K830" s="237"/>
      <c r="L830" s="242"/>
      <c r="M830" s="243"/>
      <c r="N830" s="244"/>
      <c r="O830" s="244"/>
      <c r="P830" s="244"/>
      <c r="Q830" s="244"/>
      <c r="R830" s="244"/>
      <c r="S830" s="244"/>
      <c r="T830" s="244"/>
      <c r="U830" s="245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T830" s="246" t="s">
        <v>347</v>
      </c>
      <c r="AU830" s="246" t="s">
        <v>85</v>
      </c>
      <c r="AV830" s="13" t="s">
        <v>85</v>
      </c>
      <c r="AW830" s="13" t="s">
        <v>37</v>
      </c>
      <c r="AX830" s="13" t="s">
        <v>76</v>
      </c>
      <c r="AY830" s="246" t="s">
        <v>335</v>
      </c>
    </row>
    <row r="831" s="13" customFormat="1">
      <c r="A831" s="13"/>
      <c r="B831" s="236"/>
      <c r="C831" s="237"/>
      <c r="D831" s="229" t="s">
        <v>347</v>
      </c>
      <c r="E831" s="238" t="s">
        <v>19</v>
      </c>
      <c r="F831" s="239" t="s">
        <v>2911</v>
      </c>
      <c r="G831" s="237"/>
      <c r="H831" s="240">
        <v>381.12200000000001</v>
      </c>
      <c r="I831" s="241"/>
      <c r="J831" s="237"/>
      <c r="K831" s="237"/>
      <c r="L831" s="242"/>
      <c r="M831" s="243"/>
      <c r="N831" s="244"/>
      <c r="O831" s="244"/>
      <c r="P831" s="244"/>
      <c r="Q831" s="244"/>
      <c r="R831" s="244"/>
      <c r="S831" s="244"/>
      <c r="T831" s="244"/>
      <c r="U831" s="245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T831" s="246" t="s">
        <v>347</v>
      </c>
      <c r="AU831" s="246" t="s">
        <v>85</v>
      </c>
      <c r="AV831" s="13" t="s">
        <v>85</v>
      </c>
      <c r="AW831" s="13" t="s">
        <v>37</v>
      </c>
      <c r="AX831" s="13" t="s">
        <v>76</v>
      </c>
      <c r="AY831" s="246" t="s">
        <v>335</v>
      </c>
    </row>
    <row r="832" s="13" customFormat="1">
      <c r="A832" s="13"/>
      <c r="B832" s="236"/>
      <c r="C832" s="237"/>
      <c r="D832" s="229" t="s">
        <v>347</v>
      </c>
      <c r="E832" s="238" t="s">
        <v>19</v>
      </c>
      <c r="F832" s="239" t="s">
        <v>2912</v>
      </c>
      <c r="G832" s="237"/>
      <c r="H832" s="240">
        <v>108.80200000000001</v>
      </c>
      <c r="I832" s="241"/>
      <c r="J832" s="237"/>
      <c r="K832" s="237"/>
      <c r="L832" s="242"/>
      <c r="M832" s="243"/>
      <c r="N832" s="244"/>
      <c r="O832" s="244"/>
      <c r="P832" s="244"/>
      <c r="Q832" s="244"/>
      <c r="R832" s="244"/>
      <c r="S832" s="244"/>
      <c r="T832" s="244"/>
      <c r="U832" s="245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T832" s="246" t="s">
        <v>347</v>
      </c>
      <c r="AU832" s="246" t="s">
        <v>85</v>
      </c>
      <c r="AV832" s="13" t="s">
        <v>85</v>
      </c>
      <c r="AW832" s="13" t="s">
        <v>37</v>
      </c>
      <c r="AX832" s="13" t="s">
        <v>76</v>
      </c>
      <c r="AY832" s="246" t="s">
        <v>335</v>
      </c>
    </row>
    <row r="833" s="13" customFormat="1">
      <c r="A833" s="13"/>
      <c r="B833" s="236"/>
      <c r="C833" s="237"/>
      <c r="D833" s="229" t="s">
        <v>347</v>
      </c>
      <c r="E833" s="238" t="s">
        <v>19</v>
      </c>
      <c r="F833" s="239" t="s">
        <v>2913</v>
      </c>
      <c r="G833" s="237"/>
      <c r="H833" s="240">
        <v>167.04900000000001</v>
      </c>
      <c r="I833" s="241"/>
      <c r="J833" s="237"/>
      <c r="K833" s="237"/>
      <c r="L833" s="242"/>
      <c r="M833" s="243"/>
      <c r="N833" s="244"/>
      <c r="O833" s="244"/>
      <c r="P833" s="244"/>
      <c r="Q833" s="244"/>
      <c r="R833" s="244"/>
      <c r="S833" s="244"/>
      <c r="T833" s="244"/>
      <c r="U833" s="245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T833" s="246" t="s">
        <v>347</v>
      </c>
      <c r="AU833" s="246" t="s">
        <v>85</v>
      </c>
      <c r="AV833" s="13" t="s">
        <v>85</v>
      </c>
      <c r="AW833" s="13" t="s">
        <v>37</v>
      </c>
      <c r="AX833" s="13" t="s">
        <v>76</v>
      </c>
      <c r="AY833" s="246" t="s">
        <v>335</v>
      </c>
    </row>
    <row r="834" s="13" customFormat="1">
      <c r="A834" s="13"/>
      <c r="B834" s="236"/>
      <c r="C834" s="237"/>
      <c r="D834" s="229" t="s">
        <v>347</v>
      </c>
      <c r="E834" s="238" t="s">
        <v>19</v>
      </c>
      <c r="F834" s="239" t="s">
        <v>2914</v>
      </c>
      <c r="G834" s="237"/>
      <c r="H834" s="240">
        <v>57.392000000000003</v>
      </c>
      <c r="I834" s="241"/>
      <c r="J834" s="237"/>
      <c r="K834" s="237"/>
      <c r="L834" s="242"/>
      <c r="M834" s="243"/>
      <c r="N834" s="244"/>
      <c r="O834" s="244"/>
      <c r="P834" s="244"/>
      <c r="Q834" s="244"/>
      <c r="R834" s="244"/>
      <c r="S834" s="244"/>
      <c r="T834" s="244"/>
      <c r="U834" s="245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T834" s="246" t="s">
        <v>347</v>
      </c>
      <c r="AU834" s="246" t="s">
        <v>85</v>
      </c>
      <c r="AV834" s="13" t="s">
        <v>85</v>
      </c>
      <c r="AW834" s="13" t="s">
        <v>37</v>
      </c>
      <c r="AX834" s="13" t="s">
        <v>76</v>
      </c>
      <c r="AY834" s="246" t="s">
        <v>335</v>
      </c>
    </row>
    <row r="835" s="13" customFormat="1">
      <c r="A835" s="13"/>
      <c r="B835" s="236"/>
      <c r="C835" s="237"/>
      <c r="D835" s="229" t="s">
        <v>347</v>
      </c>
      <c r="E835" s="238" t="s">
        <v>19</v>
      </c>
      <c r="F835" s="239" t="s">
        <v>2915</v>
      </c>
      <c r="G835" s="237"/>
      <c r="H835" s="240">
        <v>74.054000000000002</v>
      </c>
      <c r="I835" s="241"/>
      <c r="J835" s="237"/>
      <c r="K835" s="237"/>
      <c r="L835" s="242"/>
      <c r="M835" s="243"/>
      <c r="N835" s="244"/>
      <c r="O835" s="244"/>
      <c r="P835" s="244"/>
      <c r="Q835" s="244"/>
      <c r="R835" s="244"/>
      <c r="S835" s="244"/>
      <c r="T835" s="244"/>
      <c r="U835" s="245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T835" s="246" t="s">
        <v>347</v>
      </c>
      <c r="AU835" s="246" t="s">
        <v>85</v>
      </c>
      <c r="AV835" s="13" t="s">
        <v>85</v>
      </c>
      <c r="AW835" s="13" t="s">
        <v>37</v>
      </c>
      <c r="AX835" s="13" t="s">
        <v>76</v>
      </c>
      <c r="AY835" s="246" t="s">
        <v>335</v>
      </c>
    </row>
    <row r="836" s="13" customFormat="1">
      <c r="A836" s="13"/>
      <c r="B836" s="236"/>
      <c r="C836" s="237"/>
      <c r="D836" s="229" t="s">
        <v>347</v>
      </c>
      <c r="E836" s="238" t="s">
        <v>19</v>
      </c>
      <c r="F836" s="239" t="s">
        <v>2916</v>
      </c>
      <c r="G836" s="237"/>
      <c r="H836" s="240">
        <v>148.07900000000001</v>
      </c>
      <c r="I836" s="241"/>
      <c r="J836" s="237"/>
      <c r="K836" s="237"/>
      <c r="L836" s="242"/>
      <c r="M836" s="243"/>
      <c r="N836" s="244"/>
      <c r="O836" s="244"/>
      <c r="P836" s="244"/>
      <c r="Q836" s="244"/>
      <c r="R836" s="244"/>
      <c r="S836" s="244"/>
      <c r="T836" s="244"/>
      <c r="U836" s="245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T836" s="246" t="s">
        <v>347</v>
      </c>
      <c r="AU836" s="246" t="s">
        <v>85</v>
      </c>
      <c r="AV836" s="13" t="s">
        <v>85</v>
      </c>
      <c r="AW836" s="13" t="s">
        <v>37</v>
      </c>
      <c r="AX836" s="13" t="s">
        <v>76</v>
      </c>
      <c r="AY836" s="246" t="s">
        <v>335</v>
      </c>
    </row>
    <row r="837" s="13" customFormat="1">
      <c r="A837" s="13"/>
      <c r="B837" s="236"/>
      <c r="C837" s="237"/>
      <c r="D837" s="229" t="s">
        <v>347</v>
      </c>
      <c r="E837" s="238" t="s">
        <v>19</v>
      </c>
      <c r="F837" s="239" t="s">
        <v>2917</v>
      </c>
      <c r="G837" s="237"/>
      <c r="H837" s="240">
        <v>160.702</v>
      </c>
      <c r="I837" s="241"/>
      <c r="J837" s="237"/>
      <c r="K837" s="237"/>
      <c r="L837" s="242"/>
      <c r="M837" s="243"/>
      <c r="N837" s="244"/>
      <c r="O837" s="244"/>
      <c r="P837" s="244"/>
      <c r="Q837" s="244"/>
      <c r="R837" s="244"/>
      <c r="S837" s="244"/>
      <c r="T837" s="244"/>
      <c r="U837" s="245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T837" s="246" t="s">
        <v>347</v>
      </c>
      <c r="AU837" s="246" t="s">
        <v>85</v>
      </c>
      <c r="AV837" s="13" t="s">
        <v>85</v>
      </c>
      <c r="AW837" s="13" t="s">
        <v>37</v>
      </c>
      <c r="AX837" s="13" t="s">
        <v>76</v>
      </c>
      <c r="AY837" s="246" t="s">
        <v>335</v>
      </c>
    </row>
    <row r="838" s="13" customFormat="1">
      <c r="A838" s="13"/>
      <c r="B838" s="236"/>
      <c r="C838" s="237"/>
      <c r="D838" s="229" t="s">
        <v>347</v>
      </c>
      <c r="E838" s="238" t="s">
        <v>19</v>
      </c>
      <c r="F838" s="239" t="s">
        <v>2918</v>
      </c>
      <c r="G838" s="237"/>
      <c r="H838" s="240">
        <v>224.303</v>
      </c>
      <c r="I838" s="241"/>
      <c r="J838" s="237"/>
      <c r="K838" s="237"/>
      <c r="L838" s="242"/>
      <c r="M838" s="243"/>
      <c r="N838" s="244"/>
      <c r="O838" s="244"/>
      <c r="P838" s="244"/>
      <c r="Q838" s="244"/>
      <c r="R838" s="244"/>
      <c r="S838" s="244"/>
      <c r="T838" s="244"/>
      <c r="U838" s="245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T838" s="246" t="s">
        <v>347</v>
      </c>
      <c r="AU838" s="246" t="s">
        <v>85</v>
      </c>
      <c r="AV838" s="13" t="s">
        <v>85</v>
      </c>
      <c r="AW838" s="13" t="s">
        <v>37</v>
      </c>
      <c r="AX838" s="13" t="s">
        <v>76</v>
      </c>
      <c r="AY838" s="246" t="s">
        <v>335</v>
      </c>
    </row>
    <row r="839" s="13" customFormat="1">
      <c r="A839" s="13"/>
      <c r="B839" s="236"/>
      <c r="C839" s="237"/>
      <c r="D839" s="229" t="s">
        <v>347</v>
      </c>
      <c r="E839" s="238" t="s">
        <v>19</v>
      </c>
      <c r="F839" s="239" t="s">
        <v>2919</v>
      </c>
      <c r="G839" s="237"/>
      <c r="H839" s="240">
        <v>418.505</v>
      </c>
      <c r="I839" s="241"/>
      <c r="J839" s="237"/>
      <c r="K839" s="237"/>
      <c r="L839" s="242"/>
      <c r="M839" s="243"/>
      <c r="N839" s="244"/>
      <c r="O839" s="244"/>
      <c r="P839" s="244"/>
      <c r="Q839" s="244"/>
      <c r="R839" s="244"/>
      <c r="S839" s="244"/>
      <c r="T839" s="244"/>
      <c r="U839" s="245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T839" s="246" t="s">
        <v>347</v>
      </c>
      <c r="AU839" s="246" t="s">
        <v>85</v>
      </c>
      <c r="AV839" s="13" t="s">
        <v>85</v>
      </c>
      <c r="AW839" s="13" t="s">
        <v>37</v>
      </c>
      <c r="AX839" s="13" t="s">
        <v>76</v>
      </c>
      <c r="AY839" s="246" t="s">
        <v>335</v>
      </c>
    </row>
    <row r="840" s="13" customFormat="1">
      <c r="A840" s="13"/>
      <c r="B840" s="236"/>
      <c r="C840" s="237"/>
      <c r="D840" s="229" t="s">
        <v>347</v>
      </c>
      <c r="E840" s="238" t="s">
        <v>19</v>
      </c>
      <c r="F840" s="239" t="s">
        <v>2920</v>
      </c>
      <c r="G840" s="237"/>
      <c r="H840" s="240">
        <v>220.905</v>
      </c>
      <c r="I840" s="241"/>
      <c r="J840" s="237"/>
      <c r="K840" s="237"/>
      <c r="L840" s="242"/>
      <c r="M840" s="243"/>
      <c r="N840" s="244"/>
      <c r="O840" s="244"/>
      <c r="P840" s="244"/>
      <c r="Q840" s="244"/>
      <c r="R840" s="244"/>
      <c r="S840" s="244"/>
      <c r="T840" s="244"/>
      <c r="U840" s="245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T840" s="246" t="s">
        <v>347</v>
      </c>
      <c r="AU840" s="246" t="s">
        <v>85</v>
      </c>
      <c r="AV840" s="13" t="s">
        <v>85</v>
      </c>
      <c r="AW840" s="13" t="s">
        <v>37</v>
      </c>
      <c r="AX840" s="13" t="s">
        <v>76</v>
      </c>
      <c r="AY840" s="246" t="s">
        <v>335</v>
      </c>
    </row>
    <row r="841" s="13" customFormat="1">
      <c r="A841" s="13"/>
      <c r="B841" s="236"/>
      <c r="C841" s="237"/>
      <c r="D841" s="229" t="s">
        <v>347</v>
      </c>
      <c r="E841" s="238" t="s">
        <v>19</v>
      </c>
      <c r="F841" s="239" t="s">
        <v>2921</v>
      </c>
      <c r="G841" s="237"/>
      <c r="H841" s="240">
        <v>146.684</v>
      </c>
      <c r="I841" s="241"/>
      <c r="J841" s="237"/>
      <c r="K841" s="237"/>
      <c r="L841" s="242"/>
      <c r="M841" s="243"/>
      <c r="N841" s="244"/>
      <c r="O841" s="244"/>
      <c r="P841" s="244"/>
      <c r="Q841" s="244"/>
      <c r="R841" s="244"/>
      <c r="S841" s="244"/>
      <c r="T841" s="244"/>
      <c r="U841" s="245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T841" s="246" t="s">
        <v>347</v>
      </c>
      <c r="AU841" s="246" t="s">
        <v>85</v>
      </c>
      <c r="AV841" s="13" t="s">
        <v>85</v>
      </c>
      <c r="AW841" s="13" t="s">
        <v>37</v>
      </c>
      <c r="AX841" s="13" t="s">
        <v>76</v>
      </c>
      <c r="AY841" s="246" t="s">
        <v>335</v>
      </c>
    </row>
    <row r="842" s="13" customFormat="1">
      <c r="A842" s="13"/>
      <c r="B842" s="236"/>
      <c r="C842" s="237"/>
      <c r="D842" s="229" t="s">
        <v>347</v>
      </c>
      <c r="E842" s="238" t="s">
        <v>19</v>
      </c>
      <c r="F842" s="239" t="s">
        <v>2922</v>
      </c>
      <c r="G842" s="237"/>
      <c r="H842" s="240">
        <v>94.930000000000007</v>
      </c>
      <c r="I842" s="241"/>
      <c r="J842" s="237"/>
      <c r="K842" s="237"/>
      <c r="L842" s="242"/>
      <c r="M842" s="243"/>
      <c r="N842" s="244"/>
      <c r="O842" s="244"/>
      <c r="P842" s="244"/>
      <c r="Q842" s="244"/>
      <c r="R842" s="244"/>
      <c r="S842" s="244"/>
      <c r="T842" s="244"/>
      <c r="U842" s="245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T842" s="246" t="s">
        <v>347</v>
      </c>
      <c r="AU842" s="246" t="s">
        <v>85</v>
      </c>
      <c r="AV842" s="13" t="s">
        <v>85</v>
      </c>
      <c r="AW842" s="13" t="s">
        <v>37</v>
      </c>
      <c r="AX842" s="13" t="s">
        <v>76</v>
      </c>
      <c r="AY842" s="246" t="s">
        <v>335</v>
      </c>
    </row>
    <row r="843" s="13" customFormat="1">
      <c r="A843" s="13"/>
      <c r="B843" s="236"/>
      <c r="C843" s="237"/>
      <c r="D843" s="229" t="s">
        <v>347</v>
      </c>
      <c r="E843" s="238" t="s">
        <v>19</v>
      </c>
      <c r="F843" s="239" t="s">
        <v>2923</v>
      </c>
      <c r="G843" s="237"/>
      <c r="H843" s="240">
        <v>176.517</v>
      </c>
      <c r="I843" s="241"/>
      <c r="J843" s="237"/>
      <c r="K843" s="237"/>
      <c r="L843" s="242"/>
      <c r="M843" s="243"/>
      <c r="N843" s="244"/>
      <c r="O843" s="244"/>
      <c r="P843" s="244"/>
      <c r="Q843" s="244"/>
      <c r="R843" s="244"/>
      <c r="S843" s="244"/>
      <c r="T843" s="244"/>
      <c r="U843" s="245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T843" s="246" t="s">
        <v>347</v>
      </c>
      <c r="AU843" s="246" t="s">
        <v>85</v>
      </c>
      <c r="AV843" s="13" t="s">
        <v>85</v>
      </c>
      <c r="AW843" s="13" t="s">
        <v>37</v>
      </c>
      <c r="AX843" s="13" t="s">
        <v>76</v>
      </c>
      <c r="AY843" s="246" t="s">
        <v>335</v>
      </c>
    </row>
    <row r="844" s="15" customFormat="1">
      <c r="A844" s="15"/>
      <c r="B844" s="267"/>
      <c r="C844" s="268"/>
      <c r="D844" s="229" t="s">
        <v>347</v>
      </c>
      <c r="E844" s="269" t="s">
        <v>19</v>
      </c>
      <c r="F844" s="270" t="s">
        <v>462</v>
      </c>
      <c r="G844" s="268"/>
      <c r="H844" s="271">
        <v>11971.386</v>
      </c>
      <c r="I844" s="272"/>
      <c r="J844" s="268"/>
      <c r="K844" s="268"/>
      <c r="L844" s="273"/>
      <c r="M844" s="274"/>
      <c r="N844" s="275"/>
      <c r="O844" s="275"/>
      <c r="P844" s="275"/>
      <c r="Q844" s="275"/>
      <c r="R844" s="275"/>
      <c r="S844" s="275"/>
      <c r="T844" s="275"/>
      <c r="U844" s="276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T844" s="277" t="s">
        <v>347</v>
      </c>
      <c r="AU844" s="277" t="s">
        <v>85</v>
      </c>
      <c r="AV844" s="15" t="s">
        <v>103</v>
      </c>
      <c r="AW844" s="15" t="s">
        <v>37</v>
      </c>
      <c r="AX844" s="15" t="s">
        <v>83</v>
      </c>
      <c r="AY844" s="277" t="s">
        <v>335</v>
      </c>
    </row>
    <row r="845" s="2" customFormat="1" ht="16.5" customHeight="1">
      <c r="A845" s="40"/>
      <c r="B845" s="41"/>
      <c r="C845" s="257" t="s">
        <v>1318</v>
      </c>
      <c r="D845" s="257" t="s">
        <v>395</v>
      </c>
      <c r="E845" s="258" t="s">
        <v>2924</v>
      </c>
      <c r="F845" s="259" t="s">
        <v>2925</v>
      </c>
      <c r="G845" s="260" t="s">
        <v>364</v>
      </c>
      <c r="H845" s="261">
        <v>2.4550000000000001</v>
      </c>
      <c r="I845" s="262"/>
      <c r="J845" s="263">
        <f>ROUND(I845*H845,2)</f>
        <v>0</v>
      </c>
      <c r="K845" s="259" t="s">
        <v>341</v>
      </c>
      <c r="L845" s="264"/>
      <c r="M845" s="265" t="s">
        <v>19</v>
      </c>
      <c r="N845" s="266" t="s">
        <v>47</v>
      </c>
      <c r="O845" s="86"/>
      <c r="P845" s="225">
        <f>O845*H845</f>
        <v>0</v>
      </c>
      <c r="Q845" s="225">
        <v>1</v>
      </c>
      <c r="R845" s="225">
        <f>Q845*H845</f>
        <v>2.4550000000000001</v>
      </c>
      <c r="S845" s="225">
        <v>0</v>
      </c>
      <c r="T845" s="225">
        <f>S845*H845</f>
        <v>0</v>
      </c>
      <c r="U845" s="226" t="s">
        <v>19</v>
      </c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R845" s="227" t="s">
        <v>565</v>
      </c>
      <c r="AT845" s="227" t="s">
        <v>395</v>
      </c>
      <c r="AU845" s="227" t="s">
        <v>85</v>
      </c>
      <c r="AY845" s="19" t="s">
        <v>335</v>
      </c>
      <c r="BE845" s="228">
        <f>IF(N845="základní",J845,0)</f>
        <v>0</v>
      </c>
      <c r="BF845" s="228">
        <f>IF(N845="snížená",J845,0)</f>
        <v>0</v>
      </c>
      <c r="BG845" s="228">
        <f>IF(N845="zákl. přenesená",J845,0)</f>
        <v>0</v>
      </c>
      <c r="BH845" s="228">
        <f>IF(N845="sníž. přenesená",J845,0)</f>
        <v>0</v>
      </c>
      <c r="BI845" s="228">
        <f>IF(N845="nulová",J845,0)</f>
        <v>0</v>
      </c>
      <c r="BJ845" s="19" t="s">
        <v>83</v>
      </c>
      <c r="BK845" s="228">
        <f>ROUND(I845*H845,2)</f>
        <v>0</v>
      </c>
      <c r="BL845" s="19" t="s">
        <v>447</v>
      </c>
      <c r="BM845" s="227" t="s">
        <v>2926</v>
      </c>
    </row>
    <row r="846" s="2" customFormat="1">
      <c r="A846" s="40"/>
      <c r="B846" s="41"/>
      <c r="C846" s="42"/>
      <c r="D846" s="229" t="s">
        <v>343</v>
      </c>
      <c r="E846" s="42"/>
      <c r="F846" s="230" t="s">
        <v>2925</v>
      </c>
      <c r="G846" s="42"/>
      <c r="H846" s="42"/>
      <c r="I846" s="231"/>
      <c r="J846" s="42"/>
      <c r="K846" s="42"/>
      <c r="L846" s="46"/>
      <c r="M846" s="232"/>
      <c r="N846" s="233"/>
      <c r="O846" s="86"/>
      <c r="P846" s="86"/>
      <c r="Q846" s="86"/>
      <c r="R846" s="86"/>
      <c r="S846" s="86"/>
      <c r="T846" s="86"/>
      <c r="U846" s="87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T846" s="19" t="s">
        <v>343</v>
      </c>
      <c r="AU846" s="19" t="s">
        <v>85</v>
      </c>
    </row>
    <row r="847" s="14" customFormat="1">
      <c r="A847" s="14"/>
      <c r="B847" s="247"/>
      <c r="C847" s="248"/>
      <c r="D847" s="229" t="s">
        <v>347</v>
      </c>
      <c r="E847" s="249" t="s">
        <v>19</v>
      </c>
      <c r="F847" s="250" t="s">
        <v>2506</v>
      </c>
      <c r="G847" s="248"/>
      <c r="H847" s="249" t="s">
        <v>19</v>
      </c>
      <c r="I847" s="251"/>
      <c r="J847" s="248"/>
      <c r="K847" s="248"/>
      <c r="L847" s="252"/>
      <c r="M847" s="253"/>
      <c r="N847" s="254"/>
      <c r="O847" s="254"/>
      <c r="P847" s="254"/>
      <c r="Q847" s="254"/>
      <c r="R847" s="254"/>
      <c r="S847" s="254"/>
      <c r="T847" s="254"/>
      <c r="U847" s="255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T847" s="256" t="s">
        <v>347</v>
      </c>
      <c r="AU847" s="256" t="s">
        <v>85</v>
      </c>
      <c r="AV847" s="14" t="s">
        <v>83</v>
      </c>
      <c r="AW847" s="14" t="s">
        <v>37</v>
      </c>
      <c r="AX847" s="14" t="s">
        <v>76</v>
      </c>
      <c r="AY847" s="256" t="s">
        <v>335</v>
      </c>
    </row>
    <row r="848" s="13" customFormat="1">
      <c r="A848" s="13"/>
      <c r="B848" s="236"/>
      <c r="C848" s="237"/>
      <c r="D848" s="229" t="s">
        <v>347</v>
      </c>
      <c r="E848" s="238" t="s">
        <v>19</v>
      </c>
      <c r="F848" s="239" t="s">
        <v>2927</v>
      </c>
      <c r="G848" s="237"/>
      <c r="H848" s="240">
        <v>0.91300000000000003</v>
      </c>
      <c r="I848" s="241"/>
      <c r="J848" s="237"/>
      <c r="K848" s="237"/>
      <c r="L848" s="242"/>
      <c r="M848" s="243"/>
      <c r="N848" s="244"/>
      <c r="O848" s="244"/>
      <c r="P848" s="244"/>
      <c r="Q848" s="244"/>
      <c r="R848" s="244"/>
      <c r="S848" s="244"/>
      <c r="T848" s="244"/>
      <c r="U848" s="245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T848" s="246" t="s">
        <v>347</v>
      </c>
      <c r="AU848" s="246" t="s">
        <v>85</v>
      </c>
      <c r="AV848" s="13" t="s">
        <v>85</v>
      </c>
      <c r="AW848" s="13" t="s">
        <v>37</v>
      </c>
      <c r="AX848" s="13" t="s">
        <v>76</v>
      </c>
      <c r="AY848" s="246" t="s">
        <v>335</v>
      </c>
    </row>
    <row r="849" s="13" customFormat="1">
      <c r="A849" s="13"/>
      <c r="B849" s="236"/>
      <c r="C849" s="237"/>
      <c r="D849" s="229" t="s">
        <v>347</v>
      </c>
      <c r="E849" s="238" t="s">
        <v>19</v>
      </c>
      <c r="F849" s="239" t="s">
        <v>2928</v>
      </c>
      <c r="G849" s="237"/>
      <c r="H849" s="240">
        <v>1.133</v>
      </c>
      <c r="I849" s="241"/>
      <c r="J849" s="237"/>
      <c r="K849" s="237"/>
      <c r="L849" s="242"/>
      <c r="M849" s="243"/>
      <c r="N849" s="244"/>
      <c r="O849" s="244"/>
      <c r="P849" s="244"/>
      <c r="Q849" s="244"/>
      <c r="R849" s="244"/>
      <c r="S849" s="244"/>
      <c r="T849" s="244"/>
      <c r="U849" s="245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T849" s="246" t="s">
        <v>347</v>
      </c>
      <c r="AU849" s="246" t="s">
        <v>85</v>
      </c>
      <c r="AV849" s="13" t="s">
        <v>85</v>
      </c>
      <c r="AW849" s="13" t="s">
        <v>37</v>
      </c>
      <c r="AX849" s="13" t="s">
        <v>76</v>
      </c>
      <c r="AY849" s="246" t="s">
        <v>335</v>
      </c>
    </row>
    <row r="850" s="15" customFormat="1">
      <c r="A850" s="15"/>
      <c r="B850" s="267"/>
      <c r="C850" s="268"/>
      <c r="D850" s="229" t="s">
        <v>347</v>
      </c>
      <c r="E850" s="269" t="s">
        <v>19</v>
      </c>
      <c r="F850" s="270" t="s">
        <v>462</v>
      </c>
      <c r="G850" s="268"/>
      <c r="H850" s="271">
        <v>2.0459999999999998</v>
      </c>
      <c r="I850" s="272"/>
      <c r="J850" s="268"/>
      <c r="K850" s="268"/>
      <c r="L850" s="273"/>
      <c r="M850" s="274"/>
      <c r="N850" s="275"/>
      <c r="O850" s="275"/>
      <c r="P850" s="275"/>
      <c r="Q850" s="275"/>
      <c r="R850" s="275"/>
      <c r="S850" s="275"/>
      <c r="T850" s="275"/>
      <c r="U850" s="276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T850" s="277" t="s">
        <v>347</v>
      </c>
      <c r="AU850" s="277" t="s">
        <v>85</v>
      </c>
      <c r="AV850" s="15" t="s">
        <v>103</v>
      </c>
      <c r="AW850" s="15" t="s">
        <v>37</v>
      </c>
      <c r="AX850" s="15" t="s">
        <v>83</v>
      </c>
      <c r="AY850" s="277" t="s">
        <v>335</v>
      </c>
    </row>
    <row r="851" s="13" customFormat="1">
      <c r="A851" s="13"/>
      <c r="B851" s="236"/>
      <c r="C851" s="237"/>
      <c r="D851" s="229" t="s">
        <v>347</v>
      </c>
      <c r="E851" s="237"/>
      <c r="F851" s="239" t="s">
        <v>2929</v>
      </c>
      <c r="G851" s="237"/>
      <c r="H851" s="240">
        <v>2.4550000000000001</v>
      </c>
      <c r="I851" s="241"/>
      <c r="J851" s="237"/>
      <c r="K851" s="237"/>
      <c r="L851" s="242"/>
      <c r="M851" s="243"/>
      <c r="N851" s="244"/>
      <c r="O851" s="244"/>
      <c r="P851" s="244"/>
      <c r="Q851" s="244"/>
      <c r="R851" s="244"/>
      <c r="S851" s="244"/>
      <c r="T851" s="244"/>
      <c r="U851" s="245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T851" s="246" t="s">
        <v>347</v>
      </c>
      <c r="AU851" s="246" t="s">
        <v>85</v>
      </c>
      <c r="AV851" s="13" t="s">
        <v>85</v>
      </c>
      <c r="AW851" s="13" t="s">
        <v>4</v>
      </c>
      <c r="AX851" s="13" t="s">
        <v>83</v>
      </c>
      <c r="AY851" s="246" t="s">
        <v>335</v>
      </c>
    </row>
    <row r="852" s="2" customFormat="1" ht="16.5" customHeight="1">
      <c r="A852" s="40"/>
      <c r="B852" s="41"/>
      <c r="C852" s="257" t="s">
        <v>1322</v>
      </c>
      <c r="D852" s="257" t="s">
        <v>395</v>
      </c>
      <c r="E852" s="258" t="s">
        <v>2930</v>
      </c>
      <c r="F852" s="259" t="s">
        <v>2931</v>
      </c>
      <c r="G852" s="260" t="s">
        <v>364</v>
      </c>
      <c r="H852" s="261">
        <v>1.7330000000000001</v>
      </c>
      <c r="I852" s="262"/>
      <c r="J852" s="263">
        <f>ROUND(I852*H852,2)</f>
        <v>0</v>
      </c>
      <c r="K852" s="259" t="s">
        <v>341</v>
      </c>
      <c r="L852" s="264"/>
      <c r="M852" s="265" t="s">
        <v>19</v>
      </c>
      <c r="N852" s="266" t="s">
        <v>47</v>
      </c>
      <c r="O852" s="86"/>
      <c r="P852" s="225">
        <f>O852*H852</f>
        <v>0</v>
      </c>
      <c r="Q852" s="225">
        <v>1</v>
      </c>
      <c r="R852" s="225">
        <f>Q852*H852</f>
        <v>1.7330000000000001</v>
      </c>
      <c r="S852" s="225">
        <v>0</v>
      </c>
      <c r="T852" s="225">
        <f>S852*H852</f>
        <v>0</v>
      </c>
      <c r="U852" s="226" t="s">
        <v>19</v>
      </c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R852" s="227" t="s">
        <v>565</v>
      </c>
      <c r="AT852" s="227" t="s">
        <v>395</v>
      </c>
      <c r="AU852" s="227" t="s">
        <v>85</v>
      </c>
      <c r="AY852" s="19" t="s">
        <v>335</v>
      </c>
      <c r="BE852" s="228">
        <f>IF(N852="základní",J852,0)</f>
        <v>0</v>
      </c>
      <c r="BF852" s="228">
        <f>IF(N852="snížená",J852,0)</f>
        <v>0</v>
      </c>
      <c r="BG852" s="228">
        <f>IF(N852="zákl. přenesená",J852,0)</f>
        <v>0</v>
      </c>
      <c r="BH852" s="228">
        <f>IF(N852="sníž. přenesená",J852,0)</f>
        <v>0</v>
      </c>
      <c r="BI852" s="228">
        <f>IF(N852="nulová",J852,0)</f>
        <v>0</v>
      </c>
      <c r="BJ852" s="19" t="s">
        <v>83</v>
      </c>
      <c r="BK852" s="228">
        <f>ROUND(I852*H852,2)</f>
        <v>0</v>
      </c>
      <c r="BL852" s="19" t="s">
        <v>447</v>
      </c>
      <c r="BM852" s="227" t="s">
        <v>2932</v>
      </c>
    </row>
    <row r="853" s="2" customFormat="1">
      <c r="A853" s="40"/>
      <c r="B853" s="41"/>
      <c r="C853" s="42"/>
      <c r="D853" s="229" t="s">
        <v>343</v>
      </c>
      <c r="E853" s="42"/>
      <c r="F853" s="230" t="s">
        <v>2931</v>
      </c>
      <c r="G853" s="42"/>
      <c r="H853" s="42"/>
      <c r="I853" s="231"/>
      <c r="J853" s="42"/>
      <c r="K853" s="42"/>
      <c r="L853" s="46"/>
      <c r="M853" s="232"/>
      <c r="N853" s="233"/>
      <c r="O853" s="86"/>
      <c r="P853" s="86"/>
      <c r="Q853" s="86"/>
      <c r="R853" s="86"/>
      <c r="S853" s="86"/>
      <c r="T853" s="86"/>
      <c r="U853" s="87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T853" s="19" t="s">
        <v>343</v>
      </c>
      <c r="AU853" s="19" t="s">
        <v>85</v>
      </c>
    </row>
    <row r="854" s="14" customFormat="1">
      <c r="A854" s="14"/>
      <c r="B854" s="247"/>
      <c r="C854" s="248"/>
      <c r="D854" s="229" t="s">
        <v>347</v>
      </c>
      <c r="E854" s="249" t="s">
        <v>19</v>
      </c>
      <c r="F854" s="250" t="s">
        <v>2506</v>
      </c>
      <c r="G854" s="248"/>
      <c r="H854" s="249" t="s">
        <v>19</v>
      </c>
      <c r="I854" s="251"/>
      <c r="J854" s="248"/>
      <c r="K854" s="248"/>
      <c r="L854" s="252"/>
      <c r="M854" s="253"/>
      <c r="N854" s="254"/>
      <c r="O854" s="254"/>
      <c r="P854" s="254"/>
      <c r="Q854" s="254"/>
      <c r="R854" s="254"/>
      <c r="S854" s="254"/>
      <c r="T854" s="254"/>
      <c r="U854" s="255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T854" s="256" t="s">
        <v>347</v>
      </c>
      <c r="AU854" s="256" t="s">
        <v>85</v>
      </c>
      <c r="AV854" s="14" t="s">
        <v>83</v>
      </c>
      <c r="AW854" s="14" t="s">
        <v>37</v>
      </c>
      <c r="AX854" s="14" t="s">
        <v>76</v>
      </c>
      <c r="AY854" s="256" t="s">
        <v>335</v>
      </c>
    </row>
    <row r="855" s="13" customFormat="1">
      <c r="A855" s="13"/>
      <c r="B855" s="236"/>
      <c r="C855" s="237"/>
      <c r="D855" s="229" t="s">
        <v>347</v>
      </c>
      <c r="E855" s="238" t="s">
        <v>19</v>
      </c>
      <c r="F855" s="239" t="s">
        <v>2933</v>
      </c>
      <c r="G855" s="237"/>
      <c r="H855" s="240">
        <v>1.1559999999999999</v>
      </c>
      <c r="I855" s="241"/>
      <c r="J855" s="237"/>
      <c r="K855" s="237"/>
      <c r="L855" s="242"/>
      <c r="M855" s="243"/>
      <c r="N855" s="244"/>
      <c r="O855" s="244"/>
      <c r="P855" s="244"/>
      <c r="Q855" s="244"/>
      <c r="R855" s="244"/>
      <c r="S855" s="244"/>
      <c r="T855" s="244"/>
      <c r="U855" s="245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T855" s="246" t="s">
        <v>347</v>
      </c>
      <c r="AU855" s="246" t="s">
        <v>85</v>
      </c>
      <c r="AV855" s="13" t="s">
        <v>85</v>
      </c>
      <c r="AW855" s="13" t="s">
        <v>37</v>
      </c>
      <c r="AX855" s="13" t="s">
        <v>76</v>
      </c>
      <c r="AY855" s="246" t="s">
        <v>335</v>
      </c>
    </row>
    <row r="856" s="13" customFormat="1">
      <c r="A856" s="13"/>
      <c r="B856" s="236"/>
      <c r="C856" s="237"/>
      <c r="D856" s="229" t="s">
        <v>347</v>
      </c>
      <c r="E856" s="238" t="s">
        <v>19</v>
      </c>
      <c r="F856" s="239" t="s">
        <v>2934</v>
      </c>
      <c r="G856" s="237"/>
      <c r="H856" s="240">
        <v>0.216</v>
      </c>
      <c r="I856" s="241"/>
      <c r="J856" s="237"/>
      <c r="K856" s="237"/>
      <c r="L856" s="242"/>
      <c r="M856" s="243"/>
      <c r="N856" s="244"/>
      <c r="O856" s="244"/>
      <c r="P856" s="244"/>
      <c r="Q856" s="244"/>
      <c r="R856" s="244"/>
      <c r="S856" s="244"/>
      <c r="T856" s="244"/>
      <c r="U856" s="245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T856" s="246" t="s">
        <v>347</v>
      </c>
      <c r="AU856" s="246" t="s">
        <v>85</v>
      </c>
      <c r="AV856" s="13" t="s">
        <v>85</v>
      </c>
      <c r="AW856" s="13" t="s">
        <v>37</v>
      </c>
      <c r="AX856" s="13" t="s">
        <v>76</v>
      </c>
      <c r="AY856" s="246" t="s">
        <v>335</v>
      </c>
    </row>
    <row r="857" s="13" customFormat="1">
      <c r="A857" s="13"/>
      <c r="B857" s="236"/>
      <c r="C857" s="237"/>
      <c r="D857" s="229" t="s">
        <v>347</v>
      </c>
      <c r="E857" s="238" t="s">
        <v>19</v>
      </c>
      <c r="F857" s="239" t="s">
        <v>2935</v>
      </c>
      <c r="G857" s="237"/>
      <c r="H857" s="240">
        <v>0.033000000000000002</v>
      </c>
      <c r="I857" s="241"/>
      <c r="J857" s="237"/>
      <c r="K857" s="237"/>
      <c r="L857" s="242"/>
      <c r="M857" s="243"/>
      <c r="N857" s="244"/>
      <c r="O857" s="244"/>
      <c r="P857" s="244"/>
      <c r="Q857" s="244"/>
      <c r="R857" s="244"/>
      <c r="S857" s="244"/>
      <c r="T857" s="244"/>
      <c r="U857" s="245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T857" s="246" t="s">
        <v>347</v>
      </c>
      <c r="AU857" s="246" t="s">
        <v>85</v>
      </c>
      <c r="AV857" s="13" t="s">
        <v>85</v>
      </c>
      <c r="AW857" s="13" t="s">
        <v>37</v>
      </c>
      <c r="AX857" s="13" t="s">
        <v>76</v>
      </c>
      <c r="AY857" s="246" t="s">
        <v>335</v>
      </c>
    </row>
    <row r="858" s="13" customFormat="1">
      <c r="A858" s="13"/>
      <c r="B858" s="236"/>
      <c r="C858" s="237"/>
      <c r="D858" s="229" t="s">
        <v>347</v>
      </c>
      <c r="E858" s="238" t="s">
        <v>19</v>
      </c>
      <c r="F858" s="239" t="s">
        <v>2936</v>
      </c>
      <c r="G858" s="237"/>
      <c r="H858" s="240">
        <v>0.039</v>
      </c>
      <c r="I858" s="241"/>
      <c r="J858" s="237"/>
      <c r="K858" s="237"/>
      <c r="L858" s="242"/>
      <c r="M858" s="243"/>
      <c r="N858" s="244"/>
      <c r="O858" s="244"/>
      <c r="P858" s="244"/>
      <c r="Q858" s="244"/>
      <c r="R858" s="244"/>
      <c r="S858" s="244"/>
      <c r="T858" s="244"/>
      <c r="U858" s="245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T858" s="246" t="s">
        <v>347</v>
      </c>
      <c r="AU858" s="246" t="s">
        <v>85</v>
      </c>
      <c r="AV858" s="13" t="s">
        <v>85</v>
      </c>
      <c r="AW858" s="13" t="s">
        <v>37</v>
      </c>
      <c r="AX858" s="13" t="s">
        <v>76</v>
      </c>
      <c r="AY858" s="246" t="s">
        <v>335</v>
      </c>
    </row>
    <row r="859" s="15" customFormat="1">
      <c r="A859" s="15"/>
      <c r="B859" s="267"/>
      <c r="C859" s="268"/>
      <c r="D859" s="229" t="s">
        <v>347</v>
      </c>
      <c r="E859" s="269" t="s">
        <v>19</v>
      </c>
      <c r="F859" s="270" t="s">
        <v>462</v>
      </c>
      <c r="G859" s="268"/>
      <c r="H859" s="271">
        <v>1.444</v>
      </c>
      <c r="I859" s="272"/>
      <c r="J859" s="268"/>
      <c r="K859" s="268"/>
      <c r="L859" s="273"/>
      <c r="M859" s="274"/>
      <c r="N859" s="275"/>
      <c r="O859" s="275"/>
      <c r="P859" s="275"/>
      <c r="Q859" s="275"/>
      <c r="R859" s="275"/>
      <c r="S859" s="275"/>
      <c r="T859" s="275"/>
      <c r="U859" s="276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T859" s="277" t="s">
        <v>347</v>
      </c>
      <c r="AU859" s="277" t="s">
        <v>85</v>
      </c>
      <c r="AV859" s="15" t="s">
        <v>103</v>
      </c>
      <c r="AW859" s="15" t="s">
        <v>37</v>
      </c>
      <c r="AX859" s="15" t="s">
        <v>83</v>
      </c>
      <c r="AY859" s="277" t="s">
        <v>335</v>
      </c>
    </row>
    <row r="860" s="13" customFormat="1">
      <c r="A860" s="13"/>
      <c r="B860" s="236"/>
      <c r="C860" s="237"/>
      <c r="D860" s="229" t="s">
        <v>347</v>
      </c>
      <c r="E860" s="237"/>
      <c r="F860" s="239" t="s">
        <v>2937</v>
      </c>
      <c r="G860" s="237"/>
      <c r="H860" s="240">
        <v>1.7330000000000001</v>
      </c>
      <c r="I860" s="241"/>
      <c r="J860" s="237"/>
      <c r="K860" s="237"/>
      <c r="L860" s="242"/>
      <c r="M860" s="243"/>
      <c r="N860" s="244"/>
      <c r="O860" s="244"/>
      <c r="P860" s="244"/>
      <c r="Q860" s="244"/>
      <c r="R860" s="244"/>
      <c r="S860" s="244"/>
      <c r="T860" s="244"/>
      <c r="U860" s="245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T860" s="246" t="s">
        <v>347</v>
      </c>
      <c r="AU860" s="246" t="s">
        <v>85</v>
      </c>
      <c r="AV860" s="13" t="s">
        <v>85</v>
      </c>
      <c r="AW860" s="13" t="s">
        <v>4</v>
      </c>
      <c r="AX860" s="13" t="s">
        <v>83</v>
      </c>
      <c r="AY860" s="246" t="s">
        <v>335</v>
      </c>
    </row>
    <row r="861" s="2" customFormat="1" ht="16.5" customHeight="1">
      <c r="A861" s="40"/>
      <c r="B861" s="41"/>
      <c r="C861" s="257" t="s">
        <v>1329</v>
      </c>
      <c r="D861" s="257" t="s">
        <v>395</v>
      </c>
      <c r="E861" s="258" t="s">
        <v>2938</v>
      </c>
      <c r="F861" s="259" t="s">
        <v>2939</v>
      </c>
      <c r="G861" s="260" t="s">
        <v>364</v>
      </c>
      <c r="H861" s="261">
        <v>0.28899999999999998</v>
      </c>
      <c r="I861" s="262"/>
      <c r="J861" s="263">
        <f>ROUND(I861*H861,2)</f>
        <v>0</v>
      </c>
      <c r="K861" s="259" t="s">
        <v>341</v>
      </c>
      <c r="L861" s="264"/>
      <c r="M861" s="265" t="s">
        <v>19</v>
      </c>
      <c r="N861" s="266" t="s">
        <v>47</v>
      </c>
      <c r="O861" s="86"/>
      <c r="P861" s="225">
        <f>O861*H861</f>
        <v>0</v>
      </c>
      <c r="Q861" s="225">
        <v>1</v>
      </c>
      <c r="R861" s="225">
        <f>Q861*H861</f>
        <v>0.28899999999999998</v>
      </c>
      <c r="S861" s="225">
        <v>0</v>
      </c>
      <c r="T861" s="225">
        <f>S861*H861</f>
        <v>0</v>
      </c>
      <c r="U861" s="226" t="s">
        <v>19</v>
      </c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R861" s="227" t="s">
        <v>565</v>
      </c>
      <c r="AT861" s="227" t="s">
        <v>395</v>
      </c>
      <c r="AU861" s="227" t="s">
        <v>85</v>
      </c>
      <c r="AY861" s="19" t="s">
        <v>335</v>
      </c>
      <c r="BE861" s="228">
        <f>IF(N861="základní",J861,0)</f>
        <v>0</v>
      </c>
      <c r="BF861" s="228">
        <f>IF(N861="snížená",J861,0)</f>
        <v>0</v>
      </c>
      <c r="BG861" s="228">
        <f>IF(N861="zákl. přenesená",J861,0)</f>
        <v>0</v>
      </c>
      <c r="BH861" s="228">
        <f>IF(N861="sníž. přenesená",J861,0)</f>
        <v>0</v>
      </c>
      <c r="BI861" s="228">
        <f>IF(N861="nulová",J861,0)</f>
        <v>0</v>
      </c>
      <c r="BJ861" s="19" t="s">
        <v>83</v>
      </c>
      <c r="BK861" s="228">
        <f>ROUND(I861*H861,2)</f>
        <v>0</v>
      </c>
      <c r="BL861" s="19" t="s">
        <v>447</v>
      </c>
      <c r="BM861" s="227" t="s">
        <v>2940</v>
      </c>
    </row>
    <row r="862" s="2" customFormat="1">
      <c r="A862" s="40"/>
      <c r="B862" s="41"/>
      <c r="C862" s="42"/>
      <c r="D862" s="229" t="s">
        <v>343</v>
      </c>
      <c r="E862" s="42"/>
      <c r="F862" s="230" t="s">
        <v>2939</v>
      </c>
      <c r="G862" s="42"/>
      <c r="H862" s="42"/>
      <c r="I862" s="231"/>
      <c r="J862" s="42"/>
      <c r="K862" s="42"/>
      <c r="L862" s="46"/>
      <c r="M862" s="232"/>
      <c r="N862" s="233"/>
      <c r="O862" s="86"/>
      <c r="P862" s="86"/>
      <c r="Q862" s="86"/>
      <c r="R862" s="86"/>
      <c r="S862" s="86"/>
      <c r="T862" s="86"/>
      <c r="U862" s="87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T862" s="19" t="s">
        <v>343</v>
      </c>
      <c r="AU862" s="19" t="s">
        <v>85</v>
      </c>
    </row>
    <row r="863" s="14" customFormat="1">
      <c r="A863" s="14"/>
      <c r="B863" s="247"/>
      <c r="C863" s="248"/>
      <c r="D863" s="229" t="s">
        <v>347</v>
      </c>
      <c r="E863" s="249" t="s">
        <v>19</v>
      </c>
      <c r="F863" s="250" t="s">
        <v>2506</v>
      </c>
      <c r="G863" s="248"/>
      <c r="H863" s="249" t="s">
        <v>19</v>
      </c>
      <c r="I863" s="251"/>
      <c r="J863" s="248"/>
      <c r="K863" s="248"/>
      <c r="L863" s="252"/>
      <c r="M863" s="253"/>
      <c r="N863" s="254"/>
      <c r="O863" s="254"/>
      <c r="P863" s="254"/>
      <c r="Q863" s="254"/>
      <c r="R863" s="254"/>
      <c r="S863" s="254"/>
      <c r="T863" s="254"/>
      <c r="U863" s="255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T863" s="256" t="s">
        <v>347</v>
      </c>
      <c r="AU863" s="256" t="s">
        <v>85</v>
      </c>
      <c r="AV863" s="14" t="s">
        <v>83</v>
      </c>
      <c r="AW863" s="14" t="s">
        <v>37</v>
      </c>
      <c r="AX863" s="14" t="s">
        <v>76</v>
      </c>
      <c r="AY863" s="256" t="s">
        <v>335</v>
      </c>
    </row>
    <row r="864" s="13" customFormat="1">
      <c r="A864" s="13"/>
      <c r="B864" s="236"/>
      <c r="C864" s="237"/>
      <c r="D864" s="229" t="s">
        <v>347</v>
      </c>
      <c r="E864" s="238" t="s">
        <v>19</v>
      </c>
      <c r="F864" s="239" t="s">
        <v>2941</v>
      </c>
      <c r="G864" s="237"/>
      <c r="H864" s="240">
        <v>0.16400000000000001</v>
      </c>
      <c r="I864" s="241"/>
      <c r="J864" s="237"/>
      <c r="K864" s="237"/>
      <c r="L864" s="242"/>
      <c r="M864" s="243"/>
      <c r="N864" s="244"/>
      <c r="O864" s="244"/>
      <c r="P864" s="244"/>
      <c r="Q864" s="244"/>
      <c r="R864" s="244"/>
      <c r="S864" s="244"/>
      <c r="T864" s="244"/>
      <c r="U864" s="245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T864" s="246" t="s">
        <v>347</v>
      </c>
      <c r="AU864" s="246" t="s">
        <v>85</v>
      </c>
      <c r="AV864" s="13" t="s">
        <v>85</v>
      </c>
      <c r="AW864" s="13" t="s">
        <v>37</v>
      </c>
      <c r="AX864" s="13" t="s">
        <v>76</v>
      </c>
      <c r="AY864" s="246" t="s">
        <v>335</v>
      </c>
    </row>
    <row r="865" s="13" customFormat="1">
      <c r="A865" s="13"/>
      <c r="B865" s="236"/>
      <c r="C865" s="237"/>
      <c r="D865" s="229" t="s">
        <v>347</v>
      </c>
      <c r="E865" s="238" t="s">
        <v>19</v>
      </c>
      <c r="F865" s="239" t="s">
        <v>2942</v>
      </c>
      <c r="G865" s="237"/>
      <c r="H865" s="240">
        <v>0.040000000000000001</v>
      </c>
      <c r="I865" s="241"/>
      <c r="J865" s="237"/>
      <c r="K865" s="237"/>
      <c r="L865" s="242"/>
      <c r="M865" s="243"/>
      <c r="N865" s="244"/>
      <c r="O865" s="244"/>
      <c r="P865" s="244"/>
      <c r="Q865" s="244"/>
      <c r="R865" s="244"/>
      <c r="S865" s="244"/>
      <c r="T865" s="244"/>
      <c r="U865" s="245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T865" s="246" t="s">
        <v>347</v>
      </c>
      <c r="AU865" s="246" t="s">
        <v>85</v>
      </c>
      <c r="AV865" s="13" t="s">
        <v>85</v>
      </c>
      <c r="AW865" s="13" t="s">
        <v>37</v>
      </c>
      <c r="AX865" s="13" t="s">
        <v>76</v>
      </c>
      <c r="AY865" s="246" t="s">
        <v>335</v>
      </c>
    </row>
    <row r="866" s="13" customFormat="1">
      <c r="A866" s="13"/>
      <c r="B866" s="236"/>
      <c r="C866" s="237"/>
      <c r="D866" s="229" t="s">
        <v>347</v>
      </c>
      <c r="E866" s="238" t="s">
        <v>19</v>
      </c>
      <c r="F866" s="239" t="s">
        <v>2943</v>
      </c>
      <c r="G866" s="237"/>
      <c r="H866" s="240">
        <v>0.021000000000000001</v>
      </c>
      <c r="I866" s="241"/>
      <c r="J866" s="237"/>
      <c r="K866" s="237"/>
      <c r="L866" s="242"/>
      <c r="M866" s="243"/>
      <c r="N866" s="244"/>
      <c r="O866" s="244"/>
      <c r="P866" s="244"/>
      <c r="Q866" s="244"/>
      <c r="R866" s="244"/>
      <c r="S866" s="244"/>
      <c r="T866" s="244"/>
      <c r="U866" s="245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T866" s="246" t="s">
        <v>347</v>
      </c>
      <c r="AU866" s="246" t="s">
        <v>85</v>
      </c>
      <c r="AV866" s="13" t="s">
        <v>85</v>
      </c>
      <c r="AW866" s="13" t="s">
        <v>37</v>
      </c>
      <c r="AX866" s="13" t="s">
        <v>76</v>
      </c>
      <c r="AY866" s="246" t="s">
        <v>335</v>
      </c>
    </row>
    <row r="867" s="13" customFormat="1">
      <c r="A867" s="13"/>
      <c r="B867" s="236"/>
      <c r="C867" s="237"/>
      <c r="D867" s="229" t="s">
        <v>347</v>
      </c>
      <c r="E867" s="238" t="s">
        <v>19</v>
      </c>
      <c r="F867" s="239" t="s">
        <v>2944</v>
      </c>
      <c r="G867" s="237"/>
      <c r="H867" s="240">
        <v>0.016</v>
      </c>
      <c r="I867" s="241"/>
      <c r="J867" s="237"/>
      <c r="K867" s="237"/>
      <c r="L867" s="242"/>
      <c r="M867" s="243"/>
      <c r="N867" s="244"/>
      <c r="O867" s="244"/>
      <c r="P867" s="244"/>
      <c r="Q867" s="244"/>
      <c r="R867" s="244"/>
      <c r="S867" s="244"/>
      <c r="T867" s="244"/>
      <c r="U867" s="245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T867" s="246" t="s">
        <v>347</v>
      </c>
      <c r="AU867" s="246" t="s">
        <v>85</v>
      </c>
      <c r="AV867" s="13" t="s">
        <v>85</v>
      </c>
      <c r="AW867" s="13" t="s">
        <v>37</v>
      </c>
      <c r="AX867" s="13" t="s">
        <v>76</v>
      </c>
      <c r="AY867" s="246" t="s">
        <v>335</v>
      </c>
    </row>
    <row r="868" s="15" customFormat="1">
      <c r="A868" s="15"/>
      <c r="B868" s="267"/>
      <c r="C868" s="268"/>
      <c r="D868" s="229" t="s">
        <v>347</v>
      </c>
      <c r="E868" s="269" t="s">
        <v>19</v>
      </c>
      <c r="F868" s="270" t="s">
        <v>462</v>
      </c>
      <c r="G868" s="268"/>
      <c r="H868" s="271">
        <v>0.24099999999999999</v>
      </c>
      <c r="I868" s="272"/>
      <c r="J868" s="268"/>
      <c r="K868" s="268"/>
      <c r="L868" s="273"/>
      <c r="M868" s="274"/>
      <c r="N868" s="275"/>
      <c r="O868" s="275"/>
      <c r="P868" s="275"/>
      <c r="Q868" s="275"/>
      <c r="R868" s="275"/>
      <c r="S868" s="275"/>
      <c r="T868" s="275"/>
      <c r="U868" s="276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T868" s="277" t="s">
        <v>347</v>
      </c>
      <c r="AU868" s="277" t="s">
        <v>85</v>
      </c>
      <c r="AV868" s="15" t="s">
        <v>103</v>
      </c>
      <c r="AW868" s="15" t="s">
        <v>37</v>
      </c>
      <c r="AX868" s="15" t="s">
        <v>83</v>
      </c>
      <c r="AY868" s="277" t="s">
        <v>335</v>
      </c>
    </row>
    <row r="869" s="13" customFormat="1">
      <c r="A869" s="13"/>
      <c r="B869" s="236"/>
      <c r="C869" s="237"/>
      <c r="D869" s="229" t="s">
        <v>347</v>
      </c>
      <c r="E869" s="237"/>
      <c r="F869" s="239" t="s">
        <v>2945</v>
      </c>
      <c r="G869" s="237"/>
      <c r="H869" s="240">
        <v>0.28899999999999998</v>
      </c>
      <c r="I869" s="241"/>
      <c r="J869" s="237"/>
      <c r="K869" s="237"/>
      <c r="L869" s="242"/>
      <c r="M869" s="243"/>
      <c r="N869" s="244"/>
      <c r="O869" s="244"/>
      <c r="P869" s="244"/>
      <c r="Q869" s="244"/>
      <c r="R869" s="244"/>
      <c r="S869" s="244"/>
      <c r="T869" s="244"/>
      <c r="U869" s="245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T869" s="246" t="s">
        <v>347</v>
      </c>
      <c r="AU869" s="246" t="s">
        <v>85</v>
      </c>
      <c r="AV869" s="13" t="s">
        <v>85</v>
      </c>
      <c r="AW869" s="13" t="s">
        <v>4</v>
      </c>
      <c r="AX869" s="13" t="s">
        <v>83</v>
      </c>
      <c r="AY869" s="246" t="s">
        <v>335</v>
      </c>
    </row>
    <row r="870" s="2" customFormat="1" ht="16.5" customHeight="1">
      <c r="A870" s="40"/>
      <c r="B870" s="41"/>
      <c r="C870" s="257" t="s">
        <v>1337</v>
      </c>
      <c r="D870" s="257" t="s">
        <v>395</v>
      </c>
      <c r="E870" s="258" t="s">
        <v>2946</v>
      </c>
      <c r="F870" s="259" t="s">
        <v>2947</v>
      </c>
      <c r="G870" s="260" t="s">
        <v>364</v>
      </c>
      <c r="H870" s="261">
        <v>1.6870000000000001</v>
      </c>
      <c r="I870" s="262"/>
      <c r="J870" s="263">
        <f>ROUND(I870*H870,2)</f>
        <v>0</v>
      </c>
      <c r="K870" s="259" t="s">
        <v>341</v>
      </c>
      <c r="L870" s="264"/>
      <c r="M870" s="265" t="s">
        <v>19</v>
      </c>
      <c r="N870" s="266" t="s">
        <v>47</v>
      </c>
      <c r="O870" s="86"/>
      <c r="P870" s="225">
        <f>O870*H870</f>
        <v>0</v>
      </c>
      <c r="Q870" s="225">
        <v>1</v>
      </c>
      <c r="R870" s="225">
        <f>Q870*H870</f>
        <v>1.6870000000000001</v>
      </c>
      <c r="S870" s="225">
        <v>0</v>
      </c>
      <c r="T870" s="225">
        <f>S870*H870</f>
        <v>0</v>
      </c>
      <c r="U870" s="226" t="s">
        <v>19</v>
      </c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R870" s="227" t="s">
        <v>565</v>
      </c>
      <c r="AT870" s="227" t="s">
        <v>395</v>
      </c>
      <c r="AU870" s="227" t="s">
        <v>85</v>
      </c>
      <c r="AY870" s="19" t="s">
        <v>335</v>
      </c>
      <c r="BE870" s="228">
        <f>IF(N870="základní",J870,0)</f>
        <v>0</v>
      </c>
      <c r="BF870" s="228">
        <f>IF(N870="snížená",J870,0)</f>
        <v>0</v>
      </c>
      <c r="BG870" s="228">
        <f>IF(N870="zákl. přenesená",J870,0)</f>
        <v>0</v>
      </c>
      <c r="BH870" s="228">
        <f>IF(N870="sníž. přenesená",J870,0)</f>
        <v>0</v>
      </c>
      <c r="BI870" s="228">
        <f>IF(N870="nulová",J870,0)</f>
        <v>0</v>
      </c>
      <c r="BJ870" s="19" t="s">
        <v>83</v>
      </c>
      <c r="BK870" s="228">
        <f>ROUND(I870*H870,2)</f>
        <v>0</v>
      </c>
      <c r="BL870" s="19" t="s">
        <v>447</v>
      </c>
      <c r="BM870" s="227" t="s">
        <v>2948</v>
      </c>
    </row>
    <row r="871" s="2" customFormat="1">
      <c r="A871" s="40"/>
      <c r="B871" s="41"/>
      <c r="C871" s="42"/>
      <c r="D871" s="229" t="s">
        <v>343</v>
      </c>
      <c r="E871" s="42"/>
      <c r="F871" s="230" t="s">
        <v>2947</v>
      </c>
      <c r="G871" s="42"/>
      <c r="H871" s="42"/>
      <c r="I871" s="231"/>
      <c r="J871" s="42"/>
      <c r="K871" s="42"/>
      <c r="L871" s="46"/>
      <c r="M871" s="232"/>
      <c r="N871" s="233"/>
      <c r="O871" s="86"/>
      <c r="P871" s="86"/>
      <c r="Q871" s="86"/>
      <c r="R871" s="86"/>
      <c r="S871" s="86"/>
      <c r="T871" s="86"/>
      <c r="U871" s="87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T871" s="19" t="s">
        <v>343</v>
      </c>
      <c r="AU871" s="19" t="s">
        <v>85</v>
      </c>
    </row>
    <row r="872" s="14" customFormat="1">
      <c r="A872" s="14"/>
      <c r="B872" s="247"/>
      <c r="C872" s="248"/>
      <c r="D872" s="229" t="s">
        <v>347</v>
      </c>
      <c r="E872" s="249" t="s">
        <v>19</v>
      </c>
      <c r="F872" s="250" t="s">
        <v>2506</v>
      </c>
      <c r="G872" s="248"/>
      <c r="H872" s="249" t="s">
        <v>19</v>
      </c>
      <c r="I872" s="251"/>
      <c r="J872" s="248"/>
      <c r="K872" s="248"/>
      <c r="L872" s="252"/>
      <c r="M872" s="253"/>
      <c r="N872" s="254"/>
      <c r="O872" s="254"/>
      <c r="P872" s="254"/>
      <c r="Q872" s="254"/>
      <c r="R872" s="254"/>
      <c r="S872" s="254"/>
      <c r="T872" s="254"/>
      <c r="U872" s="255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T872" s="256" t="s">
        <v>347</v>
      </c>
      <c r="AU872" s="256" t="s">
        <v>85</v>
      </c>
      <c r="AV872" s="14" t="s">
        <v>83</v>
      </c>
      <c r="AW872" s="14" t="s">
        <v>37</v>
      </c>
      <c r="AX872" s="14" t="s">
        <v>76</v>
      </c>
      <c r="AY872" s="256" t="s">
        <v>335</v>
      </c>
    </row>
    <row r="873" s="13" customFormat="1">
      <c r="A873" s="13"/>
      <c r="B873" s="236"/>
      <c r="C873" s="237"/>
      <c r="D873" s="229" t="s">
        <v>347</v>
      </c>
      <c r="E873" s="238" t="s">
        <v>19</v>
      </c>
      <c r="F873" s="239" t="s">
        <v>2949</v>
      </c>
      <c r="G873" s="237"/>
      <c r="H873" s="240">
        <v>0.29599999999999999</v>
      </c>
      <c r="I873" s="241"/>
      <c r="J873" s="237"/>
      <c r="K873" s="237"/>
      <c r="L873" s="242"/>
      <c r="M873" s="243"/>
      <c r="N873" s="244"/>
      <c r="O873" s="244"/>
      <c r="P873" s="244"/>
      <c r="Q873" s="244"/>
      <c r="R873" s="244"/>
      <c r="S873" s="244"/>
      <c r="T873" s="244"/>
      <c r="U873" s="245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T873" s="246" t="s">
        <v>347</v>
      </c>
      <c r="AU873" s="246" t="s">
        <v>85</v>
      </c>
      <c r="AV873" s="13" t="s">
        <v>85</v>
      </c>
      <c r="AW873" s="13" t="s">
        <v>37</v>
      </c>
      <c r="AX873" s="13" t="s">
        <v>76</v>
      </c>
      <c r="AY873" s="246" t="s">
        <v>335</v>
      </c>
    </row>
    <row r="874" s="13" customFormat="1">
      <c r="A874" s="13"/>
      <c r="B874" s="236"/>
      <c r="C874" s="237"/>
      <c r="D874" s="229" t="s">
        <v>347</v>
      </c>
      <c r="E874" s="238" t="s">
        <v>19</v>
      </c>
      <c r="F874" s="239" t="s">
        <v>2950</v>
      </c>
      <c r="G874" s="237"/>
      <c r="H874" s="240">
        <v>0.217</v>
      </c>
      <c r="I874" s="241"/>
      <c r="J874" s="237"/>
      <c r="K874" s="237"/>
      <c r="L874" s="242"/>
      <c r="M874" s="243"/>
      <c r="N874" s="244"/>
      <c r="O874" s="244"/>
      <c r="P874" s="244"/>
      <c r="Q874" s="244"/>
      <c r="R874" s="244"/>
      <c r="S874" s="244"/>
      <c r="T874" s="244"/>
      <c r="U874" s="245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T874" s="246" t="s">
        <v>347</v>
      </c>
      <c r="AU874" s="246" t="s">
        <v>85</v>
      </c>
      <c r="AV874" s="13" t="s">
        <v>85</v>
      </c>
      <c r="AW874" s="13" t="s">
        <v>37</v>
      </c>
      <c r="AX874" s="13" t="s">
        <v>76</v>
      </c>
      <c r="AY874" s="246" t="s">
        <v>335</v>
      </c>
    </row>
    <row r="875" s="13" customFormat="1">
      <c r="A875" s="13"/>
      <c r="B875" s="236"/>
      <c r="C875" s="237"/>
      <c r="D875" s="229" t="s">
        <v>347</v>
      </c>
      <c r="E875" s="238" t="s">
        <v>19</v>
      </c>
      <c r="F875" s="239" t="s">
        <v>2951</v>
      </c>
      <c r="G875" s="237"/>
      <c r="H875" s="240">
        <v>0.056000000000000001</v>
      </c>
      <c r="I875" s="241"/>
      <c r="J875" s="237"/>
      <c r="K875" s="237"/>
      <c r="L875" s="242"/>
      <c r="M875" s="243"/>
      <c r="N875" s="244"/>
      <c r="O875" s="244"/>
      <c r="P875" s="244"/>
      <c r="Q875" s="244"/>
      <c r="R875" s="244"/>
      <c r="S875" s="244"/>
      <c r="T875" s="244"/>
      <c r="U875" s="245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T875" s="246" t="s">
        <v>347</v>
      </c>
      <c r="AU875" s="246" t="s">
        <v>85</v>
      </c>
      <c r="AV875" s="13" t="s">
        <v>85</v>
      </c>
      <c r="AW875" s="13" t="s">
        <v>37</v>
      </c>
      <c r="AX875" s="13" t="s">
        <v>76</v>
      </c>
      <c r="AY875" s="246" t="s">
        <v>335</v>
      </c>
    </row>
    <row r="876" s="13" customFormat="1">
      <c r="A876" s="13"/>
      <c r="B876" s="236"/>
      <c r="C876" s="237"/>
      <c r="D876" s="229" t="s">
        <v>347</v>
      </c>
      <c r="E876" s="238" t="s">
        <v>19</v>
      </c>
      <c r="F876" s="239" t="s">
        <v>2952</v>
      </c>
      <c r="G876" s="237"/>
      <c r="H876" s="240">
        <v>0.058999999999999997</v>
      </c>
      <c r="I876" s="241"/>
      <c r="J876" s="237"/>
      <c r="K876" s="237"/>
      <c r="L876" s="242"/>
      <c r="M876" s="243"/>
      <c r="N876" s="244"/>
      <c r="O876" s="244"/>
      <c r="P876" s="244"/>
      <c r="Q876" s="244"/>
      <c r="R876" s="244"/>
      <c r="S876" s="244"/>
      <c r="T876" s="244"/>
      <c r="U876" s="245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T876" s="246" t="s">
        <v>347</v>
      </c>
      <c r="AU876" s="246" t="s">
        <v>85</v>
      </c>
      <c r="AV876" s="13" t="s">
        <v>85</v>
      </c>
      <c r="AW876" s="13" t="s">
        <v>37</v>
      </c>
      <c r="AX876" s="13" t="s">
        <v>76</v>
      </c>
      <c r="AY876" s="246" t="s">
        <v>335</v>
      </c>
    </row>
    <row r="877" s="13" customFormat="1">
      <c r="A877" s="13"/>
      <c r="B877" s="236"/>
      <c r="C877" s="237"/>
      <c r="D877" s="229" t="s">
        <v>347</v>
      </c>
      <c r="E877" s="238" t="s">
        <v>19</v>
      </c>
      <c r="F877" s="239" t="s">
        <v>2953</v>
      </c>
      <c r="G877" s="237"/>
      <c r="H877" s="240">
        <v>0.109</v>
      </c>
      <c r="I877" s="241"/>
      <c r="J877" s="237"/>
      <c r="K877" s="237"/>
      <c r="L877" s="242"/>
      <c r="M877" s="243"/>
      <c r="N877" s="244"/>
      <c r="O877" s="244"/>
      <c r="P877" s="244"/>
      <c r="Q877" s="244"/>
      <c r="R877" s="244"/>
      <c r="S877" s="244"/>
      <c r="T877" s="244"/>
      <c r="U877" s="245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T877" s="246" t="s">
        <v>347</v>
      </c>
      <c r="AU877" s="246" t="s">
        <v>85</v>
      </c>
      <c r="AV877" s="13" t="s">
        <v>85</v>
      </c>
      <c r="AW877" s="13" t="s">
        <v>37</v>
      </c>
      <c r="AX877" s="13" t="s">
        <v>76</v>
      </c>
      <c r="AY877" s="246" t="s">
        <v>335</v>
      </c>
    </row>
    <row r="878" s="13" customFormat="1">
      <c r="A878" s="13"/>
      <c r="B878" s="236"/>
      <c r="C878" s="237"/>
      <c r="D878" s="229" t="s">
        <v>347</v>
      </c>
      <c r="E878" s="238" t="s">
        <v>19</v>
      </c>
      <c r="F878" s="239" t="s">
        <v>2954</v>
      </c>
      <c r="G878" s="237"/>
      <c r="H878" s="240">
        <v>0.11500000000000001</v>
      </c>
      <c r="I878" s="241"/>
      <c r="J878" s="237"/>
      <c r="K878" s="237"/>
      <c r="L878" s="242"/>
      <c r="M878" s="243"/>
      <c r="N878" s="244"/>
      <c r="O878" s="244"/>
      <c r="P878" s="244"/>
      <c r="Q878" s="244"/>
      <c r="R878" s="244"/>
      <c r="S878" s="244"/>
      <c r="T878" s="244"/>
      <c r="U878" s="245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T878" s="246" t="s">
        <v>347</v>
      </c>
      <c r="AU878" s="246" t="s">
        <v>85</v>
      </c>
      <c r="AV878" s="13" t="s">
        <v>85</v>
      </c>
      <c r="AW878" s="13" t="s">
        <v>37</v>
      </c>
      <c r="AX878" s="13" t="s">
        <v>76</v>
      </c>
      <c r="AY878" s="246" t="s">
        <v>335</v>
      </c>
    </row>
    <row r="879" s="13" customFormat="1">
      <c r="A879" s="13"/>
      <c r="B879" s="236"/>
      <c r="C879" s="237"/>
      <c r="D879" s="229" t="s">
        <v>347</v>
      </c>
      <c r="E879" s="238" t="s">
        <v>19</v>
      </c>
      <c r="F879" s="239" t="s">
        <v>2955</v>
      </c>
      <c r="G879" s="237"/>
      <c r="H879" s="240">
        <v>0.109</v>
      </c>
      <c r="I879" s="241"/>
      <c r="J879" s="237"/>
      <c r="K879" s="237"/>
      <c r="L879" s="242"/>
      <c r="M879" s="243"/>
      <c r="N879" s="244"/>
      <c r="O879" s="244"/>
      <c r="P879" s="244"/>
      <c r="Q879" s="244"/>
      <c r="R879" s="244"/>
      <c r="S879" s="244"/>
      <c r="T879" s="244"/>
      <c r="U879" s="245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T879" s="246" t="s">
        <v>347</v>
      </c>
      <c r="AU879" s="246" t="s">
        <v>85</v>
      </c>
      <c r="AV879" s="13" t="s">
        <v>85</v>
      </c>
      <c r="AW879" s="13" t="s">
        <v>37</v>
      </c>
      <c r="AX879" s="13" t="s">
        <v>76</v>
      </c>
      <c r="AY879" s="246" t="s">
        <v>335</v>
      </c>
    </row>
    <row r="880" s="13" customFormat="1">
      <c r="A880" s="13"/>
      <c r="B880" s="236"/>
      <c r="C880" s="237"/>
      <c r="D880" s="229" t="s">
        <v>347</v>
      </c>
      <c r="E880" s="238" t="s">
        <v>19</v>
      </c>
      <c r="F880" s="239" t="s">
        <v>2956</v>
      </c>
      <c r="G880" s="237"/>
      <c r="H880" s="240">
        <v>0.16700000000000001</v>
      </c>
      <c r="I880" s="241"/>
      <c r="J880" s="237"/>
      <c r="K880" s="237"/>
      <c r="L880" s="242"/>
      <c r="M880" s="243"/>
      <c r="N880" s="244"/>
      <c r="O880" s="244"/>
      <c r="P880" s="244"/>
      <c r="Q880" s="244"/>
      <c r="R880" s="244"/>
      <c r="S880" s="244"/>
      <c r="T880" s="244"/>
      <c r="U880" s="245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T880" s="246" t="s">
        <v>347</v>
      </c>
      <c r="AU880" s="246" t="s">
        <v>85</v>
      </c>
      <c r="AV880" s="13" t="s">
        <v>85</v>
      </c>
      <c r="AW880" s="13" t="s">
        <v>37</v>
      </c>
      <c r="AX880" s="13" t="s">
        <v>76</v>
      </c>
      <c r="AY880" s="246" t="s">
        <v>335</v>
      </c>
    </row>
    <row r="881" s="13" customFormat="1">
      <c r="A881" s="13"/>
      <c r="B881" s="236"/>
      <c r="C881" s="237"/>
      <c r="D881" s="229" t="s">
        <v>347</v>
      </c>
      <c r="E881" s="238" t="s">
        <v>19</v>
      </c>
      <c r="F881" s="239" t="s">
        <v>2957</v>
      </c>
      <c r="G881" s="237"/>
      <c r="H881" s="240">
        <v>0.057000000000000002</v>
      </c>
      <c r="I881" s="241"/>
      <c r="J881" s="237"/>
      <c r="K881" s="237"/>
      <c r="L881" s="242"/>
      <c r="M881" s="243"/>
      <c r="N881" s="244"/>
      <c r="O881" s="244"/>
      <c r="P881" s="244"/>
      <c r="Q881" s="244"/>
      <c r="R881" s="244"/>
      <c r="S881" s="244"/>
      <c r="T881" s="244"/>
      <c r="U881" s="245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T881" s="246" t="s">
        <v>347</v>
      </c>
      <c r="AU881" s="246" t="s">
        <v>85</v>
      </c>
      <c r="AV881" s="13" t="s">
        <v>85</v>
      </c>
      <c r="AW881" s="13" t="s">
        <v>37</v>
      </c>
      <c r="AX881" s="13" t="s">
        <v>76</v>
      </c>
      <c r="AY881" s="246" t="s">
        <v>335</v>
      </c>
    </row>
    <row r="882" s="13" customFormat="1">
      <c r="A882" s="13"/>
      <c r="B882" s="236"/>
      <c r="C882" s="237"/>
      <c r="D882" s="229" t="s">
        <v>347</v>
      </c>
      <c r="E882" s="238" t="s">
        <v>19</v>
      </c>
      <c r="F882" s="239" t="s">
        <v>2958</v>
      </c>
      <c r="G882" s="237"/>
      <c r="H882" s="240">
        <v>0.073999999999999996</v>
      </c>
      <c r="I882" s="241"/>
      <c r="J882" s="237"/>
      <c r="K882" s="237"/>
      <c r="L882" s="242"/>
      <c r="M882" s="243"/>
      <c r="N882" s="244"/>
      <c r="O882" s="244"/>
      <c r="P882" s="244"/>
      <c r="Q882" s="244"/>
      <c r="R882" s="244"/>
      <c r="S882" s="244"/>
      <c r="T882" s="244"/>
      <c r="U882" s="245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T882" s="246" t="s">
        <v>347</v>
      </c>
      <c r="AU882" s="246" t="s">
        <v>85</v>
      </c>
      <c r="AV882" s="13" t="s">
        <v>85</v>
      </c>
      <c r="AW882" s="13" t="s">
        <v>37</v>
      </c>
      <c r="AX882" s="13" t="s">
        <v>76</v>
      </c>
      <c r="AY882" s="246" t="s">
        <v>335</v>
      </c>
    </row>
    <row r="883" s="13" customFormat="1">
      <c r="A883" s="13"/>
      <c r="B883" s="236"/>
      <c r="C883" s="237"/>
      <c r="D883" s="229" t="s">
        <v>347</v>
      </c>
      <c r="E883" s="238" t="s">
        <v>19</v>
      </c>
      <c r="F883" s="239" t="s">
        <v>2959</v>
      </c>
      <c r="G883" s="237"/>
      <c r="H883" s="240">
        <v>0.14699999999999999</v>
      </c>
      <c r="I883" s="241"/>
      <c r="J883" s="237"/>
      <c r="K883" s="237"/>
      <c r="L883" s="242"/>
      <c r="M883" s="243"/>
      <c r="N883" s="244"/>
      <c r="O883" s="244"/>
      <c r="P883" s="244"/>
      <c r="Q883" s="244"/>
      <c r="R883" s="244"/>
      <c r="S883" s="244"/>
      <c r="T883" s="244"/>
      <c r="U883" s="245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T883" s="246" t="s">
        <v>347</v>
      </c>
      <c r="AU883" s="246" t="s">
        <v>85</v>
      </c>
      <c r="AV883" s="13" t="s">
        <v>85</v>
      </c>
      <c r="AW883" s="13" t="s">
        <v>37</v>
      </c>
      <c r="AX883" s="13" t="s">
        <v>76</v>
      </c>
      <c r="AY883" s="246" t="s">
        <v>335</v>
      </c>
    </row>
    <row r="884" s="15" customFormat="1">
      <c r="A884" s="15"/>
      <c r="B884" s="267"/>
      <c r="C884" s="268"/>
      <c r="D884" s="229" t="s">
        <v>347</v>
      </c>
      <c r="E884" s="269" t="s">
        <v>19</v>
      </c>
      <c r="F884" s="270" t="s">
        <v>462</v>
      </c>
      <c r="G884" s="268"/>
      <c r="H884" s="271">
        <v>1.4059999999999999</v>
      </c>
      <c r="I884" s="272"/>
      <c r="J884" s="268"/>
      <c r="K884" s="268"/>
      <c r="L884" s="273"/>
      <c r="M884" s="274"/>
      <c r="N884" s="275"/>
      <c r="O884" s="275"/>
      <c r="P884" s="275"/>
      <c r="Q884" s="275"/>
      <c r="R884" s="275"/>
      <c r="S884" s="275"/>
      <c r="T884" s="275"/>
      <c r="U884" s="276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T884" s="277" t="s">
        <v>347</v>
      </c>
      <c r="AU884" s="277" t="s">
        <v>85</v>
      </c>
      <c r="AV884" s="15" t="s">
        <v>103</v>
      </c>
      <c r="AW884" s="15" t="s">
        <v>37</v>
      </c>
      <c r="AX884" s="15" t="s">
        <v>83</v>
      </c>
      <c r="AY884" s="277" t="s">
        <v>335</v>
      </c>
    </row>
    <row r="885" s="13" customFormat="1">
      <c r="A885" s="13"/>
      <c r="B885" s="236"/>
      <c r="C885" s="237"/>
      <c r="D885" s="229" t="s">
        <v>347</v>
      </c>
      <c r="E885" s="237"/>
      <c r="F885" s="239" t="s">
        <v>2960</v>
      </c>
      <c r="G885" s="237"/>
      <c r="H885" s="240">
        <v>1.6870000000000001</v>
      </c>
      <c r="I885" s="241"/>
      <c r="J885" s="237"/>
      <c r="K885" s="237"/>
      <c r="L885" s="242"/>
      <c r="M885" s="243"/>
      <c r="N885" s="244"/>
      <c r="O885" s="244"/>
      <c r="P885" s="244"/>
      <c r="Q885" s="244"/>
      <c r="R885" s="244"/>
      <c r="S885" s="244"/>
      <c r="T885" s="244"/>
      <c r="U885" s="245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T885" s="246" t="s">
        <v>347</v>
      </c>
      <c r="AU885" s="246" t="s">
        <v>85</v>
      </c>
      <c r="AV885" s="13" t="s">
        <v>85</v>
      </c>
      <c r="AW885" s="13" t="s">
        <v>4</v>
      </c>
      <c r="AX885" s="13" t="s">
        <v>83</v>
      </c>
      <c r="AY885" s="246" t="s">
        <v>335</v>
      </c>
    </row>
    <row r="886" s="2" customFormat="1" ht="16.5" customHeight="1">
      <c r="A886" s="40"/>
      <c r="B886" s="41"/>
      <c r="C886" s="257" t="s">
        <v>1344</v>
      </c>
      <c r="D886" s="257" t="s">
        <v>395</v>
      </c>
      <c r="E886" s="258" t="s">
        <v>2961</v>
      </c>
      <c r="F886" s="259" t="s">
        <v>2962</v>
      </c>
      <c r="G886" s="260" t="s">
        <v>364</v>
      </c>
      <c r="H886" s="261">
        <v>4.6509999999999998</v>
      </c>
      <c r="I886" s="262"/>
      <c r="J886" s="263">
        <f>ROUND(I886*H886,2)</f>
        <v>0</v>
      </c>
      <c r="K886" s="259" t="s">
        <v>19</v>
      </c>
      <c r="L886" s="264"/>
      <c r="M886" s="265" t="s">
        <v>19</v>
      </c>
      <c r="N886" s="266" t="s">
        <v>47</v>
      </c>
      <c r="O886" s="86"/>
      <c r="P886" s="225">
        <f>O886*H886</f>
        <v>0</v>
      </c>
      <c r="Q886" s="225">
        <v>0</v>
      </c>
      <c r="R886" s="225">
        <f>Q886*H886</f>
        <v>0</v>
      </c>
      <c r="S886" s="225">
        <v>0</v>
      </c>
      <c r="T886" s="225">
        <f>S886*H886</f>
        <v>0</v>
      </c>
      <c r="U886" s="226" t="s">
        <v>19</v>
      </c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R886" s="227" t="s">
        <v>565</v>
      </c>
      <c r="AT886" s="227" t="s">
        <v>395</v>
      </c>
      <c r="AU886" s="227" t="s">
        <v>85</v>
      </c>
      <c r="AY886" s="19" t="s">
        <v>335</v>
      </c>
      <c r="BE886" s="228">
        <f>IF(N886="základní",J886,0)</f>
        <v>0</v>
      </c>
      <c r="BF886" s="228">
        <f>IF(N886="snížená",J886,0)</f>
        <v>0</v>
      </c>
      <c r="BG886" s="228">
        <f>IF(N886="zákl. přenesená",J886,0)</f>
        <v>0</v>
      </c>
      <c r="BH886" s="228">
        <f>IF(N886="sníž. přenesená",J886,0)</f>
        <v>0</v>
      </c>
      <c r="BI886" s="228">
        <f>IF(N886="nulová",J886,0)</f>
        <v>0</v>
      </c>
      <c r="BJ886" s="19" t="s">
        <v>83</v>
      </c>
      <c r="BK886" s="228">
        <f>ROUND(I886*H886,2)</f>
        <v>0</v>
      </c>
      <c r="BL886" s="19" t="s">
        <v>447</v>
      </c>
      <c r="BM886" s="227" t="s">
        <v>2963</v>
      </c>
    </row>
    <row r="887" s="2" customFormat="1">
      <c r="A887" s="40"/>
      <c r="B887" s="41"/>
      <c r="C887" s="42"/>
      <c r="D887" s="229" t="s">
        <v>343</v>
      </c>
      <c r="E887" s="42"/>
      <c r="F887" s="230" t="s">
        <v>2962</v>
      </c>
      <c r="G887" s="42"/>
      <c r="H887" s="42"/>
      <c r="I887" s="231"/>
      <c r="J887" s="42"/>
      <c r="K887" s="42"/>
      <c r="L887" s="46"/>
      <c r="M887" s="232"/>
      <c r="N887" s="233"/>
      <c r="O887" s="86"/>
      <c r="P887" s="86"/>
      <c r="Q887" s="86"/>
      <c r="R887" s="86"/>
      <c r="S887" s="86"/>
      <c r="T887" s="86"/>
      <c r="U887" s="87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T887" s="19" t="s">
        <v>343</v>
      </c>
      <c r="AU887" s="19" t="s">
        <v>85</v>
      </c>
    </row>
    <row r="888" s="14" customFormat="1">
      <c r="A888" s="14"/>
      <c r="B888" s="247"/>
      <c r="C888" s="248"/>
      <c r="D888" s="229" t="s">
        <v>347</v>
      </c>
      <c r="E888" s="249" t="s">
        <v>19</v>
      </c>
      <c r="F888" s="250" t="s">
        <v>2506</v>
      </c>
      <c r="G888" s="248"/>
      <c r="H888" s="249" t="s">
        <v>19</v>
      </c>
      <c r="I888" s="251"/>
      <c r="J888" s="248"/>
      <c r="K888" s="248"/>
      <c r="L888" s="252"/>
      <c r="M888" s="253"/>
      <c r="N888" s="254"/>
      <c r="O888" s="254"/>
      <c r="P888" s="254"/>
      <c r="Q888" s="254"/>
      <c r="R888" s="254"/>
      <c r="S888" s="254"/>
      <c r="T888" s="254"/>
      <c r="U888" s="255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T888" s="256" t="s">
        <v>347</v>
      </c>
      <c r="AU888" s="256" t="s">
        <v>85</v>
      </c>
      <c r="AV888" s="14" t="s">
        <v>83</v>
      </c>
      <c r="AW888" s="14" t="s">
        <v>37</v>
      </c>
      <c r="AX888" s="14" t="s">
        <v>76</v>
      </c>
      <c r="AY888" s="256" t="s">
        <v>335</v>
      </c>
    </row>
    <row r="889" s="13" customFormat="1">
      <c r="A889" s="13"/>
      <c r="B889" s="236"/>
      <c r="C889" s="237"/>
      <c r="D889" s="229" t="s">
        <v>347</v>
      </c>
      <c r="E889" s="238" t="s">
        <v>19</v>
      </c>
      <c r="F889" s="239" t="s">
        <v>2964</v>
      </c>
      <c r="G889" s="237"/>
      <c r="H889" s="240">
        <v>0.121</v>
      </c>
      <c r="I889" s="241"/>
      <c r="J889" s="237"/>
      <c r="K889" s="237"/>
      <c r="L889" s="242"/>
      <c r="M889" s="243"/>
      <c r="N889" s="244"/>
      <c r="O889" s="244"/>
      <c r="P889" s="244"/>
      <c r="Q889" s="244"/>
      <c r="R889" s="244"/>
      <c r="S889" s="244"/>
      <c r="T889" s="244"/>
      <c r="U889" s="245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T889" s="246" t="s">
        <v>347</v>
      </c>
      <c r="AU889" s="246" t="s">
        <v>85</v>
      </c>
      <c r="AV889" s="13" t="s">
        <v>85</v>
      </c>
      <c r="AW889" s="13" t="s">
        <v>37</v>
      </c>
      <c r="AX889" s="13" t="s">
        <v>76</v>
      </c>
      <c r="AY889" s="246" t="s">
        <v>335</v>
      </c>
    </row>
    <row r="890" s="13" customFormat="1">
      <c r="A890" s="13"/>
      <c r="B890" s="236"/>
      <c r="C890" s="237"/>
      <c r="D890" s="229" t="s">
        <v>347</v>
      </c>
      <c r="E890" s="238" t="s">
        <v>19</v>
      </c>
      <c r="F890" s="239" t="s">
        <v>2965</v>
      </c>
      <c r="G890" s="237"/>
      <c r="H890" s="240">
        <v>0.22500000000000001</v>
      </c>
      <c r="I890" s="241"/>
      <c r="J890" s="237"/>
      <c r="K890" s="237"/>
      <c r="L890" s="242"/>
      <c r="M890" s="243"/>
      <c r="N890" s="244"/>
      <c r="O890" s="244"/>
      <c r="P890" s="244"/>
      <c r="Q890" s="244"/>
      <c r="R890" s="244"/>
      <c r="S890" s="244"/>
      <c r="T890" s="244"/>
      <c r="U890" s="245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T890" s="246" t="s">
        <v>347</v>
      </c>
      <c r="AU890" s="246" t="s">
        <v>85</v>
      </c>
      <c r="AV890" s="13" t="s">
        <v>85</v>
      </c>
      <c r="AW890" s="13" t="s">
        <v>37</v>
      </c>
      <c r="AX890" s="13" t="s">
        <v>76</v>
      </c>
      <c r="AY890" s="246" t="s">
        <v>335</v>
      </c>
    </row>
    <row r="891" s="13" customFormat="1">
      <c r="A891" s="13"/>
      <c r="B891" s="236"/>
      <c r="C891" s="237"/>
      <c r="D891" s="229" t="s">
        <v>347</v>
      </c>
      <c r="E891" s="238" t="s">
        <v>19</v>
      </c>
      <c r="F891" s="239" t="s">
        <v>2966</v>
      </c>
      <c r="G891" s="237"/>
      <c r="H891" s="240">
        <v>0.51000000000000001</v>
      </c>
      <c r="I891" s="241"/>
      <c r="J891" s="237"/>
      <c r="K891" s="237"/>
      <c r="L891" s="242"/>
      <c r="M891" s="243"/>
      <c r="N891" s="244"/>
      <c r="O891" s="244"/>
      <c r="P891" s="244"/>
      <c r="Q891" s="244"/>
      <c r="R891" s="244"/>
      <c r="S891" s="244"/>
      <c r="T891" s="244"/>
      <c r="U891" s="245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T891" s="246" t="s">
        <v>347</v>
      </c>
      <c r="AU891" s="246" t="s">
        <v>85</v>
      </c>
      <c r="AV891" s="13" t="s">
        <v>85</v>
      </c>
      <c r="AW891" s="13" t="s">
        <v>37</v>
      </c>
      <c r="AX891" s="13" t="s">
        <v>76</v>
      </c>
      <c r="AY891" s="246" t="s">
        <v>335</v>
      </c>
    </row>
    <row r="892" s="13" customFormat="1">
      <c r="A892" s="13"/>
      <c r="B892" s="236"/>
      <c r="C892" s="237"/>
      <c r="D892" s="229" t="s">
        <v>347</v>
      </c>
      <c r="E892" s="238" t="s">
        <v>19</v>
      </c>
      <c r="F892" s="239" t="s">
        <v>2967</v>
      </c>
      <c r="G892" s="237"/>
      <c r="H892" s="240">
        <v>0.28699999999999998</v>
      </c>
      <c r="I892" s="241"/>
      <c r="J892" s="237"/>
      <c r="K892" s="237"/>
      <c r="L892" s="242"/>
      <c r="M892" s="243"/>
      <c r="N892" s="244"/>
      <c r="O892" s="244"/>
      <c r="P892" s="244"/>
      <c r="Q892" s="244"/>
      <c r="R892" s="244"/>
      <c r="S892" s="244"/>
      <c r="T892" s="244"/>
      <c r="U892" s="245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T892" s="246" t="s">
        <v>347</v>
      </c>
      <c r="AU892" s="246" t="s">
        <v>85</v>
      </c>
      <c r="AV892" s="13" t="s">
        <v>85</v>
      </c>
      <c r="AW892" s="13" t="s">
        <v>37</v>
      </c>
      <c r="AX892" s="13" t="s">
        <v>76</v>
      </c>
      <c r="AY892" s="246" t="s">
        <v>335</v>
      </c>
    </row>
    <row r="893" s="13" customFormat="1">
      <c r="A893" s="13"/>
      <c r="B893" s="236"/>
      <c r="C893" s="237"/>
      <c r="D893" s="229" t="s">
        <v>347</v>
      </c>
      <c r="E893" s="238" t="s">
        <v>19</v>
      </c>
      <c r="F893" s="239" t="s">
        <v>2968</v>
      </c>
      <c r="G893" s="237"/>
      <c r="H893" s="240">
        <v>0.14999999999999999</v>
      </c>
      <c r="I893" s="241"/>
      <c r="J893" s="237"/>
      <c r="K893" s="237"/>
      <c r="L893" s="242"/>
      <c r="M893" s="243"/>
      <c r="N893" s="244"/>
      <c r="O893" s="244"/>
      <c r="P893" s="244"/>
      <c r="Q893" s="244"/>
      <c r="R893" s="244"/>
      <c r="S893" s="244"/>
      <c r="T893" s="244"/>
      <c r="U893" s="245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T893" s="246" t="s">
        <v>347</v>
      </c>
      <c r="AU893" s="246" t="s">
        <v>85</v>
      </c>
      <c r="AV893" s="13" t="s">
        <v>85</v>
      </c>
      <c r="AW893" s="13" t="s">
        <v>37</v>
      </c>
      <c r="AX893" s="13" t="s">
        <v>76</v>
      </c>
      <c r="AY893" s="246" t="s">
        <v>335</v>
      </c>
    </row>
    <row r="894" s="13" customFormat="1">
      <c r="A894" s="13"/>
      <c r="B894" s="236"/>
      <c r="C894" s="237"/>
      <c r="D894" s="229" t="s">
        <v>347</v>
      </c>
      <c r="E894" s="238" t="s">
        <v>19</v>
      </c>
      <c r="F894" s="239" t="s">
        <v>2969</v>
      </c>
      <c r="G894" s="237"/>
      <c r="H894" s="240">
        <v>0.30099999999999999</v>
      </c>
      <c r="I894" s="241"/>
      <c r="J894" s="237"/>
      <c r="K894" s="237"/>
      <c r="L894" s="242"/>
      <c r="M894" s="243"/>
      <c r="N894" s="244"/>
      <c r="O894" s="244"/>
      <c r="P894" s="244"/>
      <c r="Q894" s="244"/>
      <c r="R894" s="244"/>
      <c r="S894" s="244"/>
      <c r="T894" s="244"/>
      <c r="U894" s="245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T894" s="246" t="s">
        <v>347</v>
      </c>
      <c r="AU894" s="246" t="s">
        <v>85</v>
      </c>
      <c r="AV894" s="13" t="s">
        <v>85</v>
      </c>
      <c r="AW894" s="13" t="s">
        <v>37</v>
      </c>
      <c r="AX894" s="13" t="s">
        <v>76</v>
      </c>
      <c r="AY894" s="246" t="s">
        <v>335</v>
      </c>
    </row>
    <row r="895" s="13" customFormat="1">
      <c r="A895" s="13"/>
      <c r="B895" s="236"/>
      <c r="C895" s="237"/>
      <c r="D895" s="229" t="s">
        <v>347</v>
      </c>
      <c r="E895" s="238" t="s">
        <v>19</v>
      </c>
      <c r="F895" s="239" t="s">
        <v>2970</v>
      </c>
      <c r="G895" s="237"/>
      <c r="H895" s="240">
        <v>0.157</v>
      </c>
      <c r="I895" s="241"/>
      <c r="J895" s="237"/>
      <c r="K895" s="237"/>
      <c r="L895" s="242"/>
      <c r="M895" s="243"/>
      <c r="N895" s="244"/>
      <c r="O895" s="244"/>
      <c r="P895" s="244"/>
      <c r="Q895" s="244"/>
      <c r="R895" s="244"/>
      <c r="S895" s="244"/>
      <c r="T895" s="244"/>
      <c r="U895" s="245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T895" s="246" t="s">
        <v>347</v>
      </c>
      <c r="AU895" s="246" t="s">
        <v>85</v>
      </c>
      <c r="AV895" s="13" t="s">
        <v>85</v>
      </c>
      <c r="AW895" s="13" t="s">
        <v>37</v>
      </c>
      <c r="AX895" s="13" t="s">
        <v>76</v>
      </c>
      <c r="AY895" s="246" t="s">
        <v>335</v>
      </c>
    </row>
    <row r="896" s="13" customFormat="1">
      <c r="A896" s="13"/>
      <c r="B896" s="236"/>
      <c r="C896" s="237"/>
      <c r="D896" s="229" t="s">
        <v>347</v>
      </c>
      <c r="E896" s="238" t="s">
        <v>19</v>
      </c>
      <c r="F896" s="239" t="s">
        <v>2971</v>
      </c>
      <c r="G896" s="237"/>
      <c r="H896" s="240">
        <v>0.14499999999999999</v>
      </c>
      <c r="I896" s="241"/>
      <c r="J896" s="237"/>
      <c r="K896" s="237"/>
      <c r="L896" s="242"/>
      <c r="M896" s="243"/>
      <c r="N896" s="244"/>
      <c r="O896" s="244"/>
      <c r="P896" s="244"/>
      <c r="Q896" s="244"/>
      <c r="R896" s="244"/>
      <c r="S896" s="244"/>
      <c r="T896" s="244"/>
      <c r="U896" s="245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T896" s="246" t="s">
        <v>347</v>
      </c>
      <c r="AU896" s="246" t="s">
        <v>85</v>
      </c>
      <c r="AV896" s="13" t="s">
        <v>85</v>
      </c>
      <c r="AW896" s="13" t="s">
        <v>37</v>
      </c>
      <c r="AX896" s="13" t="s">
        <v>76</v>
      </c>
      <c r="AY896" s="246" t="s">
        <v>335</v>
      </c>
    </row>
    <row r="897" s="13" customFormat="1">
      <c r="A897" s="13"/>
      <c r="B897" s="236"/>
      <c r="C897" s="237"/>
      <c r="D897" s="229" t="s">
        <v>347</v>
      </c>
      <c r="E897" s="238" t="s">
        <v>19</v>
      </c>
      <c r="F897" s="239" t="s">
        <v>2972</v>
      </c>
      <c r="G897" s="237"/>
      <c r="H897" s="240">
        <v>0.13500000000000001</v>
      </c>
      <c r="I897" s="241"/>
      <c r="J897" s="237"/>
      <c r="K897" s="237"/>
      <c r="L897" s="242"/>
      <c r="M897" s="243"/>
      <c r="N897" s="244"/>
      <c r="O897" s="244"/>
      <c r="P897" s="244"/>
      <c r="Q897" s="244"/>
      <c r="R897" s="244"/>
      <c r="S897" s="244"/>
      <c r="T897" s="244"/>
      <c r="U897" s="245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T897" s="246" t="s">
        <v>347</v>
      </c>
      <c r="AU897" s="246" t="s">
        <v>85</v>
      </c>
      <c r="AV897" s="13" t="s">
        <v>85</v>
      </c>
      <c r="AW897" s="13" t="s">
        <v>37</v>
      </c>
      <c r="AX897" s="13" t="s">
        <v>76</v>
      </c>
      <c r="AY897" s="246" t="s">
        <v>335</v>
      </c>
    </row>
    <row r="898" s="13" customFormat="1">
      <c r="A898" s="13"/>
      <c r="B898" s="236"/>
      <c r="C898" s="237"/>
      <c r="D898" s="229" t="s">
        <v>347</v>
      </c>
      <c r="E898" s="238" t="s">
        <v>19</v>
      </c>
      <c r="F898" s="239" t="s">
        <v>2973</v>
      </c>
      <c r="G898" s="237"/>
      <c r="H898" s="240">
        <v>0.29099999999999998</v>
      </c>
      <c r="I898" s="241"/>
      <c r="J898" s="237"/>
      <c r="K898" s="237"/>
      <c r="L898" s="242"/>
      <c r="M898" s="243"/>
      <c r="N898" s="244"/>
      <c r="O898" s="244"/>
      <c r="P898" s="244"/>
      <c r="Q898" s="244"/>
      <c r="R898" s="244"/>
      <c r="S898" s="244"/>
      <c r="T898" s="244"/>
      <c r="U898" s="245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T898" s="246" t="s">
        <v>347</v>
      </c>
      <c r="AU898" s="246" t="s">
        <v>85</v>
      </c>
      <c r="AV898" s="13" t="s">
        <v>85</v>
      </c>
      <c r="AW898" s="13" t="s">
        <v>37</v>
      </c>
      <c r="AX898" s="13" t="s">
        <v>76</v>
      </c>
      <c r="AY898" s="246" t="s">
        <v>335</v>
      </c>
    </row>
    <row r="899" s="13" customFormat="1">
      <c r="A899" s="13"/>
      <c r="B899" s="236"/>
      <c r="C899" s="237"/>
      <c r="D899" s="229" t="s">
        <v>347</v>
      </c>
      <c r="E899" s="238" t="s">
        <v>19</v>
      </c>
      <c r="F899" s="239" t="s">
        <v>2974</v>
      </c>
      <c r="G899" s="237"/>
      <c r="H899" s="240">
        <v>0.38100000000000001</v>
      </c>
      <c r="I899" s="241"/>
      <c r="J899" s="237"/>
      <c r="K899" s="237"/>
      <c r="L899" s="242"/>
      <c r="M899" s="243"/>
      <c r="N899" s="244"/>
      <c r="O899" s="244"/>
      <c r="P899" s="244"/>
      <c r="Q899" s="244"/>
      <c r="R899" s="244"/>
      <c r="S899" s="244"/>
      <c r="T899" s="244"/>
      <c r="U899" s="245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T899" s="246" t="s">
        <v>347</v>
      </c>
      <c r="AU899" s="246" t="s">
        <v>85</v>
      </c>
      <c r="AV899" s="13" t="s">
        <v>85</v>
      </c>
      <c r="AW899" s="13" t="s">
        <v>37</v>
      </c>
      <c r="AX899" s="13" t="s">
        <v>76</v>
      </c>
      <c r="AY899" s="246" t="s">
        <v>335</v>
      </c>
    </row>
    <row r="900" s="13" customFormat="1">
      <c r="A900" s="13"/>
      <c r="B900" s="236"/>
      <c r="C900" s="237"/>
      <c r="D900" s="229" t="s">
        <v>347</v>
      </c>
      <c r="E900" s="238" t="s">
        <v>19</v>
      </c>
      <c r="F900" s="239" t="s">
        <v>2975</v>
      </c>
      <c r="G900" s="237"/>
      <c r="H900" s="240">
        <v>0.14799999999999999</v>
      </c>
      <c r="I900" s="241"/>
      <c r="J900" s="237"/>
      <c r="K900" s="237"/>
      <c r="L900" s="242"/>
      <c r="M900" s="243"/>
      <c r="N900" s="244"/>
      <c r="O900" s="244"/>
      <c r="P900" s="244"/>
      <c r="Q900" s="244"/>
      <c r="R900" s="244"/>
      <c r="S900" s="244"/>
      <c r="T900" s="244"/>
      <c r="U900" s="245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T900" s="246" t="s">
        <v>347</v>
      </c>
      <c r="AU900" s="246" t="s">
        <v>85</v>
      </c>
      <c r="AV900" s="13" t="s">
        <v>85</v>
      </c>
      <c r="AW900" s="13" t="s">
        <v>37</v>
      </c>
      <c r="AX900" s="13" t="s">
        <v>76</v>
      </c>
      <c r="AY900" s="246" t="s">
        <v>335</v>
      </c>
    </row>
    <row r="901" s="13" customFormat="1">
      <c r="A901" s="13"/>
      <c r="B901" s="236"/>
      <c r="C901" s="237"/>
      <c r="D901" s="229" t="s">
        <v>347</v>
      </c>
      <c r="E901" s="238" t="s">
        <v>19</v>
      </c>
      <c r="F901" s="239" t="s">
        <v>2976</v>
      </c>
      <c r="G901" s="237"/>
      <c r="H901" s="240">
        <v>0.161</v>
      </c>
      <c r="I901" s="241"/>
      <c r="J901" s="237"/>
      <c r="K901" s="237"/>
      <c r="L901" s="242"/>
      <c r="M901" s="243"/>
      <c r="N901" s="244"/>
      <c r="O901" s="244"/>
      <c r="P901" s="244"/>
      <c r="Q901" s="244"/>
      <c r="R901" s="244"/>
      <c r="S901" s="244"/>
      <c r="T901" s="244"/>
      <c r="U901" s="245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T901" s="246" t="s">
        <v>347</v>
      </c>
      <c r="AU901" s="246" t="s">
        <v>85</v>
      </c>
      <c r="AV901" s="13" t="s">
        <v>85</v>
      </c>
      <c r="AW901" s="13" t="s">
        <v>37</v>
      </c>
      <c r="AX901" s="13" t="s">
        <v>76</v>
      </c>
      <c r="AY901" s="246" t="s">
        <v>335</v>
      </c>
    </row>
    <row r="902" s="13" customFormat="1">
      <c r="A902" s="13"/>
      <c r="B902" s="236"/>
      <c r="C902" s="237"/>
      <c r="D902" s="229" t="s">
        <v>347</v>
      </c>
      <c r="E902" s="238" t="s">
        <v>19</v>
      </c>
      <c r="F902" s="239" t="s">
        <v>2977</v>
      </c>
      <c r="G902" s="237"/>
      <c r="H902" s="240">
        <v>0.22400000000000001</v>
      </c>
      <c r="I902" s="241"/>
      <c r="J902" s="237"/>
      <c r="K902" s="237"/>
      <c r="L902" s="242"/>
      <c r="M902" s="243"/>
      <c r="N902" s="244"/>
      <c r="O902" s="244"/>
      <c r="P902" s="244"/>
      <c r="Q902" s="244"/>
      <c r="R902" s="244"/>
      <c r="S902" s="244"/>
      <c r="T902" s="244"/>
      <c r="U902" s="245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T902" s="246" t="s">
        <v>347</v>
      </c>
      <c r="AU902" s="246" t="s">
        <v>85</v>
      </c>
      <c r="AV902" s="13" t="s">
        <v>85</v>
      </c>
      <c r="AW902" s="13" t="s">
        <v>37</v>
      </c>
      <c r="AX902" s="13" t="s">
        <v>76</v>
      </c>
      <c r="AY902" s="246" t="s">
        <v>335</v>
      </c>
    </row>
    <row r="903" s="13" customFormat="1">
      <c r="A903" s="13"/>
      <c r="B903" s="236"/>
      <c r="C903" s="237"/>
      <c r="D903" s="229" t="s">
        <v>347</v>
      </c>
      <c r="E903" s="238" t="s">
        <v>19</v>
      </c>
      <c r="F903" s="239" t="s">
        <v>2978</v>
      </c>
      <c r="G903" s="237"/>
      <c r="H903" s="240">
        <v>0.41899999999999998</v>
      </c>
      <c r="I903" s="241"/>
      <c r="J903" s="237"/>
      <c r="K903" s="237"/>
      <c r="L903" s="242"/>
      <c r="M903" s="243"/>
      <c r="N903" s="244"/>
      <c r="O903" s="244"/>
      <c r="P903" s="244"/>
      <c r="Q903" s="244"/>
      <c r="R903" s="244"/>
      <c r="S903" s="244"/>
      <c r="T903" s="244"/>
      <c r="U903" s="245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T903" s="246" t="s">
        <v>347</v>
      </c>
      <c r="AU903" s="246" t="s">
        <v>85</v>
      </c>
      <c r="AV903" s="13" t="s">
        <v>85</v>
      </c>
      <c r="AW903" s="13" t="s">
        <v>37</v>
      </c>
      <c r="AX903" s="13" t="s">
        <v>76</v>
      </c>
      <c r="AY903" s="246" t="s">
        <v>335</v>
      </c>
    </row>
    <row r="904" s="13" customFormat="1">
      <c r="A904" s="13"/>
      <c r="B904" s="236"/>
      <c r="C904" s="237"/>
      <c r="D904" s="229" t="s">
        <v>347</v>
      </c>
      <c r="E904" s="238" t="s">
        <v>19</v>
      </c>
      <c r="F904" s="239" t="s">
        <v>2979</v>
      </c>
      <c r="G904" s="237"/>
      <c r="H904" s="240">
        <v>0.221</v>
      </c>
      <c r="I904" s="241"/>
      <c r="J904" s="237"/>
      <c r="K904" s="237"/>
      <c r="L904" s="242"/>
      <c r="M904" s="243"/>
      <c r="N904" s="244"/>
      <c r="O904" s="244"/>
      <c r="P904" s="244"/>
      <c r="Q904" s="244"/>
      <c r="R904" s="244"/>
      <c r="S904" s="244"/>
      <c r="T904" s="244"/>
      <c r="U904" s="245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T904" s="246" t="s">
        <v>347</v>
      </c>
      <c r="AU904" s="246" t="s">
        <v>85</v>
      </c>
      <c r="AV904" s="13" t="s">
        <v>85</v>
      </c>
      <c r="AW904" s="13" t="s">
        <v>37</v>
      </c>
      <c r="AX904" s="13" t="s">
        <v>76</v>
      </c>
      <c r="AY904" s="246" t="s">
        <v>335</v>
      </c>
    </row>
    <row r="905" s="15" customFormat="1">
      <c r="A905" s="15"/>
      <c r="B905" s="267"/>
      <c r="C905" s="268"/>
      <c r="D905" s="229" t="s">
        <v>347</v>
      </c>
      <c r="E905" s="269" t="s">
        <v>19</v>
      </c>
      <c r="F905" s="270" t="s">
        <v>462</v>
      </c>
      <c r="G905" s="268"/>
      <c r="H905" s="271">
        <v>3.8759999999999999</v>
      </c>
      <c r="I905" s="272"/>
      <c r="J905" s="268"/>
      <c r="K905" s="268"/>
      <c r="L905" s="273"/>
      <c r="M905" s="274"/>
      <c r="N905" s="275"/>
      <c r="O905" s="275"/>
      <c r="P905" s="275"/>
      <c r="Q905" s="275"/>
      <c r="R905" s="275"/>
      <c r="S905" s="275"/>
      <c r="T905" s="275"/>
      <c r="U905" s="276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T905" s="277" t="s">
        <v>347</v>
      </c>
      <c r="AU905" s="277" t="s">
        <v>85</v>
      </c>
      <c r="AV905" s="15" t="s">
        <v>103</v>
      </c>
      <c r="AW905" s="15" t="s">
        <v>37</v>
      </c>
      <c r="AX905" s="15" t="s">
        <v>83</v>
      </c>
      <c r="AY905" s="277" t="s">
        <v>335</v>
      </c>
    </row>
    <row r="906" s="13" customFormat="1">
      <c r="A906" s="13"/>
      <c r="B906" s="236"/>
      <c r="C906" s="237"/>
      <c r="D906" s="229" t="s">
        <v>347</v>
      </c>
      <c r="E906" s="237"/>
      <c r="F906" s="239" t="s">
        <v>2980</v>
      </c>
      <c r="G906" s="237"/>
      <c r="H906" s="240">
        <v>4.6509999999999998</v>
      </c>
      <c r="I906" s="241"/>
      <c r="J906" s="237"/>
      <c r="K906" s="237"/>
      <c r="L906" s="242"/>
      <c r="M906" s="243"/>
      <c r="N906" s="244"/>
      <c r="O906" s="244"/>
      <c r="P906" s="244"/>
      <c r="Q906" s="244"/>
      <c r="R906" s="244"/>
      <c r="S906" s="244"/>
      <c r="T906" s="244"/>
      <c r="U906" s="245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T906" s="246" t="s">
        <v>347</v>
      </c>
      <c r="AU906" s="246" t="s">
        <v>85</v>
      </c>
      <c r="AV906" s="13" t="s">
        <v>85</v>
      </c>
      <c r="AW906" s="13" t="s">
        <v>4</v>
      </c>
      <c r="AX906" s="13" t="s">
        <v>83</v>
      </c>
      <c r="AY906" s="246" t="s">
        <v>335</v>
      </c>
    </row>
    <row r="907" s="2" customFormat="1" ht="16.5" customHeight="1">
      <c r="A907" s="40"/>
      <c r="B907" s="41"/>
      <c r="C907" s="257" t="s">
        <v>1351</v>
      </c>
      <c r="D907" s="257" t="s">
        <v>395</v>
      </c>
      <c r="E907" s="258" t="s">
        <v>2981</v>
      </c>
      <c r="F907" s="259" t="s">
        <v>2982</v>
      </c>
      <c r="G907" s="260" t="s">
        <v>364</v>
      </c>
      <c r="H907" s="261">
        <v>0.83199999999999996</v>
      </c>
      <c r="I907" s="262"/>
      <c r="J907" s="263">
        <f>ROUND(I907*H907,2)</f>
        <v>0</v>
      </c>
      <c r="K907" s="259" t="s">
        <v>19</v>
      </c>
      <c r="L907" s="264"/>
      <c r="M907" s="265" t="s">
        <v>19</v>
      </c>
      <c r="N907" s="266" t="s">
        <v>47</v>
      </c>
      <c r="O907" s="86"/>
      <c r="P907" s="225">
        <f>O907*H907</f>
        <v>0</v>
      </c>
      <c r="Q907" s="225">
        <v>0</v>
      </c>
      <c r="R907" s="225">
        <f>Q907*H907</f>
        <v>0</v>
      </c>
      <c r="S907" s="225">
        <v>0</v>
      </c>
      <c r="T907" s="225">
        <f>S907*H907</f>
        <v>0</v>
      </c>
      <c r="U907" s="226" t="s">
        <v>19</v>
      </c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R907" s="227" t="s">
        <v>565</v>
      </c>
      <c r="AT907" s="227" t="s">
        <v>395</v>
      </c>
      <c r="AU907" s="227" t="s">
        <v>85</v>
      </c>
      <c r="AY907" s="19" t="s">
        <v>335</v>
      </c>
      <c r="BE907" s="228">
        <f>IF(N907="základní",J907,0)</f>
        <v>0</v>
      </c>
      <c r="BF907" s="228">
        <f>IF(N907="snížená",J907,0)</f>
        <v>0</v>
      </c>
      <c r="BG907" s="228">
        <f>IF(N907="zákl. přenesená",J907,0)</f>
        <v>0</v>
      </c>
      <c r="BH907" s="228">
        <f>IF(N907="sníž. přenesená",J907,0)</f>
        <v>0</v>
      </c>
      <c r="BI907" s="228">
        <f>IF(N907="nulová",J907,0)</f>
        <v>0</v>
      </c>
      <c r="BJ907" s="19" t="s">
        <v>83</v>
      </c>
      <c r="BK907" s="228">
        <f>ROUND(I907*H907,2)</f>
        <v>0</v>
      </c>
      <c r="BL907" s="19" t="s">
        <v>447</v>
      </c>
      <c r="BM907" s="227" t="s">
        <v>2983</v>
      </c>
    </row>
    <row r="908" s="2" customFormat="1">
      <c r="A908" s="40"/>
      <c r="B908" s="41"/>
      <c r="C908" s="42"/>
      <c r="D908" s="229" t="s">
        <v>343</v>
      </c>
      <c r="E908" s="42"/>
      <c r="F908" s="230" t="s">
        <v>2982</v>
      </c>
      <c r="G908" s="42"/>
      <c r="H908" s="42"/>
      <c r="I908" s="231"/>
      <c r="J908" s="42"/>
      <c r="K908" s="42"/>
      <c r="L908" s="46"/>
      <c r="M908" s="232"/>
      <c r="N908" s="233"/>
      <c r="O908" s="86"/>
      <c r="P908" s="86"/>
      <c r="Q908" s="86"/>
      <c r="R908" s="86"/>
      <c r="S908" s="86"/>
      <c r="T908" s="86"/>
      <c r="U908" s="87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T908" s="19" t="s">
        <v>343</v>
      </c>
      <c r="AU908" s="19" t="s">
        <v>85</v>
      </c>
    </row>
    <row r="909" s="14" customFormat="1">
      <c r="A909" s="14"/>
      <c r="B909" s="247"/>
      <c r="C909" s="248"/>
      <c r="D909" s="229" t="s">
        <v>347</v>
      </c>
      <c r="E909" s="249" t="s">
        <v>19</v>
      </c>
      <c r="F909" s="250" t="s">
        <v>2506</v>
      </c>
      <c r="G909" s="248"/>
      <c r="H909" s="249" t="s">
        <v>19</v>
      </c>
      <c r="I909" s="251"/>
      <c r="J909" s="248"/>
      <c r="K909" s="248"/>
      <c r="L909" s="252"/>
      <c r="M909" s="253"/>
      <c r="N909" s="254"/>
      <c r="O909" s="254"/>
      <c r="P909" s="254"/>
      <c r="Q909" s="254"/>
      <c r="R909" s="254"/>
      <c r="S909" s="254"/>
      <c r="T909" s="254"/>
      <c r="U909" s="255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T909" s="256" t="s">
        <v>347</v>
      </c>
      <c r="AU909" s="256" t="s">
        <v>85</v>
      </c>
      <c r="AV909" s="14" t="s">
        <v>83</v>
      </c>
      <c r="AW909" s="14" t="s">
        <v>37</v>
      </c>
      <c r="AX909" s="14" t="s">
        <v>76</v>
      </c>
      <c r="AY909" s="256" t="s">
        <v>335</v>
      </c>
    </row>
    <row r="910" s="13" customFormat="1">
      <c r="A910" s="13"/>
      <c r="B910" s="236"/>
      <c r="C910" s="237"/>
      <c r="D910" s="229" t="s">
        <v>347</v>
      </c>
      <c r="E910" s="238" t="s">
        <v>19</v>
      </c>
      <c r="F910" s="239" t="s">
        <v>2984</v>
      </c>
      <c r="G910" s="237"/>
      <c r="H910" s="240">
        <v>0.42099999999999999</v>
      </c>
      <c r="I910" s="241"/>
      <c r="J910" s="237"/>
      <c r="K910" s="237"/>
      <c r="L910" s="242"/>
      <c r="M910" s="243"/>
      <c r="N910" s="244"/>
      <c r="O910" s="244"/>
      <c r="P910" s="244"/>
      <c r="Q910" s="244"/>
      <c r="R910" s="244"/>
      <c r="S910" s="244"/>
      <c r="T910" s="244"/>
      <c r="U910" s="245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T910" s="246" t="s">
        <v>347</v>
      </c>
      <c r="AU910" s="246" t="s">
        <v>85</v>
      </c>
      <c r="AV910" s="13" t="s">
        <v>85</v>
      </c>
      <c r="AW910" s="13" t="s">
        <v>37</v>
      </c>
      <c r="AX910" s="13" t="s">
        <v>76</v>
      </c>
      <c r="AY910" s="246" t="s">
        <v>335</v>
      </c>
    </row>
    <row r="911" s="13" customFormat="1">
      <c r="A911" s="13"/>
      <c r="B911" s="236"/>
      <c r="C911" s="237"/>
      <c r="D911" s="229" t="s">
        <v>347</v>
      </c>
      <c r="E911" s="238" t="s">
        <v>19</v>
      </c>
      <c r="F911" s="239" t="s">
        <v>2985</v>
      </c>
      <c r="G911" s="237"/>
      <c r="H911" s="240">
        <v>0.095000000000000001</v>
      </c>
      <c r="I911" s="241"/>
      <c r="J911" s="237"/>
      <c r="K911" s="237"/>
      <c r="L911" s="242"/>
      <c r="M911" s="243"/>
      <c r="N911" s="244"/>
      <c r="O911" s="244"/>
      <c r="P911" s="244"/>
      <c r="Q911" s="244"/>
      <c r="R911" s="244"/>
      <c r="S911" s="244"/>
      <c r="T911" s="244"/>
      <c r="U911" s="245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T911" s="246" t="s">
        <v>347</v>
      </c>
      <c r="AU911" s="246" t="s">
        <v>85</v>
      </c>
      <c r="AV911" s="13" t="s">
        <v>85</v>
      </c>
      <c r="AW911" s="13" t="s">
        <v>37</v>
      </c>
      <c r="AX911" s="13" t="s">
        <v>76</v>
      </c>
      <c r="AY911" s="246" t="s">
        <v>335</v>
      </c>
    </row>
    <row r="912" s="13" customFormat="1">
      <c r="A912" s="13"/>
      <c r="B912" s="236"/>
      <c r="C912" s="237"/>
      <c r="D912" s="229" t="s">
        <v>347</v>
      </c>
      <c r="E912" s="238" t="s">
        <v>19</v>
      </c>
      <c r="F912" s="239" t="s">
        <v>2986</v>
      </c>
      <c r="G912" s="237"/>
      <c r="H912" s="240">
        <v>0.17699999999999999</v>
      </c>
      <c r="I912" s="241"/>
      <c r="J912" s="237"/>
      <c r="K912" s="237"/>
      <c r="L912" s="242"/>
      <c r="M912" s="243"/>
      <c r="N912" s="244"/>
      <c r="O912" s="244"/>
      <c r="P912" s="244"/>
      <c r="Q912" s="244"/>
      <c r="R912" s="244"/>
      <c r="S912" s="244"/>
      <c r="T912" s="244"/>
      <c r="U912" s="245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T912" s="246" t="s">
        <v>347</v>
      </c>
      <c r="AU912" s="246" t="s">
        <v>85</v>
      </c>
      <c r="AV912" s="13" t="s">
        <v>85</v>
      </c>
      <c r="AW912" s="13" t="s">
        <v>37</v>
      </c>
      <c r="AX912" s="13" t="s">
        <v>76</v>
      </c>
      <c r="AY912" s="246" t="s">
        <v>335</v>
      </c>
    </row>
    <row r="913" s="15" customFormat="1">
      <c r="A913" s="15"/>
      <c r="B913" s="267"/>
      <c r="C913" s="268"/>
      <c r="D913" s="229" t="s">
        <v>347</v>
      </c>
      <c r="E913" s="269" t="s">
        <v>19</v>
      </c>
      <c r="F913" s="270" t="s">
        <v>462</v>
      </c>
      <c r="G913" s="268"/>
      <c r="H913" s="271">
        <v>0.69299999999999995</v>
      </c>
      <c r="I913" s="272"/>
      <c r="J913" s="268"/>
      <c r="K913" s="268"/>
      <c r="L913" s="273"/>
      <c r="M913" s="274"/>
      <c r="N913" s="275"/>
      <c r="O913" s="275"/>
      <c r="P913" s="275"/>
      <c r="Q913" s="275"/>
      <c r="R913" s="275"/>
      <c r="S913" s="275"/>
      <c r="T913" s="275"/>
      <c r="U913" s="276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T913" s="277" t="s">
        <v>347</v>
      </c>
      <c r="AU913" s="277" t="s">
        <v>85</v>
      </c>
      <c r="AV913" s="15" t="s">
        <v>103</v>
      </c>
      <c r="AW913" s="15" t="s">
        <v>37</v>
      </c>
      <c r="AX913" s="15" t="s">
        <v>83</v>
      </c>
      <c r="AY913" s="277" t="s">
        <v>335</v>
      </c>
    </row>
    <row r="914" s="13" customFormat="1">
      <c r="A914" s="13"/>
      <c r="B914" s="236"/>
      <c r="C914" s="237"/>
      <c r="D914" s="229" t="s">
        <v>347</v>
      </c>
      <c r="E914" s="237"/>
      <c r="F914" s="239" t="s">
        <v>2987</v>
      </c>
      <c r="G914" s="237"/>
      <c r="H914" s="240">
        <v>0.83199999999999996</v>
      </c>
      <c r="I914" s="241"/>
      <c r="J914" s="237"/>
      <c r="K914" s="237"/>
      <c r="L914" s="242"/>
      <c r="M914" s="243"/>
      <c r="N914" s="244"/>
      <c r="O914" s="244"/>
      <c r="P914" s="244"/>
      <c r="Q914" s="244"/>
      <c r="R914" s="244"/>
      <c r="S914" s="244"/>
      <c r="T914" s="244"/>
      <c r="U914" s="245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T914" s="246" t="s">
        <v>347</v>
      </c>
      <c r="AU914" s="246" t="s">
        <v>85</v>
      </c>
      <c r="AV914" s="13" t="s">
        <v>85</v>
      </c>
      <c r="AW914" s="13" t="s">
        <v>4</v>
      </c>
      <c r="AX914" s="13" t="s">
        <v>83</v>
      </c>
      <c r="AY914" s="246" t="s">
        <v>335</v>
      </c>
    </row>
    <row r="915" s="2" customFormat="1" ht="16.5" customHeight="1">
      <c r="A915" s="40"/>
      <c r="B915" s="41"/>
      <c r="C915" s="257" t="s">
        <v>1358</v>
      </c>
      <c r="D915" s="257" t="s">
        <v>395</v>
      </c>
      <c r="E915" s="258" t="s">
        <v>2988</v>
      </c>
      <c r="F915" s="259" t="s">
        <v>2989</v>
      </c>
      <c r="G915" s="260" t="s">
        <v>364</v>
      </c>
      <c r="H915" s="261">
        <v>1.6000000000000001</v>
      </c>
      <c r="I915" s="262"/>
      <c r="J915" s="263">
        <f>ROUND(I915*H915,2)</f>
        <v>0</v>
      </c>
      <c r="K915" s="259" t="s">
        <v>19</v>
      </c>
      <c r="L915" s="264"/>
      <c r="M915" s="265" t="s">
        <v>19</v>
      </c>
      <c r="N915" s="266" t="s">
        <v>47</v>
      </c>
      <c r="O915" s="86"/>
      <c r="P915" s="225">
        <f>O915*H915</f>
        <v>0</v>
      </c>
      <c r="Q915" s="225">
        <v>0</v>
      </c>
      <c r="R915" s="225">
        <f>Q915*H915</f>
        <v>0</v>
      </c>
      <c r="S915" s="225">
        <v>0</v>
      </c>
      <c r="T915" s="225">
        <f>S915*H915</f>
        <v>0</v>
      </c>
      <c r="U915" s="226" t="s">
        <v>19</v>
      </c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R915" s="227" t="s">
        <v>565</v>
      </c>
      <c r="AT915" s="227" t="s">
        <v>395</v>
      </c>
      <c r="AU915" s="227" t="s">
        <v>85</v>
      </c>
      <c r="AY915" s="19" t="s">
        <v>335</v>
      </c>
      <c r="BE915" s="228">
        <f>IF(N915="základní",J915,0)</f>
        <v>0</v>
      </c>
      <c r="BF915" s="228">
        <f>IF(N915="snížená",J915,0)</f>
        <v>0</v>
      </c>
      <c r="BG915" s="228">
        <f>IF(N915="zákl. přenesená",J915,0)</f>
        <v>0</v>
      </c>
      <c r="BH915" s="228">
        <f>IF(N915="sníž. přenesená",J915,0)</f>
        <v>0</v>
      </c>
      <c r="BI915" s="228">
        <f>IF(N915="nulová",J915,0)</f>
        <v>0</v>
      </c>
      <c r="BJ915" s="19" t="s">
        <v>83</v>
      </c>
      <c r="BK915" s="228">
        <f>ROUND(I915*H915,2)</f>
        <v>0</v>
      </c>
      <c r="BL915" s="19" t="s">
        <v>447</v>
      </c>
      <c r="BM915" s="227" t="s">
        <v>2990</v>
      </c>
    </row>
    <row r="916" s="2" customFormat="1">
      <c r="A916" s="40"/>
      <c r="B916" s="41"/>
      <c r="C916" s="42"/>
      <c r="D916" s="229" t="s">
        <v>343</v>
      </c>
      <c r="E916" s="42"/>
      <c r="F916" s="230" t="s">
        <v>2989</v>
      </c>
      <c r="G916" s="42"/>
      <c r="H916" s="42"/>
      <c r="I916" s="231"/>
      <c r="J916" s="42"/>
      <c r="K916" s="42"/>
      <c r="L916" s="46"/>
      <c r="M916" s="232"/>
      <c r="N916" s="233"/>
      <c r="O916" s="86"/>
      <c r="P916" s="86"/>
      <c r="Q916" s="86"/>
      <c r="R916" s="86"/>
      <c r="S916" s="86"/>
      <c r="T916" s="86"/>
      <c r="U916" s="87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T916" s="19" t="s">
        <v>343</v>
      </c>
      <c r="AU916" s="19" t="s">
        <v>85</v>
      </c>
    </row>
    <row r="917" s="14" customFormat="1">
      <c r="A917" s="14"/>
      <c r="B917" s="247"/>
      <c r="C917" s="248"/>
      <c r="D917" s="229" t="s">
        <v>347</v>
      </c>
      <c r="E917" s="249" t="s">
        <v>19</v>
      </c>
      <c r="F917" s="250" t="s">
        <v>2506</v>
      </c>
      <c r="G917" s="248"/>
      <c r="H917" s="249" t="s">
        <v>19</v>
      </c>
      <c r="I917" s="251"/>
      <c r="J917" s="248"/>
      <c r="K917" s="248"/>
      <c r="L917" s="252"/>
      <c r="M917" s="253"/>
      <c r="N917" s="254"/>
      <c r="O917" s="254"/>
      <c r="P917" s="254"/>
      <c r="Q917" s="254"/>
      <c r="R917" s="254"/>
      <c r="S917" s="254"/>
      <c r="T917" s="254"/>
      <c r="U917" s="255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T917" s="256" t="s">
        <v>347</v>
      </c>
      <c r="AU917" s="256" t="s">
        <v>85</v>
      </c>
      <c r="AV917" s="14" t="s">
        <v>83</v>
      </c>
      <c r="AW917" s="14" t="s">
        <v>37</v>
      </c>
      <c r="AX917" s="14" t="s">
        <v>76</v>
      </c>
      <c r="AY917" s="256" t="s">
        <v>335</v>
      </c>
    </row>
    <row r="918" s="13" customFormat="1">
      <c r="A918" s="13"/>
      <c r="B918" s="236"/>
      <c r="C918" s="237"/>
      <c r="D918" s="229" t="s">
        <v>347</v>
      </c>
      <c r="E918" s="238" t="s">
        <v>19</v>
      </c>
      <c r="F918" s="239" t="s">
        <v>2991</v>
      </c>
      <c r="G918" s="237"/>
      <c r="H918" s="240">
        <v>0.68700000000000006</v>
      </c>
      <c r="I918" s="241"/>
      <c r="J918" s="237"/>
      <c r="K918" s="237"/>
      <c r="L918" s="242"/>
      <c r="M918" s="243"/>
      <c r="N918" s="244"/>
      <c r="O918" s="244"/>
      <c r="P918" s="244"/>
      <c r="Q918" s="244"/>
      <c r="R918" s="244"/>
      <c r="S918" s="244"/>
      <c r="T918" s="244"/>
      <c r="U918" s="245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T918" s="246" t="s">
        <v>347</v>
      </c>
      <c r="AU918" s="246" t="s">
        <v>85</v>
      </c>
      <c r="AV918" s="13" t="s">
        <v>85</v>
      </c>
      <c r="AW918" s="13" t="s">
        <v>37</v>
      </c>
      <c r="AX918" s="13" t="s">
        <v>76</v>
      </c>
      <c r="AY918" s="246" t="s">
        <v>335</v>
      </c>
    </row>
    <row r="919" s="13" customFormat="1">
      <c r="A919" s="13"/>
      <c r="B919" s="236"/>
      <c r="C919" s="237"/>
      <c r="D919" s="229" t="s">
        <v>347</v>
      </c>
      <c r="E919" s="238" t="s">
        <v>19</v>
      </c>
      <c r="F919" s="239" t="s">
        <v>2992</v>
      </c>
      <c r="G919" s="237"/>
      <c r="H919" s="240">
        <v>0.64600000000000002</v>
      </c>
      <c r="I919" s="241"/>
      <c r="J919" s="237"/>
      <c r="K919" s="237"/>
      <c r="L919" s="242"/>
      <c r="M919" s="243"/>
      <c r="N919" s="244"/>
      <c r="O919" s="244"/>
      <c r="P919" s="244"/>
      <c r="Q919" s="244"/>
      <c r="R919" s="244"/>
      <c r="S919" s="244"/>
      <c r="T919" s="244"/>
      <c r="U919" s="245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T919" s="246" t="s">
        <v>347</v>
      </c>
      <c r="AU919" s="246" t="s">
        <v>85</v>
      </c>
      <c r="AV919" s="13" t="s">
        <v>85</v>
      </c>
      <c r="AW919" s="13" t="s">
        <v>37</v>
      </c>
      <c r="AX919" s="13" t="s">
        <v>76</v>
      </c>
      <c r="AY919" s="246" t="s">
        <v>335</v>
      </c>
    </row>
    <row r="920" s="15" customFormat="1">
      <c r="A920" s="15"/>
      <c r="B920" s="267"/>
      <c r="C920" s="268"/>
      <c r="D920" s="229" t="s">
        <v>347</v>
      </c>
      <c r="E920" s="269" t="s">
        <v>19</v>
      </c>
      <c r="F920" s="270" t="s">
        <v>462</v>
      </c>
      <c r="G920" s="268"/>
      <c r="H920" s="271">
        <v>1.333</v>
      </c>
      <c r="I920" s="272"/>
      <c r="J920" s="268"/>
      <c r="K920" s="268"/>
      <c r="L920" s="273"/>
      <c r="M920" s="274"/>
      <c r="N920" s="275"/>
      <c r="O920" s="275"/>
      <c r="P920" s="275"/>
      <c r="Q920" s="275"/>
      <c r="R920" s="275"/>
      <c r="S920" s="275"/>
      <c r="T920" s="275"/>
      <c r="U920" s="276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T920" s="277" t="s">
        <v>347</v>
      </c>
      <c r="AU920" s="277" t="s">
        <v>85</v>
      </c>
      <c r="AV920" s="15" t="s">
        <v>103</v>
      </c>
      <c r="AW920" s="15" t="s">
        <v>37</v>
      </c>
      <c r="AX920" s="15" t="s">
        <v>83</v>
      </c>
      <c r="AY920" s="277" t="s">
        <v>335</v>
      </c>
    </row>
    <row r="921" s="13" customFormat="1">
      <c r="A921" s="13"/>
      <c r="B921" s="236"/>
      <c r="C921" s="237"/>
      <c r="D921" s="229" t="s">
        <v>347</v>
      </c>
      <c r="E921" s="237"/>
      <c r="F921" s="239" t="s">
        <v>2993</v>
      </c>
      <c r="G921" s="237"/>
      <c r="H921" s="240">
        <v>1.6000000000000001</v>
      </c>
      <c r="I921" s="241"/>
      <c r="J921" s="237"/>
      <c r="K921" s="237"/>
      <c r="L921" s="242"/>
      <c r="M921" s="243"/>
      <c r="N921" s="244"/>
      <c r="O921" s="244"/>
      <c r="P921" s="244"/>
      <c r="Q921" s="244"/>
      <c r="R921" s="244"/>
      <c r="S921" s="244"/>
      <c r="T921" s="244"/>
      <c r="U921" s="245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T921" s="246" t="s">
        <v>347</v>
      </c>
      <c r="AU921" s="246" t="s">
        <v>85</v>
      </c>
      <c r="AV921" s="13" t="s">
        <v>85</v>
      </c>
      <c r="AW921" s="13" t="s">
        <v>4</v>
      </c>
      <c r="AX921" s="13" t="s">
        <v>83</v>
      </c>
      <c r="AY921" s="246" t="s">
        <v>335</v>
      </c>
    </row>
    <row r="922" s="2" customFormat="1" ht="16.5" customHeight="1">
      <c r="A922" s="40"/>
      <c r="B922" s="41"/>
      <c r="C922" s="257" t="s">
        <v>1365</v>
      </c>
      <c r="D922" s="257" t="s">
        <v>395</v>
      </c>
      <c r="E922" s="258" t="s">
        <v>2994</v>
      </c>
      <c r="F922" s="259" t="s">
        <v>2995</v>
      </c>
      <c r="G922" s="260" t="s">
        <v>364</v>
      </c>
      <c r="H922" s="261">
        <v>0.58199999999999996</v>
      </c>
      <c r="I922" s="262"/>
      <c r="J922" s="263">
        <f>ROUND(I922*H922,2)</f>
        <v>0</v>
      </c>
      <c r="K922" s="259" t="s">
        <v>19</v>
      </c>
      <c r="L922" s="264"/>
      <c r="M922" s="265" t="s">
        <v>19</v>
      </c>
      <c r="N922" s="266" t="s">
        <v>47</v>
      </c>
      <c r="O922" s="86"/>
      <c r="P922" s="225">
        <f>O922*H922</f>
        <v>0</v>
      </c>
      <c r="Q922" s="225">
        <v>0</v>
      </c>
      <c r="R922" s="225">
        <f>Q922*H922</f>
        <v>0</v>
      </c>
      <c r="S922" s="225">
        <v>0</v>
      </c>
      <c r="T922" s="225">
        <f>S922*H922</f>
        <v>0</v>
      </c>
      <c r="U922" s="226" t="s">
        <v>19</v>
      </c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R922" s="227" t="s">
        <v>565</v>
      </c>
      <c r="AT922" s="227" t="s">
        <v>395</v>
      </c>
      <c r="AU922" s="227" t="s">
        <v>85</v>
      </c>
      <c r="AY922" s="19" t="s">
        <v>335</v>
      </c>
      <c r="BE922" s="228">
        <f>IF(N922="základní",J922,0)</f>
        <v>0</v>
      </c>
      <c r="BF922" s="228">
        <f>IF(N922="snížená",J922,0)</f>
        <v>0</v>
      </c>
      <c r="BG922" s="228">
        <f>IF(N922="zákl. přenesená",J922,0)</f>
        <v>0</v>
      </c>
      <c r="BH922" s="228">
        <f>IF(N922="sníž. přenesená",J922,0)</f>
        <v>0</v>
      </c>
      <c r="BI922" s="228">
        <f>IF(N922="nulová",J922,0)</f>
        <v>0</v>
      </c>
      <c r="BJ922" s="19" t="s">
        <v>83</v>
      </c>
      <c r="BK922" s="228">
        <f>ROUND(I922*H922,2)</f>
        <v>0</v>
      </c>
      <c r="BL922" s="19" t="s">
        <v>447</v>
      </c>
      <c r="BM922" s="227" t="s">
        <v>2996</v>
      </c>
    </row>
    <row r="923" s="2" customFormat="1">
      <c r="A923" s="40"/>
      <c r="B923" s="41"/>
      <c r="C923" s="42"/>
      <c r="D923" s="229" t="s">
        <v>343</v>
      </c>
      <c r="E923" s="42"/>
      <c r="F923" s="230" t="s">
        <v>2995</v>
      </c>
      <c r="G923" s="42"/>
      <c r="H923" s="42"/>
      <c r="I923" s="231"/>
      <c r="J923" s="42"/>
      <c r="K923" s="42"/>
      <c r="L923" s="46"/>
      <c r="M923" s="232"/>
      <c r="N923" s="233"/>
      <c r="O923" s="86"/>
      <c r="P923" s="86"/>
      <c r="Q923" s="86"/>
      <c r="R923" s="86"/>
      <c r="S923" s="86"/>
      <c r="T923" s="86"/>
      <c r="U923" s="87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T923" s="19" t="s">
        <v>343</v>
      </c>
      <c r="AU923" s="19" t="s">
        <v>85</v>
      </c>
    </row>
    <row r="924" s="14" customFormat="1">
      <c r="A924" s="14"/>
      <c r="B924" s="247"/>
      <c r="C924" s="248"/>
      <c r="D924" s="229" t="s">
        <v>347</v>
      </c>
      <c r="E924" s="249" t="s">
        <v>19</v>
      </c>
      <c r="F924" s="250" t="s">
        <v>2506</v>
      </c>
      <c r="G924" s="248"/>
      <c r="H924" s="249" t="s">
        <v>19</v>
      </c>
      <c r="I924" s="251"/>
      <c r="J924" s="248"/>
      <c r="K924" s="248"/>
      <c r="L924" s="252"/>
      <c r="M924" s="253"/>
      <c r="N924" s="254"/>
      <c r="O924" s="254"/>
      <c r="P924" s="254"/>
      <c r="Q924" s="254"/>
      <c r="R924" s="254"/>
      <c r="S924" s="254"/>
      <c r="T924" s="254"/>
      <c r="U924" s="255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T924" s="256" t="s">
        <v>347</v>
      </c>
      <c r="AU924" s="256" t="s">
        <v>85</v>
      </c>
      <c r="AV924" s="14" t="s">
        <v>83</v>
      </c>
      <c r="AW924" s="14" t="s">
        <v>37</v>
      </c>
      <c r="AX924" s="14" t="s">
        <v>76</v>
      </c>
      <c r="AY924" s="256" t="s">
        <v>335</v>
      </c>
    </row>
    <row r="925" s="13" customFormat="1">
      <c r="A925" s="13"/>
      <c r="B925" s="236"/>
      <c r="C925" s="237"/>
      <c r="D925" s="229" t="s">
        <v>347</v>
      </c>
      <c r="E925" s="238" t="s">
        <v>19</v>
      </c>
      <c r="F925" s="239" t="s">
        <v>2997</v>
      </c>
      <c r="G925" s="237"/>
      <c r="H925" s="240">
        <v>0.26700000000000002</v>
      </c>
      <c r="I925" s="241"/>
      <c r="J925" s="237"/>
      <c r="K925" s="237"/>
      <c r="L925" s="242"/>
      <c r="M925" s="243"/>
      <c r="N925" s="244"/>
      <c r="O925" s="244"/>
      <c r="P925" s="244"/>
      <c r="Q925" s="244"/>
      <c r="R925" s="244"/>
      <c r="S925" s="244"/>
      <c r="T925" s="244"/>
      <c r="U925" s="245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T925" s="246" t="s">
        <v>347</v>
      </c>
      <c r="AU925" s="246" t="s">
        <v>85</v>
      </c>
      <c r="AV925" s="13" t="s">
        <v>85</v>
      </c>
      <c r="AW925" s="13" t="s">
        <v>37</v>
      </c>
      <c r="AX925" s="13" t="s">
        <v>76</v>
      </c>
      <c r="AY925" s="246" t="s">
        <v>335</v>
      </c>
    </row>
    <row r="926" s="13" customFormat="1">
      <c r="A926" s="13"/>
      <c r="B926" s="236"/>
      <c r="C926" s="237"/>
      <c r="D926" s="229" t="s">
        <v>347</v>
      </c>
      <c r="E926" s="238" t="s">
        <v>19</v>
      </c>
      <c r="F926" s="239" t="s">
        <v>2998</v>
      </c>
      <c r="G926" s="237"/>
      <c r="H926" s="240">
        <v>0.218</v>
      </c>
      <c r="I926" s="241"/>
      <c r="J926" s="237"/>
      <c r="K926" s="237"/>
      <c r="L926" s="242"/>
      <c r="M926" s="243"/>
      <c r="N926" s="244"/>
      <c r="O926" s="244"/>
      <c r="P926" s="244"/>
      <c r="Q926" s="244"/>
      <c r="R926" s="244"/>
      <c r="S926" s="244"/>
      <c r="T926" s="244"/>
      <c r="U926" s="245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T926" s="246" t="s">
        <v>347</v>
      </c>
      <c r="AU926" s="246" t="s">
        <v>85</v>
      </c>
      <c r="AV926" s="13" t="s">
        <v>85</v>
      </c>
      <c r="AW926" s="13" t="s">
        <v>37</v>
      </c>
      <c r="AX926" s="13" t="s">
        <v>76</v>
      </c>
      <c r="AY926" s="246" t="s">
        <v>335</v>
      </c>
    </row>
    <row r="927" s="15" customFormat="1">
      <c r="A927" s="15"/>
      <c r="B927" s="267"/>
      <c r="C927" s="268"/>
      <c r="D927" s="229" t="s">
        <v>347</v>
      </c>
      <c r="E927" s="269" t="s">
        <v>19</v>
      </c>
      <c r="F927" s="270" t="s">
        <v>462</v>
      </c>
      <c r="G927" s="268"/>
      <c r="H927" s="271">
        <v>0.48499999999999999</v>
      </c>
      <c r="I927" s="272"/>
      <c r="J927" s="268"/>
      <c r="K927" s="268"/>
      <c r="L927" s="273"/>
      <c r="M927" s="274"/>
      <c r="N927" s="275"/>
      <c r="O927" s="275"/>
      <c r="P927" s="275"/>
      <c r="Q927" s="275"/>
      <c r="R927" s="275"/>
      <c r="S927" s="275"/>
      <c r="T927" s="275"/>
      <c r="U927" s="276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T927" s="277" t="s">
        <v>347</v>
      </c>
      <c r="AU927" s="277" t="s">
        <v>85</v>
      </c>
      <c r="AV927" s="15" t="s">
        <v>103</v>
      </c>
      <c r="AW927" s="15" t="s">
        <v>37</v>
      </c>
      <c r="AX927" s="15" t="s">
        <v>83</v>
      </c>
      <c r="AY927" s="277" t="s">
        <v>335</v>
      </c>
    </row>
    <row r="928" s="13" customFormat="1">
      <c r="A928" s="13"/>
      <c r="B928" s="236"/>
      <c r="C928" s="237"/>
      <c r="D928" s="229" t="s">
        <v>347</v>
      </c>
      <c r="E928" s="237"/>
      <c r="F928" s="239" t="s">
        <v>2999</v>
      </c>
      <c r="G928" s="237"/>
      <c r="H928" s="240">
        <v>0.58199999999999996</v>
      </c>
      <c r="I928" s="241"/>
      <c r="J928" s="237"/>
      <c r="K928" s="237"/>
      <c r="L928" s="242"/>
      <c r="M928" s="243"/>
      <c r="N928" s="244"/>
      <c r="O928" s="244"/>
      <c r="P928" s="244"/>
      <c r="Q928" s="244"/>
      <c r="R928" s="244"/>
      <c r="S928" s="244"/>
      <c r="T928" s="244"/>
      <c r="U928" s="245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T928" s="246" t="s">
        <v>347</v>
      </c>
      <c r="AU928" s="246" t="s">
        <v>85</v>
      </c>
      <c r="AV928" s="13" t="s">
        <v>85</v>
      </c>
      <c r="AW928" s="13" t="s">
        <v>4</v>
      </c>
      <c r="AX928" s="13" t="s">
        <v>83</v>
      </c>
      <c r="AY928" s="246" t="s">
        <v>335</v>
      </c>
    </row>
    <row r="929" s="12" customFormat="1" ht="22.8" customHeight="1">
      <c r="A929" s="12"/>
      <c r="B929" s="200"/>
      <c r="C929" s="201"/>
      <c r="D929" s="202" t="s">
        <v>75</v>
      </c>
      <c r="E929" s="214" t="s">
        <v>2085</v>
      </c>
      <c r="F929" s="214" t="s">
        <v>2086</v>
      </c>
      <c r="G929" s="201"/>
      <c r="H929" s="201"/>
      <c r="I929" s="204"/>
      <c r="J929" s="215">
        <f>BK929</f>
        <v>0</v>
      </c>
      <c r="K929" s="201"/>
      <c r="L929" s="206"/>
      <c r="M929" s="207"/>
      <c r="N929" s="208"/>
      <c r="O929" s="208"/>
      <c r="P929" s="209">
        <f>SUM(P930:P1202)</f>
        <v>0</v>
      </c>
      <c r="Q929" s="208"/>
      <c r="R929" s="209">
        <f>SUM(R930:R1202)</f>
        <v>0.39990465000000008</v>
      </c>
      <c r="S929" s="208"/>
      <c r="T929" s="209">
        <f>SUM(T930:T1202)</f>
        <v>0</v>
      </c>
      <c r="U929" s="210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R929" s="211" t="s">
        <v>85</v>
      </c>
      <c r="AT929" s="212" t="s">
        <v>75</v>
      </c>
      <c r="AU929" s="212" t="s">
        <v>83</v>
      </c>
      <c r="AY929" s="211" t="s">
        <v>335</v>
      </c>
      <c r="BK929" s="213">
        <f>SUM(BK930:BK1202)</f>
        <v>0</v>
      </c>
    </row>
    <row r="930" s="2" customFormat="1" ht="16.5" customHeight="1">
      <c r="A930" s="40"/>
      <c r="B930" s="41"/>
      <c r="C930" s="216" t="s">
        <v>1374</v>
      </c>
      <c r="D930" s="216" t="s">
        <v>337</v>
      </c>
      <c r="E930" s="217" t="s">
        <v>3000</v>
      </c>
      <c r="F930" s="218" t="s">
        <v>3001</v>
      </c>
      <c r="G930" s="219" t="s">
        <v>388</v>
      </c>
      <c r="H930" s="220">
        <v>594.154</v>
      </c>
      <c r="I930" s="221"/>
      <c r="J930" s="222">
        <f>ROUND(I930*H930,2)</f>
        <v>0</v>
      </c>
      <c r="K930" s="218" t="s">
        <v>341</v>
      </c>
      <c r="L930" s="46"/>
      <c r="M930" s="223" t="s">
        <v>19</v>
      </c>
      <c r="N930" s="224" t="s">
        <v>47</v>
      </c>
      <c r="O930" s="86"/>
      <c r="P930" s="225">
        <f>O930*H930</f>
        <v>0</v>
      </c>
      <c r="Q930" s="225">
        <v>0</v>
      </c>
      <c r="R930" s="225">
        <f>Q930*H930</f>
        <v>0</v>
      </c>
      <c r="S930" s="225">
        <v>0</v>
      </c>
      <c r="T930" s="225">
        <f>S930*H930</f>
        <v>0</v>
      </c>
      <c r="U930" s="226" t="s">
        <v>19</v>
      </c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R930" s="227" t="s">
        <v>447</v>
      </c>
      <c r="AT930" s="227" t="s">
        <v>337</v>
      </c>
      <c r="AU930" s="227" t="s">
        <v>85</v>
      </c>
      <c r="AY930" s="19" t="s">
        <v>335</v>
      </c>
      <c r="BE930" s="228">
        <f>IF(N930="základní",J930,0)</f>
        <v>0</v>
      </c>
      <c r="BF930" s="228">
        <f>IF(N930="snížená",J930,0)</f>
        <v>0</v>
      </c>
      <c r="BG930" s="228">
        <f>IF(N930="zákl. přenesená",J930,0)</f>
        <v>0</v>
      </c>
      <c r="BH930" s="228">
        <f>IF(N930="sníž. přenesená",J930,0)</f>
        <v>0</v>
      </c>
      <c r="BI930" s="228">
        <f>IF(N930="nulová",J930,0)</f>
        <v>0</v>
      </c>
      <c r="BJ930" s="19" t="s">
        <v>83</v>
      </c>
      <c r="BK930" s="228">
        <f>ROUND(I930*H930,2)</f>
        <v>0</v>
      </c>
      <c r="BL930" s="19" t="s">
        <v>447</v>
      </c>
      <c r="BM930" s="227" t="s">
        <v>3002</v>
      </c>
    </row>
    <row r="931" s="2" customFormat="1">
      <c r="A931" s="40"/>
      <c r="B931" s="41"/>
      <c r="C931" s="42"/>
      <c r="D931" s="229" t="s">
        <v>343</v>
      </c>
      <c r="E931" s="42"/>
      <c r="F931" s="230" t="s">
        <v>3003</v>
      </c>
      <c r="G931" s="42"/>
      <c r="H931" s="42"/>
      <c r="I931" s="231"/>
      <c r="J931" s="42"/>
      <c r="K931" s="42"/>
      <c r="L931" s="46"/>
      <c r="M931" s="232"/>
      <c r="N931" s="233"/>
      <c r="O931" s="86"/>
      <c r="P931" s="86"/>
      <c r="Q931" s="86"/>
      <c r="R931" s="86"/>
      <c r="S931" s="86"/>
      <c r="T931" s="86"/>
      <c r="U931" s="87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T931" s="19" t="s">
        <v>343</v>
      </c>
      <c r="AU931" s="19" t="s">
        <v>85</v>
      </c>
    </row>
    <row r="932" s="2" customFormat="1">
      <c r="A932" s="40"/>
      <c r="B932" s="41"/>
      <c r="C932" s="42"/>
      <c r="D932" s="234" t="s">
        <v>345</v>
      </c>
      <c r="E932" s="42"/>
      <c r="F932" s="235" t="s">
        <v>3004</v>
      </c>
      <c r="G932" s="42"/>
      <c r="H932" s="42"/>
      <c r="I932" s="231"/>
      <c r="J932" s="42"/>
      <c r="K932" s="42"/>
      <c r="L932" s="46"/>
      <c r="M932" s="232"/>
      <c r="N932" s="233"/>
      <c r="O932" s="86"/>
      <c r="P932" s="86"/>
      <c r="Q932" s="86"/>
      <c r="R932" s="86"/>
      <c r="S932" s="86"/>
      <c r="T932" s="86"/>
      <c r="U932" s="87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T932" s="19" t="s">
        <v>345</v>
      </c>
      <c r="AU932" s="19" t="s">
        <v>85</v>
      </c>
    </row>
    <row r="933" s="13" customFormat="1">
      <c r="A933" s="13"/>
      <c r="B933" s="236"/>
      <c r="C933" s="237"/>
      <c r="D933" s="229" t="s">
        <v>347</v>
      </c>
      <c r="E933" s="238" t="s">
        <v>19</v>
      </c>
      <c r="F933" s="239" t="s">
        <v>3005</v>
      </c>
      <c r="G933" s="237"/>
      <c r="H933" s="240">
        <v>205.28999999999999</v>
      </c>
      <c r="I933" s="241"/>
      <c r="J933" s="237"/>
      <c r="K933" s="237"/>
      <c r="L933" s="242"/>
      <c r="M933" s="243"/>
      <c r="N933" s="244"/>
      <c r="O933" s="244"/>
      <c r="P933" s="244"/>
      <c r="Q933" s="244"/>
      <c r="R933" s="244"/>
      <c r="S933" s="244"/>
      <c r="T933" s="244"/>
      <c r="U933" s="245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T933" s="246" t="s">
        <v>347</v>
      </c>
      <c r="AU933" s="246" t="s">
        <v>85</v>
      </c>
      <c r="AV933" s="13" t="s">
        <v>85</v>
      </c>
      <c r="AW933" s="13" t="s">
        <v>37</v>
      </c>
      <c r="AX933" s="13" t="s">
        <v>76</v>
      </c>
      <c r="AY933" s="246" t="s">
        <v>335</v>
      </c>
    </row>
    <row r="934" s="13" customFormat="1">
      <c r="A934" s="13"/>
      <c r="B934" s="236"/>
      <c r="C934" s="237"/>
      <c r="D934" s="229" t="s">
        <v>347</v>
      </c>
      <c r="E934" s="238" t="s">
        <v>19</v>
      </c>
      <c r="F934" s="239" t="s">
        <v>3006</v>
      </c>
      <c r="G934" s="237"/>
      <c r="H934" s="240">
        <v>388.86399999999998</v>
      </c>
      <c r="I934" s="241"/>
      <c r="J934" s="237"/>
      <c r="K934" s="237"/>
      <c r="L934" s="242"/>
      <c r="M934" s="243"/>
      <c r="N934" s="244"/>
      <c r="O934" s="244"/>
      <c r="P934" s="244"/>
      <c r="Q934" s="244"/>
      <c r="R934" s="244"/>
      <c r="S934" s="244"/>
      <c r="T934" s="244"/>
      <c r="U934" s="245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T934" s="246" t="s">
        <v>347</v>
      </c>
      <c r="AU934" s="246" t="s">
        <v>85</v>
      </c>
      <c r="AV934" s="13" t="s">
        <v>85</v>
      </c>
      <c r="AW934" s="13" t="s">
        <v>37</v>
      </c>
      <c r="AX934" s="13" t="s">
        <v>76</v>
      </c>
      <c r="AY934" s="246" t="s">
        <v>335</v>
      </c>
    </row>
    <row r="935" s="15" customFormat="1">
      <c r="A935" s="15"/>
      <c r="B935" s="267"/>
      <c r="C935" s="268"/>
      <c r="D935" s="229" t="s">
        <v>347</v>
      </c>
      <c r="E935" s="269" t="s">
        <v>2146</v>
      </c>
      <c r="F935" s="270" t="s">
        <v>462</v>
      </c>
      <c r="G935" s="268"/>
      <c r="H935" s="271">
        <v>594.154</v>
      </c>
      <c r="I935" s="272"/>
      <c r="J935" s="268"/>
      <c r="K935" s="268"/>
      <c r="L935" s="273"/>
      <c r="M935" s="274"/>
      <c r="N935" s="275"/>
      <c r="O935" s="275"/>
      <c r="P935" s="275"/>
      <c r="Q935" s="275"/>
      <c r="R935" s="275"/>
      <c r="S935" s="275"/>
      <c r="T935" s="275"/>
      <c r="U935" s="276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T935" s="277" t="s">
        <v>347</v>
      </c>
      <c r="AU935" s="277" t="s">
        <v>85</v>
      </c>
      <c r="AV935" s="15" t="s">
        <v>103</v>
      </c>
      <c r="AW935" s="15" t="s">
        <v>37</v>
      </c>
      <c r="AX935" s="15" t="s">
        <v>83</v>
      </c>
      <c r="AY935" s="277" t="s">
        <v>335</v>
      </c>
    </row>
    <row r="936" s="2" customFormat="1" ht="16.5" customHeight="1">
      <c r="A936" s="40"/>
      <c r="B936" s="41"/>
      <c r="C936" s="216" t="s">
        <v>1381</v>
      </c>
      <c r="D936" s="216" t="s">
        <v>337</v>
      </c>
      <c r="E936" s="217" t="s">
        <v>3007</v>
      </c>
      <c r="F936" s="218" t="s">
        <v>3008</v>
      </c>
      <c r="G936" s="219" t="s">
        <v>388</v>
      </c>
      <c r="H936" s="220">
        <v>594.154</v>
      </c>
      <c r="I936" s="221"/>
      <c r="J936" s="222">
        <f>ROUND(I936*H936,2)</f>
        <v>0</v>
      </c>
      <c r="K936" s="218" t="s">
        <v>341</v>
      </c>
      <c r="L936" s="46"/>
      <c r="M936" s="223" t="s">
        <v>19</v>
      </c>
      <c r="N936" s="224" t="s">
        <v>47</v>
      </c>
      <c r="O936" s="86"/>
      <c r="P936" s="225">
        <f>O936*H936</f>
        <v>0</v>
      </c>
      <c r="Q936" s="225">
        <v>0.00016000000000000001</v>
      </c>
      <c r="R936" s="225">
        <f>Q936*H936</f>
        <v>0.095064640000000006</v>
      </c>
      <c r="S936" s="225">
        <v>0</v>
      </c>
      <c r="T936" s="225">
        <f>S936*H936</f>
        <v>0</v>
      </c>
      <c r="U936" s="226" t="s">
        <v>19</v>
      </c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R936" s="227" t="s">
        <v>447</v>
      </c>
      <c r="AT936" s="227" t="s">
        <v>337</v>
      </c>
      <c r="AU936" s="227" t="s">
        <v>85</v>
      </c>
      <c r="AY936" s="19" t="s">
        <v>335</v>
      </c>
      <c r="BE936" s="228">
        <f>IF(N936="základní",J936,0)</f>
        <v>0</v>
      </c>
      <c r="BF936" s="228">
        <f>IF(N936="snížená",J936,0)</f>
        <v>0</v>
      </c>
      <c r="BG936" s="228">
        <f>IF(N936="zákl. přenesená",J936,0)</f>
        <v>0</v>
      </c>
      <c r="BH936" s="228">
        <f>IF(N936="sníž. přenesená",J936,0)</f>
        <v>0</v>
      </c>
      <c r="BI936" s="228">
        <f>IF(N936="nulová",J936,0)</f>
        <v>0</v>
      </c>
      <c r="BJ936" s="19" t="s">
        <v>83</v>
      </c>
      <c r="BK936" s="228">
        <f>ROUND(I936*H936,2)</f>
        <v>0</v>
      </c>
      <c r="BL936" s="19" t="s">
        <v>447</v>
      </c>
      <c r="BM936" s="227" t="s">
        <v>3009</v>
      </c>
    </row>
    <row r="937" s="2" customFormat="1">
      <c r="A937" s="40"/>
      <c r="B937" s="41"/>
      <c r="C937" s="42"/>
      <c r="D937" s="229" t="s">
        <v>343</v>
      </c>
      <c r="E937" s="42"/>
      <c r="F937" s="230" t="s">
        <v>3010</v>
      </c>
      <c r="G937" s="42"/>
      <c r="H937" s="42"/>
      <c r="I937" s="231"/>
      <c r="J937" s="42"/>
      <c r="K937" s="42"/>
      <c r="L937" s="46"/>
      <c r="M937" s="232"/>
      <c r="N937" s="233"/>
      <c r="O937" s="86"/>
      <c r="P937" s="86"/>
      <c r="Q937" s="86"/>
      <c r="R937" s="86"/>
      <c r="S937" s="86"/>
      <c r="T937" s="86"/>
      <c r="U937" s="87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T937" s="19" t="s">
        <v>343</v>
      </c>
      <c r="AU937" s="19" t="s">
        <v>85</v>
      </c>
    </row>
    <row r="938" s="2" customFormat="1">
      <c r="A938" s="40"/>
      <c r="B938" s="41"/>
      <c r="C938" s="42"/>
      <c r="D938" s="234" t="s">
        <v>345</v>
      </c>
      <c r="E938" s="42"/>
      <c r="F938" s="235" t="s">
        <v>3011</v>
      </c>
      <c r="G938" s="42"/>
      <c r="H938" s="42"/>
      <c r="I938" s="231"/>
      <c r="J938" s="42"/>
      <c r="K938" s="42"/>
      <c r="L938" s="46"/>
      <c r="M938" s="232"/>
      <c r="N938" s="233"/>
      <c r="O938" s="86"/>
      <c r="P938" s="86"/>
      <c r="Q938" s="86"/>
      <c r="R938" s="86"/>
      <c r="S938" s="86"/>
      <c r="T938" s="86"/>
      <c r="U938" s="87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T938" s="19" t="s">
        <v>345</v>
      </c>
      <c r="AU938" s="19" t="s">
        <v>85</v>
      </c>
    </row>
    <row r="939" s="13" customFormat="1">
      <c r="A939" s="13"/>
      <c r="B939" s="236"/>
      <c r="C939" s="237"/>
      <c r="D939" s="229" t="s">
        <v>347</v>
      </c>
      <c r="E939" s="238" t="s">
        <v>19</v>
      </c>
      <c r="F939" s="239" t="s">
        <v>2146</v>
      </c>
      <c r="G939" s="237"/>
      <c r="H939" s="240">
        <v>594.154</v>
      </c>
      <c r="I939" s="241"/>
      <c r="J939" s="237"/>
      <c r="K939" s="237"/>
      <c r="L939" s="242"/>
      <c r="M939" s="243"/>
      <c r="N939" s="244"/>
      <c r="O939" s="244"/>
      <c r="P939" s="244"/>
      <c r="Q939" s="244"/>
      <c r="R939" s="244"/>
      <c r="S939" s="244"/>
      <c r="T939" s="244"/>
      <c r="U939" s="245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T939" s="246" t="s">
        <v>347</v>
      </c>
      <c r="AU939" s="246" t="s">
        <v>85</v>
      </c>
      <c r="AV939" s="13" t="s">
        <v>85</v>
      </c>
      <c r="AW939" s="13" t="s">
        <v>37</v>
      </c>
      <c r="AX939" s="13" t="s">
        <v>83</v>
      </c>
      <c r="AY939" s="246" t="s">
        <v>335</v>
      </c>
    </row>
    <row r="940" s="2" customFormat="1" ht="16.5" customHeight="1">
      <c r="A940" s="40"/>
      <c r="B940" s="41"/>
      <c r="C940" s="216" t="s">
        <v>1388</v>
      </c>
      <c r="D940" s="216" t="s">
        <v>337</v>
      </c>
      <c r="E940" s="217" t="s">
        <v>3012</v>
      </c>
      <c r="F940" s="218" t="s">
        <v>3013</v>
      </c>
      <c r="G940" s="219" t="s">
        <v>388</v>
      </c>
      <c r="H940" s="220">
        <v>594.154</v>
      </c>
      <c r="I940" s="221"/>
      <c r="J940" s="222">
        <f>ROUND(I940*H940,2)</f>
        <v>0</v>
      </c>
      <c r="K940" s="218" t="s">
        <v>341</v>
      </c>
      <c r="L940" s="46"/>
      <c r="M940" s="223" t="s">
        <v>19</v>
      </c>
      <c r="N940" s="224" t="s">
        <v>47</v>
      </c>
      <c r="O940" s="86"/>
      <c r="P940" s="225">
        <f>O940*H940</f>
        <v>0</v>
      </c>
      <c r="Q940" s="225">
        <v>0.00013999999999999999</v>
      </c>
      <c r="R940" s="225">
        <f>Q940*H940</f>
        <v>0.083181559999999988</v>
      </c>
      <c r="S940" s="225">
        <v>0</v>
      </c>
      <c r="T940" s="225">
        <f>S940*H940</f>
        <v>0</v>
      </c>
      <c r="U940" s="226" t="s">
        <v>19</v>
      </c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R940" s="227" t="s">
        <v>447</v>
      </c>
      <c r="AT940" s="227" t="s">
        <v>337</v>
      </c>
      <c r="AU940" s="227" t="s">
        <v>85</v>
      </c>
      <c r="AY940" s="19" t="s">
        <v>335</v>
      </c>
      <c r="BE940" s="228">
        <f>IF(N940="základní",J940,0)</f>
        <v>0</v>
      </c>
      <c r="BF940" s="228">
        <f>IF(N940="snížená",J940,0)</f>
        <v>0</v>
      </c>
      <c r="BG940" s="228">
        <f>IF(N940="zákl. přenesená",J940,0)</f>
        <v>0</v>
      </c>
      <c r="BH940" s="228">
        <f>IF(N940="sníž. přenesená",J940,0)</f>
        <v>0</v>
      </c>
      <c r="BI940" s="228">
        <f>IF(N940="nulová",J940,0)</f>
        <v>0</v>
      </c>
      <c r="BJ940" s="19" t="s">
        <v>83</v>
      </c>
      <c r="BK940" s="228">
        <f>ROUND(I940*H940,2)</f>
        <v>0</v>
      </c>
      <c r="BL940" s="19" t="s">
        <v>447</v>
      </c>
      <c r="BM940" s="227" t="s">
        <v>3014</v>
      </c>
    </row>
    <row r="941" s="2" customFormat="1">
      <c r="A941" s="40"/>
      <c r="B941" s="41"/>
      <c r="C941" s="42"/>
      <c r="D941" s="229" t="s">
        <v>343</v>
      </c>
      <c r="E941" s="42"/>
      <c r="F941" s="230" t="s">
        <v>3015</v>
      </c>
      <c r="G941" s="42"/>
      <c r="H941" s="42"/>
      <c r="I941" s="231"/>
      <c r="J941" s="42"/>
      <c r="K941" s="42"/>
      <c r="L941" s="46"/>
      <c r="M941" s="232"/>
      <c r="N941" s="233"/>
      <c r="O941" s="86"/>
      <c r="P941" s="86"/>
      <c r="Q941" s="86"/>
      <c r="R941" s="86"/>
      <c r="S941" s="86"/>
      <c r="T941" s="86"/>
      <c r="U941" s="87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T941" s="19" t="s">
        <v>343</v>
      </c>
      <c r="AU941" s="19" t="s">
        <v>85</v>
      </c>
    </row>
    <row r="942" s="2" customFormat="1">
      <c r="A942" s="40"/>
      <c r="B942" s="41"/>
      <c r="C942" s="42"/>
      <c r="D942" s="234" t="s">
        <v>345</v>
      </c>
      <c r="E942" s="42"/>
      <c r="F942" s="235" t="s">
        <v>3016</v>
      </c>
      <c r="G942" s="42"/>
      <c r="H942" s="42"/>
      <c r="I942" s="231"/>
      <c r="J942" s="42"/>
      <c r="K942" s="42"/>
      <c r="L942" s="46"/>
      <c r="M942" s="232"/>
      <c r="N942" s="233"/>
      <c r="O942" s="86"/>
      <c r="P942" s="86"/>
      <c r="Q942" s="86"/>
      <c r="R942" s="86"/>
      <c r="S942" s="86"/>
      <c r="T942" s="86"/>
      <c r="U942" s="87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T942" s="19" t="s">
        <v>345</v>
      </c>
      <c r="AU942" s="19" t="s">
        <v>85</v>
      </c>
    </row>
    <row r="943" s="13" customFormat="1">
      <c r="A943" s="13"/>
      <c r="B943" s="236"/>
      <c r="C943" s="237"/>
      <c r="D943" s="229" t="s">
        <v>347</v>
      </c>
      <c r="E943" s="238" t="s">
        <v>19</v>
      </c>
      <c r="F943" s="239" t="s">
        <v>2146</v>
      </c>
      <c r="G943" s="237"/>
      <c r="H943" s="240">
        <v>594.154</v>
      </c>
      <c r="I943" s="241"/>
      <c r="J943" s="237"/>
      <c r="K943" s="237"/>
      <c r="L943" s="242"/>
      <c r="M943" s="243"/>
      <c r="N943" s="244"/>
      <c r="O943" s="244"/>
      <c r="P943" s="244"/>
      <c r="Q943" s="244"/>
      <c r="R943" s="244"/>
      <c r="S943" s="244"/>
      <c r="T943" s="244"/>
      <c r="U943" s="245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T943" s="246" t="s">
        <v>347</v>
      </c>
      <c r="AU943" s="246" t="s">
        <v>85</v>
      </c>
      <c r="AV943" s="13" t="s">
        <v>85</v>
      </c>
      <c r="AW943" s="13" t="s">
        <v>37</v>
      </c>
      <c r="AX943" s="13" t="s">
        <v>83</v>
      </c>
      <c r="AY943" s="246" t="s">
        <v>335</v>
      </c>
    </row>
    <row r="944" s="2" customFormat="1" ht="16.5" customHeight="1">
      <c r="A944" s="40"/>
      <c r="B944" s="41"/>
      <c r="C944" s="216" t="s">
        <v>1396</v>
      </c>
      <c r="D944" s="216" t="s">
        <v>337</v>
      </c>
      <c r="E944" s="217" t="s">
        <v>3017</v>
      </c>
      <c r="F944" s="218" t="s">
        <v>3018</v>
      </c>
      <c r="G944" s="219" t="s">
        <v>388</v>
      </c>
      <c r="H944" s="220">
        <v>594.154</v>
      </c>
      <c r="I944" s="221"/>
      <c r="J944" s="222">
        <f>ROUND(I944*H944,2)</f>
        <v>0</v>
      </c>
      <c r="K944" s="218" t="s">
        <v>341</v>
      </c>
      <c r="L944" s="46"/>
      <c r="M944" s="223" t="s">
        <v>19</v>
      </c>
      <c r="N944" s="224" t="s">
        <v>47</v>
      </c>
      <c r="O944" s="86"/>
      <c r="P944" s="225">
        <f>O944*H944</f>
        <v>0</v>
      </c>
      <c r="Q944" s="225">
        <v>0.00014999999999999999</v>
      </c>
      <c r="R944" s="225">
        <f>Q944*H944</f>
        <v>0.089123099999999997</v>
      </c>
      <c r="S944" s="225">
        <v>0</v>
      </c>
      <c r="T944" s="225">
        <f>S944*H944</f>
        <v>0</v>
      </c>
      <c r="U944" s="226" t="s">
        <v>19</v>
      </c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R944" s="227" t="s">
        <v>447</v>
      </c>
      <c r="AT944" s="227" t="s">
        <v>337</v>
      </c>
      <c r="AU944" s="227" t="s">
        <v>85</v>
      </c>
      <c r="AY944" s="19" t="s">
        <v>335</v>
      </c>
      <c r="BE944" s="228">
        <f>IF(N944="základní",J944,0)</f>
        <v>0</v>
      </c>
      <c r="BF944" s="228">
        <f>IF(N944="snížená",J944,0)</f>
        <v>0</v>
      </c>
      <c r="BG944" s="228">
        <f>IF(N944="zákl. přenesená",J944,0)</f>
        <v>0</v>
      </c>
      <c r="BH944" s="228">
        <f>IF(N944="sníž. přenesená",J944,0)</f>
        <v>0</v>
      </c>
      <c r="BI944" s="228">
        <f>IF(N944="nulová",J944,0)</f>
        <v>0</v>
      </c>
      <c r="BJ944" s="19" t="s">
        <v>83</v>
      </c>
      <c r="BK944" s="228">
        <f>ROUND(I944*H944,2)</f>
        <v>0</v>
      </c>
      <c r="BL944" s="19" t="s">
        <v>447</v>
      </c>
      <c r="BM944" s="227" t="s">
        <v>3019</v>
      </c>
    </row>
    <row r="945" s="2" customFormat="1">
      <c r="A945" s="40"/>
      <c r="B945" s="41"/>
      <c r="C945" s="42"/>
      <c r="D945" s="229" t="s">
        <v>343</v>
      </c>
      <c r="E945" s="42"/>
      <c r="F945" s="230" t="s">
        <v>3020</v>
      </c>
      <c r="G945" s="42"/>
      <c r="H945" s="42"/>
      <c r="I945" s="231"/>
      <c r="J945" s="42"/>
      <c r="K945" s="42"/>
      <c r="L945" s="46"/>
      <c r="M945" s="232"/>
      <c r="N945" s="233"/>
      <c r="O945" s="86"/>
      <c r="P945" s="86"/>
      <c r="Q945" s="86"/>
      <c r="R945" s="86"/>
      <c r="S945" s="86"/>
      <c r="T945" s="86"/>
      <c r="U945" s="87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T945" s="19" t="s">
        <v>343</v>
      </c>
      <c r="AU945" s="19" t="s">
        <v>85</v>
      </c>
    </row>
    <row r="946" s="2" customFormat="1">
      <c r="A946" s="40"/>
      <c r="B946" s="41"/>
      <c r="C946" s="42"/>
      <c r="D946" s="234" t="s">
        <v>345</v>
      </c>
      <c r="E946" s="42"/>
      <c r="F946" s="235" t="s">
        <v>3021</v>
      </c>
      <c r="G946" s="42"/>
      <c r="H946" s="42"/>
      <c r="I946" s="231"/>
      <c r="J946" s="42"/>
      <c r="K946" s="42"/>
      <c r="L946" s="46"/>
      <c r="M946" s="232"/>
      <c r="N946" s="233"/>
      <c r="O946" s="86"/>
      <c r="P946" s="86"/>
      <c r="Q946" s="86"/>
      <c r="R946" s="86"/>
      <c r="S946" s="86"/>
      <c r="T946" s="86"/>
      <c r="U946" s="87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T946" s="19" t="s">
        <v>345</v>
      </c>
      <c r="AU946" s="19" t="s">
        <v>85</v>
      </c>
    </row>
    <row r="947" s="13" customFormat="1">
      <c r="A947" s="13"/>
      <c r="B947" s="236"/>
      <c r="C947" s="237"/>
      <c r="D947" s="229" t="s">
        <v>347</v>
      </c>
      <c r="E947" s="238" t="s">
        <v>19</v>
      </c>
      <c r="F947" s="239" t="s">
        <v>2146</v>
      </c>
      <c r="G947" s="237"/>
      <c r="H947" s="240">
        <v>594.154</v>
      </c>
      <c r="I947" s="241"/>
      <c r="J947" s="237"/>
      <c r="K947" s="237"/>
      <c r="L947" s="242"/>
      <c r="M947" s="243"/>
      <c r="N947" s="244"/>
      <c r="O947" s="244"/>
      <c r="P947" s="244"/>
      <c r="Q947" s="244"/>
      <c r="R947" s="244"/>
      <c r="S947" s="244"/>
      <c r="T947" s="244"/>
      <c r="U947" s="245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T947" s="246" t="s">
        <v>347</v>
      </c>
      <c r="AU947" s="246" t="s">
        <v>85</v>
      </c>
      <c r="AV947" s="13" t="s">
        <v>85</v>
      </c>
      <c r="AW947" s="13" t="s">
        <v>37</v>
      </c>
      <c r="AX947" s="13" t="s">
        <v>83</v>
      </c>
      <c r="AY947" s="246" t="s">
        <v>335</v>
      </c>
    </row>
    <row r="948" s="2" customFormat="1" ht="16.5" customHeight="1">
      <c r="A948" s="40"/>
      <c r="B948" s="41"/>
      <c r="C948" s="216" t="s">
        <v>1405</v>
      </c>
      <c r="D948" s="216" t="s">
        <v>337</v>
      </c>
      <c r="E948" s="217" t="s">
        <v>3022</v>
      </c>
      <c r="F948" s="218" t="s">
        <v>3023</v>
      </c>
      <c r="G948" s="219" t="s">
        <v>388</v>
      </c>
      <c r="H948" s="220">
        <v>294.52300000000002</v>
      </c>
      <c r="I948" s="221"/>
      <c r="J948" s="222">
        <f>ROUND(I948*H948,2)</f>
        <v>0</v>
      </c>
      <c r="K948" s="218" t="s">
        <v>341</v>
      </c>
      <c r="L948" s="46"/>
      <c r="M948" s="223" t="s">
        <v>19</v>
      </c>
      <c r="N948" s="224" t="s">
        <v>47</v>
      </c>
      <c r="O948" s="86"/>
      <c r="P948" s="225">
        <f>O948*H948</f>
        <v>0</v>
      </c>
      <c r="Q948" s="225">
        <v>6.9999999999999994E-05</v>
      </c>
      <c r="R948" s="225">
        <f>Q948*H948</f>
        <v>0.02061661</v>
      </c>
      <c r="S948" s="225">
        <v>0</v>
      </c>
      <c r="T948" s="225">
        <f>S948*H948</f>
        <v>0</v>
      </c>
      <c r="U948" s="226" t="s">
        <v>19</v>
      </c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R948" s="227" t="s">
        <v>447</v>
      </c>
      <c r="AT948" s="227" t="s">
        <v>337</v>
      </c>
      <c r="AU948" s="227" t="s">
        <v>85</v>
      </c>
      <c r="AY948" s="19" t="s">
        <v>335</v>
      </c>
      <c r="BE948" s="228">
        <f>IF(N948="základní",J948,0)</f>
        <v>0</v>
      </c>
      <c r="BF948" s="228">
        <f>IF(N948="snížená",J948,0)</f>
        <v>0</v>
      </c>
      <c r="BG948" s="228">
        <f>IF(N948="zákl. přenesená",J948,0)</f>
        <v>0</v>
      </c>
      <c r="BH948" s="228">
        <f>IF(N948="sníž. přenesená",J948,0)</f>
        <v>0</v>
      </c>
      <c r="BI948" s="228">
        <f>IF(N948="nulová",J948,0)</f>
        <v>0</v>
      </c>
      <c r="BJ948" s="19" t="s">
        <v>83</v>
      </c>
      <c r="BK948" s="228">
        <f>ROUND(I948*H948,2)</f>
        <v>0</v>
      </c>
      <c r="BL948" s="19" t="s">
        <v>447</v>
      </c>
      <c r="BM948" s="227" t="s">
        <v>3024</v>
      </c>
    </row>
    <row r="949" s="2" customFormat="1">
      <c r="A949" s="40"/>
      <c r="B949" s="41"/>
      <c r="C949" s="42"/>
      <c r="D949" s="229" t="s">
        <v>343</v>
      </c>
      <c r="E949" s="42"/>
      <c r="F949" s="230" t="s">
        <v>3025</v>
      </c>
      <c r="G949" s="42"/>
      <c r="H949" s="42"/>
      <c r="I949" s="231"/>
      <c r="J949" s="42"/>
      <c r="K949" s="42"/>
      <c r="L949" s="46"/>
      <c r="M949" s="232"/>
      <c r="N949" s="233"/>
      <c r="O949" s="86"/>
      <c r="P949" s="86"/>
      <c r="Q949" s="86"/>
      <c r="R949" s="86"/>
      <c r="S949" s="86"/>
      <c r="T949" s="86"/>
      <c r="U949" s="87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T949" s="19" t="s">
        <v>343</v>
      </c>
      <c r="AU949" s="19" t="s">
        <v>85</v>
      </c>
    </row>
    <row r="950" s="2" customFormat="1">
      <c r="A950" s="40"/>
      <c r="B950" s="41"/>
      <c r="C950" s="42"/>
      <c r="D950" s="234" t="s">
        <v>345</v>
      </c>
      <c r="E950" s="42"/>
      <c r="F950" s="235" t="s">
        <v>3026</v>
      </c>
      <c r="G950" s="42"/>
      <c r="H950" s="42"/>
      <c r="I950" s="231"/>
      <c r="J950" s="42"/>
      <c r="K950" s="42"/>
      <c r="L950" s="46"/>
      <c r="M950" s="232"/>
      <c r="N950" s="233"/>
      <c r="O950" s="86"/>
      <c r="P950" s="86"/>
      <c r="Q950" s="86"/>
      <c r="R950" s="86"/>
      <c r="S950" s="86"/>
      <c r="T950" s="86"/>
      <c r="U950" s="87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T950" s="19" t="s">
        <v>345</v>
      </c>
      <c r="AU950" s="19" t="s">
        <v>85</v>
      </c>
    </row>
    <row r="951" s="14" customFormat="1">
      <c r="A951" s="14"/>
      <c r="B951" s="247"/>
      <c r="C951" s="248"/>
      <c r="D951" s="229" t="s">
        <v>347</v>
      </c>
      <c r="E951" s="249" t="s">
        <v>19</v>
      </c>
      <c r="F951" s="250" t="s">
        <v>2506</v>
      </c>
      <c r="G951" s="248"/>
      <c r="H951" s="249" t="s">
        <v>19</v>
      </c>
      <c r="I951" s="251"/>
      <c r="J951" s="248"/>
      <c r="K951" s="248"/>
      <c r="L951" s="252"/>
      <c r="M951" s="253"/>
      <c r="N951" s="254"/>
      <c r="O951" s="254"/>
      <c r="P951" s="254"/>
      <c r="Q951" s="254"/>
      <c r="R951" s="254"/>
      <c r="S951" s="254"/>
      <c r="T951" s="254"/>
      <c r="U951" s="255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T951" s="256" t="s">
        <v>347</v>
      </c>
      <c r="AU951" s="256" t="s">
        <v>85</v>
      </c>
      <c r="AV951" s="14" t="s">
        <v>83</v>
      </c>
      <c r="AW951" s="14" t="s">
        <v>37</v>
      </c>
      <c r="AX951" s="14" t="s">
        <v>76</v>
      </c>
      <c r="AY951" s="256" t="s">
        <v>335</v>
      </c>
    </row>
    <row r="952" s="13" customFormat="1">
      <c r="A952" s="13"/>
      <c r="B952" s="236"/>
      <c r="C952" s="237"/>
      <c r="D952" s="229" t="s">
        <v>347</v>
      </c>
      <c r="E952" s="238" t="s">
        <v>19</v>
      </c>
      <c r="F952" s="239" t="s">
        <v>3027</v>
      </c>
      <c r="G952" s="237"/>
      <c r="H952" s="240">
        <v>22.780999999999999</v>
      </c>
      <c r="I952" s="241"/>
      <c r="J952" s="237"/>
      <c r="K952" s="237"/>
      <c r="L952" s="242"/>
      <c r="M952" s="243"/>
      <c r="N952" s="244"/>
      <c r="O952" s="244"/>
      <c r="P952" s="244"/>
      <c r="Q952" s="244"/>
      <c r="R952" s="244"/>
      <c r="S952" s="244"/>
      <c r="T952" s="244"/>
      <c r="U952" s="245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T952" s="246" t="s">
        <v>347</v>
      </c>
      <c r="AU952" s="246" t="s">
        <v>85</v>
      </c>
      <c r="AV952" s="13" t="s">
        <v>85</v>
      </c>
      <c r="AW952" s="13" t="s">
        <v>37</v>
      </c>
      <c r="AX952" s="13" t="s">
        <v>76</v>
      </c>
      <c r="AY952" s="246" t="s">
        <v>335</v>
      </c>
    </row>
    <row r="953" s="13" customFormat="1">
      <c r="A953" s="13"/>
      <c r="B953" s="236"/>
      <c r="C953" s="237"/>
      <c r="D953" s="229" t="s">
        <v>347</v>
      </c>
      <c r="E953" s="238" t="s">
        <v>19</v>
      </c>
      <c r="F953" s="239" t="s">
        <v>3028</v>
      </c>
      <c r="G953" s="237"/>
      <c r="H953" s="240">
        <v>28.274000000000001</v>
      </c>
      <c r="I953" s="241"/>
      <c r="J953" s="237"/>
      <c r="K953" s="237"/>
      <c r="L953" s="242"/>
      <c r="M953" s="243"/>
      <c r="N953" s="244"/>
      <c r="O953" s="244"/>
      <c r="P953" s="244"/>
      <c r="Q953" s="244"/>
      <c r="R953" s="244"/>
      <c r="S953" s="244"/>
      <c r="T953" s="244"/>
      <c r="U953" s="245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T953" s="246" t="s">
        <v>347</v>
      </c>
      <c r="AU953" s="246" t="s">
        <v>85</v>
      </c>
      <c r="AV953" s="13" t="s">
        <v>85</v>
      </c>
      <c r="AW953" s="13" t="s">
        <v>37</v>
      </c>
      <c r="AX953" s="13" t="s">
        <v>76</v>
      </c>
      <c r="AY953" s="246" t="s">
        <v>335</v>
      </c>
    </row>
    <row r="954" s="13" customFormat="1">
      <c r="A954" s="13"/>
      <c r="B954" s="236"/>
      <c r="C954" s="237"/>
      <c r="D954" s="229" t="s">
        <v>347</v>
      </c>
      <c r="E954" s="238" t="s">
        <v>19</v>
      </c>
      <c r="F954" s="239" t="s">
        <v>3029</v>
      </c>
      <c r="G954" s="237"/>
      <c r="H954" s="240">
        <v>37.396999999999998</v>
      </c>
      <c r="I954" s="241"/>
      <c r="J954" s="237"/>
      <c r="K954" s="237"/>
      <c r="L954" s="242"/>
      <c r="M954" s="243"/>
      <c r="N954" s="244"/>
      <c r="O954" s="244"/>
      <c r="P954" s="244"/>
      <c r="Q954" s="244"/>
      <c r="R954" s="244"/>
      <c r="S954" s="244"/>
      <c r="T954" s="244"/>
      <c r="U954" s="245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T954" s="246" t="s">
        <v>347</v>
      </c>
      <c r="AU954" s="246" t="s">
        <v>85</v>
      </c>
      <c r="AV954" s="13" t="s">
        <v>85</v>
      </c>
      <c r="AW954" s="13" t="s">
        <v>37</v>
      </c>
      <c r="AX954" s="13" t="s">
        <v>76</v>
      </c>
      <c r="AY954" s="246" t="s">
        <v>335</v>
      </c>
    </row>
    <row r="955" s="13" customFormat="1">
      <c r="A955" s="13"/>
      <c r="B955" s="236"/>
      <c r="C955" s="237"/>
      <c r="D955" s="229" t="s">
        <v>347</v>
      </c>
      <c r="E955" s="238" t="s">
        <v>19</v>
      </c>
      <c r="F955" s="239" t="s">
        <v>3030</v>
      </c>
      <c r="G955" s="237"/>
      <c r="H955" s="240">
        <v>6.9960000000000004</v>
      </c>
      <c r="I955" s="241"/>
      <c r="J955" s="237"/>
      <c r="K955" s="237"/>
      <c r="L955" s="242"/>
      <c r="M955" s="243"/>
      <c r="N955" s="244"/>
      <c r="O955" s="244"/>
      <c r="P955" s="244"/>
      <c r="Q955" s="244"/>
      <c r="R955" s="244"/>
      <c r="S955" s="244"/>
      <c r="T955" s="244"/>
      <c r="U955" s="245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T955" s="246" t="s">
        <v>347</v>
      </c>
      <c r="AU955" s="246" t="s">
        <v>85</v>
      </c>
      <c r="AV955" s="13" t="s">
        <v>85</v>
      </c>
      <c r="AW955" s="13" t="s">
        <v>37</v>
      </c>
      <c r="AX955" s="13" t="s">
        <v>76</v>
      </c>
      <c r="AY955" s="246" t="s">
        <v>335</v>
      </c>
    </row>
    <row r="956" s="13" customFormat="1">
      <c r="A956" s="13"/>
      <c r="B956" s="236"/>
      <c r="C956" s="237"/>
      <c r="D956" s="229" t="s">
        <v>347</v>
      </c>
      <c r="E956" s="238" t="s">
        <v>19</v>
      </c>
      <c r="F956" s="239" t="s">
        <v>3031</v>
      </c>
      <c r="G956" s="237"/>
      <c r="H956" s="240">
        <v>1.077</v>
      </c>
      <c r="I956" s="241"/>
      <c r="J956" s="237"/>
      <c r="K956" s="237"/>
      <c r="L956" s="242"/>
      <c r="M956" s="243"/>
      <c r="N956" s="244"/>
      <c r="O956" s="244"/>
      <c r="P956" s="244"/>
      <c r="Q956" s="244"/>
      <c r="R956" s="244"/>
      <c r="S956" s="244"/>
      <c r="T956" s="244"/>
      <c r="U956" s="245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T956" s="246" t="s">
        <v>347</v>
      </c>
      <c r="AU956" s="246" t="s">
        <v>85</v>
      </c>
      <c r="AV956" s="13" t="s">
        <v>85</v>
      </c>
      <c r="AW956" s="13" t="s">
        <v>37</v>
      </c>
      <c r="AX956" s="13" t="s">
        <v>76</v>
      </c>
      <c r="AY956" s="246" t="s">
        <v>335</v>
      </c>
    </row>
    <row r="957" s="13" customFormat="1">
      <c r="A957" s="13"/>
      <c r="B957" s="236"/>
      <c r="C957" s="237"/>
      <c r="D957" s="229" t="s">
        <v>347</v>
      </c>
      <c r="E957" s="238" t="s">
        <v>19</v>
      </c>
      <c r="F957" s="239" t="s">
        <v>3032</v>
      </c>
      <c r="G957" s="237"/>
      <c r="H957" s="240">
        <v>1.2549999999999999</v>
      </c>
      <c r="I957" s="241"/>
      <c r="J957" s="237"/>
      <c r="K957" s="237"/>
      <c r="L957" s="242"/>
      <c r="M957" s="243"/>
      <c r="N957" s="244"/>
      <c r="O957" s="244"/>
      <c r="P957" s="244"/>
      <c r="Q957" s="244"/>
      <c r="R957" s="244"/>
      <c r="S957" s="244"/>
      <c r="T957" s="244"/>
      <c r="U957" s="245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T957" s="246" t="s">
        <v>347</v>
      </c>
      <c r="AU957" s="246" t="s">
        <v>85</v>
      </c>
      <c r="AV957" s="13" t="s">
        <v>85</v>
      </c>
      <c r="AW957" s="13" t="s">
        <v>37</v>
      </c>
      <c r="AX957" s="13" t="s">
        <v>76</v>
      </c>
      <c r="AY957" s="246" t="s">
        <v>335</v>
      </c>
    </row>
    <row r="958" s="13" customFormat="1">
      <c r="A958" s="13"/>
      <c r="B958" s="236"/>
      <c r="C958" s="237"/>
      <c r="D958" s="229" t="s">
        <v>347</v>
      </c>
      <c r="E958" s="238" t="s">
        <v>19</v>
      </c>
      <c r="F958" s="239" t="s">
        <v>3033</v>
      </c>
      <c r="G958" s="237"/>
      <c r="H958" s="240">
        <v>5.4800000000000004</v>
      </c>
      <c r="I958" s="241"/>
      <c r="J958" s="237"/>
      <c r="K958" s="237"/>
      <c r="L958" s="242"/>
      <c r="M958" s="243"/>
      <c r="N958" s="244"/>
      <c r="O958" s="244"/>
      <c r="P958" s="244"/>
      <c r="Q958" s="244"/>
      <c r="R958" s="244"/>
      <c r="S958" s="244"/>
      <c r="T958" s="244"/>
      <c r="U958" s="245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T958" s="246" t="s">
        <v>347</v>
      </c>
      <c r="AU958" s="246" t="s">
        <v>85</v>
      </c>
      <c r="AV958" s="13" t="s">
        <v>85</v>
      </c>
      <c r="AW958" s="13" t="s">
        <v>37</v>
      </c>
      <c r="AX958" s="13" t="s">
        <v>76</v>
      </c>
      <c r="AY958" s="246" t="s">
        <v>335</v>
      </c>
    </row>
    <row r="959" s="13" customFormat="1">
      <c r="A959" s="13"/>
      <c r="B959" s="236"/>
      <c r="C959" s="237"/>
      <c r="D959" s="229" t="s">
        <v>347</v>
      </c>
      <c r="E959" s="238" t="s">
        <v>19</v>
      </c>
      <c r="F959" s="239" t="s">
        <v>3034</v>
      </c>
      <c r="G959" s="237"/>
      <c r="H959" s="240">
        <v>1.343</v>
      </c>
      <c r="I959" s="241"/>
      <c r="J959" s="237"/>
      <c r="K959" s="237"/>
      <c r="L959" s="242"/>
      <c r="M959" s="243"/>
      <c r="N959" s="244"/>
      <c r="O959" s="244"/>
      <c r="P959" s="244"/>
      <c r="Q959" s="244"/>
      <c r="R959" s="244"/>
      <c r="S959" s="244"/>
      <c r="T959" s="244"/>
      <c r="U959" s="245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T959" s="246" t="s">
        <v>347</v>
      </c>
      <c r="AU959" s="246" t="s">
        <v>85</v>
      </c>
      <c r="AV959" s="13" t="s">
        <v>85</v>
      </c>
      <c r="AW959" s="13" t="s">
        <v>37</v>
      </c>
      <c r="AX959" s="13" t="s">
        <v>76</v>
      </c>
      <c r="AY959" s="246" t="s">
        <v>335</v>
      </c>
    </row>
    <row r="960" s="13" customFormat="1">
      <c r="A960" s="13"/>
      <c r="B960" s="236"/>
      <c r="C960" s="237"/>
      <c r="D960" s="229" t="s">
        <v>347</v>
      </c>
      <c r="E960" s="238" t="s">
        <v>19</v>
      </c>
      <c r="F960" s="239" t="s">
        <v>3035</v>
      </c>
      <c r="G960" s="237"/>
      <c r="H960" s="240">
        <v>0.69999999999999996</v>
      </c>
      <c r="I960" s="241"/>
      <c r="J960" s="237"/>
      <c r="K960" s="237"/>
      <c r="L960" s="242"/>
      <c r="M960" s="243"/>
      <c r="N960" s="244"/>
      <c r="O960" s="244"/>
      <c r="P960" s="244"/>
      <c r="Q960" s="244"/>
      <c r="R960" s="244"/>
      <c r="S960" s="244"/>
      <c r="T960" s="244"/>
      <c r="U960" s="245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T960" s="246" t="s">
        <v>347</v>
      </c>
      <c r="AU960" s="246" t="s">
        <v>85</v>
      </c>
      <c r="AV960" s="13" t="s">
        <v>85</v>
      </c>
      <c r="AW960" s="13" t="s">
        <v>37</v>
      </c>
      <c r="AX960" s="13" t="s">
        <v>76</v>
      </c>
      <c r="AY960" s="246" t="s">
        <v>335</v>
      </c>
    </row>
    <row r="961" s="13" customFormat="1">
      <c r="A961" s="13"/>
      <c r="B961" s="236"/>
      <c r="C961" s="237"/>
      <c r="D961" s="229" t="s">
        <v>347</v>
      </c>
      <c r="E961" s="238" t="s">
        <v>19</v>
      </c>
      <c r="F961" s="239" t="s">
        <v>3036</v>
      </c>
      <c r="G961" s="237"/>
      <c r="H961" s="240">
        <v>0.54800000000000004</v>
      </c>
      <c r="I961" s="241"/>
      <c r="J961" s="237"/>
      <c r="K961" s="237"/>
      <c r="L961" s="242"/>
      <c r="M961" s="243"/>
      <c r="N961" s="244"/>
      <c r="O961" s="244"/>
      <c r="P961" s="244"/>
      <c r="Q961" s="244"/>
      <c r="R961" s="244"/>
      <c r="S961" s="244"/>
      <c r="T961" s="244"/>
      <c r="U961" s="245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T961" s="246" t="s">
        <v>347</v>
      </c>
      <c r="AU961" s="246" t="s">
        <v>85</v>
      </c>
      <c r="AV961" s="13" t="s">
        <v>85</v>
      </c>
      <c r="AW961" s="13" t="s">
        <v>37</v>
      </c>
      <c r="AX961" s="13" t="s">
        <v>76</v>
      </c>
      <c r="AY961" s="246" t="s">
        <v>335</v>
      </c>
    </row>
    <row r="962" s="13" customFormat="1">
      <c r="A962" s="13"/>
      <c r="B962" s="236"/>
      <c r="C962" s="237"/>
      <c r="D962" s="229" t="s">
        <v>347</v>
      </c>
      <c r="E962" s="238" t="s">
        <v>19</v>
      </c>
      <c r="F962" s="239" t="s">
        <v>3037</v>
      </c>
      <c r="G962" s="237"/>
      <c r="H962" s="240">
        <v>7.9660000000000002</v>
      </c>
      <c r="I962" s="241"/>
      <c r="J962" s="237"/>
      <c r="K962" s="237"/>
      <c r="L962" s="242"/>
      <c r="M962" s="243"/>
      <c r="N962" s="244"/>
      <c r="O962" s="244"/>
      <c r="P962" s="244"/>
      <c r="Q962" s="244"/>
      <c r="R962" s="244"/>
      <c r="S962" s="244"/>
      <c r="T962" s="244"/>
      <c r="U962" s="245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T962" s="246" t="s">
        <v>347</v>
      </c>
      <c r="AU962" s="246" t="s">
        <v>85</v>
      </c>
      <c r="AV962" s="13" t="s">
        <v>85</v>
      </c>
      <c r="AW962" s="13" t="s">
        <v>37</v>
      </c>
      <c r="AX962" s="13" t="s">
        <v>76</v>
      </c>
      <c r="AY962" s="246" t="s">
        <v>335</v>
      </c>
    </row>
    <row r="963" s="13" customFormat="1">
      <c r="A963" s="13"/>
      <c r="B963" s="236"/>
      <c r="C963" s="237"/>
      <c r="D963" s="229" t="s">
        <v>347</v>
      </c>
      <c r="E963" s="238" t="s">
        <v>19</v>
      </c>
      <c r="F963" s="239" t="s">
        <v>3038</v>
      </c>
      <c r="G963" s="237"/>
      <c r="H963" s="240">
        <v>5.8070000000000004</v>
      </c>
      <c r="I963" s="241"/>
      <c r="J963" s="237"/>
      <c r="K963" s="237"/>
      <c r="L963" s="242"/>
      <c r="M963" s="243"/>
      <c r="N963" s="244"/>
      <c r="O963" s="244"/>
      <c r="P963" s="244"/>
      <c r="Q963" s="244"/>
      <c r="R963" s="244"/>
      <c r="S963" s="244"/>
      <c r="T963" s="244"/>
      <c r="U963" s="245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T963" s="246" t="s">
        <v>347</v>
      </c>
      <c r="AU963" s="246" t="s">
        <v>85</v>
      </c>
      <c r="AV963" s="13" t="s">
        <v>85</v>
      </c>
      <c r="AW963" s="13" t="s">
        <v>37</v>
      </c>
      <c r="AX963" s="13" t="s">
        <v>76</v>
      </c>
      <c r="AY963" s="246" t="s">
        <v>335</v>
      </c>
    </row>
    <row r="964" s="13" customFormat="1">
      <c r="A964" s="13"/>
      <c r="B964" s="236"/>
      <c r="C964" s="237"/>
      <c r="D964" s="229" t="s">
        <v>347</v>
      </c>
      <c r="E964" s="238" t="s">
        <v>19</v>
      </c>
      <c r="F964" s="239" t="s">
        <v>3039</v>
      </c>
      <c r="G964" s="237"/>
      <c r="H964" s="240">
        <v>11.353</v>
      </c>
      <c r="I964" s="241"/>
      <c r="J964" s="237"/>
      <c r="K964" s="237"/>
      <c r="L964" s="242"/>
      <c r="M964" s="243"/>
      <c r="N964" s="244"/>
      <c r="O964" s="244"/>
      <c r="P964" s="244"/>
      <c r="Q964" s="244"/>
      <c r="R964" s="244"/>
      <c r="S964" s="244"/>
      <c r="T964" s="244"/>
      <c r="U964" s="245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T964" s="246" t="s">
        <v>347</v>
      </c>
      <c r="AU964" s="246" t="s">
        <v>85</v>
      </c>
      <c r="AV964" s="13" t="s">
        <v>85</v>
      </c>
      <c r="AW964" s="13" t="s">
        <v>37</v>
      </c>
      <c r="AX964" s="13" t="s">
        <v>76</v>
      </c>
      <c r="AY964" s="246" t="s">
        <v>335</v>
      </c>
    </row>
    <row r="965" s="13" customFormat="1">
      <c r="A965" s="13"/>
      <c r="B965" s="236"/>
      <c r="C965" s="237"/>
      <c r="D965" s="229" t="s">
        <v>347</v>
      </c>
      <c r="E965" s="238" t="s">
        <v>19</v>
      </c>
      <c r="F965" s="239" t="s">
        <v>3040</v>
      </c>
      <c r="G965" s="237"/>
      <c r="H965" s="240">
        <v>10.680999999999999</v>
      </c>
      <c r="I965" s="241"/>
      <c r="J965" s="237"/>
      <c r="K965" s="237"/>
      <c r="L965" s="242"/>
      <c r="M965" s="243"/>
      <c r="N965" s="244"/>
      <c r="O965" s="244"/>
      <c r="P965" s="244"/>
      <c r="Q965" s="244"/>
      <c r="R965" s="244"/>
      <c r="S965" s="244"/>
      <c r="T965" s="244"/>
      <c r="U965" s="245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T965" s="246" t="s">
        <v>347</v>
      </c>
      <c r="AU965" s="246" t="s">
        <v>85</v>
      </c>
      <c r="AV965" s="13" t="s">
        <v>85</v>
      </c>
      <c r="AW965" s="13" t="s">
        <v>37</v>
      </c>
      <c r="AX965" s="13" t="s">
        <v>76</v>
      </c>
      <c r="AY965" s="246" t="s">
        <v>335</v>
      </c>
    </row>
    <row r="966" s="13" customFormat="1">
      <c r="A966" s="13"/>
      <c r="B966" s="236"/>
      <c r="C966" s="237"/>
      <c r="D966" s="229" t="s">
        <v>347</v>
      </c>
      <c r="E966" s="238" t="s">
        <v>19</v>
      </c>
      <c r="F966" s="239" t="s">
        <v>3041</v>
      </c>
      <c r="G966" s="237"/>
      <c r="H966" s="240">
        <v>5.9290000000000003</v>
      </c>
      <c r="I966" s="241"/>
      <c r="J966" s="237"/>
      <c r="K966" s="237"/>
      <c r="L966" s="242"/>
      <c r="M966" s="243"/>
      <c r="N966" s="244"/>
      <c r="O966" s="244"/>
      <c r="P966" s="244"/>
      <c r="Q966" s="244"/>
      <c r="R966" s="244"/>
      <c r="S966" s="244"/>
      <c r="T966" s="244"/>
      <c r="U966" s="245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T966" s="246" t="s">
        <v>347</v>
      </c>
      <c r="AU966" s="246" t="s">
        <v>85</v>
      </c>
      <c r="AV966" s="13" t="s">
        <v>85</v>
      </c>
      <c r="AW966" s="13" t="s">
        <v>37</v>
      </c>
      <c r="AX966" s="13" t="s">
        <v>76</v>
      </c>
      <c r="AY966" s="246" t="s">
        <v>335</v>
      </c>
    </row>
    <row r="967" s="13" customFormat="1">
      <c r="A967" s="13"/>
      <c r="B967" s="236"/>
      <c r="C967" s="237"/>
      <c r="D967" s="229" t="s">
        <v>347</v>
      </c>
      <c r="E967" s="238" t="s">
        <v>19</v>
      </c>
      <c r="F967" s="239" t="s">
        <v>3042</v>
      </c>
      <c r="G967" s="237"/>
      <c r="H967" s="240">
        <v>4.851</v>
      </c>
      <c r="I967" s="241"/>
      <c r="J967" s="237"/>
      <c r="K967" s="237"/>
      <c r="L967" s="242"/>
      <c r="M967" s="243"/>
      <c r="N967" s="244"/>
      <c r="O967" s="244"/>
      <c r="P967" s="244"/>
      <c r="Q967" s="244"/>
      <c r="R967" s="244"/>
      <c r="S967" s="244"/>
      <c r="T967" s="244"/>
      <c r="U967" s="245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T967" s="246" t="s">
        <v>347</v>
      </c>
      <c r="AU967" s="246" t="s">
        <v>85</v>
      </c>
      <c r="AV967" s="13" t="s">
        <v>85</v>
      </c>
      <c r="AW967" s="13" t="s">
        <v>37</v>
      </c>
      <c r="AX967" s="13" t="s">
        <v>76</v>
      </c>
      <c r="AY967" s="246" t="s">
        <v>335</v>
      </c>
    </row>
    <row r="968" s="13" customFormat="1">
      <c r="A968" s="13"/>
      <c r="B968" s="236"/>
      <c r="C968" s="237"/>
      <c r="D968" s="229" t="s">
        <v>347</v>
      </c>
      <c r="E968" s="238" t="s">
        <v>19</v>
      </c>
      <c r="F968" s="239" t="s">
        <v>3043</v>
      </c>
      <c r="G968" s="237"/>
      <c r="H968" s="240">
        <v>9.9280000000000008</v>
      </c>
      <c r="I968" s="241"/>
      <c r="J968" s="237"/>
      <c r="K968" s="237"/>
      <c r="L968" s="242"/>
      <c r="M968" s="243"/>
      <c r="N968" s="244"/>
      <c r="O968" s="244"/>
      <c r="P968" s="244"/>
      <c r="Q968" s="244"/>
      <c r="R968" s="244"/>
      <c r="S968" s="244"/>
      <c r="T968" s="244"/>
      <c r="U968" s="245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T968" s="246" t="s">
        <v>347</v>
      </c>
      <c r="AU968" s="246" t="s">
        <v>85</v>
      </c>
      <c r="AV968" s="13" t="s">
        <v>85</v>
      </c>
      <c r="AW968" s="13" t="s">
        <v>37</v>
      </c>
      <c r="AX968" s="13" t="s">
        <v>76</v>
      </c>
      <c r="AY968" s="246" t="s">
        <v>335</v>
      </c>
    </row>
    <row r="969" s="13" customFormat="1">
      <c r="A969" s="13"/>
      <c r="B969" s="236"/>
      <c r="C969" s="237"/>
      <c r="D969" s="229" t="s">
        <v>347</v>
      </c>
      <c r="E969" s="238" t="s">
        <v>19</v>
      </c>
      <c r="F969" s="239" t="s">
        <v>3044</v>
      </c>
      <c r="G969" s="237"/>
      <c r="H969" s="240">
        <v>2.6840000000000002</v>
      </c>
      <c r="I969" s="241"/>
      <c r="J969" s="237"/>
      <c r="K969" s="237"/>
      <c r="L969" s="242"/>
      <c r="M969" s="243"/>
      <c r="N969" s="244"/>
      <c r="O969" s="244"/>
      <c r="P969" s="244"/>
      <c r="Q969" s="244"/>
      <c r="R969" s="244"/>
      <c r="S969" s="244"/>
      <c r="T969" s="244"/>
      <c r="U969" s="245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T969" s="246" t="s">
        <v>347</v>
      </c>
      <c r="AU969" s="246" t="s">
        <v>85</v>
      </c>
      <c r="AV969" s="13" t="s">
        <v>85</v>
      </c>
      <c r="AW969" s="13" t="s">
        <v>37</v>
      </c>
      <c r="AX969" s="13" t="s">
        <v>76</v>
      </c>
      <c r="AY969" s="246" t="s">
        <v>335</v>
      </c>
    </row>
    <row r="970" s="13" customFormat="1">
      <c r="A970" s="13"/>
      <c r="B970" s="236"/>
      <c r="C970" s="237"/>
      <c r="D970" s="229" t="s">
        <v>347</v>
      </c>
      <c r="E970" s="238" t="s">
        <v>19</v>
      </c>
      <c r="F970" s="239" t="s">
        <v>3045</v>
      </c>
      <c r="G970" s="237"/>
      <c r="H970" s="240">
        <v>4.9909999999999997</v>
      </c>
      <c r="I970" s="241"/>
      <c r="J970" s="237"/>
      <c r="K970" s="237"/>
      <c r="L970" s="242"/>
      <c r="M970" s="243"/>
      <c r="N970" s="244"/>
      <c r="O970" s="244"/>
      <c r="P970" s="244"/>
      <c r="Q970" s="244"/>
      <c r="R970" s="244"/>
      <c r="S970" s="244"/>
      <c r="T970" s="244"/>
      <c r="U970" s="245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T970" s="246" t="s">
        <v>347</v>
      </c>
      <c r="AU970" s="246" t="s">
        <v>85</v>
      </c>
      <c r="AV970" s="13" t="s">
        <v>85</v>
      </c>
      <c r="AW970" s="13" t="s">
        <v>37</v>
      </c>
      <c r="AX970" s="13" t="s">
        <v>76</v>
      </c>
      <c r="AY970" s="246" t="s">
        <v>335</v>
      </c>
    </row>
    <row r="971" s="13" customFormat="1">
      <c r="A971" s="13"/>
      <c r="B971" s="236"/>
      <c r="C971" s="237"/>
      <c r="D971" s="229" t="s">
        <v>347</v>
      </c>
      <c r="E971" s="238" t="s">
        <v>19</v>
      </c>
      <c r="F971" s="239" t="s">
        <v>3046</v>
      </c>
      <c r="G971" s="237"/>
      <c r="H971" s="240">
        <v>5.8250000000000002</v>
      </c>
      <c r="I971" s="241"/>
      <c r="J971" s="237"/>
      <c r="K971" s="237"/>
      <c r="L971" s="242"/>
      <c r="M971" s="243"/>
      <c r="N971" s="244"/>
      <c r="O971" s="244"/>
      <c r="P971" s="244"/>
      <c r="Q971" s="244"/>
      <c r="R971" s="244"/>
      <c r="S971" s="244"/>
      <c r="T971" s="244"/>
      <c r="U971" s="245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T971" s="246" t="s">
        <v>347</v>
      </c>
      <c r="AU971" s="246" t="s">
        <v>85</v>
      </c>
      <c r="AV971" s="13" t="s">
        <v>85</v>
      </c>
      <c r="AW971" s="13" t="s">
        <v>37</v>
      </c>
      <c r="AX971" s="13" t="s">
        <v>76</v>
      </c>
      <c r="AY971" s="246" t="s">
        <v>335</v>
      </c>
    </row>
    <row r="972" s="13" customFormat="1">
      <c r="A972" s="13"/>
      <c r="B972" s="236"/>
      <c r="C972" s="237"/>
      <c r="D972" s="229" t="s">
        <v>347</v>
      </c>
      <c r="E972" s="238" t="s">
        <v>19</v>
      </c>
      <c r="F972" s="239" t="s">
        <v>3047</v>
      </c>
      <c r="G972" s="237"/>
      <c r="H972" s="240">
        <v>1.5089999999999999</v>
      </c>
      <c r="I972" s="241"/>
      <c r="J972" s="237"/>
      <c r="K972" s="237"/>
      <c r="L972" s="242"/>
      <c r="M972" s="243"/>
      <c r="N972" s="244"/>
      <c r="O972" s="244"/>
      <c r="P972" s="244"/>
      <c r="Q972" s="244"/>
      <c r="R972" s="244"/>
      <c r="S972" s="244"/>
      <c r="T972" s="244"/>
      <c r="U972" s="245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T972" s="246" t="s">
        <v>347</v>
      </c>
      <c r="AU972" s="246" t="s">
        <v>85</v>
      </c>
      <c r="AV972" s="13" t="s">
        <v>85</v>
      </c>
      <c r="AW972" s="13" t="s">
        <v>37</v>
      </c>
      <c r="AX972" s="13" t="s">
        <v>76</v>
      </c>
      <c r="AY972" s="246" t="s">
        <v>335</v>
      </c>
    </row>
    <row r="973" s="13" customFormat="1">
      <c r="A973" s="13"/>
      <c r="B973" s="236"/>
      <c r="C973" s="237"/>
      <c r="D973" s="229" t="s">
        <v>347</v>
      </c>
      <c r="E973" s="238" t="s">
        <v>19</v>
      </c>
      <c r="F973" s="239" t="s">
        <v>3048</v>
      </c>
      <c r="G973" s="237"/>
      <c r="H973" s="240">
        <v>1.589</v>
      </c>
      <c r="I973" s="241"/>
      <c r="J973" s="237"/>
      <c r="K973" s="237"/>
      <c r="L973" s="242"/>
      <c r="M973" s="243"/>
      <c r="N973" s="244"/>
      <c r="O973" s="244"/>
      <c r="P973" s="244"/>
      <c r="Q973" s="244"/>
      <c r="R973" s="244"/>
      <c r="S973" s="244"/>
      <c r="T973" s="244"/>
      <c r="U973" s="245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T973" s="246" t="s">
        <v>347</v>
      </c>
      <c r="AU973" s="246" t="s">
        <v>85</v>
      </c>
      <c r="AV973" s="13" t="s">
        <v>85</v>
      </c>
      <c r="AW973" s="13" t="s">
        <v>37</v>
      </c>
      <c r="AX973" s="13" t="s">
        <v>76</v>
      </c>
      <c r="AY973" s="246" t="s">
        <v>335</v>
      </c>
    </row>
    <row r="974" s="13" customFormat="1">
      <c r="A974" s="13"/>
      <c r="B974" s="236"/>
      <c r="C974" s="237"/>
      <c r="D974" s="229" t="s">
        <v>347</v>
      </c>
      <c r="E974" s="238" t="s">
        <v>19</v>
      </c>
      <c r="F974" s="239" t="s">
        <v>3049</v>
      </c>
      <c r="G974" s="237"/>
      <c r="H974" s="240">
        <v>2.9340000000000002</v>
      </c>
      <c r="I974" s="241"/>
      <c r="J974" s="237"/>
      <c r="K974" s="237"/>
      <c r="L974" s="242"/>
      <c r="M974" s="243"/>
      <c r="N974" s="244"/>
      <c r="O974" s="244"/>
      <c r="P974" s="244"/>
      <c r="Q974" s="244"/>
      <c r="R974" s="244"/>
      <c r="S974" s="244"/>
      <c r="T974" s="244"/>
      <c r="U974" s="245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T974" s="246" t="s">
        <v>347</v>
      </c>
      <c r="AU974" s="246" t="s">
        <v>85</v>
      </c>
      <c r="AV974" s="13" t="s">
        <v>85</v>
      </c>
      <c r="AW974" s="13" t="s">
        <v>37</v>
      </c>
      <c r="AX974" s="13" t="s">
        <v>76</v>
      </c>
      <c r="AY974" s="246" t="s">
        <v>335</v>
      </c>
    </row>
    <row r="975" s="13" customFormat="1">
      <c r="A975" s="13"/>
      <c r="B975" s="236"/>
      <c r="C975" s="237"/>
      <c r="D975" s="229" t="s">
        <v>347</v>
      </c>
      <c r="E975" s="238" t="s">
        <v>19</v>
      </c>
      <c r="F975" s="239" t="s">
        <v>3050</v>
      </c>
      <c r="G975" s="237"/>
      <c r="H975" s="240">
        <v>3.0950000000000002</v>
      </c>
      <c r="I975" s="241"/>
      <c r="J975" s="237"/>
      <c r="K975" s="237"/>
      <c r="L975" s="242"/>
      <c r="M975" s="243"/>
      <c r="N975" s="244"/>
      <c r="O975" s="244"/>
      <c r="P975" s="244"/>
      <c r="Q975" s="244"/>
      <c r="R975" s="244"/>
      <c r="S975" s="244"/>
      <c r="T975" s="244"/>
      <c r="U975" s="245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T975" s="246" t="s">
        <v>347</v>
      </c>
      <c r="AU975" s="246" t="s">
        <v>85</v>
      </c>
      <c r="AV975" s="13" t="s">
        <v>85</v>
      </c>
      <c r="AW975" s="13" t="s">
        <v>37</v>
      </c>
      <c r="AX975" s="13" t="s">
        <v>76</v>
      </c>
      <c r="AY975" s="246" t="s">
        <v>335</v>
      </c>
    </row>
    <row r="976" s="13" customFormat="1">
      <c r="A976" s="13"/>
      <c r="B976" s="236"/>
      <c r="C976" s="237"/>
      <c r="D976" s="229" t="s">
        <v>347</v>
      </c>
      <c r="E976" s="238" t="s">
        <v>19</v>
      </c>
      <c r="F976" s="239" t="s">
        <v>3051</v>
      </c>
      <c r="G976" s="237"/>
      <c r="H976" s="240">
        <v>11.319000000000001</v>
      </c>
      <c r="I976" s="241"/>
      <c r="J976" s="237"/>
      <c r="K976" s="237"/>
      <c r="L976" s="242"/>
      <c r="M976" s="243"/>
      <c r="N976" s="244"/>
      <c r="O976" s="244"/>
      <c r="P976" s="244"/>
      <c r="Q976" s="244"/>
      <c r="R976" s="244"/>
      <c r="S976" s="244"/>
      <c r="T976" s="244"/>
      <c r="U976" s="245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T976" s="246" t="s">
        <v>347</v>
      </c>
      <c r="AU976" s="246" t="s">
        <v>85</v>
      </c>
      <c r="AV976" s="13" t="s">
        <v>85</v>
      </c>
      <c r="AW976" s="13" t="s">
        <v>37</v>
      </c>
      <c r="AX976" s="13" t="s">
        <v>76</v>
      </c>
      <c r="AY976" s="246" t="s">
        <v>335</v>
      </c>
    </row>
    <row r="977" s="13" customFormat="1">
      <c r="A977" s="13"/>
      <c r="B977" s="236"/>
      <c r="C977" s="237"/>
      <c r="D977" s="229" t="s">
        <v>347</v>
      </c>
      <c r="E977" s="238" t="s">
        <v>19</v>
      </c>
      <c r="F977" s="239" t="s">
        <v>3052</v>
      </c>
      <c r="G977" s="237"/>
      <c r="H977" s="240">
        <v>6.3819999999999997</v>
      </c>
      <c r="I977" s="241"/>
      <c r="J977" s="237"/>
      <c r="K977" s="237"/>
      <c r="L977" s="242"/>
      <c r="M977" s="243"/>
      <c r="N977" s="244"/>
      <c r="O977" s="244"/>
      <c r="P977" s="244"/>
      <c r="Q977" s="244"/>
      <c r="R977" s="244"/>
      <c r="S977" s="244"/>
      <c r="T977" s="244"/>
      <c r="U977" s="245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T977" s="246" t="s">
        <v>347</v>
      </c>
      <c r="AU977" s="246" t="s">
        <v>85</v>
      </c>
      <c r="AV977" s="13" t="s">
        <v>85</v>
      </c>
      <c r="AW977" s="13" t="s">
        <v>37</v>
      </c>
      <c r="AX977" s="13" t="s">
        <v>76</v>
      </c>
      <c r="AY977" s="246" t="s">
        <v>335</v>
      </c>
    </row>
    <row r="978" s="13" customFormat="1">
      <c r="A978" s="13"/>
      <c r="B978" s="236"/>
      <c r="C978" s="237"/>
      <c r="D978" s="229" t="s">
        <v>347</v>
      </c>
      <c r="E978" s="238" t="s">
        <v>19</v>
      </c>
      <c r="F978" s="239" t="s">
        <v>3053</v>
      </c>
      <c r="G978" s="237"/>
      <c r="H978" s="240">
        <v>3.3199999999999998</v>
      </c>
      <c r="I978" s="241"/>
      <c r="J978" s="237"/>
      <c r="K978" s="237"/>
      <c r="L978" s="242"/>
      <c r="M978" s="243"/>
      <c r="N978" s="244"/>
      <c r="O978" s="244"/>
      <c r="P978" s="244"/>
      <c r="Q978" s="244"/>
      <c r="R978" s="244"/>
      <c r="S978" s="244"/>
      <c r="T978" s="244"/>
      <c r="U978" s="245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T978" s="246" t="s">
        <v>347</v>
      </c>
      <c r="AU978" s="246" t="s">
        <v>85</v>
      </c>
      <c r="AV978" s="13" t="s">
        <v>85</v>
      </c>
      <c r="AW978" s="13" t="s">
        <v>37</v>
      </c>
      <c r="AX978" s="13" t="s">
        <v>76</v>
      </c>
      <c r="AY978" s="246" t="s">
        <v>335</v>
      </c>
    </row>
    <row r="979" s="13" customFormat="1">
      <c r="A979" s="13"/>
      <c r="B979" s="236"/>
      <c r="C979" s="237"/>
      <c r="D979" s="229" t="s">
        <v>347</v>
      </c>
      <c r="E979" s="238" t="s">
        <v>19</v>
      </c>
      <c r="F979" s="239" t="s">
        <v>3054</v>
      </c>
      <c r="G979" s="237"/>
      <c r="H979" s="240">
        <v>6.6840000000000002</v>
      </c>
      <c r="I979" s="241"/>
      <c r="J979" s="237"/>
      <c r="K979" s="237"/>
      <c r="L979" s="242"/>
      <c r="M979" s="243"/>
      <c r="N979" s="244"/>
      <c r="O979" s="244"/>
      <c r="P979" s="244"/>
      <c r="Q979" s="244"/>
      <c r="R979" s="244"/>
      <c r="S979" s="244"/>
      <c r="T979" s="244"/>
      <c r="U979" s="245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T979" s="246" t="s">
        <v>347</v>
      </c>
      <c r="AU979" s="246" t="s">
        <v>85</v>
      </c>
      <c r="AV979" s="13" t="s">
        <v>85</v>
      </c>
      <c r="AW979" s="13" t="s">
        <v>37</v>
      </c>
      <c r="AX979" s="13" t="s">
        <v>76</v>
      </c>
      <c r="AY979" s="246" t="s">
        <v>335</v>
      </c>
    </row>
    <row r="980" s="13" customFormat="1">
      <c r="A980" s="13"/>
      <c r="B980" s="236"/>
      <c r="C980" s="237"/>
      <c r="D980" s="229" t="s">
        <v>347</v>
      </c>
      <c r="E980" s="238" t="s">
        <v>19</v>
      </c>
      <c r="F980" s="239" t="s">
        <v>3055</v>
      </c>
      <c r="G980" s="237"/>
      <c r="H980" s="240">
        <v>3.4929999999999999</v>
      </c>
      <c r="I980" s="241"/>
      <c r="J980" s="237"/>
      <c r="K980" s="237"/>
      <c r="L980" s="242"/>
      <c r="M980" s="243"/>
      <c r="N980" s="244"/>
      <c r="O980" s="244"/>
      <c r="P980" s="244"/>
      <c r="Q980" s="244"/>
      <c r="R980" s="244"/>
      <c r="S980" s="244"/>
      <c r="T980" s="244"/>
      <c r="U980" s="245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T980" s="246" t="s">
        <v>347</v>
      </c>
      <c r="AU980" s="246" t="s">
        <v>85</v>
      </c>
      <c r="AV980" s="13" t="s">
        <v>85</v>
      </c>
      <c r="AW980" s="13" t="s">
        <v>37</v>
      </c>
      <c r="AX980" s="13" t="s">
        <v>76</v>
      </c>
      <c r="AY980" s="246" t="s">
        <v>335</v>
      </c>
    </row>
    <row r="981" s="13" customFormat="1">
      <c r="A981" s="13"/>
      <c r="B981" s="236"/>
      <c r="C981" s="237"/>
      <c r="D981" s="229" t="s">
        <v>347</v>
      </c>
      <c r="E981" s="238" t="s">
        <v>19</v>
      </c>
      <c r="F981" s="239" t="s">
        <v>3056</v>
      </c>
      <c r="G981" s="237"/>
      <c r="H981" s="240">
        <v>3.2229999999999999</v>
      </c>
      <c r="I981" s="241"/>
      <c r="J981" s="237"/>
      <c r="K981" s="237"/>
      <c r="L981" s="242"/>
      <c r="M981" s="243"/>
      <c r="N981" s="244"/>
      <c r="O981" s="244"/>
      <c r="P981" s="244"/>
      <c r="Q981" s="244"/>
      <c r="R981" s="244"/>
      <c r="S981" s="244"/>
      <c r="T981" s="244"/>
      <c r="U981" s="245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T981" s="246" t="s">
        <v>347</v>
      </c>
      <c r="AU981" s="246" t="s">
        <v>85</v>
      </c>
      <c r="AV981" s="13" t="s">
        <v>85</v>
      </c>
      <c r="AW981" s="13" t="s">
        <v>37</v>
      </c>
      <c r="AX981" s="13" t="s">
        <v>76</v>
      </c>
      <c r="AY981" s="246" t="s">
        <v>335</v>
      </c>
    </row>
    <row r="982" s="13" customFormat="1">
      <c r="A982" s="13"/>
      <c r="B982" s="236"/>
      <c r="C982" s="237"/>
      <c r="D982" s="229" t="s">
        <v>347</v>
      </c>
      <c r="E982" s="238" t="s">
        <v>19</v>
      </c>
      <c r="F982" s="239" t="s">
        <v>3057</v>
      </c>
      <c r="G982" s="237"/>
      <c r="H982" s="240">
        <v>3.0019999999999998</v>
      </c>
      <c r="I982" s="241"/>
      <c r="J982" s="237"/>
      <c r="K982" s="237"/>
      <c r="L982" s="242"/>
      <c r="M982" s="243"/>
      <c r="N982" s="244"/>
      <c r="O982" s="244"/>
      <c r="P982" s="244"/>
      <c r="Q982" s="244"/>
      <c r="R982" s="244"/>
      <c r="S982" s="244"/>
      <c r="T982" s="244"/>
      <c r="U982" s="245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T982" s="246" t="s">
        <v>347</v>
      </c>
      <c r="AU982" s="246" t="s">
        <v>85</v>
      </c>
      <c r="AV982" s="13" t="s">
        <v>85</v>
      </c>
      <c r="AW982" s="13" t="s">
        <v>37</v>
      </c>
      <c r="AX982" s="13" t="s">
        <v>76</v>
      </c>
      <c r="AY982" s="246" t="s">
        <v>335</v>
      </c>
    </row>
    <row r="983" s="13" customFormat="1">
      <c r="A983" s="13"/>
      <c r="B983" s="236"/>
      <c r="C983" s="237"/>
      <c r="D983" s="229" t="s">
        <v>347</v>
      </c>
      <c r="E983" s="238" t="s">
        <v>19</v>
      </c>
      <c r="F983" s="239" t="s">
        <v>3058</v>
      </c>
      <c r="G983" s="237"/>
      <c r="H983" s="240">
        <v>6.468</v>
      </c>
      <c r="I983" s="241"/>
      <c r="J983" s="237"/>
      <c r="K983" s="237"/>
      <c r="L983" s="242"/>
      <c r="M983" s="243"/>
      <c r="N983" s="244"/>
      <c r="O983" s="244"/>
      <c r="P983" s="244"/>
      <c r="Q983" s="244"/>
      <c r="R983" s="244"/>
      <c r="S983" s="244"/>
      <c r="T983" s="244"/>
      <c r="U983" s="245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T983" s="246" t="s">
        <v>347</v>
      </c>
      <c r="AU983" s="246" t="s">
        <v>85</v>
      </c>
      <c r="AV983" s="13" t="s">
        <v>85</v>
      </c>
      <c r="AW983" s="13" t="s">
        <v>37</v>
      </c>
      <c r="AX983" s="13" t="s">
        <v>76</v>
      </c>
      <c r="AY983" s="246" t="s">
        <v>335</v>
      </c>
    </row>
    <row r="984" s="13" customFormat="1">
      <c r="A984" s="13"/>
      <c r="B984" s="236"/>
      <c r="C984" s="237"/>
      <c r="D984" s="229" t="s">
        <v>347</v>
      </c>
      <c r="E984" s="238" t="s">
        <v>19</v>
      </c>
      <c r="F984" s="239" t="s">
        <v>3059</v>
      </c>
      <c r="G984" s="237"/>
      <c r="H984" s="240">
        <v>8.4619999999999997</v>
      </c>
      <c r="I984" s="241"/>
      <c r="J984" s="237"/>
      <c r="K984" s="237"/>
      <c r="L984" s="242"/>
      <c r="M984" s="243"/>
      <c r="N984" s="244"/>
      <c r="O984" s="244"/>
      <c r="P984" s="244"/>
      <c r="Q984" s="244"/>
      <c r="R984" s="244"/>
      <c r="S984" s="244"/>
      <c r="T984" s="244"/>
      <c r="U984" s="245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T984" s="246" t="s">
        <v>347</v>
      </c>
      <c r="AU984" s="246" t="s">
        <v>85</v>
      </c>
      <c r="AV984" s="13" t="s">
        <v>85</v>
      </c>
      <c r="AW984" s="13" t="s">
        <v>37</v>
      </c>
      <c r="AX984" s="13" t="s">
        <v>76</v>
      </c>
      <c r="AY984" s="246" t="s">
        <v>335</v>
      </c>
    </row>
    <row r="985" s="13" customFormat="1">
      <c r="A985" s="13"/>
      <c r="B985" s="236"/>
      <c r="C985" s="237"/>
      <c r="D985" s="229" t="s">
        <v>347</v>
      </c>
      <c r="E985" s="238" t="s">
        <v>19</v>
      </c>
      <c r="F985" s="239" t="s">
        <v>3060</v>
      </c>
      <c r="G985" s="237"/>
      <c r="H985" s="240">
        <v>2.9260000000000002</v>
      </c>
      <c r="I985" s="241"/>
      <c r="J985" s="237"/>
      <c r="K985" s="237"/>
      <c r="L985" s="242"/>
      <c r="M985" s="243"/>
      <c r="N985" s="244"/>
      <c r="O985" s="244"/>
      <c r="P985" s="244"/>
      <c r="Q985" s="244"/>
      <c r="R985" s="244"/>
      <c r="S985" s="244"/>
      <c r="T985" s="244"/>
      <c r="U985" s="245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T985" s="246" t="s">
        <v>347</v>
      </c>
      <c r="AU985" s="246" t="s">
        <v>85</v>
      </c>
      <c r="AV985" s="13" t="s">
        <v>85</v>
      </c>
      <c r="AW985" s="13" t="s">
        <v>37</v>
      </c>
      <c r="AX985" s="13" t="s">
        <v>76</v>
      </c>
      <c r="AY985" s="246" t="s">
        <v>335</v>
      </c>
    </row>
    <row r="986" s="13" customFormat="1">
      <c r="A986" s="13"/>
      <c r="B986" s="236"/>
      <c r="C986" s="237"/>
      <c r="D986" s="229" t="s">
        <v>347</v>
      </c>
      <c r="E986" s="238" t="s">
        <v>19</v>
      </c>
      <c r="F986" s="239" t="s">
        <v>3061</v>
      </c>
      <c r="G986" s="237"/>
      <c r="H986" s="240">
        <v>4.4930000000000003</v>
      </c>
      <c r="I986" s="241"/>
      <c r="J986" s="237"/>
      <c r="K986" s="237"/>
      <c r="L986" s="242"/>
      <c r="M986" s="243"/>
      <c r="N986" s="244"/>
      <c r="O986" s="244"/>
      <c r="P986" s="244"/>
      <c r="Q986" s="244"/>
      <c r="R986" s="244"/>
      <c r="S986" s="244"/>
      <c r="T986" s="244"/>
      <c r="U986" s="245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T986" s="246" t="s">
        <v>347</v>
      </c>
      <c r="AU986" s="246" t="s">
        <v>85</v>
      </c>
      <c r="AV986" s="13" t="s">
        <v>85</v>
      </c>
      <c r="AW986" s="13" t="s">
        <v>37</v>
      </c>
      <c r="AX986" s="13" t="s">
        <v>76</v>
      </c>
      <c r="AY986" s="246" t="s">
        <v>335</v>
      </c>
    </row>
    <row r="987" s="13" customFormat="1">
      <c r="A987" s="13"/>
      <c r="B987" s="236"/>
      <c r="C987" s="237"/>
      <c r="D987" s="229" t="s">
        <v>347</v>
      </c>
      <c r="E987" s="238" t="s">
        <v>19</v>
      </c>
      <c r="F987" s="239" t="s">
        <v>3062</v>
      </c>
      <c r="G987" s="237"/>
      <c r="H987" s="240">
        <v>1.5429999999999999</v>
      </c>
      <c r="I987" s="241"/>
      <c r="J987" s="237"/>
      <c r="K987" s="237"/>
      <c r="L987" s="242"/>
      <c r="M987" s="243"/>
      <c r="N987" s="244"/>
      <c r="O987" s="244"/>
      <c r="P987" s="244"/>
      <c r="Q987" s="244"/>
      <c r="R987" s="244"/>
      <c r="S987" s="244"/>
      <c r="T987" s="244"/>
      <c r="U987" s="245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T987" s="246" t="s">
        <v>347</v>
      </c>
      <c r="AU987" s="246" t="s">
        <v>85</v>
      </c>
      <c r="AV987" s="13" t="s">
        <v>85</v>
      </c>
      <c r="AW987" s="13" t="s">
        <v>37</v>
      </c>
      <c r="AX987" s="13" t="s">
        <v>76</v>
      </c>
      <c r="AY987" s="246" t="s">
        <v>335</v>
      </c>
    </row>
    <row r="988" s="13" customFormat="1">
      <c r="A988" s="13"/>
      <c r="B988" s="236"/>
      <c r="C988" s="237"/>
      <c r="D988" s="229" t="s">
        <v>347</v>
      </c>
      <c r="E988" s="238" t="s">
        <v>19</v>
      </c>
      <c r="F988" s="239" t="s">
        <v>3063</v>
      </c>
      <c r="G988" s="237"/>
      <c r="H988" s="240">
        <v>1.992</v>
      </c>
      <c r="I988" s="241"/>
      <c r="J988" s="237"/>
      <c r="K988" s="237"/>
      <c r="L988" s="242"/>
      <c r="M988" s="243"/>
      <c r="N988" s="244"/>
      <c r="O988" s="244"/>
      <c r="P988" s="244"/>
      <c r="Q988" s="244"/>
      <c r="R988" s="244"/>
      <c r="S988" s="244"/>
      <c r="T988" s="244"/>
      <c r="U988" s="245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T988" s="246" t="s">
        <v>347</v>
      </c>
      <c r="AU988" s="246" t="s">
        <v>85</v>
      </c>
      <c r="AV988" s="13" t="s">
        <v>85</v>
      </c>
      <c r="AW988" s="13" t="s">
        <v>37</v>
      </c>
      <c r="AX988" s="13" t="s">
        <v>76</v>
      </c>
      <c r="AY988" s="246" t="s">
        <v>335</v>
      </c>
    </row>
    <row r="989" s="13" customFormat="1">
      <c r="A989" s="13"/>
      <c r="B989" s="236"/>
      <c r="C989" s="237"/>
      <c r="D989" s="229" t="s">
        <v>347</v>
      </c>
      <c r="E989" s="238" t="s">
        <v>19</v>
      </c>
      <c r="F989" s="239" t="s">
        <v>3064</v>
      </c>
      <c r="G989" s="237"/>
      <c r="H989" s="240">
        <v>3.2879999999999998</v>
      </c>
      <c r="I989" s="241"/>
      <c r="J989" s="237"/>
      <c r="K989" s="237"/>
      <c r="L989" s="242"/>
      <c r="M989" s="243"/>
      <c r="N989" s="244"/>
      <c r="O989" s="244"/>
      <c r="P989" s="244"/>
      <c r="Q989" s="244"/>
      <c r="R989" s="244"/>
      <c r="S989" s="244"/>
      <c r="T989" s="244"/>
      <c r="U989" s="245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T989" s="246" t="s">
        <v>347</v>
      </c>
      <c r="AU989" s="246" t="s">
        <v>85</v>
      </c>
      <c r="AV989" s="13" t="s">
        <v>85</v>
      </c>
      <c r="AW989" s="13" t="s">
        <v>37</v>
      </c>
      <c r="AX989" s="13" t="s">
        <v>76</v>
      </c>
      <c r="AY989" s="246" t="s">
        <v>335</v>
      </c>
    </row>
    <row r="990" s="13" customFormat="1">
      <c r="A990" s="13"/>
      <c r="B990" s="236"/>
      <c r="C990" s="237"/>
      <c r="D990" s="229" t="s">
        <v>347</v>
      </c>
      <c r="E990" s="238" t="s">
        <v>19</v>
      </c>
      <c r="F990" s="239" t="s">
        <v>3065</v>
      </c>
      <c r="G990" s="237"/>
      <c r="H990" s="240">
        <v>3.5680000000000001</v>
      </c>
      <c r="I990" s="241"/>
      <c r="J990" s="237"/>
      <c r="K990" s="237"/>
      <c r="L990" s="242"/>
      <c r="M990" s="243"/>
      <c r="N990" s="244"/>
      <c r="O990" s="244"/>
      <c r="P990" s="244"/>
      <c r="Q990" s="244"/>
      <c r="R990" s="244"/>
      <c r="S990" s="244"/>
      <c r="T990" s="244"/>
      <c r="U990" s="245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T990" s="246" t="s">
        <v>347</v>
      </c>
      <c r="AU990" s="246" t="s">
        <v>85</v>
      </c>
      <c r="AV990" s="13" t="s">
        <v>85</v>
      </c>
      <c r="AW990" s="13" t="s">
        <v>37</v>
      </c>
      <c r="AX990" s="13" t="s">
        <v>76</v>
      </c>
      <c r="AY990" s="246" t="s">
        <v>335</v>
      </c>
    </row>
    <row r="991" s="13" customFormat="1">
      <c r="A991" s="13"/>
      <c r="B991" s="236"/>
      <c r="C991" s="237"/>
      <c r="D991" s="229" t="s">
        <v>347</v>
      </c>
      <c r="E991" s="238" t="s">
        <v>19</v>
      </c>
      <c r="F991" s="239" t="s">
        <v>3066</v>
      </c>
      <c r="G991" s="237"/>
      <c r="H991" s="240">
        <v>4.9800000000000004</v>
      </c>
      <c r="I991" s="241"/>
      <c r="J991" s="237"/>
      <c r="K991" s="237"/>
      <c r="L991" s="242"/>
      <c r="M991" s="243"/>
      <c r="N991" s="244"/>
      <c r="O991" s="244"/>
      <c r="P991" s="244"/>
      <c r="Q991" s="244"/>
      <c r="R991" s="244"/>
      <c r="S991" s="244"/>
      <c r="T991" s="244"/>
      <c r="U991" s="245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T991" s="246" t="s">
        <v>347</v>
      </c>
      <c r="AU991" s="246" t="s">
        <v>85</v>
      </c>
      <c r="AV991" s="13" t="s">
        <v>85</v>
      </c>
      <c r="AW991" s="13" t="s">
        <v>37</v>
      </c>
      <c r="AX991" s="13" t="s">
        <v>76</v>
      </c>
      <c r="AY991" s="246" t="s">
        <v>335</v>
      </c>
    </row>
    <row r="992" s="13" customFormat="1">
      <c r="A992" s="13"/>
      <c r="B992" s="236"/>
      <c r="C992" s="237"/>
      <c r="D992" s="229" t="s">
        <v>347</v>
      </c>
      <c r="E992" s="238" t="s">
        <v>19</v>
      </c>
      <c r="F992" s="239" t="s">
        <v>3067</v>
      </c>
      <c r="G992" s="237"/>
      <c r="H992" s="240">
        <v>9.2919999999999998</v>
      </c>
      <c r="I992" s="241"/>
      <c r="J992" s="237"/>
      <c r="K992" s="237"/>
      <c r="L992" s="242"/>
      <c r="M992" s="243"/>
      <c r="N992" s="244"/>
      <c r="O992" s="244"/>
      <c r="P992" s="244"/>
      <c r="Q992" s="244"/>
      <c r="R992" s="244"/>
      <c r="S992" s="244"/>
      <c r="T992" s="244"/>
      <c r="U992" s="245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T992" s="246" t="s">
        <v>347</v>
      </c>
      <c r="AU992" s="246" t="s">
        <v>85</v>
      </c>
      <c r="AV992" s="13" t="s">
        <v>85</v>
      </c>
      <c r="AW992" s="13" t="s">
        <v>37</v>
      </c>
      <c r="AX992" s="13" t="s">
        <v>76</v>
      </c>
      <c r="AY992" s="246" t="s">
        <v>335</v>
      </c>
    </row>
    <row r="993" s="13" customFormat="1">
      <c r="A993" s="13"/>
      <c r="B993" s="236"/>
      <c r="C993" s="237"/>
      <c r="D993" s="229" t="s">
        <v>347</v>
      </c>
      <c r="E993" s="238" t="s">
        <v>19</v>
      </c>
      <c r="F993" s="239" t="s">
        <v>3068</v>
      </c>
      <c r="G993" s="237"/>
      <c r="H993" s="240">
        <v>4.9050000000000002</v>
      </c>
      <c r="I993" s="241"/>
      <c r="J993" s="237"/>
      <c r="K993" s="237"/>
      <c r="L993" s="242"/>
      <c r="M993" s="243"/>
      <c r="N993" s="244"/>
      <c r="O993" s="244"/>
      <c r="P993" s="244"/>
      <c r="Q993" s="244"/>
      <c r="R993" s="244"/>
      <c r="S993" s="244"/>
      <c r="T993" s="244"/>
      <c r="U993" s="245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T993" s="246" t="s">
        <v>347</v>
      </c>
      <c r="AU993" s="246" t="s">
        <v>85</v>
      </c>
      <c r="AV993" s="13" t="s">
        <v>85</v>
      </c>
      <c r="AW993" s="13" t="s">
        <v>37</v>
      </c>
      <c r="AX993" s="13" t="s">
        <v>76</v>
      </c>
      <c r="AY993" s="246" t="s">
        <v>335</v>
      </c>
    </row>
    <row r="994" s="13" customFormat="1">
      <c r="A994" s="13"/>
      <c r="B994" s="236"/>
      <c r="C994" s="237"/>
      <c r="D994" s="229" t="s">
        <v>347</v>
      </c>
      <c r="E994" s="238" t="s">
        <v>19</v>
      </c>
      <c r="F994" s="239" t="s">
        <v>3069</v>
      </c>
      <c r="G994" s="237"/>
      <c r="H994" s="240">
        <v>3.9449999999999998</v>
      </c>
      <c r="I994" s="241"/>
      <c r="J994" s="237"/>
      <c r="K994" s="237"/>
      <c r="L994" s="242"/>
      <c r="M994" s="243"/>
      <c r="N994" s="244"/>
      <c r="O994" s="244"/>
      <c r="P994" s="244"/>
      <c r="Q994" s="244"/>
      <c r="R994" s="244"/>
      <c r="S994" s="244"/>
      <c r="T994" s="244"/>
      <c r="U994" s="245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T994" s="246" t="s">
        <v>347</v>
      </c>
      <c r="AU994" s="246" t="s">
        <v>85</v>
      </c>
      <c r="AV994" s="13" t="s">
        <v>85</v>
      </c>
      <c r="AW994" s="13" t="s">
        <v>37</v>
      </c>
      <c r="AX994" s="13" t="s">
        <v>76</v>
      </c>
      <c r="AY994" s="246" t="s">
        <v>335</v>
      </c>
    </row>
    <row r="995" s="13" customFormat="1">
      <c r="A995" s="13"/>
      <c r="B995" s="236"/>
      <c r="C995" s="237"/>
      <c r="D995" s="229" t="s">
        <v>347</v>
      </c>
      <c r="E995" s="238" t="s">
        <v>19</v>
      </c>
      <c r="F995" s="239" t="s">
        <v>3070</v>
      </c>
      <c r="G995" s="237"/>
      <c r="H995" s="240">
        <v>1.3100000000000001</v>
      </c>
      <c r="I995" s="241"/>
      <c r="J995" s="237"/>
      <c r="K995" s="237"/>
      <c r="L995" s="242"/>
      <c r="M995" s="243"/>
      <c r="N995" s="244"/>
      <c r="O995" s="244"/>
      <c r="P995" s="244"/>
      <c r="Q995" s="244"/>
      <c r="R995" s="244"/>
      <c r="S995" s="244"/>
      <c r="T995" s="244"/>
      <c r="U995" s="245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T995" s="246" t="s">
        <v>347</v>
      </c>
      <c r="AU995" s="246" t="s">
        <v>85</v>
      </c>
      <c r="AV995" s="13" t="s">
        <v>85</v>
      </c>
      <c r="AW995" s="13" t="s">
        <v>37</v>
      </c>
      <c r="AX995" s="13" t="s">
        <v>76</v>
      </c>
      <c r="AY995" s="246" t="s">
        <v>335</v>
      </c>
    </row>
    <row r="996" s="13" customFormat="1">
      <c r="A996" s="13"/>
      <c r="B996" s="236"/>
      <c r="C996" s="237"/>
      <c r="D996" s="229" t="s">
        <v>347</v>
      </c>
      <c r="E996" s="238" t="s">
        <v>19</v>
      </c>
      <c r="F996" s="239" t="s">
        <v>3071</v>
      </c>
      <c r="G996" s="237"/>
      <c r="H996" s="240">
        <v>2.4350000000000001</v>
      </c>
      <c r="I996" s="241"/>
      <c r="J996" s="237"/>
      <c r="K996" s="237"/>
      <c r="L996" s="242"/>
      <c r="M996" s="243"/>
      <c r="N996" s="244"/>
      <c r="O996" s="244"/>
      <c r="P996" s="244"/>
      <c r="Q996" s="244"/>
      <c r="R996" s="244"/>
      <c r="S996" s="244"/>
      <c r="T996" s="244"/>
      <c r="U996" s="245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T996" s="246" t="s">
        <v>347</v>
      </c>
      <c r="AU996" s="246" t="s">
        <v>85</v>
      </c>
      <c r="AV996" s="13" t="s">
        <v>85</v>
      </c>
      <c r="AW996" s="13" t="s">
        <v>37</v>
      </c>
      <c r="AX996" s="13" t="s">
        <v>76</v>
      </c>
      <c r="AY996" s="246" t="s">
        <v>335</v>
      </c>
    </row>
    <row r="997" s="13" customFormat="1">
      <c r="A997" s="13"/>
      <c r="B997" s="236"/>
      <c r="C997" s="237"/>
      <c r="D997" s="229" t="s">
        <v>347</v>
      </c>
      <c r="E997" s="238" t="s">
        <v>19</v>
      </c>
      <c r="F997" s="239" t="s">
        <v>3072</v>
      </c>
      <c r="G997" s="237"/>
      <c r="H997" s="240">
        <v>12.5</v>
      </c>
      <c r="I997" s="241"/>
      <c r="J997" s="237"/>
      <c r="K997" s="237"/>
      <c r="L997" s="242"/>
      <c r="M997" s="243"/>
      <c r="N997" s="244"/>
      <c r="O997" s="244"/>
      <c r="P997" s="244"/>
      <c r="Q997" s="244"/>
      <c r="R997" s="244"/>
      <c r="S997" s="244"/>
      <c r="T997" s="244"/>
      <c r="U997" s="245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T997" s="246" t="s">
        <v>347</v>
      </c>
      <c r="AU997" s="246" t="s">
        <v>85</v>
      </c>
      <c r="AV997" s="13" t="s">
        <v>85</v>
      </c>
      <c r="AW997" s="13" t="s">
        <v>37</v>
      </c>
      <c r="AX997" s="13" t="s">
        <v>76</v>
      </c>
      <c r="AY997" s="246" t="s">
        <v>335</v>
      </c>
    </row>
    <row r="998" s="15" customFormat="1">
      <c r="A998" s="15"/>
      <c r="B998" s="267"/>
      <c r="C998" s="268"/>
      <c r="D998" s="229" t="s">
        <v>347</v>
      </c>
      <c r="E998" s="269" t="s">
        <v>19</v>
      </c>
      <c r="F998" s="270" t="s">
        <v>462</v>
      </c>
      <c r="G998" s="268"/>
      <c r="H998" s="271">
        <v>294.52300000000002</v>
      </c>
      <c r="I998" s="272"/>
      <c r="J998" s="268"/>
      <c r="K998" s="268"/>
      <c r="L998" s="273"/>
      <c r="M998" s="274"/>
      <c r="N998" s="275"/>
      <c r="O998" s="275"/>
      <c r="P998" s="275"/>
      <c r="Q998" s="275"/>
      <c r="R998" s="275"/>
      <c r="S998" s="275"/>
      <c r="T998" s="275"/>
      <c r="U998" s="276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T998" s="277" t="s">
        <v>347</v>
      </c>
      <c r="AU998" s="277" t="s">
        <v>85</v>
      </c>
      <c r="AV998" s="15" t="s">
        <v>103</v>
      </c>
      <c r="AW998" s="15" t="s">
        <v>37</v>
      </c>
      <c r="AX998" s="15" t="s">
        <v>83</v>
      </c>
      <c r="AY998" s="277" t="s">
        <v>335</v>
      </c>
    </row>
    <row r="999" s="2" customFormat="1" ht="24.15" customHeight="1">
      <c r="A999" s="40"/>
      <c r="B999" s="41"/>
      <c r="C999" s="216" t="s">
        <v>1454</v>
      </c>
      <c r="D999" s="216" t="s">
        <v>337</v>
      </c>
      <c r="E999" s="217" t="s">
        <v>3073</v>
      </c>
      <c r="F999" s="218" t="s">
        <v>3074</v>
      </c>
      <c r="G999" s="219" t="s">
        <v>388</v>
      </c>
      <c r="H999" s="220">
        <v>29.452000000000002</v>
      </c>
      <c r="I999" s="221"/>
      <c r="J999" s="222">
        <f>ROUND(I999*H999,2)</f>
        <v>0</v>
      </c>
      <c r="K999" s="218" t="s">
        <v>19</v>
      </c>
      <c r="L999" s="46"/>
      <c r="M999" s="223" t="s">
        <v>19</v>
      </c>
      <c r="N999" s="224" t="s">
        <v>47</v>
      </c>
      <c r="O999" s="86"/>
      <c r="P999" s="225">
        <f>O999*H999</f>
        <v>0</v>
      </c>
      <c r="Q999" s="225">
        <v>0</v>
      </c>
      <c r="R999" s="225">
        <f>Q999*H999</f>
        <v>0</v>
      </c>
      <c r="S999" s="225">
        <v>0</v>
      </c>
      <c r="T999" s="225">
        <f>S999*H999</f>
        <v>0</v>
      </c>
      <c r="U999" s="226" t="s">
        <v>19</v>
      </c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R999" s="227" t="s">
        <v>447</v>
      </c>
      <c r="AT999" s="227" t="s">
        <v>337</v>
      </c>
      <c r="AU999" s="227" t="s">
        <v>85</v>
      </c>
      <c r="AY999" s="19" t="s">
        <v>335</v>
      </c>
      <c r="BE999" s="228">
        <f>IF(N999="základní",J999,0)</f>
        <v>0</v>
      </c>
      <c r="BF999" s="228">
        <f>IF(N999="snížená",J999,0)</f>
        <v>0</v>
      </c>
      <c r="BG999" s="228">
        <f>IF(N999="zákl. přenesená",J999,0)</f>
        <v>0</v>
      </c>
      <c r="BH999" s="228">
        <f>IF(N999="sníž. přenesená",J999,0)</f>
        <v>0</v>
      </c>
      <c r="BI999" s="228">
        <f>IF(N999="nulová",J999,0)</f>
        <v>0</v>
      </c>
      <c r="BJ999" s="19" t="s">
        <v>83</v>
      </c>
      <c r="BK999" s="228">
        <f>ROUND(I999*H999,2)</f>
        <v>0</v>
      </c>
      <c r="BL999" s="19" t="s">
        <v>447</v>
      </c>
      <c r="BM999" s="227" t="s">
        <v>3075</v>
      </c>
    </row>
    <row r="1000" s="2" customFormat="1">
      <c r="A1000" s="40"/>
      <c r="B1000" s="41"/>
      <c r="C1000" s="42"/>
      <c r="D1000" s="229" t="s">
        <v>343</v>
      </c>
      <c r="E1000" s="42"/>
      <c r="F1000" s="230" t="s">
        <v>3074</v>
      </c>
      <c r="G1000" s="42"/>
      <c r="H1000" s="42"/>
      <c r="I1000" s="231"/>
      <c r="J1000" s="42"/>
      <c r="K1000" s="42"/>
      <c r="L1000" s="46"/>
      <c r="M1000" s="232"/>
      <c r="N1000" s="233"/>
      <c r="O1000" s="86"/>
      <c r="P1000" s="86"/>
      <c r="Q1000" s="86"/>
      <c r="R1000" s="86"/>
      <c r="S1000" s="86"/>
      <c r="T1000" s="86"/>
      <c r="U1000" s="87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T1000" s="19" t="s">
        <v>343</v>
      </c>
      <c r="AU1000" s="19" t="s">
        <v>85</v>
      </c>
    </row>
    <row r="1001" s="14" customFormat="1">
      <c r="A1001" s="14"/>
      <c r="B1001" s="247"/>
      <c r="C1001" s="248"/>
      <c r="D1001" s="229" t="s">
        <v>347</v>
      </c>
      <c r="E1001" s="249" t="s">
        <v>19</v>
      </c>
      <c r="F1001" s="250" t="s">
        <v>2506</v>
      </c>
      <c r="G1001" s="248"/>
      <c r="H1001" s="249" t="s">
        <v>19</v>
      </c>
      <c r="I1001" s="251"/>
      <c r="J1001" s="248"/>
      <c r="K1001" s="248"/>
      <c r="L1001" s="252"/>
      <c r="M1001" s="253"/>
      <c r="N1001" s="254"/>
      <c r="O1001" s="254"/>
      <c r="P1001" s="254"/>
      <c r="Q1001" s="254"/>
      <c r="R1001" s="254"/>
      <c r="S1001" s="254"/>
      <c r="T1001" s="254"/>
      <c r="U1001" s="255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T1001" s="256" t="s">
        <v>347</v>
      </c>
      <c r="AU1001" s="256" t="s">
        <v>85</v>
      </c>
      <c r="AV1001" s="14" t="s">
        <v>83</v>
      </c>
      <c r="AW1001" s="14" t="s">
        <v>37</v>
      </c>
      <c r="AX1001" s="14" t="s">
        <v>76</v>
      </c>
      <c r="AY1001" s="256" t="s">
        <v>335</v>
      </c>
    </row>
    <row r="1002" s="13" customFormat="1">
      <c r="A1002" s="13"/>
      <c r="B1002" s="236"/>
      <c r="C1002" s="237"/>
      <c r="D1002" s="229" t="s">
        <v>347</v>
      </c>
      <c r="E1002" s="238" t="s">
        <v>19</v>
      </c>
      <c r="F1002" s="239" t="s">
        <v>3027</v>
      </c>
      <c r="G1002" s="237"/>
      <c r="H1002" s="240">
        <v>22.780999999999999</v>
      </c>
      <c r="I1002" s="241"/>
      <c r="J1002" s="237"/>
      <c r="K1002" s="237"/>
      <c r="L1002" s="242"/>
      <c r="M1002" s="243"/>
      <c r="N1002" s="244"/>
      <c r="O1002" s="244"/>
      <c r="P1002" s="244"/>
      <c r="Q1002" s="244"/>
      <c r="R1002" s="244"/>
      <c r="S1002" s="244"/>
      <c r="T1002" s="244"/>
      <c r="U1002" s="245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T1002" s="246" t="s">
        <v>347</v>
      </c>
      <c r="AU1002" s="246" t="s">
        <v>85</v>
      </c>
      <c r="AV1002" s="13" t="s">
        <v>85</v>
      </c>
      <c r="AW1002" s="13" t="s">
        <v>37</v>
      </c>
      <c r="AX1002" s="13" t="s">
        <v>76</v>
      </c>
      <c r="AY1002" s="246" t="s">
        <v>335</v>
      </c>
    </row>
    <row r="1003" s="13" customFormat="1">
      <c r="A1003" s="13"/>
      <c r="B1003" s="236"/>
      <c r="C1003" s="237"/>
      <c r="D1003" s="229" t="s">
        <v>347</v>
      </c>
      <c r="E1003" s="238" t="s">
        <v>19</v>
      </c>
      <c r="F1003" s="239" t="s">
        <v>3028</v>
      </c>
      <c r="G1003" s="237"/>
      <c r="H1003" s="240">
        <v>28.274000000000001</v>
      </c>
      <c r="I1003" s="241"/>
      <c r="J1003" s="237"/>
      <c r="K1003" s="237"/>
      <c r="L1003" s="242"/>
      <c r="M1003" s="243"/>
      <c r="N1003" s="244"/>
      <c r="O1003" s="244"/>
      <c r="P1003" s="244"/>
      <c r="Q1003" s="244"/>
      <c r="R1003" s="244"/>
      <c r="S1003" s="244"/>
      <c r="T1003" s="244"/>
      <c r="U1003" s="245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T1003" s="246" t="s">
        <v>347</v>
      </c>
      <c r="AU1003" s="246" t="s">
        <v>85</v>
      </c>
      <c r="AV1003" s="13" t="s">
        <v>85</v>
      </c>
      <c r="AW1003" s="13" t="s">
        <v>37</v>
      </c>
      <c r="AX1003" s="13" t="s">
        <v>76</v>
      </c>
      <c r="AY1003" s="246" t="s">
        <v>335</v>
      </c>
    </row>
    <row r="1004" s="13" customFormat="1">
      <c r="A1004" s="13"/>
      <c r="B1004" s="236"/>
      <c r="C1004" s="237"/>
      <c r="D1004" s="229" t="s">
        <v>347</v>
      </c>
      <c r="E1004" s="238" t="s">
        <v>19</v>
      </c>
      <c r="F1004" s="239" t="s">
        <v>3029</v>
      </c>
      <c r="G1004" s="237"/>
      <c r="H1004" s="240">
        <v>37.396999999999998</v>
      </c>
      <c r="I1004" s="241"/>
      <c r="J1004" s="237"/>
      <c r="K1004" s="237"/>
      <c r="L1004" s="242"/>
      <c r="M1004" s="243"/>
      <c r="N1004" s="244"/>
      <c r="O1004" s="244"/>
      <c r="P1004" s="244"/>
      <c r="Q1004" s="244"/>
      <c r="R1004" s="244"/>
      <c r="S1004" s="244"/>
      <c r="T1004" s="244"/>
      <c r="U1004" s="245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T1004" s="246" t="s">
        <v>347</v>
      </c>
      <c r="AU1004" s="246" t="s">
        <v>85</v>
      </c>
      <c r="AV1004" s="13" t="s">
        <v>85</v>
      </c>
      <c r="AW1004" s="13" t="s">
        <v>37</v>
      </c>
      <c r="AX1004" s="13" t="s">
        <v>76</v>
      </c>
      <c r="AY1004" s="246" t="s">
        <v>335</v>
      </c>
    </row>
    <row r="1005" s="13" customFormat="1">
      <c r="A1005" s="13"/>
      <c r="B1005" s="236"/>
      <c r="C1005" s="237"/>
      <c r="D1005" s="229" t="s">
        <v>347</v>
      </c>
      <c r="E1005" s="238" t="s">
        <v>19</v>
      </c>
      <c r="F1005" s="239" t="s">
        <v>3030</v>
      </c>
      <c r="G1005" s="237"/>
      <c r="H1005" s="240">
        <v>6.9960000000000004</v>
      </c>
      <c r="I1005" s="241"/>
      <c r="J1005" s="237"/>
      <c r="K1005" s="237"/>
      <c r="L1005" s="242"/>
      <c r="M1005" s="243"/>
      <c r="N1005" s="244"/>
      <c r="O1005" s="244"/>
      <c r="P1005" s="244"/>
      <c r="Q1005" s="244"/>
      <c r="R1005" s="244"/>
      <c r="S1005" s="244"/>
      <c r="T1005" s="244"/>
      <c r="U1005" s="245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T1005" s="246" t="s">
        <v>347</v>
      </c>
      <c r="AU1005" s="246" t="s">
        <v>85</v>
      </c>
      <c r="AV1005" s="13" t="s">
        <v>85</v>
      </c>
      <c r="AW1005" s="13" t="s">
        <v>37</v>
      </c>
      <c r="AX1005" s="13" t="s">
        <v>76</v>
      </c>
      <c r="AY1005" s="246" t="s">
        <v>335</v>
      </c>
    </row>
    <row r="1006" s="13" customFormat="1">
      <c r="A1006" s="13"/>
      <c r="B1006" s="236"/>
      <c r="C1006" s="237"/>
      <c r="D1006" s="229" t="s">
        <v>347</v>
      </c>
      <c r="E1006" s="238" t="s">
        <v>19</v>
      </c>
      <c r="F1006" s="239" t="s">
        <v>3031</v>
      </c>
      <c r="G1006" s="237"/>
      <c r="H1006" s="240">
        <v>1.077</v>
      </c>
      <c r="I1006" s="241"/>
      <c r="J1006" s="237"/>
      <c r="K1006" s="237"/>
      <c r="L1006" s="242"/>
      <c r="M1006" s="243"/>
      <c r="N1006" s="244"/>
      <c r="O1006" s="244"/>
      <c r="P1006" s="244"/>
      <c r="Q1006" s="244"/>
      <c r="R1006" s="244"/>
      <c r="S1006" s="244"/>
      <c r="T1006" s="244"/>
      <c r="U1006" s="245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T1006" s="246" t="s">
        <v>347</v>
      </c>
      <c r="AU1006" s="246" t="s">
        <v>85</v>
      </c>
      <c r="AV1006" s="13" t="s">
        <v>85</v>
      </c>
      <c r="AW1006" s="13" t="s">
        <v>37</v>
      </c>
      <c r="AX1006" s="13" t="s">
        <v>76</v>
      </c>
      <c r="AY1006" s="246" t="s">
        <v>335</v>
      </c>
    </row>
    <row r="1007" s="13" customFormat="1">
      <c r="A1007" s="13"/>
      <c r="B1007" s="236"/>
      <c r="C1007" s="237"/>
      <c r="D1007" s="229" t="s">
        <v>347</v>
      </c>
      <c r="E1007" s="238" t="s">
        <v>19</v>
      </c>
      <c r="F1007" s="239" t="s">
        <v>3032</v>
      </c>
      <c r="G1007" s="237"/>
      <c r="H1007" s="240">
        <v>1.2549999999999999</v>
      </c>
      <c r="I1007" s="241"/>
      <c r="J1007" s="237"/>
      <c r="K1007" s="237"/>
      <c r="L1007" s="242"/>
      <c r="M1007" s="243"/>
      <c r="N1007" s="244"/>
      <c r="O1007" s="244"/>
      <c r="P1007" s="244"/>
      <c r="Q1007" s="244"/>
      <c r="R1007" s="244"/>
      <c r="S1007" s="244"/>
      <c r="T1007" s="244"/>
      <c r="U1007" s="245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T1007" s="246" t="s">
        <v>347</v>
      </c>
      <c r="AU1007" s="246" t="s">
        <v>85</v>
      </c>
      <c r="AV1007" s="13" t="s">
        <v>85</v>
      </c>
      <c r="AW1007" s="13" t="s">
        <v>37</v>
      </c>
      <c r="AX1007" s="13" t="s">
        <v>76</v>
      </c>
      <c r="AY1007" s="246" t="s">
        <v>335</v>
      </c>
    </row>
    <row r="1008" s="13" customFormat="1">
      <c r="A1008" s="13"/>
      <c r="B1008" s="236"/>
      <c r="C1008" s="237"/>
      <c r="D1008" s="229" t="s">
        <v>347</v>
      </c>
      <c r="E1008" s="238" t="s">
        <v>19</v>
      </c>
      <c r="F1008" s="239" t="s">
        <v>3033</v>
      </c>
      <c r="G1008" s="237"/>
      <c r="H1008" s="240">
        <v>5.4800000000000004</v>
      </c>
      <c r="I1008" s="241"/>
      <c r="J1008" s="237"/>
      <c r="K1008" s="237"/>
      <c r="L1008" s="242"/>
      <c r="M1008" s="243"/>
      <c r="N1008" s="244"/>
      <c r="O1008" s="244"/>
      <c r="P1008" s="244"/>
      <c r="Q1008" s="244"/>
      <c r="R1008" s="244"/>
      <c r="S1008" s="244"/>
      <c r="T1008" s="244"/>
      <c r="U1008" s="245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T1008" s="246" t="s">
        <v>347</v>
      </c>
      <c r="AU1008" s="246" t="s">
        <v>85</v>
      </c>
      <c r="AV1008" s="13" t="s">
        <v>85</v>
      </c>
      <c r="AW1008" s="13" t="s">
        <v>37</v>
      </c>
      <c r="AX1008" s="13" t="s">
        <v>76</v>
      </c>
      <c r="AY1008" s="246" t="s">
        <v>335</v>
      </c>
    </row>
    <row r="1009" s="13" customFormat="1">
      <c r="A1009" s="13"/>
      <c r="B1009" s="236"/>
      <c r="C1009" s="237"/>
      <c r="D1009" s="229" t="s">
        <v>347</v>
      </c>
      <c r="E1009" s="238" t="s">
        <v>19</v>
      </c>
      <c r="F1009" s="239" t="s">
        <v>3034</v>
      </c>
      <c r="G1009" s="237"/>
      <c r="H1009" s="240">
        <v>1.343</v>
      </c>
      <c r="I1009" s="241"/>
      <c r="J1009" s="237"/>
      <c r="K1009" s="237"/>
      <c r="L1009" s="242"/>
      <c r="M1009" s="243"/>
      <c r="N1009" s="244"/>
      <c r="O1009" s="244"/>
      <c r="P1009" s="244"/>
      <c r="Q1009" s="244"/>
      <c r="R1009" s="244"/>
      <c r="S1009" s="244"/>
      <c r="T1009" s="244"/>
      <c r="U1009" s="245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T1009" s="246" t="s">
        <v>347</v>
      </c>
      <c r="AU1009" s="246" t="s">
        <v>85</v>
      </c>
      <c r="AV1009" s="13" t="s">
        <v>85</v>
      </c>
      <c r="AW1009" s="13" t="s">
        <v>37</v>
      </c>
      <c r="AX1009" s="13" t="s">
        <v>76</v>
      </c>
      <c r="AY1009" s="246" t="s">
        <v>335</v>
      </c>
    </row>
    <row r="1010" s="13" customFormat="1">
      <c r="A1010" s="13"/>
      <c r="B1010" s="236"/>
      <c r="C1010" s="237"/>
      <c r="D1010" s="229" t="s">
        <v>347</v>
      </c>
      <c r="E1010" s="238" t="s">
        <v>19</v>
      </c>
      <c r="F1010" s="239" t="s">
        <v>3035</v>
      </c>
      <c r="G1010" s="237"/>
      <c r="H1010" s="240">
        <v>0.69999999999999996</v>
      </c>
      <c r="I1010" s="241"/>
      <c r="J1010" s="237"/>
      <c r="K1010" s="237"/>
      <c r="L1010" s="242"/>
      <c r="M1010" s="243"/>
      <c r="N1010" s="244"/>
      <c r="O1010" s="244"/>
      <c r="P1010" s="244"/>
      <c r="Q1010" s="244"/>
      <c r="R1010" s="244"/>
      <c r="S1010" s="244"/>
      <c r="T1010" s="244"/>
      <c r="U1010" s="245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T1010" s="246" t="s">
        <v>347</v>
      </c>
      <c r="AU1010" s="246" t="s">
        <v>85</v>
      </c>
      <c r="AV1010" s="13" t="s">
        <v>85</v>
      </c>
      <c r="AW1010" s="13" t="s">
        <v>37</v>
      </c>
      <c r="AX1010" s="13" t="s">
        <v>76</v>
      </c>
      <c r="AY1010" s="246" t="s">
        <v>335</v>
      </c>
    </row>
    <row r="1011" s="13" customFormat="1">
      <c r="A1011" s="13"/>
      <c r="B1011" s="236"/>
      <c r="C1011" s="237"/>
      <c r="D1011" s="229" t="s">
        <v>347</v>
      </c>
      <c r="E1011" s="238" t="s">
        <v>19</v>
      </c>
      <c r="F1011" s="239" t="s">
        <v>3036</v>
      </c>
      <c r="G1011" s="237"/>
      <c r="H1011" s="240">
        <v>0.54800000000000004</v>
      </c>
      <c r="I1011" s="241"/>
      <c r="J1011" s="237"/>
      <c r="K1011" s="237"/>
      <c r="L1011" s="242"/>
      <c r="M1011" s="243"/>
      <c r="N1011" s="244"/>
      <c r="O1011" s="244"/>
      <c r="P1011" s="244"/>
      <c r="Q1011" s="244"/>
      <c r="R1011" s="244"/>
      <c r="S1011" s="244"/>
      <c r="T1011" s="244"/>
      <c r="U1011" s="245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T1011" s="246" t="s">
        <v>347</v>
      </c>
      <c r="AU1011" s="246" t="s">
        <v>85</v>
      </c>
      <c r="AV1011" s="13" t="s">
        <v>85</v>
      </c>
      <c r="AW1011" s="13" t="s">
        <v>37</v>
      </c>
      <c r="AX1011" s="13" t="s">
        <v>76</v>
      </c>
      <c r="AY1011" s="246" t="s">
        <v>335</v>
      </c>
    </row>
    <row r="1012" s="13" customFormat="1">
      <c r="A1012" s="13"/>
      <c r="B1012" s="236"/>
      <c r="C1012" s="237"/>
      <c r="D1012" s="229" t="s">
        <v>347</v>
      </c>
      <c r="E1012" s="238" t="s">
        <v>19</v>
      </c>
      <c r="F1012" s="239" t="s">
        <v>3037</v>
      </c>
      <c r="G1012" s="237"/>
      <c r="H1012" s="240">
        <v>7.9660000000000002</v>
      </c>
      <c r="I1012" s="241"/>
      <c r="J1012" s="237"/>
      <c r="K1012" s="237"/>
      <c r="L1012" s="242"/>
      <c r="M1012" s="243"/>
      <c r="N1012" s="244"/>
      <c r="O1012" s="244"/>
      <c r="P1012" s="244"/>
      <c r="Q1012" s="244"/>
      <c r="R1012" s="244"/>
      <c r="S1012" s="244"/>
      <c r="T1012" s="244"/>
      <c r="U1012" s="245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T1012" s="246" t="s">
        <v>347</v>
      </c>
      <c r="AU1012" s="246" t="s">
        <v>85</v>
      </c>
      <c r="AV1012" s="13" t="s">
        <v>85</v>
      </c>
      <c r="AW1012" s="13" t="s">
        <v>37</v>
      </c>
      <c r="AX1012" s="13" t="s">
        <v>76</v>
      </c>
      <c r="AY1012" s="246" t="s">
        <v>335</v>
      </c>
    </row>
    <row r="1013" s="13" customFormat="1">
      <c r="A1013" s="13"/>
      <c r="B1013" s="236"/>
      <c r="C1013" s="237"/>
      <c r="D1013" s="229" t="s">
        <v>347</v>
      </c>
      <c r="E1013" s="238" t="s">
        <v>19</v>
      </c>
      <c r="F1013" s="239" t="s">
        <v>3038</v>
      </c>
      <c r="G1013" s="237"/>
      <c r="H1013" s="240">
        <v>5.8070000000000004</v>
      </c>
      <c r="I1013" s="241"/>
      <c r="J1013" s="237"/>
      <c r="K1013" s="237"/>
      <c r="L1013" s="242"/>
      <c r="M1013" s="243"/>
      <c r="N1013" s="244"/>
      <c r="O1013" s="244"/>
      <c r="P1013" s="244"/>
      <c r="Q1013" s="244"/>
      <c r="R1013" s="244"/>
      <c r="S1013" s="244"/>
      <c r="T1013" s="244"/>
      <c r="U1013" s="245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T1013" s="246" t="s">
        <v>347</v>
      </c>
      <c r="AU1013" s="246" t="s">
        <v>85</v>
      </c>
      <c r="AV1013" s="13" t="s">
        <v>85</v>
      </c>
      <c r="AW1013" s="13" t="s">
        <v>37</v>
      </c>
      <c r="AX1013" s="13" t="s">
        <v>76</v>
      </c>
      <c r="AY1013" s="246" t="s">
        <v>335</v>
      </c>
    </row>
    <row r="1014" s="13" customFormat="1">
      <c r="A1014" s="13"/>
      <c r="B1014" s="236"/>
      <c r="C1014" s="237"/>
      <c r="D1014" s="229" t="s">
        <v>347</v>
      </c>
      <c r="E1014" s="238" t="s">
        <v>19</v>
      </c>
      <c r="F1014" s="239" t="s">
        <v>3039</v>
      </c>
      <c r="G1014" s="237"/>
      <c r="H1014" s="240">
        <v>11.353</v>
      </c>
      <c r="I1014" s="241"/>
      <c r="J1014" s="237"/>
      <c r="K1014" s="237"/>
      <c r="L1014" s="242"/>
      <c r="M1014" s="243"/>
      <c r="N1014" s="244"/>
      <c r="O1014" s="244"/>
      <c r="P1014" s="244"/>
      <c r="Q1014" s="244"/>
      <c r="R1014" s="244"/>
      <c r="S1014" s="244"/>
      <c r="T1014" s="244"/>
      <c r="U1014" s="245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T1014" s="246" t="s">
        <v>347</v>
      </c>
      <c r="AU1014" s="246" t="s">
        <v>85</v>
      </c>
      <c r="AV1014" s="13" t="s">
        <v>85</v>
      </c>
      <c r="AW1014" s="13" t="s">
        <v>37</v>
      </c>
      <c r="AX1014" s="13" t="s">
        <v>76</v>
      </c>
      <c r="AY1014" s="246" t="s">
        <v>335</v>
      </c>
    </row>
    <row r="1015" s="13" customFormat="1">
      <c r="A1015" s="13"/>
      <c r="B1015" s="236"/>
      <c r="C1015" s="237"/>
      <c r="D1015" s="229" t="s">
        <v>347</v>
      </c>
      <c r="E1015" s="238" t="s">
        <v>19</v>
      </c>
      <c r="F1015" s="239" t="s">
        <v>3040</v>
      </c>
      <c r="G1015" s="237"/>
      <c r="H1015" s="240">
        <v>10.680999999999999</v>
      </c>
      <c r="I1015" s="241"/>
      <c r="J1015" s="237"/>
      <c r="K1015" s="237"/>
      <c r="L1015" s="242"/>
      <c r="M1015" s="243"/>
      <c r="N1015" s="244"/>
      <c r="O1015" s="244"/>
      <c r="P1015" s="244"/>
      <c r="Q1015" s="244"/>
      <c r="R1015" s="244"/>
      <c r="S1015" s="244"/>
      <c r="T1015" s="244"/>
      <c r="U1015" s="245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T1015" s="246" t="s">
        <v>347</v>
      </c>
      <c r="AU1015" s="246" t="s">
        <v>85</v>
      </c>
      <c r="AV1015" s="13" t="s">
        <v>85</v>
      </c>
      <c r="AW1015" s="13" t="s">
        <v>37</v>
      </c>
      <c r="AX1015" s="13" t="s">
        <v>76</v>
      </c>
      <c r="AY1015" s="246" t="s">
        <v>335</v>
      </c>
    </row>
    <row r="1016" s="13" customFormat="1">
      <c r="A1016" s="13"/>
      <c r="B1016" s="236"/>
      <c r="C1016" s="237"/>
      <c r="D1016" s="229" t="s">
        <v>347</v>
      </c>
      <c r="E1016" s="238" t="s">
        <v>19</v>
      </c>
      <c r="F1016" s="239" t="s">
        <v>3041</v>
      </c>
      <c r="G1016" s="237"/>
      <c r="H1016" s="240">
        <v>5.9290000000000003</v>
      </c>
      <c r="I1016" s="241"/>
      <c r="J1016" s="237"/>
      <c r="K1016" s="237"/>
      <c r="L1016" s="242"/>
      <c r="M1016" s="243"/>
      <c r="N1016" s="244"/>
      <c r="O1016" s="244"/>
      <c r="P1016" s="244"/>
      <c r="Q1016" s="244"/>
      <c r="R1016" s="244"/>
      <c r="S1016" s="244"/>
      <c r="T1016" s="244"/>
      <c r="U1016" s="245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T1016" s="246" t="s">
        <v>347</v>
      </c>
      <c r="AU1016" s="246" t="s">
        <v>85</v>
      </c>
      <c r="AV1016" s="13" t="s">
        <v>85</v>
      </c>
      <c r="AW1016" s="13" t="s">
        <v>37</v>
      </c>
      <c r="AX1016" s="13" t="s">
        <v>76</v>
      </c>
      <c r="AY1016" s="246" t="s">
        <v>335</v>
      </c>
    </row>
    <row r="1017" s="13" customFormat="1">
      <c r="A1017" s="13"/>
      <c r="B1017" s="236"/>
      <c r="C1017" s="237"/>
      <c r="D1017" s="229" t="s">
        <v>347</v>
      </c>
      <c r="E1017" s="238" t="s">
        <v>19</v>
      </c>
      <c r="F1017" s="239" t="s">
        <v>3042</v>
      </c>
      <c r="G1017" s="237"/>
      <c r="H1017" s="240">
        <v>4.851</v>
      </c>
      <c r="I1017" s="241"/>
      <c r="J1017" s="237"/>
      <c r="K1017" s="237"/>
      <c r="L1017" s="242"/>
      <c r="M1017" s="243"/>
      <c r="N1017" s="244"/>
      <c r="O1017" s="244"/>
      <c r="P1017" s="244"/>
      <c r="Q1017" s="244"/>
      <c r="R1017" s="244"/>
      <c r="S1017" s="244"/>
      <c r="T1017" s="244"/>
      <c r="U1017" s="245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T1017" s="246" t="s">
        <v>347</v>
      </c>
      <c r="AU1017" s="246" t="s">
        <v>85</v>
      </c>
      <c r="AV1017" s="13" t="s">
        <v>85</v>
      </c>
      <c r="AW1017" s="13" t="s">
        <v>37</v>
      </c>
      <c r="AX1017" s="13" t="s">
        <v>76</v>
      </c>
      <c r="AY1017" s="246" t="s">
        <v>335</v>
      </c>
    </row>
    <row r="1018" s="13" customFormat="1">
      <c r="A1018" s="13"/>
      <c r="B1018" s="236"/>
      <c r="C1018" s="237"/>
      <c r="D1018" s="229" t="s">
        <v>347</v>
      </c>
      <c r="E1018" s="238" t="s">
        <v>19</v>
      </c>
      <c r="F1018" s="239" t="s">
        <v>3043</v>
      </c>
      <c r="G1018" s="237"/>
      <c r="H1018" s="240">
        <v>9.9280000000000008</v>
      </c>
      <c r="I1018" s="241"/>
      <c r="J1018" s="237"/>
      <c r="K1018" s="237"/>
      <c r="L1018" s="242"/>
      <c r="M1018" s="243"/>
      <c r="N1018" s="244"/>
      <c r="O1018" s="244"/>
      <c r="P1018" s="244"/>
      <c r="Q1018" s="244"/>
      <c r="R1018" s="244"/>
      <c r="S1018" s="244"/>
      <c r="T1018" s="244"/>
      <c r="U1018" s="245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T1018" s="246" t="s">
        <v>347</v>
      </c>
      <c r="AU1018" s="246" t="s">
        <v>85</v>
      </c>
      <c r="AV1018" s="13" t="s">
        <v>85</v>
      </c>
      <c r="AW1018" s="13" t="s">
        <v>37</v>
      </c>
      <c r="AX1018" s="13" t="s">
        <v>76</v>
      </c>
      <c r="AY1018" s="246" t="s">
        <v>335</v>
      </c>
    </row>
    <row r="1019" s="13" customFormat="1">
      <c r="A1019" s="13"/>
      <c r="B1019" s="236"/>
      <c r="C1019" s="237"/>
      <c r="D1019" s="229" t="s">
        <v>347</v>
      </c>
      <c r="E1019" s="238" t="s">
        <v>19</v>
      </c>
      <c r="F1019" s="239" t="s">
        <v>3044</v>
      </c>
      <c r="G1019" s="237"/>
      <c r="H1019" s="240">
        <v>2.6840000000000002</v>
      </c>
      <c r="I1019" s="241"/>
      <c r="J1019" s="237"/>
      <c r="K1019" s="237"/>
      <c r="L1019" s="242"/>
      <c r="M1019" s="243"/>
      <c r="N1019" s="244"/>
      <c r="O1019" s="244"/>
      <c r="P1019" s="244"/>
      <c r="Q1019" s="244"/>
      <c r="R1019" s="244"/>
      <c r="S1019" s="244"/>
      <c r="T1019" s="244"/>
      <c r="U1019" s="245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T1019" s="246" t="s">
        <v>347</v>
      </c>
      <c r="AU1019" s="246" t="s">
        <v>85</v>
      </c>
      <c r="AV1019" s="13" t="s">
        <v>85</v>
      </c>
      <c r="AW1019" s="13" t="s">
        <v>37</v>
      </c>
      <c r="AX1019" s="13" t="s">
        <v>76</v>
      </c>
      <c r="AY1019" s="246" t="s">
        <v>335</v>
      </c>
    </row>
    <row r="1020" s="13" customFormat="1">
      <c r="A1020" s="13"/>
      <c r="B1020" s="236"/>
      <c r="C1020" s="237"/>
      <c r="D1020" s="229" t="s">
        <v>347</v>
      </c>
      <c r="E1020" s="238" t="s">
        <v>19</v>
      </c>
      <c r="F1020" s="239" t="s">
        <v>3045</v>
      </c>
      <c r="G1020" s="237"/>
      <c r="H1020" s="240">
        <v>4.9909999999999997</v>
      </c>
      <c r="I1020" s="241"/>
      <c r="J1020" s="237"/>
      <c r="K1020" s="237"/>
      <c r="L1020" s="242"/>
      <c r="M1020" s="243"/>
      <c r="N1020" s="244"/>
      <c r="O1020" s="244"/>
      <c r="P1020" s="244"/>
      <c r="Q1020" s="244"/>
      <c r="R1020" s="244"/>
      <c r="S1020" s="244"/>
      <c r="T1020" s="244"/>
      <c r="U1020" s="245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T1020" s="246" t="s">
        <v>347</v>
      </c>
      <c r="AU1020" s="246" t="s">
        <v>85</v>
      </c>
      <c r="AV1020" s="13" t="s">
        <v>85</v>
      </c>
      <c r="AW1020" s="13" t="s">
        <v>37</v>
      </c>
      <c r="AX1020" s="13" t="s">
        <v>76</v>
      </c>
      <c r="AY1020" s="246" t="s">
        <v>335</v>
      </c>
    </row>
    <row r="1021" s="13" customFormat="1">
      <c r="A1021" s="13"/>
      <c r="B1021" s="236"/>
      <c r="C1021" s="237"/>
      <c r="D1021" s="229" t="s">
        <v>347</v>
      </c>
      <c r="E1021" s="238" t="s">
        <v>19</v>
      </c>
      <c r="F1021" s="239" t="s">
        <v>3046</v>
      </c>
      <c r="G1021" s="237"/>
      <c r="H1021" s="240">
        <v>5.8250000000000002</v>
      </c>
      <c r="I1021" s="241"/>
      <c r="J1021" s="237"/>
      <c r="K1021" s="237"/>
      <c r="L1021" s="242"/>
      <c r="M1021" s="243"/>
      <c r="N1021" s="244"/>
      <c r="O1021" s="244"/>
      <c r="P1021" s="244"/>
      <c r="Q1021" s="244"/>
      <c r="R1021" s="244"/>
      <c r="S1021" s="244"/>
      <c r="T1021" s="244"/>
      <c r="U1021" s="245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T1021" s="246" t="s">
        <v>347</v>
      </c>
      <c r="AU1021" s="246" t="s">
        <v>85</v>
      </c>
      <c r="AV1021" s="13" t="s">
        <v>85</v>
      </c>
      <c r="AW1021" s="13" t="s">
        <v>37</v>
      </c>
      <c r="AX1021" s="13" t="s">
        <v>76</v>
      </c>
      <c r="AY1021" s="246" t="s">
        <v>335</v>
      </c>
    </row>
    <row r="1022" s="13" customFormat="1">
      <c r="A1022" s="13"/>
      <c r="B1022" s="236"/>
      <c r="C1022" s="237"/>
      <c r="D1022" s="229" t="s">
        <v>347</v>
      </c>
      <c r="E1022" s="238" t="s">
        <v>19</v>
      </c>
      <c r="F1022" s="239" t="s">
        <v>3047</v>
      </c>
      <c r="G1022" s="237"/>
      <c r="H1022" s="240">
        <v>1.5089999999999999</v>
      </c>
      <c r="I1022" s="241"/>
      <c r="J1022" s="237"/>
      <c r="K1022" s="237"/>
      <c r="L1022" s="242"/>
      <c r="M1022" s="243"/>
      <c r="N1022" s="244"/>
      <c r="O1022" s="244"/>
      <c r="P1022" s="244"/>
      <c r="Q1022" s="244"/>
      <c r="R1022" s="244"/>
      <c r="S1022" s="244"/>
      <c r="T1022" s="244"/>
      <c r="U1022" s="245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T1022" s="246" t="s">
        <v>347</v>
      </c>
      <c r="AU1022" s="246" t="s">
        <v>85</v>
      </c>
      <c r="AV1022" s="13" t="s">
        <v>85</v>
      </c>
      <c r="AW1022" s="13" t="s">
        <v>37</v>
      </c>
      <c r="AX1022" s="13" t="s">
        <v>76</v>
      </c>
      <c r="AY1022" s="246" t="s">
        <v>335</v>
      </c>
    </row>
    <row r="1023" s="13" customFormat="1">
      <c r="A1023" s="13"/>
      <c r="B1023" s="236"/>
      <c r="C1023" s="237"/>
      <c r="D1023" s="229" t="s">
        <v>347</v>
      </c>
      <c r="E1023" s="238" t="s">
        <v>19</v>
      </c>
      <c r="F1023" s="239" t="s">
        <v>3048</v>
      </c>
      <c r="G1023" s="237"/>
      <c r="H1023" s="240">
        <v>1.589</v>
      </c>
      <c r="I1023" s="241"/>
      <c r="J1023" s="237"/>
      <c r="K1023" s="237"/>
      <c r="L1023" s="242"/>
      <c r="M1023" s="243"/>
      <c r="N1023" s="244"/>
      <c r="O1023" s="244"/>
      <c r="P1023" s="244"/>
      <c r="Q1023" s="244"/>
      <c r="R1023" s="244"/>
      <c r="S1023" s="244"/>
      <c r="T1023" s="244"/>
      <c r="U1023" s="245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T1023" s="246" t="s">
        <v>347</v>
      </c>
      <c r="AU1023" s="246" t="s">
        <v>85</v>
      </c>
      <c r="AV1023" s="13" t="s">
        <v>85</v>
      </c>
      <c r="AW1023" s="13" t="s">
        <v>37</v>
      </c>
      <c r="AX1023" s="13" t="s">
        <v>76</v>
      </c>
      <c r="AY1023" s="246" t="s">
        <v>335</v>
      </c>
    </row>
    <row r="1024" s="13" customFormat="1">
      <c r="A1024" s="13"/>
      <c r="B1024" s="236"/>
      <c r="C1024" s="237"/>
      <c r="D1024" s="229" t="s">
        <v>347</v>
      </c>
      <c r="E1024" s="238" t="s">
        <v>19</v>
      </c>
      <c r="F1024" s="239" t="s">
        <v>3049</v>
      </c>
      <c r="G1024" s="237"/>
      <c r="H1024" s="240">
        <v>2.9340000000000002</v>
      </c>
      <c r="I1024" s="241"/>
      <c r="J1024" s="237"/>
      <c r="K1024" s="237"/>
      <c r="L1024" s="242"/>
      <c r="M1024" s="243"/>
      <c r="N1024" s="244"/>
      <c r="O1024" s="244"/>
      <c r="P1024" s="244"/>
      <c r="Q1024" s="244"/>
      <c r="R1024" s="244"/>
      <c r="S1024" s="244"/>
      <c r="T1024" s="244"/>
      <c r="U1024" s="245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T1024" s="246" t="s">
        <v>347</v>
      </c>
      <c r="AU1024" s="246" t="s">
        <v>85</v>
      </c>
      <c r="AV1024" s="13" t="s">
        <v>85</v>
      </c>
      <c r="AW1024" s="13" t="s">
        <v>37</v>
      </c>
      <c r="AX1024" s="13" t="s">
        <v>76</v>
      </c>
      <c r="AY1024" s="246" t="s">
        <v>335</v>
      </c>
    </row>
    <row r="1025" s="13" customFormat="1">
      <c r="A1025" s="13"/>
      <c r="B1025" s="236"/>
      <c r="C1025" s="237"/>
      <c r="D1025" s="229" t="s">
        <v>347</v>
      </c>
      <c r="E1025" s="238" t="s">
        <v>19</v>
      </c>
      <c r="F1025" s="239" t="s">
        <v>3050</v>
      </c>
      <c r="G1025" s="237"/>
      <c r="H1025" s="240">
        <v>3.0950000000000002</v>
      </c>
      <c r="I1025" s="241"/>
      <c r="J1025" s="237"/>
      <c r="K1025" s="237"/>
      <c r="L1025" s="242"/>
      <c r="M1025" s="243"/>
      <c r="N1025" s="244"/>
      <c r="O1025" s="244"/>
      <c r="P1025" s="244"/>
      <c r="Q1025" s="244"/>
      <c r="R1025" s="244"/>
      <c r="S1025" s="244"/>
      <c r="T1025" s="244"/>
      <c r="U1025" s="245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T1025" s="246" t="s">
        <v>347</v>
      </c>
      <c r="AU1025" s="246" t="s">
        <v>85</v>
      </c>
      <c r="AV1025" s="13" t="s">
        <v>85</v>
      </c>
      <c r="AW1025" s="13" t="s">
        <v>37</v>
      </c>
      <c r="AX1025" s="13" t="s">
        <v>76</v>
      </c>
      <c r="AY1025" s="246" t="s">
        <v>335</v>
      </c>
    </row>
    <row r="1026" s="13" customFormat="1">
      <c r="A1026" s="13"/>
      <c r="B1026" s="236"/>
      <c r="C1026" s="237"/>
      <c r="D1026" s="229" t="s">
        <v>347</v>
      </c>
      <c r="E1026" s="238" t="s">
        <v>19</v>
      </c>
      <c r="F1026" s="239" t="s">
        <v>3051</v>
      </c>
      <c r="G1026" s="237"/>
      <c r="H1026" s="240">
        <v>11.319000000000001</v>
      </c>
      <c r="I1026" s="241"/>
      <c r="J1026" s="237"/>
      <c r="K1026" s="237"/>
      <c r="L1026" s="242"/>
      <c r="M1026" s="243"/>
      <c r="N1026" s="244"/>
      <c r="O1026" s="244"/>
      <c r="P1026" s="244"/>
      <c r="Q1026" s="244"/>
      <c r="R1026" s="244"/>
      <c r="S1026" s="244"/>
      <c r="T1026" s="244"/>
      <c r="U1026" s="245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T1026" s="246" t="s">
        <v>347</v>
      </c>
      <c r="AU1026" s="246" t="s">
        <v>85</v>
      </c>
      <c r="AV1026" s="13" t="s">
        <v>85</v>
      </c>
      <c r="AW1026" s="13" t="s">
        <v>37</v>
      </c>
      <c r="AX1026" s="13" t="s">
        <v>76</v>
      </c>
      <c r="AY1026" s="246" t="s">
        <v>335</v>
      </c>
    </row>
    <row r="1027" s="13" customFormat="1">
      <c r="A1027" s="13"/>
      <c r="B1027" s="236"/>
      <c r="C1027" s="237"/>
      <c r="D1027" s="229" t="s">
        <v>347</v>
      </c>
      <c r="E1027" s="238" t="s">
        <v>19</v>
      </c>
      <c r="F1027" s="239" t="s">
        <v>3052</v>
      </c>
      <c r="G1027" s="237"/>
      <c r="H1027" s="240">
        <v>6.3819999999999997</v>
      </c>
      <c r="I1027" s="241"/>
      <c r="J1027" s="237"/>
      <c r="K1027" s="237"/>
      <c r="L1027" s="242"/>
      <c r="M1027" s="243"/>
      <c r="N1027" s="244"/>
      <c r="O1027" s="244"/>
      <c r="P1027" s="244"/>
      <c r="Q1027" s="244"/>
      <c r="R1027" s="244"/>
      <c r="S1027" s="244"/>
      <c r="T1027" s="244"/>
      <c r="U1027" s="245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T1027" s="246" t="s">
        <v>347</v>
      </c>
      <c r="AU1027" s="246" t="s">
        <v>85</v>
      </c>
      <c r="AV1027" s="13" t="s">
        <v>85</v>
      </c>
      <c r="AW1027" s="13" t="s">
        <v>37</v>
      </c>
      <c r="AX1027" s="13" t="s">
        <v>76</v>
      </c>
      <c r="AY1027" s="246" t="s">
        <v>335</v>
      </c>
    </row>
    <row r="1028" s="13" customFormat="1">
      <c r="A1028" s="13"/>
      <c r="B1028" s="236"/>
      <c r="C1028" s="237"/>
      <c r="D1028" s="229" t="s">
        <v>347</v>
      </c>
      <c r="E1028" s="238" t="s">
        <v>19</v>
      </c>
      <c r="F1028" s="239" t="s">
        <v>3053</v>
      </c>
      <c r="G1028" s="237"/>
      <c r="H1028" s="240">
        <v>3.3199999999999998</v>
      </c>
      <c r="I1028" s="241"/>
      <c r="J1028" s="237"/>
      <c r="K1028" s="237"/>
      <c r="L1028" s="242"/>
      <c r="M1028" s="243"/>
      <c r="N1028" s="244"/>
      <c r="O1028" s="244"/>
      <c r="P1028" s="244"/>
      <c r="Q1028" s="244"/>
      <c r="R1028" s="244"/>
      <c r="S1028" s="244"/>
      <c r="T1028" s="244"/>
      <c r="U1028" s="245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T1028" s="246" t="s">
        <v>347</v>
      </c>
      <c r="AU1028" s="246" t="s">
        <v>85</v>
      </c>
      <c r="AV1028" s="13" t="s">
        <v>85</v>
      </c>
      <c r="AW1028" s="13" t="s">
        <v>37</v>
      </c>
      <c r="AX1028" s="13" t="s">
        <v>76</v>
      </c>
      <c r="AY1028" s="246" t="s">
        <v>335</v>
      </c>
    </row>
    <row r="1029" s="13" customFormat="1">
      <c r="A1029" s="13"/>
      <c r="B1029" s="236"/>
      <c r="C1029" s="237"/>
      <c r="D1029" s="229" t="s">
        <v>347</v>
      </c>
      <c r="E1029" s="238" t="s">
        <v>19</v>
      </c>
      <c r="F1029" s="239" t="s">
        <v>3054</v>
      </c>
      <c r="G1029" s="237"/>
      <c r="H1029" s="240">
        <v>6.6840000000000002</v>
      </c>
      <c r="I1029" s="241"/>
      <c r="J1029" s="237"/>
      <c r="K1029" s="237"/>
      <c r="L1029" s="242"/>
      <c r="M1029" s="243"/>
      <c r="N1029" s="244"/>
      <c r="O1029" s="244"/>
      <c r="P1029" s="244"/>
      <c r="Q1029" s="244"/>
      <c r="R1029" s="244"/>
      <c r="S1029" s="244"/>
      <c r="T1029" s="244"/>
      <c r="U1029" s="245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T1029" s="246" t="s">
        <v>347</v>
      </c>
      <c r="AU1029" s="246" t="s">
        <v>85</v>
      </c>
      <c r="AV1029" s="13" t="s">
        <v>85</v>
      </c>
      <c r="AW1029" s="13" t="s">
        <v>37</v>
      </c>
      <c r="AX1029" s="13" t="s">
        <v>76</v>
      </c>
      <c r="AY1029" s="246" t="s">
        <v>335</v>
      </c>
    </row>
    <row r="1030" s="13" customFormat="1">
      <c r="A1030" s="13"/>
      <c r="B1030" s="236"/>
      <c r="C1030" s="237"/>
      <c r="D1030" s="229" t="s">
        <v>347</v>
      </c>
      <c r="E1030" s="238" t="s">
        <v>19</v>
      </c>
      <c r="F1030" s="239" t="s">
        <v>3055</v>
      </c>
      <c r="G1030" s="237"/>
      <c r="H1030" s="240">
        <v>3.4929999999999999</v>
      </c>
      <c r="I1030" s="241"/>
      <c r="J1030" s="237"/>
      <c r="K1030" s="237"/>
      <c r="L1030" s="242"/>
      <c r="M1030" s="243"/>
      <c r="N1030" s="244"/>
      <c r="O1030" s="244"/>
      <c r="P1030" s="244"/>
      <c r="Q1030" s="244"/>
      <c r="R1030" s="244"/>
      <c r="S1030" s="244"/>
      <c r="T1030" s="244"/>
      <c r="U1030" s="245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T1030" s="246" t="s">
        <v>347</v>
      </c>
      <c r="AU1030" s="246" t="s">
        <v>85</v>
      </c>
      <c r="AV1030" s="13" t="s">
        <v>85</v>
      </c>
      <c r="AW1030" s="13" t="s">
        <v>37</v>
      </c>
      <c r="AX1030" s="13" t="s">
        <v>76</v>
      </c>
      <c r="AY1030" s="246" t="s">
        <v>335</v>
      </c>
    </row>
    <row r="1031" s="13" customFormat="1">
      <c r="A1031" s="13"/>
      <c r="B1031" s="236"/>
      <c r="C1031" s="237"/>
      <c r="D1031" s="229" t="s">
        <v>347</v>
      </c>
      <c r="E1031" s="238" t="s">
        <v>19</v>
      </c>
      <c r="F1031" s="239" t="s">
        <v>3056</v>
      </c>
      <c r="G1031" s="237"/>
      <c r="H1031" s="240">
        <v>3.2229999999999999</v>
      </c>
      <c r="I1031" s="241"/>
      <c r="J1031" s="237"/>
      <c r="K1031" s="237"/>
      <c r="L1031" s="242"/>
      <c r="M1031" s="243"/>
      <c r="N1031" s="244"/>
      <c r="O1031" s="244"/>
      <c r="P1031" s="244"/>
      <c r="Q1031" s="244"/>
      <c r="R1031" s="244"/>
      <c r="S1031" s="244"/>
      <c r="T1031" s="244"/>
      <c r="U1031" s="245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T1031" s="246" t="s">
        <v>347</v>
      </c>
      <c r="AU1031" s="246" t="s">
        <v>85</v>
      </c>
      <c r="AV1031" s="13" t="s">
        <v>85</v>
      </c>
      <c r="AW1031" s="13" t="s">
        <v>37</v>
      </c>
      <c r="AX1031" s="13" t="s">
        <v>76</v>
      </c>
      <c r="AY1031" s="246" t="s">
        <v>335</v>
      </c>
    </row>
    <row r="1032" s="13" customFormat="1">
      <c r="A1032" s="13"/>
      <c r="B1032" s="236"/>
      <c r="C1032" s="237"/>
      <c r="D1032" s="229" t="s">
        <v>347</v>
      </c>
      <c r="E1032" s="238" t="s">
        <v>19</v>
      </c>
      <c r="F1032" s="239" t="s">
        <v>3057</v>
      </c>
      <c r="G1032" s="237"/>
      <c r="H1032" s="240">
        <v>3.0019999999999998</v>
      </c>
      <c r="I1032" s="241"/>
      <c r="J1032" s="237"/>
      <c r="K1032" s="237"/>
      <c r="L1032" s="242"/>
      <c r="M1032" s="243"/>
      <c r="N1032" s="244"/>
      <c r="O1032" s="244"/>
      <c r="P1032" s="244"/>
      <c r="Q1032" s="244"/>
      <c r="R1032" s="244"/>
      <c r="S1032" s="244"/>
      <c r="T1032" s="244"/>
      <c r="U1032" s="245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T1032" s="246" t="s">
        <v>347</v>
      </c>
      <c r="AU1032" s="246" t="s">
        <v>85</v>
      </c>
      <c r="AV1032" s="13" t="s">
        <v>85</v>
      </c>
      <c r="AW1032" s="13" t="s">
        <v>37</v>
      </c>
      <c r="AX1032" s="13" t="s">
        <v>76</v>
      </c>
      <c r="AY1032" s="246" t="s">
        <v>335</v>
      </c>
    </row>
    <row r="1033" s="13" customFormat="1">
      <c r="A1033" s="13"/>
      <c r="B1033" s="236"/>
      <c r="C1033" s="237"/>
      <c r="D1033" s="229" t="s">
        <v>347</v>
      </c>
      <c r="E1033" s="238" t="s">
        <v>19</v>
      </c>
      <c r="F1033" s="239" t="s">
        <v>3058</v>
      </c>
      <c r="G1033" s="237"/>
      <c r="H1033" s="240">
        <v>6.468</v>
      </c>
      <c r="I1033" s="241"/>
      <c r="J1033" s="237"/>
      <c r="K1033" s="237"/>
      <c r="L1033" s="242"/>
      <c r="M1033" s="243"/>
      <c r="N1033" s="244"/>
      <c r="O1033" s="244"/>
      <c r="P1033" s="244"/>
      <c r="Q1033" s="244"/>
      <c r="R1033" s="244"/>
      <c r="S1033" s="244"/>
      <c r="T1033" s="244"/>
      <c r="U1033" s="245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T1033" s="246" t="s">
        <v>347</v>
      </c>
      <c r="AU1033" s="246" t="s">
        <v>85</v>
      </c>
      <c r="AV1033" s="13" t="s">
        <v>85</v>
      </c>
      <c r="AW1033" s="13" t="s">
        <v>37</v>
      </c>
      <c r="AX1033" s="13" t="s">
        <v>76</v>
      </c>
      <c r="AY1033" s="246" t="s">
        <v>335</v>
      </c>
    </row>
    <row r="1034" s="13" customFormat="1">
      <c r="A1034" s="13"/>
      <c r="B1034" s="236"/>
      <c r="C1034" s="237"/>
      <c r="D1034" s="229" t="s">
        <v>347</v>
      </c>
      <c r="E1034" s="238" t="s">
        <v>19</v>
      </c>
      <c r="F1034" s="239" t="s">
        <v>3059</v>
      </c>
      <c r="G1034" s="237"/>
      <c r="H1034" s="240">
        <v>8.4619999999999997</v>
      </c>
      <c r="I1034" s="241"/>
      <c r="J1034" s="237"/>
      <c r="K1034" s="237"/>
      <c r="L1034" s="242"/>
      <c r="M1034" s="243"/>
      <c r="N1034" s="244"/>
      <c r="O1034" s="244"/>
      <c r="P1034" s="244"/>
      <c r="Q1034" s="244"/>
      <c r="R1034" s="244"/>
      <c r="S1034" s="244"/>
      <c r="T1034" s="244"/>
      <c r="U1034" s="245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T1034" s="246" t="s">
        <v>347</v>
      </c>
      <c r="AU1034" s="246" t="s">
        <v>85</v>
      </c>
      <c r="AV1034" s="13" t="s">
        <v>85</v>
      </c>
      <c r="AW1034" s="13" t="s">
        <v>37</v>
      </c>
      <c r="AX1034" s="13" t="s">
        <v>76</v>
      </c>
      <c r="AY1034" s="246" t="s">
        <v>335</v>
      </c>
    </row>
    <row r="1035" s="13" customFormat="1">
      <c r="A1035" s="13"/>
      <c r="B1035" s="236"/>
      <c r="C1035" s="237"/>
      <c r="D1035" s="229" t="s">
        <v>347</v>
      </c>
      <c r="E1035" s="238" t="s">
        <v>19</v>
      </c>
      <c r="F1035" s="239" t="s">
        <v>3060</v>
      </c>
      <c r="G1035" s="237"/>
      <c r="H1035" s="240">
        <v>2.9260000000000002</v>
      </c>
      <c r="I1035" s="241"/>
      <c r="J1035" s="237"/>
      <c r="K1035" s="237"/>
      <c r="L1035" s="242"/>
      <c r="M1035" s="243"/>
      <c r="N1035" s="244"/>
      <c r="O1035" s="244"/>
      <c r="P1035" s="244"/>
      <c r="Q1035" s="244"/>
      <c r="R1035" s="244"/>
      <c r="S1035" s="244"/>
      <c r="T1035" s="244"/>
      <c r="U1035" s="245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T1035" s="246" t="s">
        <v>347</v>
      </c>
      <c r="AU1035" s="246" t="s">
        <v>85</v>
      </c>
      <c r="AV1035" s="13" t="s">
        <v>85</v>
      </c>
      <c r="AW1035" s="13" t="s">
        <v>37</v>
      </c>
      <c r="AX1035" s="13" t="s">
        <v>76</v>
      </c>
      <c r="AY1035" s="246" t="s">
        <v>335</v>
      </c>
    </row>
    <row r="1036" s="13" customFormat="1">
      <c r="A1036" s="13"/>
      <c r="B1036" s="236"/>
      <c r="C1036" s="237"/>
      <c r="D1036" s="229" t="s">
        <v>347</v>
      </c>
      <c r="E1036" s="238" t="s">
        <v>19</v>
      </c>
      <c r="F1036" s="239" t="s">
        <v>3061</v>
      </c>
      <c r="G1036" s="237"/>
      <c r="H1036" s="240">
        <v>4.4930000000000003</v>
      </c>
      <c r="I1036" s="241"/>
      <c r="J1036" s="237"/>
      <c r="K1036" s="237"/>
      <c r="L1036" s="242"/>
      <c r="M1036" s="243"/>
      <c r="N1036" s="244"/>
      <c r="O1036" s="244"/>
      <c r="P1036" s="244"/>
      <c r="Q1036" s="244"/>
      <c r="R1036" s="244"/>
      <c r="S1036" s="244"/>
      <c r="T1036" s="244"/>
      <c r="U1036" s="245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T1036" s="246" t="s">
        <v>347</v>
      </c>
      <c r="AU1036" s="246" t="s">
        <v>85</v>
      </c>
      <c r="AV1036" s="13" t="s">
        <v>85</v>
      </c>
      <c r="AW1036" s="13" t="s">
        <v>37</v>
      </c>
      <c r="AX1036" s="13" t="s">
        <v>76</v>
      </c>
      <c r="AY1036" s="246" t="s">
        <v>335</v>
      </c>
    </row>
    <row r="1037" s="13" customFormat="1">
      <c r="A1037" s="13"/>
      <c r="B1037" s="236"/>
      <c r="C1037" s="237"/>
      <c r="D1037" s="229" t="s">
        <v>347</v>
      </c>
      <c r="E1037" s="238" t="s">
        <v>19</v>
      </c>
      <c r="F1037" s="239" t="s">
        <v>3062</v>
      </c>
      <c r="G1037" s="237"/>
      <c r="H1037" s="240">
        <v>1.5429999999999999</v>
      </c>
      <c r="I1037" s="241"/>
      <c r="J1037" s="237"/>
      <c r="K1037" s="237"/>
      <c r="L1037" s="242"/>
      <c r="M1037" s="243"/>
      <c r="N1037" s="244"/>
      <c r="O1037" s="244"/>
      <c r="P1037" s="244"/>
      <c r="Q1037" s="244"/>
      <c r="R1037" s="244"/>
      <c r="S1037" s="244"/>
      <c r="T1037" s="244"/>
      <c r="U1037" s="245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T1037" s="246" t="s">
        <v>347</v>
      </c>
      <c r="AU1037" s="246" t="s">
        <v>85</v>
      </c>
      <c r="AV1037" s="13" t="s">
        <v>85</v>
      </c>
      <c r="AW1037" s="13" t="s">
        <v>37</v>
      </c>
      <c r="AX1037" s="13" t="s">
        <v>76</v>
      </c>
      <c r="AY1037" s="246" t="s">
        <v>335</v>
      </c>
    </row>
    <row r="1038" s="13" customFormat="1">
      <c r="A1038" s="13"/>
      <c r="B1038" s="236"/>
      <c r="C1038" s="237"/>
      <c r="D1038" s="229" t="s">
        <v>347</v>
      </c>
      <c r="E1038" s="238" t="s">
        <v>19</v>
      </c>
      <c r="F1038" s="239" t="s">
        <v>3063</v>
      </c>
      <c r="G1038" s="237"/>
      <c r="H1038" s="240">
        <v>1.992</v>
      </c>
      <c r="I1038" s="241"/>
      <c r="J1038" s="237"/>
      <c r="K1038" s="237"/>
      <c r="L1038" s="242"/>
      <c r="M1038" s="243"/>
      <c r="N1038" s="244"/>
      <c r="O1038" s="244"/>
      <c r="P1038" s="244"/>
      <c r="Q1038" s="244"/>
      <c r="R1038" s="244"/>
      <c r="S1038" s="244"/>
      <c r="T1038" s="244"/>
      <c r="U1038" s="245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T1038" s="246" t="s">
        <v>347</v>
      </c>
      <c r="AU1038" s="246" t="s">
        <v>85</v>
      </c>
      <c r="AV1038" s="13" t="s">
        <v>85</v>
      </c>
      <c r="AW1038" s="13" t="s">
        <v>37</v>
      </c>
      <c r="AX1038" s="13" t="s">
        <v>76</v>
      </c>
      <c r="AY1038" s="246" t="s">
        <v>335</v>
      </c>
    </row>
    <row r="1039" s="13" customFormat="1">
      <c r="A1039" s="13"/>
      <c r="B1039" s="236"/>
      <c r="C1039" s="237"/>
      <c r="D1039" s="229" t="s">
        <v>347</v>
      </c>
      <c r="E1039" s="238" t="s">
        <v>19</v>
      </c>
      <c r="F1039" s="239" t="s">
        <v>3064</v>
      </c>
      <c r="G1039" s="237"/>
      <c r="H1039" s="240">
        <v>3.2879999999999998</v>
      </c>
      <c r="I1039" s="241"/>
      <c r="J1039" s="237"/>
      <c r="K1039" s="237"/>
      <c r="L1039" s="242"/>
      <c r="M1039" s="243"/>
      <c r="N1039" s="244"/>
      <c r="O1039" s="244"/>
      <c r="P1039" s="244"/>
      <c r="Q1039" s="244"/>
      <c r="R1039" s="244"/>
      <c r="S1039" s="244"/>
      <c r="T1039" s="244"/>
      <c r="U1039" s="245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T1039" s="246" t="s">
        <v>347</v>
      </c>
      <c r="AU1039" s="246" t="s">
        <v>85</v>
      </c>
      <c r="AV1039" s="13" t="s">
        <v>85</v>
      </c>
      <c r="AW1039" s="13" t="s">
        <v>37</v>
      </c>
      <c r="AX1039" s="13" t="s">
        <v>76</v>
      </c>
      <c r="AY1039" s="246" t="s">
        <v>335</v>
      </c>
    </row>
    <row r="1040" s="13" customFormat="1">
      <c r="A1040" s="13"/>
      <c r="B1040" s="236"/>
      <c r="C1040" s="237"/>
      <c r="D1040" s="229" t="s">
        <v>347</v>
      </c>
      <c r="E1040" s="238" t="s">
        <v>19</v>
      </c>
      <c r="F1040" s="239" t="s">
        <v>3065</v>
      </c>
      <c r="G1040" s="237"/>
      <c r="H1040" s="240">
        <v>3.5680000000000001</v>
      </c>
      <c r="I1040" s="241"/>
      <c r="J1040" s="237"/>
      <c r="K1040" s="237"/>
      <c r="L1040" s="242"/>
      <c r="M1040" s="243"/>
      <c r="N1040" s="244"/>
      <c r="O1040" s="244"/>
      <c r="P1040" s="244"/>
      <c r="Q1040" s="244"/>
      <c r="R1040" s="244"/>
      <c r="S1040" s="244"/>
      <c r="T1040" s="244"/>
      <c r="U1040" s="245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T1040" s="246" t="s">
        <v>347</v>
      </c>
      <c r="AU1040" s="246" t="s">
        <v>85</v>
      </c>
      <c r="AV1040" s="13" t="s">
        <v>85</v>
      </c>
      <c r="AW1040" s="13" t="s">
        <v>37</v>
      </c>
      <c r="AX1040" s="13" t="s">
        <v>76</v>
      </c>
      <c r="AY1040" s="246" t="s">
        <v>335</v>
      </c>
    </row>
    <row r="1041" s="13" customFormat="1">
      <c r="A1041" s="13"/>
      <c r="B1041" s="236"/>
      <c r="C1041" s="237"/>
      <c r="D1041" s="229" t="s">
        <v>347</v>
      </c>
      <c r="E1041" s="238" t="s">
        <v>19</v>
      </c>
      <c r="F1041" s="239" t="s">
        <v>3066</v>
      </c>
      <c r="G1041" s="237"/>
      <c r="H1041" s="240">
        <v>4.9800000000000004</v>
      </c>
      <c r="I1041" s="241"/>
      <c r="J1041" s="237"/>
      <c r="K1041" s="237"/>
      <c r="L1041" s="242"/>
      <c r="M1041" s="243"/>
      <c r="N1041" s="244"/>
      <c r="O1041" s="244"/>
      <c r="P1041" s="244"/>
      <c r="Q1041" s="244"/>
      <c r="R1041" s="244"/>
      <c r="S1041" s="244"/>
      <c r="T1041" s="244"/>
      <c r="U1041" s="245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T1041" s="246" t="s">
        <v>347</v>
      </c>
      <c r="AU1041" s="246" t="s">
        <v>85</v>
      </c>
      <c r="AV1041" s="13" t="s">
        <v>85</v>
      </c>
      <c r="AW1041" s="13" t="s">
        <v>37</v>
      </c>
      <c r="AX1041" s="13" t="s">
        <v>76</v>
      </c>
      <c r="AY1041" s="246" t="s">
        <v>335</v>
      </c>
    </row>
    <row r="1042" s="13" customFormat="1">
      <c r="A1042" s="13"/>
      <c r="B1042" s="236"/>
      <c r="C1042" s="237"/>
      <c r="D1042" s="229" t="s">
        <v>347</v>
      </c>
      <c r="E1042" s="238" t="s">
        <v>19</v>
      </c>
      <c r="F1042" s="239" t="s">
        <v>3067</v>
      </c>
      <c r="G1042" s="237"/>
      <c r="H1042" s="240">
        <v>9.2919999999999998</v>
      </c>
      <c r="I1042" s="241"/>
      <c r="J1042" s="237"/>
      <c r="K1042" s="237"/>
      <c r="L1042" s="242"/>
      <c r="M1042" s="243"/>
      <c r="N1042" s="244"/>
      <c r="O1042" s="244"/>
      <c r="P1042" s="244"/>
      <c r="Q1042" s="244"/>
      <c r="R1042" s="244"/>
      <c r="S1042" s="244"/>
      <c r="T1042" s="244"/>
      <c r="U1042" s="245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T1042" s="246" t="s">
        <v>347</v>
      </c>
      <c r="AU1042" s="246" t="s">
        <v>85</v>
      </c>
      <c r="AV1042" s="13" t="s">
        <v>85</v>
      </c>
      <c r="AW1042" s="13" t="s">
        <v>37</v>
      </c>
      <c r="AX1042" s="13" t="s">
        <v>76</v>
      </c>
      <c r="AY1042" s="246" t="s">
        <v>335</v>
      </c>
    </row>
    <row r="1043" s="13" customFormat="1">
      <c r="A1043" s="13"/>
      <c r="B1043" s="236"/>
      <c r="C1043" s="237"/>
      <c r="D1043" s="229" t="s">
        <v>347</v>
      </c>
      <c r="E1043" s="238" t="s">
        <v>19</v>
      </c>
      <c r="F1043" s="239" t="s">
        <v>3068</v>
      </c>
      <c r="G1043" s="237"/>
      <c r="H1043" s="240">
        <v>4.9050000000000002</v>
      </c>
      <c r="I1043" s="241"/>
      <c r="J1043" s="237"/>
      <c r="K1043" s="237"/>
      <c r="L1043" s="242"/>
      <c r="M1043" s="243"/>
      <c r="N1043" s="244"/>
      <c r="O1043" s="244"/>
      <c r="P1043" s="244"/>
      <c r="Q1043" s="244"/>
      <c r="R1043" s="244"/>
      <c r="S1043" s="244"/>
      <c r="T1043" s="244"/>
      <c r="U1043" s="245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T1043" s="246" t="s">
        <v>347</v>
      </c>
      <c r="AU1043" s="246" t="s">
        <v>85</v>
      </c>
      <c r="AV1043" s="13" t="s">
        <v>85</v>
      </c>
      <c r="AW1043" s="13" t="s">
        <v>37</v>
      </c>
      <c r="AX1043" s="13" t="s">
        <v>76</v>
      </c>
      <c r="AY1043" s="246" t="s">
        <v>335</v>
      </c>
    </row>
    <row r="1044" s="13" customFormat="1">
      <c r="A1044" s="13"/>
      <c r="B1044" s="236"/>
      <c r="C1044" s="237"/>
      <c r="D1044" s="229" t="s">
        <v>347</v>
      </c>
      <c r="E1044" s="238" t="s">
        <v>19</v>
      </c>
      <c r="F1044" s="239" t="s">
        <v>3069</v>
      </c>
      <c r="G1044" s="237"/>
      <c r="H1044" s="240">
        <v>3.9449999999999998</v>
      </c>
      <c r="I1044" s="241"/>
      <c r="J1044" s="237"/>
      <c r="K1044" s="237"/>
      <c r="L1044" s="242"/>
      <c r="M1044" s="243"/>
      <c r="N1044" s="244"/>
      <c r="O1044" s="244"/>
      <c r="P1044" s="244"/>
      <c r="Q1044" s="244"/>
      <c r="R1044" s="244"/>
      <c r="S1044" s="244"/>
      <c r="T1044" s="244"/>
      <c r="U1044" s="245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T1044" s="246" t="s">
        <v>347</v>
      </c>
      <c r="AU1044" s="246" t="s">
        <v>85</v>
      </c>
      <c r="AV1044" s="13" t="s">
        <v>85</v>
      </c>
      <c r="AW1044" s="13" t="s">
        <v>37</v>
      </c>
      <c r="AX1044" s="13" t="s">
        <v>76</v>
      </c>
      <c r="AY1044" s="246" t="s">
        <v>335</v>
      </c>
    </row>
    <row r="1045" s="13" customFormat="1">
      <c r="A1045" s="13"/>
      <c r="B1045" s="236"/>
      <c r="C1045" s="237"/>
      <c r="D1045" s="229" t="s">
        <v>347</v>
      </c>
      <c r="E1045" s="238" t="s">
        <v>19</v>
      </c>
      <c r="F1045" s="239" t="s">
        <v>3070</v>
      </c>
      <c r="G1045" s="237"/>
      <c r="H1045" s="240">
        <v>1.3100000000000001</v>
      </c>
      <c r="I1045" s="241"/>
      <c r="J1045" s="237"/>
      <c r="K1045" s="237"/>
      <c r="L1045" s="242"/>
      <c r="M1045" s="243"/>
      <c r="N1045" s="244"/>
      <c r="O1045" s="244"/>
      <c r="P1045" s="244"/>
      <c r="Q1045" s="244"/>
      <c r="R1045" s="244"/>
      <c r="S1045" s="244"/>
      <c r="T1045" s="244"/>
      <c r="U1045" s="245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T1045" s="246" t="s">
        <v>347</v>
      </c>
      <c r="AU1045" s="246" t="s">
        <v>85</v>
      </c>
      <c r="AV1045" s="13" t="s">
        <v>85</v>
      </c>
      <c r="AW1045" s="13" t="s">
        <v>37</v>
      </c>
      <c r="AX1045" s="13" t="s">
        <v>76</v>
      </c>
      <c r="AY1045" s="246" t="s">
        <v>335</v>
      </c>
    </row>
    <row r="1046" s="13" customFormat="1">
      <c r="A1046" s="13"/>
      <c r="B1046" s="236"/>
      <c r="C1046" s="237"/>
      <c r="D1046" s="229" t="s">
        <v>347</v>
      </c>
      <c r="E1046" s="238" t="s">
        <v>19</v>
      </c>
      <c r="F1046" s="239" t="s">
        <v>3071</v>
      </c>
      <c r="G1046" s="237"/>
      <c r="H1046" s="240">
        <v>2.4350000000000001</v>
      </c>
      <c r="I1046" s="241"/>
      <c r="J1046" s="237"/>
      <c r="K1046" s="237"/>
      <c r="L1046" s="242"/>
      <c r="M1046" s="243"/>
      <c r="N1046" s="244"/>
      <c r="O1046" s="244"/>
      <c r="P1046" s="244"/>
      <c r="Q1046" s="244"/>
      <c r="R1046" s="244"/>
      <c r="S1046" s="244"/>
      <c r="T1046" s="244"/>
      <c r="U1046" s="245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T1046" s="246" t="s">
        <v>347</v>
      </c>
      <c r="AU1046" s="246" t="s">
        <v>85</v>
      </c>
      <c r="AV1046" s="13" t="s">
        <v>85</v>
      </c>
      <c r="AW1046" s="13" t="s">
        <v>37</v>
      </c>
      <c r="AX1046" s="13" t="s">
        <v>76</v>
      </c>
      <c r="AY1046" s="246" t="s">
        <v>335</v>
      </c>
    </row>
    <row r="1047" s="13" customFormat="1">
      <c r="A1047" s="13"/>
      <c r="B1047" s="236"/>
      <c r="C1047" s="237"/>
      <c r="D1047" s="229" t="s">
        <v>347</v>
      </c>
      <c r="E1047" s="238" t="s">
        <v>19</v>
      </c>
      <c r="F1047" s="239" t="s">
        <v>3072</v>
      </c>
      <c r="G1047" s="237"/>
      <c r="H1047" s="240">
        <v>12.5</v>
      </c>
      <c r="I1047" s="241"/>
      <c r="J1047" s="237"/>
      <c r="K1047" s="237"/>
      <c r="L1047" s="242"/>
      <c r="M1047" s="243"/>
      <c r="N1047" s="244"/>
      <c r="O1047" s="244"/>
      <c r="P1047" s="244"/>
      <c r="Q1047" s="244"/>
      <c r="R1047" s="244"/>
      <c r="S1047" s="244"/>
      <c r="T1047" s="244"/>
      <c r="U1047" s="245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T1047" s="246" t="s">
        <v>347</v>
      </c>
      <c r="AU1047" s="246" t="s">
        <v>85</v>
      </c>
      <c r="AV1047" s="13" t="s">
        <v>85</v>
      </c>
      <c r="AW1047" s="13" t="s">
        <v>37</v>
      </c>
      <c r="AX1047" s="13" t="s">
        <v>76</v>
      </c>
      <c r="AY1047" s="246" t="s">
        <v>335</v>
      </c>
    </row>
    <row r="1048" s="15" customFormat="1">
      <c r="A1048" s="15"/>
      <c r="B1048" s="267"/>
      <c r="C1048" s="268"/>
      <c r="D1048" s="229" t="s">
        <v>347</v>
      </c>
      <c r="E1048" s="269" t="s">
        <v>19</v>
      </c>
      <c r="F1048" s="270" t="s">
        <v>462</v>
      </c>
      <c r="G1048" s="268"/>
      <c r="H1048" s="271">
        <v>294.52299999999991</v>
      </c>
      <c r="I1048" s="272"/>
      <c r="J1048" s="268"/>
      <c r="K1048" s="268"/>
      <c r="L1048" s="273"/>
      <c r="M1048" s="274"/>
      <c r="N1048" s="275"/>
      <c r="O1048" s="275"/>
      <c r="P1048" s="275"/>
      <c r="Q1048" s="275"/>
      <c r="R1048" s="275"/>
      <c r="S1048" s="275"/>
      <c r="T1048" s="275"/>
      <c r="U1048" s="276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T1048" s="277" t="s">
        <v>347</v>
      </c>
      <c r="AU1048" s="277" t="s">
        <v>85</v>
      </c>
      <c r="AV1048" s="15" t="s">
        <v>103</v>
      </c>
      <c r="AW1048" s="15" t="s">
        <v>37</v>
      </c>
      <c r="AX1048" s="15" t="s">
        <v>83</v>
      </c>
      <c r="AY1048" s="277" t="s">
        <v>335</v>
      </c>
    </row>
    <row r="1049" s="13" customFormat="1">
      <c r="A1049" s="13"/>
      <c r="B1049" s="236"/>
      <c r="C1049" s="237"/>
      <c r="D1049" s="229" t="s">
        <v>347</v>
      </c>
      <c r="E1049" s="237"/>
      <c r="F1049" s="239" t="s">
        <v>3076</v>
      </c>
      <c r="G1049" s="237"/>
      <c r="H1049" s="240">
        <v>29.452000000000002</v>
      </c>
      <c r="I1049" s="241"/>
      <c r="J1049" s="237"/>
      <c r="K1049" s="237"/>
      <c r="L1049" s="242"/>
      <c r="M1049" s="243"/>
      <c r="N1049" s="244"/>
      <c r="O1049" s="244"/>
      <c r="P1049" s="244"/>
      <c r="Q1049" s="244"/>
      <c r="R1049" s="244"/>
      <c r="S1049" s="244"/>
      <c r="T1049" s="244"/>
      <c r="U1049" s="245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T1049" s="246" t="s">
        <v>347</v>
      </c>
      <c r="AU1049" s="246" t="s">
        <v>85</v>
      </c>
      <c r="AV1049" s="13" t="s">
        <v>85</v>
      </c>
      <c r="AW1049" s="13" t="s">
        <v>4</v>
      </c>
      <c r="AX1049" s="13" t="s">
        <v>83</v>
      </c>
      <c r="AY1049" s="246" t="s">
        <v>335</v>
      </c>
    </row>
    <row r="1050" s="2" customFormat="1" ht="16.5" customHeight="1">
      <c r="A1050" s="40"/>
      <c r="B1050" s="41"/>
      <c r="C1050" s="216" t="s">
        <v>1410</v>
      </c>
      <c r="D1050" s="216" t="s">
        <v>337</v>
      </c>
      <c r="E1050" s="217" t="s">
        <v>3077</v>
      </c>
      <c r="F1050" s="218" t="s">
        <v>3078</v>
      </c>
      <c r="G1050" s="219" t="s">
        <v>388</v>
      </c>
      <c r="H1050" s="220">
        <v>294.52300000000002</v>
      </c>
      <c r="I1050" s="221"/>
      <c r="J1050" s="222">
        <f>ROUND(I1050*H1050,2)</f>
        <v>0</v>
      </c>
      <c r="K1050" s="218" t="s">
        <v>341</v>
      </c>
      <c r="L1050" s="46"/>
      <c r="M1050" s="223" t="s">
        <v>19</v>
      </c>
      <c r="N1050" s="224" t="s">
        <v>47</v>
      </c>
      <c r="O1050" s="86"/>
      <c r="P1050" s="225">
        <f>O1050*H1050</f>
        <v>0</v>
      </c>
      <c r="Q1050" s="225">
        <v>0.00013999999999999999</v>
      </c>
      <c r="R1050" s="225">
        <f>Q1050*H1050</f>
        <v>0.041233220000000001</v>
      </c>
      <c r="S1050" s="225">
        <v>0</v>
      </c>
      <c r="T1050" s="225">
        <f>S1050*H1050</f>
        <v>0</v>
      </c>
      <c r="U1050" s="226" t="s">
        <v>19</v>
      </c>
      <c r="V1050" s="40"/>
      <c r="W1050" s="40"/>
      <c r="X1050" s="40"/>
      <c r="Y1050" s="40"/>
      <c r="Z1050" s="40"/>
      <c r="AA1050" s="40"/>
      <c r="AB1050" s="40"/>
      <c r="AC1050" s="40"/>
      <c r="AD1050" s="40"/>
      <c r="AE1050" s="40"/>
      <c r="AR1050" s="227" t="s">
        <v>447</v>
      </c>
      <c r="AT1050" s="227" t="s">
        <v>337</v>
      </c>
      <c r="AU1050" s="227" t="s">
        <v>85</v>
      </c>
      <c r="AY1050" s="19" t="s">
        <v>335</v>
      </c>
      <c r="BE1050" s="228">
        <f>IF(N1050="základní",J1050,0)</f>
        <v>0</v>
      </c>
      <c r="BF1050" s="228">
        <f>IF(N1050="snížená",J1050,0)</f>
        <v>0</v>
      </c>
      <c r="BG1050" s="228">
        <f>IF(N1050="zákl. přenesená",J1050,0)</f>
        <v>0</v>
      </c>
      <c r="BH1050" s="228">
        <f>IF(N1050="sníž. přenesená",J1050,0)</f>
        <v>0</v>
      </c>
      <c r="BI1050" s="228">
        <f>IF(N1050="nulová",J1050,0)</f>
        <v>0</v>
      </c>
      <c r="BJ1050" s="19" t="s">
        <v>83</v>
      </c>
      <c r="BK1050" s="228">
        <f>ROUND(I1050*H1050,2)</f>
        <v>0</v>
      </c>
      <c r="BL1050" s="19" t="s">
        <v>447</v>
      </c>
      <c r="BM1050" s="227" t="s">
        <v>3079</v>
      </c>
    </row>
    <row r="1051" s="2" customFormat="1">
      <c r="A1051" s="40"/>
      <c r="B1051" s="41"/>
      <c r="C1051" s="42"/>
      <c r="D1051" s="229" t="s">
        <v>343</v>
      </c>
      <c r="E1051" s="42"/>
      <c r="F1051" s="230" t="s">
        <v>3080</v>
      </c>
      <c r="G1051" s="42"/>
      <c r="H1051" s="42"/>
      <c r="I1051" s="231"/>
      <c r="J1051" s="42"/>
      <c r="K1051" s="42"/>
      <c r="L1051" s="46"/>
      <c r="M1051" s="232"/>
      <c r="N1051" s="233"/>
      <c r="O1051" s="86"/>
      <c r="P1051" s="86"/>
      <c r="Q1051" s="86"/>
      <c r="R1051" s="86"/>
      <c r="S1051" s="86"/>
      <c r="T1051" s="86"/>
      <c r="U1051" s="87"/>
      <c r="V1051" s="40"/>
      <c r="W1051" s="40"/>
      <c r="X1051" s="40"/>
      <c r="Y1051" s="40"/>
      <c r="Z1051" s="40"/>
      <c r="AA1051" s="40"/>
      <c r="AB1051" s="40"/>
      <c r="AC1051" s="40"/>
      <c r="AD1051" s="40"/>
      <c r="AE1051" s="40"/>
      <c r="AT1051" s="19" t="s">
        <v>343</v>
      </c>
      <c r="AU1051" s="19" t="s">
        <v>85</v>
      </c>
    </row>
    <row r="1052" s="2" customFormat="1">
      <c r="A1052" s="40"/>
      <c r="B1052" s="41"/>
      <c r="C1052" s="42"/>
      <c r="D1052" s="234" t="s">
        <v>345</v>
      </c>
      <c r="E1052" s="42"/>
      <c r="F1052" s="235" t="s">
        <v>3081</v>
      </c>
      <c r="G1052" s="42"/>
      <c r="H1052" s="42"/>
      <c r="I1052" s="231"/>
      <c r="J1052" s="42"/>
      <c r="K1052" s="42"/>
      <c r="L1052" s="46"/>
      <c r="M1052" s="232"/>
      <c r="N1052" s="233"/>
      <c r="O1052" s="86"/>
      <c r="P1052" s="86"/>
      <c r="Q1052" s="86"/>
      <c r="R1052" s="86"/>
      <c r="S1052" s="86"/>
      <c r="T1052" s="86"/>
      <c r="U1052" s="87"/>
      <c r="V1052" s="40"/>
      <c r="W1052" s="40"/>
      <c r="X1052" s="40"/>
      <c r="Y1052" s="40"/>
      <c r="Z1052" s="40"/>
      <c r="AA1052" s="40"/>
      <c r="AB1052" s="40"/>
      <c r="AC1052" s="40"/>
      <c r="AD1052" s="40"/>
      <c r="AE1052" s="40"/>
      <c r="AT1052" s="19" t="s">
        <v>345</v>
      </c>
      <c r="AU1052" s="19" t="s">
        <v>85</v>
      </c>
    </row>
    <row r="1053" s="14" customFormat="1">
      <c r="A1053" s="14"/>
      <c r="B1053" s="247"/>
      <c r="C1053" s="248"/>
      <c r="D1053" s="229" t="s">
        <v>347</v>
      </c>
      <c r="E1053" s="249" t="s">
        <v>19</v>
      </c>
      <c r="F1053" s="250" t="s">
        <v>2506</v>
      </c>
      <c r="G1053" s="248"/>
      <c r="H1053" s="249" t="s">
        <v>19</v>
      </c>
      <c r="I1053" s="251"/>
      <c r="J1053" s="248"/>
      <c r="K1053" s="248"/>
      <c r="L1053" s="252"/>
      <c r="M1053" s="253"/>
      <c r="N1053" s="254"/>
      <c r="O1053" s="254"/>
      <c r="P1053" s="254"/>
      <c r="Q1053" s="254"/>
      <c r="R1053" s="254"/>
      <c r="S1053" s="254"/>
      <c r="T1053" s="254"/>
      <c r="U1053" s="255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T1053" s="256" t="s">
        <v>347</v>
      </c>
      <c r="AU1053" s="256" t="s">
        <v>85</v>
      </c>
      <c r="AV1053" s="14" t="s">
        <v>83</v>
      </c>
      <c r="AW1053" s="14" t="s">
        <v>37</v>
      </c>
      <c r="AX1053" s="14" t="s">
        <v>76</v>
      </c>
      <c r="AY1053" s="256" t="s">
        <v>335</v>
      </c>
    </row>
    <row r="1054" s="13" customFormat="1">
      <c r="A1054" s="13"/>
      <c r="B1054" s="236"/>
      <c r="C1054" s="237"/>
      <c r="D1054" s="229" t="s">
        <v>347</v>
      </c>
      <c r="E1054" s="238" t="s">
        <v>19</v>
      </c>
      <c r="F1054" s="239" t="s">
        <v>3027</v>
      </c>
      <c r="G1054" s="237"/>
      <c r="H1054" s="240">
        <v>22.780999999999999</v>
      </c>
      <c r="I1054" s="241"/>
      <c r="J1054" s="237"/>
      <c r="K1054" s="237"/>
      <c r="L1054" s="242"/>
      <c r="M1054" s="243"/>
      <c r="N1054" s="244"/>
      <c r="O1054" s="244"/>
      <c r="P1054" s="244"/>
      <c r="Q1054" s="244"/>
      <c r="R1054" s="244"/>
      <c r="S1054" s="244"/>
      <c r="T1054" s="244"/>
      <c r="U1054" s="245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T1054" s="246" t="s">
        <v>347</v>
      </c>
      <c r="AU1054" s="246" t="s">
        <v>85</v>
      </c>
      <c r="AV1054" s="13" t="s">
        <v>85</v>
      </c>
      <c r="AW1054" s="13" t="s">
        <v>37</v>
      </c>
      <c r="AX1054" s="13" t="s">
        <v>76</v>
      </c>
      <c r="AY1054" s="246" t="s">
        <v>335</v>
      </c>
    </row>
    <row r="1055" s="13" customFormat="1">
      <c r="A1055" s="13"/>
      <c r="B1055" s="236"/>
      <c r="C1055" s="237"/>
      <c r="D1055" s="229" t="s">
        <v>347</v>
      </c>
      <c r="E1055" s="238" t="s">
        <v>19</v>
      </c>
      <c r="F1055" s="239" t="s">
        <v>3028</v>
      </c>
      <c r="G1055" s="237"/>
      <c r="H1055" s="240">
        <v>28.274000000000001</v>
      </c>
      <c r="I1055" s="241"/>
      <c r="J1055" s="237"/>
      <c r="K1055" s="237"/>
      <c r="L1055" s="242"/>
      <c r="M1055" s="243"/>
      <c r="N1055" s="244"/>
      <c r="O1055" s="244"/>
      <c r="P1055" s="244"/>
      <c r="Q1055" s="244"/>
      <c r="R1055" s="244"/>
      <c r="S1055" s="244"/>
      <c r="T1055" s="244"/>
      <c r="U1055" s="245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T1055" s="246" t="s">
        <v>347</v>
      </c>
      <c r="AU1055" s="246" t="s">
        <v>85</v>
      </c>
      <c r="AV1055" s="13" t="s">
        <v>85</v>
      </c>
      <c r="AW1055" s="13" t="s">
        <v>37</v>
      </c>
      <c r="AX1055" s="13" t="s">
        <v>76</v>
      </c>
      <c r="AY1055" s="246" t="s">
        <v>335</v>
      </c>
    </row>
    <row r="1056" s="13" customFormat="1">
      <c r="A1056" s="13"/>
      <c r="B1056" s="236"/>
      <c r="C1056" s="237"/>
      <c r="D1056" s="229" t="s">
        <v>347</v>
      </c>
      <c r="E1056" s="238" t="s">
        <v>19</v>
      </c>
      <c r="F1056" s="239" t="s">
        <v>3029</v>
      </c>
      <c r="G1056" s="237"/>
      <c r="H1056" s="240">
        <v>37.396999999999998</v>
      </c>
      <c r="I1056" s="241"/>
      <c r="J1056" s="237"/>
      <c r="K1056" s="237"/>
      <c r="L1056" s="242"/>
      <c r="M1056" s="243"/>
      <c r="N1056" s="244"/>
      <c r="O1056" s="244"/>
      <c r="P1056" s="244"/>
      <c r="Q1056" s="244"/>
      <c r="R1056" s="244"/>
      <c r="S1056" s="244"/>
      <c r="T1056" s="244"/>
      <c r="U1056" s="245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T1056" s="246" t="s">
        <v>347</v>
      </c>
      <c r="AU1056" s="246" t="s">
        <v>85</v>
      </c>
      <c r="AV1056" s="13" t="s">
        <v>85</v>
      </c>
      <c r="AW1056" s="13" t="s">
        <v>37</v>
      </c>
      <c r="AX1056" s="13" t="s">
        <v>76</v>
      </c>
      <c r="AY1056" s="246" t="s">
        <v>335</v>
      </c>
    </row>
    <row r="1057" s="13" customFormat="1">
      <c r="A1057" s="13"/>
      <c r="B1057" s="236"/>
      <c r="C1057" s="237"/>
      <c r="D1057" s="229" t="s">
        <v>347</v>
      </c>
      <c r="E1057" s="238" t="s">
        <v>19</v>
      </c>
      <c r="F1057" s="239" t="s">
        <v>3030</v>
      </c>
      <c r="G1057" s="237"/>
      <c r="H1057" s="240">
        <v>6.9960000000000004</v>
      </c>
      <c r="I1057" s="241"/>
      <c r="J1057" s="237"/>
      <c r="K1057" s="237"/>
      <c r="L1057" s="242"/>
      <c r="M1057" s="243"/>
      <c r="N1057" s="244"/>
      <c r="O1057" s="244"/>
      <c r="P1057" s="244"/>
      <c r="Q1057" s="244"/>
      <c r="R1057" s="244"/>
      <c r="S1057" s="244"/>
      <c r="T1057" s="244"/>
      <c r="U1057" s="245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T1057" s="246" t="s">
        <v>347</v>
      </c>
      <c r="AU1057" s="246" t="s">
        <v>85</v>
      </c>
      <c r="AV1057" s="13" t="s">
        <v>85</v>
      </c>
      <c r="AW1057" s="13" t="s">
        <v>37</v>
      </c>
      <c r="AX1057" s="13" t="s">
        <v>76</v>
      </c>
      <c r="AY1057" s="246" t="s">
        <v>335</v>
      </c>
    </row>
    <row r="1058" s="13" customFormat="1">
      <c r="A1058" s="13"/>
      <c r="B1058" s="236"/>
      <c r="C1058" s="237"/>
      <c r="D1058" s="229" t="s">
        <v>347</v>
      </c>
      <c r="E1058" s="238" t="s">
        <v>19</v>
      </c>
      <c r="F1058" s="239" t="s">
        <v>3031</v>
      </c>
      <c r="G1058" s="237"/>
      <c r="H1058" s="240">
        <v>1.077</v>
      </c>
      <c r="I1058" s="241"/>
      <c r="J1058" s="237"/>
      <c r="K1058" s="237"/>
      <c r="L1058" s="242"/>
      <c r="M1058" s="243"/>
      <c r="N1058" s="244"/>
      <c r="O1058" s="244"/>
      <c r="P1058" s="244"/>
      <c r="Q1058" s="244"/>
      <c r="R1058" s="244"/>
      <c r="S1058" s="244"/>
      <c r="T1058" s="244"/>
      <c r="U1058" s="245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T1058" s="246" t="s">
        <v>347</v>
      </c>
      <c r="AU1058" s="246" t="s">
        <v>85</v>
      </c>
      <c r="AV1058" s="13" t="s">
        <v>85</v>
      </c>
      <c r="AW1058" s="13" t="s">
        <v>37</v>
      </c>
      <c r="AX1058" s="13" t="s">
        <v>76</v>
      </c>
      <c r="AY1058" s="246" t="s">
        <v>335</v>
      </c>
    </row>
    <row r="1059" s="13" customFormat="1">
      <c r="A1059" s="13"/>
      <c r="B1059" s="236"/>
      <c r="C1059" s="237"/>
      <c r="D1059" s="229" t="s">
        <v>347</v>
      </c>
      <c r="E1059" s="238" t="s">
        <v>19</v>
      </c>
      <c r="F1059" s="239" t="s">
        <v>3032</v>
      </c>
      <c r="G1059" s="237"/>
      <c r="H1059" s="240">
        <v>1.2549999999999999</v>
      </c>
      <c r="I1059" s="241"/>
      <c r="J1059" s="237"/>
      <c r="K1059" s="237"/>
      <c r="L1059" s="242"/>
      <c r="M1059" s="243"/>
      <c r="N1059" s="244"/>
      <c r="O1059" s="244"/>
      <c r="P1059" s="244"/>
      <c r="Q1059" s="244"/>
      <c r="R1059" s="244"/>
      <c r="S1059" s="244"/>
      <c r="T1059" s="244"/>
      <c r="U1059" s="245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T1059" s="246" t="s">
        <v>347</v>
      </c>
      <c r="AU1059" s="246" t="s">
        <v>85</v>
      </c>
      <c r="AV1059" s="13" t="s">
        <v>85</v>
      </c>
      <c r="AW1059" s="13" t="s">
        <v>37</v>
      </c>
      <c r="AX1059" s="13" t="s">
        <v>76</v>
      </c>
      <c r="AY1059" s="246" t="s">
        <v>335</v>
      </c>
    </row>
    <row r="1060" s="13" customFormat="1">
      <c r="A1060" s="13"/>
      <c r="B1060" s="236"/>
      <c r="C1060" s="237"/>
      <c r="D1060" s="229" t="s">
        <v>347</v>
      </c>
      <c r="E1060" s="238" t="s">
        <v>19</v>
      </c>
      <c r="F1060" s="239" t="s">
        <v>3033</v>
      </c>
      <c r="G1060" s="237"/>
      <c r="H1060" s="240">
        <v>5.4800000000000004</v>
      </c>
      <c r="I1060" s="241"/>
      <c r="J1060" s="237"/>
      <c r="K1060" s="237"/>
      <c r="L1060" s="242"/>
      <c r="M1060" s="243"/>
      <c r="N1060" s="244"/>
      <c r="O1060" s="244"/>
      <c r="P1060" s="244"/>
      <c r="Q1060" s="244"/>
      <c r="R1060" s="244"/>
      <c r="S1060" s="244"/>
      <c r="T1060" s="244"/>
      <c r="U1060" s="245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T1060" s="246" t="s">
        <v>347</v>
      </c>
      <c r="AU1060" s="246" t="s">
        <v>85</v>
      </c>
      <c r="AV1060" s="13" t="s">
        <v>85</v>
      </c>
      <c r="AW1060" s="13" t="s">
        <v>37</v>
      </c>
      <c r="AX1060" s="13" t="s">
        <v>76</v>
      </c>
      <c r="AY1060" s="246" t="s">
        <v>335</v>
      </c>
    </row>
    <row r="1061" s="13" customFormat="1">
      <c r="A1061" s="13"/>
      <c r="B1061" s="236"/>
      <c r="C1061" s="237"/>
      <c r="D1061" s="229" t="s">
        <v>347</v>
      </c>
      <c r="E1061" s="238" t="s">
        <v>19</v>
      </c>
      <c r="F1061" s="239" t="s">
        <v>3034</v>
      </c>
      <c r="G1061" s="237"/>
      <c r="H1061" s="240">
        <v>1.343</v>
      </c>
      <c r="I1061" s="241"/>
      <c r="J1061" s="237"/>
      <c r="K1061" s="237"/>
      <c r="L1061" s="242"/>
      <c r="M1061" s="243"/>
      <c r="N1061" s="244"/>
      <c r="O1061" s="244"/>
      <c r="P1061" s="244"/>
      <c r="Q1061" s="244"/>
      <c r="R1061" s="244"/>
      <c r="S1061" s="244"/>
      <c r="T1061" s="244"/>
      <c r="U1061" s="245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T1061" s="246" t="s">
        <v>347</v>
      </c>
      <c r="AU1061" s="246" t="s">
        <v>85</v>
      </c>
      <c r="AV1061" s="13" t="s">
        <v>85</v>
      </c>
      <c r="AW1061" s="13" t="s">
        <v>37</v>
      </c>
      <c r="AX1061" s="13" t="s">
        <v>76</v>
      </c>
      <c r="AY1061" s="246" t="s">
        <v>335</v>
      </c>
    </row>
    <row r="1062" s="13" customFormat="1">
      <c r="A1062" s="13"/>
      <c r="B1062" s="236"/>
      <c r="C1062" s="237"/>
      <c r="D1062" s="229" t="s">
        <v>347</v>
      </c>
      <c r="E1062" s="238" t="s">
        <v>19</v>
      </c>
      <c r="F1062" s="239" t="s">
        <v>3035</v>
      </c>
      <c r="G1062" s="237"/>
      <c r="H1062" s="240">
        <v>0.69999999999999996</v>
      </c>
      <c r="I1062" s="241"/>
      <c r="J1062" s="237"/>
      <c r="K1062" s="237"/>
      <c r="L1062" s="242"/>
      <c r="M1062" s="243"/>
      <c r="N1062" s="244"/>
      <c r="O1062" s="244"/>
      <c r="P1062" s="244"/>
      <c r="Q1062" s="244"/>
      <c r="R1062" s="244"/>
      <c r="S1062" s="244"/>
      <c r="T1062" s="244"/>
      <c r="U1062" s="245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T1062" s="246" t="s">
        <v>347</v>
      </c>
      <c r="AU1062" s="246" t="s">
        <v>85</v>
      </c>
      <c r="AV1062" s="13" t="s">
        <v>85</v>
      </c>
      <c r="AW1062" s="13" t="s">
        <v>37</v>
      </c>
      <c r="AX1062" s="13" t="s">
        <v>76</v>
      </c>
      <c r="AY1062" s="246" t="s">
        <v>335</v>
      </c>
    </row>
    <row r="1063" s="13" customFormat="1">
      <c r="A1063" s="13"/>
      <c r="B1063" s="236"/>
      <c r="C1063" s="237"/>
      <c r="D1063" s="229" t="s">
        <v>347</v>
      </c>
      <c r="E1063" s="238" t="s">
        <v>19</v>
      </c>
      <c r="F1063" s="239" t="s">
        <v>3036</v>
      </c>
      <c r="G1063" s="237"/>
      <c r="H1063" s="240">
        <v>0.54800000000000004</v>
      </c>
      <c r="I1063" s="241"/>
      <c r="J1063" s="237"/>
      <c r="K1063" s="237"/>
      <c r="L1063" s="242"/>
      <c r="M1063" s="243"/>
      <c r="N1063" s="244"/>
      <c r="O1063" s="244"/>
      <c r="P1063" s="244"/>
      <c r="Q1063" s="244"/>
      <c r="R1063" s="244"/>
      <c r="S1063" s="244"/>
      <c r="T1063" s="244"/>
      <c r="U1063" s="245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T1063" s="246" t="s">
        <v>347</v>
      </c>
      <c r="AU1063" s="246" t="s">
        <v>85</v>
      </c>
      <c r="AV1063" s="13" t="s">
        <v>85</v>
      </c>
      <c r="AW1063" s="13" t="s">
        <v>37</v>
      </c>
      <c r="AX1063" s="13" t="s">
        <v>76</v>
      </c>
      <c r="AY1063" s="246" t="s">
        <v>335</v>
      </c>
    </row>
    <row r="1064" s="13" customFormat="1">
      <c r="A1064" s="13"/>
      <c r="B1064" s="236"/>
      <c r="C1064" s="237"/>
      <c r="D1064" s="229" t="s">
        <v>347</v>
      </c>
      <c r="E1064" s="238" t="s">
        <v>19</v>
      </c>
      <c r="F1064" s="239" t="s">
        <v>3037</v>
      </c>
      <c r="G1064" s="237"/>
      <c r="H1064" s="240">
        <v>7.9660000000000002</v>
      </c>
      <c r="I1064" s="241"/>
      <c r="J1064" s="237"/>
      <c r="K1064" s="237"/>
      <c r="L1064" s="242"/>
      <c r="M1064" s="243"/>
      <c r="N1064" s="244"/>
      <c r="O1064" s="244"/>
      <c r="P1064" s="244"/>
      <c r="Q1064" s="244"/>
      <c r="R1064" s="244"/>
      <c r="S1064" s="244"/>
      <c r="T1064" s="244"/>
      <c r="U1064" s="245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T1064" s="246" t="s">
        <v>347</v>
      </c>
      <c r="AU1064" s="246" t="s">
        <v>85</v>
      </c>
      <c r="AV1064" s="13" t="s">
        <v>85</v>
      </c>
      <c r="AW1064" s="13" t="s">
        <v>37</v>
      </c>
      <c r="AX1064" s="13" t="s">
        <v>76</v>
      </c>
      <c r="AY1064" s="246" t="s">
        <v>335</v>
      </c>
    </row>
    <row r="1065" s="13" customFormat="1">
      <c r="A1065" s="13"/>
      <c r="B1065" s="236"/>
      <c r="C1065" s="237"/>
      <c r="D1065" s="229" t="s">
        <v>347</v>
      </c>
      <c r="E1065" s="238" t="s">
        <v>19</v>
      </c>
      <c r="F1065" s="239" t="s">
        <v>3038</v>
      </c>
      <c r="G1065" s="237"/>
      <c r="H1065" s="240">
        <v>5.8070000000000004</v>
      </c>
      <c r="I1065" s="241"/>
      <c r="J1065" s="237"/>
      <c r="K1065" s="237"/>
      <c r="L1065" s="242"/>
      <c r="M1065" s="243"/>
      <c r="N1065" s="244"/>
      <c r="O1065" s="244"/>
      <c r="P1065" s="244"/>
      <c r="Q1065" s="244"/>
      <c r="R1065" s="244"/>
      <c r="S1065" s="244"/>
      <c r="T1065" s="244"/>
      <c r="U1065" s="245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T1065" s="246" t="s">
        <v>347</v>
      </c>
      <c r="AU1065" s="246" t="s">
        <v>85</v>
      </c>
      <c r="AV1065" s="13" t="s">
        <v>85</v>
      </c>
      <c r="AW1065" s="13" t="s">
        <v>37</v>
      </c>
      <c r="AX1065" s="13" t="s">
        <v>76</v>
      </c>
      <c r="AY1065" s="246" t="s">
        <v>335</v>
      </c>
    </row>
    <row r="1066" s="13" customFormat="1">
      <c r="A1066" s="13"/>
      <c r="B1066" s="236"/>
      <c r="C1066" s="237"/>
      <c r="D1066" s="229" t="s">
        <v>347</v>
      </c>
      <c r="E1066" s="238" t="s">
        <v>19</v>
      </c>
      <c r="F1066" s="239" t="s">
        <v>3039</v>
      </c>
      <c r="G1066" s="237"/>
      <c r="H1066" s="240">
        <v>11.353</v>
      </c>
      <c r="I1066" s="241"/>
      <c r="J1066" s="237"/>
      <c r="K1066" s="237"/>
      <c r="L1066" s="242"/>
      <c r="M1066" s="243"/>
      <c r="N1066" s="244"/>
      <c r="O1066" s="244"/>
      <c r="P1066" s="244"/>
      <c r="Q1066" s="244"/>
      <c r="R1066" s="244"/>
      <c r="S1066" s="244"/>
      <c r="T1066" s="244"/>
      <c r="U1066" s="245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T1066" s="246" t="s">
        <v>347</v>
      </c>
      <c r="AU1066" s="246" t="s">
        <v>85</v>
      </c>
      <c r="AV1066" s="13" t="s">
        <v>85</v>
      </c>
      <c r="AW1066" s="13" t="s">
        <v>37</v>
      </c>
      <c r="AX1066" s="13" t="s">
        <v>76</v>
      </c>
      <c r="AY1066" s="246" t="s">
        <v>335</v>
      </c>
    </row>
    <row r="1067" s="13" customFormat="1">
      <c r="A1067" s="13"/>
      <c r="B1067" s="236"/>
      <c r="C1067" s="237"/>
      <c r="D1067" s="229" t="s">
        <v>347</v>
      </c>
      <c r="E1067" s="238" t="s">
        <v>19</v>
      </c>
      <c r="F1067" s="239" t="s">
        <v>3040</v>
      </c>
      <c r="G1067" s="237"/>
      <c r="H1067" s="240">
        <v>10.680999999999999</v>
      </c>
      <c r="I1067" s="241"/>
      <c r="J1067" s="237"/>
      <c r="K1067" s="237"/>
      <c r="L1067" s="242"/>
      <c r="M1067" s="243"/>
      <c r="N1067" s="244"/>
      <c r="O1067" s="244"/>
      <c r="P1067" s="244"/>
      <c r="Q1067" s="244"/>
      <c r="R1067" s="244"/>
      <c r="S1067" s="244"/>
      <c r="T1067" s="244"/>
      <c r="U1067" s="245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T1067" s="246" t="s">
        <v>347</v>
      </c>
      <c r="AU1067" s="246" t="s">
        <v>85</v>
      </c>
      <c r="AV1067" s="13" t="s">
        <v>85</v>
      </c>
      <c r="AW1067" s="13" t="s">
        <v>37</v>
      </c>
      <c r="AX1067" s="13" t="s">
        <v>76</v>
      </c>
      <c r="AY1067" s="246" t="s">
        <v>335</v>
      </c>
    </row>
    <row r="1068" s="13" customFormat="1">
      <c r="A1068" s="13"/>
      <c r="B1068" s="236"/>
      <c r="C1068" s="237"/>
      <c r="D1068" s="229" t="s">
        <v>347</v>
      </c>
      <c r="E1068" s="238" t="s">
        <v>19</v>
      </c>
      <c r="F1068" s="239" t="s">
        <v>3041</v>
      </c>
      <c r="G1068" s="237"/>
      <c r="H1068" s="240">
        <v>5.9290000000000003</v>
      </c>
      <c r="I1068" s="241"/>
      <c r="J1068" s="237"/>
      <c r="K1068" s="237"/>
      <c r="L1068" s="242"/>
      <c r="M1068" s="243"/>
      <c r="N1068" s="244"/>
      <c r="O1068" s="244"/>
      <c r="P1068" s="244"/>
      <c r="Q1068" s="244"/>
      <c r="R1068" s="244"/>
      <c r="S1068" s="244"/>
      <c r="T1068" s="244"/>
      <c r="U1068" s="245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T1068" s="246" t="s">
        <v>347</v>
      </c>
      <c r="AU1068" s="246" t="s">
        <v>85</v>
      </c>
      <c r="AV1068" s="13" t="s">
        <v>85</v>
      </c>
      <c r="AW1068" s="13" t="s">
        <v>37</v>
      </c>
      <c r="AX1068" s="13" t="s">
        <v>76</v>
      </c>
      <c r="AY1068" s="246" t="s">
        <v>335</v>
      </c>
    </row>
    <row r="1069" s="13" customFormat="1">
      <c r="A1069" s="13"/>
      <c r="B1069" s="236"/>
      <c r="C1069" s="237"/>
      <c r="D1069" s="229" t="s">
        <v>347</v>
      </c>
      <c r="E1069" s="238" t="s">
        <v>19</v>
      </c>
      <c r="F1069" s="239" t="s">
        <v>3042</v>
      </c>
      <c r="G1069" s="237"/>
      <c r="H1069" s="240">
        <v>4.851</v>
      </c>
      <c r="I1069" s="241"/>
      <c r="J1069" s="237"/>
      <c r="K1069" s="237"/>
      <c r="L1069" s="242"/>
      <c r="M1069" s="243"/>
      <c r="N1069" s="244"/>
      <c r="O1069" s="244"/>
      <c r="P1069" s="244"/>
      <c r="Q1069" s="244"/>
      <c r="R1069" s="244"/>
      <c r="S1069" s="244"/>
      <c r="T1069" s="244"/>
      <c r="U1069" s="245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T1069" s="246" t="s">
        <v>347</v>
      </c>
      <c r="AU1069" s="246" t="s">
        <v>85</v>
      </c>
      <c r="AV1069" s="13" t="s">
        <v>85</v>
      </c>
      <c r="AW1069" s="13" t="s">
        <v>37</v>
      </c>
      <c r="AX1069" s="13" t="s">
        <v>76</v>
      </c>
      <c r="AY1069" s="246" t="s">
        <v>335</v>
      </c>
    </row>
    <row r="1070" s="13" customFormat="1">
      <c r="A1070" s="13"/>
      <c r="B1070" s="236"/>
      <c r="C1070" s="237"/>
      <c r="D1070" s="229" t="s">
        <v>347</v>
      </c>
      <c r="E1070" s="238" t="s">
        <v>19</v>
      </c>
      <c r="F1070" s="239" t="s">
        <v>3043</v>
      </c>
      <c r="G1070" s="237"/>
      <c r="H1070" s="240">
        <v>9.9280000000000008</v>
      </c>
      <c r="I1070" s="241"/>
      <c r="J1070" s="237"/>
      <c r="K1070" s="237"/>
      <c r="L1070" s="242"/>
      <c r="M1070" s="243"/>
      <c r="N1070" s="244"/>
      <c r="O1070" s="244"/>
      <c r="P1070" s="244"/>
      <c r="Q1070" s="244"/>
      <c r="R1070" s="244"/>
      <c r="S1070" s="244"/>
      <c r="T1070" s="244"/>
      <c r="U1070" s="245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T1070" s="246" t="s">
        <v>347</v>
      </c>
      <c r="AU1070" s="246" t="s">
        <v>85</v>
      </c>
      <c r="AV1070" s="13" t="s">
        <v>85</v>
      </c>
      <c r="AW1070" s="13" t="s">
        <v>37</v>
      </c>
      <c r="AX1070" s="13" t="s">
        <v>76</v>
      </c>
      <c r="AY1070" s="246" t="s">
        <v>335</v>
      </c>
    </row>
    <row r="1071" s="13" customFormat="1">
      <c r="A1071" s="13"/>
      <c r="B1071" s="236"/>
      <c r="C1071" s="237"/>
      <c r="D1071" s="229" t="s">
        <v>347</v>
      </c>
      <c r="E1071" s="238" t="s">
        <v>19</v>
      </c>
      <c r="F1071" s="239" t="s">
        <v>3044</v>
      </c>
      <c r="G1071" s="237"/>
      <c r="H1071" s="240">
        <v>2.6840000000000002</v>
      </c>
      <c r="I1071" s="241"/>
      <c r="J1071" s="237"/>
      <c r="K1071" s="237"/>
      <c r="L1071" s="242"/>
      <c r="M1071" s="243"/>
      <c r="N1071" s="244"/>
      <c r="O1071" s="244"/>
      <c r="P1071" s="244"/>
      <c r="Q1071" s="244"/>
      <c r="R1071" s="244"/>
      <c r="S1071" s="244"/>
      <c r="T1071" s="244"/>
      <c r="U1071" s="245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T1071" s="246" t="s">
        <v>347</v>
      </c>
      <c r="AU1071" s="246" t="s">
        <v>85</v>
      </c>
      <c r="AV1071" s="13" t="s">
        <v>85</v>
      </c>
      <c r="AW1071" s="13" t="s">
        <v>37</v>
      </c>
      <c r="AX1071" s="13" t="s">
        <v>76</v>
      </c>
      <c r="AY1071" s="246" t="s">
        <v>335</v>
      </c>
    </row>
    <row r="1072" s="13" customFormat="1">
      <c r="A1072" s="13"/>
      <c r="B1072" s="236"/>
      <c r="C1072" s="237"/>
      <c r="D1072" s="229" t="s">
        <v>347</v>
      </c>
      <c r="E1072" s="238" t="s">
        <v>19</v>
      </c>
      <c r="F1072" s="239" t="s">
        <v>3045</v>
      </c>
      <c r="G1072" s="237"/>
      <c r="H1072" s="240">
        <v>4.9909999999999997</v>
      </c>
      <c r="I1072" s="241"/>
      <c r="J1072" s="237"/>
      <c r="K1072" s="237"/>
      <c r="L1072" s="242"/>
      <c r="M1072" s="243"/>
      <c r="N1072" s="244"/>
      <c r="O1072" s="244"/>
      <c r="P1072" s="244"/>
      <c r="Q1072" s="244"/>
      <c r="R1072" s="244"/>
      <c r="S1072" s="244"/>
      <c r="T1072" s="244"/>
      <c r="U1072" s="245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T1072" s="246" t="s">
        <v>347</v>
      </c>
      <c r="AU1072" s="246" t="s">
        <v>85</v>
      </c>
      <c r="AV1072" s="13" t="s">
        <v>85</v>
      </c>
      <c r="AW1072" s="13" t="s">
        <v>37</v>
      </c>
      <c r="AX1072" s="13" t="s">
        <v>76</v>
      </c>
      <c r="AY1072" s="246" t="s">
        <v>335</v>
      </c>
    </row>
    <row r="1073" s="13" customFormat="1">
      <c r="A1073" s="13"/>
      <c r="B1073" s="236"/>
      <c r="C1073" s="237"/>
      <c r="D1073" s="229" t="s">
        <v>347</v>
      </c>
      <c r="E1073" s="238" t="s">
        <v>19</v>
      </c>
      <c r="F1073" s="239" t="s">
        <v>3046</v>
      </c>
      <c r="G1073" s="237"/>
      <c r="H1073" s="240">
        <v>5.8250000000000002</v>
      </c>
      <c r="I1073" s="241"/>
      <c r="J1073" s="237"/>
      <c r="K1073" s="237"/>
      <c r="L1073" s="242"/>
      <c r="M1073" s="243"/>
      <c r="N1073" s="244"/>
      <c r="O1073" s="244"/>
      <c r="P1073" s="244"/>
      <c r="Q1073" s="244"/>
      <c r="R1073" s="244"/>
      <c r="S1073" s="244"/>
      <c r="T1073" s="244"/>
      <c r="U1073" s="245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T1073" s="246" t="s">
        <v>347</v>
      </c>
      <c r="AU1073" s="246" t="s">
        <v>85</v>
      </c>
      <c r="AV1073" s="13" t="s">
        <v>85</v>
      </c>
      <c r="AW1073" s="13" t="s">
        <v>37</v>
      </c>
      <c r="AX1073" s="13" t="s">
        <v>76</v>
      </c>
      <c r="AY1073" s="246" t="s">
        <v>335</v>
      </c>
    </row>
    <row r="1074" s="13" customFormat="1">
      <c r="A1074" s="13"/>
      <c r="B1074" s="236"/>
      <c r="C1074" s="237"/>
      <c r="D1074" s="229" t="s">
        <v>347</v>
      </c>
      <c r="E1074" s="238" t="s">
        <v>19</v>
      </c>
      <c r="F1074" s="239" t="s">
        <v>3047</v>
      </c>
      <c r="G1074" s="237"/>
      <c r="H1074" s="240">
        <v>1.5089999999999999</v>
      </c>
      <c r="I1074" s="241"/>
      <c r="J1074" s="237"/>
      <c r="K1074" s="237"/>
      <c r="L1074" s="242"/>
      <c r="M1074" s="243"/>
      <c r="N1074" s="244"/>
      <c r="O1074" s="244"/>
      <c r="P1074" s="244"/>
      <c r="Q1074" s="244"/>
      <c r="R1074" s="244"/>
      <c r="S1074" s="244"/>
      <c r="T1074" s="244"/>
      <c r="U1074" s="245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T1074" s="246" t="s">
        <v>347</v>
      </c>
      <c r="AU1074" s="246" t="s">
        <v>85</v>
      </c>
      <c r="AV1074" s="13" t="s">
        <v>85</v>
      </c>
      <c r="AW1074" s="13" t="s">
        <v>37</v>
      </c>
      <c r="AX1074" s="13" t="s">
        <v>76</v>
      </c>
      <c r="AY1074" s="246" t="s">
        <v>335</v>
      </c>
    </row>
    <row r="1075" s="13" customFormat="1">
      <c r="A1075" s="13"/>
      <c r="B1075" s="236"/>
      <c r="C1075" s="237"/>
      <c r="D1075" s="229" t="s">
        <v>347</v>
      </c>
      <c r="E1075" s="238" t="s">
        <v>19</v>
      </c>
      <c r="F1075" s="239" t="s">
        <v>3048</v>
      </c>
      <c r="G1075" s="237"/>
      <c r="H1075" s="240">
        <v>1.589</v>
      </c>
      <c r="I1075" s="241"/>
      <c r="J1075" s="237"/>
      <c r="K1075" s="237"/>
      <c r="L1075" s="242"/>
      <c r="M1075" s="243"/>
      <c r="N1075" s="244"/>
      <c r="O1075" s="244"/>
      <c r="P1075" s="244"/>
      <c r="Q1075" s="244"/>
      <c r="R1075" s="244"/>
      <c r="S1075" s="244"/>
      <c r="T1075" s="244"/>
      <c r="U1075" s="245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T1075" s="246" t="s">
        <v>347</v>
      </c>
      <c r="AU1075" s="246" t="s">
        <v>85</v>
      </c>
      <c r="AV1075" s="13" t="s">
        <v>85</v>
      </c>
      <c r="AW1075" s="13" t="s">
        <v>37</v>
      </c>
      <c r="AX1075" s="13" t="s">
        <v>76</v>
      </c>
      <c r="AY1075" s="246" t="s">
        <v>335</v>
      </c>
    </row>
    <row r="1076" s="13" customFormat="1">
      <c r="A1076" s="13"/>
      <c r="B1076" s="236"/>
      <c r="C1076" s="237"/>
      <c r="D1076" s="229" t="s">
        <v>347</v>
      </c>
      <c r="E1076" s="238" t="s">
        <v>19</v>
      </c>
      <c r="F1076" s="239" t="s">
        <v>3049</v>
      </c>
      <c r="G1076" s="237"/>
      <c r="H1076" s="240">
        <v>2.9340000000000002</v>
      </c>
      <c r="I1076" s="241"/>
      <c r="J1076" s="237"/>
      <c r="K1076" s="237"/>
      <c r="L1076" s="242"/>
      <c r="M1076" s="243"/>
      <c r="N1076" s="244"/>
      <c r="O1076" s="244"/>
      <c r="P1076" s="244"/>
      <c r="Q1076" s="244"/>
      <c r="R1076" s="244"/>
      <c r="S1076" s="244"/>
      <c r="T1076" s="244"/>
      <c r="U1076" s="245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T1076" s="246" t="s">
        <v>347</v>
      </c>
      <c r="AU1076" s="246" t="s">
        <v>85</v>
      </c>
      <c r="AV1076" s="13" t="s">
        <v>85</v>
      </c>
      <c r="AW1076" s="13" t="s">
        <v>37</v>
      </c>
      <c r="AX1076" s="13" t="s">
        <v>76</v>
      </c>
      <c r="AY1076" s="246" t="s">
        <v>335</v>
      </c>
    </row>
    <row r="1077" s="13" customFormat="1">
      <c r="A1077" s="13"/>
      <c r="B1077" s="236"/>
      <c r="C1077" s="237"/>
      <c r="D1077" s="229" t="s">
        <v>347</v>
      </c>
      <c r="E1077" s="238" t="s">
        <v>19</v>
      </c>
      <c r="F1077" s="239" t="s">
        <v>3050</v>
      </c>
      <c r="G1077" s="237"/>
      <c r="H1077" s="240">
        <v>3.0950000000000002</v>
      </c>
      <c r="I1077" s="241"/>
      <c r="J1077" s="237"/>
      <c r="K1077" s="237"/>
      <c r="L1077" s="242"/>
      <c r="M1077" s="243"/>
      <c r="N1077" s="244"/>
      <c r="O1077" s="244"/>
      <c r="P1077" s="244"/>
      <c r="Q1077" s="244"/>
      <c r="R1077" s="244"/>
      <c r="S1077" s="244"/>
      <c r="T1077" s="244"/>
      <c r="U1077" s="245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T1077" s="246" t="s">
        <v>347</v>
      </c>
      <c r="AU1077" s="246" t="s">
        <v>85</v>
      </c>
      <c r="AV1077" s="13" t="s">
        <v>85</v>
      </c>
      <c r="AW1077" s="13" t="s">
        <v>37</v>
      </c>
      <c r="AX1077" s="13" t="s">
        <v>76</v>
      </c>
      <c r="AY1077" s="246" t="s">
        <v>335</v>
      </c>
    </row>
    <row r="1078" s="13" customFormat="1">
      <c r="A1078" s="13"/>
      <c r="B1078" s="236"/>
      <c r="C1078" s="237"/>
      <c r="D1078" s="229" t="s">
        <v>347</v>
      </c>
      <c r="E1078" s="238" t="s">
        <v>19</v>
      </c>
      <c r="F1078" s="239" t="s">
        <v>3051</v>
      </c>
      <c r="G1078" s="237"/>
      <c r="H1078" s="240">
        <v>11.319000000000001</v>
      </c>
      <c r="I1078" s="241"/>
      <c r="J1078" s="237"/>
      <c r="K1078" s="237"/>
      <c r="L1078" s="242"/>
      <c r="M1078" s="243"/>
      <c r="N1078" s="244"/>
      <c r="O1078" s="244"/>
      <c r="P1078" s="244"/>
      <c r="Q1078" s="244"/>
      <c r="R1078" s="244"/>
      <c r="S1078" s="244"/>
      <c r="T1078" s="244"/>
      <c r="U1078" s="245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T1078" s="246" t="s">
        <v>347</v>
      </c>
      <c r="AU1078" s="246" t="s">
        <v>85</v>
      </c>
      <c r="AV1078" s="13" t="s">
        <v>85</v>
      </c>
      <c r="AW1078" s="13" t="s">
        <v>37</v>
      </c>
      <c r="AX1078" s="13" t="s">
        <v>76</v>
      </c>
      <c r="AY1078" s="246" t="s">
        <v>335</v>
      </c>
    </row>
    <row r="1079" s="13" customFormat="1">
      <c r="A1079" s="13"/>
      <c r="B1079" s="236"/>
      <c r="C1079" s="237"/>
      <c r="D1079" s="229" t="s">
        <v>347</v>
      </c>
      <c r="E1079" s="238" t="s">
        <v>19</v>
      </c>
      <c r="F1079" s="239" t="s">
        <v>3052</v>
      </c>
      <c r="G1079" s="237"/>
      <c r="H1079" s="240">
        <v>6.3819999999999997</v>
      </c>
      <c r="I1079" s="241"/>
      <c r="J1079" s="237"/>
      <c r="K1079" s="237"/>
      <c r="L1079" s="242"/>
      <c r="M1079" s="243"/>
      <c r="N1079" s="244"/>
      <c r="O1079" s="244"/>
      <c r="P1079" s="244"/>
      <c r="Q1079" s="244"/>
      <c r="R1079" s="244"/>
      <c r="S1079" s="244"/>
      <c r="T1079" s="244"/>
      <c r="U1079" s="245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T1079" s="246" t="s">
        <v>347</v>
      </c>
      <c r="AU1079" s="246" t="s">
        <v>85</v>
      </c>
      <c r="AV1079" s="13" t="s">
        <v>85</v>
      </c>
      <c r="AW1079" s="13" t="s">
        <v>37</v>
      </c>
      <c r="AX1079" s="13" t="s">
        <v>76</v>
      </c>
      <c r="AY1079" s="246" t="s">
        <v>335</v>
      </c>
    </row>
    <row r="1080" s="13" customFormat="1">
      <c r="A1080" s="13"/>
      <c r="B1080" s="236"/>
      <c r="C1080" s="237"/>
      <c r="D1080" s="229" t="s">
        <v>347</v>
      </c>
      <c r="E1080" s="238" t="s">
        <v>19</v>
      </c>
      <c r="F1080" s="239" t="s">
        <v>3053</v>
      </c>
      <c r="G1080" s="237"/>
      <c r="H1080" s="240">
        <v>3.3199999999999998</v>
      </c>
      <c r="I1080" s="241"/>
      <c r="J1080" s="237"/>
      <c r="K1080" s="237"/>
      <c r="L1080" s="242"/>
      <c r="M1080" s="243"/>
      <c r="N1080" s="244"/>
      <c r="O1080" s="244"/>
      <c r="P1080" s="244"/>
      <c r="Q1080" s="244"/>
      <c r="R1080" s="244"/>
      <c r="S1080" s="244"/>
      <c r="T1080" s="244"/>
      <c r="U1080" s="245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T1080" s="246" t="s">
        <v>347</v>
      </c>
      <c r="AU1080" s="246" t="s">
        <v>85</v>
      </c>
      <c r="AV1080" s="13" t="s">
        <v>85</v>
      </c>
      <c r="AW1080" s="13" t="s">
        <v>37</v>
      </c>
      <c r="AX1080" s="13" t="s">
        <v>76</v>
      </c>
      <c r="AY1080" s="246" t="s">
        <v>335</v>
      </c>
    </row>
    <row r="1081" s="13" customFormat="1">
      <c r="A1081" s="13"/>
      <c r="B1081" s="236"/>
      <c r="C1081" s="237"/>
      <c r="D1081" s="229" t="s">
        <v>347</v>
      </c>
      <c r="E1081" s="238" t="s">
        <v>19</v>
      </c>
      <c r="F1081" s="239" t="s">
        <v>3054</v>
      </c>
      <c r="G1081" s="237"/>
      <c r="H1081" s="240">
        <v>6.6840000000000002</v>
      </c>
      <c r="I1081" s="241"/>
      <c r="J1081" s="237"/>
      <c r="K1081" s="237"/>
      <c r="L1081" s="242"/>
      <c r="M1081" s="243"/>
      <c r="N1081" s="244"/>
      <c r="O1081" s="244"/>
      <c r="P1081" s="244"/>
      <c r="Q1081" s="244"/>
      <c r="R1081" s="244"/>
      <c r="S1081" s="244"/>
      <c r="T1081" s="244"/>
      <c r="U1081" s="245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T1081" s="246" t="s">
        <v>347</v>
      </c>
      <c r="AU1081" s="246" t="s">
        <v>85</v>
      </c>
      <c r="AV1081" s="13" t="s">
        <v>85</v>
      </c>
      <c r="AW1081" s="13" t="s">
        <v>37</v>
      </c>
      <c r="AX1081" s="13" t="s">
        <v>76</v>
      </c>
      <c r="AY1081" s="246" t="s">
        <v>335</v>
      </c>
    </row>
    <row r="1082" s="13" customFormat="1">
      <c r="A1082" s="13"/>
      <c r="B1082" s="236"/>
      <c r="C1082" s="237"/>
      <c r="D1082" s="229" t="s">
        <v>347</v>
      </c>
      <c r="E1082" s="238" t="s">
        <v>19</v>
      </c>
      <c r="F1082" s="239" t="s">
        <v>3055</v>
      </c>
      <c r="G1082" s="237"/>
      <c r="H1082" s="240">
        <v>3.4929999999999999</v>
      </c>
      <c r="I1082" s="241"/>
      <c r="J1082" s="237"/>
      <c r="K1082" s="237"/>
      <c r="L1082" s="242"/>
      <c r="M1082" s="243"/>
      <c r="N1082" s="244"/>
      <c r="O1082" s="244"/>
      <c r="P1082" s="244"/>
      <c r="Q1082" s="244"/>
      <c r="R1082" s="244"/>
      <c r="S1082" s="244"/>
      <c r="T1082" s="244"/>
      <c r="U1082" s="245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T1082" s="246" t="s">
        <v>347</v>
      </c>
      <c r="AU1082" s="246" t="s">
        <v>85</v>
      </c>
      <c r="AV1082" s="13" t="s">
        <v>85</v>
      </c>
      <c r="AW1082" s="13" t="s">
        <v>37</v>
      </c>
      <c r="AX1082" s="13" t="s">
        <v>76</v>
      </c>
      <c r="AY1082" s="246" t="s">
        <v>335</v>
      </c>
    </row>
    <row r="1083" s="13" customFormat="1">
      <c r="A1083" s="13"/>
      <c r="B1083" s="236"/>
      <c r="C1083" s="237"/>
      <c r="D1083" s="229" t="s">
        <v>347</v>
      </c>
      <c r="E1083" s="238" t="s">
        <v>19</v>
      </c>
      <c r="F1083" s="239" t="s">
        <v>3056</v>
      </c>
      <c r="G1083" s="237"/>
      <c r="H1083" s="240">
        <v>3.2229999999999999</v>
      </c>
      <c r="I1083" s="241"/>
      <c r="J1083" s="237"/>
      <c r="K1083" s="237"/>
      <c r="L1083" s="242"/>
      <c r="M1083" s="243"/>
      <c r="N1083" s="244"/>
      <c r="O1083" s="244"/>
      <c r="P1083" s="244"/>
      <c r="Q1083" s="244"/>
      <c r="R1083" s="244"/>
      <c r="S1083" s="244"/>
      <c r="T1083" s="244"/>
      <c r="U1083" s="245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T1083" s="246" t="s">
        <v>347</v>
      </c>
      <c r="AU1083" s="246" t="s">
        <v>85</v>
      </c>
      <c r="AV1083" s="13" t="s">
        <v>85</v>
      </c>
      <c r="AW1083" s="13" t="s">
        <v>37</v>
      </c>
      <c r="AX1083" s="13" t="s">
        <v>76</v>
      </c>
      <c r="AY1083" s="246" t="s">
        <v>335</v>
      </c>
    </row>
    <row r="1084" s="13" customFormat="1">
      <c r="A1084" s="13"/>
      <c r="B1084" s="236"/>
      <c r="C1084" s="237"/>
      <c r="D1084" s="229" t="s">
        <v>347</v>
      </c>
      <c r="E1084" s="238" t="s">
        <v>19</v>
      </c>
      <c r="F1084" s="239" t="s">
        <v>3057</v>
      </c>
      <c r="G1084" s="237"/>
      <c r="H1084" s="240">
        <v>3.0019999999999998</v>
      </c>
      <c r="I1084" s="241"/>
      <c r="J1084" s="237"/>
      <c r="K1084" s="237"/>
      <c r="L1084" s="242"/>
      <c r="M1084" s="243"/>
      <c r="N1084" s="244"/>
      <c r="O1084" s="244"/>
      <c r="P1084" s="244"/>
      <c r="Q1084" s="244"/>
      <c r="R1084" s="244"/>
      <c r="S1084" s="244"/>
      <c r="T1084" s="244"/>
      <c r="U1084" s="245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T1084" s="246" t="s">
        <v>347</v>
      </c>
      <c r="AU1084" s="246" t="s">
        <v>85</v>
      </c>
      <c r="AV1084" s="13" t="s">
        <v>85</v>
      </c>
      <c r="AW1084" s="13" t="s">
        <v>37</v>
      </c>
      <c r="AX1084" s="13" t="s">
        <v>76</v>
      </c>
      <c r="AY1084" s="246" t="s">
        <v>335</v>
      </c>
    </row>
    <row r="1085" s="13" customFormat="1">
      <c r="A1085" s="13"/>
      <c r="B1085" s="236"/>
      <c r="C1085" s="237"/>
      <c r="D1085" s="229" t="s">
        <v>347</v>
      </c>
      <c r="E1085" s="238" t="s">
        <v>19</v>
      </c>
      <c r="F1085" s="239" t="s">
        <v>3058</v>
      </c>
      <c r="G1085" s="237"/>
      <c r="H1085" s="240">
        <v>6.468</v>
      </c>
      <c r="I1085" s="241"/>
      <c r="J1085" s="237"/>
      <c r="K1085" s="237"/>
      <c r="L1085" s="242"/>
      <c r="M1085" s="243"/>
      <c r="N1085" s="244"/>
      <c r="O1085" s="244"/>
      <c r="P1085" s="244"/>
      <c r="Q1085" s="244"/>
      <c r="R1085" s="244"/>
      <c r="S1085" s="244"/>
      <c r="T1085" s="244"/>
      <c r="U1085" s="245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T1085" s="246" t="s">
        <v>347</v>
      </c>
      <c r="AU1085" s="246" t="s">
        <v>85</v>
      </c>
      <c r="AV1085" s="13" t="s">
        <v>85</v>
      </c>
      <c r="AW1085" s="13" t="s">
        <v>37</v>
      </c>
      <c r="AX1085" s="13" t="s">
        <v>76</v>
      </c>
      <c r="AY1085" s="246" t="s">
        <v>335</v>
      </c>
    </row>
    <row r="1086" s="13" customFormat="1">
      <c r="A1086" s="13"/>
      <c r="B1086" s="236"/>
      <c r="C1086" s="237"/>
      <c r="D1086" s="229" t="s">
        <v>347</v>
      </c>
      <c r="E1086" s="238" t="s">
        <v>19</v>
      </c>
      <c r="F1086" s="239" t="s">
        <v>3059</v>
      </c>
      <c r="G1086" s="237"/>
      <c r="H1086" s="240">
        <v>8.4619999999999997</v>
      </c>
      <c r="I1086" s="241"/>
      <c r="J1086" s="237"/>
      <c r="K1086" s="237"/>
      <c r="L1086" s="242"/>
      <c r="M1086" s="243"/>
      <c r="N1086" s="244"/>
      <c r="O1086" s="244"/>
      <c r="P1086" s="244"/>
      <c r="Q1086" s="244"/>
      <c r="R1086" s="244"/>
      <c r="S1086" s="244"/>
      <c r="T1086" s="244"/>
      <c r="U1086" s="245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T1086" s="246" t="s">
        <v>347</v>
      </c>
      <c r="AU1086" s="246" t="s">
        <v>85</v>
      </c>
      <c r="AV1086" s="13" t="s">
        <v>85</v>
      </c>
      <c r="AW1086" s="13" t="s">
        <v>37</v>
      </c>
      <c r="AX1086" s="13" t="s">
        <v>76</v>
      </c>
      <c r="AY1086" s="246" t="s">
        <v>335</v>
      </c>
    </row>
    <row r="1087" s="13" customFormat="1">
      <c r="A1087" s="13"/>
      <c r="B1087" s="236"/>
      <c r="C1087" s="237"/>
      <c r="D1087" s="229" t="s">
        <v>347</v>
      </c>
      <c r="E1087" s="238" t="s">
        <v>19</v>
      </c>
      <c r="F1087" s="239" t="s">
        <v>3060</v>
      </c>
      <c r="G1087" s="237"/>
      <c r="H1087" s="240">
        <v>2.9260000000000002</v>
      </c>
      <c r="I1087" s="241"/>
      <c r="J1087" s="237"/>
      <c r="K1087" s="237"/>
      <c r="L1087" s="242"/>
      <c r="M1087" s="243"/>
      <c r="N1087" s="244"/>
      <c r="O1087" s="244"/>
      <c r="P1087" s="244"/>
      <c r="Q1087" s="244"/>
      <c r="R1087" s="244"/>
      <c r="S1087" s="244"/>
      <c r="T1087" s="244"/>
      <c r="U1087" s="245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T1087" s="246" t="s">
        <v>347</v>
      </c>
      <c r="AU1087" s="246" t="s">
        <v>85</v>
      </c>
      <c r="AV1087" s="13" t="s">
        <v>85</v>
      </c>
      <c r="AW1087" s="13" t="s">
        <v>37</v>
      </c>
      <c r="AX1087" s="13" t="s">
        <v>76</v>
      </c>
      <c r="AY1087" s="246" t="s">
        <v>335</v>
      </c>
    </row>
    <row r="1088" s="13" customFormat="1">
      <c r="A1088" s="13"/>
      <c r="B1088" s="236"/>
      <c r="C1088" s="237"/>
      <c r="D1088" s="229" t="s">
        <v>347</v>
      </c>
      <c r="E1088" s="238" t="s">
        <v>19</v>
      </c>
      <c r="F1088" s="239" t="s">
        <v>3061</v>
      </c>
      <c r="G1088" s="237"/>
      <c r="H1088" s="240">
        <v>4.4930000000000003</v>
      </c>
      <c r="I1088" s="241"/>
      <c r="J1088" s="237"/>
      <c r="K1088" s="237"/>
      <c r="L1088" s="242"/>
      <c r="M1088" s="243"/>
      <c r="N1088" s="244"/>
      <c r="O1088" s="244"/>
      <c r="P1088" s="244"/>
      <c r="Q1088" s="244"/>
      <c r="R1088" s="244"/>
      <c r="S1088" s="244"/>
      <c r="T1088" s="244"/>
      <c r="U1088" s="245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T1088" s="246" t="s">
        <v>347</v>
      </c>
      <c r="AU1088" s="246" t="s">
        <v>85</v>
      </c>
      <c r="AV1088" s="13" t="s">
        <v>85</v>
      </c>
      <c r="AW1088" s="13" t="s">
        <v>37</v>
      </c>
      <c r="AX1088" s="13" t="s">
        <v>76</v>
      </c>
      <c r="AY1088" s="246" t="s">
        <v>335</v>
      </c>
    </row>
    <row r="1089" s="13" customFormat="1">
      <c r="A1089" s="13"/>
      <c r="B1089" s="236"/>
      <c r="C1089" s="237"/>
      <c r="D1089" s="229" t="s">
        <v>347</v>
      </c>
      <c r="E1089" s="238" t="s">
        <v>19</v>
      </c>
      <c r="F1089" s="239" t="s">
        <v>3062</v>
      </c>
      <c r="G1089" s="237"/>
      <c r="H1089" s="240">
        <v>1.5429999999999999</v>
      </c>
      <c r="I1089" s="241"/>
      <c r="J1089" s="237"/>
      <c r="K1089" s="237"/>
      <c r="L1089" s="242"/>
      <c r="M1089" s="243"/>
      <c r="N1089" s="244"/>
      <c r="O1089" s="244"/>
      <c r="P1089" s="244"/>
      <c r="Q1089" s="244"/>
      <c r="R1089" s="244"/>
      <c r="S1089" s="244"/>
      <c r="T1089" s="244"/>
      <c r="U1089" s="245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T1089" s="246" t="s">
        <v>347</v>
      </c>
      <c r="AU1089" s="246" t="s">
        <v>85</v>
      </c>
      <c r="AV1089" s="13" t="s">
        <v>85</v>
      </c>
      <c r="AW1089" s="13" t="s">
        <v>37</v>
      </c>
      <c r="AX1089" s="13" t="s">
        <v>76</v>
      </c>
      <c r="AY1089" s="246" t="s">
        <v>335</v>
      </c>
    </row>
    <row r="1090" s="13" customFormat="1">
      <c r="A1090" s="13"/>
      <c r="B1090" s="236"/>
      <c r="C1090" s="237"/>
      <c r="D1090" s="229" t="s">
        <v>347</v>
      </c>
      <c r="E1090" s="238" t="s">
        <v>19</v>
      </c>
      <c r="F1090" s="239" t="s">
        <v>3063</v>
      </c>
      <c r="G1090" s="237"/>
      <c r="H1090" s="240">
        <v>1.992</v>
      </c>
      <c r="I1090" s="241"/>
      <c r="J1090" s="237"/>
      <c r="K1090" s="237"/>
      <c r="L1090" s="242"/>
      <c r="M1090" s="243"/>
      <c r="N1090" s="244"/>
      <c r="O1090" s="244"/>
      <c r="P1090" s="244"/>
      <c r="Q1090" s="244"/>
      <c r="R1090" s="244"/>
      <c r="S1090" s="244"/>
      <c r="T1090" s="244"/>
      <c r="U1090" s="245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T1090" s="246" t="s">
        <v>347</v>
      </c>
      <c r="AU1090" s="246" t="s">
        <v>85</v>
      </c>
      <c r="AV1090" s="13" t="s">
        <v>85</v>
      </c>
      <c r="AW1090" s="13" t="s">
        <v>37</v>
      </c>
      <c r="AX1090" s="13" t="s">
        <v>76</v>
      </c>
      <c r="AY1090" s="246" t="s">
        <v>335</v>
      </c>
    </row>
    <row r="1091" s="13" customFormat="1">
      <c r="A1091" s="13"/>
      <c r="B1091" s="236"/>
      <c r="C1091" s="237"/>
      <c r="D1091" s="229" t="s">
        <v>347</v>
      </c>
      <c r="E1091" s="238" t="s">
        <v>19</v>
      </c>
      <c r="F1091" s="239" t="s">
        <v>3064</v>
      </c>
      <c r="G1091" s="237"/>
      <c r="H1091" s="240">
        <v>3.2879999999999998</v>
      </c>
      <c r="I1091" s="241"/>
      <c r="J1091" s="237"/>
      <c r="K1091" s="237"/>
      <c r="L1091" s="242"/>
      <c r="M1091" s="243"/>
      <c r="N1091" s="244"/>
      <c r="O1091" s="244"/>
      <c r="P1091" s="244"/>
      <c r="Q1091" s="244"/>
      <c r="R1091" s="244"/>
      <c r="S1091" s="244"/>
      <c r="T1091" s="244"/>
      <c r="U1091" s="245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T1091" s="246" t="s">
        <v>347</v>
      </c>
      <c r="AU1091" s="246" t="s">
        <v>85</v>
      </c>
      <c r="AV1091" s="13" t="s">
        <v>85</v>
      </c>
      <c r="AW1091" s="13" t="s">
        <v>37</v>
      </c>
      <c r="AX1091" s="13" t="s">
        <v>76</v>
      </c>
      <c r="AY1091" s="246" t="s">
        <v>335</v>
      </c>
    </row>
    <row r="1092" s="13" customFormat="1">
      <c r="A1092" s="13"/>
      <c r="B1092" s="236"/>
      <c r="C1092" s="237"/>
      <c r="D1092" s="229" t="s">
        <v>347</v>
      </c>
      <c r="E1092" s="238" t="s">
        <v>19</v>
      </c>
      <c r="F1092" s="239" t="s">
        <v>3065</v>
      </c>
      <c r="G1092" s="237"/>
      <c r="H1092" s="240">
        <v>3.5680000000000001</v>
      </c>
      <c r="I1092" s="241"/>
      <c r="J1092" s="237"/>
      <c r="K1092" s="237"/>
      <c r="L1092" s="242"/>
      <c r="M1092" s="243"/>
      <c r="N1092" s="244"/>
      <c r="O1092" s="244"/>
      <c r="P1092" s="244"/>
      <c r="Q1092" s="244"/>
      <c r="R1092" s="244"/>
      <c r="S1092" s="244"/>
      <c r="T1092" s="244"/>
      <c r="U1092" s="245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T1092" s="246" t="s">
        <v>347</v>
      </c>
      <c r="AU1092" s="246" t="s">
        <v>85</v>
      </c>
      <c r="AV1092" s="13" t="s">
        <v>85</v>
      </c>
      <c r="AW1092" s="13" t="s">
        <v>37</v>
      </c>
      <c r="AX1092" s="13" t="s">
        <v>76</v>
      </c>
      <c r="AY1092" s="246" t="s">
        <v>335</v>
      </c>
    </row>
    <row r="1093" s="13" customFormat="1">
      <c r="A1093" s="13"/>
      <c r="B1093" s="236"/>
      <c r="C1093" s="237"/>
      <c r="D1093" s="229" t="s">
        <v>347</v>
      </c>
      <c r="E1093" s="238" t="s">
        <v>19</v>
      </c>
      <c r="F1093" s="239" t="s">
        <v>3066</v>
      </c>
      <c r="G1093" s="237"/>
      <c r="H1093" s="240">
        <v>4.9800000000000004</v>
      </c>
      <c r="I1093" s="241"/>
      <c r="J1093" s="237"/>
      <c r="K1093" s="237"/>
      <c r="L1093" s="242"/>
      <c r="M1093" s="243"/>
      <c r="N1093" s="244"/>
      <c r="O1093" s="244"/>
      <c r="P1093" s="244"/>
      <c r="Q1093" s="244"/>
      <c r="R1093" s="244"/>
      <c r="S1093" s="244"/>
      <c r="T1093" s="244"/>
      <c r="U1093" s="245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T1093" s="246" t="s">
        <v>347</v>
      </c>
      <c r="AU1093" s="246" t="s">
        <v>85</v>
      </c>
      <c r="AV1093" s="13" t="s">
        <v>85</v>
      </c>
      <c r="AW1093" s="13" t="s">
        <v>37</v>
      </c>
      <c r="AX1093" s="13" t="s">
        <v>76</v>
      </c>
      <c r="AY1093" s="246" t="s">
        <v>335</v>
      </c>
    </row>
    <row r="1094" s="13" customFormat="1">
      <c r="A1094" s="13"/>
      <c r="B1094" s="236"/>
      <c r="C1094" s="237"/>
      <c r="D1094" s="229" t="s">
        <v>347</v>
      </c>
      <c r="E1094" s="238" t="s">
        <v>19</v>
      </c>
      <c r="F1094" s="239" t="s">
        <v>3067</v>
      </c>
      <c r="G1094" s="237"/>
      <c r="H1094" s="240">
        <v>9.2919999999999998</v>
      </c>
      <c r="I1094" s="241"/>
      <c r="J1094" s="237"/>
      <c r="K1094" s="237"/>
      <c r="L1094" s="242"/>
      <c r="M1094" s="243"/>
      <c r="N1094" s="244"/>
      <c r="O1094" s="244"/>
      <c r="P1094" s="244"/>
      <c r="Q1094" s="244"/>
      <c r="R1094" s="244"/>
      <c r="S1094" s="244"/>
      <c r="T1094" s="244"/>
      <c r="U1094" s="245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T1094" s="246" t="s">
        <v>347</v>
      </c>
      <c r="AU1094" s="246" t="s">
        <v>85</v>
      </c>
      <c r="AV1094" s="13" t="s">
        <v>85</v>
      </c>
      <c r="AW1094" s="13" t="s">
        <v>37</v>
      </c>
      <c r="AX1094" s="13" t="s">
        <v>76</v>
      </c>
      <c r="AY1094" s="246" t="s">
        <v>335</v>
      </c>
    </row>
    <row r="1095" s="13" customFormat="1">
      <c r="A1095" s="13"/>
      <c r="B1095" s="236"/>
      <c r="C1095" s="237"/>
      <c r="D1095" s="229" t="s">
        <v>347</v>
      </c>
      <c r="E1095" s="238" t="s">
        <v>19</v>
      </c>
      <c r="F1095" s="239" t="s">
        <v>3068</v>
      </c>
      <c r="G1095" s="237"/>
      <c r="H1095" s="240">
        <v>4.9050000000000002</v>
      </c>
      <c r="I1095" s="241"/>
      <c r="J1095" s="237"/>
      <c r="K1095" s="237"/>
      <c r="L1095" s="242"/>
      <c r="M1095" s="243"/>
      <c r="N1095" s="244"/>
      <c r="O1095" s="244"/>
      <c r="P1095" s="244"/>
      <c r="Q1095" s="244"/>
      <c r="R1095" s="244"/>
      <c r="S1095" s="244"/>
      <c r="T1095" s="244"/>
      <c r="U1095" s="245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T1095" s="246" t="s">
        <v>347</v>
      </c>
      <c r="AU1095" s="246" t="s">
        <v>85</v>
      </c>
      <c r="AV1095" s="13" t="s">
        <v>85</v>
      </c>
      <c r="AW1095" s="13" t="s">
        <v>37</v>
      </c>
      <c r="AX1095" s="13" t="s">
        <v>76</v>
      </c>
      <c r="AY1095" s="246" t="s">
        <v>335</v>
      </c>
    </row>
    <row r="1096" s="13" customFormat="1">
      <c r="A1096" s="13"/>
      <c r="B1096" s="236"/>
      <c r="C1096" s="237"/>
      <c r="D1096" s="229" t="s">
        <v>347</v>
      </c>
      <c r="E1096" s="238" t="s">
        <v>19</v>
      </c>
      <c r="F1096" s="239" t="s">
        <v>3069</v>
      </c>
      <c r="G1096" s="237"/>
      <c r="H1096" s="240">
        <v>3.9449999999999998</v>
      </c>
      <c r="I1096" s="241"/>
      <c r="J1096" s="237"/>
      <c r="K1096" s="237"/>
      <c r="L1096" s="242"/>
      <c r="M1096" s="243"/>
      <c r="N1096" s="244"/>
      <c r="O1096" s="244"/>
      <c r="P1096" s="244"/>
      <c r="Q1096" s="244"/>
      <c r="R1096" s="244"/>
      <c r="S1096" s="244"/>
      <c r="T1096" s="244"/>
      <c r="U1096" s="245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T1096" s="246" t="s">
        <v>347</v>
      </c>
      <c r="AU1096" s="246" t="s">
        <v>85</v>
      </c>
      <c r="AV1096" s="13" t="s">
        <v>85</v>
      </c>
      <c r="AW1096" s="13" t="s">
        <v>37</v>
      </c>
      <c r="AX1096" s="13" t="s">
        <v>76</v>
      </c>
      <c r="AY1096" s="246" t="s">
        <v>335</v>
      </c>
    </row>
    <row r="1097" s="13" customFormat="1">
      <c r="A1097" s="13"/>
      <c r="B1097" s="236"/>
      <c r="C1097" s="237"/>
      <c r="D1097" s="229" t="s">
        <v>347</v>
      </c>
      <c r="E1097" s="238" t="s">
        <v>19</v>
      </c>
      <c r="F1097" s="239" t="s">
        <v>3070</v>
      </c>
      <c r="G1097" s="237"/>
      <c r="H1097" s="240">
        <v>1.3100000000000001</v>
      </c>
      <c r="I1097" s="241"/>
      <c r="J1097" s="237"/>
      <c r="K1097" s="237"/>
      <c r="L1097" s="242"/>
      <c r="M1097" s="243"/>
      <c r="N1097" s="244"/>
      <c r="O1097" s="244"/>
      <c r="P1097" s="244"/>
      <c r="Q1097" s="244"/>
      <c r="R1097" s="244"/>
      <c r="S1097" s="244"/>
      <c r="T1097" s="244"/>
      <c r="U1097" s="245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T1097" s="246" t="s">
        <v>347</v>
      </c>
      <c r="AU1097" s="246" t="s">
        <v>85</v>
      </c>
      <c r="AV1097" s="13" t="s">
        <v>85</v>
      </c>
      <c r="AW1097" s="13" t="s">
        <v>37</v>
      </c>
      <c r="AX1097" s="13" t="s">
        <v>76</v>
      </c>
      <c r="AY1097" s="246" t="s">
        <v>335</v>
      </c>
    </row>
    <row r="1098" s="13" customFormat="1">
      <c r="A1098" s="13"/>
      <c r="B1098" s="236"/>
      <c r="C1098" s="237"/>
      <c r="D1098" s="229" t="s">
        <v>347</v>
      </c>
      <c r="E1098" s="238" t="s">
        <v>19</v>
      </c>
      <c r="F1098" s="239" t="s">
        <v>3071</v>
      </c>
      <c r="G1098" s="237"/>
      <c r="H1098" s="240">
        <v>2.4350000000000001</v>
      </c>
      <c r="I1098" s="241"/>
      <c r="J1098" s="237"/>
      <c r="K1098" s="237"/>
      <c r="L1098" s="242"/>
      <c r="M1098" s="243"/>
      <c r="N1098" s="244"/>
      <c r="O1098" s="244"/>
      <c r="P1098" s="244"/>
      <c r="Q1098" s="244"/>
      <c r="R1098" s="244"/>
      <c r="S1098" s="244"/>
      <c r="T1098" s="244"/>
      <c r="U1098" s="245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T1098" s="246" t="s">
        <v>347</v>
      </c>
      <c r="AU1098" s="246" t="s">
        <v>85</v>
      </c>
      <c r="AV1098" s="13" t="s">
        <v>85</v>
      </c>
      <c r="AW1098" s="13" t="s">
        <v>37</v>
      </c>
      <c r="AX1098" s="13" t="s">
        <v>76</v>
      </c>
      <c r="AY1098" s="246" t="s">
        <v>335</v>
      </c>
    </row>
    <row r="1099" s="13" customFormat="1">
      <c r="A1099" s="13"/>
      <c r="B1099" s="236"/>
      <c r="C1099" s="237"/>
      <c r="D1099" s="229" t="s">
        <v>347</v>
      </c>
      <c r="E1099" s="238" t="s">
        <v>19</v>
      </c>
      <c r="F1099" s="239" t="s">
        <v>3072</v>
      </c>
      <c r="G1099" s="237"/>
      <c r="H1099" s="240">
        <v>12.5</v>
      </c>
      <c r="I1099" s="241"/>
      <c r="J1099" s="237"/>
      <c r="K1099" s="237"/>
      <c r="L1099" s="242"/>
      <c r="M1099" s="243"/>
      <c r="N1099" s="244"/>
      <c r="O1099" s="244"/>
      <c r="P1099" s="244"/>
      <c r="Q1099" s="244"/>
      <c r="R1099" s="244"/>
      <c r="S1099" s="244"/>
      <c r="T1099" s="244"/>
      <c r="U1099" s="245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T1099" s="246" t="s">
        <v>347</v>
      </c>
      <c r="AU1099" s="246" t="s">
        <v>85</v>
      </c>
      <c r="AV1099" s="13" t="s">
        <v>85</v>
      </c>
      <c r="AW1099" s="13" t="s">
        <v>37</v>
      </c>
      <c r="AX1099" s="13" t="s">
        <v>76</v>
      </c>
      <c r="AY1099" s="246" t="s">
        <v>335</v>
      </c>
    </row>
    <row r="1100" s="15" customFormat="1">
      <c r="A1100" s="15"/>
      <c r="B1100" s="267"/>
      <c r="C1100" s="268"/>
      <c r="D1100" s="229" t="s">
        <v>347</v>
      </c>
      <c r="E1100" s="269" t="s">
        <v>19</v>
      </c>
      <c r="F1100" s="270" t="s">
        <v>462</v>
      </c>
      <c r="G1100" s="268"/>
      <c r="H1100" s="271">
        <v>294.52300000000002</v>
      </c>
      <c r="I1100" s="272"/>
      <c r="J1100" s="268"/>
      <c r="K1100" s="268"/>
      <c r="L1100" s="273"/>
      <c r="M1100" s="274"/>
      <c r="N1100" s="275"/>
      <c r="O1100" s="275"/>
      <c r="P1100" s="275"/>
      <c r="Q1100" s="275"/>
      <c r="R1100" s="275"/>
      <c r="S1100" s="275"/>
      <c r="T1100" s="275"/>
      <c r="U1100" s="276"/>
      <c r="V1100" s="15"/>
      <c r="W1100" s="15"/>
      <c r="X1100" s="15"/>
      <c r="Y1100" s="15"/>
      <c r="Z1100" s="15"/>
      <c r="AA1100" s="15"/>
      <c r="AB1100" s="15"/>
      <c r="AC1100" s="15"/>
      <c r="AD1100" s="15"/>
      <c r="AE1100" s="15"/>
      <c r="AT1100" s="277" t="s">
        <v>347</v>
      </c>
      <c r="AU1100" s="277" t="s">
        <v>85</v>
      </c>
      <c r="AV1100" s="15" t="s">
        <v>103</v>
      </c>
      <c r="AW1100" s="15" t="s">
        <v>37</v>
      </c>
      <c r="AX1100" s="15" t="s">
        <v>83</v>
      </c>
      <c r="AY1100" s="277" t="s">
        <v>335</v>
      </c>
    </row>
    <row r="1101" s="2" customFormat="1" ht="16.5" customHeight="1">
      <c r="A1101" s="40"/>
      <c r="B1101" s="41"/>
      <c r="C1101" s="216" t="s">
        <v>1418</v>
      </c>
      <c r="D1101" s="216" t="s">
        <v>337</v>
      </c>
      <c r="E1101" s="217" t="s">
        <v>3082</v>
      </c>
      <c r="F1101" s="218" t="s">
        <v>3083</v>
      </c>
      <c r="G1101" s="219" t="s">
        <v>388</v>
      </c>
      <c r="H1101" s="220">
        <v>294.52300000000002</v>
      </c>
      <c r="I1101" s="221"/>
      <c r="J1101" s="222">
        <f>ROUND(I1101*H1101,2)</f>
        <v>0</v>
      </c>
      <c r="K1101" s="218" t="s">
        <v>341</v>
      </c>
      <c r="L1101" s="46"/>
      <c r="M1101" s="223" t="s">
        <v>19</v>
      </c>
      <c r="N1101" s="224" t="s">
        <v>47</v>
      </c>
      <c r="O1101" s="86"/>
      <c r="P1101" s="225">
        <f>O1101*H1101</f>
        <v>0</v>
      </c>
      <c r="Q1101" s="225">
        <v>0.00012</v>
      </c>
      <c r="R1101" s="225">
        <f>Q1101*H1101</f>
        <v>0.035342760000000001</v>
      </c>
      <c r="S1101" s="225">
        <v>0</v>
      </c>
      <c r="T1101" s="225">
        <f>S1101*H1101</f>
        <v>0</v>
      </c>
      <c r="U1101" s="226" t="s">
        <v>19</v>
      </c>
      <c r="V1101" s="40"/>
      <c r="W1101" s="40"/>
      <c r="X1101" s="40"/>
      <c r="Y1101" s="40"/>
      <c r="Z1101" s="40"/>
      <c r="AA1101" s="40"/>
      <c r="AB1101" s="40"/>
      <c r="AC1101" s="40"/>
      <c r="AD1101" s="40"/>
      <c r="AE1101" s="40"/>
      <c r="AR1101" s="227" t="s">
        <v>447</v>
      </c>
      <c r="AT1101" s="227" t="s">
        <v>337</v>
      </c>
      <c r="AU1101" s="227" t="s">
        <v>85</v>
      </c>
      <c r="AY1101" s="19" t="s">
        <v>335</v>
      </c>
      <c r="BE1101" s="228">
        <f>IF(N1101="základní",J1101,0)</f>
        <v>0</v>
      </c>
      <c r="BF1101" s="228">
        <f>IF(N1101="snížená",J1101,0)</f>
        <v>0</v>
      </c>
      <c r="BG1101" s="228">
        <f>IF(N1101="zákl. přenesená",J1101,0)</f>
        <v>0</v>
      </c>
      <c r="BH1101" s="228">
        <f>IF(N1101="sníž. přenesená",J1101,0)</f>
        <v>0</v>
      </c>
      <c r="BI1101" s="228">
        <f>IF(N1101="nulová",J1101,0)</f>
        <v>0</v>
      </c>
      <c r="BJ1101" s="19" t="s">
        <v>83</v>
      </c>
      <c r="BK1101" s="228">
        <f>ROUND(I1101*H1101,2)</f>
        <v>0</v>
      </c>
      <c r="BL1101" s="19" t="s">
        <v>447</v>
      </c>
      <c r="BM1101" s="227" t="s">
        <v>3084</v>
      </c>
    </row>
    <row r="1102" s="2" customFormat="1">
      <c r="A1102" s="40"/>
      <c r="B1102" s="41"/>
      <c r="C1102" s="42"/>
      <c r="D1102" s="229" t="s">
        <v>343</v>
      </c>
      <c r="E1102" s="42"/>
      <c r="F1102" s="230" t="s">
        <v>3085</v>
      </c>
      <c r="G1102" s="42"/>
      <c r="H1102" s="42"/>
      <c r="I1102" s="231"/>
      <c r="J1102" s="42"/>
      <c r="K1102" s="42"/>
      <c r="L1102" s="46"/>
      <c r="M1102" s="232"/>
      <c r="N1102" s="233"/>
      <c r="O1102" s="86"/>
      <c r="P1102" s="86"/>
      <c r="Q1102" s="86"/>
      <c r="R1102" s="86"/>
      <c r="S1102" s="86"/>
      <c r="T1102" s="86"/>
      <c r="U1102" s="87"/>
      <c r="V1102" s="40"/>
      <c r="W1102" s="40"/>
      <c r="X1102" s="40"/>
      <c r="Y1102" s="40"/>
      <c r="Z1102" s="40"/>
      <c r="AA1102" s="40"/>
      <c r="AB1102" s="40"/>
      <c r="AC1102" s="40"/>
      <c r="AD1102" s="40"/>
      <c r="AE1102" s="40"/>
      <c r="AT1102" s="19" t="s">
        <v>343</v>
      </c>
      <c r="AU1102" s="19" t="s">
        <v>85</v>
      </c>
    </row>
    <row r="1103" s="2" customFormat="1">
      <c r="A1103" s="40"/>
      <c r="B1103" s="41"/>
      <c r="C1103" s="42"/>
      <c r="D1103" s="234" t="s">
        <v>345</v>
      </c>
      <c r="E1103" s="42"/>
      <c r="F1103" s="235" t="s">
        <v>3086</v>
      </c>
      <c r="G1103" s="42"/>
      <c r="H1103" s="42"/>
      <c r="I1103" s="231"/>
      <c r="J1103" s="42"/>
      <c r="K1103" s="42"/>
      <c r="L1103" s="46"/>
      <c r="M1103" s="232"/>
      <c r="N1103" s="233"/>
      <c r="O1103" s="86"/>
      <c r="P1103" s="86"/>
      <c r="Q1103" s="86"/>
      <c r="R1103" s="86"/>
      <c r="S1103" s="86"/>
      <c r="T1103" s="86"/>
      <c r="U1103" s="87"/>
      <c r="V1103" s="40"/>
      <c r="W1103" s="40"/>
      <c r="X1103" s="40"/>
      <c r="Y1103" s="40"/>
      <c r="Z1103" s="40"/>
      <c r="AA1103" s="40"/>
      <c r="AB1103" s="40"/>
      <c r="AC1103" s="40"/>
      <c r="AD1103" s="40"/>
      <c r="AE1103" s="40"/>
      <c r="AT1103" s="19" t="s">
        <v>345</v>
      </c>
      <c r="AU1103" s="19" t="s">
        <v>85</v>
      </c>
    </row>
    <row r="1104" s="14" customFormat="1">
      <c r="A1104" s="14"/>
      <c r="B1104" s="247"/>
      <c r="C1104" s="248"/>
      <c r="D1104" s="229" t="s">
        <v>347</v>
      </c>
      <c r="E1104" s="249" t="s">
        <v>19</v>
      </c>
      <c r="F1104" s="250" t="s">
        <v>2506</v>
      </c>
      <c r="G1104" s="248"/>
      <c r="H1104" s="249" t="s">
        <v>19</v>
      </c>
      <c r="I1104" s="251"/>
      <c r="J1104" s="248"/>
      <c r="K1104" s="248"/>
      <c r="L1104" s="252"/>
      <c r="M1104" s="253"/>
      <c r="N1104" s="254"/>
      <c r="O1104" s="254"/>
      <c r="P1104" s="254"/>
      <c r="Q1104" s="254"/>
      <c r="R1104" s="254"/>
      <c r="S1104" s="254"/>
      <c r="T1104" s="254"/>
      <c r="U1104" s="255"/>
      <c r="V1104" s="14"/>
      <c r="W1104" s="14"/>
      <c r="X1104" s="14"/>
      <c r="Y1104" s="14"/>
      <c r="Z1104" s="14"/>
      <c r="AA1104" s="14"/>
      <c r="AB1104" s="14"/>
      <c r="AC1104" s="14"/>
      <c r="AD1104" s="14"/>
      <c r="AE1104" s="14"/>
      <c r="AT1104" s="256" t="s">
        <v>347</v>
      </c>
      <c r="AU1104" s="256" t="s">
        <v>85</v>
      </c>
      <c r="AV1104" s="14" t="s">
        <v>83</v>
      </c>
      <c r="AW1104" s="14" t="s">
        <v>37</v>
      </c>
      <c r="AX1104" s="14" t="s">
        <v>76</v>
      </c>
      <c r="AY1104" s="256" t="s">
        <v>335</v>
      </c>
    </row>
    <row r="1105" s="13" customFormat="1">
      <c r="A1105" s="13"/>
      <c r="B1105" s="236"/>
      <c r="C1105" s="237"/>
      <c r="D1105" s="229" t="s">
        <v>347</v>
      </c>
      <c r="E1105" s="238" t="s">
        <v>19</v>
      </c>
      <c r="F1105" s="239" t="s">
        <v>3027</v>
      </c>
      <c r="G1105" s="237"/>
      <c r="H1105" s="240">
        <v>22.780999999999999</v>
      </c>
      <c r="I1105" s="241"/>
      <c r="J1105" s="237"/>
      <c r="K1105" s="237"/>
      <c r="L1105" s="242"/>
      <c r="M1105" s="243"/>
      <c r="N1105" s="244"/>
      <c r="O1105" s="244"/>
      <c r="P1105" s="244"/>
      <c r="Q1105" s="244"/>
      <c r="R1105" s="244"/>
      <c r="S1105" s="244"/>
      <c r="T1105" s="244"/>
      <c r="U1105" s="245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T1105" s="246" t="s">
        <v>347</v>
      </c>
      <c r="AU1105" s="246" t="s">
        <v>85</v>
      </c>
      <c r="AV1105" s="13" t="s">
        <v>85</v>
      </c>
      <c r="AW1105" s="13" t="s">
        <v>37</v>
      </c>
      <c r="AX1105" s="13" t="s">
        <v>76</v>
      </c>
      <c r="AY1105" s="246" t="s">
        <v>335</v>
      </c>
    </row>
    <row r="1106" s="13" customFormat="1">
      <c r="A1106" s="13"/>
      <c r="B1106" s="236"/>
      <c r="C1106" s="237"/>
      <c r="D1106" s="229" t="s">
        <v>347</v>
      </c>
      <c r="E1106" s="238" t="s">
        <v>19</v>
      </c>
      <c r="F1106" s="239" t="s">
        <v>3028</v>
      </c>
      <c r="G1106" s="237"/>
      <c r="H1106" s="240">
        <v>28.274000000000001</v>
      </c>
      <c r="I1106" s="241"/>
      <c r="J1106" s="237"/>
      <c r="K1106" s="237"/>
      <c r="L1106" s="242"/>
      <c r="M1106" s="243"/>
      <c r="N1106" s="244"/>
      <c r="O1106" s="244"/>
      <c r="P1106" s="244"/>
      <c r="Q1106" s="244"/>
      <c r="R1106" s="244"/>
      <c r="S1106" s="244"/>
      <c r="T1106" s="244"/>
      <c r="U1106" s="245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T1106" s="246" t="s">
        <v>347</v>
      </c>
      <c r="AU1106" s="246" t="s">
        <v>85</v>
      </c>
      <c r="AV1106" s="13" t="s">
        <v>85</v>
      </c>
      <c r="AW1106" s="13" t="s">
        <v>37</v>
      </c>
      <c r="AX1106" s="13" t="s">
        <v>76</v>
      </c>
      <c r="AY1106" s="246" t="s">
        <v>335</v>
      </c>
    </row>
    <row r="1107" s="13" customFormat="1">
      <c r="A1107" s="13"/>
      <c r="B1107" s="236"/>
      <c r="C1107" s="237"/>
      <c r="D1107" s="229" t="s">
        <v>347</v>
      </c>
      <c r="E1107" s="238" t="s">
        <v>19</v>
      </c>
      <c r="F1107" s="239" t="s">
        <v>3029</v>
      </c>
      <c r="G1107" s="237"/>
      <c r="H1107" s="240">
        <v>37.396999999999998</v>
      </c>
      <c r="I1107" s="241"/>
      <c r="J1107" s="237"/>
      <c r="K1107" s="237"/>
      <c r="L1107" s="242"/>
      <c r="M1107" s="243"/>
      <c r="N1107" s="244"/>
      <c r="O1107" s="244"/>
      <c r="P1107" s="244"/>
      <c r="Q1107" s="244"/>
      <c r="R1107" s="244"/>
      <c r="S1107" s="244"/>
      <c r="T1107" s="244"/>
      <c r="U1107" s="245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T1107" s="246" t="s">
        <v>347</v>
      </c>
      <c r="AU1107" s="246" t="s">
        <v>85</v>
      </c>
      <c r="AV1107" s="13" t="s">
        <v>85</v>
      </c>
      <c r="AW1107" s="13" t="s">
        <v>37</v>
      </c>
      <c r="AX1107" s="13" t="s">
        <v>76</v>
      </c>
      <c r="AY1107" s="246" t="s">
        <v>335</v>
      </c>
    </row>
    <row r="1108" s="13" customFormat="1">
      <c r="A1108" s="13"/>
      <c r="B1108" s="236"/>
      <c r="C1108" s="237"/>
      <c r="D1108" s="229" t="s">
        <v>347</v>
      </c>
      <c r="E1108" s="238" t="s">
        <v>19</v>
      </c>
      <c r="F1108" s="239" t="s">
        <v>3030</v>
      </c>
      <c r="G1108" s="237"/>
      <c r="H1108" s="240">
        <v>6.9960000000000004</v>
      </c>
      <c r="I1108" s="241"/>
      <c r="J1108" s="237"/>
      <c r="K1108" s="237"/>
      <c r="L1108" s="242"/>
      <c r="M1108" s="243"/>
      <c r="N1108" s="244"/>
      <c r="O1108" s="244"/>
      <c r="P1108" s="244"/>
      <c r="Q1108" s="244"/>
      <c r="R1108" s="244"/>
      <c r="S1108" s="244"/>
      <c r="T1108" s="244"/>
      <c r="U1108" s="245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T1108" s="246" t="s">
        <v>347</v>
      </c>
      <c r="AU1108" s="246" t="s">
        <v>85</v>
      </c>
      <c r="AV1108" s="13" t="s">
        <v>85</v>
      </c>
      <c r="AW1108" s="13" t="s">
        <v>37</v>
      </c>
      <c r="AX1108" s="13" t="s">
        <v>76</v>
      </c>
      <c r="AY1108" s="246" t="s">
        <v>335</v>
      </c>
    </row>
    <row r="1109" s="13" customFormat="1">
      <c r="A1109" s="13"/>
      <c r="B1109" s="236"/>
      <c r="C1109" s="237"/>
      <c r="D1109" s="229" t="s">
        <v>347</v>
      </c>
      <c r="E1109" s="238" t="s">
        <v>19</v>
      </c>
      <c r="F1109" s="239" t="s">
        <v>3031</v>
      </c>
      <c r="G1109" s="237"/>
      <c r="H1109" s="240">
        <v>1.077</v>
      </c>
      <c r="I1109" s="241"/>
      <c r="J1109" s="237"/>
      <c r="K1109" s="237"/>
      <c r="L1109" s="242"/>
      <c r="M1109" s="243"/>
      <c r="N1109" s="244"/>
      <c r="O1109" s="244"/>
      <c r="P1109" s="244"/>
      <c r="Q1109" s="244"/>
      <c r="R1109" s="244"/>
      <c r="S1109" s="244"/>
      <c r="T1109" s="244"/>
      <c r="U1109" s="245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T1109" s="246" t="s">
        <v>347</v>
      </c>
      <c r="AU1109" s="246" t="s">
        <v>85</v>
      </c>
      <c r="AV1109" s="13" t="s">
        <v>85</v>
      </c>
      <c r="AW1109" s="13" t="s">
        <v>37</v>
      </c>
      <c r="AX1109" s="13" t="s">
        <v>76</v>
      </c>
      <c r="AY1109" s="246" t="s">
        <v>335</v>
      </c>
    </row>
    <row r="1110" s="13" customFormat="1">
      <c r="A1110" s="13"/>
      <c r="B1110" s="236"/>
      <c r="C1110" s="237"/>
      <c r="D1110" s="229" t="s">
        <v>347</v>
      </c>
      <c r="E1110" s="238" t="s">
        <v>19</v>
      </c>
      <c r="F1110" s="239" t="s">
        <v>3032</v>
      </c>
      <c r="G1110" s="237"/>
      <c r="H1110" s="240">
        <v>1.2549999999999999</v>
      </c>
      <c r="I1110" s="241"/>
      <c r="J1110" s="237"/>
      <c r="K1110" s="237"/>
      <c r="L1110" s="242"/>
      <c r="M1110" s="243"/>
      <c r="N1110" s="244"/>
      <c r="O1110" s="244"/>
      <c r="P1110" s="244"/>
      <c r="Q1110" s="244"/>
      <c r="R1110" s="244"/>
      <c r="S1110" s="244"/>
      <c r="T1110" s="244"/>
      <c r="U1110" s="245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T1110" s="246" t="s">
        <v>347</v>
      </c>
      <c r="AU1110" s="246" t="s">
        <v>85</v>
      </c>
      <c r="AV1110" s="13" t="s">
        <v>85</v>
      </c>
      <c r="AW1110" s="13" t="s">
        <v>37</v>
      </c>
      <c r="AX1110" s="13" t="s">
        <v>76</v>
      </c>
      <c r="AY1110" s="246" t="s">
        <v>335</v>
      </c>
    </row>
    <row r="1111" s="13" customFormat="1">
      <c r="A1111" s="13"/>
      <c r="B1111" s="236"/>
      <c r="C1111" s="237"/>
      <c r="D1111" s="229" t="s">
        <v>347</v>
      </c>
      <c r="E1111" s="238" t="s">
        <v>19</v>
      </c>
      <c r="F1111" s="239" t="s">
        <v>3033</v>
      </c>
      <c r="G1111" s="237"/>
      <c r="H1111" s="240">
        <v>5.4800000000000004</v>
      </c>
      <c r="I1111" s="241"/>
      <c r="J1111" s="237"/>
      <c r="K1111" s="237"/>
      <c r="L1111" s="242"/>
      <c r="M1111" s="243"/>
      <c r="N1111" s="244"/>
      <c r="O1111" s="244"/>
      <c r="P1111" s="244"/>
      <c r="Q1111" s="244"/>
      <c r="R1111" s="244"/>
      <c r="S1111" s="244"/>
      <c r="T1111" s="244"/>
      <c r="U1111" s="245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T1111" s="246" t="s">
        <v>347</v>
      </c>
      <c r="AU1111" s="246" t="s">
        <v>85</v>
      </c>
      <c r="AV1111" s="13" t="s">
        <v>85</v>
      </c>
      <c r="AW1111" s="13" t="s">
        <v>37</v>
      </c>
      <c r="AX1111" s="13" t="s">
        <v>76</v>
      </c>
      <c r="AY1111" s="246" t="s">
        <v>335</v>
      </c>
    </row>
    <row r="1112" s="13" customFormat="1">
      <c r="A1112" s="13"/>
      <c r="B1112" s="236"/>
      <c r="C1112" s="237"/>
      <c r="D1112" s="229" t="s">
        <v>347</v>
      </c>
      <c r="E1112" s="238" t="s">
        <v>19</v>
      </c>
      <c r="F1112" s="239" t="s">
        <v>3034</v>
      </c>
      <c r="G1112" s="237"/>
      <c r="H1112" s="240">
        <v>1.343</v>
      </c>
      <c r="I1112" s="241"/>
      <c r="J1112" s="237"/>
      <c r="K1112" s="237"/>
      <c r="L1112" s="242"/>
      <c r="M1112" s="243"/>
      <c r="N1112" s="244"/>
      <c r="O1112" s="244"/>
      <c r="P1112" s="244"/>
      <c r="Q1112" s="244"/>
      <c r="R1112" s="244"/>
      <c r="S1112" s="244"/>
      <c r="T1112" s="244"/>
      <c r="U1112" s="245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T1112" s="246" t="s">
        <v>347</v>
      </c>
      <c r="AU1112" s="246" t="s">
        <v>85</v>
      </c>
      <c r="AV1112" s="13" t="s">
        <v>85</v>
      </c>
      <c r="AW1112" s="13" t="s">
        <v>37</v>
      </c>
      <c r="AX1112" s="13" t="s">
        <v>76</v>
      </c>
      <c r="AY1112" s="246" t="s">
        <v>335</v>
      </c>
    </row>
    <row r="1113" s="13" customFormat="1">
      <c r="A1113" s="13"/>
      <c r="B1113" s="236"/>
      <c r="C1113" s="237"/>
      <c r="D1113" s="229" t="s">
        <v>347</v>
      </c>
      <c r="E1113" s="238" t="s">
        <v>19</v>
      </c>
      <c r="F1113" s="239" t="s">
        <v>3035</v>
      </c>
      <c r="G1113" s="237"/>
      <c r="H1113" s="240">
        <v>0.69999999999999996</v>
      </c>
      <c r="I1113" s="241"/>
      <c r="J1113" s="237"/>
      <c r="K1113" s="237"/>
      <c r="L1113" s="242"/>
      <c r="M1113" s="243"/>
      <c r="N1113" s="244"/>
      <c r="O1113" s="244"/>
      <c r="P1113" s="244"/>
      <c r="Q1113" s="244"/>
      <c r="R1113" s="244"/>
      <c r="S1113" s="244"/>
      <c r="T1113" s="244"/>
      <c r="U1113" s="245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T1113" s="246" t="s">
        <v>347</v>
      </c>
      <c r="AU1113" s="246" t="s">
        <v>85</v>
      </c>
      <c r="AV1113" s="13" t="s">
        <v>85</v>
      </c>
      <c r="AW1113" s="13" t="s">
        <v>37</v>
      </c>
      <c r="AX1113" s="13" t="s">
        <v>76</v>
      </c>
      <c r="AY1113" s="246" t="s">
        <v>335</v>
      </c>
    </row>
    <row r="1114" s="13" customFormat="1">
      <c r="A1114" s="13"/>
      <c r="B1114" s="236"/>
      <c r="C1114" s="237"/>
      <c r="D1114" s="229" t="s">
        <v>347</v>
      </c>
      <c r="E1114" s="238" t="s">
        <v>19</v>
      </c>
      <c r="F1114" s="239" t="s">
        <v>3036</v>
      </c>
      <c r="G1114" s="237"/>
      <c r="H1114" s="240">
        <v>0.54800000000000004</v>
      </c>
      <c r="I1114" s="241"/>
      <c r="J1114" s="237"/>
      <c r="K1114" s="237"/>
      <c r="L1114" s="242"/>
      <c r="M1114" s="243"/>
      <c r="N1114" s="244"/>
      <c r="O1114" s="244"/>
      <c r="P1114" s="244"/>
      <c r="Q1114" s="244"/>
      <c r="R1114" s="244"/>
      <c r="S1114" s="244"/>
      <c r="T1114" s="244"/>
      <c r="U1114" s="245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T1114" s="246" t="s">
        <v>347</v>
      </c>
      <c r="AU1114" s="246" t="s">
        <v>85</v>
      </c>
      <c r="AV1114" s="13" t="s">
        <v>85</v>
      </c>
      <c r="AW1114" s="13" t="s">
        <v>37</v>
      </c>
      <c r="AX1114" s="13" t="s">
        <v>76</v>
      </c>
      <c r="AY1114" s="246" t="s">
        <v>335</v>
      </c>
    </row>
    <row r="1115" s="13" customFormat="1">
      <c r="A1115" s="13"/>
      <c r="B1115" s="236"/>
      <c r="C1115" s="237"/>
      <c r="D1115" s="229" t="s">
        <v>347</v>
      </c>
      <c r="E1115" s="238" t="s">
        <v>19</v>
      </c>
      <c r="F1115" s="239" t="s">
        <v>3037</v>
      </c>
      <c r="G1115" s="237"/>
      <c r="H1115" s="240">
        <v>7.9660000000000002</v>
      </c>
      <c r="I1115" s="241"/>
      <c r="J1115" s="237"/>
      <c r="K1115" s="237"/>
      <c r="L1115" s="242"/>
      <c r="M1115" s="243"/>
      <c r="N1115" s="244"/>
      <c r="O1115" s="244"/>
      <c r="P1115" s="244"/>
      <c r="Q1115" s="244"/>
      <c r="R1115" s="244"/>
      <c r="S1115" s="244"/>
      <c r="T1115" s="244"/>
      <c r="U1115" s="245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T1115" s="246" t="s">
        <v>347</v>
      </c>
      <c r="AU1115" s="246" t="s">
        <v>85</v>
      </c>
      <c r="AV1115" s="13" t="s">
        <v>85</v>
      </c>
      <c r="AW1115" s="13" t="s">
        <v>37</v>
      </c>
      <c r="AX1115" s="13" t="s">
        <v>76</v>
      </c>
      <c r="AY1115" s="246" t="s">
        <v>335</v>
      </c>
    </row>
    <row r="1116" s="13" customFormat="1">
      <c r="A1116" s="13"/>
      <c r="B1116" s="236"/>
      <c r="C1116" s="237"/>
      <c r="D1116" s="229" t="s">
        <v>347</v>
      </c>
      <c r="E1116" s="238" t="s">
        <v>19</v>
      </c>
      <c r="F1116" s="239" t="s">
        <v>3038</v>
      </c>
      <c r="G1116" s="237"/>
      <c r="H1116" s="240">
        <v>5.8070000000000004</v>
      </c>
      <c r="I1116" s="241"/>
      <c r="J1116" s="237"/>
      <c r="K1116" s="237"/>
      <c r="L1116" s="242"/>
      <c r="M1116" s="243"/>
      <c r="N1116" s="244"/>
      <c r="O1116" s="244"/>
      <c r="P1116" s="244"/>
      <c r="Q1116" s="244"/>
      <c r="R1116" s="244"/>
      <c r="S1116" s="244"/>
      <c r="T1116" s="244"/>
      <c r="U1116" s="245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T1116" s="246" t="s">
        <v>347</v>
      </c>
      <c r="AU1116" s="246" t="s">
        <v>85</v>
      </c>
      <c r="AV1116" s="13" t="s">
        <v>85</v>
      </c>
      <c r="AW1116" s="13" t="s">
        <v>37</v>
      </c>
      <c r="AX1116" s="13" t="s">
        <v>76</v>
      </c>
      <c r="AY1116" s="246" t="s">
        <v>335</v>
      </c>
    </row>
    <row r="1117" s="13" customFormat="1">
      <c r="A1117" s="13"/>
      <c r="B1117" s="236"/>
      <c r="C1117" s="237"/>
      <c r="D1117" s="229" t="s">
        <v>347</v>
      </c>
      <c r="E1117" s="238" t="s">
        <v>19</v>
      </c>
      <c r="F1117" s="239" t="s">
        <v>3039</v>
      </c>
      <c r="G1117" s="237"/>
      <c r="H1117" s="240">
        <v>11.353</v>
      </c>
      <c r="I1117" s="241"/>
      <c r="J1117" s="237"/>
      <c r="K1117" s="237"/>
      <c r="L1117" s="242"/>
      <c r="M1117" s="243"/>
      <c r="N1117" s="244"/>
      <c r="O1117" s="244"/>
      <c r="P1117" s="244"/>
      <c r="Q1117" s="244"/>
      <c r="R1117" s="244"/>
      <c r="S1117" s="244"/>
      <c r="T1117" s="244"/>
      <c r="U1117" s="245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T1117" s="246" t="s">
        <v>347</v>
      </c>
      <c r="AU1117" s="246" t="s">
        <v>85</v>
      </c>
      <c r="AV1117" s="13" t="s">
        <v>85</v>
      </c>
      <c r="AW1117" s="13" t="s">
        <v>37</v>
      </c>
      <c r="AX1117" s="13" t="s">
        <v>76</v>
      </c>
      <c r="AY1117" s="246" t="s">
        <v>335</v>
      </c>
    </row>
    <row r="1118" s="13" customFormat="1">
      <c r="A1118" s="13"/>
      <c r="B1118" s="236"/>
      <c r="C1118" s="237"/>
      <c r="D1118" s="229" t="s">
        <v>347</v>
      </c>
      <c r="E1118" s="238" t="s">
        <v>19</v>
      </c>
      <c r="F1118" s="239" t="s">
        <v>3040</v>
      </c>
      <c r="G1118" s="237"/>
      <c r="H1118" s="240">
        <v>10.680999999999999</v>
      </c>
      <c r="I1118" s="241"/>
      <c r="J1118" s="237"/>
      <c r="K1118" s="237"/>
      <c r="L1118" s="242"/>
      <c r="M1118" s="243"/>
      <c r="N1118" s="244"/>
      <c r="O1118" s="244"/>
      <c r="P1118" s="244"/>
      <c r="Q1118" s="244"/>
      <c r="R1118" s="244"/>
      <c r="S1118" s="244"/>
      <c r="T1118" s="244"/>
      <c r="U1118" s="245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T1118" s="246" t="s">
        <v>347</v>
      </c>
      <c r="AU1118" s="246" t="s">
        <v>85</v>
      </c>
      <c r="AV1118" s="13" t="s">
        <v>85</v>
      </c>
      <c r="AW1118" s="13" t="s">
        <v>37</v>
      </c>
      <c r="AX1118" s="13" t="s">
        <v>76</v>
      </c>
      <c r="AY1118" s="246" t="s">
        <v>335</v>
      </c>
    </row>
    <row r="1119" s="13" customFormat="1">
      <c r="A1119" s="13"/>
      <c r="B1119" s="236"/>
      <c r="C1119" s="237"/>
      <c r="D1119" s="229" t="s">
        <v>347</v>
      </c>
      <c r="E1119" s="238" t="s">
        <v>19</v>
      </c>
      <c r="F1119" s="239" t="s">
        <v>3041</v>
      </c>
      <c r="G1119" s="237"/>
      <c r="H1119" s="240">
        <v>5.9290000000000003</v>
      </c>
      <c r="I1119" s="241"/>
      <c r="J1119" s="237"/>
      <c r="K1119" s="237"/>
      <c r="L1119" s="242"/>
      <c r="M1119" s="243"/>
      <c r="N1119" s="244"/>
      <c r="O1119" s="244"/>
      <c r="P1119" s="244"/>
      <c r="Q1119" s="244"/>
      <c r="R1119" s="244"/>
      <c r="S1119" s="244"/>
      <c r="T1119" s="244"/>
      <c r="U1119" s="245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T1119" s="246" t="s">
        <v>347</v>
      </c>
      <c r="AU1119" s="246" t="s">
        <v>85</v>
      </c>
      <c r="AV1119" s="13" t="s">
        <v>85</v>
      </c>
      <c r="AW1119" s="13" t="s">
        <v>37</v>
      </c>
      <c r="AX1119" s="13" t="s">
        <v>76</v>
      </c>
      <c r="AY1119" s="246" t="s">
        <v>335</v>
      </c>
    </row>
    <row r="1120" s="13" customFormat="1">
      <c r="A1120" s="13"/>
      <c r="B1120" s="236"/>
      <c r="C1120" s="237"/>
      <c r="D1120" s="229" t="s">
        <v>347</v>
      </c>
      <c r="E1120" s="238" t="s">
        <v>19</v>
      </c>
      <c r="F1120" s="239" t="s">
        <v>3042</v>
      </c>
      <c r="G1120" s="237"/>
      <c r="H1120" s="240">
        <v>4.851</v>
      </c>
      <c r="I1120" s="241"/>
      <c r="J1120" s="237"/>
      <c r="K1120" s="237"/>
      <c r="L1120" s="242"/>
      <c r="M1120" s="243"/>
      <c r="N1120" s="244"/>
      <c r="O1120" s="244"/>
      <c r="P1120" s="244"/>
      <c r="Q1120" s="244"/>
      <c r="R1120" s="244"/>
      <c r="S1120" s="244"/>
      <c r="T1120" s="244"/>
      <c r="U1120" s="245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T1120" s="246" t="s">
        <v>347</v>
      </c>
      <c r="AU1120" s="246" t="s">
        <v>85</v>
      </c>
      <c r="AV1120" s="13" t="s">
        <v>85</v>
      </c>
      <c r="AW1120" s="13" t="s">
        <v>37</v>
      </c>
      <c r="AX1120" s="13" t="s">
        <v>76</v>
      </c>
      <c r="AY1120" s="246" t="s">
        <v>335</v>
      </c>
    </row>
    <row r="1121" s="13" customFormat="1">
      <c r="A1121" s="13"/>
      <c r="B1121" s="236"/>
      <c r="C1121" s="237"/>
      <c r="D1121" s="229" t="s">
        <v>347</v>
      </c>
      <c r="E1121" s="238" t="s">
        <v>19</v>
      </c>
      <c r="F1121" s="239" t="s">
        <v>3043</v>
      </c>
      <c r="G1121" s="237"/>
      <c r="H1121" s="240">
        <v>9.9280000000000008</v>
      </c>
      <c r="I1121" s="241"/>
      <c r="J1121" s="237"/>
      <c r="K1121" s="237"/>
      <c r="L1121" s="242"/>
      <c r="M1121" s="243"/>
      <c r="N1121" s="244"/>
      <c r="O1121" s="244"/>
      <c r="P1121" s="244"/>
      <c r="Q1121" s="244"/>
      <c r="R1121" s="244"/>
      <c r="S1121" s="244"/>
      <c r="T1121" s="244"/>
      <c r="U1121" s="245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T1121" s="246" t="s">
        <v>347</v>
      </c>
      <c r="AU1121" s="246" t="s">
        <v>85</v>
      </c>
      <c r="AV1121" s="13" t="s">
        <v>85</v>
      </c>
      <c r="AW1121" s="13" t="s">
        <v>37</v>
      </c>
      <c r="AX1121" s="13" t="s">
        <v>76</v>
      </c>
      <c r="AY1121" s="246" t="s">
        <v>335</v>
      </c>
    </row>
    <row r="1122" s="13" customFormat="1">
      <c r="A1122" s="13"/>
      <c r="B1122" s="236"/>
      <c r="C1122" s="237"/>
      <c r="D1122" s="229" t="s">
        <v>347</v>
      </c>
      <c r="E1122" s="238" t="s">
        <v>19</v>
      </c>
      <c r="F1122" s="239" t="s">
        <v>3044</v>
      </c>
      <c r="G1122" s="237"/>
      <c r="H1122" s="240">
        <v>2.6840000000000002</v>
      </c>
      <c r="I1122" s="241"/>
      <c r="J1122" s="237"/>
      <c r="K1122" s="237"/>
      <c r="L1122" s="242"/>
      <c r="M1122" s="243"/>
      <c r="N1122" s="244"/>
      <c r="O1122" s="244"/>
      <c r="P1122" s="244"/>
      <c r="Q1122" s="244"/>
      <c r="R1122" s="244"/>
      <c r="S1122" s="244"/>
      <c r="T1122" s="244"/>
      <c r="U1122" s="245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T1122" s="246" t="s">
        <v>347</v>
      </c>
      <c r="AU1122" s="246" t="s">
        <v>85</v>
      </c>
      <c r="AV1122" s="13" t="s">
        <v>85</v>
      </c>
      <c r="AW1122" s="13" t="s">
        <v>37</v>
      </c>
      <c r="AX1122" s="13" t="s">
        <v>76</v>
      </c>
      <c r="AY1122" s="246" t="s">
        <v>335</v>
      </c>
    </row>
    <row r="1123" s="13" customFormat="1">
      <c r="A1123" s="13"/>
      <c r="B1123" s="236"/>
      <c r="C1123" s="237"/>
      <c r="D1123" s="229" t="s">
        <v>347</v>
      </c>
      <c r="E1123" s="238" t="s">
        <v>19</v>
      </c>
      <c r="F1123" s="239" t="s">
        <v>3045</v>
      </c>
      <c r="G1123" s="237"/>
      <c r="H1123" s="240">
        <v>4.9909999999999997</v>
      </c>
      <c r="I1123" s="241"/>
      <c r="J1123" s="237"/>
      <c r="K1123" s="237"/>
      <c r="L1123" s="242"/>
      <c r="M1123" s="243"/>
      <c r="N1123" s="244"/>
      <c r="O1123" s="244"/>
      <c r="P1123" s="244"/>
      <c r="Q1123" s="244"/>
      <c r="R1123" s="244"/>
      <c r="S1123" s="244"/>
      <c r="T1123" s="244"/>
      <c r="U1123" s="245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T1123" s="246" t="s">
        <v>347</v>
      </c>
      <c r="AU1123" s="246" t="s">
        <v>85</v>
      </c>
      <c r="AV1123" s="13" t="s">
        <v>85</v>
      </c>
      <c r="AW1123" s="13" t="s">
        <v>37</v>
      </c>
      <c r="AX1123" s="13" t="s">
        <v>76</v>
      </c>
      <c r="AY1123" s="246" t="s">
        <v>335</v>
      </c>
    </row>
    <row r="1124" s="13" customFormat="1">
      <c r="A1124" s="13"/>
      <c r="B1124" s="236"/>
      <c r="C1124" s="237"/>
      <c r="D1124" s="229" t="s">
        <v>347</v>
      </c>
      <c r="E1124" s="238" t="s">
        <v>19</v>
      </c>
      <c r="F1124" s="239" t="s">
        <v>3046</v>
      </c>
      <c r="G1124" s="237"/>
      <c r="H1124" s="240">
        <v>5.8250000000000002</v>
      </c>
      <c r="I1124" s="241"/>
      <c r="J1124" s="237"/>
      <c r="K1124" s="237"/>
      <c r="L1124" s="242"/>
      <c r="M1124" s="243"/>
      <c r="N1124" s="244"/>
      <c r="O1124" s="244"/>
      <c r="P1124" s="244"/>
      <c r="Q1124" s="244"/>
      <c r="R1124" s="244"/>
      <c r="S1124" s="244"/>
      <c r="T1124" s="244"/>
      <c r="U1124" s="245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T1124" s="246" t="s">
        <v>347</v>
      </c>
      <c r="AU1124" s="246" t="s">
        <v>85</v>
      </c>
      <c r="AV1124" s="13" t="s">
        <v>85</v>
      </c>
      <c r="AW1124" s="13" t="s">
        <v>37</v>
      </c>
      <c r="AX1124" s="13" t="s">
        <v>76</v>
      </c>
      <c r="AY1124" s="246" t="s">
        <v>335</v>
      </c>
    </row>
    <row r="1125" s="13" customFormat="1">
      <c r="A1125" s="13"/>
      <c r="B1125" s="236"/>
      <c r="C1125" s="237"/>
      <c r="D1125" s="229" t="s">
        <v>347</v>
      </c>
      <c r="E1125" s="238" t="s">
        <v>19</v>
      </c>
      <c r="F1125" s="239" t="s">
        <v>3047</v>
      </c>
      <c r="G1125" s="237"/>
      <c r="H1125" s="240">
        <v>1.5089999999999999</v>
      </c>
      <c r="I1125" s="241"/>
      <c r="J1125" s="237"/>
      <c r="K1125" s="237"/>
      <c r="L1125" s="242"/>
      <c r="M1125" s="243"/>
      <c r="N1125" s="244"/>
      <c r="O1125" s="244"/>
      <c r="P1125" s="244"/>
      <c r="Q1125" s="244"/>
      <c r="R1125" s="244"/>
      <c r="S1125" s="244"/>
      <c r="T1125" s="244"/>
      <c r="U1125" s="245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T1125" s="246" t="s">
        <v>347</v>
      </c>
      <c r="AU1125" s="246" t="s">
        <v>85</v>
      </c>
      <c r="AV1125" s="13" t="s">
        <v>85</v>
      </c>
      <c r="AW1125" s="13" t="s">
        <v>37</v>
      </c>
      <c r="AX1125" s="13" t="s">
        <v>76</v>
      </c>
      <c r="AY1125" s="246" t="s">
        <v>335</v>
      </c>
    </row>
    <row r="1126" s="13" customFormat="1">
      <c r="A1126" s="13"/>
      <c r="B1126" s="236"/>
      <c r="C1126" s="237"/>
      <c r="D1126" s="229" t="s">
        <v>347</v>
      </c>
      <c r="E1126" s="238" t="s">
        <v>19</v>
      </c>
      <c r="F1126" s="239" t="s">
        <v>3048</v>
      </c>
      <c r="G1126" s="237"/>
      <c r="H1126" s="240">
        <v>1.589</v>
      </c>
      <c r="I1126" s="241"/>
      <c r="J1126" s="237"/>
      <c r="K1126" s="237"/>
      <c r="L1126" s="242"/>
      <c r="M1126" s="243"/>
      <c r="N1126" s="244"/>
      <c r="O1126" s="244"/>
      <c r="P1126" s="244"/>
      <c r="Q1126" s="244"/>
      <c r="R1126" s="244"/>
      <c r="S1126" s="244"/>
      <c r="T1126" s="244"/>
      <c r="U1126" s="245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T1126" s="246" t="s">
        <v>347</v>
      </c>
      <c r="AU1126" s="246" t="s">
        <v>85</v>
      </c>
      <c r="AV1126" s="13" t="s">
        <v>85</v>
      </c>
      <c r="AW1126" s="13" t="s">
        <v>37</v>
      </c>
      <c r="AX1126" s="13" t="s">
        <v>76</v>
      </c>
      <c r="AY1126" s="246" t="s">
        <v>335</v>
      </c>
    </row>
    <row r="1127" s="13" customFormat="1">
      <c r="A1127" s="13"/>
      <c r="B1127" s="236"/>
      <c r="C1127" s="237"/>
      <c r="D1127" s="229" t="s">
        <v>347</v>
      </c>
      <c r="E1127" s="238" t="s">
        <v>19</v>
      </c>
      <c r="F1127" s="239" t="s">
        <v>3049</v>
      </c>
      <c r="G1127" s="237"/>
      <c r="H1127" s="240">
        <v>2.9340000000000002</v>
      </c>
      <c r="I1127" s="241"/>
      <c r="J1127" s="237"/>
      <c r="K1127" s="237"/>
      <c r="L1127" s="242"/>
      <c r="M1127" s="243"/>
      <c r="N1127" s="244"/>
      <c r="O1127" s="244"/>
      <c r="P1127" s="244"/>
      <c r="Q1127" s="244"/>
      <c r="R1127" s="244"/>
      <c r="S1127" s="244"/>
      <c r="T1127" s="244"/>
      <c r="U1127" s="245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T1127" s="246" t="s">
        <v>347</v>
      </c>
      <c r="AU1127" s="246" t="s">
        <v>85</v>
      </c>
      <c r="AV1127" s="13" t="s">
        <v>85</v>
      </c>
      <c r="AW1127" s="13" t="s">
        <v>37</v>
      </c>
      <c r="AX1127" s="13" t="s">
        <v>76</v>
      </c>
      <c r="AY1127" s="246" t="s">
        <v>335</v>
      </c>
    </row>
    <row r="1128" s="13" customFormat="1">
      <c r="A1128" s="13"/>
      <c r="B1128" s="236"/>
      <c r="C1128" s="237"/>
      <c r="D1128" s="229" t="s">
        <v>347</v>
      </c>
      <c r="E1128" s="238" t="s">
        <v>19</v>
      </c>
      <c r="F1128" s="239" t="s">
        <v>3050</v>
      </c>
      <c r="G1128" s="237"/>
      <c r="H1128" s="240">
        <v>3.0950000000000002</v>
      </c>
      <c r="I1128" s="241"/>
      <c r="J1128" s="237"/>
      <c r="K1128" s="237"/>
      <c r="L1128" s="242"/>
      <c r="M1128" s="243"/>
      <c r="N1128" s="244"/>
      <c r="O1128" s="244"/>
      <c r="P1128" s="244"/>
      <c r="Q1128" s="244"/>
      <c r="R1128" s="244"/>
      <c r="S1128" s="244"/>
      <c r="T1128" s="244"/>
      <c r="U1128" s="245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T1128" s="246" t="s">
        <v>347</v>
      </c>
      <c r="AU1128" s="246" t="s">
        <v>85</v>
      </c>
      <c r="AV1128" s="13" t="s">
        <v>85</v>
      </c>
      <c r="AW1128" s="13" t="s">
        <v>37</v>
      </c>
      <c r="AX1128" s="13" t="s">
        <v>76</v>
      </c>
      <c r="AY1128" s="246" t="s">
        <v>335</v>
      </c>
    </row>
    <row r="1129" s="13" customFormat="1">
      <c r="A1129" s="13"/>
      <c r="B1129" s="236"/>
      <c r="C1129" s="237"/>
      <c r="D1129" s="229" t="s">
        <v>347</v>
      </c>
      <c r="E1129" s="238" t="s">
        <v>19</v>
      </c>
      <c r="F1129" s="239" t="s">
        <v>3051</v>
      </c>
      <c r="G1129" s="237"/>
      <c r="H1129" s="240">
        <v>11.319000000000001</v>
      </c>
      <c r="I1129" s="241"/>
      <c r="J1129" s="237"/>
      <c r="K1129" s="237"/>
      <c r="L1129" s="242"/>
      <c r="M1129" s="243"/>
      <c r="N1129" s="244"/>
      <c r="O1129" s="244"/>
      <c r="P1129" s="244"/>
      <c r="Q1129" s="244"/>
      <c r="R1129" s="244"/>
      <c r="S1129" s="244"/>
      <c r="T1129" s="244"/>
      <c r="U1129" s="245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T1129" s="246" t="s">
        <v>347</v>
      </c>
      <c r="AU1129" s="246" t="s">
        <v>85</v>
      </c>
      <c r="AV1129" s="13" t="s">
        <v>85</v>
      </c>
      <c r="AW1129" s="13" t="s">
        <v>37</v>
      </c>
      <c r="AX1129" s="13" t="s">
        <v>76</v>
      </c>
      <c r="AY1129" s="246" t="s">
        <v>335</v>
      </c>
    </row>
    <row r="1130" s="13" customFormat="1">
      <c r="A1130" s="13"/>
      <c r="B1130" s="236"/>
      <c r="C1130" s="237"/>
      <c r="D1130" s="229" t="s">
        <v>347</v>
      </c>
      <c r="E1130" s="238" t="s">
        <v>19</v>
      </c>
      <c r="F1130" s="239" t="s">
        <v>3052</v>
      </c>
      <c r="G1130" s="237"/>
      <c r="H1130" s="240">
        <v>6.3819999999999997</v>
      </c>
      <c r="I1130" s="241"/>
      <c r="J1130" s="237"/>
      <c r="K1130" s="237"/>
      <c r="L1130" s="242"/>
      <c r="M1130" s="243"/>
      <c r="N1130" s="244"/>
      <c r="O1130" s="244"/>
      <c r="P1130" s="244"/>
      <c r="Q1130" s="244"/>
      <c r="R1130" s="244"/>
      <c r="S1130" s="244"/>
      <c r="T1130" s="244"/>
      <c r="U1130" s="245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T1130" s="246" t="s">
        <v>347</v>
      </c>
      <c r="AU1130" s="246" t="s">
        <v>85</v>
      </c>
      <c r="AV1130" s="13" t="s">
        <v>85</v>
      </c>
      <c r="AW1130" s="13" t="s">
        <v>37</v>
      </c>
      <c r="AX1130" s="13" t="s">
        <v>76</v>
      </c>
      <c r="AY1130" s="246" t="s">
        <v>335</v>
      </c>
    </row>
    <row r="1131" s="13" customFormat="1">
      <c r="A1131" s="13"/>
      <c r="B1131" s="236"/>
      <c r="C1131" s="237"/>
      <c r="D1131" s="229" t="s">
        <v>347</v>
      </c>
      <c r="E1131" s="238" t="s">
        <v>19</v>
      </c>
      <c r="F1131" s="239" t="s">
        <v>3053</v>
      </c>
      <c r="G1131" s="237"/>
      <c r="H1131" s="240">
        <v>3.3199999999999998</v>
      </c>
      <c r="I1131" s="241"/>
      <c r="J1131" s="237"/>
      <c r="K1131" s="237"/>
      <c r="L1131" s="242"/>
      <c r="M1131" s="243"/>
      <c r="N1131" s="244"/>
      <c r="O1131" s="244"/>
      <c r="P1131" s="244"/>
      <c r="Q1131" s="244"/>
      <c r="R1131" s="244"/>
      <c r="S1131" s="244"/>
      <c r="T1131" s="244"/>
      <c r="U1131" s="245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T1131" s="246" t="s">
        <v>347</v>
      </c>
      <c r="AU1131" s="246" t="s">
        <v>85</v>
      </c>
      <c r="AV1131" s="13" t="s">
        <v>85</v>
      </c>
      <c r="AW1131" s="13" t="s">
        <v>37</v>
      </c>
      <c r="AX1131" s="13" t="s">
        <v>76</v>
      </c>
      <c r="AY1131" s="246" t="s">
        <v>335</v>
      </c>
    </row>
    <row r="1132" s="13" customFormat="1">
      <c r="A1132" s="13"/>
      <c r="B1132" s="236"/>
      <c r="C1132" s="237"/>
      <c r="D1132" s="229" t="s">
        <v>347</v>
      </c>
      <c r="E1132" s="238" t="s">
        <v>19</v>
      </c>
      <c r="F1132" s="239" t="s">
        <v>3054</v>
      </c>
      <c r="G1132" s="237"/>
      <c r="H1132" s="240">
        <v>6.6840000000000002</v>
      </c>
      <c r="I1132" s="241"/>
      <c r="J1132" s="237"/>
      <c r="K1132" s="237"/>
      <c r="L1132" s="242"/>
      <c r="M1132" s="243"/>
      <c r="N1132" s="244"/>
      <c r="O1132" s="244"/>
      <c r="P1132" s="244"/>
      <c r="Q1132" s="244"/>
      <c r="R1132" s="244"/>
      <c r="S1132" s="244"/>
      <c r="T1132" s="244"/>
      <c r="U1132" s="245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T1132" s="246" t="s">
        <v>347</v>
      </c>
      <c r="AU1132" s="246" t="s">
        <v>85</v>
      </c>
      <c r="AV1132" s="13" t="s">
        <v>85</v>
      </c>
      <c r="AW1132" s="13" t="s">
        <v>37</v>
      </c>
      <c r="AX1132" s="13" t="s">
        <v>76</v>
      </c>
      <c r="AY1132" s="246" t="s">
        <v>335</v>
      </c>
    </row>
    <row r="1133" s="13" customFormat="1">
      <c r="A1133" s="13"/>
      <c r="B1133" s="236"/>
      <c r="C1133" s="237"/>
      <c r="D1133" s="229" t="s">
        <v>347</v>
      </c>
      <c r="E1133" s="238" t="s">
        <v>19</v>
      </c>
      <c r="F1133" s="239" t="s">
        <v>3055</v>
      </c>
      <c r="G1133" s="237"/>
      <c r="H1133" s="240">
        <v>3.4929999999999999</v>
      </c>
      <c r="I1133" s="241"/>
      <c r="J1133" s="237"/>
      <c r="K1133" s="237"/>
      <c r="L1133" s="242"/>
      <c r="M1133" s="243"/>
      <c r="N1133" s="244"/>
      <c r="O1133" s="244"/>
      <c r="P1133" s="244"/>
      <c r="Q1133" s="244"/>
      <c r="R1133" s="244"/>
      <c r="S1133" s="244"/>
      <c r="T1133" s="244"/>
      <c r="U1133" s="245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T1133" s="246" t="s">
        <v>347</v>
      </c>
      <c r="AU1133" s="246" t="s">
        <v>85</v>
      </c>
      <c r="AV1133" s="13" t="s">
        <v>85</v>
      </c>
      <c r="AW1133" s="13" t="s">
        <v>37</v>
      </c>
      <c r="AX1133" s="13" t="s">
        <v>76</v>
      </c>
      <c r="AY1133" s="246" t="s">
        <v>335</v>
      </c>
    </row>
    <row r="1134" s="13" customFormat="1">
      <c r="A1134" s="13"/>
      <c r="B1134" s="236"/>
      <c r="C1134" s="237"/>
      <c r="D1134" s="229" t="s">
        <v>347</v>
      </c>
      <c r="E1134" s="238" t="s">
        <v>19</v>
      </c>
      <c r="F1134" s="239" t="s">
        <v>3056</v>
      </c>
      <c r="G1134" s="237"/>
      <c r="H1134" s="240">
        <v>3.2229999999999999</v>
      </c>
      <c r="I1134" s="241"/>
      <c r="J1134" s="237"/>
      <c r="K1134" s="237"/>
      <c r="L1134" s="242"/>
      <c r="M1134" s="243"/>
      <c r="N1134" s="244"/>
      <c r="O1134" s="244"/>
      <c r="P1134" s="244"/>
      <c r="Q1134" s="244"/>
      <c r="R1134" s="244"/>
      <c r="S1134" s="244"/>
      <c r="T1134" s="244"/>
      <c r="U1134" s="245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T1134" s="246" t="s">
        <v>347</v>
      </c>
      <c r="AU1134" s="246" t="s">
        <v>85</v>
      </c>
      <c r="AV1134" s="13" t="s">
        <v>85</v>
      </c>
      <c r="AW1134" s="13" t="s">
        <v>37</v>
      </c>
      <c r="AX1134" s="13" t="s">
        <v>76</v>
      </c>
      <c r="AY1134" s="246" t="s">
        <v>335</v>
      </c>
    </row>
    <row r="1135" s="13" customFormat="1">
      <c r="A1135" s="13"/>
      <c r="B1135" s="236"/>
      <c r="C1135" s="237"/>
      <c r="D1135" s="229" t="s">
        <v>347</v>
      </c>
      <c r="E1135" s="238" t="s">
        <v>19</v>
      </c>
      <c r="F1135" s="239" t="s">
        <v>3057</v>
      </c>
      <c r="G1135" s="237"/>
      <c r="H1135" s="240">
        <v>3.0019999999999998</v>
      </c>
      <c r="I1135" s="241"/>
      <c r="J1135" s="237"/>
      <c r="K1135" s="237"/>
      <c r="L1135" s="242"/>
      <c r="M1135" s="243"/>
      <c r="N1135" s="244"/>
      <c r="O1135" s="244"/>
      <c r="P1135" s="244"/>
      <c r="Q1135" s="244"/>
      <c r="R1135" s="244"/>
      <c r="S1135" s="244"/>
      <c r="T1135" s="244"/>
      <c r="U1135" s="245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T1135" s="246" t="s">
        <v>347</v>
      </c>
      <c r="AU1135" s="246" t="s">
        <v>85</v>
      </c>
      <c r="AV1135" s="13" t="s">
        <v>85</v>
      </c>
      <c r="AW1135" s="13" t="s">
        <v>37</v>
      </c>
      <c r="AX1135" s="13" t="s">
        <v>76</v>
      </c>
      <c r="AY1135" s="246" t="s">
        <v>335</v>
      </c>
    </row>
    <row r="1136" s="13" customFormat="1">
      <c r="A1136" s="13"/>
      <c r="B1136" s="236"/>
      <c r="C1136" s="237"/>
      <c r="D1136" s="229" t="s">
        <v>347</v>
      </c>
      <c r="E1136" s="238" t="s">
        <v>19</v>
      </c>
      <c r="F1136" s="239" t="s">
        <v>3058</v>
      </c>
      <c r="G1136" s="237"/>
      <c r="H1136" s="240">
        <v>6.468</v>
      </c>
      <c r="I1136" s="241"/>
      <c r="J1136" s="237"/>
      <c r="K1136" s="237"/>
      <c r="L1136" s="242"/>
      <c r="M1136" s="243"/>
      <c r="N1136" s="244"/>
      <c r="O1136" s="244"/>
      <c r="P1136" s="244"/>
      <c r="Q1136" s="244"/>
      <c r="R1136" s="244"/>
      <c r="S1136" s="244"/>
      <c r="T1136" s="244"/>
      <c r="U1136" s="245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T1136" s="246" t="s">
        <v>347</v>
      </c>
      <c r="AU1136" s="246" t="s">
        <v>85</v>
      </c>
      <c r="AV1136" s="13" t="s">
        <v>85</v>
      </c>
      <c r="AW1136" s="13" t="s">
        <v>37</v>
      </c>
      <c r="AX1136" s="13" t="s">
        <v>76</v>
      </c>
      <c r="AY1136" s="246" t="s">
        <v>335</v>
      </c>
    </row>
    <row r="1137" s="13" customFormat="1">
      <c r="A1137" s="13"/>
      <c r="B1137" s="236"/>
      <c r="C1137" s="237"/>
      <c r="D1137" s="229" t="s">
        <v>347</v>
      </c>
      <c r="E1137" s="238" t="s">
        <v>19</v>
      </c>
      <c r="F1137" s="239" t="s">
        <v>3059</v>
      </c>
      <c r="G1137" s="237"/>
      <c r="H1137" s="240">
        <v>8.4619999999999997</v>
      </c>
      <c r="I1137" s="241"/>
      <c r="J1137" s="237"/>
      <c r="K1137" s="237"/>
      <c r="L1137" s="242"/>
      <c r="M1137" s="243"/>
      <c r="N1137" s="244"/>
      <c r="O1137" s="244"/>
      <c r="P1137" s="244"/>
      <c r="Q1137" s="244"/>
      <c r="R1137" s="244"/>
      <c r="S1137" s="244"/>
      <c r="T1137" s="244"/>
      <c r="U1137" s="245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T1137" s="246" t="s">
        <v>347</v>
      </c>
      <c r="AU1137" s="246" t="s">
        <v>85</v>
      </c>
      <c r="AV1137" s="13" t="s">
        <v>85</v>
      </c>
      <c r="AW1137" s="13" t="s">
        <v>37</v>
      </c>
      <c r="AX1137" s="13" t="s">
        <v>76</v>
      </c>
      <c r="AY1137" s="246" t="s">
        <v>335</v>
      </c>
    </row>
    <row r="1138" s="13" customFormat="1">
      <c r="A1138" s="13"/>
      <c r="B1138" s="236"/>
      <c r="C1138" s="237"/>
      <c r="D1138" s="229" t="s">
        <v>347</v>
      </c>
      <c r="E1138" s="238" t="s">
        <v>19</v>
      </c>
      <c r="F1138" s="239" t="s">
        <v>3060</v>
      </c>
      <c r="G1138" s="237"/>
      <c r="H1138" s="240">
        <v>2.9260000000000002</v>
      </c>
      <c r="I1138" s="241"/>
      <c r="J1138" s="237"/>
      <c r="K1138" s="237"/>
      <c r="L1138" s="242"/>
      <c r="M1138" s="243"/>
      <c r="N1138" s="244"/>
      <c r="O1138" s="244"/>
      <c r="P1138" s="244"/>
      <c r="Q1138" s="244"/>
      <c r="R1138" s="244"/>
      <c r="S1138" s="244"/>
      <c r="T1138" s="244"/>
      <c r="U1138" s="245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T1138" s="246" t="s">
        <v>347</v>
      </c>
      <c r="AU1138" s="246" t="s">
        <v>85</v>
      </c>
      <c r="AV1138" s="13" t="s">
        <v>85</v>
      </c>
      <c r="AW1138" s="13" t="s">
        <v>37</v>
      </c>
      <c r="AX1138" s="13" t="s">
        <v>76</v>
      </c>
      <c r="AY1138" s="246" t="s">
        <v>335</v>
      </c>
    </row>
    <row r="1139" s="13" customFormat="1">
      <c r="A1139" s="13"/>
      <c r="B1139" s="236"/>
      <c r="C1139" s="237"/>
      <c r="D1139" s="229" t="s">
        <v>347</v>
      </c>
      <c r="E1139" s="238" t="s">
        <v>19</v>
      </c>
      <c r="F1139" s="239" t="s">
        <v>3061</v>
      </c>
      <c r="G1139" s="237"/>
      <c r="H1139" s="240">
        <v>4.4930000000000003</v>
      </c>
      <c r="I1139" s="241"/>
      <c r="J1139" s="237"/>
      <c r="K1139" s="237"/>
      <c r="L1139" s="242"/>
      <c r="M1139" s="243"/>
      <c r="N1139" s="244"/>
      <c r="O1139" s="244"/>
      <c r="P1139" s="244"/>
      <c r="Q1139" s="244"/>
      <c r="R1139" s="244"/>
      <c r="S1139" s="244"/>
      <c r="T1139" s="244"/>
      <c r="U1139" s="245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T1139" s="246" t="s">
        <v>347</v>
      </c>
      <c r="AU1139" s="246" t="s">
        <v>85</v>
      </c>
      <c r="AV1139" s="13" t="s">
        <v>85</v>
      </c>
      <c r="AW1139" s="13" t="s">
        <v>37</v>
      </c>
      <c r="AX1139" s="13" t="s">
        <v>76</v>
      </c>
      <c r="AY1139" s="246" t="s">
        <v>335</v>
      </c>
    </row>
    <row r="1140" s="13" customFormat="1">
      <c r="A1140" s="13"/>
      <c r="B1140" s="236"/>
      <c r="C1140" s="237"/>
      <c r="D1140" s="229" t="s">
        <v>347</v>
      </c>
      <c r="E1140" s="238" t="s">
        <v>19</v>
      </c>
      <c r="F1140" s="239" t="s">
        <v>3062</v>
      </c>
      <c r="G1140" s="237"/>
      <c r="H1140" s="240">
        <v>1.5429999999999999</v>
      </c>
      <c r="I1140" s="241"/>
      <c r="J1140" s="237"/>
      <c r="K1140" s="237"/>
      <c r="L1140" s="242"/>
      <c r="M1140" s="243"/>
      <c r="N1140" s="244"/>
      <c r="O1140" s="244"/>
      <c r="P1140" s="244"/>
      <c r="Q1140" s="244"/>
      <c r="R1140" s="244"/>
      <c r="S1140" s="244"/>
      <c r="T1140" s="244"/>
      <c r="U1140" s="245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T1140" s="246" t="s">
        <v>347</v>
      </c>
      <c r="AU1140" s="246" t="s">
        <v>85</v>
      </c>
      <c r="AV1140" s="13" t="s">
        <v>85</v>
      </c>
      <c r="AW1140" s="13" t="s">
        <v>37</v>
      </c>
      <c r="AX1140" s="13" t="s">
        <v>76</v>
      </c>
      <c r="AY1140" s="246" t="s">
        <v>335</v>
      </c>
    </row>
    <row r="1141" s="13" customFormat="1">
      <c r="A1141" s="13"/>
      <c r="B1141" s="236"/>
      <c r="C1141" s="237"/>
      <c r="D1141" s="229" t="s">
        <v>347</v>
      </c>
      <c r="E1141" s="238" t="s">
        <v>19</v>
      </c>
      <c r="F1141" s="239" t="s">
        <v>3063</v>
      </c>
      <c r="G1141" s="237"/>
      <c r="H1141" s="240">
        <v>1.992</v>
      </c>
      <c r="I1141" s="241"/>
      <c r="J1141" s="237"/>
      <c r="K1141" s="237"/>
      <c r="L1141" s="242"/>
      <c r="M1141" s="243"/>
      <c r="N1141" s="244"/>
      <c r="O1141" s="244"/>
      <c r="P1141" s="244"/>
      <c r="Q1141" s="244"/>
      <c r="R1141" s="244"/>
      <c r="S1141" s="244"/>
      <c r="T1141" s="244"/>
      <c r="U1141" s="245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T1141" s="246" t="s">
        <v>347</v>
      </c>
      <c r="AU1141" s="246" t="s">
        <v>85</v>
      </c>
      <c r="AV1141" s="13" t="s">
        <v>85</v>
      </c>
      <c r="AW1141" s="13" t="s">
        <v>37</v>
      </c>
      <c r="AX1141" s="13" t="s">
        <v>76</v>
      </c>
      <c r="AY1141" s="246" t="s">
        <v>335</v>
      </c>
    </row>
    <row r="1142" s="13" customFormat="1">
      <c r="A1142" s="13"/>
      <c r="B1142" s="236"/>
      <c r="C1142" s="237"/>
      <c r="D1142" s="229" t="s">
        <v>347</v>
      </c>
      <c r="E1142" s="238" t="s">
        <v>19</v>
      </c>
      <c r="F1142" s="239" t="s">
        <v>3064</v>
      </c>
      <c r="G1142" s="237"/>
      <c r="H1142" s="240">
        <v>3.2879999999999998</v>
      </c>
      <c r="I1142" s="241"/>
      <c r="J1142" s="237"/>
      <c r="K1142" s="237"/>
      <c r="L1142" s="242"/>
      <c r="M1142" s="243"/>
      <c r="N1142" s="244"/>
      <c r="O1142" s="244"/>
      <c r="P1142" s="244"/>
      <c r="Q1142" s="244"/>
      <c r="R1142" s="244"/>
      <c r="S1142" s="244"/>
      <c r="T1142" s="244"/>
      <c r="U1142" s="245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T1142" s="246" t="s">
        <v>347</v>
      </c>
      <c r="AU1142" s="246" t="s">
        <v>85</v>
      </c>
      <c r="AV1142" s="13" t="s">
        <v>85</v>
      </c>
      <c r="AW1142" s="13" t="s">
        <v>37</v>
      </c>
      <c r="AX1142" s="13" t="s">
        <v>76</v>
      </c>
      <c r="AY1142" s="246" t="s">
        <v>335</v>
      </c>
    </row>
    <row r="1143" s="13" customFormat="1">
      <c r="A1143" s="13"/>
      <c r="B1143" s="236"/>
      <c r="C1143" s="237"/>
      <c r="D1143" s="229" t="s">
        <v>347</v>
      </c>
      <c r="E1143" s="238" t="s">
        <v>19</v>
      </c>
      <c r="F1143" s="239" t="s">
        <v>3065</v>
      </c>
      <c r="G1143" s="237"/>
      <c r="H1143" s="240">
        <v>3.5680000000000001</v>
      </c>
      <c r="I1143" s="241"/>
      <c r="J1143" s="237"/>
      <c r="K1143" s="237"/>
      <c r="L1143" s="242"/>
      <c r="M1143" s="243"/>
      <c r="N1143" s="244"/>
      <c r="O1143" s="244"/>
      <c r="P1143" s="244"/>
      <c r="Q1143" s="244"/>
      <c r="R1143" s="244"/>
      <c r="S1143" s="244"/>
      <c r="T1143" s="244"/>
      <c r="U1143" s="245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T1143" s="246" t="s">
        <v>347</v>
      </c>
      <c r="AU1143" s="246" t="s">
        <v>85</v>
      </c>
      <c r="AV1143" s="13" t="s">
        <v>85</v>
      </c>
      <c r="AW1143" s="13" t="s">
        <v>37</v>
      </c>
      <c r="AX1143" s="13" t="s">
        <v>76</v>
      </c>
      <c r="AY1143" s="246" t="s">
        <v>335</v>
      </c>
    </row>
    <row r="1144" s="13" customFormat="1">
      <c r="A1144" s="13"/>
      <c r="B1144" s="236"/>
      <c r="C1144" s="237"/>
      <c r="D1144" s="229" t="s">
        <v>347</v>
      </c>
      <c r="E1144" s="238" t="s">
        <v>19</v>
      </c>
      <c r="F1144" s="239" t="s">
        <v>3066</v>
      </c>
      <c r="G1144" s="237"/>
      <c r="H1144" s="240">
        <v>4.9800000000000004</v>
      </c>
      <c r="I1144" s="241"/>
      <c r="J1144" s="237"/>
      <c r="K1144" s="237"/>
      <c r="L1144" s="242"/>
      <c r="M1144" s="243"/>
      <c r="N1144" s="244"/>
      <c r="O1144" s="244"/>
      <c r="P1144" s="244"/>
      <c r="Q1144" s="244"/>
      <c r="R1144" s="244"/>
      <c r="S1144" s="244"/>
      <c r="T1144" s="244"/>
      <c r="U1144" s="245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T1144" s="246" t="s">
        <v>347</v>
      </c>
      <c r="AU1144" s="246" t="s">
        <v>85</v>
      </c>
      <c r="AV1144" s="13" t="s">
        <v>85</v>
      </c>
      <c r="AW1144" s="13" t="s">
        <v>37</v>
      </c>
      <c r="AX1144" s="13" t="s">
        <v>76</v>
      </c>
      <c r="AY1144" s="246" t="s">
        <v>335</v>
      </c>
    </row>
    <row r="1145" s="13" customFormat="1">
      <c r="A1145" s="13"/>
      <c r="B1145" s="236"/>
      <c r="C1145" s="237"/>
      <c r="D1145" s="229" t="s">
        <v>347</v>
      </c>
      <c r="E1145" s="238" t="s">
        <v>19</v>
      </c>
      <c r="F1145" s="239" t="s">
        <v>3067</v>
      </c>
      <c r="G1145" s="237"/>
      <c r="H1145" s="240">
        <v>9.2919999999999998</v>
      </c>
      <c r="I1145" s="241"/>
      <c r="J1145" s="237"/>
      <c r="K1145" s="237"/>
      <c r="L1145" s="242"/>
      <c r="M1145" s="243"/>
      <c r="N1145" s="244"/>
      <c r="O1145" s="244"/>
      <c r="P1145" s="244"/>
      <c r="Q1145" s="244"/>
      <c r="R1145" s="244"/>
      <c r="S1145" s="244"/>
      <c r="T1145" s="244"/>
      <c r="U1145" s="245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T1145" s="246" t="s">
        <v>347</v>
      </c>
      <c r="AU1145" s="246" t="s">
        <v>85</v>
      </c>
      <c r="AV1145" s="13" t="s">
        <v>85</v>
      </c>
      <c r="AW1145" s="13" t="s">
        <v>37</v>
      </c>
      <c r="AX1145" s="13" t="s">
        <v>76</v>
      </c>
      <c r="AY1145" s="246" t="s">
        <v>335</v>
      </c>
    </row>
    <row r="1146" s="13" customFormat="1">
      <c r="A1146" s="13"/>
      <c r="B1146" s="236"/>
      <c r="C1146" s="237"/>
      <c r="D1146" s="229" t="s">
        <v>347</v>
      </c>
      <c r="E1146" s="238" t="s">
        <v>19</v>
      </c>
      <c r="F1146" s="239" t="s">
        <v>3068</v>
      </c>
      <c r="G1146" s="237"/>
      <c r="H1146" s="240">
        <v>4.9050000000000002</v>
      </c>
      <c r="I1146" s="241"/>
      <c r="J1146" s="237"/>
      <c r="K1146" s="237"/>
      <c r="L1146" s="242"/>
      <c r="M1146" s="243"/>
      <c r="N1146" s="244"/>
      <c r="O1146" s="244"/>
      <c r="P1146" s="244"/>
      <c r="Q1146" s="244"/>
      <c r="R1146" s="244"/>
      <c r="S1146" s="244"/>
      <c r="T1146" s="244"/>
      <c r="U1146" s="245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T1146" s="246" t="s">
        <v>347</v>
      </c>
      <c r="AU1146" s="246" t="s">
        <v>85</v>
      </c>
      <c r="AV1146" s="13" t="s">
        <v>85</v>
      </c>
      <c r="AW1146" s="13" t="s">
        <v>37</v>
      </c>
      <c r="AX1146" s="13" t="s">
        <v>76</v>
      </c>
      <c r="AY1146" s="246" t="s">
        <v>335</v>
      </c>
    </row>
    <row r="1147" s="13" customFormat="1">
      <c r="A1147" s="13"/>
      <c r="B1147" s="236"/>
      <c r="C1147" s="237"/>
      <c r="D1147" s="229" t="s">
        <v>347</v>
      </c>
      <c r="E1147" s="238" t="s">
        <v>19</v>
      </c>
      <c r="F1147" s="239" t="s">
        <v>3069</v>
      </c>
      <c r="G1147" s="237"/>
      <c r="H1147" s="240">
        <v>3.9449999999999998</v>
      </c>
      <c r="I1147" s="241"/>
      <c r="J1147" s="237"/>
      <c r="K1147" s="237"/>
      <c r="L1147" s="242"/>
      <c r="M1147" s="243"/>
      <c r="N1147" s="244"/>
      <c r="O1147" s="244"/>
      <c r="P1147" s="244"/>
      <c r="Q1147" s="244"/>
      <c r="R1147" s="244"/>
      <c r="S1147" s="244"/>
      <c r="T1147" s="244"/>
      <c r="U1147" s="245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T1147" s="246" t="s">
        <v>347</v>
      </c>
      <c r="AU1147" s="246" t="s">
        <v>85</v>
      </c>
      <c r="AV1147" s="13" t="s">
        <v>85</v>
      </c>
      <c r="AW1147" s="13" t="s">
        <v>37</v>
      </c>
      <c r="AX1147" s="13" t="s">
        <v>76</v>
      </c>
      <c r="AY1147" s="246" t="s">
        <v>335</v>
      </c>
    </row>
    <row r="1148" s="13" customFormat="1">
      <c r="A1148" s="13"/>
      <c r="B1148" s="236"/>
      <c r="C1148" s="237"/>
      <c r="D1148" s="229" t="s">
        <v>347</v>
      </c>
      <c r="E1148" s="238" t="s">
        <v>19</v>
      </c>
      <c r="F1148" s="239" t="s">
        <v>3070</v>
      </c>
      <c r="G1148" s="237"/>
      <c r="H1148" s="240">
        <v>1.3100000000000001</v>
      </c>
      <c r="I1148" s="241"/>
      <c r="J1148" s="237"/>
      <c r="K1148" s="237"/>
      <c r="L1148" s="242"/>
      <c r="M1148" s="243"/>
      <c r="N1148" s="244"/>
      <c r="O1148" s="244"/>
      <c r="P1148" s="244"/>
      <c r="Q1148" s="244"/>
      <c r="R1148" s="244"/>
      <c r="S1148" s="244"/>
      <c r="T1148" s="244"/>
      <c r="U1148" s="245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T1148" s="246" t="s">
        <v>347</v>
      </c>
      <c r="AU1148" s="246" t="s">
        <v>85</v>
      </c>
      <c r="AV1148" s="13" t="s">
        <v>85</v>
      </c>
      <c r="AW1148" s="13" t="s">
        <v>37</v>
      </c>
      <c r="AX1148" s="13" t="s">
        <v>76</v>
      </c>
      <c r="AY1148" s="246" t="s">
        <v>335</v>
      </c>
    </row>
    <row r="1149" s="13" customFormat="1">
      <c r="A1149" s="13"/>
      <c r="B1149" s="236"/>
      <c r="C1149" s="237"/>
      <c r="D1149" s="229" t="s">
        <v>347</v>
      </c>
      <c r="E1149" s="238" t="s">
        <v>19</v>
      </c>
      <c r="F1149" s="239" t="s">
        <v>3071</v>
      </c>
      <c r="G1149" s="237"/>
      <c r="H1149" s="240">
        <v>2.4350000000000001</v>
      </c>
      <c r="I1149" s="241"/>
      <c r="J1149" s="237"/>
      <c r="K1149" s="237"/>
      <c r="L1149" s="242"/>
      <c r="M1149" s="243"/>
      <c r="N1149" s="244"/>
      <c r="O1149" s="244"/>
      <c r="P1149" s="244"/>
      <c r="Q1149" s="244"/>
      <c r="R1149" s="244"/>
      <c r="S1149" s="244"/>
      <c r="T1149" s="244"/>
      <c r="U1149" s="245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T1149" s="246" t="s">
        <v>347</v>
      </c>
      <c r="AU1149" s="246" t="s">
        <v>85</v>
      </c>
      <c r="AV1149" s="13" t="s">
        <v>85</v>
      </c>
      <c r="AW1149" s="13" t="s">
        <v>37</v>
      </c>
      <c r="AX1149" s="13" t="s">
        <v>76</v>
      </c>
      <c r="AY1149" s="246" t="s">
        <v>335</v>
      </c>
    </row>
    <row r="1150" s="13" customFormat="1">
      <c r="A1150" s="13"/>
      <c r="B1150" s="236"/>
      <c r="C1150" s="237"/>
      <c r="D1150" s="229" t="s">
        <v>347</v>
      </c>
      <c r="E1150" s="238" t="s">
        <v>19</v>
      </c>
      <c r="F1150" s="239" t="s">
        <v>3072</v>
      </c>
      <c r="G1150" s="237"/>
      <c r="H1150" s="240">
        <v>12.5</v>
      </c>
      <c r="I1150" s="241"/>
      <c r="J1150" s="237"/>
      <c r="K1150" s="237"/>
      <c r="L1150" s="242"/>
      <c r="M1150" s="243"/>
      <c r="N1150" s="244"/>
      <c r="O1150" s="244"/>
      <c r="P1150" s="244"/>
      <c r="Q1150" s="244"/>
      <c r="R1150" s="244"/>
      <c r="S1150" s="244"/>
      <c r="T1150" s="244"/>
      <c r="U1150" s="245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T1150" s="246" t="s">
        <v>347</v>
      </c>
      <c r="AU1150" s="246" t="s">
        <v>85</v>
      </c>
      <c r="AV1150" s="13" t="s">
        <v>85</v>
      </c>
      <c r="AW1150" s="13" t="s">
        <v>37</v>
      </c>
      <c r="AX1150" s="13" t="s">
        <v>76</v>
      </c>
      <c r="AY1150" s="246" t="s">
        <v>335</v>
      </c>
    </row>
    <row r="1151" s="15" customFormat="1">
      <c r="A1151" s="15"/>
      <c r="B1151" s="267"/>
      <c r="C1151" s="268"/>
      <c r="D1151" s="229" t="s">
        <v>347</v>
      </c>
      <c r="E1151" s="269" t="s">
        <v>19</v>
      </c>
      <c r="F1151" s="270" t="s">
        <v>462</v>
      </c>
      <c r="G1151" s="268"/>
      <c r="H1151" s="271">
        <v>294.52300000000002</v>
      </c>
      <c r="I1151" s="272"/>
      <c r="J1151" s="268"/>
      <c r="K1151" s="268"/>
      <c r="L1151" s="273"/>
      <c r="M1151" s="274"/>
      <c r="N1151" s="275"/>
      <c r="O1151" s="275"/>
      <c r="P1151" s="275"/>
      <c r="Q1151" s="275"/>
      <c r="R1151" s="275"/>
      <c r="S1151" s="275"/>
      <c r="T1151" s="275"/>
      <c r="U1151" s="276"/>
      <c r="V1151" s="15"/>
      <c r="W1151" s="15"/>
      <c r="X1151" s="15"/>
      <c r="Y1151" s="15"/>
      <c r="Z1151" s="15"/>
      <c r="AA1151" s="15"/>
      <c r="AB1151" s="15"/>
      <c r="AC1151" s="15"/>
      <c r="AD1151" s="15"/>
      <c r="AE1151" s="15"/>
      <c r="AT1151" s="277" t="s">
        <v>347</v>
      </c>
      <c r="AU1151" s="277" t="s">
        <v>85</v>
      </c>
      <c r="AV1151" s="15" t="s">
        <v>103</v>
      </c>
      <c r="AW1151" s="15" t="s">
        <v>37</v>
      </c>
      <c r="AX1151" s="15" t="s">
        <v>83</v>
      </c>
      <c r="AY1151" s="277" t="s">
        <v>335</v>
      </c>
    </row>
    <row r="1152" s="2" customFormat="1" ht="16.5" customHeight="1">
      <c r="A1152" s="40"/>
      <c r="B1152" s="41"/>
      <c r="C1152" s="216" t="s">
        <v>1422</v>
      </c>
      <c r="D1152" s="216" t="s">
        <v>337</v>
      </c>
      <c r="E1152" s="217" t="s">
        <v>3087</v>
      </c>
      <c r="F1152" s="218" t="s">
        <v>3088</v>
      </c>
      <c r="G1152" s="219" t="s">
        <v>388</v>
      </c>
      <c r="H1152" s="220">
        <v>294.52300000000002</v>
      </c>
      <c r="I1152" s="221"/>
      <c r="J1152" s="222">
        <f>ROUND(I1152*H1152,2)</f>
        <v>0</v>
      </c>
      <c r="K1152" s="218" t="s">
        <v>341</v>
      </c>
      <c r="L1152" s="46"/>
      <c r="M1152" s="223" t="s">
        <v>19</v>
      </c>
      <c r="N1152" s="224" t="s">
        <v>47</v>
      </c>
      <c r="O1152" s="86"/>
      <c r="P1152" s="225">
        <f>O1152*H1152</f>
        <v>0</v>
      </c>
      <c r="Q1152" s="225">
        <v>0.00012</v>
      </c>
      <c r="R1152" s="225">
        <f>Q1152*H1152</f>
        <v>0.035342760000000001</v>
      </c>
      <c r="S1152" s="225">
        <v>0</v>
      </c>
      <c r="T1152" s="225">
        <f>S1152*H1152</f>
        <v>0</v>
      </c>
      <c r="U1152" s="226" t="s">
        <v>19</v>
      </c>
      <c r="V1152" s="40"/>
      <c r="W1152" s="40"/>
      <c r="X1152" s="40"/>
      <c r="Y1152" s="40"/>
      <c r="Z1152" s="40"/>
      <c r="AA1152" s="40"/>
      <c r="AB1152" s="40"/>
      <c r="AC1152" s="40"/>
      <c r="AD1152" s="40"/>
      <c r="AE1152" s="40"/>
      <c r="AR1152" s="227" t="s">
        <v>447</v>
      </c>
      <c r="AT1152" s="227" t="s">
        <v>337</v>
      </c>
      <c r="AU1152" s="227" t="s">
        <v>85</v>
      </c>
      <c r="AY1152" s="19" t="s">
        <v>335</v>
      </c>
      <c r="BE1152" s="228">
        <f>IF(N1152="základní",J1152,0)</f>
        <v>0</v>
      </c>
      <c r="BF1152" s="228">
        <f>IF(N1152="snížená",J1152,0)</f>
        <v>0</v>
      </c>
      <c r="BG1152" s="228">
        <f>IF(N1152="zákl. přenesená",J1152,0)</f>
        <v>0</v>
      </c>
      <c r="BH1152" s="228">
        <f>IF(N1152="sníž. přenesená",J1152,0)</f>
        <v>0</v>
      </c>
      <c r="BI1152" s="228">
        <f>IF(N1152="nulová",J1152,0)</f>
        <v>0</v>
      </c>
      <c r="BJ1152" s="19" t="s">
        <v>83</v>
      </c>
      <c r="BK1152" s="228">
        <f>ROUND(I1152*H1152,2)</f>
        <v>0</v>
      </c>
      <c r="BL1152" s="19" t="s">
        <v>447</v>
      </c>
      <c r="BM1152" s="227" t="s">
        <v>3089</v>
      </c>
    </row>
    <row r="1153" s="2" customFormat="1">
      <c r="A1153" s="40"/>
      <c r="B1153" s="41"/>
      <c r="C1153" s="42"/>
      <c r="D1153" s="229" t="s">
        <v>343</v>
      </c>
      <c r="E1153" s="42"/>
      <c r="F1153" s="230" t="s">
        <v>3090</v>
      </c>
      <c r="G1153" s="42"/>
      <c r="H1153" s="42"/>
      <c r="I1153" s="231"/>
      <c r="J1153" s="42"/>
      <c r="K1153" s="42"/>
      <c r="L1153" s="46"/>
      <c r="M1153" s="232"/>
      <c r="N1153" s="233"/>
      <c r="O1153" s="86"/>
      <c r="P1153" s="86"/>
      <c r="Q1153" s="86"/>
      <c r="R1153" s="86"/>
      <c r="S1153" s="86"/>
      <c r="T1153" s="86"/>
      <c r="U1153" s="87"/>
      <c r="V1153" s="40"/>
      <c r="W1153" s="40"/>
      <c r="X1153" s="40"/>
      <c r="Y1153" s="40"/>
      <c r="Z1153" s="40"/>
      <c r="AA1153" s="40"/>
      <c r="AB1153" s="40"/>
      <c r="AC1153" s="40"/>
      <c r="AD1153" s="40"/>
      <c r="AE1153" s="40"/>
      <c r="AT1153" s="19" t="s">
        <v>343</v>
      </c>
      <c r="AU1153" s="19" t="s">
        <v>85</v>
      </c>
    </row>
    <row r="1154" s="2" customFormat="1">
      <c r="A1154" s="40"/>
      <c r="B1154" s="41"/>
      <c r="C1154" s="42"/>
      <c r="D1154" s="234" t="s">
        <v>345</v>
      </c>
      <c r="E1154" s="42"/>
      <c r="F1154" s="235" t="s">
        <v>3091</v>
      </c>
      <c r="G1154" s="42"/>
      <c r="H1154" s="42"/>
      <c r="I1154" s="231"/>
      <c r="J1154" s="42"/>
      <c r="K1154" s="42"/>
      <c r="L1154" s="46"/>
      <c r="M1154" s="232"/>
      <c r="N1154" s="233"/>
      <c r="O1154" s="86"/>
      <c r="P1154" s="86"/>
      <c r="Q1154" s="86"/>
      <c r="R1154" s="86"/>
      <c r="S1154" s="86"/>
      <c r="T1154" s="86"/>
      <c r="U1154" s="87"/>
      <c r="V1154" s="40"/>
      <c r="W1154" s="40"/>
      <c r="X1154" s="40"/>
      <c r="Y1154" s="40"/>
      <c r="Z1154" s="40"/>
      <c r="AA1154" s="40"/>
      <c r="AB1154" s="40"/>
      <c r="AC1154" s="40"/>
      <c r="AD1154" s="40"/>
      <c r="AE1154" s="40"/>
      <c r="AT1154" s="19" t="s">
        <v>345</v>
      </c>
      <c r="AU1154" s="19" t="s">
        <v>85</v>
      </c>
    </row>
    <row r="1155" s="14" customFormat="1">
      <c r="A1155" s="14"/>
      <c r="B1155" s="247"/>
      <c r="C1155" s="248"/>
      <c r="D1155" s="229" t="s">
        <v>347</v>
      </c>
      <c r="E1155" s="249" t="s">
        <v>19</v>
      </c>
      <c r="F1155" s="250" t="s">
        <v>2506</v>
      </c>
      <c r="G1155" s="248"/>
      <c r="H1155" s="249" t="s">
        <v>19</v>
      </c>
      <c r="I1155" s="251"/>
      <c r="J1155" s="248"/>
      <c r="K1155" s="248"/>
      <c r="L1155" s="252"/>
      <c r="M1155" s="253"/>
      <c r="N1155" s="254"/>
      <c r="O1155" s="254"/>
      <c r="P1155" s="254"/>
      <c r="Q1155" s="254"/>
      <c r="R1155" s="254"/>
      <c r="S1155" s="254"/>
      <c r="T1155" s="254"/>
      <c r="U1155" s="255"/>
      <c r="V1155" s="14"/>
      <c r="W1155" s="14"/>
      <c r="X1155" s="14"/>
      <c r="Y1155" s="14"/>
      <c r="Z1155" s="14"/>
      <c r="AA1155" s="14"/>
      <c r="AB1155" s="14"/>
      <c r="AC1155" s="14"/>
      <c r="AD1155" s="14"/>
      <c r="AE1155" s="14"/>
      <c r="AT1155" s="256" t="s">
        <v>347</v>
      </c>
      <c r="AU1155" s="256" t="s">
        <v>85</v>
      </c>
      <c r="AV1155" s="14" t="s">
        <v>83</v>
      </c>
      <c r="AW1155" s="14" t="s">
        <v>37</v>
      </c>
      <c r="AX1155" s="14" t="s">
        <v>76</v>
      </c>
      <c r="AY1155" s="256" t="s">
        <v>335</v>
      </c>
    </row>
    <row r="1156" s="13" customFormat="1">
      <c r="A1156" s="13"/>
      <c r="B1156" s="236"/>
      <c r="C1156" s="237"/>
      <c r="D1156" s="229" t="s">
        <v>347</v>
      </c>
      <c r="E1156" s="238" t="s">
        <v>19</v>
      </c>
      <c r="F1156" s="239" t="s">
        <v>3027</v>
      </c>
      <c r="G1156" s="237"/>
      <c r="H1156" s="240">
        <v>22.780999999999999</v>
      </c>
      <c r="I1156" s="241"/>
      <c r="J1156" s="237"/>
      <c r="K1156" s="237"/>
      <c r="L1156" s="242"/>
      <c r="M1156" s="243"/>
      <c r="N1156" s="244"/>
      <c r="O1156" s="244"/>
      <c r="P1156" s="244"/>
      <c r="Q1156" s="244"/>
      <c r="R1156" s="244"/>
      <c r="S1156" s="244"/>
      <c r="T1156" s="244"/>
      <c r="U1156" s="245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T1156" s="246" t="s">
        <v>347</v>
      </c>
      <c r="AU1156" s="246" t="s">
        <v>85</v>
      </c>
      <c r="AV1156" s="13" t="s">
        <v>85</v>
      </c>
      <c r="AW1156" s="13" t="s">
        <v>37</v>
      </c>
      <c r="AX1156" s="13" t="s">
        <v>76</v>
      </c>
      <c r="AY1156" s="246" t="s">
        <v>335</v>
      </c>
    </row>
    <row r="1157" s="13" customFormat="1">
      <c r="A1157" s="13"/>
      <c r="B1157" s="236"/>
      <c r="C1157" s="237"/>
      <c r="D1157" s="229" t="s">
        <v>347</v>
      </c>
      <c r="E1157" s="238" t="s">
        <v>19</v>
      </c>
      <c r="F1157" s="239" t="s">
        <v>3028</v>
      </c>
      <c r="G1157" s="237"/>
      <c r="H1157" s="240">
        <v>28.274000000000001</v>
      </c>
      <c r="I1157" s="241"/>
      <c r="J1157" s="237"/>
      <c r="K1157" s="237"/>
      <c r="L1157" s="242"/>
      <c r="M1157" s="243"/>
      <c r="N1157" s="244"/>
      <c r="O1157" s="244"/>
      <c r="P1157" s="244"/>
      <c r="Q1157" s="244"/>
      <c r="R1157" s="244"/>
      <c r="S1157" s="244"/>
      <c r="T1157" s="244"/>
      <c r="U1157" s="245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T1157" s="246" t="s">
        <v>347</v>
      </c>
      <c r="AU1157" s="246" t="s">
        <v>85</v>
      </c>
      <c r="AV1157" s="13" t="s">
        <v>85</v>
      </c>
      <c r="AW1157" s="13" t="s">
        <v>37</v>
      </c>
      <c r="AX1157" s="13" t="s">
        <v>76</v>
      </c>
      <c r="AY1157" s="246" t="s">
        <v>335</v>
      </c>
    </row>
    <row r="1158" s="13" customFormat="1">
      <c r="A1158" s="13"/>
      <c r="B1158" s="236"/>
      <c r="C1158" s="237"/>
      <c r="D1158" s="229" t="s">
        <v>347</v>
      </c>
      <c r="E1158" s="238" t="s">
        <v>19</v>
      </c>
      <c r="F1158" s="239" t="s">
        <v>3029</v>
      </c>
      <c r="G1158" s="237"/>
      <c r="H1158" s="240">
        <v>37.396999999999998</v>
      </c>
      <c r="I1158" s="241"/>
      <c r="J1158" s="237"/>
      <c r="K1158" s="237"/>
      <c r="L1158" s="242"/>
      <c r="M1158" s="243"/>
      <c r="N1158" s="244"/>
      <c r="O1158" s="244"/>
      <c r="P1158" s="244"/>
      <c r="Q1158" s="244"/>
      <c r="R1158" s="244"/>
      <c r="S1158" s="244"/>
      <c r="T1158" s="244"/>
      <c r="U1158" s="245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T1158" s="246" t="s">
        <v>347</v>
      </c>
      <c r="AU1158" s="246" t="s">
        <v>85</v>
      </c>
      <c r="AV1158" s="13" t="s">
        <v>85</v>
      </c>
      <c r="AW1158" s="13" t="s">
        <v>37</v>
      </c>
      <c r="AX1158" s="13" t="s">
        <v>76</v>
      </c>
      <c r="AY1158" s="246" t="s">
        <v>335</v>
      </c>
    </row>
    <row r="1159" s="13" customFormat="1">
      <c r="A1159" s="13"/>
      <c r="B1159" s="236"/>
      <c r="C1159" s="237"/>
      <c r="D1159" s="229" t="s">
        <v>347</v>
      </c>
      <c r="E1159" s="238" t="s">
        <v>19</v>
      </c>
      <c r="F1159" s="239" t="s">
        <v>3030</v>
      </c>
      <c r="G1159" s="237"/>
      <c r="H1159" s="240">
        <v>6.9960000000000004</v>
      </c>
      <c r="I1159" s="241"/>
      <c r="J1159" s="237"/>
      <c r="K1159" s="237"/>
      <c r="L1159" s="242"/>
      <c r="M1159" s="243"/>
      <c r="N1159" s="244"/>
      <c r="O1159" s="244"/>
      <c r="P1159" s="244"/>
      <c r="Q1159" s="244"/>
      <c r="R1159" s="244"/>
      <c r="S1159" s="244"/>
      <c r="T1159" s="244"/>
      <c r="U1159" s="245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T1159" s="246" t="s">
        <v>347</v>
      </c>
      <c r="AU1159" s="246" t="s">
        <v>85</v>
      </c>
      <c r="AV1159" s="13" t="s">
        <v>85</v>
      </c>
      <c r="AW1159" s="13" t="s">
        <v>37</v>
      </c>
      <c r="AX1159" s="13" t="s">
        <v>76</v>
      </c>
      <c r="AY1159" s="246" t="s">
        <v>335</v>
      </c>
    </row>
    <row r="1160" s="13" customFormat="1">
      <c r="A1160" s="13"/>
      <c r="B1160" s="236"/>
      <c r="C1160" s="237"/>
      <c r="D1160" s="229" t="s">
        <v>347</v>
      </c>
      <c r="E1160" s="238" t="s">
        <v>19</v>
      </c>
      <c r="F1160" s="239" t="s">
        <v>3031</v>
      </c>
      <c r="G1160" s="237"/>
      <c r="H1160" s="240">
        <v>1.077</v>
      </c>
      <c r="I1160" s="241"/>
      <c r="J1160" s="237"/>
      <c r="K1160" s="237"/>
      <c r="L1160" s="242"/>
      <c r="M1160" s="243"/>
      <c r="N1160" s="244"/>
      <c r="O1160" s="244"/>
      <c r="P1160" s="244"/>
      <c r="Q1160" s="244"/>
      <c r="R1160" s="244"/>
      <c r="S1160" s="244"/>
      <c r="T1160" s="244"/>
      <c r="U1160" s="245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T1160" s="246" t="s">
        <v>347</v>
      </c>
      <c r="AU1160" s="246" t="s">
        <v>85</v>
      </c>
      <c r="AV1160" s="13" t="s">
        <v>85</v>
      </c>
      <c r="AW1160" s="13" t="s">
        <v>37</v>
      </c>
      <c r="AX1160" s="13" t="s">
        <v>76</v>
      </c>
      <c r="AY1160" s="246" t="s">
        <v>335</v>
      </c>
    </row>
    <row r="1161" s="13" customFormat="1">
      <c r="A1161" s="13"/>
      <c r="B1161" s="236"/>
      <c r="C1161" s="237"/>
      <c r="D1161" s="229" t="s">
        <v>347</v>
      </c>
      <c r="E1161" s="238" t="s">
        <v>19</v>
      </c>
      <c r="F1161" s="239" t="s">
        <v>3032</v>
      </c>
      <c r="G1161" s="237"/>
      <c r="H1161" s="240">
        <v>1.2549999999999999</v>
      </c>
      <c r="I1161" s="241"/>
      <c r="J1161" s="237"/>
      <c r="K1161" s="237"/>
      <c r="L1161" s="242"/>
      <c r="M1161" s="243"/>
      <c r="N1161" s="244"/>
      <c r="O1161" s="244"/>
      <c r="P1161" s="244"/>
      <c r="Q1161" s="244"/>
      <c r="R1161" s="244"/>
      <c r="S1161" s="244"/>
      <c r="T1161" s="244"/>
      <c r="U1161" s="245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T1161" s="246" t="s">
        <v>347</v>
      </c>
      <c r="AU1161" s="246" t="s">
        <v>85</v>
      </c>
      <c r="AV1161" s="13" t="s">
        <v>85</v>
      </c>
      <c r="AW1161" s="13" t="s">
        <v>37</v>
      </c>
      <c r="AX1161" s="13" t="s">
        <v>76</v>
      </c>
      <c r="AY1161" s="246" t="s">
        <v>335</v>
      </c>
    </row>
    <row r="1162" s="13" customFormat="1">
      <c r="A1162" s="13"/>
      <c r="B1162" s="236"/>
      <c r="C1162" s="237"/>
      <c r="D1162" s="229" t="s">
        <v>347</v>
      </c>
      <c r="E1162" s="238" t="s">
        <v>19</v>
      </c>
      <c r="F1162" s="239" t="s">
        <v>3033</v>
      </c>
      <c r="G1162" s="237"/>
      <c r="H1162" s="240">
        <v>5.4800000000000004</v>
      </c>
      <c r="I1162" s="241"/>
      <c r="J1162" s="237"/>
      <c r="K1162" s="237"/>
      <c r="L1162" s="242"/>
      <c r="M1162" s="243"/>
      <c r="N1162" s="244"/>
      <c r="O1162" s="244"/>
      <c r="P1162" s="244"/>
      <c r="Q1162" s="244"/>
      <c r="R1162" s="244"/>
      <c r="S1162" s="244"/>
      <c r="T1162" s="244"/>
      <c r="U1162" s="245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T1162" s="246" t="s">
        <v>347</v>
      </c>
      <c r="AU1162" s="246" t="s">
        <v>85</v>
      </c>
      <c r="AV1162" s="13" t="s">
        <v>85</v>
      </c>
      <c r="AW1162" s="13" t="s">
        <v>37</v>
      </c>
      <c r="AX1162" s="13" t="s">
        <v>76</v>
      </c>
      <c r="AY1162" s="246" t="s">
        <v>335</v>
      </c>
    </row>
    <row r="1163" s="13" customFormat="1">
      <c r="A1163" s="13"/>
      <c r="B1163" s="236"/>
      <c r="C1163" s="237"/>
      <c r="D1163" s="229" t="s">
        <v>347</v>
      </c>
      <c r="E1163" s="238" t="s">
        <v>19</v>
      </c>
      <c r="F1163" s="239" t="s">
        <v>3034</v>
      </c>
      <c r="G1163" s="237"/>
      <c r="H1163" s="240">
        <v>1.343</v>
      </c>
      <c r="I1163" s="241"/>
      <c r="J1163" s="237"/>
      <c r="K1163" s="237"/>
      <c r="L1163" s="242"/>
      <c r="M1163" s="243"/>
      <c r="N1163" s="244"/>
      <c r="O1163" s="244"/>
      <c r="P1163" s="244"/>
      <c r="Q1163" s="244"/>
      <c r="R1163" s="244"/>
      <c r="S1163" s="244"/>
      <c r="T1163" s="244"/>
      <c r="U1163" s="245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T1163" s="246" t="s">
        <v>347</v>
      </c>
      <c r="AU1163" s="246" t="s">
        <v>85</v>
      </c>
      <c r="AV1163" s="13" t="s">
        <v>85</v>
      </c>
      <c r="AW1163" s="13" t="s">
        <v>37</v>
      </c>
      <c r="AX1163" s="13" t="s">
        <v>76</v>
      </c>
      <c r="AY1163" s="246" t="s">
        <v>335</v>
      </c>
    </row>
    <row r="1164" s="13" customFormat="1">
      <c r="A1164" s="13"/>
      <c r="B1164" s="236"/>
      <c r="C1164" s="237"/>
      <c r="D1164" s="229" t="s">
        <v>347</v>
      </c>
      <c r="E1164" s="238" t="s">
        <v>19</v>
      </c>
      <c r="F1164" s="239" t="s">
        <v>3035</v>
      </c>
      <c r="G1164" s="237"/>
      <c r="H1164" s="240">
        <v>0.69999999999999996</v>
      </c>
      <c r="I1164" s="241"/>
      <c r="J1164" s="237"/>
      <c r="K1164" s="237"/>
      <c r="L1164" s="242"/>
      <c r="M1164" s="243"/>
      <c r="N1164" s="244"/>
      <c r="O1164" s="244"/>
      <c r="P1164" s="244"/>
      <c r="Q1164" s="244"/>
      <c r="R1164" s="244"/>
      <c r="S1164" s="244"/>
      <c r="T1164" s="244"/>
      <c r="U1164" s="245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T1164" s="246" t="s">
        <v>347</v>
      </c>
      <c r="AU1164" s="246" t="s">
        <v>85</v>
      </c>
      <c r="AV1164" s="13" t="s">
        <v>85</v>
      </c>
      <c r="AW1164" s="13" t="s">
        <v>37</v>
      </c>
      <c r="AX1164" s="13" t="s">
        <v>76</v>
      </c>
      <c r="AY1164" s="246" t="s">
        <v>335</v>
      </c>
    </row>
    <row r="1165" s="13" customFormat="1">
      <c r="A1165" s="13"/>
      <c r="B1165" s="236"/>
      <c r="C1165" s="237"/>
      <c r="D1165" s="229" t="s">
        <v>347</v>
      </c>
      <c r="E1165" s="238" t="s">
        <v>19</v>
      </c>
      <c r="F1165" s="239" t="s">
        <v>3036</v>
      </c>
      <c r="G1165" s="237"/>
      <c r="H1165" s="240">
        <v>0.54800000000000004</v>
      </c>
      <c r="I1165" s="241"/>
      <c r="J1165" s="237"/>
      <c r="K1165" s="237"/>
      <c r="L1165" s="242"/>
      <c r="M1165" s="243"/>
      <c r="N1165" s="244"/>
      <c r="O1165" s="244"/>
      <c r="P1165" s="244"/>
      <c r="Q1165" s="244"/>
      <c r="R1165" s="244"/>
      <c r="S1165" s="244"/>
      <c r="T1165" s="244"/>
      <c r="U1165" s="245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T1165" s="246" t="s">
        <v>347</v>
      </c>
      <c r="AU1165" s="246" t="s">
        <v>85</v>
      </c>
      <c r="AV1165" s="13" t="s">
        <v>85</v>
      </c>
      <c r="AW1165" s="13" t="s">
        <v>37</v>
      </c>
      <c r="AX1165" s="13" t="s">
        <v>76</v>
      </c>
      <c r="AY1165" s="246" t="s">
        <v>335</v>
      </c>
    </row>
    <row r="1166" s="13" customFormat="1">
      <c r="A1166" s="13"/>
      <c r="B1166" s="236"/>
      <c r="C1166" s="237"/>
      <c r="D1166" s="229" t="s">
        <v>347</v>
      </c>
      <c r="E1166" s="238" t="s">
        <v>19</v>
      </c>
      <c r="F1166" s="239" t="s">
        <v>3037</v>
      </c>
      <c r="G1166" s="237"/>
      <c r="H1166" s="240">
        <v>7.9660000000000002</v>
      </c>
      <c r="I1166" s="241"/>
      <c r="J1166" s="237"/>
      <c r="K1166" s="237"/>
      <c r="L1166" s="242"/>
      <c r="M1166" s="243"/>
      <c r="N1166" s="244"/>
      <c r="O1166" s="244"/>
      <c r="P1166" s="244"/>
      <c r="Q1166" s="244"/>
      <c r="R1166" s="244"/>
      <c r="S1166" s="244"/>
      <c r="T1166" s="244"/>
      <c r="U1166" s="245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T1166" s="246" t="s">
        <v>347</v>
      </c>
      <c r="AU1166" s="246" t="s">
        <v>85</v>
      </c>
      <c r="AV1166" s="13" t="s">
        <v>85</v>
      </c>
      <c r="AW1166" s="13" t="s">
        <v>37</v>
      </c>
      <c r="AX1166" s="13" t="s">
        <v>76</v>
      </c>
      <c r="AY1166" s="246" t="s">
        <v>335</v>
      </c>
    </row>
    <row r="1167" s="13" customFormat="1">
      <c r="A1167" s="13"/>
      <c r="B1167" s="236"/>
      <c r="C1167" s="237"/>
      <c r="D1167" s="229" t="s">
        <v>347</v>
      </c>
      <c r="E1167" s="238" t="s">
        <v>19</v>
      </c>
      <c r="F1167" s="239" t="s">
        <v>3038</v>
      </c>
      <c r="G1167" s="237"/>
      <c r="H1167" s="240">
        <v>5.8070000000000004</v>
      </c>
      <c r="I1167" s="241"/>
      <c r="J1167" s="237"/>
      <c r="K1167" s="237"/>
      <c r="L1167" s="242"/>
      <c r="M1167" s="243"/>
      <c r="N1167" s="244"/>
      <c r="O1167" s="244"/>
      <c r="P1167" s="244"/>
      <c r="Q1167" s="244"/>
      <c r="R1167" s="244"/>
      <c r="S1167" s="244"/>
      <c r="T1167" s="244"/>
      <c r="U1167" s="245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T1167" s="246" t="s">
        <v>347</v>
      </c>
      <c r="AU1167" s="246" t="s">
        <v>85</v>
      </c>
      <c r="AV1167" s="13" t="s">
        <v>85</v>
      </c>
      <c r="AW1167" s="13" t="s">
        <v>37</v>
      </c>
      <c r="AX1167" s="13" t="s">
        <v>76</v>
      </c>
      <c r="AY1167" s="246" t="s">
        <v>335</v>
      </c>
    </row>
    <row r="1168" s="13" customFormat="1">
      <c r="A1168" s="13"/>
      <c r="B1168" s="236"/>
      <c r="C1168" s="237"/>
      <c r="D1168" s="229" t="s">
        <v>347</v>
      </c>
      <c r="E1168" s="238" t="s">
        <v>19</v>
      </c>
      <c r="F1168" s="239" t="s">
        <v>3039</v>
      </c>
      <c r="G1168" s="237"/>
      <c r="H1168" s="240">
        <v>11.353</v>
      </c>
      <c r="I1168" s="241"/>
      <c r="J1168" s="237"/>
      <c r="K1168" s="237"/>
      <c r="L1168" s="242"/>
      <c r="M1168" s="243"/>
      <c r="N1168" s="244"/>
      <c r="O1168" s="244"/>
      <c r="P1168" s="244"/>
      <c r="Q1168" s="244"/>
      <c r="R1168" s="244"/>
      <c r="S1168" s="244"/>
      <c r="T1168" s="244"/>
      <c r="U1168" s="245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T1168" s="246" t="s">
        <v>347</v>
      </c>
      <c r="AU1168" s="246" t="s">
        <v>85</v>
      </c>
      <c r="AV1168" s="13" t="s">
        <v>85</v>
      </c>
      <c r="AW1168" s="13" t="s">
        <v>37</v>
      </c>
      <c r="AX1168" s="13" t="s">
        <v>76</v>
      </c>
      <c r="AY1168" s="246" t="s">
        <v>335</v>
      </c>
    </row>
    <row r="1169" s="13" customFormat="1">
      <c r="A1169" s="13"/>
      <c r="B1169" s="236"/>
      <c r="C1169" s="237"/>
      <c r="D1169" s="229" t="s">
        <v>347</v>
      </c>
      <c r="E1169" s="238" t="s">
        <v>19</v>
      </c>
      <c r="F1169" s="239" t="s">
        <v>3040</v>
      </c>
      <c r="G1169" s="237"/>
      <c r="H1169" s="240">
        <v>10.680999999999999</v>
      </c>
      <c r="I1169" s="241"/>
      <c r="J1169" s="237"/>
      <c r="K1169" s="237"/>
      <c r="L1169" s="242"/>
      <c r="M1169" s="243"/>
      <c r="N1169" s="244"/>
      <c r="O1169" s="244"/>
      <c r="P1169" s="244"/>
      <c r="Q1169" s="244"/>
      <c r="R1169" s="244"/>
      <c r="S1169" s="244"/>
      <c r="T1169" s="244"/>
      <c r="U1169" s="245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T1169" s="246" t="s">
        <v>347</v>
      </c>
      <c r="AU1169" s="246" t="s">
        <v>85</v>
      </c>
      <c r="AV1169" s="13" t="s">
        <v>85</v>
      </c>
      <c r="AW1169" s="13" t="s">
        <v>37</v>
      </c>
      <c r="AX1169" s="13" t="s">
        <v>76</v>
      </c>
      <c r="AY1169" s="246" t="s">
        <v>335</v>
      </c>
    </row>
    <row r="1170" s="13" customFormat="1">
      <c r="A1170" s="13"/>
      <c r="B1170" s="236"/>
      <c r="C1170" s="237"/>
      <c r="D1170" s="229" t="s">
        <v>347</v>
      </c>
      <c r="E1170" s="238" t="s">
        <v>19</v>
      </c>
      <c r="F1170" s="239" t="s">
        <v>3041</v>
      </c>
      <c r="G1170" s="237"/>
      <c r="H1170" s="240">
        <v>5.9290000000000003</v>
      </c>
      <c r="I1170" s="241"/>
      <c r="J1170" s="237"/>
      <c r="K1170" s="237"/>
      <c r="L1170" s="242"/>
      <c r="M1170" s="243"/>
      <c r="N1170" s="244"/>
      <c r="O1170" s="244"/>
      <c r="P1170" s="244"/>
      <c r="Q1170" s="244"/>
      <c r="R1170" s="244"/>
      <c r="S1170" s="244"/>
      <c r="T1170" s="244"/>
      <c r="U1170" s="245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T1170" s="246" t="s">
        <v>347</v>
      </c>
      <c r="AU1170" s="246" t="s">
        <v>85</v>
      </c>
      <c r="AV1170" s="13" t="s">
        <v>85</v>
      </c>
      <c r="AW1170" s="13" t="s">
        <v>37</v>
      </c>
      <c r="AX1170" s="13" t="s">
        <v>76</v>
      </c>
      <c r="AY1170" s="246" t="s">
        <v>335</v>
      </c>
    </row>
    <row r="1171" s="13" customFormat="1">
      <c r="A1171" s="13"/>
      <c r="B1171" s="236"/>
      <c r="C1171" s="237"/>
      <c r="D1171" s="229" t="s">
        <v>347</v>
      </c>
      <c r="E1171" s="238" t="s">
        <v>19</v>
      </c>
      <c r="F1171" s="239" t="s">
        <v>3042</v>
      </c>
      <c r="G1171" s="237"/>
      <c r="H1171" s="240">
        <v>4.851</v>
      </c>
      <c r="I1171" s="241"/>
      <c r="J1171" s="237"/>
      <c r="K1171" s="237"/>
      <c r="L1171" s="242"/>
      <c r="M1171" s="243"/>
      <c r="N1171" s="244"/>
      <c r="O1171" s="244"/>
      <c r="P1171" s="244"/>
      <c r="Q1171" s="244"/>
      <c r="R1171" s="244"/>
      <c r="S1171" s="244"/>
      <c r="T1171" s="244"/>
      <c r="U1171" s="245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T1171" s="246" t="s">
        <v>347</v>
      </c>
      <c r="AU1171" s="246" t="s">
        <v>85</v>
      </c>
      <c r="AV1171" s="13" t="s">
        <v>85</v>
      </c>
      <c r="AW1171" s="13" t="s">
        <v>37</v>
      </c>
      <c r="AX1171" s="13" t="s">
        <v>76</v>
      </c>
      <c r="AY1171" s="246" t="s">
        <v>335</v>
      </c>
    </row>
    <row r="1172" s="13" customFormat="1">
      <c r="A1172" s="13"/>
      <c r="B1172" s="236"/>
      <c r="C1172" s="237"/>
      <c r="D1172" s="229" t="s">
        <v>347</v>
      </c>
      <c r="E1172" s="238" t="s">
        <v>19</v>
      </c>
      <c r="F1172" s="239" t="s">
        <v>3043</v>
      </c>
      <c r="G1172" s="237"/>
      <c r="H1172" s="240">
        <v>9.9280000000000008</v>
      </c>
      <c r="I1172" s="241"/>
      <c r="J1172" s="237"/>
      <c r="K1172" s="237"/>
      <c r="L1172" s="242"/>
      <c r="M1172" s="243"/>
      <c r="N1172" s="244"/>
      <c r="O1172" s="244"/>
      <c r="P1172" s="244"/>
      <c r="Q1172" s="244"/>
      <c r="R1172" s="244"/>
      <c r="S1172" s="244"/>
      <c r="T1172" s="244"/>
      <c r="U1172" s="245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T1172" s="246" t="s">
        <v>347</v>
      </c>
      <c r="AU1172" s="246" t="s">
        <v>85</v>
      </c>
      <c r="AV1172" s="13" t="s">
        <v>85</v>
      </c>
      <c r="AW1172" s="13" t="s">
        <v>37</v>
      </c>
      <c r="AX1172" s="13" t="s">
        <v>76</v>
      </c>
      <c r="AY1172" s="246" t="s">
        <v>335</v>
      </c>
    </row>
    <row r="1173" s="13" customFormat="1">
      <c r="A1173" s="13"/>
      <c r="B1173" s="236"/>
      <c r="C1173" s="237"/>
      <c r="D1173" s="229" t="s">
        <v>347</v>
      </c>
      <c r="E1173" s="238" t="s">
        <v>19</v>
      </c>
      <c r="F1173" s="239" t="s">
        <v>3044</v>
      </c>
      <c r="G1173" s="237"/>
      <c r="H1173" s="240">
        <v>2.6840000000000002</v>
      </c>
      <c r="I1173" s="241"/>
      <c r="J1173" s="237"/>
      <c r="K1173" s="237"/>
      <c r="L1173" s="242"/>
      <c r="M1173" s="243"/>
      <c r="N1173" s="244"/>
      <c r="O1173" s="244"/>
      <c r="P1173" s="244"/>
      <c r="Q1173" s="244"/>
      <c r="R1173" s="244"/>
      <c r="S1173" s="244"/>
      <c r="T1173" s="244"/>
      <c r="U1173" s="245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T1173" s="246" t="s">
        <v>347</v>
      </c>
      <c r="AU1173" s="246" t="s">
        <v>85</v>
      </c>
      <c r="AV1173" s="13" t="s">
        <v>85</v>
      </c>
      <c r="AW1173" s="13" t="s">
        <v>37</v>
      </c>
      <c r="AX1173" s="13" t="s">
        <v>76</v>
      </c>
      <c r="AY1173" s="246" t="s">
        <v>335</v>
      </c>
    </row>
    <row r="1174" s="13" customFormat="1">
      <c r="A1174" s="13"/>
      <c r="B1174" s="236"/>
      <c r="C1174" s="237"/>
      <c r="D1174" s="229" t="s">
        <v>347</v>
      </c>
      <c r="E1174" s="238" t="s">
        <v>19</v>
      </c>
      <c r="F1174" s="239" t="s">
        <v>3045</v>
      </c>
      <c r="G1174" s="237"/>
      <c r="H1174" s="240">
        <v>4.9909999999999997</v>
      </c>
      <c r="I1174" s="241"/>
      <c r="J1174" s="237"/>
      <c r="K1174" s="237"/>
      <c r="L1174" s="242"/>
      <c r="M1174" s="243"/>
      <c r="N1174" s="244"/>
      <c r="O1174" s="244"/>
      <c r="P1174" s="244"/>
      <c r="Q1174" s="244"/>
      <c r="R1174" s="244"/>
      <c r="S1174" s="244"/>
      <c r="T1174" s="244"/>
      <c r="U1174" s="245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T1174" s="246" t="s">
        <v>347</v>
      </c>
      <c r="AU1174" s="246" t="s">
        <v>85</v>
      </c>
      <c r="AV1174" s="13" t="s">
        <v>85</v>
      </c>
      <c r="AW1174" s="13" t="s">
        <v>37</v>
      </c>
      <c r="AX1174" s="13" t="s">
        <v>76</v>
      </c>
      <c r="AY1174" s="246" t="s">
        <v>335</v>
      </c>
    </row>
    <row r="1175" s="13" customFormat="1">
      <c r="A1175" s="13"/>
      <c r="B1175" s="236"/>
      <c r="C1175" s="237"/>
      <c r="D1175" s="229" t="s">
        <v>347</v>
      </c>
      <c r="E1175" s="238" t="s">
        <v>19</v>
      </c>
      <c r="F1175" s="239" t="s">
        <v>3046</v>
      </c>
      <c r="G1175" s="237"/>
      <c r="H1175" s="240">
        <v>5.8250000000000002</v>
      </c>
      <c r="I1175" s="241"/>
      <c r="J1175" s="237"/>
      <c r="K1175" s="237"/>
      <c r="L1175" s="242"/>
      <c r="M1175" s="243"/>
      <c r="N1175" s="244"/>
      <c r="O1175" s="244"/>
      <c r="P1175" s="244"/>
      <c r="Q1175" s="244"/>
      <c r="R1175" s="244"/>
      <c r="S1175" s="244"/>
      <c r="T1175" s="244"/>
      <c r="U1175" s="245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T1175" s="246" t="s">
        <v>347</v>
      </c>
      <c r="AU1175" s="246" t="s">
        <v>85</v>
      </c>
      <c r="AV1175" s="13" t="s">
        <v>85</v>
      </c>
      <c r="AW1175" s="13" t="s">
        <v>37</v>
      </c>
      <c r="AX1175" s="13" t="s">
        <v>76</v>
      </c>
      <c r="AY1175" s="246" t="s">
        <v>335</v>
      </c>
    </row>
    <row r="1176" s="13" customFormat="1">
      <c r="A1176" s="13"/>
      <c r="B1176" s="236"/>
      <c r="C1176" s="237"/>
      <c r="D1176" s="229" t="s">
        <v>347</v>
      </c>
      <c r="E1176" s="238" t="s">
        <v>19</v>
      </c>
      <c r="F1176" s="239" t="s">
        <v>3047</v>
      </c>
      <c r="G1176" s="237"/>
      <c r="H1176" s="240">
        <v>1.5089999999999999</v>
      </c>
      <c r="I1176" s="241"/>
      <c r="J1176" s="237"/>
      <c r="K1176" s="237"/>
      <c r="L1176" s="242"/>
      <c r="M1176" s="243"/>
      <c r="N1176" s="244"/>
      <c r="O1176" s="244"/>
      <c r="P1176" s="244"/>
      <c r="Q1176" s="244"/>
      <c r="R1176" s="244"/>
      <c r="S1176" s="244"/>
      <c r="T1176" s="244"/>
      <c r="U1176" s="245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T1176" s="246" t="s">
        <v>347</v>
      </c>
      <c r="AU1176" s="246" t="s">
        <v>85</v>
      </c>
      <c r="AV1176" s="13" t="s">
        <v>85</v>
      </c>
      <c r="AW1176" s="13" t="s">
        <v>37</v>
      </c>
      <c r="AX1176" s="13" t="s">
        <v>76</v>
      </c>
      <c r="AY1176" s="246" t="s">
        <v>335</v>
      </c>
    </row>
    <row r="1177" s="13" customFormat="1">
      <c r="A1177" s="13"/>
      <c r="B1177" s="236"/>
      <c r="C1177" s="237"/>
      <c r="D1177" s="229" t="s">
        <v>347</v>
      </c>
      <c r="E1177" s="238" t="s">
        <v>19</v>
      </c>
      <c r="F1177" s="239" t="s">
        <v>3048</v>
      </c>
      <c r="G1177" s="237"/>
      <c r="H1177" s="240">
        <v>1.589</v>
      </c>
      <c r="I1177" s="241"/>
      <c r="J1177" s="237"/>
      <c r="K1177" s="237"/>
      <c r="L1177" s="242"/>
      <c r="M1177" s="243"/>
      <c r="N1177" s="244"/>
      <c r="O1177" s="244"/>
      <c r="P1177" s="244"/>
      <c r="Q1177" s="244"/>
      <c r="R1177" s="244"/>
      <c r="S1177" s="244"/>
      <c r="T1177" s="244"/>
      <c r="U1177" s="245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T1177" s="246" t="s">
        <v>347</v>
      </c>
      <c r="AU1177" s="246" t="s">
        <v>85</v>
      </c>
      <c r="AV1177" s="13" t="s">
        <v>85</v>
      </c>
      <c r="AW1177" s="13" t="s">
        <v>37</v>
      </c>
      <c r="AX1177" s="13" t="s">
        <v>76</v>
      </c>
      <c r="AY1177" s="246" t="s">
        <v>335</v>
      </c>
    </row>
    <row r="1178" s="13" customFormat="1">
      <c r="A1178" s="13"/>
      <c r="B1178" s="236"/>
      <c r="C1178" s="237"/>
      <c r="D1178" s="229" t="s">
        <v>347</v>
      </c>
      <c r="E1178" s="238" t="s">
        <v>19</v>
      </c>
      <c r="F1178" s="239" t="s">
        <v>3049</v>
      </c>
      <c r="G1178" s="237"/>
      <c r="H1178" s="240">
        <v>2.9340000000000002</v>
      </c>
      <c r="I1178" s="241"/>
      <c r="J1178" s="237"/>
      <c r="K1178" s="237"/>
      <c r="L1178" s="242"/>
      <c r="M1178" s="243"/>
      <c r="N1178" s="244"/>
      <c r="O1178" s="244"/>
      <c r="P1178" s="244"/>
      <c r="Q1178" s="244"/>
      <c r="R1178" s="244"/>
      <c r="S1178" s="244"/>
      <c r="T1178" s="244"/>
      <c r="U1178" s="245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T1178" s="246" t="s">
        <v>347</v>
      </c>
      <c r="AU1178" s="246" t="s">
        <v>85</v>
      </c>
      <c r="AV1178" s="13" t="s">
        <v>85</v>
      </c>
      <c r="AW1178" s="13" t="s">
        <v>37</v>
      </c>
      <c r="AX1178" s="13" t="s">
        <v>76</v>
      </c>
      <c r="AY1178" s="246" t="s">
        <v>335</v>
      </c>
    </row>
    <row r="1179" s="13" customFormat="1">
      <c r="A1179" s="13"/>
      <c r="B1179" s="236"/>
      <c r="C1179" s="237"/>
      <c r="D1179" s="229" t="s">
        <v>347</v>
      </c>
      <c r="E1179" s="238" t="s">
        <v>19</v>
      </c>
      <c r="F1179" s="239" t="s">
        <v>3050</v>
      </c>
      <c r="G1179" s="237"/>
      <c r="H1179" s="240">
        <v>3.0950000000000002</v>
      </c>
      <c r="I1179" s="241"/>
      <c r="J1179" s="237"/>
      <c r="K1179" s="237"/>
      <c r="L1179" s="242"/>
      <c r="M1179" s="243"/>
      <c r="N1179" s="244"/>
      <c r="O1179" s="244"/>
      <c r="P1179" s="244"/>
      <c r="Q1179" s="244"/>
      <c r="R1179" s="244"/>
      <c r="S1179" s="244"/>
      <c r="T1179" s="244"/>
      <c r="U1179" s="245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T1179" s="246" t="s">
        <v>347</v>
      </c>
      <c r="AU1179" s="246" t="s">
        <v>85</v>
      </c>
      <c r="AV1179" s="13" t="s">
        <v>85</v>
      </c>
      <c r="AW1179" s="13" t="s">
        <v>37</v>
      </c>
      <c r="AX1179" s="13" t="s">
        <v>76</v>
      </c>
      <c r="AY1179" s="246" t="s">
        <v>335</v>
      </c>
    </row>
    <row r="1180" s="13" customFormat="1">
      <c r="A1180" s="13"/>
      <c r="B1180" s="236"/>
      <c r="C1180" s="237"/>
      <c r="D1180" s="229" t="s">
        <v>347</v>
      </c>
      <c r="E1180" s="238" t="s">
        <v>19</v>
      </c>
      <c r="F1180" s="239" t="s">
        <v>3051</v>
      </c>
      <c r="G1180" s="237"/>
      <c r="H1180" s="240">
        <v>11.319000000000001</v>
      </c>
      <c r="I1180" s="241"/>
      <c r="J1180" s="237"/>
      <c r="K1180" s="237"/>
      <c r="L1180" s="242"/>
      <c r="M1180" s="243"/>
      <c r="N1180" s="244"/>
      <c r="O1180" s="244"/>
      <c r="P1180" s="244"/>
      <c r="Q1180" s="244"/>
      <c r="R1180" s="244"/>
      <c r="S1180" s="244"/>
      <c r="T1180" s="244"/>
      <c r="U1180" s="245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T1180" s="246" t="s">
        <v>347</v>
      </c>
      <c r="AU1180" s="246" t="s">
        <v>85</v>
      </c>
      <c r="AV1180" s="13" t="s">
        <v>85</v>
      </c>
      <c r="AW1180" s="13" t="s">
        <v>37</v>
      </c>
      <c r="AX1180" s="13" t="s">
        <v>76</v>
      </c>
      <c r="AY1180" s="246" t="s">
        <v>335</v>
      </c>
    </row>
    <row r="1181" s="13" customFormat="1">
      <c r="A1181" s="13"/>
      <c r="B1181" s="236"/>
      <c r="C1181" s="237"/>
      <c r="D1181" s="229" t="s">
        <v>347</v>
      </c>
      <c r="E1181" s="238" t="s">
        <v>19</v>
      </c>
      <c r="F1181" s="239" t="s">
        <v>3052</v>
      </c>
      <c r="G1181" s="237"/>
      <c r="H1181" s="240">
        <v>6.3819999999999997</v>
      </c>
      <c r="I1181" s="241"/>
      <c r="J1181" s="237"/>
      <c r="K1181" s="237"/>
      <c r="L1181" s="242"/>
      <c r="M1181" s="243"/>
      <c r="N1181" s="244"/>
      <c r="O1181" s="244"/>
      <c r="P1181" s="244"/>
      <c r="Q1181" s="244"/>
      <c r="R1181" s="244"/>
      <c r="S1181" s="244"/>
      <c r="T1181" s="244"/>
      <c r="U1181" s="245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T1181" s="246" t="s">
        <v>347</v>
      </c>
      <c r="AU1181" s="246" t="s">
        <v>85</v>
      </c>
      <c r="AV1181" s="13" t="s">
        <v>85</v>
      </c>
      <c r="AW1181" s="13" t="s">
        <v>37</v>
      </c>
      <c r="AX1181" s="13" t="s">
        <v>76</v>
      </c>
      <c r="AY1181" s="246" t="s">
        <v>335</v>
      </c>
    </row>
    <row r="1182" s="13" customFormat="1">
      <c r="A1182" s="13"/>
      <c r="B1182" s="236"/>
      <c r="C1182" s="237"/>
      <c r="D1182" s="229" t="s">
        <v>347</v>
      </c>
      <c r="E1182" s="238" t="s">
        <v>19</v>
      </c>
      <c r="F1182" s="239" t="s">
        <v>3053</v>
      </c>
      <c r="G1182" s="237"/>
      <c r="H1182" s="240">
        <v>3.3199999999999998</v>
      </c>
      <c r="I1182" s="241"/>
      <c r="J1182" s="237"/>
      <c r="K1182" s="237"/>
      <c r="L1182" s="242"/>
      <c r="M1182" s="243"/>
      <c r="N1182" s="244"/>
      <c r="O1182" s="244"/>
      <c r="P1182" s="244"/>
      <c r="Q1182" s="244"/>
      <c r="R1182" s="244"/>
      <c r="S1182" s="244"/>
      <c r="T1182" s="244"/>
      <c r="U1182" s="245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T1182" s="246" t="s">
        <v>347</v>
      </c>
      <c r="AU1182" s="246" t="s">
        <v>85</v>
      </c>
      <c r="AV1182" s="13" t="s">
        <v>85</v>
      </c>
      <c r="AW1182" s="13" t="s">
        <v>37</v>
      </c>
      <c r="AX1182" s="13" t="s">
        <v>76</v>
      </c>
      <c r="AY1182" s="246" t="s">
        <v>335</v>
      </c>
    </row>
    <row r="1183" s="13" customFormat="1">
      <c r="A1183" s="13"/>
      <c r="B1183" s="236"/>
      <c r="C1183" s="237"/>
      <c r="D1183" s="229" t="s">
        <v>347</v>
      </c>
      <c r="E1183" s="238" t="s">
        <v>19</v>
      </c>
      <c r="F1183" s="239" t="s">
        <v>3054</v>
      </c>
      <c r="G1183" s="237"/>
      <c r="H1183" s="240">
        <v>6.6840000000000002</v>
      </c>
      <c r="I1183" s="241"/>
      <c r="J1183" s="237"/>
      <c r="K1183" s="237"/>
      <c r="L1183" s="242"/>
      <c r="M1183" s="243"/>
      <c r="N1183" s="244"/>
      <c r="O1183" s="244"/>
      <c r="P1183" s="244"/>
      <c r="Q1183" s="244"/>
      <c r="R1183" s="244"/>
      <c r="S1183" s="244"/>
      <c r="T1183" s="244"/>
      <c r="U1183" s="245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T1183" s="246" t="s">
        <v>347</v>
      </c>
      <c r="AU1183" s="246" t="s">
        <v>85</v>
      </c>
      <c r="AV1183" s="13" t="s">
        <v>85</v>
      </c>
      <c r="AW1183" s="13" t="s">
        <v>37</v>
      </c>
      <c r="AX1183" s="13" t="s">
        <v>76</v>
      </c>
      <c r="AY1183" s="246" t="s">
        <v>335</v>
      </c>
    </row>
    <row r="1184" s="13" customFormat="1">
      <c r="A1184" s="13"/>
      <c r="B1184" s="236"/>
      <c r="C1184" s="237"/>
      <c r="D1184" s="229" t="s">
        <v>347</v>
      </c>
      <c r="E1184" s="238" t="s">
        <v>19</v>
      </c>
      <c r="F1184" s="239" t="s">
        <v>3055</v>
      </c>
      <c r="G1184" s="237"/>
      <c r="H1184" s="240">
        <v>3.4929999999999999</v>
      </c>
      <c r="I1184" s="241"/>
      <c r="J1184" s="237"/>
      <c r="K1184" s="237"/>
      <c r="L1184" s="242"/>
      <c r="M1184" s="243"/>
      <c r="N1184" s="244"/>
      <c r="O1184" s="244"/>
      <c r="P1184" s="244"/>
      <c r="Q1184" s="244"/>
      <c r="R1184" s="244"/>
      <c r="S1184" s="244"/>
      <c r="T1184" s="244"/>
      <c r="U1184" s="245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T1184" s="246" t="s">
        <v>347</v>
      </c>
      <c r="AU1184" s="246" t="s">
        <v>85</v>
      </c>
      <c r="AV1184" s="13" t="s">
        <v>85</v>
      </c>
      <c r="AW1184" s="13" t="s">
        <v>37</v>
      </c>
      <c r="AX1184" s="13" t="s">
        <v>76</v>
      </c>
      <c r="AY1184" s="246" t="s">
        <v>335</v>
      </c>
    </row>
    <row r="1185" s="13" customFormat="1">
      <c r="A1185" s="13"/>
      <c r="B1185" s="236"/>
      <c r="C1185" s="237"/>
      <c r="D1185" s="229" t="s">
        <v>347</v>
      </c>
      <c r="E1185" s="238" t="s">
        <v>19</v>
      </c>
      <c r="F1185" s="239" t="s">
        <v>3056</v>
      </c>
      <c r="G1185" s="237"/>
      <c r="H1185" s="240">
        <v>3.2229999999999999</v>
      </c>
      <c r="I1185" s="241"/>
      <c r="J1185" s="237"/>
      <c r="K1185" s="237"/>
      <c r="L1185" s="242"/>
      <c r="M1185" s="243"/>
      <c r="N1185" s="244"/>
      <c r="O1185" s="244"/>
      <c r="P1185" s="244"/>
      <c r="Q1185" s="244"/>
      <c r="R1185" s="244"/>
      <c r="S1185" s="244"/>
      <c r="T1185" s="244"/>
      <c r="U1185" s="245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T1185" s="246" t="s">
        <v>347</v>
      </c>
      <c r="AU1185" s="246" t="s">
        <v>85</v>
      </c>
      <c r="AV1185" s="13" t="s">
        <v>85</v>
      </c>
      <c r="AW1185" s="13" t="s">
        <v>37</v>
      </c>
      <c r="AX1185" s="13" t="s">
        <v>76</v>
      </c>
      <c r="AY1185" s="246" t="s">
        <v>335</v>
      </c>
    </row>
    <row r="1186" s="13" customFormat="1">
      <c r="A1186" s="13"/>
      <c r="B1186" s="236"/>
      <c r="C1186" s="237"/>
      <c r="D1186" s="229" t="s">
        <v>347</v>
      </c>
      <c r="E1186" s="238" t="s">
        <v>19</v>
      </c>
      <c r="F1186" s="239" t="s">
        <v>3057</v>
      </c>
      <c r="G1186" s="237"/>
      <c r="H1186" s="240">
        <v>3.0019999999999998</v>
      </c>
      <c r="I1186" s="241"/>
      <c r="J1186" s="237"/>
      <c r="K1186" s="237"/>
      <c r="L1186" s="242"/>
      <c r="M1186" s="243"/>
      <c r="N1186" s="244"/>
      <c r="O1186" s="244"/>
      <c r="P1186" s="244"/>
      <c r="Q1186" s="244"/>
      <c r="R1186" s="244"/>
      <c r="S1186" s="244"/>
      <c r="T1186" s="244"/>
      <c r="U1186" s="245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T1186" s="246" t="s">
        <v>347</v>
      </c>
      <c r="AU1186" s="246" t="s">
        <v>85</v>
      </c>
      <c r="AV1186" s="13" t="s">
        <v>85</v>
      </c>
      <c r="AW1186" s="13" t="s">
        <v>37</v>
      </c>
      <c r="AX1186" s="13" t="s">
        <v>76</v>
      </c>
      <c r="AY1186" s="246" t="s">
        <v>335</v>
      </c>
    </row>
    <row r="1187" s="13" customFormat="1">
      <c r="A1187" s="13"/>
      <c r="B1187" s="236"/>
      <c r="C1187" s="237"/>
      <c r="D1187" s="229" t="s">
        <v>347</v>
      </c>
      <c r="E1187" s="238" t="s">
        <v>19</v>
      </c>
      <c r="F1187" s="239" t="s">
        <v>3058</v>
      </c>
      <c r="G1187" s="237"/>
      <c r="H1187" s="240">
        <v>6.468</v>
      </c>
      <c r="I1187" s="241"/>
      <c r="J1187" s="237"/>
      <c r="K1187" s="237"/>
      <c r="L1187" s="242"/>
      <c r="M1187" s="243"/>
      <c r="N1187" s="244"/>
      <c r="O1187" s="244"/>
      <c r="P1187" s="244"/>
      <c r="Q1187" s="244"/>
      <c r="R1187" s="244"/>
      <c r="S1187" s="244"/>
      <c r="T1187" s="244"/>
      <c r="U1187" s="245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T1187" s="246" t="s">
        <v>347</v>
      </c>
      <c r="AU1187" s="246" t="s">
        <v>85</v>
      </c>
      <c r="AV1187" s="13" t="s">
        <v>85</v>
      </c>
      <c r="AW1187" s="13" t="s">
        <v>37</v>
      </c>
      <c r="AX1187" s="13" t="s">
        <v>76</v>
      </c>
      <c r="AY1187" s="246" t="s">
        <v>335</v>
      </c>
    </row>
    <row r="1188" s="13" customFormat="1">
      <c r="A1188" s="13"/>
      <c r="B1188" s="236"/>
      <c r="C1188" s="237"/>
      <c r="D1188" s="229" t="s">
        <v>347</v>
      </c>
      <c r="E1188" s="238" t="s">
        <v>19</v>
      </c>
      <c r="F1188" s="239" t="s">
        <v>3059</v>
      </c>
      <c r="G1188" s="237"/>
      <c r="H1188" s="240">
        <v>8.4619999999999997</v>
      </c>
      <c r="I1188" s="241"/>
      <c r="J1188" s="237"/>
      <c r="K1188" s="237"/>
      <c r="L1188" s="242"/>
      <c r="M1188" s="243"/>
      <c r="N1188" s="244"/>
      <c r="O1188" s="244"/>
      <c r="P1188" s="244"/>
      <c r="Q1188" s="244"/>
      <c r="R1188" s="244"/>
      <c r="S1188" s="244"/>
      <c r="T1188" s="244"/>
      <c r="U1188" s="245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T1188" s="246" t="s">
        <v>347</v>
      </c>
      <c r="AU1188" s="246" t="s">
        <v>85</v>
      </c>
      <c r="AV1188" s="13" t="s">
        <v>85</v>
      </c>
      <c r="AW1188" s="13" t="s">
        <v>37</v>
      </c>
      <c r="AX1188" s="13" t="s">
        <v>76</v>
      </c>
      <c r="AY1188" s="246" t="s">
        <v>335</v>
      </c>
    </row>
    <row r="1189" s="13" customFormat="1">
      <c r="A1189" s="13"/>
      <c r="B1189" s="236"/>
      <c r="C1189" s="237"/>
      <c r="D1189" s="229" t="s">
        <v>347</v>
      </c>
      <c r="E1189" s="238" t="s">
        <v>19</v>
      </c>
      <c r="F1189" s="239" t="s">
        <v>3060</v>
      </c>
      <c r="G1189" s="237"/>
      <c r="H1189" s="240">
        <v>2.9260000000000002</v>
      </c>
      <c r="I1189" s="241"/>
      <c r="J1189" s="237"/>
      <c r="K1189" s="237"/>
      <c r="L1189" s="242"/>
      <c r="M1189" s="243"/>
      <c r="N1189" s="244"/>
      <c r="O1189" s="244"/>
      <c r="P1189" s="244"/>
      <c r="Q1189" s="244"/>
      <c r="R1189" s="244"/>
      <c r="S1189" s="244"/>
      <c r="T1189" s="244"/>
      <c r="U1189" s="245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T1189" s="246" t="s">
        <v>347</v>
      </c>
      <c r="AU1189" s="246" t="s">
        <v>85</v>
      </c>
      <c r="AV1189" s="13" t="s">
        <v>85</v>
      </c>
      <c r="AW1189" s="13" t="s">
        <v>37</v>
      </c>
      <c r="AX1189" s="13" t="s">
        <v>76</v>
      </c>
      <c r="AY1189" s="246" t="s">
        <v>335</v>
      </c>
    </row>
    <row r="1190" s="13" customFormat="1">
      <c r="A1190" s="13"/>
      <c r="B1190" s="236"/>
      <c r="C1190" s="237"/>
      <c r="D1190" s="229" t="s">
        <v>347</v>
      </c>
      <c r="E1190" s="238" t="s">
        <v>19</v>
      </c>
      <c r="F1190" s="239" t="s">
        <v>3061</v>
      </c>
      <c r="G1190" s="237"/>
      <c r="H1190" s="240">
        <v>4.4930000000000003</v>
      </c>
      <c r="I1190" s="241"/>
      <c r="J1190" s="237"/>
      <c r="K1190" s="237"/>
      <c r="L1190" s="242"/>
      <c r="M1190" s="243"/>
      <c r="N1190" s="244"/>
      <c r="O1190" s="244"/>
      <c r="P1190" s="244"/>
      <c r="Q1190" s="244"/>
      <c r="R1190" s="244"/>
      <c r="S1190" s="244"/>
      <c r="T1190" s="244"/>
      <c r="U1190" s="245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T1190" s="246" t="s">
        <v>347</v>
      </c>
      <c r="AU1190" s="246" t="s">
        <v>85</v>
      </c>
      <c r="AV1190" s="13" t="s">
        <v>85</v>
      </c>
      <c r="AW1190" s="13" t="s">
        <v>37</v>
      </c>
      <c r="AX1190" s="13" t="s">
        <v>76</v>
      </c>
      <c r="AY1190" s="246" t="s">
        <v>335</v>
      </c>
    </row>
    <row r="1191" s="13" customFormat="1">
      <c r="A1191" s="13"/>
      <c r="B1191" s="236"/>
      <c r="C1191" s="237"/>
      <c r="D1191" s="229" t="s">
        <v>347</v>
      </c>
      <c r="E1191" s="238" t="s">
        <v>19</v>
      </c>
      <c r="F1191" s="239" t="s">
        <v>3062</v>
      </c>
      <c r="G1191" s="237"/>
      <c r="H1191" s="240">
        <v>1.5429999999999999</v>
      </c>
      <c r="I1191" s="241"/>
      <c r="J1191" s="237"/>
      <c r="K1191" s="237"/>
      <c r="L1191" s="242"/>
      <c r="M1191" s="243"/>
      <c r="N1191" s="244"/>
      <c r="O1191" s="244"/>
      <c r="P1191" s="244"/>
      <c r="Q1191" s="244"/>
      <c r="R1191" s="244"/>
      <c r="S1191" s="244"/>
      <c r="T1191" s="244"/>
      <c r="U1191" s="245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T1191" s="246" t="s">
        <v>347</v>
      </c>
      <c r="AU1191" s="246" t="s">
        <v>85</v>
      </c>
      <c r="AV1191" s="13" t="s">
        <v>85</v>
      </c>
      <c r="AW1191" s="13" t="s">
        <v>37</v>
      </c>
      <c r="AX1191" s="13" t="s">
        <v>76</v>
      </c>
      <c r="AY1191" s="246" t="s">
        <v>335</v>
      </c>
    </row>
    <row r="1192" s="13" customFormat="1">
      <c r="A1192" s="13"/>
      <c r="B1192" s="236"/>
      <c r="C1192" s="237"/>
      <c r="D1192" s="229" t="s">
        <v>347</v>
      </c>
      <c r="E1192" s="238" t="s">
        <v>19</v>
      </c>
      <c r="F1192" s="239" t="s">
        <v>3063</v>
      </c>
      <c r="G1192" s="237"/>
      <c r="H1192" s="240">
        <v>1.992</v>
      </c>
      <c r="I1192" s="241"/>
      <c r="J1192" s="237"/>
      <c r="K1192" s="237"/>
      <c r="L1192" s="242"/>
      <c r="M1192" s="243"/>
      <c r="N1192" s="244"/>
      <c r="O1192" s="244"/>
      <c r="P1192" s="244"/>
      <c r="Q1192" s="244"/>
      <c r="R1192" s="244"/>
      <c r="S1192" s="244"/>
      <c r="T1192" s="244"/>
      <c r="U1192" s="245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T1192" s="246" t="s">
        <v>347</v>
      </c>
      <c r="AU1192" s="246" t="s">
        <v>85</v>
      </c>
      <c r="AV1192" s="13" t="s">
        <v>85</v>
      </c>
      <c r="AW1192" s="13" t="s">
        <v>37</v>
      </c>
      <c r="AX1192" s="13" t="s">
        <v>76</v>
      </c>
      <c r="AY1192" s="246" t="s">
        <v>335</v>
      </c>
    </row>
    <row r="1193" s="13" customFormat="1">
      <c r="A1193" s="13"/>
      <c r="B1193" s="236"/>
      <c r="C1193" s="237"/>
      <c r="D1193" s="229" t="s">
        <v>347</v>
      </c>
      <c r="E1193" s="238" t="s">
        <v>19</v>
      </c>
      <c r="F1193" s="239" t="s">
        <v>3064</v>
      </c>
      <c r="G1193" s="237"/>
      <c r="H1193" s="240">
        <v>3.2879999999999998</v>
      </c>
      <c r="I1193" s="241"/>
      <c r="J1193" s="237"/>
      <c r="K1193" s="237"/>
      <c r="L1193" s="242"/>
      <c r="M1193" s="243"/>
      <c r="N1193" s="244"/>
      <c r="O1193" s="244"/>
      <c r="P1193" s="244"/>
      <c r="Q1193" s="244"/>
      <c r="R1193" s="244"/>
      <c r="S1193" s="244"/>
      <c r="T1193" s="244"/>
      <c r="U1193" s="245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T1193" s="246" t="s">
        <v>347</v>
      </c>
      <c r="AU1193" s="246" t="s">
        <v>85</v>
      </c>
      <c r="AV1193" s="13" t="s">
        <v>85</v>
      </c>
      <c r="AW1193" s="13" t="s">
        <v>37</v>
      </c>
      <c r="AX1193" s="13" t="s">
        <v>76</v>
      </c>
      <c r="AY1193" s="246" t="s">
        <v>335</v>
      </c>
    </row>
    <row r="1194" s="13" customFormat="1">
      <c r="A1194" s="13"/>
      <c r="B1194" s="236"/>
      <c r="C1194" s="237"/>
      <c r="D1194" s="229" t="s">
        <v>347</v>
      </c>
      <c r="E1194" s="238" t="s">
        <v>19</v>
      </c>
      <c r="F1194" s="239" t="s">
        <v>3065</v>
      </c>
      <c r="G1194" s="237"/>
      <c r="H1194" s="240">
        <v>3.5680000000000001</v>
      </c>
      <c r="I1194" s="241"/>
      <c r="J1194" s="237"/>
      <c r="K1194" s="237"/>
      <c r="L1194" s="242"/>
      <c r="M1194" s="243"/>
      <c r="N1194" s="244"/>
      <c r="O1194" s="244"/>
      <c r="P1194" s="244"/>
      <c r="Q1194" s="244"/>
      <c r="R1194" s="244"/>
      <c r="S1194" s="244"/>
      <c r="T1194" s="244"/>
      <c r="U1194" s="245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T1194" s="246" t="s">
        <v>347</v>
      </c>
      <c r="AU1194" s="246" t="s">
        <v>85</v>
      </c>
      <c r="AV1194" s="13" t="s">
        <v>85</v>
      </c>
      <c r="AW1194" s="13" t="s">
        <v>37</v>
      </c>
      <c r="AX1194" s="13" t="s">
        <v>76</v>
      </c>
      <c r="AY1194" s="246" t="s">
        <v>335</v>
      </c>
    </row>
    <row r="1195" s="13" customFormat="1">
      <c r="A1195" s="13"/>
      <c r="B1195" s="236"/>
      <c r="C1195" s="237"/>
      <c r="D1195" s="229" t="s">
        <v>347</v>
      </c>
      <c r="E1195" s="238" t="s">
        <v>19</v>
      </c>
      <c r="F1195" s="239" t="s">
        <v>3066</v>
      </c>
      <c r="G1195" s="237"/>
      <c r="H1195" s="240">
        <v>4.9800000000000004</v>
      </c>
      <c r="I1195" s="241"/>
      <c r="J1195" s="237"/>
      <c r="K1195" s="237"/>
      <c r="L1195" s="242"/>
      <c r="M1195" s="243"/>
      <c r="N1195" s="244"/>
      <c r="O1195" s="244"/>
      <c r="P1195" s="244"/>
      <c r="Q1195" s="244"/>
      <c r="R1195" s="244"/>
      <c r="S1195" s="244"/>
      <c r="T1195" s="244"/>
      <c r="U1195" s="245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T1195" s="246" t="s">
        <v>347</v>
      </c>
      <c r="AU1195" s="246" t="s">
        <v>85</v>
      </c>
      <c r="AV1195" s="13" t="s">
        <v>85</v>
      </c>
      <c r="AW1195" s="13" t="s">
        <v>37</v>
      </c>
      <c r="AX1195" s="13" t="s">
        <v>76</v>
      </c>
      <c r="AY1195" s="246" t="s">
        <v>335</v>
      </c>
    </row>
    <row r="1196" s="13" customFormat="1">
      <c r="A1196" s="13"/>
      <c r="B1196" s="236"/>
      <c r="C1196" s="237"/>
      <c r="D1196" s="229" t="s">
        <v>347</v>
      </c>
      <c r="E1196" s="238" t="s">
        <v>19</v>
      </c>
      <c r="F1196" s="239" t="s">
        <v>3067</v>
      </c>
      <c r="G1196" s="237"/>
      <c r="H1196" s="240">
        <v>9.2919999999999998</v>
      </c>
      <c r="I1196" s="241"/>
      <c r="J1196" s="237"/>
      <c r="K1196" s="237"/>
      <c r="L1196" s="242"/>
      <c r="M1196" s="243"/>
      <c r="N1196" s="244"/>
      <c r="O1196" s="244"/>
      <c r="P1196" s="244"/>
      <c r="Q1196" s="244"/>
      <c r="R1196" s="244"/>
      <c r="S1196" s="244"/>
      <c r="T1196" s="244"/>
      <c r="U1196" s="245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T1196" s="246" t="s">
        <v>347</v>
      </c>
      <c r="AU1196" s="246" t="s">
        <v>85</v>
      </c>
      <c r="AV1196" s="13" t="s">
        <v>85</v>
      </c>
      <c r="AW1196" s="13" t="s">
        <v>37</v>
      </c>
      <c r="AX1196" s="13" t="s">
        <v>76</v>
      </c>
      <c r="AY1196" s="246" t="s">
        <v>335</v>
      </c>
    </row>
    <row r="1197" s="13" customFormat="1">
      <c r="A1197" s="13"/>
      <c r="B1197" s="236"/>
      <c r="C1197" s="237"/>
      <c r="D1197" s="229" t="s">
        <v>347</v>
      </c>
      <c r="E1197" s="238" t="s">
        <v>19</v>
      </c>
      <c r="F1197" s="239" t="s">
        <v>3068</v>
      </c>
      <c r="G1197" s="237"/>
      <c r="H1197" s="240">
        <v>4.9050000000000002</v>
      </c>
      <c r="I1197" s="241"/>
      <c r="J1197" s="237"/>
      <c r="K1197" s="237"/>
      <c r="L1197" s="242"/>
      <c r="M1197" s="243"/>
      <c r="N1197" s="244"/>
      <c r="O1197" s="244"/>
      <c r="P1197" s="244"/>
      <c r="Q1197" s="244"/>
      <c r="R1197" s="244"/>
      <c r="S1197" s="244"/>
      <c r="T1197" s="244"/>
      <c r="U1197" s="245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T1197" s="246" t="s">
        <v>347</v>
      </c>
      <c r="AU1197" s="246" t="s">
        <v>85</v>
      </c>
      <c r="AV1197" s="13" t="s">
        <v>85</v>
      </c>
      <c r="AW1197" s="13" t="s">
        <v>37</v>
      </c>
      <c r="AX1197" s="13" t="s">
        <v>76</v>
      </c>
      <c r="AY1197" s="246" t="s">
        <v>335</v>
      </c>
    </row>
    <row r="1198" s="13" customFormat="1">
      <c r="A1198" s="13"/>
      <c r="B1198" s="236"/>
      <c r="C1198" s="237"/>
      <c r="D1198" s="229" t="s">
        <v>347</v>
      </c>
      <c r="E1198" s="238" t="s">
        <v>19</v>
      </c>
      <c r="F1198" s="239" t="s">
        <v>3069</v>
      </c>
      <c r="G1198" s="237"/>
      <c r="H1198" s="240">
        <v>3.9449999999999998</v>
      </c>
      <c r="I1198" s="241"/>
      <c r="J1198" s="237"/>
      <c r="K1198" s="237"/>
      <c r="L1198" s="242"/>
      <c r="M1198" s="243"/>
      <c r="N1198" s="244"/>
      <c r="O1198" s="244"/>
      <c r="P1198" s="244"/>
      <c r="Q1198" s="244"/>
      <c r="R1198" s="244"/>
      <c r="S1198" s="244"/>
      <c r="T1198" s="244"/>
      <c r="U1198" s="245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T1198" s="246" t="s">
        <v>347</v>
      </c>
      <c r="AU1198" s="246" t="s">
        <v>85</v>
      </c>
      <c r="AV1198" s="13" t="s">
        <v>85</v>
      </c>
      <c r="AW1198" s="13" t="s">
        <v>37</v>
      </c>
      <c r="AX1198" s="13" t="s">
        <v>76</v>
      </c>
      <c r="AY1198" s="246" t="s">
        <v>335</v>
      </c>
    </row>
    <row r="1199" s="13" customFormat="1">
      <c r="A1199" s="13"/>
      <c r="B1199" s="236"/>
      <c r="C1199" s="237"/>
      <c r="D1199" s="229" t="s">
        <v>347</v>
      </c>
      <c r="E1199" s="238" t="s">
        <v>19</v>
      </c>
      <c r="F1199" s="239" t="s">
        <v>3070</v>
      </c>
      <c r="G1199" s="237"/>
      <c r="H1199" s="240">
        <v>1.3100000000000001</v>
      </c>
      <c r="I1199" s="241"/>
      <c r="J1199" s="237"/>
      <c r="K1199" s="237"/>
      <c r="L1199" s="242"/>
      <c r="M1199" s="243"/>
      <c r="N1199" s="244"/>
      <c r="O1199" s="244"/>
      <c r="P1199" s="244"/>
      <c r="Q1199" s="244"/>
      <c r="R1199" s="244"/>
      <c r="S1199" s="244"/>
      <c r="T1199" s="244"/>
      <c r="U1199" s="245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T1199" s="246" t="s">
        <v>347</v>
      </c>
      <c r="AU1199" s="246" t="s">
        <v>85</v>
      </c>
      <c r="AV1199" s="13" t="s">
        <v>85</v>
      </c>
      <c r="AW1199" s="13" t="s">
        <v>37</v>
      </c>
      <c r="AX1199" s="13" t="s">
        <v>76</v>
      </c>
      <c r="AY1199" s="246" t="s">
        <v>335</v>
      </c>
    </row>
    <row r="1200" s="13" customFormat="1">
      <c r="A1200" s="13"/>
      <c r="B1200" s="236"/>
      <c r="C1200" s="237"/>
      <c r="D1200" s="229" t="s">
        <v>347</v>
      </c>
      <c r="E1200" s="238" t="s">
        <v>19</v>
      </c>
      <c r="F1200" s="239" t="s">
        <v>3071</v>
      </c>
      <c r="G1200" s="237"/>
      <c r="H1200" s="240">
        <v>2.4350000000000001</v>
      </c>
      <c r="I1200" s="241"/>
      <c r="J1200" s="237"/>
      <c r="K1200" s="237"/>
      <c r="L1200" s="242"/>
      <c r="M1200" s="243"/>
      <c r="N1200" s="244"/>
      <c r="O1200" s="244"/>
      <c r="P1200" s="244"/>
      <c r="Q1200" s="244"/>
      <c r="R1200" s="244"/>
      <c r="S1200" s="244"/>
      <c r="T1200" s="244"/>
      <c r="U1200" s="245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T1200" s="246" t="s">
        <v>347</v>
      </c>
      <c r="AU1200" s="246" t="s">
        <v>85</v>
      </c>
      <c r="AV1200" s="13" t="s">
        <v>85</v>
      </c>
      <c r="AW1200" s="13" t="s">
        <v>37</v>
      </c>
      <c r="AX1200" s="13" t="s">
        <v>76</v>
      </c>
      <c r="AY1200" s="246" t="s">
        <v>335</v>
      </c>
    </row>
    <row r="1201" s="13" customFormat="1">
      <c r="A1201" s="13"/>
      <c r="B1201" s="236"/>
      <c r="C1201" s="237"/>
      <c r="D1201" s="229" t="s">
        <v>347</v>
      </c>
      <c r="E1201" s="238" t="s">
        <v>19</v>
      </c>
      <c r="F1201" s="239" t="s">
        <v>3072</v>
      </c>
      <c r="G1201" s="237"/>
      <c r="H1201" s="240">
        <v>12.5</v>
      </c>
      <c r="I1201" s="241"/>
      <c r="J1201" s="237"/>
      <c r="K1201" s="237"/>
      <c r="L1201" s="242"/>
      <c r="M1201" s="243"/>
      <c r="N1201" s="244"/>
      <c r="O1201" s="244"/>
      <c r="P1201" s="244"/>
      <c r="Q1201" s="244"/>
      <c r="R1201" s="244"/>
      <c r="S1201" s="244"/>
      <c r="T1201" s="244"/>
      <c r="U1201" s="245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T1201" s="246" t="s">
        <v>347</v>
      </c>
      <c r="AU1201" s="246" t="s">
        <v>85</v>
      </c>
      <c r="AV1201" s="13" t="s">
        <v>85</v>
      </c>
      <c r="AW1201" s="13" t="s">
        <v>37</v>
      </c>
      <c r="AX1201" s="13" t="s">
        <v>76</v>
      </c>
      <c r="AY1201" s="246" t="s">
        <v>335</v>
      </c>
    </row>
    <row r="1202" s="15" customFormat="1">
      <c r="A1202" s="15"/>
      <c r="B1202" s="267"/>
      <c r="C1202" s="268"/>
      <c r="D1202" s="229" t="s">
        <v>347</v>
      </c>
      <c r="E1202" s="269" t="s">
        <v>19</v>
      </c>
      <c r="F1202" s="270" t="s">
        <v>462</v>
      </c>
      <c r="G1202" s="268"/>
      <c r="H1202" s="271">
        <v>294.52300000000002</v>
      </c>
      <c r="I1202" s="272"/>
      <c r="J1202" s="268"/>
      <c r="K1202" s="268"/>
      <c r="L1202" s="273"/>
      <c r="M1202" s="274"/>
      <c r="N1202" s="275"/>
      <c r="O1202" s="275"/>
      <c r="P1202" s="275"/>
      <c r="Q1202" s="275"/>
      <c r="R1202" s="275"/>
      <c r="S1202" s="275"/>
      <c r="T1202" s="275"/>
      <c r="U1202" s="276"/>
      <c r="V1202" s="15"/>
      <c r="W1202" s="15"/>
      <c r="X1202" s="15"/>
      <c r="Y1202" s="15"/>
      <c r="Z1202" s="15"/>
      <c r="AA1202" s="15"/>
      <c r="AB1202" s="15"/>
      <c r="AC1202" s="15"/>
      <c r="AD1202" s="15"/>
      <c r="AE1202" s="15"/>
      <c r="AT1202" s="277" t="s">
        <v>347</v>
      </c>
      <c r="AU1202" s="277" t="s">
        <v>85</v>
      </c>
      <c r="AV1202" s="15" t="s">
        <v>103</v>
      </c>
      <c r="AW1202" s="15" t="s">
        <v>37</v>
      </c>
      <c r="AX1202" s="15" t="s">
        <v>83</v>
      </c>
      <c r="AY1202" s="277" t="s">
        <v>335</v>
      </c>
    </row>
    <row r="1203" s="12" customFormat="1" ht="25.92" customHeight="1">
      <c r="A1203" s="12"/>
      <c r="B1203" s="200"/>
      <c r="C1203" s="201"/>
      <c r="D1203" s="202" t="s">
        <v>75</v>
      </c>
      <c r="E1203" s="203" t="s">
        <v>3092</v>
      </c>
      <c r="F1203" s="203" t="s">
        <v>3093</v>
      </c>
      <c r="G1203" s="201"/>
      <c r="H1203" s="201"/>
      <c r="I1203" s="204"/>
      <c r="J1203" s="205">
        <f>BK1203</f>
        <v>0</v>
      </c>
      <c r="K1203" s="201"/>
      <c r="L1203" s="206"/>
      <c r="M1203" s="207"/>
      <c r="N1203" s="208"/>
      <c r="O1203" s="208"/>
      <c r="P1203" s="209">
        <f>P1204+P1211</f>
        <v>0</v>
      </c>
      <c r="Q1203" s="208"/>
      <c r="R1203" s="209">
        <f>R1204+R1211</f>
        <v>0</v>
      </c>
      <c r="S1203" s="208"/>
      <c r="T1203" s="209">
        <f>T1204+T1211</f>
        <v>0</v>
      </c>
      <c r="U1203" s="210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R1203" s="211" t="s">
        <v>369</v>
      </c>
      <c r="AT1203" s="212" t="s">
        <v>75</v>
      </c>
      <c r="AU1203" s="212" t="s">
        <v>76</v>
      </c>
      <c r="AY1203" s="211" t="s">
        <v>335</v>
      </c>
      <c r="BK1203" s="213">
        <f>BK1204+BK1211</f>
        <v>0</v>
      </c>
    </row>
    <row r="1204" s="12" customFormat="1" ht="22.8" customHeight="1">
      <c r="A1204" s="12"/>
      <c r="B1204" s="200"/>
      <c r="C1204" s="201"/>
      <c r="D1204" s="202" t="s">
        <v>75</v>
      </c>
      <c r="E1204" s="214" t="s">
        <v>3094</v>
      </c>
      <c r="F1204" s="214" t="s">
        <v>3095</v>
      </c>
      <c r="G1204" s="201"/>
      <c r="H1204" s="201"/>
      <c r="I1204" s="204"/>
      <c r="J1204" s="215">
        <f>BK1204</f>
        <v>0</v>
      </c>
      <c r="K1204" s="201"/>
      <c r="L1204" s="206"/>
      <c r="M1204" s="207"/>
      <c r="N1204" s="208"/>
      <c r="O1204" s="208"/>
      <c r="P1204" s="209">
        <f>SUM(P1205:P1210)</f>
        <v>0</v>
      </c>
      <c r="Q1204" s="208"/>
      <c r="R1204" s="209">
        <f>SUM(R1205:R1210)</f>
        <v>0</v>
      </c>
      <c r="S1204" s="208"/>
      <c r="T1204" s="209">
        <f>SUM(T1205:T1210)</f>
        <v>0</v>
      </c>
      <c r="U1204" s="210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R1204" s="211" t="s">
        <v>369</v>
      </c>
      <c r="AT1204" s="212" t="s">
        <v>75</v>
      </c>
      <c r="AU1204" s="212" t="s">
        <v>83</v>
      </c>
      <c r="AY1204" s="211" t="s">
        <v>335</v>
      </c>
      <c r="BK1204" s="213">
        <f>SUM(BK1205:BK1210)</f>
        <v>0</v>
      </c>
    </row>
    <row r="1205" s="2" customFormat="1" ht="16.5" customHeight="1">
      <c r="A1205" s="40"/>
      <c r="B1205" s="41"/>
      <c r="C1205" s="216" t="s">
        <v>1428</v>
      </c>
      <c r="D1205" s="216" t="s">
        <v>337</v>
      </c>
      <c r="E1205" s="217" t="s">
        <v>3096</v>
      </c>
      <c r="F1205" s="218" t="s">
        <v>3097</v>
      </c>
      <c r="G1205" s="219" t="s">
        <v>1529</v>
      </c>
      <c r="H1205" s="220">
        <v>1</v>
      </c>
      <c r="I1205" s="221"/>
      <c r="J1205" s="222">
        <f>ROUND(I1205*H1205,2)</f>
        <v>0</v>
      </c>
      <c r="K1205" s="218" t="s">
        <v>341</v>
      </c>
      <c r="L1205" s="46"/>
      <c r="M1205" s="223" t="s">
        <v>19</v>
      </c>
      <c r="N1205" s="224" t="s">
        <v>47</v>
      </c>
      <c r="O1205" s="86"/>
      <c r="P1205" s="225">
        <f>O1205*H1205</f>
        <v>0</v>
      </c>
      <c r="Q1205" s="225">
        <v>0</v>
      </c>
      <c r="R1205" s="225">
        <f>Q1205*H1205</f>
        <v>0</v>
      </c>
      <c r="S1205" s="225">
        <v>0</v>
      </c>
      <c r="T1205" s="225">
        <f>S1205*H1205</f>
        <v>0</v>
      </c>
      <c r="U1205" s="226" t="s">
        <v>19</v>
      </c>
      <c r="V1205" s="40"/>
      <c r="W1205" s="40"/>
      <c r="X1205" s="40"/>
      <c r="Y1205" s="40"/>
      <c r="Z1205" s="40"/>
      <c r="AA1205" s="40"/>
      <c r="AB1205" s="40"/>
      <c r="AC1205" s="40"/>
      <c r="AD1205" s="40"/>
      <c r="AE1205" s="40"/>
      <c r="AR1205" s="227" t="s">
        <v>3098</v>
      </c>
      <c r="AT1205" s="227" t="s">
        <v>337</v>
      </c>
      <c r="AU1205" s="227" t="s">
        <v>85</v>
      </c>
      <c r="AY1205" s="19" t="s">
        <v>335</v>
      </c>
      <c r="BE1205" s="228">
        <f>IF(N1205="základní",J1205,0)</f>
        <v>0</v>
      </c>
      <c r="BF1205" s="228">
        <f>IF(N1205="snížená",J1205,0)</f>
        <v>0</v>
      </c>
      <c r="BG1205" s="228">
        <f>IF(N1205="zákl. přenesená",J1205,0)</f>
        <v>0</v>
      </c>
      <c r="BH1205" s="228">
        <f>IF(N1205="sníž. přenesená",J1205,0)</f>
        <v>0</v>
      </c>
      <c r="BI1205" s="228">
        <f>IF(N1205="nulová",J1205,0)</f>
        <v>0</v>
      </c>
      <c r="BJ1205" s="19" t="s">
        <v>83</v>
      </c>
      <c r="BK1205" s="228">
        <f>ROUND(I1205*H1205,2)</f>
        <v>0</v>
      </c>
      <c r="BL1205" s="19" t="s">
        <v>3098</v>
      </c>
      <c r="BM1205" s="227" t="s">
        <v>3099</v>
      </c>
    </row>
    <row r="1206" s="2" customFormat="1">
      <c r="A1206" s="40"/>
      <c r="B1206" s="41"/>
      <c r="C1206" s="42"/>
      <c r="D1206" s="229" t="s">
        <v>343</v>
      </c>
      <c r="E1206" s="42"/>
      <c r="F1206" s="230" t="s">
        <v>3097</v>
      </c>
      <c r="G1206" s="42"/>
      <c r="H1206" s="42"/>
      <c r="I1206" s="231"/>
      <c r="J1206" s="42"/>
      <c r="K1206" s="42"/>
      <c r="L1206" s="46"/>
      <c r="M1206" s="232"/>
      <c r="N1206" s="233"/>
      <c r="O1206" s="86"/>
      <c r="P1206" s="86"/>
      <c r="Q1206" s="86"/>
      <c r="R1206" s="86"/>
      <c r="S1206" s="86"/>
      <c r="T1206" s="86"/>
      <c r="U1206" s="87"/>
      <c r="V1206" s="40"/>
      <c r="W1206" s="40"/>
      <c r="X1206" s="40"/>
      <c r="Y1206" s="40"/>
      <c r="Z1206" s="40"/>
      <c r="AA1206" s="40"/>
      <c r="AB1206" s="40"/>
      <c r="AC1206" s="40"/>
      <c r="AD1206" s="40"/>
      <c r="AE1206" s="40"/>
      <c r="AT1206" s="19" t="s">
        <v>343</v>
      </c>
      <c r="AU1206" s="19" t="s">
        <v>85</v>
      </c>
    </row>
    <row r="1207" s="2" customFormat="1">
      <c r="A1207" s="40"/>
      <c r="B1207" s="41"/>
      <c r="C1207" s="42"/>
      <c r="D1207" s="234" t="s">
        <v>345</v>
      </c>
      <c r="E1207" s="42"/>
      <c r="F1207" s="235" t="s">
        <v>3100</v>
      </c>
      <c r="G1207" s="42"/>
      <c r="H1207" s="42"/>
      <c r="I1207" s="231"/>
      <c r="J1207" s="42"/>
      <c r="K1207" s="42"/>
      <c r="L1207" s="46"/>
      <c r="M1207" s="232"/>
      <c r="N1207" s="233"/>
      <c r="O1207" s="86"/>
      <c r="P1207" s="86"/>
      <c r="Q1207" s="86"/>
      <c r="R1207" s="86"/>
      <c r="S1207" s="86"/>
      <c r="T1207" s="86"/>
      <c r="U1207" s="87"/>
      <c r="V1207" s="40"/>
      <c r="W1207" s="40"/>
      <c r="X1207" s="40"/>
      <c r="Y1207" s="40"/>
      <c r="Z1207" s="40"/>
      <c r="AA1207" s="40"/>
      <c r="AB1207" s="40"/>
      <c r="AC1207" s="40"/>
      <c r="AD1207" s="40"/>
      <c r="AE1207" s="40"/>
      <c r="AT1207" s="19" t="s">
        <v>345</v>
      </c>
      <c r="AU1207" s="19" t="s">
        <v>85</v>
      </c>
    </row>
    <row r="1208" s="2" customFormat="1" ht="16.5" customHeight="1">
      <c r="A1208" s="40"/>
      <c r="B1208" s="41"/>
      <c r="C1208" s="216" t="s">
        <v>1432</v>
      </c>
      <c r="D1208" s="216" t="s">
        <v>337</v>
      </c>
      <c r="E1208" s="217" t="s">
        <v>3101</v>
      </c>
      <c r="F1208" s="218" t="s">
        <v>3102</v>
      </c>
      <c r="G1208" s="219" t="s">
        <v>1529</v>
      </c>
      <c r="H1208" s="220">
        <v>1</v>
      </c>
      <c r="I1208" s="221"/>
      <c r="J1208" s="222">
        <f>ROUND(I1208*H1208,2)</f>
        <v>0</v>
      </c>
      <c r="K1208" s="218" t="s">
        <v>341</v>
      </c>
      <c r="L1208" s="46"/>
      <c r="M1208" s="223" t="s">
        <v>19</v>
      </c>
      <c r="N1208" s="224" t="s">
        <v>47</v>
      </c>
      <c r="O1208" s="86"/>
      <c r="P1208" s="225">
        <f>O1208*H1208</f>
        <v>0</v>
      </c>
      <c r="Q1208" s="225">
        <v>0</v>
      </c>
      <c r="R1208" s="225">
        <f>Q1208*H1208</f>
        <v>0</v>
      </c>
      <c r="S1208" s="225">
        <v>0</v>
      </c>
      <c r="T1208" s="225">
        <f>S1208*H1208</f>
        <v>0</v>
      </c>
      <c r="U1208" s="226" t="s">
        <v>19</v>
      </c>
      <c r="V1208" s="40"/>
      <c r="W1208" s="40"/>
      <c r="X1208" s="40"/>
      <c r="Y1208" s="40"/>
      <c r="Z1208" s="40"/>
      <c r="AA1208" s="40"/>
      <c r="AB1208" s="40"/>
      <c r="AC1208" s="40"/>
      <c r="AD1208" s="40"/>
      <c r="AE1208" s="40"/>
      <c r="AR1208" s="227" t="s">
        <v>3098</v>
      </c>
      <c r="AT1208" s="227" t="s">
        <v>337</v>
      </c>
      <c r="AU1208" s="227" t="s">
        <v>85</v>
      </c>
      <c r="AY1208" s="19" t="s">
        <v>335</v>
      </c>
      <c r="BE1208" s="228">
        <f>IF(N1208="základní",J1208,0)</f>
        <v>0</v>
      </c>
      <c r="BF1208" s="228">
        <f>IF(N1208="snížená",J1208,0)</f>
        <v>0</v>
      </c>
      <c r="BG1208" s="228">
        <f>IF(N1208="zákl. přenesená",J1208,0)</f>
        <v>0</v>
      </c>
      <c r="BH1208" s="228">
        <f>IF(N1208="sníž. přenesená",J1208,0)</f>
        <v>0</v>
      </c>
      <c r="BI1208" s="228">
        <f>IF(N1208="nulová",J1208,0)</f>
        <v>0</v>
      </c>
      <c r="BJ1208" s="19" t="s">
        <v>83</v>
      </c>
      <c r="BK1208" s="228">
        <f>ROUND(I1208*H1208,2)</f>
        <v>0</v>
      </c>
      <c r="BL1208" s="19" t="s">
        <v>3098</v>
      </c>
      <c r="BM1208" s="227" t="s">
        <v>3103</v>
      </c>
    </row>
    <row r="1209" s="2" customFormat="1">
      <c r="A1209" s="40"/>
      <c r="B1209" s="41"/>
      <c r="C1209" s="42"/>
      <c r="D1209" s="229" t="s">
        <v>343</v>
      </c>
      <c r="E1209" s="42"/>
      <c r="F1209" s="230" t="s">
        <v>3102</v>
      </c>
      <c r="G1209" s="42"/>
      <c r="H1209" s="42"/>
      <c r="I1209" s="231"/>
      <c r="J1209" s="42"/>
      <c r="K1209" s="42"/>
      <c r="L1209" s="46"/>
      <c r="M1209" s="232"/>
      <c r="N1209" s="233"/>
      <c r="O1209" s="86"/>
      <c r="P1209" s="86"/>
      <c r="Q1209" s="86"/>
      <c r="R1209" s="86"/>
      <c r="S1209" s="86"/>
      <c r="T1209" s="86"/>
      <c r="U1209" s="87"/>
      <c r="V1209" s="40"/>
      <c r="W1209" s="40"/>
      <c r="X1209" s="40"/>
      <c r="Y1209" s="40"/>
      <c r="Z1209" s="40"/>
      <c r="AA1209" s="40"/>
      <c r="AB1209" s="40"/>
      <c r="AC1209" s="40"/>
      <c r="AD1209" s="40"/>
      <c r="AE1209" s="40"/>
      <c r="AT1209" s="19" t="s">
        <v>343</v>
      </c>
      <c r="AU1209" s="19" t="s">
        <v>85</v>
      </c>
    </row>
    <row r="1210" s="2" customFormat="1">
      <c r="A1210" s="40"/>
      <c r="B1210" s="41"/>
      <c r="C1210" s="42"/>
      <c r="D1210" s="234" t="s">
        <v>345</v>
      </c>
      <c r="E1210" s="42"/>
      <c r="F1210" s="235" t="s">
        <v>3104</v>
      </c>
      <c r="G1210" s="42"/>
      <c r="H1210" s="42"/>
      <c r="I1210" s="231"/>
      <c r="J1210" s="42"/>
      <c r="K1210" s="42"/>
      <c r="L1210" s="46"/>
      <c r="M1210" s="232"/>
      <c r="N1210" s="233"/>
      <c r="O1210" s="86"/>
      <c r="P1210" s="86"/>
      <c r="Q1210" s="86"/>
      <c r="R1210" s="86"/>
      <c r="S1210" s="86"/>
      <c r="T1210" s="86"/>
      <c r="U1210" s="87"/>
      <c r="V1210" s="40"/>
      <c r="W1210" s="40"/>
      <c r="X1210" s="40"/>
      <c r="Y1210" s="40"/>
      <c r="Z1210" s="40"/>
      <c r="AA1210" s="40"/>
      <c r="AB1210" s="40"/>
      <c r="AC1210" s="40"/>
      <c r="AD1210" s="40"/>
      <c r="AE1210" s="40"/>
      <c r="AT1210" s="19" t="s">
        <v>345</v>
      </c>
      <c r="AU1210" s="19" t="s">
        <v>85</v>
      </c>
    </row>
    <row r="1211" s="12" customFormat="1" ht="22.8" customHeight="1">
      <c r="A1211" s="12"/>
      <c r="B1211" s="200"/>
      <c r="C1211" s="201"/>
      <c r="D1211" s="202" t="s">
        <v>75</v>
      </c>
      <c r="E1211" s="214" t="s">
        <v>3105</v>
      </c>
      <c r="F1211" s="214" t="s">
        <v>3106</v>
      </c>
      <c r="G1211" s="201"/>
      <c r="H1211" s="201"/>
      <c r="I1211" s="204"/>
      <c r="J1211" s="215">
        <f>BK1211</f>
        <v>0</v>
      </c>
      <c r="K1211" s="201"/>
      <c r="L1211" s="206"/>
      <c r="M1211" s="207"/>
      <c r="N1211" s="208"/>
      <c r="O1211" s="208"/>
      <c r="P1211" s="209">
        <f>SUM(P1212:P1214)</f>
        <v>0</v>
      </c>
      <c r="Q1211" s="208"/>
      <c r="R1211" s="209">
        <f>SUM(R1212:R1214)</f>
        <v>0</v>
      </c>
      <c r="S1211" s="208"/>
      <c r="T1211" s="209">
        <f>SUM(T1212:T1214)</f>
        <v>0</v>
      </c>
      <c r="U1211" s="210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R1211" s="211" t="s">
        <v>369</v>
      </c>
      <c r="AT1211" s="212" t="s">
        <v>75</v>
      </c>
      <c r="AU1211" s="212" t="s">
        <v>83</v>
      </c>
      <c r="AY1211" s="211" t="s">
        <v>335</v>
      </c>
      <c r="BK1211" s="213">
        <f>SUM(BK1212:BK1214)</f>
        <v>0</v>
      </c>
    </row>
    <row r="1212" s="2" customFormat="1" ht="16.5" customHeight="1">
      <c r="A1212" s="40"/>
      <c r="B1212" s="41"/>
      <c r="C1212" s="216" t="s">
        <v>1436</v>
      </c>
      <c r="D1212" s="216" t="s">
        <v>337</v>
      </c>
      <c r="E1212" s="217" t="s">
        <v>3107</v>
      </c>
      <c r="F1212" s="218" t="s">
        <v>3108</v>
      </c>
      <c r="G1212" s="219" t="s">
        <v>1529</v>
      </c>
      <c r="H1212" s="220">
        <v>1</v>
      </c>
      <c r="I1212" s="221"/>
      <c r="J1212" s="222">
        <f>ROUND(I1212*H1212,2)</f>
        <v>0</v>
      </c>
      <c r="K1212" s="218" t="s">
        <v>341</v>
      </c>
      <c r="L1212" s="46"/>
      <c r="M1212" s="223" t="s">
        <v>19</v>
      </c>
      <c r="N1212" s="224" t="s">
        <v>47</v>
      </c>
      <c r="O1212" s="86"/>
      <c r="P1212" s="225">
        <f>O1212*H1212</f>
        <v>0</v>
      </c>
      <c r="Q1212" s="225">
        <v>0</v>
      </c>
      <c r="R1212" s="225">
        <f>Q1212*H1212</f>
        <v>0</v>
      </c>
      <c r="S1212" s="225">
        <v>0</v>
      </c>
      <c r="T1212" s="225">
        <f>S1212*H1212</f>
        <v>0</v>
      </c>
      <c r="U1212" s="226" t="s">
        <v>19</v>
      </c>
      <c r="V1212" s="40"/>
      <c r="W1212" s="40"/>
      <c r="X1212" s="40"/>
      <c r="Y1212" s="40"/>
      <c r="Z1212" s="40"/>
      <c r="AA1212" s="40"/>
      <c r="AB1212" s="40"/>
      <c r="AC1212" s="40"/>
      <c r="AD1212" s="40"/>
      <c r="AE1212" s="40"/>
      <c r="AR1212" s="227" t="s">
        <v>3098</v>
      </c>
      <c r="AT1212" s="227" t="s">
        <v>337</v>
      </c>
      <c r="AU1212" s="227" t="s">
        <v>85</v>
      </c>
      <c r="AY1212" s="19" t="s">
        <v>335</v>
      </c>
      <c r="BE1212" s="228">
        <f>IF(N1212="základní",J1212,0)</f>
        <v>0</v>
      </c>
      <c r="BF1212" s="228">
        <f>IF(N1212="snížená",J1212,0)</f>
        <v>0</v>
      </c>
      <c r="BG1212" s="228">
        <f>IF(N1212="zákl. přenesená",J1212,0)</f>
        <v>0</v>
      </c>
      <c r="BH1212" s="228">
        <f>IF(N1212="sníž. přenesená",J1212,0)</f>
        <v>0</v>
      </c>
      <c r="BI1212" s="228">
        <f>IF(N1212="nulová",J1212,0)</f>
        <v>0</v>
      </c>
      <c r="BJ1212" s="19" t="s">
        <v>83</v>
      </c>
      <c r="BK1212" s="228">
        <f>ROUND(I1212*H1212,2)</f>
        <v>0</v>
      </c>
      <c r="BL1212" s="19" t="s">
        <v>3098</v>
      </c>
      <c r="BM1212" s="227" t="s">
        <v>3109</v>
      </c>
    </row>
    <row r="1213" s="2" customFormat="1">
      <c r="A1213" s="40"/>
      <c r="B1213" s="41"/>
      <c r="C1213" s="42"/>
      <c r="D1213" s="229" t="s">
        <v>343</v>
      </c>
      <c r="E1213" s="42"/>
      <c r="F1213" s="230" t="s">
        <v>3108</v>
      </c>
      <c r="G1213" s="42"/>
      <c r="H1213" s="42"/>
      <c r="I1213" s="231"/>
      <c r="J1213" s="42"/>
      <c r="K1213" s="42"/>
      <c r="L1213" s="46"/>
      <c r="M1213" s="232"/>
      <c r="N1213" s="233"/>
      <c r="O1213" s="86"/>
      <c r="P1213" s="86"/>
      <c r="Q1213" s="86"/>
      <c r="R1213" s="86"/>
      <c r="S1213" s="86"/>
      <c r="T1213" s="86"/>
      <c r="U1213" s="87"/>
      <c r="V1213" s="40"/>
      <c r="W1213" s="40"/>
      <c r="X1213" s="40"/>
      <c r="Y1213" s="40"/>
      <c r="Z1213" s="40"/>
      <c r="AA1213" s="40"/>
      <c r="AB1213" s="40"/>
      <c r="AC1213" s="40"/>
      <c r="AD1213" s="40"/>
      <c r="AE1213" s="40"/>
      <c r="AT1213" s="19" t="s">
        <v>343</v>
      </c>
      <c r="AU1213" s="19" t="s">
        <v>85</v>
      </c>
    </row>
    <row r="1214" s="2" customFormat="1">
      <c r="A1214" s="40"/>
      <c r="B1214" s="41"/>
      <c r="C1214" s="42"/>
      <c r="D1214" s="234" t="s">
        <v>345</v>
      </c>
      <c r="E1214" s="42"/>
      <c r="F1214" s="235" t="s">
        <v>3110</v>
      </c>
      <c r="G1214" s="42"/>
      <c r="H1214" s="42"/>
      <c r="I1214" s="231"/>
      <c r="J1214" s="42"/>
      <c r="K1214" s="42"/>
      <c r="L1214" s="46"/>
      <c r="M1214" s="293"/>
      <c r="N1214" s="294"/>
      <c r="O1214" s="295"/>
      <c r="P1214" s="295"/>
      <c r="Q1214" s="295"/>
      <c r="R1214" s="295"/>
      <c r="S1214" s="295"/>
      <c r="T1214" s="295"/>
      <c r="U1214" s="296"/>
      <c r="V1214" s="40"/>
      <c r="W1214" s="40"/>
      <c r="X1214" s="40"/>
      <c r="Y1214" s="40"/>
      <c r="Z1214" s="40"/>
      <c r="AA1214" s="40"/>
      <c r="AB1214" s="40"/>
      <c r="AC1214" s="40"/>
      <c r="AD1214" s="40"/>
      <c r="AE1214" s="40"/>
      <c r="AT1214" s="19" t="s">
        <v>345</v>
      </c>
      <c r="AU1214" s="19" t="s">
        <v>85</v>
      </c>
    </row>
    <row r="1215" s="2" customFormat="1" ht="6.96" customHeight="1">
      <c r="A1215" s="40"/>
      <c r="B1215" s="61"/>
      <c r="C1215" s="62"/>
      <c r="D1215" s="62"/>
      <c r="E1215" s="62"/>
      <c r="F1215" s="62"/>
      <c r="G1215" s="62"/>
      <c r="H1215" s="62"/>
      <c r="I1215" s="62"/>
      <c r="J1215" s="62"/>
      <c r="K1215" s="62"/>
      <c r="L1215" s="46"/>
      <c r="M1215" s="40"/>
      <c r="O1215" s="40"/>
      <c r="P1215" s="40"/>
      <c r="Q1215" s="40"/>
      <c r="R1215" s="40"/>
      <c r="S1215" s="40"/>
      <c r="T1215" s="40"/>
      <c r="U1215" s="40"/>
      <c r="V1215" s="40"/>
      <c r="W1215" s="40"/>
      <c r="X1215" s="40"/>
      <c r="Y1215" s="40"/>
      <c r="Z1215" s="40"/>
      <c r="AA1215" s="40"/>
      <c r="AB1215" s="40"/>
      <c r="AC1215" s="40"/>
      <c r="AD1215" s="40"/>
      <c r="AE1215" s="40"/>
    </row>
  </sheetData>
  <sheetProtection sheet="1" autoFilter="0" formatColumns="0" formatRows="0" objects="1" scenarios="1" spinCount="100000" saltValue="y4T8QfZNzL20wV5q8n6cZrbGCHJuKVtGl0HIefDxttgoM8UDdHVwxcQdQyYw0mU75osLSDvrT/rHlO5smWS1tA==" hashValue="0KIbdspVgzINTFb2RE9NpxW4P0tvcvBwUieuCpG/ut6bqmaM1phiTejf0tpJx7+hHEYWvFeagjVlzl5sP7cW1g==" algorithmName="SHA-512" password="B0A8"/>
  <autoFilter ref="C98:K1214"/>
  <mergeCells count="12">
    <mergeCell ref="E7:H7"/>
    <mergeCell ref="E9:H9"/>
    <mergeCell ref="E11:H11"/>
    <mergeCell ref="E20:H20"/>
    <mergeCell ref="E29:H29"/>
    <mergeCell ref="E50:H50"/>
    <mergeCell ref="E52:H52"/>
    <mergeCell ref="E54:H54"/>
    <mergeCell ref="E87:H87"/>
    <mergeCell ref="E89:H89"/>
    <mergeCell ref="E91:H91"/>
    <mergeCell ref="L2:V2"/>
  </mergeCells>
  <hyperlinks>
    <hyperlink ref="F104" r:id="rId1" display="https://podminky.urs.cz/item/CS_URS_2022_02/151711121"/>
    <hyperlink ref="F136" r:id="rId2" display="https://podminky.urs.cz/item/CS_URS_2022_02/153821112"/>
    <hyperlink ref="F148" r:id="rId3" display="https://podminky.urs.cz/item/CS_URS_2022_02/153821115"/>
    <hyperlink ref="F162" r:id="rId4" display="https://podminky.urs.cz/item/CS_URS_2022_02/153822112"/>
    <hyperlink ref="F167" r:id="rId5" display="https://podminky.urs.cz/item/CS_URS_2023_01/153822115"/>
    <hyperlink ref="F173" r:id="rId6" display="https://podminky.urs.cz/item/CS_URS_2022_02/153211002"/>
    <hyperlink ref="F182" r:id="rId7" display="https://podminky.urs.cz/item/CS_URS_2022_02/153273112"/>
    <hyperlink ref="F187" r:id="rId8" display="https://podminky.urs.cz/item/CS_URS_2022_02/153273113"/>
    <hyperlink ref="F192" r:id="rId9" display="https://podminky.urs.cz/item/CS_URS_2022_02/224111116"/>
    <hyperlink ref="F198" r:id="rId10" display="https://podminky.urs.cz/item/CS_URS_2022_02/226213314"/>
    <hyperlink ref="F203" r:id="rId11" display="https://podminky.urs.cz/item/CS_URS_2022_02/273322611"/>
    <hyperlink ref="F211" r:id="rId12" display="https://podminky.urs.cz/item/CS_URS_2022_02/273323611"/>
    <hyperlink ref="F220" r:id="rId13" display="https://podminky.urs.cz/item/CS_URS_2022_02/273361821"/>
    <hyperlink ref="F231" r:id="rId14" display="https://podminky.urs.cz/item/CS_URS_2022_02/274322611"/>
    <hyperlink ref="F238" r:id="rId15" display="https://podminky.urs.cz/item/CS_URS_2022_02/274323611"/>
    <hyperlink ref="F246" r:id="rId16" display="https://podminky.urs.cz/item/CS_URS_2022_02/274351121"/>
    <hyperlink ref="F256" r:id="rId17" display="https://podminky.urs.cz/item/CS_URS_2022_02/274351122"/>
    <hyperlink ref="F259" r:id="rId18" display="https://podminky.urs.cz/item/CS_URS_2022_02/274361821"/>
    <hyperlink ref="F279" r:id="rId19" display="https://podminky.urs.cz/item/CS_URS_2022_02/279323112"/>
    <hyperlink ref="F290" r:id="rId20" display="https://podminky.urs.cz/item/CS_URS_2022_02/282602112"/>
    <hyperlink ref="F300" r:id="rId21" display="https://podminky.urs.cz/item/CS_URS_2022_02/282606011"/>
    <hyperlink ref="F317" r:id="rId22" display="https://podminky.urs.cz/item/CS_URS_2022_02/317941123"/>
    <hyperlink ref="F325" r:id="rId23" display="https://podminky.urs.cz/item/CS_URS_2022_02/330321611"/>
    <hyperlink ref="F333" r:id="rId24" display="https://podminky.urs.cz/item/CS_URS_2022_02/331351325"/>
    <hyperlink ref="F340" r:id="rId25" display="https://podminky.urs.cz/item/CS_URS_2022_02/331351326"/>
    <hyperlink ref="F347" r:id="rId26" display="https://podminky.urs.cz/item/CS_URS_2022_02/331351911"/>
    <hyperlink ref="F354" r:id="rId27" display="https://podminky.urs.cz/item/CS_URS_2022_02/331361821"/>
    <hyperlink ref="F362" r:id="rId28" display="https://podminky.urs.cz/item/CS_URS_2022_02/311321815"/>
    <hyperlink ref="F373" r:id="rId29" display="https://podminky.urs.cz/item/CS_URS_2022_02/311351121"/>
    <hyperlink ref="F381" r:id="rId30" display="https://podminky.urs.cz/item/CS_URS_2022_02/311351122"/>
    <hyperlink ref="F384" r:id="rId31" display="https://podminky.urs.cz/item/CS_URS_2022_02/311351311"/>
    <hyperlink ref="F395" r:id="rId32" display="https://podminky.urs.cz/item/CS_URS_2022_02/311351312"/>
    <hyperlink ref="F398" r:id="rId33" display="https://podminky.urs.cz/item/CS_URS_2022_02/312351911"/>
    <hyperlink ref="F410" r:id="rId34" display="https://podminky.urs.cz/item/CS_URS_2022_02/341361821"/>
    <hyperlink ref="F421" r:id="rId35" display="https://podminky.urs.cz/item/CS_URS_2022_02/342125304"/>
    <hyperlink ref="F441" r:id="rId36" display="https://podminky.urs.cz/item/CS_URS_2022_02/411321616"/>
    <hyperlink ref="F446" r:id="rId37" display="https://podminky.urs.cz/item/CS_URS_2022_02/411325656"/>
    <hyperlink ref="F454" r:id="rId38" display="https://podminky.urs.cz/item/CS_URS_2022_02/411351021"/>
    <hyperlink ref="F462" r:id="rId39" display="https://podminky.urs.cz/item/CS_URS_2022_02/411351022"/>
    <hyperlink ref="F465" r:id="rId40" display="https://podminky.urs.cz/item/CS_URS_2022_02/411354333"/>
    <hyperlink ref="F468" r:id="rId41" display="https://podminky.urs.cz/item/CS_URS_2022_02/411354334"/>
    <hyperlink ref="F471" r:id="rId42" display="https://podminky.urs.cz/item/CS_URS_2022_02/411359111"/>
    <hyperlink ref="F474" r:id="rId43" display="https://podminky.urs.cz/item/CS_URS_2022_02/411361821"/>
    <hyperlink ref="F484" r:id="rId44" display="https://podminky.urs.cz/item/CS_URS_2022_02/411362021"/>
    <hyperlink ref="F490" r:id="rId45" display="https://podminky.urs.cz/item/CS_URS_2022_02/413322828"/>
    <hyperlink ref="F497" r:id="rId46" display="https://podminky.urs.cz/item/CS_URS_2022_02/413351121"/>
    <hyperlink ref="F502" r:id="rId47" display="https://podminky.urs.cz/item/CS_URS_2022_02/413351122"/>
    <hyperlink ref="F505" r:id="rId48" display="https://podminky.urs.cz/item/CS_URS_2022_02/413351191"/>
    <hyperlink ref="F510" r:id="rId49" display="https://podminky.urs.cz/item/CS_URS_2022_02/413352211"/>
    <hyperlink ref="F513" r:id="rId50" display="https://podminky.urs.cz/item/CS_URS_2022_02/413352212"/>
    <hyperlink ref="F516" r:id="rId51" display="https://podminky.urs.cz/item/CS_URS_2022_02/413361821"/>
    <hyperlink ref="F524" r:id="rId52" display="https://podminky.urs.cz/item/CS_URS_2022_02/421371131"/>
    <hyperlink ref="F529" r:id="rId53" display="https://podminky.urs.cz/item/CS_URS_2022_02/421375113"/>
    <hyperlink ref="F534" r:id="rId54" display="https://podminky.urs.cz/item/CS_URS_2022_02/421375123"/>
    <hyperlink ref="F539" r:id="rId55" display="https://podminky.urs.cz/item/CS_URS_2022_02/430321616"/>
    <hyperlink ref="F545" r:id="rId56" display="https://podminky.urs.cz/item/CS_URS_2022_02/430361821"/>
    <hyperlink ref="F551" r:id="rId57" display="https://podminky.urs.cz/item/CS_URS_2022_02/431351121"/>
    <hyperlink ref="F556" r:id="rId58" display="https://podminky.urs.cz/item/CS_URS_2022_02/431351122"/>
    <hyperlink ref="F559" r:id="rId59" display="https://podminky.urs.cz/item/CS_URS_2022_02/434191421"/>
    <hyperlink ref="F567" r:id="rId60" display="https://podminky.urs.cz/item/CS_URS_2022_02/435124121"/>
    <hyperlink ref="F583" r:id="rId61" display="https://podminky.urs.cz/item/CS_URS_2022_02/953114131"/>
    <hyperlink ref="F598" r:id="rId62" display="https://podminky.urs.cz/item/CS_URS_2022_02/953241511"/>
    <hyperlink ref="F603" r:id="rId63" display="https://podminky.urs.cz/item/CS_URS_2022_02/953334521"/>
    <hyperlink ref="F606" r:id="rId64" display="https://podminky.urs.cz/item/CS_URS_2022_02/953961213"/>
    <hyperlink ref="F613" r:id="rId65" display="https://podminky.urs.cz/item/CS_URS_2022_02/953961214"/>
    <hyperlink ref="F618" r:id="rId66" display="https://podminky.urs.cz/item/CS_URS_2022_02/953965123"/>
    <hyperlink ref="F626" r:id="rId67" display="https://podminky.urs.cz/item/CS_URS_2022_02/998012023"/>
    <hyperlink ref="F631" r:id="rId68" display="https://podminky.urs.cz/item/CS_URS_2022_02/762085103"/>
    <hyperlink ref="F645" r:id="rId69" display="https://podminky.urs.cz/item/CS_URS_2022_02/762085114"/>
    <hyperlink ref="F652" r:id="rId70" display="https://podminky.urs.cz/item/CS_URS_2022_02/762086111"/>
    <hyperlink ref="F683" r:id="rId71" display="https://podminky.urs.cz/item/CS_URS_2022_02/762713110"/>
    <hyperlink ref="F691" r:id="rId72" display="https://podminky.urs.cz/item/CS_URS_2022_02/762713130"/>
    <hyperlink ref="F699" r:id="rId73" display="https://podminky.urs.cz/item/CS_URS_2022_02/762723461"/>
    <hyperlink ref="F715" r:id="rId74" display="https://podminky.urs.cz/item/CS_URS_2022_02/762795000"/>
    <hyperlink ref="F720" r:id="rId75" display="https://podminky.urs.cz/item/CS_URS_2022_02/998762103"/>
    <hyperlink ref="F724" r:id="rId76" display="https://podminky.urs.cz/item/CS_URS_2022_02/767163111"/>
    <hyperlink ref="F731" r:id="rId77" display="https://podminky.urs.cz/item/CS_URS_2022_02/767163211"/>
    <hyperlink ref="F738" r:id="rId78" display="https://podminky.urs.cz/item/CS_URS_2022_02/767210112"/>
    <hyperlink ref="F751" r:id="rId79" display="https://podminky.urs.cz/item/CS_URS_2022_02/767210151"/>
    <hyperlink ref="F758" r:id="rId80" display="https://podminky.urs.cz/item/CS_URS_2022_02/767590120"/>
    <hyperlink ref="F768" r:id="rId81" display="https://podminky.urs.cz/item/CS_URS_2022_02/998767102"/>
    <hyperlink ref="F784" r:id="rId82" display="https://podminky.urs.cz/item/CS_URS_2022_02/767391113"/>
    <hyperlink ref="F797" r:id="rId83" display="https://podminky.urs.cz/item/CS_URS_2022_02/767995114"/>
    <hyperlink ref="F932" r:id="rId84" display="https://podminky.urs.cz/item/CS_URS_2022_02/783201403"/>
    <hyperlink ref="F938" r:id="rId85" display="https://podminky.urs.cz/item/CS_URS_2022_02/783263101"/>
    <hyperlink ref="F942" r:id="rId86" display="https://podminky.urs.cz/item/CS_URS_2022_02/783264101"/>
    <hyperlink ref="F946" r:id="rId87" display="https://podminky.urs.cz/item/CS_URS_2022_02/783268111"/>
    <hyperlink ref="F950" r:id="rId88" display="https://podminky.urs.cz/item/CS_URS_2022_02/783301313"/>
    <hyperlink ref="F1052" r:id="rId89" display="https://podminky.urs.cz/item/CS_URS_2022_02/783314203"/>
    <hyperlink ref="F1103" r:id="rId90" display="https://podminky.urs.cz/item/CS_URS_2022_02/783315101"/>
    <hyperlink ref="F1154" r:id="rId91" display="https://podminky.urs.cz/item/CS_URS_2022_02/783317101"/>
    <hyperlink ref="F1207" r:id="rId92" display="https://podminky.urs.cz/item/CS_URS_2022_02/013274000"/>
    <hyperlink ref="F1210" r:id="rId93" display="https://podminky.urs.cz/item/CS_URS_2022_02/013284000"/>
    <hyperlink ref="F1214" r:id="rId94" display="https://podminky.urs.cz/item/CS_URS_2022_02/041903000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95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4.16016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104</v>
      </c>
    </row>
    <row r="3" s="1" customFormat="1" ht="6.96" customHeight="1"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22"/>
      <c r="AT3" s="19" t="s">
        <v>85</v>
      </c>
    </row>
    <row r="4" s="1" customFormat="1" ht="24.96" customHeight="1">
      <c r="B4" s="22"/>
      <c r="D4" s="144" t="s">
        <v>174</v>
      </c>
      <c r="L4" s="22"/>
      <c r="M4" s="145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6" t="s">
        <v>16</v>
      </c>
      <c r="L6" s="22"/>
    </row>
    <row r="7" s="1" customFormat="1" ht="26.25" customHeight="1">
      <c r="B7" s="22"/>
      <c r="E7" s="147" t="str">
        <f>'Rekapitulace stavby'!K6</f>
        <v>PROJEKT NA STAVBU HALY PRO DEPONACI SILNIČNÍCH VOZIDEL JHV VE VOZOVNĚ STŘEŠOVICE</v>
      </c>
      <c r="F7" s="146"/>
      <c r="G7" s="146"/>
      <c r="H7" s="146"/>
      <c r="L7" s="22"/>
    </row>
    <row r="8">
      <c r="B8" s="22"/>
      <c r="D8" s="146" t="s">
        <v>187</v>
      </c>
      <c r="L8" s="22"/>
    </row>
    <row r="9" s="1" customFormat="1" ht="16.5" customHeight="1">
      <c r="B9" s="22"/>
      <c r="E9" s="147" t="s">
        <v>191</v>
      </c>
      <c r="F9" s="1"/>
      <c r="G9" s="1"/>
      <c r="H9" s="1"/>
      <c r="L9" s="22"/>
    </row>
    <row r="10" s="1" customFormat="1" ht="12" customHeight="1">
      <c r="B10" s="22"/>
      <c r="D10" s="146" t="s">
        <v>195</v>
      </c>
      <c r="L10" s="22"/>
    </row>
    <row r="11" s="2" customFormat="1" ht="16.5" customHeight="1">
      <c r="A11" s="40"/>
      <c r="B11" s="46"/>
      <c r="C11" s="40"/>
      <c r="D11" s="40"/>
      <c r="E11" s="160" t="s">
        <v>3111</v>
      </c>
      <c r="F11" s="40"/>
      <c r="G11" s="40"/>
      <c r="H11" s="40"/>
      <c r="I11" s="40"/>
      <c r="J11" s="40"/>
      <c r="K11" s="40"/>
      <c r="L11" s="148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 ht="12" customHeight="1">
      <c r="A12" s="40"/>
      <c r="B12" s="46"/>
      <c r="C12" s="40"/>
      <c r="D12" s="146" t="s">
        <v>3112</v>
      </c>
      <c r="E12" s="40"/>
      <c r="F12" s="40"/>
      <c r="G12" s="40"/>
      <c r="H12" s="40"/>
      <c r="I12" s="40"/>
      <c r="J12" s="40"/>
      <c r="K12" s="40"/>
      <c r="L12" s="148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6.5" customHeight="1">
      <c r="A13" s="40"/>
      <c r="B13" s="46"/>
      <c r="C13" s="40"/>
      <c r="D13" s="40"/>
      <c r="E13" s="149" t="s">
        <v>3113</v>
      </c>
      <c r="F13" s="40"/>
      <c r="G13" s="40"/>
      <c r="H13" s="40"/>
      <c r="I13" s="40"/>
      <c r="J13" s="40"/>
      <c r="K13" s="40"/>
      <c r="L13" s="148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>
      <c r="A14" s="40"/>
      <c r="B14" s="46"/>
      <c r="C14" s="40"/>
      <c r="D14" s="40"/>
      <c r="E14" s="40"/>
      <c r="F14" s="40"/>
      <c r="G14" s="40"/>
      <c r="H14" s="40"/>
      <c r="I14" s="40"/>
      <c r="J14" s="40"/>
      <c r="K14" s="40"/>
      <c r="L14" s="148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2" customHeight="1">
      <c r="A15" s="40"/>
      <c r="B15" s="46"/>
      <c r="C15" s="40"/>
      <c r="D15" s="146" t="s">
        <v>18</v>
      </c>
      <c r="E15" s="40"/>
      <c r="F15" s="135" t="s">
        <v>19</v>
      </c>
      <c r="G15" s="40"/>
      <c r="H15" s="40"/>
      <c r="I15" s="146" t="s">
        <v>20</v>
      </c>
      <c r="J15" s="135" t="s">
        <v>19</v>
      </c>
      <c r="K15" s="40"/>
      <c r="L15" s="148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6" t="s">
        <v>21</v>
      </c>
      <c r="E16" s="40"/>
      <c r="F16" s="135" t="s">
        <v>22</v>
      </c>
      <c r="G16" s="40"/>
      <c r="H16" s="40"/>
      <c r="I16" s="146" t="s">
        <v>23</v>
      </c>
      <c r="J16" s="150" t="str">
        <f>'Rekapitulace stavby'!AN8</f>
        <v>30. 1. 2023</v>
      </c>
      <c r="K16" s="40"/>
      <c r="L16" s="148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0.8" customHeight="1">
      <c r="A17" s="40"/>
      <c r="B17" s="46"/>
      <c r="C17" s="40"/>
      <c r="D17" s="40"/>
      <c r="E17" s="40"/>
      <c r="F17" s="40"/>
      <c r="G17" s="40"/>
      <c r="H17" s="40"/>
      <c r="I17" s="40"/>
      <c r="J17" s="40"/>
      <c r="K17" s="40"/>
      <c r="L17" s="148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12" customHeight="1">
      <c r="A18" s="40"/>
      <c r="B18" s="46"/>
      <c r="C18" s="40"/>
      <c r="D18" s="146" t="s">
        <v>25</v>
      </c>
      <c r="E18" s="40"/>
      <c r="F18" s="40"/>
      <c r="G18" s="40"/>
      <c r="H18" s="40"/>
      <c r="I18" s="146" t="s">
        <v>26</v>
      </c>
      <c r="J18" s="135" t="s">
        <v>27</v>
      </c>
      <c r="K18" s="40"/>
      <c r="L18" s="148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8" customHeight="1">
      <c r="A19" s="40"/>
      <c r="B19" s="46"/>
      <c r="C19" s="40"/>
      <c r="D19" s="40"/>
      <c r="E19" s="135" t="s">
        <v>28</v>
      </c>
      <c r="F19" s="40"/>
      <c r="G19" s="40"/>
      <c r="H19" s="40"/>
      <c r="I19" s="146" t="s">
        <v>29</v>
      </c>
      <c r="J19" s="135" t="s">
        <v>30</v>
      </c>
      <c r="K19" s="40"/>
      <c r="L19" s="148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6.96" customHeight="1">
      <c r="A20" s="40"/>
      <c r="B20" s="46"/>
      <c r="C20" s="40"/>
      <c r="D20" s="40"/>
      <c r="E20" s="40"/>
      <c r="F20" s="40"/>
      <c r="G20" s="40"/>
      <c r="H20" s="40"/>
      <c r="I20" s="40"/>
      <c r="J20" s="40"/>
      <c r="K20" s="40"/>
      <c r="L20" s="148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12" customHeight="1">
      <c r="A21" s="40"/>
      <c r="B21" s="46"/>
      <c r="C21" s="40"/>
      <c r="D21" s="146" t="s">
        <v>31</v>
      </c>
      <c r="E21" s="40"/>
      <c r="F21" s="40"/>
      <c r="G21" s="40"/>
      <c r="H21" s="40"/>
      <c r="I21" s="146" t="s">
        <v>26</v>
      </c>
      <c r="J21" s="35" t="str">
        <f>'Rekapitulace stavby'!AN13</f>
        <v>Vyplň údaj</v>
      </c>
      <c r="K21" s="40"/>
      <c r="L21" s="148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8" customHeight="1">
      <c r="A22" s="40"/>
      <c r="B22" s="46"/>
      <c r="C22" s="40"/>
      <c r="D22" s="40"/>
      <c r="E22" s="35" t="str">
        <f>'Rekapitulace stavby'!E14</f>
        <v>Vyplň údaj</v>
      </c>
      <c r="F22" s="135"/>
      <c r="G22" s="135"/>
      <c r="H22" s="135"/>
      <c r="I22" s="146" t="s">
        <v>29</v>
      </c>
      <c r="J22" s="35" t="str">
        <f>'Rekapitulace stavby'!AN14</f>
        <v>Vyplň údaj</v>
      </c>
      <c r="K22" s="40"/>
      <c r="L22" s="148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6.96" customHeight="1">
      <c r="A23" s="40"/>
      <c r="B23" s="46"/>
      <c r="C23" s="40"/>
      <c r="D23" s="40"/>
      <c r="E23" s="40"/>
      <c r="F23" s="40"/>
      <c r="G23" s="40"/>
      <c r="H23" s="40"/>
      <c r="I23" s="40"/>
      <c r="J23" s="40"/>
      <c r="K23" s="40"/>
      <c r="L23" s="148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12" customHeight="1">
      <c r="A24" s="40"/>
      <c r="B24" s="46"/>
      <c r="C24" s="40"/>
      <c r="D24" s="146" t="s">
        <v>33</v>
      </c>
      <c r="E24" s="40"/>
      <c r="F24" s="40"/>
      <c r="G24" s="40"/>
      <c r="H24" s="40"/>
      <c r="I24" s="146" t="s">
        <v>26</v>
      </c>
      <c r="J24" s="135" t="s">
        <v>34</v>
      </c>
      <c r="K24" s="40"/>
      <c r="L24" s="148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8" customHeight="1">
      <c r="A25" s="40"/>
      <c r="B25" s="46"/>
      <c r="C25" s="40"/>
      <c r="D25" s="40"/>
      <c r="E25" s="135" t="s">
        <v>35</v>
      </c>
      <c r="F25" s="40"/>
      <c r="G25" s="40"/>
      <c r="H25" s="40"/>
      <c r="I25" s="146" t="s">
        <v>29</v>
      </c>
      <c r="J25" s="135" t="s">
        <v>36</v>
      </c>
      <c r="K25" s="40"/>
      <c r="L25" s="148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6.96" customHeight="1">
      <c r="A26" s="40"/>
      <c r="B26" s="46"/>
      <c r="C26" s="40"/>
      <c r="D26" s="40"/>
      <c r="E26" s="40"/>
      <c r="F26" s="40"/>
      <c r="G26" s="40"/>
      <c r="H26" s="40"/>
      <c r="I26" s="40"/>
      <c r="J26" s="40"/>
      <c r="K26" s="40"/>
      <c r="L26" s="148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12" customHeight="1">
      <c r="A27" s="40"/>
      <c r="B27" s="46"/>
      <c r="C27" s="40"/>
      <c r="D27" s="146" t="s">
        <v>38</v>
      </c>
      <c r="E27" s="40"/>
      <c r="F27" s="40"/>
      <c r="G27" s="40"/>
      <c r="H27" s="40"/>
      <c r="I27" s="146" t="s">
        <v>26</v>
      </c>
      <c r="J27" s="135" t="str">
        <f>IF('Rekapitulace stavby'!AN19="","",'Rekapitulace stavby'!AN19)</f>
        <v/>
      </c>
      <c r="K27" s="40"/>
      <c r="L27" s="148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8" customHeight="1">
      <c r="A28" s="40"/>
      <c r="B28" s="46"/>
      <c r="C28" s="40"/>
      <c r="D28" s="40"/>
      <c r="E28" s="135" t="str">
        <f>IF('Rekapitulace stavby'!E20="","",'Rekapitulace stavby'!E20)</f>
        <v>Tomáš Krhutek</v>
      </c>
      <c r="F28" s="40"/>
      <c r="G28" s="40"/>
      <c r="H28" s="40"/>
      <c r="I28" s="146" t="s">
        <v>29</v>
      </c>
      <c r="J28" s="135" t="str">
        <f>IF('Rekapitulace stavby'!AN20="","",'Rekapitulace stavby'!AN20)</f>
        <v/>
      </c>
      <c r="K28" s="40"/>
      <c r="L28" s="148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2" customFormat="1" ht="6.96" customHeight="1">
      <c r="A29" s="40"/>
      <c r="B29" s="46"/>
      <c r="C29" s="40"/>
      <c r="D29" s="40"/>
      <c r="E29" s="40"/>
      <c r="F29" s="40"/>
      <c r="G29" s="40"/>
      <c r="H29" s="40"/>
      <c r="I29" s="40"/>
      <c r="J29" s="40"/>
      <c r="K29" s="40"/>
      <c r="L29" s="148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s="2" customFormat="1" ht="12" customHeight="1">
      <c r="A30" s="40"/>
      <c r="B30" s="46"/>
      <c r="C30" s="40"/>
      <c r="D30" s="146" t="s">
        <v>40</v>
      </c>
      <c r="E30" s="40"/>
      <c r="F30" s="40"/>
      <c r="G30" s="40"/>
      <c r="H30" s="40"/>
      <c r="I30" s="40"/>
      <c r="J30" s="40"/>
      <c r="K30" s="40"/>
      <c r="L30" s="148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8" customFormat="1" ht="16.5" customHeight="1">
      <c r="A31" s="151"/>
      <c r="B31" s="152"/>
      <c r="C31" s="151"/>
      <c r="D31" s="151"/>
      <c r="E31" s="153" t="s">
        <v>19</v>
      </c>
      <c r="F31" s="153"/>
      <c r="G31" s="153"/>
      <c r="H31" s="153"/>
      <c r="I31" s="151"/>
      <c r="J31" s="151"/>
      <c r="K31" s="151"/>
      <c r="L31" s="154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</row>
    <row r="32" s="2" customFormat="1" ht="6.96" customHeight="1">
      <c r="A32" s="40"/>
      <c r="B32" s="46"/>
      <c r="C32" s="40"/>
      <c r="D32" s="40"/>
      <c r="E32" s="40"/>
      <c r="F32" s="40"/>
      <c r="G32" s="40"/>
      <c r="H32" s="40"/>
      <c r="I32" s="40"/>
      <c r="J32" s="40"/>
      <c r="K32" s="40"/>
      <c r="L32" s="148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6"/>
      <c r="E33" s="156"/>
      <c r="F33" s="156"/>
      <c r="G33" s="156"/>
      <c r="H33" s="156"/>
      <c r="I33" s="156"/>
      <c r="J33" s="156"/>
      <c r="K33" s="156"/>
      <c r="L33" s="148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25.44" customHeight="1">
      <c r="A34" s="40"/>
      <c r="B34" s="46"/>
      <c r="C34" s="40"/>
      <c r="D34" s="157" t="s">
        <v>42</v>
      </c>
      <c r="E34" s="40"/>
      <c r="F34" s="40"/>
      <c r="G34" s="40"/>
      <c r="H34" s="40"/>
      <c r="I34" s="40"/>
      <c r="J34" s="158">
        <f>ROUND(J95, 2)</f>
        <v>0</v>
      </c>
      <c r="K34" s="40"/>
      <c r="L34" s="148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6.96" customHeight="1">
      <c r="A35" s="40"/>
      <c r="B35" s="46"/>
      <c r="C35" s="40"/>
      <c r="D35" s="156"/>
      <c r="E35" s="156"/>
      <c r="F35" s="156"/>
      <c r="G35" s="156"/>
      <c r="H35" s="156"/>
      <c r="I35" s="156"/>
      <c r="J35" s="156"/>
      <c r="K35" s="156"/>
      <c r="L35" s="148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40"/>
      <c r="F36" s="159" t="s">
        <v>44</v>
      </c>
      <c r="G36" s="40"/>
      <c r="H36" s="40"/>
      <c r="I36" s="159" t="s">
        <v>43</v>
      </c>
      <c r="J36" s="159" t="s">
        <v>45</v>
      </c>
      <c r="K36" s="40"/>
      <c r="L36" s="148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s="2" customFormat="1" ht="14.4" customHeight="1">
      <c r="A37" s="40"/>
      <c r="B37" s="46"/>
      <c r="C37" s="40"/>
      <c r="D37" s="160" t="s">
        <v>46</v>
      </c>
      <c r="E37" s="146" t="s">
        <v>47</v>
      </c>
      <c r="F37" s="161">
        <f>ROUND((SUM(BE95:BE206)),  2)</f>
        <v>0</v>
      </c>
      <c r="G37" s="40"/>
      <c r="H37" s="40"/>
      <c r="I37" s="162">
        <v>0.20999999999999999</v>
      </c>
      <c r="J37" s="161">
        <f>ROUND(((SUM(BE95:BE206))*I37),  2)</f>
        <v>0</v>
      </c>
      <c r="K37" s="40"/>
      <c r="L37" s="148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s="2" customFormat="1" ht="14.4" customHeight="1">
      <c r="A38" s="40"/>
      <c r="B38" s="46"/>
      <c r="C38" s="40"/>
      <c r="D38" s="40"/>
      <c r="E38" s="146" t="s">
        <v>48</v>
      </c>
      <c r="F38" s="161">
        <f>ROUND((SUM(BF95:BF206)),  2)</f>
        <v>0</v>
      </c>
      <c r="G38" s="40"/>
      <c r="H38" s="40"/>
      <c r="I38" s="162">
        <v>0.14999999999999999</v>
      </c>
      <c r="J38" s="161">
        <f>ROUND(((SUM(BF95:BF206))*I38),  2)</f>
        <v>0</v>
      </c>
      <c r="K38" s="40"/>
      <c r="L38" s="148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6" t="s">
        <v>49</v>
      </c>
      <c r="F39" s="161">
        <f>ROUND((SUM(BG95:BG206)),  2)</f>
        <v>0</v>
      </c>
      <c r="G39" s="40"/>
      <c r="H39" s="40"/>
      <c r="I39" s="162">
        <v>0.20999999999999999</v>
      </c>
      <c r="J39" s="161">
        <f>0</f>
        <v>0</v>
      </c>
      <c r="K39" s="40"/>
      <c r="L39" s="148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hidden="1" s="2" customFormat="1" ht="14.4" customHeight="1">
      <c r="A40" s="40"/>
      <c r="B40" s="46"/>
      <c r="C40" s="40"/>
      <c r="D40" s="40"/>
      <c r="E40" s="146" t="s">
        <v>50</v>
      </c>
      <c r="F40" s="161">
        <f>ROUND((SUM(BH95:BH206)),  2)</f>
        <v>0</v>
      </c>
      <c r="G40" s="40"/>
      <c r="H40" s="40"/>
      <c r="I40" s="162">
        <v>0.14999999999999999</v>
      </c>
      <c r="J40" s="161">
        <f>0</f>
        <v>0</v>
      </c>
      <c r="K40" s="40"/>
      <c r="L40" s="148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hidden="1" s="2" customFormat="1" ht="14.4" customHeight="1">
      <c r="A41" s="40"/>
      <c r="B41" s="46"/>
      <c r="C41" s="40"/>
      <c r="D41" s="40"/>
      <c r="E41" s="146" t="s">
        <v>51</v>
      </c>
      <c r="F41" s="161">
        <f>ROUND((SUM(BI95:BI206)),  2)</f>
        <v>0</v>
      </c>
      <c r="G41" s="40"/>
      <c r="H41" s="40"/>
      <c r="I41" s="162">
        <v>0</v>
      </c>
      <c r="J41" s="161">
        <f>0</f>
        <v>0</v>
      </c>
      <c r="K41" s="40"/>
      <c r="L41" s="148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6.96" customHeight="1">
      <c r="A42" s="40"/>
      <c r="B42" s="46"/>
      <c r="C42" s="40"/>
      <c r="D42" s="40"/>
      <c r="E42" s="40"/>
      <c r="F42" s="40"/>
      <c r="G42" s="40"/>
      <c r="H42" s="40"/>
      <c r="I42" s="40"/>
      <c r="J42" s="40"/>
      <c r="K42" s="40"/>
      <c r="L42" s="148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3" s="2" customFormat="1" ht="25.44" customHeight="1">
      <c r="A43" s="40"/>
      <c r="B43" s="46"/>
      <c r="C43" s="163"/>
      <c r="D43" s="164" t="s">
        <v>52</v>
      </c>
      <c r="E43" s="165"/>
      <c r="F43" s="165"/>
      <c r="G43" s="166" t="s">
        <v>53</v>
      </c>
      <c r="H43" s="167" t="s">
        <v>54</v>
      </c>
      <c r="I43" s="165"/>
      <c r="J43" s="168">
        <f>SUM(J34:J41)</f>
        <v>0</v>
      </c>
      <c r="K43" s="169"/>
      <c r="L43" s="148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</row>
    <row r="44" s="2" customFormat="1" ht="14.4" customHeight="1">
      <c r="A44" s="40"/>
      <c r="B44" s="170"/>
      <c r="C44" s="171"/>
      <c r="D44" s="171"/>
      <c r="E44" s="171"/>
      <c r="F44" s="171"/>
      <c r="G44" s="171"/>
      <c r="H44" s="171"/>
      <c r="I44" s="171"/>
      <c r="J44" s="171"/>
      <c r="K44" s="171"/>
      <c r="L44" s="148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8" s="2" customFormat="1" ht="6.96" customHeight="1">
      <c r="A48" s="40"/>
      <c r="B48" s="172"/>
      <c r="C48" s="173"/>
      <c r="D48" s="173"/>
      <c r="E48" s="173"/>
      <c r="F48" s="173"/>
      <c r="G48" s="173"/>
      <c r="H48" s="173"/>
      <c r="I48" s="173"/>
      <c r="J48" s="173"/>
      <c r="K48" s="173"/>
      <c r="L48" s="148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24.96" customHeight="1">
      <c r="A49" s="40"/>
      <c r="B49" s="41"/>
      <c r="C49" s="25" t="s">
        <v>284</v>
      </c>
      <c r="D49" s="42"/>
      <c r="E49" s="42"/>
      <c r="F49" s="42"/>
      <c r="G49" s="42"/>
      <c r="H49" s="42"/>
      <c r="I49" s="42"/>
      <c r="J49" s="42"/>
      <c r="K49" s="42"/>
      <c r="L49" s="148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6.96" customHeight="1">
      <c r="A50" s="40"/>
      <c r="B50" s="41"/>
      <c r="C50" s="42"/>
      <c r="D50" s="42"/>
      <c r="E50" s="42"/>
      <c r="F50" s="42"/>
      <c r="G50" s="42"/>
      <c r="H50" s="42"/>
      <c r="I50" s="42"/>
      <c r="J50" s="42"/>
      <c r="K50" s="42"/>
      <c r="L50" s="148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2" customFormat="1" ht="12" customHeight="1">
      <c r="A51" s="40"/>
      <c r="B51" s="41"/>
      <c r="C51" s="34" t="s">
        <v>16</v>
      </c>
      <c r="D51" s="42"/>
      <c r="E51" s="42"/>
      <c r="F51" s="42"/>
      <c r="G51" s="42"/>
      <c r="H51" s="42"/>
      <c r="I51" s="42"/>
      <c r="J51" s="42"/>
      <c r="K51" s="42"/>
      <c r="L51" s="148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s="2" customFormat="1" ht="26.25" customHeight="1">
      <c r="A52" s="40"/>
      <c r="B52" s="41"/>
      <c r="C52" s="42"/>
      <c r="D52" s="42"/>
      <c r="E52" s="174" t="str">
        <f>E7</f>
        <v>PROJEKT NA STAVBU HALY PRO DEPONACI SILNIČNÍCH VOZIDEL JHV VE VOZOVNĚ STŘEŠOVICE</v>
      </c>
      <c r="F52" s="34"/>
      <c r="G52" s="34"/>
      <c r="H52" s="34"/>
      <c r="I52" s="42"/>
      <c r="J52" s="42"/>
      <c r="K52" s="42"/>
      <c r="L52" s="148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1" customFormat="1" ht="12" customHeight="1">
      <c r="B53" s="23"/>
      <c r="C53" s="34" t="s">
        <v>187</v>
      </c>
      <c r="D53" s="24"/>
      <c r="E53" s="24"/>
      <c r="F53" s="24"/>
      <c r="G53" s="24"/>
      <c r="H53" s="24"/>
      <c r="I53" s="24"/>
      <c r="J53" s="24"/>
      <c r="K53" s="24"/>
      <c r="L53" s="22"/>
    </row>
    <row r="54" s="1" customFormat="1" ht="16.5" customHeight="1">
      <c r="B54" s="23"/>
      <c r="C54" s="24"/>
      <c r="D54" s="24"/>
      <c r="E54" s="174" t="s">
        <v>191</v>
      </c>
      <c r="F54" s="24"/>
      <c r="G54" s="24"/>
      <c r="H54" s="24"/>
      <c r="I54" s="24"/>
      <c r="J54" s="24"/>
      <c r="K54" s="24"/>
      <c r="L54" s="22"/>
    </row>
    <row r="55" s="1" customFormat="1" ht="12" customHeight="1">
      <c r="B55" s="23"/>
      <c r="C55" s="34" t="s">
        <v>195</v>
      </c>
      <c r="D55" s="24"/>
      <c r="E55" s="24"/>
      <c r="F55" s="24"/>
      <c r="G55" s="24"/>
      <c r="H55" s="24"/>
      <c r="I55" s="24"/>
      <c r="J55" s="24"/>
      <c r="K55" s="24"/>
      <c r="L55" s="22"/>
    </row>
    <row r="56" s="2" customFormat="1" ht="16.5" customHeight="1">
      <c r="A56" s="40"/>
      <c r="B56" s="41"/>
      <c r="C56" s="42"/>
      <c r="D56" s="42"/>
      <c r="E56" s="297" t="s">
        <v>3111</v>
      </c>
      <c r="F56" s="42"/>
      <c r="G56" s="42"/>
      <c r="H56" s="42"/>
      <c r="I56" s="42"/>
      <c r="J56" s="42"/>
      <c r="K56" s="42"/>
      <c r="L56" s="148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12" customHeight="1">
      <c r="A57" s="40"/>
      <c r="B57" s="41"/>
      <c r="C57" s="34" t="s">
        <v>3112</v>
      </c>
      <c r="D57" s="42"/>
      <c r="E57" s="42"/>
      <c r="F57" s="42"/>
      <c r="G57" s="42"/>
      <c r="H57" s="42"/>
      <c r="I57" s="42"/>
      <c r="J57" s="42"/>
      <c r="K57" s="42"/>
      <c r="L57" s="148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6.5" customHeight="1">
      <c r="A58" s="40"/>
      <c r="B58" s="41"/>
      <c r="C58" s="42"/>
      <c r="D58" s="42"/>
      <c r="E58" s="71" t="str">
        <f>E13</f>
        <v>SO-02-4.1-1 - VODA</v>
      </c>
      <c r="F58" s="42"/>
      <c r="G58" s="42"/>
      <c r="H58" s="42"/>
      <c r="I58" s="42"/>
      <c r="J58" s="42"/>
      <c r="K58" s="42"/>
      <c r="L58" s="148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6.96" customHeight="1">
      <c r="A59" s="40"/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148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2" customHeight="1">
      <c r="A60" s="40"/>
      <c r="B60" s="41"/>
      <c r="C60" s="34" t="s">
        <v>21</v>
      </c>
      <c r="D60" s="42"/>
      <c r="E60" s="42"/>
      <c r="F60" s="29" t="str">
        <f>F16</f>
        <v xml:space="preserve">Patočkova č.p. 132 a 460, Na Ořechovce č.p. 1062 </v>
      </c>
      <c r="G60" s="42"/>
      <c r="H60" s="42"/>
      <c r="I60" s="34" t="s">
        <v>23</v>
      </c>
      <c r="J60" s="74" t="str">
        <f>IF(J16="","",J16)</f>
        <v>30. 1. 2023</v>
      </c>
      <c r="K60" s="42"/>
      <c r="L60" s="148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6.96" customHeight="1">
      <c r="A61" s="40"/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148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15.15" customHeight="1">
      <c r="A62" s="40"/>
      <c r="B62" s="41"/>
      <c r="C62" s="34" t="s">
        <v>25</v>
      </c>
      <c r="D62" s="42"/>
      <c r="E62" s="42"/>
      <c r="F62" s="29" t="str">
        <f>E19</f>
        <v>Dopravní podnik hl. m. Prahy, akciová společnost</v>
      </c>
      <c r="G62" s="42"/>
      <c r="H62" s="42"/>
      <c r="I62" s="34" t="s">
        <v>33</v>
      </c>
      <c r="J62" s="38" t="str">
        <f>E25</f>
        <v>SAGASTA, s.r.o.</v>
      </c>
      <c r="K62" s="42"/>
      <c r="L62" s="148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15.15" customHeight="1">
      <c r="A63" s="40"/>
      <c r="B63" s="41"/>
      <c r="C63" s="34" t="s">
        <v>31</v>
      </c>
      <c r="D63" s="42"/>
      <c r="E63" s="42"/>
      <c r="F63" s="29" t="str">
        <f>IF(E22="","",E22)</f>
        <v>Vyplň údaj</v>
      </c>
      <c r="G63" s="42"/>
      <c r="H63" s="42"/>
      <c r="I63" s="34" t="s">
        <v>38</v>
      </c>
      <c r="J63" s="38" t="str">
        <f>E28</f>
        <v>Tomáš Krhutek</v>
      </c>
      <c r="K63" s="42"/>
      <c r="L63" s="148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 s="2" customFormat="1" ht="10.32" customHeight="1">
      <c r="A64" s="40"/>
      <c r="B64" s="41"/>
      <c r="C64" s="42"/>
      <c r="D64" s="42"/>
      <c r="E64" s="42"/>
      <c r="F64" s="42"/>
      <c r="G64" s="42"/>
      <c r="H64" s="42"/>
      <c r="I64" s="42"/>
      <c r="J64" s="42"/>
      <c r="K64" s="42"/>
      <c r="L64" s="148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 s="2" customFormat="1" ht="29.28" customHeight="1">
      <c r="A65" s="40"/>
      <c r="B65" s="41"/>
      <c r="C65" s="175" t="s">
        <v>285</v>
      </c>
      <c r="D65" s="176"/>
      <c r="E65" s="176"/>
      <c r="F65" s="176"/>
      <c r="G65" s="176"/>
      <c r="H65" s="176"/>
      <c r="I65" s="176"/>
      <c r="J65" s="177" t="s">
        <v>286</v>
      </c>
      <c r="K65" s="176"/>
      <c r="L65" s="148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 s="2" customFormat="1" ht="10.32" customHeight="1">
      <c r="A66" s="40"/>
      <c r="B66" s="41"/>
      <c r="C66" s="42"/>
      <c r="D66" s="42"/>
      <c r="E66" s="42"/>
      <c r="F66" s="42"/>
      <c r="G66" s="42"/>
      <c r="H66" s="42"/>
      <c r="I66" s="42"/>
      <c r="J66" s="42"/>
      <c r="K66" s="42"/>
      <c r="L66" s="148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 s="2" customFormat="1" ht="22.8" customHeight="1">
      <c r="A67" s="40"/>
      <c r="B67" s="41"/>
      <c r="C67" s="178" t="s">
        <v>74</v>
      </c>
      <c r="D67" s="42"/>
      <c r="E67" s="42"/>
      <c r="F67" s="42"/>
      <c r="G67" s="42"/>
      <c r="H67" s="42"/>
      <c r="I67" s="42"/>
      <c r="J67" s="104">
        <f>J95</f>
        <v>0</v>
      </c>
      <c r="K67" s="42"/>
      <c r="L67" s="148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U67" s="19" t="s">
        <v>287</v>
      </c>
    </row>
    <row r="68" s="9" customFormat="1" ht="24.96" customHeight="1">
      <c r="A68" s="9"/>
      <c r="B68" s="179"/>
      <c r="C68" s="180"/>
      <c r="D68" s="181" t="s">
        <v>3114</v>
      </c>
      <c r="E68" s="182"/>
      <c r="F68" s="182"/>
      <c r="G68" s="182"/>
      <c r="H68" s="182"/>
      <c r="I68" s="182"/>
      <c r="J68" s="183">
        <f>J96</f>
        <v>0</v>
      </c>
      <c r="K68" s="180"/>
      <c r="L68" s="184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="9" customFormat="1" ht="24.96" customHeight="1">
      <c r="A69" s="9"/>
      <c r="B69" s="179"/>
      <c r="C69" s="180"/>
      <c r="D69" s="181" t="s">
        <v>3115</v>
      </c>
      <c r="E69" s="182"/>
      <c r="F69" s="182"/>
      <c r="G69" s="182"/>
      <c r="H69" s="182"/>
      <c r="I69" s="182"/>
      <c r="J69" s="183">
        <f>J133</f>
        <v>0</v>
      </c>
      <c r="K69" s="180"/>
      <c r="L69" s="184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="10" customFormat="1" ht="19.92" customHeight="1">
      <c r="A70" s="10"/>
      <c r="B70" s="185"/>
      <c r="C70" s="127"/>
      <c r="D70" s="186" t="s">
        <v>3116</v>
      </c>
      <c r="E70" s="187"/>
      <c r="F70" s="187"/>
      <c r="G70" s="187"/>
      <c r="H70" s="187"/>
      <c r="I70" s="187"/>
      <c r="J70" s="188">
        <f>J173</f>
        <v>0</v>
      </c>
      <c r="K70" s="127"/>
      <c r="L70" s="189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="10" customFormat="1" ht="19.92" customHeight="1">
      <c r="A71" s="10"/>
      <c r="B71" s="185"/>
      <c r="C71" s="127"/>
      <c r="D71" s="186" t="s">
        <v>3117</v>
      </c>
      <c r="E71" s="187"/>
      <c r="F71" s="187"/>
      <c r="G71" s="187"/>
      <c r="H71" s="187"/>
      <c r="I71" s="187"/>
      <c r="J71" s="188">
        <f>J192</f>
        <v>0</v>
      </c>
      <c r="K71" s="127"/>
      <c r="L71" s="189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s="2" customFormat="1" ht="21.84" customHeight="1">
      <c r="A72" s="40"/>
      <c r="B72" s="41"/>
      <c r="C72" s="42"/>
      <c r="D72" s="42"/>
      <c r="E72" s="42"/>
      <c r="F72" s="42"/>
      <c r="G72" s="42"/>
      <c r="H72" s="42"/>
      <c r="I72" s="42"/>
      <c r="J72" s="42"/>
      <c r="K72" s="42"/>
      <c r="L72" s="148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</row>
    <row r="73" s="2" customFormat="1" ht="6.96" customHeight="1">
      <c r="A73" s="40"/>
      <c r="B73" s="61"/>
      <c r="C73" s="62"/>
      <c r="D73" s="62"/>
      <c r="E73" s="62"/>
      <c r="F73" s="62"/>
      <c r="G73" s="62"/>
      <c r="H73" s="62"/>
      <c r="I73" s="62"/>
      <c r="J73" s="62"/>
      <c r="K73" s="62"/>
      <c r="L73" s="148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7" s="2" customFormat="1" ht="6.96" customHeight="1">
      <c r="A77" s="40"/>
      <c r="B77" s="63"/>
      <c r="C77" s="64"/>
      <c r="D77" s="64"/>
      <c r="E77" s="64"/>
      <c r="F77" s="64"/>
      <c r="G77" s="64"/>
      <c r="H77" s="64"/>
      <c r="I77" s="64"/>
      <c r="J77" s="64"/>
      <c r="K77" s="64"/>
      <c r="L77" s="148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 s="2" customFormat="1" ht="24.96" customHeight="1">
      <c r="A78" s="40"/>
      <c r="B78" s="41"/>
      <c r="C78" s="25" t="s">
        <v>319</v>
      </c>
      <c r="D78" s="42"/>
      <c r="E78" s="42"/>
      <c r="F78" s="42"/>
      <c r="G78" s="42"/>
      <c r="H78" s="42"/>
      <c r="I78" s="42"/>
      <c r="J78" s="42"/>
      <c r="K78" s="42"/>
      <c r="L78" s="148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2" customFormat="1" ht="6.96" customHeight="1">
      <c r="A79" s="40"/>
      <c r="B79" s="41"/>
      <c r="C79" s="42"/>
      <c r="D79" s="42"/>
      <c r="E79" s="42"/>
      <c r="F79" s="42"/>
      <c r="G79" s="42"/>
      <c r="H79" s="42"/>
      <c r="I79" s="42"/>
      <c r="J79" s="42"/>
      <c r="K79" s="42"/>
      <c r="L79" s="148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12" customHeight="1">
      <c r="A80" s="40"/>
      <c r="B80" s="41"/>
      <c r="C80" s="34" t="s">
        <v>16</v>
      </c>
      <c r="D80" s="42"/>
      <c r="E80" s="42"/>
      <c r="F80" s="42"/>
      <c r="G80" s="42"/>
      <c r="H80" s="42"/>
      <c r="I80" s="42"/>
      <c r="J80" s="42"/>
      <c r="K80" s="42"/>
      <c r="L80" s="148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26.25" customHeight="1">
      <c r="A81" s="40"/>
      <c r="B81" s="41"/>
      <c r="C81" s="42"/>
      <c r="D81" s="42"/>
      <c r="E81" s="174" t="str">
        <f>E7</f>
        <v>PROJEKT NA STAVBU HALY PRO DEPONACI SILNIČNÍCH VOZIDEL JHV VE VOZOVNĚ STŘEŠOVICE</v>
      </c>
      <c r="F81" s="34"/>
      <c r="G81" s="34"/>
      <c r="H81" s="34"/>
      <c r="I81" s="42"/>
      <c r="J81" s="42"/>
      <c r="K81" s="42"/>
      <c r="L81" s="148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1" customFormat="1" ht="12" customHeight="1">
      <c r="B82" s="23"/>
      <c r="C82" s="34" t="s">
        <v>187</v>
      </c>
      <c r="D82" s="24"/>
      <c r="E82" s="24"/>
      <c r="F82" s="24"/>
      <c r="G82" s="24"/>
      <c r="H82" s="24"/>
      <c r="I82" s="24"/>
      <c r="J82" s="24"/>
      <c r="K82" s="24"/>
      <c r="L82" s="22"/>
    </row>
    <row r="83" s="1" customFormat="1" ht="16.5" customHeight="1">
      <c r="B83" s="23"/>
      <c r="C83" s="24"/>
      <c r="D83" s="24"/>
      <c r="E83" s="174" t="s">
        <v>191</v>
      </c>
      <c r="F83" s="24"/>
      <c r="G83" s="24"/>
      <c r="H83" s="24"/>
      <c r="I83" s="24"/>
      <c r="J83" s="24"/>
      <c r="K83" s="24"/>
      <c r="L83" s="22"/>
    </row>
    <row r="84" s="1" customFormat="1" ht="12" customHeight="1">
      <c r="B84" s="23"/>
      <c r="C84" s="34" t="s">
        <v>195</v>
      </c>
      <c r="D84" s="24"/>
      <c r="E84" s="24"/>
      <c r="F84" s="24"/>
      <c r="G84" s="24"/>
      <c r="H84" s="24"/>
      <c r="I84" s="24"/>
      <c r="J84" s="24"/>
      <c r="K84" s="24"/>
      <c r="L84" s="22"/>
    </row>
    <row r="85" s="2" customFormat="1" ht="16.5" customHeight="1">
      <c r="A85" s="40"/>
      <c r="B85" s="41"/>
      <c r="C85" s="42"/>
      <c r="D85" s="42"/>
      <c r="E85" s="297" t="s">
        <v>3111</v>
      </c>
      <c r="F85" s="42"/>
      <c r="G85" s="42"/>
      <c r="H85" s="42"/>
      <c r="I85" s="42"/>
      <c r="J85" s="42"/>
      <c r="K85" s="42"/>
      <c r="L85" s="148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="2" customFormat="1" ht="12" customHeight="1">
      <c r="A86" s="40"/>
      <c r="B86" s="41"/>
      <c r="C86" s="34" t="s">
        <v>3112</v>
      </c>
      <c r="D86" s="42"/>
      <c r="E86" s="42"/>
      <c r="F86" s="42"/>
      <c r="G86" s="42"/>
      <c r="H86" s="42"/>
      <c r="I86" s="42"/>
      <c r="J86" s="42"/>
      <c r="K86" s="42"/>
      <c r="L86" s="148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16.5" customHeight="1">
      <c r="A87" s="40"/>
      <c r="B87" s="41"/>
      <c r="C87" s="42"/>
      <c r="D87" s="42"/>
      <c r="E87" s="71" t="str">
        <f>E13</f>
        <v>SO-02-4.1-1 - VODA</v>
      </c>
      <c r="F87" s="42"/>
      <c r="G87" s="42"/>
      <c r="H87" s="42"/>
      <c r="I87" s="42"/>
      <c r="J87" s="42"/>
      <c r="K87" s="42"/>
      <c r="L87" s="148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2" customFormat="1" ht="6.96" customHeight="1">
      <c r="A88" s="40"/>
      <c r="B88" s="41"/>
      <c r="C88" s="42"/>
      <c r="D88" s="42"/>
      <c r="E88" s="42"/>
      <c r="F88" s="42"/>
      <c r="G88" s="42"/>
      <c r="H88" s="42"/>
      <c r="I88" s="42"/>
      <c r="J88" s="42"/>
      <c r="K88" s="42"/>
      <c r="L88" s="148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 s="2" customFormat="1" ht="12" customHeight="1">
      <c r="A89" s="40"/>
      <c r="B89" s="41"/>
      <c r="C89" s="34" t="s">
        <v>21</v>
      </c>
      <c r="D89" s="42"/>
      <c r="E89" s="42"/>
      <c r="F89" s="29" t="str">
        <f>F16</f>
        <v xml:space="preserve">Patočkova č.p. 132 a 460, Na Ořechovce č.p. 1062 </v>
      </c>
      <c r="G89" s="42"/>
      <c r="H89" s="42"/>
      <c r="I89" s="34" t="s">
        <v>23</v>
      </c>
      <c r="J89" s="74" t="str">
        <f>IF(J16="","",J16)</f>
        <v>30. 1. 2023</v>
      </c>
      <c r="K89" s="42"/>
      <c r="L89" s="148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 s="2" customFormat="1" ht="6.96" customHeight="1">
      <c r="A90" s="40"/>
      <c r="B90" s="41"/>
      <c r="C90" s="42"/>
      <c r="D90" s="42"/>
      <c r="E90" s="42"/>
      <c r="F90" s="42"/>
      <c r="G90" s="42"/>
      <c r="H90" s="42"/>
      <c r="I90" s="42"/>
      <c r="J90" s="42"/>
      <c r="K90" s="42"/>
      <c r="L90" s="148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 s="2" customFormat="1" ht="15.15" customHeight="1">
      <c r="A91" s="40"/>
      <c r="B91" s="41"/>
      <c r="C91" s="34" t="s">
        <v>25</v>
      </c>
      <c r="D91" s="42"/>
      <c r="E91" s="42"/>
      <c r="F91" s="29" t="str">
        <f>E19</f>
        <v>Dopravní podnik hl. m. Prahy, akciová společnost</v>
      </c>
      <c r="G91" s="42"/>
      <c r="H91" s="42"/>
      <c r="I91" s="34" t="s">
        <v>33</v>
      </c>
      <c r="J91" s="38" t="str">
        <f>E25</f>
        <v>SAGASTA, s.r.o.</v>
      </c>
      <c r="K91" s="42"/>
      <c r="L91" s="148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2" s="2" customFormat="1" ht="15.15" customHeight="1">
      <c r="A92" s="40"/>
      <c r="B92" s="41"/>
      <c r="C92" s="34" t="s">
        <v>31</v>
      </c>
      <c r="D92" s="42"/>
      <c r="E92" s="42"/>
      <c r="F92" s="29" t="str">
        <f>IF(E22="","",E22)</f>
        <v>Vyplň údaj</v>
      </c>
      <c r="G92" s="42"/>
      <c r="H92" s="42"/>
      <c r="I92" s="34" t="s">
        <v>38</v>
      </c>
      <c r="J92" s="38" t="str">
        <f>E28</f>
        <v>Tomáš Krhutek</v>
      </c>
      <c r="K92" s="42"/>
      <c r="L92" s="148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</row>
    <row r="93" s="2" customFormat="1" ht="10.32" customHeight="1">
      <c r="A93" s="40"/>
      <c r="B93" s="41"/>
      <c r="C93" s="42"/>
      <c r="D93" s="42"/>
      <c r="E93" s="42"/>
      <c r="F93" s="42"/>
      <c r="G93" s="42"/>
      <c r="H93" s="42"/>
      <c r="I93" s="42"/>
      <c r="J93" s="42"/>
      <c r="K93" s="42"/>
      <c r="L93" s="148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</row>
    <row r="94" s="11" customFormat="1" ht="29.28" customHeight="1">
      <c r="A94" s="190"/>
      <c r="B94" s="191"/>
      <c r="C94" s="192" t="s">
        <v>320</v>
      </c>
      <c r="D94" s="193" t="s">
        <v>61</v>
      </c>
      <c r="E94" s="193" t="s">
        <v>57</v>
      </c>
      <c r="F94" s="193" t="s">
        <v>58</v>
      </c>
      <c r="G94" s="193" t="s">
        <v>321</v>
      </c>
      <c r="H94" s="193" t="s">
        <v>322</v>
      </c>
      <c r="I94" s="193" t="s">
        <v>323</v>
      </c>
      <c r="J94" s="193" t="s">
        <v>286</v>
      </c>
      <c r="K94" s="194" t="s">
        <v>324</v>
      </c>
      <c r="L94" s="195"/>
      <c r="M94" s="94" t="s">
        <v>19</v>
      </c>
      <c r="N94" s="95" t="s">
        <v>46</v>
      </c>
      <c r="O94" s="95" t="s">
        <v>325</v>
      </c>
      <c r="P94" s="95" t="s">
        <v>326</v>
      </c>
      <c r="Q94" s="95" t="s">
        <v>327</v>
      </c>
      <c r="R94" s="95" t="s">
        <v>328</v>
      </c>
      <c r="S94" s="95" t="s">
        <v>329</v>
      </c>
      <c r="T94" s="95" t="s">
        <v>330</v>
      </c>
      <c r="U94" s="96" t="s">
        <v>331</v>
      </c>
      <c r="V94" s="190"/>
      <c r="W94" s="190"/>
      <c r="X94" s="190"/>
      <c r="Y94" s="190"/>
      <c r="Z94" s="190"/>
      <c r="AA94" s="190"/>
      <c r="AB94" s="190"/>
      <c r="AC94" s="190"/>
      <c r="AD94" s="190"/>
      <c r="AE94" s="190"/>
    </row>
    <row r="95" s="2" customFormat="1" ht="22.8" customHeight="1">
      <c r="A95" s="40"/>
      <c r="B95" s="41"/>
      <c r="C95" s="101" t="s">
        <v>332</v>
      </c>
      <c r="D95" s="42"/>
      <c r="E95" s="42"/>
      <c r="F95" s="42"/>
      <c r="G95" s="42"/>
      <c r="H95" s="42"/>
      <c r="I95" s="42"/>
      <c r="J95" s="196">
        <f>BK95</f>
        <v>0</v>
      </c>
      <c r="K95" s="42"/>
      <c r="L95" s="46"/>
      <c r="M95" s="97"/>
      <c r="N95" s="197"/>
      <c r="O95" s="98"/>
      <c r="P95" s="198">
        <f>P96+P133</f>
        <v>0</v>
      </c>
      <c r="Q95" s="98"/>
      <c r="R95" s="198">
        <f>R96+R133</f>
        <v>0.65171000000000001</v>
      </c>
      <c r="S95" s="98"/>
      <c r="T95" s="198">
        <f>T96+T133</f>
        <v>0</v>
      </c>
      <c r="U95" s="99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T95" s="19" t="s">
        <v>75</v>
      </c>
      <c r="AU95" s="19" t="s">
        <v>287</v>
      </c>
      <c r="BK95" s="199">
        <f>BK96+BK133</f>
        <v>0</v>
      </c>
    </row>
    <row r="96" s="12" customFormat="1" ht="25.92" customHeight="1">
      <c r="A96" s="12"/>
      <c r="B96" s="200"/>
      <c r="C96" s="201"/>
      <c r="D96" s="202" t="s">
        <v>75</v>
      </c>
      <c r="E96" s="203" t="s">
        <v>3118</v>
      </c>
      <c r="F96" s="203" t="s">
        <v>3119</v>
      </c>
      <c r="G96" s="201"/>
      <c r="H96" s="201"/>
      <c r="I96" s="204"/>
      <c r="J96" s="205">
        <f>BK96</f>
        <v>0</v>
      </c>
      <c r="K96" s="201"/>
      <c r="L96" s="206"/>
      <c r="M96" s="207"/>
      <c r="N96" s="208"/>
      <c r="O96" s="208"/>
      <c r="P96" s="209">
        <f>SUM(P97:P132)</f>
        <v>0</v>
      </c>
      <c r="Q96" s="208"/>
      <c r="R96" s="209">
        <f>SUM(R97:R132)</f>
        <v>0.11342000000000001</v>
      </c>
      <c r="S96" s="208"/>
      <c r="T96" s="209">
        <f>SUM(T97:T132)</f>
        <v>0</v>
      </c>
      <c r="U96" s="210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R96" s="211" t="s">
        <v>83</v>
      </c>
      <c r="AT96" s="212" t="s">
        <v>75</v>
      </c>
      <c r="AU96" s="212" t="s">
        <v>76</v>
      </c>
      <c r="AY96" s="211" t="s">
        <v>335</v>
      </c>
      <c r="BK96" s="213">
        <f>SUM(BK97:BK132)</f>
        <v>0</v>
      </c>
    </row>
    <row r="97" s="2" customFormat="1" ht="16.5" customHeight="1">
      <c r="A97" s="40"/>
      <c r="B97" s="41"/>
      <c r="C97" s="216" t="s">
        <v>83</v>
      </c>
      <c r="D97" s="216" t="s">
        <v>337</v>
      </c>
      <c r="E97" s="217" t="s">
        <v>3120</v>
      </c>
      <c r="F97" s="218" t="s">
        <v>3121</v>
      </c>
      <c r="G97" s="219" t="s">
        <v>1529</v>
      </c>
      <c r="H97" s="220">
        <v>5</v>
      </c>
      <c r="I97" s="221"/>
      <c r="J97" s="222">
        <f>ROUND(I97*H97,2)</f>
        <v>0</v>
      </c>
      <c r="K97" s="218" t="s">
        <v>19</v>
      </c>
      <c r="L97" s="46"/>
      <c r="M97" s="223" t="s">
        <v>19</v>
      </c>
      <c r="N97" s="224" t="s">
        <v>47</v>
      </c>
      <c r="O97" s="86"/>
      <c r="P97" s="225">
        <f>O97*H97</f>
        <v>0</v>
      </c>
      <c r="Q97" s="225">
        <v>0</v>
      </c>
      <c r="R97" s="225">
        <f>Q97*H97</f>
        <v>0</v>
      </c>
      <c r="S97" s="225">
        <v>0</v>
      </c>
      <c r="T97" s="225">
        <f>S97*H97</f>
        <v>0</v>
      </c>
      <c r="U97" s="226" t="s">
        <v>19</v>
      </c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R97" s="227" t="s">
        <v>103</v>
      </c>
      <c r="AT97" s="227" t="s">
        <v>337</v>
      </c>
      <c r="AU97" s="227" t="s">
        <v>83</v>
      </c>
      <c r="AY97" s="19" t="s">
        <v>335</v>
      </c>
      <c r="BE97" s="228">
        <f>IF(N97="základní",J97,0)</f>
        <v>0</v>
      </c>
      <c r="BF97" s="228">
        <f>IF(N97="snížená",J97,0)</f>
        <v>0</v>
      </c>
      <c r="BG97" s="228">
        <f>IF(N97="zákl. přenesená",J97,0)</f>
        <v>0</v>
      </c>
      <c r="BH97" s="228">
        <f>IF(N97="sníž. přenesená",J97,0)</f>
        <v>0</v>
      </c>
      <c r="BI97" s="228">
        <f>IF(N97="nulová",J97,0)</f>
        <v>0</v>
      </c>
      <c r="BJ97" s="19" t="s">
        <v>83</v>
      </c>
      <c r="BK97" s="228">
        <f>ROUND(I97*H97,2)</f>
        <v>0</v>
      </c>
      <c r="BL97" s="19" t="s">
        <v>103</v>
      </c>
      <c r="BM97" s="227" t="s">
        <v>405</v>
      </c>
    </row>
    <row r="98" s="2" customFormat="1">
      <c r="A98" s="40"/>
      <c r="B98" s="41"/>
      <c r="C98" s="42"/>
      <c r="D98" s="229" t="s">
        <v>343</v>
      </c>
      <c r="E98" s="42"/>
      <c r="F98" s="230" t="s">
        <v>3121</v>
      </c>
      <c r="G98" s="42"/>
      <c r="H98" s="42"/>
      <c r="I98" s="231"/>
      <c r="J98" s="42"/>
      <c r="K98" s="42"/>
      <c r="L98" s="46"/>
      <c r="M98" s="232"/>
      <c r="N98" s="233"/>
      <c r="O98" s="86"/>
      <c r="P98" s="86"/>
      <c r="Q98" s="86"/>
      <c r="R98" s="86"/>
      <c r="S98" s="86"/>
      <c r="T98" s="86"/>
      <c r="U98" s="87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T98" s="19" t="s">
        <v>343</v>
      </c>
      <c r="AU98" s="19" t="s">
        <v>83</v>
      </c>
    </row>
    <row r="99" s="2" customFormat="1" ht="16.5" customHeight="1">
      <c r="A99" s="40"/>
      <c r="B99" s="41"/>
      <c r="C99" s="216" t="s">
        <v>85</v>
      </c>
      <c r="D99" s="216" t="s">
        <v>337</v>
      </c>
      <c r="E99" s="217" t="s">
        <v>3122</v>
      </c>
      <c r="F99" s="218" t="s">
        <v>3123</v>
      </c>
      <c r="G99" s="219" t="s">
        <v>1529</v>
      </c>
      <c r="H99" s="220">
        <v>3</v>
      </c>
      <c r="I99" s="221"/>
      <c r="J99" s="222">
        <f>ROUND(I99*H99,2)</f>
        <v>0</v>
      </c>
      <c r="K99" s="218" t="s">
        <v>19</v>
      </c>
      <c r="L99" s="46"/>
      <c r="M99" s="223" t="s">
        <v>19</v>
      </c>
      <c r="N99" s="224" t="s">
        <v>47</v>
      </c>
      <c r="O99" s="86"/>
      <c r="P99" s="225">
        <f>O99*H99</f>
        <v>0</v>
      </c>
      <c r="Q99" s="225">
        <v>0</v>
      </c>
      <c r="R99" s="225">
        <f>Q99*H99</f>
        <v>0</v>
      </c>
      <c r="S99" s="225">
        <v>0</v>
      </c>
      <c r="T99" s="225">
        <f>S99*H99</f>
        <v>0</v>
      </c>
      <c r="U99" s="226" t="s">
        <v>19</v>
      </c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R99" s="227" t="s">
        <v>103</v>
      </c>
      <c r="AT99" s="227" t="s">
        <v>337</v>
      </c>
      <c r="AU99" s="227" t="s">
        <v>83</v>
      </c>
      <c r="AY99" s="19" t="s">
        <v>335</v>
      </c>
      <c r="BE99" s="228">
        <f>IF(N99="základní",J99,0)</f>
        <v>0</v>
      </c>
      <c r="BF99" s="228">
        <f>IF(N99="snížená",J99,0)</f>
        <v>0</v>
      </c>
      <c r="BG99" s="228">
        <f>IF(N99="zákl. přenesená",J99,0)</f>
        <v>0</v>
      </c>
      <c r="BH99" s="228">
        <f>IF(N99="sníž. přenesená",J99,0)</f>
        <v>0</v>
      </c>
      <c r="BI99" s="228">
        <f>IF(N99="nulová",J99,0)</f>
        <v>0</v>
      </c>
      <c r="BJ99" s="19" t="s">
        <v>83</v>
      </c>
      <c r="BK99" s="228">
        <f>ROUND(I99*H99,2)</f>
        <v>0</v>
      </c>
      <c r="BL99" s="19" t="s">
        <v>103</v>
      </c>
      <c r="BM99" s="227" t="s">
        <v>420</v>
      </c>
    </row>
    <row r="100" s="2" customFormat="1">
      <c r="A100" s="40"/>
      <c r="B100" s="41"/>
      <c r="C100" s="42"/>
      <c r="D100" s="229" t="s">
        <v>343</v>
      </c>
      <c r="E100" s="42"/>
      <c r="F100" s="230" t="s">
        <v>3123</v>
      </c>
      <c r="G100" s="42"/>
      <c r="H100" s="42"/>
      <c r="I100" s="231"/>
      <c r="J100" s="42"/>
      <c r="K100" s="42"/>
      <c r="L100" s="46"/>
      <c r="M100" s="232"/>
      <c r="N100" s="233"/>
      <c r="O100" s="86"/>
      <c r="P100" s="86"/>
      <c r="Q100" s="86"/>
      <c r="R100" s="86"/>
      <c r="S100" s="86"/>
      <c r="T100" s="86"/>
      <c r="U100" s="87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T100" s="19" t="s">
        <v>343</v>
      </c>
      <c r="AU100" s="19" t="s">
        <v>83</v>
      </c>
    </row>
    <row r="101" s="2" customFormat="1" ht="16.5" customHeight="1">
      <c r="A101" s="40"/>
      <c r="B101" s="41"/>
      <c r="C101" s="216" t="s">
        <v>99</v>
      </c>
      <c r="D101" s="216" t="s">
        <v>337</v>
      </c>
      <c r="E101" s="217" t="s">
        <v>3124</v>
      </c>
      <c r="F101" s="218" t="s">
        <v>3125</v>
      </c>
      <c r="G101" s="219" t="s">
        <v>1529</v>
      </c>
      <c r="H101" s="220">
        <v>2</v>
      </c>
      <c r="I101" s="221"/>
      <c r="J101" s="222">
        <f>ROUND(I101*H101,2)</f>
        <v>0</v>
      </c>
      <c r="K101" s="218" t="s">
        <v>19</v>
      </c>
      <c r="L101" s="46"/>
      <c r="M101" s="223" t="s">
        <v>19</v>
      </c>
      <c r="N101" s="224" t="s">
        <v>47</v>
      </c>
      <c r="O101" s="86"/>
      <c r="P101" s="225">
        <f>O101*H101</f>
        <v>0</v>
      </c>
      <c r="Q101" s="225">
        <v>0</v>
      </c>
      <c r="R101" s="225">
        <f>Q101*H101</f>
        <v>0</v>
      </c>
      <c r="S101" s="225">
        <v>0</v>
      </c>
      <c r="T101" s="225">
        <f>S101*H101</f>
        <v>0</v>
      </c>
      <c r="U101" s="226" t="s">
        <v>19</v>
      </c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R101" s="227" t="s">
        <v>103</v>
      </c>
      <c r="AT101" s="227" t="s">
        <v>337</v>
      </c>
      <c r="AU101" s="227" t="s">
        <v>83</v>
      </c>
      <c r="AY101" s="19" t="s">
        <v>335</v>
      </c>
      <c r="BE101" s="228">
        <f>IF(N101="základní",J101,0)</f>
        <v>0</v>
      </c>
      <c r="BF101" s="228">
        <f>IF(N101="snížená",J101,0)</f>
        <v>0</v>
      </c>
      <c r="BG101" s="228">
        <f>IF(N101="zákl. přenesená",J101,0)</f>
        <v>0</v>
      </c>
      <c r="BH101" s="228">
        <f>IF(N101="sníž. přenesená",J101,0)</f>
        <v>0</v>
      </c>
      <c r="BI101" s="228">
        <f>IF(N101="nulová",J101,0)</f>
        <v>0</v>
      </c>
      <c r="BJ101" s="19" t="s">
        <v>83</v>
      </c>
      <c r="BK101" s="228">
        <f>ROUND(I101*H101,2)</f>
        <v>0</v>
      </c>
      <c r="BL101" s="19" t="s">
        <v>103</v>
      </c>
      <c r="BM101" s="227" t="s">
        <v>434</v>
      </c>
    </row>
    <row r="102" s="2" customFormat="1">
      <c r="A102" s="40"/>
      <c r="B102" s="41"/>
      <c r="C102" s="42"/>
      <c r="D102" s="229" t="s">
        <v>343</v>
      </c>
      <c r="E102" s="42"/>
      <c r="F102" s="230" t="s">
        <v>3125</v>
      </c>
      <c r="G102" s="42"/>
      <c r="H102" s="42"/>
      <c r="I102" s="231"/>
      <c r="J102" s="42"/>
      <c r="K102" s="42"/>
      <c r="L102" s="46"/>
      <c r="M102" s="232"/>
      <c r="N102" s="233"/>
      <c r="O102" s="86"/>
      <c r="P102" s="86"/>
      <c r="Q102" s="86"/>
      <c r="R102" s="86"/>
      <c r="S102" s="86"/>
      <c r="T102" s="86"/>
      <c r="U102" s="87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T102" s="19" t="s">
        <v>343</v>
      </c>
      <c r="AU102" s="19" t="s">
        <v>83</v>
      </c>
    </row>
    <row r="103" s="2" customFormat="1" ht="16.5" customHeight="1">
      <c r="A103" s="40"/>
      <c r="B103" s="41"/>
      <c r="C103" s="216" t="s">
        <v>103</v>
      </c>
      <c r="D103" s="216" t="s">
        <v>337</v>
      </c>
      <c r="E103" s="217" t="s">
        <v>3126</v>
      </c>
      <c r="F103" s="218" t="s">
        <v>3127</v>
      </c>
      <c r="G103" s="219" t="s">
        <v>1529</v>
      </c>
      <c r="H103" s="220">
        <v>2</v>
      </c>
      <c r="I103" s="221"/>
      <c r="J103" s="222">
        <f>ROUND(I103*H103,2)</f>
        <v>0</v>
      </c>
      <c r="K103" s="218" t="s">
        <v>19</v>
      </c>
      <c r="L103" s="46"/>
      <c r="M103" s="223" t="s">
        <v>19</v>
      </c>
      <c r="N103" s="224" t="s">
        <v>47</v>
      </c>
      <c r="O103" s="86"/>
      <c r="P103" s="225">
        <f>O103*H103</f>
        <v>0</v>
      </c>
      <c r="Q103" s="225">
        <v>0</v>
      </c>
      <c r="R103" s="225">
        <f>Q103*H103</f>
        <v>0</v>
      </c>
      <c r="S103" s="225">
        <v>0</v>
      </c>
      <c r="T103" s="225">
        <f>S103*H103</f>
        <v>0</v>
      </c>
      <c r="U103" s="226" t="s">
        <v>19</v>
      </c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R103" s="227" t="s">
        <v>103</v>
      </c>
      <c r="AT103" s="227" t="s">
        <v>337</v>
      </c>
      <c r="AU103" s="227" t="s">
        <v>83</v>
      </c>
      <c r="AY103" s="19" t="s">
        <v>335</v>
      </c>
      <c r="BE103" s="228">
        <f>IF(N103="základní",J103,0)</f>
        <v>0</v>
      </c>
      <c r="BF103" s="228">
        <f>IF(N103="snížená",J103,0)</f>
        <v>0</v>
      </c>
      <c r="BG103" s="228">
        <f>IF(N103="zákl. přenesená",J103,0)</f>
        <v>0</v>
      </c>
      <c r="BH103" s="228">
        <f>IF(N103="sníž. přenesená",J103,0)</f>
        <v>0</v>
      </c>
      <c r="BI103" s="228">
        <f>IF(N103="nulová",J103,0)</f>
        <v>0</v>
      </c>
      <c r="BJ103" s="19" t="s">
        <v>83</v>
      </c>
      <c r="BK103" s="228">
        <f>ROUND(I103*H103,2)</f>
        <v>0</v>
      </c>
      <c r="BL103" s="19" t="s">
        <v>103</v>
      </c>
      <c r="BM103" s="227" t="s">
        <v>447</v>
      </c>
    </row>
    <row r="104" s="2" customFormat="1">
      <c r="A104" s="40"/>
      <c r="B104" s="41"/>
      <c r="C104" s="42"/>
      <c r="D104" s="229" t="s">
        <v>343</v>
      </c>
      <c r="E104" s="42"/>
      <c r="F104" s="230" t="s">
        <v>3127</v>
      </c>
      <c r="G104" s="42"/>
      <c r="H104" s="42"/>
      <c r="I104" s="231"/>
      <c r="J104" s="42"/>
      <c r="K104" s="42"/>
      <c r="L104" s="46"/>
      <c r="M104" s="232"/>
      <c r="N104" s="233"/>
      <c r="O104" s="86"/>
      <c r="P104" s="86"/>
      <c r="Q104" s="86"/>
      <c r="R104" s="86"/>
      <c r="S104" s="86"/>
      <c r="T104" s="86"/>
      <c r="U104" s="87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T104" s="19" t="s">
        <v>343</v>
      </c>
      <c r="AU104" s="19" t="s">
        <v>83</v>
      </c>
    </row>
    <row r="105" s="2" customFormat="1" ht="16.5" customHeight="1">
      <c r="A105" s="40"/>
      <c r="B105" s="41"/>
      <c r="C105" s="216" t="s">
        <v>369</v>
      </c>
      <c r="D105" s="216" t="s">
        <v>337</v>
      </c>
      <c r="E105" s="217" t="s">
        <v>3128</v>
      </c>
      <c r="F105" s="218" t="s">
        <v>3129</v>
      </c>
      <c r="G105" s="219" t="s">
        <v>1529</v>
      </c>
      <c r="H105" s="220">
        <v>1</v>
      </c>
      <c r="I105" s="221"/>
      <c r="J105" s="222">
        <f>ROUND(I105*H105,2)</f>
        <v>0</v>
      </c>
      <c r="K105" s="218" t="s">
        <v>19</v>
      </c>
      <c r="L105" s="46"/>
      <c r="M105" s="223" t="s">
        <v>19</v>
      </c>
      <c r="N105" s="224" t="s">
        <v>47</v>
      </c>
      <c r="O105" s="86"/>
      <c r="P105" s="225">
        <f>O105*H105</f>
        <v>0</v>
      </c>
      <c r="Q105" s="225">
        <v>0</v>
      </c>
      <c r="R105" s="225">
        <f>Q105*H105</f>
        <v>0</v>
      </c>
      <c r="S105" s="225">
        <v>0</v>
      </c>
      <c r="T105" s="225">
        <f>S105*H105</f>
        <v>0</v>
      </c>
      <c r="U105" s="226" t="s">
        <v>19</v>
      </c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R105" s="227" t="s">
        <v>103</v>
      </c>
      <c r="AT105" s="227" t="s">
        <v>337</v>
      </c>
      <c r="AU105" s="227" t="s">
        <v>83</v>
      </c>
      <c r="AY105" s="19" t="s">
        <v>335</v>
      </c>
      <c r="BE105" s="228">
        <f>IF(N105="základní",J105,0)</f>
        <v>0</v>
      </c>
      <c r="BF105" s="228">
        <f>IF(N105="snížená",J105,0)</f>
        <v>0</v>
      </c>
      <c r="BG105" s="228">
        <f>IF(N105="zákl. přenesená",J105,0)</f>
        <v>0</v>
      </c>
      <c r="BH105" s="228">
        <f>IF(N105="sníž. přenesená",J105,0)</f>
        <v>0</v>
      </c>
      <c r="BI105" s="228">
        <f>IF(N105="nulová",J105,0)</f>
        <v>0</v>
      </c>
      <c r="BJ105" s="19" t="s">
        <v>83</v>
      </c>
      <c r="BK105" s="228">
        <f>ROUND(I105*H105,2)</f>
        <v>0</v>
      </c>
      <c r="BL105" s="19" t="s">
        <v>103</v>
      </c>
      <c r="BM105" s="227" t="s">
        <v>463</v>
      </c>
    </row>
    <row r="106" s="2" customFormat="1">
      <c r="A106" s="40"/>
      <c r="B106" s="41"/>
      <c r="C106" s="42"/>
      <c r="D106" s="229" t="s">
        <v>343</v>
      </c>
      <c r="E106" s="42"/>
      <c r="F106" s="230" t="s">
        <v>3129</v>
      </c>
      <c r="G106" s="42"/>
      <c r="H106" s="42"/>
      <c r="I106" s="231"/>
      <c r="J106" s="42"/>
      <c r="K106" s="42"/>
      <c r="L106" s="46"/>
      <c r="M106" s="232"/>
      <c r="N106" s="233"/>
      <c r="O106" s="86"/>
      <c r="P106" s="86"/>
      <c r="Q106" s="86"/>
      <c r="R106" s="86"/>
      <c r="S106" s="86"/>
      <c r="T106" s="86"/>
      <c r="U106" s="87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T106" s="19" t="s">
        <v>343</v>
      </c>
      <c r="AU106" s="19" t="s">
        <v>83</v>
      </c>
    </row>
    <row r="107" s="2" customFormat="1" ht="16.5" customHeight="1">
      <c r="A107" s="40"/>
      <c r="B107" s="41"/>
      <c r="C107" s="216" t="s">
        <v>377</v>
      </c>
      <c r="D107" s="216" t="s">
        <v>337</v>
      </c>
      <c r="E107" s="217" t="s">
        <v>3130</v>
      </c>
      <c r="F107" s="218" t="s">
        <v>3131</v>
      </c>
      <c r="G107" s="219" t="s">
        <v>1529</v>
      </c>
      <c r="H107" s="220">
        <v>1</v>
      </c>
      <c r="I107" s="221"/>
      <c r="J107" s="222">
        <f>ROUND(I107*H107,2)</f>
        <v>0</v>
      </c>
      <c r="K107" s="218" t="s">
        <v>19</v>
      </c>
      <c r="L107" s="46"/>
      <c r="M107" s="223" t="s">
        <v>19</v>
      </c>
      <c r="N107" s="224" t="s">
        <v>47</v>
      </c>
      <c r="O107" s="86"/>
      <c r="P107" s="225">
        <f>O107*H107</f>
        <v>0</v>
      </c>
      <c r="Q107" s="225">
        <v>0</v>
      </c>
      <c r="R107" s="225">
        <f>Q107*H107</f>
        <v>0</v>
      </c>
      <c r="S107" s="225">
        <v>0</v>
      </c>
      <c r="T107" s="225">
        <f>S107*H107</f>
        <v>0</v>
      </c>
      <c r="U107" s="226" t="s">
        <v>19</v>
      </c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R107" s="227" t="s">
        <v>103</v>
      </c>
      <c r="AT107" s="227" t="s">
        <v>337</v>
      </c>
      <c r="AU107" s="227" t="s">
        <v>83</v>
      </c>
      <c r="AY107" s="19" t="s">
        <v>335</v>
      </c>
      <c r="BE107" s="228">
        <f>IF(N107="základní",J107,0)</f>
        <v>0</v>
      </c>
      <c r="BF107" s="228">
        <f>IF(N107="snížená",J107,0)</f>
        <v>0</v>
      </c>
      <c r="BG107" s="228">
        <f>IF(N107="zákl. přenesená",J107,0)</f>
        <v>0</v>
      </c>
      <c r="BH107" s="228">
        <f>IF(N107="sníž. přenesená",J107,0)</f>
        <v>0</v>
      </c>
      <c r="BI107" s="228">
        <f>IF(N107="nulová",J107,0)</f>
        <v>0</v>
      </c>
      <c r="BJ107" s="19" t="s">
        <v>83</v>
      </c>
      <c r="BK107" s="228">
        <f>ROUND(I107*H107,2)</f>
        <v>0</v>
      </c>
      <c r="BL107" s="19" t="s">
        <v>103</v>
      </c>
      <c r="BM107" s="227" t="s">
        <v>478</v>
      </c>
    </row>
    <row r="108" s="2" customFormat="1">
      <c r="A108" s="40"/>
      <c r="B108" s="41"/>
      <c r="C108" s="42"/>
      <c r="D108" s="229" t="s">
        <v>343</v>
      </c>
      <c r="E108" s="42"/>
      <c r="F108" s="230" t="s">
        <v>3131</v>
      </c>
      <c r="G108" s="42"/>
      <c r="H108" s="42"/>
      <c r="I108" s="231"/>
      <c r="J108" s="42"/>
      <c r="K108" s="42"/>
      <c r="L108" s="46"/>
      <c r="M108" s="232"/>
      <c r="N108" s="233"/>
      <c r="O108" s="86"/>
      <c r="P108" s="86"/>
      <c r="Q108" s="86"/>
      <c r="R108" s="86"/>
      <c r="S108" s="86"/>
      <c r="T108" s="86"/>
      <c r="U108" s="87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T108" s="19" t="s">
        <v>343</v>
      </c>
      <c r="AU108" s="19" t="s">
        <v>83</v>
      </c>
    </row>
    <row r="109" s="2" customFormat="1" ht="16.5" customHeight="1">
      <c r="A109" s="40"/>
      <c r="B109" s="41"/>
      <c r="C109" s="216" t="s">
        <v>385</v>
      </c>
      <c r="D109" s="216" t="s">
        <v>337</v>
      </c>
      <c r="E109" s="217" t="s">
        <v>3132</v>
      </c>
      <c r="F109" s="218" t="s">
        <v>3133</v>
      </c>
      <c r="G109" s="219" t="s">
        <v>1149</v>
      </c>
      <c r="H109" s="220">
        <v>2</v>
      </c>
      <c r="I109" s="221"/>
      <c r="J109" s="222">
        <f>ROUND(I109*H109,2)</f>
        <v>0</v>
      </c>
      <c r="K109" s="218" t="s">
        <v>341</v>
      </c>
      <c r="L109" s="46"/>
      <c r="M109" s="223" t="s">
        <v>19</v>
      </c>
      <c r="N109" s="224" t="s">
        <v>47</v>
      </c>
      <c r="O109" s="86"/>
      <c r="P109" s="225">
        <f>O109*H109</f>
        <v>0</v>
      </c>
      <c r="Q109" s="225">
        <v>0.00089999999999999998</v>
      </c>
      <c r="R109" s="225">
        <f>Q109*H109</f>
        <v>0.0018</v>
      </c>
      <c r="S109" s="225">
        <v>0</v>
      </c>
      <c r="T109" s="225">
        <f>S109*H109</f>
        <v>0</v>
      </c>
      <c r="U109" s="226" t="s">
        <v>19</v>
      </c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R109" s="227" t="s">
        <v>447</v>
      </c>
      <c r="AT109" s="227" t="s">
        <v>337</v>
      </c>
      <c r="AU109" s="227" t="s">
        <v>83</v>
      </c>
      <c r="AY109" s="19" t="s">
        <v>335</v>
      </c>
      <c r="BE109" s="228">
        <f>IF(N109="základní",J109,0)</f>
        <v>0</v>
      </c>
      <c r="BF109" s="228">
        <f>IF(N109="snížená",J109,0)</f>
        <v>0</v>
      </c>
      <c r="BG109" s="228">
        <f>IF(N109="zákl. přenesená",J109,0)</f>
        <v>0</v>
      </c>
      <c r="BH109" s="228">
        <f>IF(N109="sníž. přenesená",J109,0)</f>
        <v>0</v>
      </c>
      <c r="BI109" s="228">
        <f>IF(N109="nulová",J109,0)</f>
        <v>0</v>
      </c>
      <c r="BJ109" s="19" t="s">
        <v>83</v>
      </c>
      <c r="BK109" s="228">
        <f>ROUND(I109*H109,2)</f>
        <v>0</v>
      </c>
      <c r="BL109" s="19" t="s">
        <v>447</v>
      </c>
      <c r="BM109" s="227" t="s">
        <v>3134</v>
      </c>
    </row>
    <row r="110" s="2" customFormat="1">
      <c r="A110" s="40"/>
      <c r="B110" s="41"/>
      <c r="C110" s="42"/>
      <c r="D110" s="229" t="s">
        <v>343</v>
      </c>
      <c r="E110" s="42"/>
      <c r="F110" s="230" t="s">
        <v>3135</v>
      </c>
      <c r="G110" s="42"/>
      <c r="H110" s="42"/>
      <c r="I110" s="231"/>
      <c r="J110" s="42"/>
      <c r="K110" s="42"/>
      <c r="L110" s="46"/>
      <c r="M110" s="232"/>
      <c r="N110" s="233"/>
      <c r="O110" s="86"/>
      <c r="P110" s="86"/>
      <c r="Q110" s="86"/>
      <c r="R110" s="86"/>
      <c r="S110" s="86"/>
      <c r="T110" s="86"/>
      <c r="U110" s="87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T110" s="19" t="s">
        <v>343</v>
      </c>
      <c r="AU110" s="19" t="s">
        <v>83</v>
      </c>
    </row>
    <row r="111" s="2" customFormat="1">
      <c r="A111" s="40"/>
      <c r="B111" s="41"/>
      <c r="C111" s="42"/>
      <c r="D111" s="234" t="s">
        <v>345</v>
      </c>
      <c r="E111" s="42"/>
      <c r="F111" s="235" t="s">
        <v>3136</v>
      </c>
      <c r="G111" s="42"/>
      <c r="H111" s="42"/>
      <c r="I111" s="231"/>
      <c r="J111" s="42"/>
      <c r="K111" s="42"/>
      <c r="L111" s="46"/>
      <c r="M111" s="232"/>
      <c r="N111" s="233"/>
      <c r="O111" s="86"/>
      <c r="P111" s="86"/>
      <c r="Q111" s="86"/>
      <c r="R111" s="86"/>
      <c r="S111" s="86"/>
      <c r="T111" s="86"/>
      <c r="U111" s="87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T111" s="19" t="s">
        <v>345</v>
      </c>
      <c r="AU111" s="19" t="s">
        <v>83</v>
      </c>
    </row>
    <row r="112" s="2" customFormat="1" ht="21.75" customHeight="1">
      <c r="A112" s="40"/>
      <c r="B112" s="41"/>
      <c r="C112" s="216" t="s">
        <v>394</v>
      </c>
      <c r="D112" s="216" t="s">
        <v>337</v>
      </c>
      <c r="E112" s="217" t="s">
        <v>3137</v>
      </c>
      <c r="F112" s="218" t="s">
        <v>3138</v>
      </c>
      <c r="G112" s="219" t="s">
        <v>1529</v>
      </c>
      <c r="H112" s="220">
        <v>1</v>
      </c>
      <c r="I112" s="221"/>
      <c r="J112" s="222">
        <f>ROUND(I112*H112,2)</f>
        <v>0</v>
      </c>
      <c r="K112" s="218" t="s">
        <v>19</v>
      </c>
      <c r="L112" s="46"/>
      <c r="M112" s="223" t="s">
        <v>19</v>
      </c>
      <c r="N112" s="224" t="s">
        <v>47</v>
      </c>
      <c r="O112" s="86"/>
      <c r="P112" s="225">
        <f>O112*H112</f>
        <v>0</v>
      </c>
      <c r="Q112" s="225">
        <v>0</v>
      </c>
      <c r="R112" s="225">
        <f>Q112*H112</f>
        <v>0</v>
      </c>
      <c r="S112" s="225">
        <v>0</v>
      </c>
      <c r="T112" s="225">
        <f>S112*H112</f>
        <v>0</v>
      </c>
      <c r="U112" s="226" t="s">
        <v>19</v>
      </c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R112" s="227" t="s">
        <v>103</v>
      </c>
      <c r="AT112" s="227" t="s">
        <v>337</v>
      </c>
      <c r="AU112" s="227" t="s">
        <v>83</v>
      </c>
      <c r="AY112" s="19" t="s">
        <v>335</v>
      </c>
      <c r="BE112" s="228">
        <f>IF(N112="základní",J112,0)</f>
        <v>0</v>
      </c>
      <c r="BF112" s="228">
        <f>IF(N112="snížená",J112,0)</f>
        <v>0</v>
      </c>
      <c r="BG112" s="228">
        <f>IF(N112="zákl. přenesená",J112,0)</f>
        <v>0</v>
      </c>
      <c r="BH112" s="228">
        <f>IF(N112="sníž. přenesená",J112,0)</f>
        <v>0</v>
      </c>
      <c r="BI112" s="228">
        <f>IF(N112="nulová",J112,0)</f>
        <v>0</v>
      </c>
      <c r="BJ112" s="19" t="s">
        <v>83</v>
      </c>
      <c r="BK112" s="228">
        <f>ROUND(I112*H112,2)</f>
        <v>0</v>
      </c>
      <c r="BL112" s="19" t="s">
        <v>103</v>
      </c>
      <c r="BM112" s="227" t="s">
        <v>85</v>
      </c>
    </row>
    <row r="113" s="2" customFormat="1">
      <c r="A113" s="40"/>
      <c r="B113" s="41"/>
      <c r="C113" s="42"/>
      <c r="D113" s="229" t="s">
        <v>343</v>
      </c>
      <c r="E113" s="42"/>
      <c r="F113" s="230" t="s">
        <v>3138</v>
      </c>
      <c r="G113" s="42"/>
      <c r="H113" s="42"/>
      <c r="I113" s="231"/>
      <c r="J113" s="42"/>
      <c r="K113" s="42"/>
      <c r="L113" s="46"/>
      <c r="M113" s="232"/>
      <c r="N113" s="233"/>
      <c r="O113" s="86"/>
      <c r="P113" s="86"/>
      <c r="Q113" s="86"/>
      <c r="R113" s="86"/>
      <c r="S113" s="86"/>
      <c r="T113" s="86"/>
      <c r="U113" s="87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T113" s="19" t="s">
        <v>343</v>
      </c>
      <c r="AU113" s="19" t="s">
        <v>83</v>
      </c>
    </row>
    <row r="114" s="2" customFormat="1" ht="16.5" customHeight="1">
      <c r="A114" s="40"/>
      <c r="B114" s="41"/>
      <c r="C114" s="216" t="s">
        <v>401</v>
      </c>
      <c r="D114" s="216" t="s">
        <v>337</v>
      </c>
      <c r="E114" s="217" t="s">
        <v>3139</v>
      </c>
      <c r="F114" s="218" t="s">
        <v>3140</v>
      </c>
      <c r="G114" s="219" t="s">
        <v>1149</v>
      </c>
      <c r="H114" s="220">
        <v>1</v>
      </c>
      <c r="I114" s="221"/>
      <c r="J114" s="222">
        <f>ROUND(I114*H114,2)</f>
        <v>0</v>
      </c>
      <c r="K114" s="218" t="s">
        <v>341</v>
      </c>
      <c r="L114" s="46"/>
      <c r="M114" s="223" t="s">
        <v>19</v>
      </c>
      <c r="N114" s="224" t="s">
        <v>47</v>
      </c>
      <c r="O114" s="86"/>
      <c r="P114" s="225">
        <f>O114*H114</f>
        <v>0</v>
      </c>
      <c r="Q114" s="225">
        <v>0.002</v>
      </c>
      <c r="R114" s="225">
        <f>Q114*H114</f>
        <v>0.002</v>
      </c>
      <c r="S114" s="225">
        <v>0</v>
      </c>
      <c r="T114" s="225">
        <f>S114*H114</f>
        <v>0</v>
      </c>
      <c r="U114" s="226" t="s">
        <v>19</v>
      </c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R114" s="227" t="s">
        <v>447</v>
      </c>
      <c r="AT114" s="227" t="s">
        <v>337</v>
      </c>
      <c r="AU114" s="227" t="s">
        <v>83</v>
      </c>
      <c r="AY114" s="19" t="s">
        <v>335</v>
      </c>
      <c r="BE114" s="228">
        <f>IF(N114="základní",J114,0)</f>
        <v>0</v>
      </c>
      <c r="BF114" s="228">
        <f>IF(N114="snížená",J114,0)</f>
        <v>0</v>
      </c>
      <c r="BG114" s="228">
        <f>IF(N114="zákl. přenesená",J114,0)</f>
        <v>0</v>
      </c>
      <c r="BH114" s="228">
        <f>IF(N114="sníž. přenesená",J114,0)</f>
        <v>0</v>
      </c>
      <c r="BI114" s="228">
        <f>IF(N114="nulová",J114,0)</f>
        <v>0</v>
      </c>
      <c r="BJ114" s="19" t="s">
        <v>83</v>
      </c>
      <c r="BK114" s="228">
        <f>ROUND(I114*H114,2)</f>
        <v>0</v>
      </c>
      <c r="BL114" s="19" t="s">
        <v>447</v>
      </c>
      <c r="BM114" s="227" t="s">
        <v>3141</v>
      </c>
    </row>
    <row r="115" s="2" customFormat="1">
      <c r="A115" s="40"/>
      <c r="B115" s="41"/>
      <c r="C115" s="42"/>
      <c r="D115" s="229" t="s">
        <v>343</v>
      </c>
      <c r="E115" s="42"/>
      <c r="F115" s="230" t="s">
        <v>3142</v>
      </c>
      <c r="G115" s="42"/>
      <c r="H115" s="42"/>
      <c r="I115" s="231"/>
      <c r="J115" s="42"/>
      <c r="K115" s="42"/>
      <c r="L115" s="46"/>
      <c r="M115" s="232"/>
      <c r="N115" s="233"/>
      <c r="O115" s="86"/>
      <c r="P115" s="86"/>
      <c r="Q115" s="86"/>
      <c r="R115" s="86"/>
      <c r="S115" s="86"/>
      <c r="T115" s="86"/>
      <c r="U115" s="87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T115" s="19" t="s">
        <v>343</v>
      </c>
      <c r="AU115" s="19" t="s">
        <v>83</v>
      </c>
    </row>
    <row r="116" s="2" customFormat="1">
      <c r="A116" s="40"/>
      <c r="B116" s="41"/>
      <c r="C116" s="42"/>
      <c r="D116" s="234" t="s">
        <v>345</v>
      </c>
      <c r="E116" s="42"/>
      <c r="F116" s="235" t="s">
        <v>3143</v>
      </c>
      <c r="G116" s="42"/>
      <c r="H116" s="42"/>
      <c r="I116" s="231"/>
      <c r="J116" s="42"/>
      <c r="K116" s="42"/>
      <c r="L116" s="46"/>
      <c r="M116" s="232"/>
      <c r="N116" s="233"/>
      <c r="O116" s="86"/>
      <c r="P116" s="86"/>
      <c r="Q116" s="86"/>
      <c r="R116" s="86"/>
      <c r="S116" s="86"/>
      <c r="T116" s="86"/>
      <c r="U116" s="87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T116" s="19" t="s">
        <v>345</v>
      </c>
      <c r="AU116" s="19" t="s">
        <v>83</v>
      </c>
    </row>
    <row r="117" s="2" customFormat="1" ht="16.5" customHeight="1">
      <c r="A117" s="40"/>
      <c r="B117" s="41"/>
      <c r="C117" s="216" t="s">
        <v>405</v>
      </c>
      <c r="D117" s="216" t="s">
        <v>337</v>
      </c>
      <c r="E117" s="217" t="s">
        <v>3144</v>
      </c>
      <c r="F117" s="218" t="s">
        <v>3145</v>
      </c>
      <c r="G117" s="219" t="s">
        <v>666</v>
      </c>
      <c r="H117" s="220">
        <v>1</v>
      </c>
      <c r="I117" s="221"/>
      <c r="J117" s="222">
        <f>ROUND(I117*H117,2)</f>
        <v>0</v>
      </c>
      <c r="K117" s="218" t="s">
        <v>341</v>
      </c>
      <c r="L117" s="46"/>
      <c r="M117" s="223" t="s">
        <v>19</v>
      </c>
      <c r="N117" s="224" t="s">
        <v>47</v>
      </c>
      <c r="O117" s="86"/>
      <c r="P117" s="225">
        <f>O117*H117</f>
        <v>0</v>
      </c>
      <c r="Q117" s="225">
        <v>0.0048599999999999997</v>
      </c>
      <c r="R117" s="225">
        <f>Q117*H117</f>
        <v>0.0048599999999999997</v>
      </c>
      <c r="S117" s="225">
        <v>0</v>
      </c>
      <c r="T117" s="225">
        <f>S117*H117</f>
        <v>0</v>
      </c>
      <c r="U117" s="226" t="s">
        <v>19</v>
      </c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R117" s="227" t="s">
        <v>447</v>
      </c>
      <c r="AT117" s="227" t="s">
        <v>337</v>
      </c>
      <c r="AU117" s="227" t="s">
        <v>83</v>
      </c>
      <c r="AY117" s="19" t="s">
        <v>335</v>
      </c>
      <c r="BE117" s="228">
        <f>IF(N117="základní",J117,0)</f>
        <v>0</v>
      </c>
      <c r="BF117" s="228">
        <f>IF(N117="snížená",J117,0)</f>
        <v>0</v>
      </c>
      <c r="BG117" s="228">
        <f>IF(N117="zákl. přenesená",J117,0)</f>
        <v>0</v>
      </c>
      <c r="BH117" s="228">
        <f>IF(N117="sníž. přenesená",J117,0)</f>
        <v>0</v>
      </c>
      <c r="BI117" s="228">
        <f>IF(N117="nulová",J117,0)</f>
        <v>0</v>
      </c>
      <c r="BJ117" s="19" t="s">
        <v>83</v>
      </c>
      <c r="BK117" s="228">
        <f>ROUND(I117*H117,2)</f>
        <v>0</v>
      </c>
      <c r="BL117" s="19" t="s">
        <v>447</v>
      </c>
      <c r="BM117" s="227" t="s">
        <v>3146</v>
      </c>
    </row>
    <row r="118" s="2" customFormat="1">
      <c r="A118" s="40"/>
      <c r="B118" s="41"/>
      <c r="C118" s="42"/>
      <c r="D118" s="229" t="s">
        <v>343</v>
      </c>
      <c r="E118" s="42"/>
      <c r="F118" s="230" t="s">
        <v>3147</v>
      </c>
      <c r="G118" s="42"/>
      <c r="H118" s="42"/>
      <c r="I118" s="231"/>
      <c r="J118" s="42"/>
      <c r="K118" s="42"/>
      <c r="L118" s="46"/>
      <c r="M118" s="232"/>
      <c r="N118" s="233"/>
      <c r="O118" s="86"/>
      <c r="P118" s="86"/>
      <c r="Q118" s="86"/>
      <c r="R118" s="86"/>
      <c r="S118" s="86"/>
      <c r="T118" s="86"/>
      <c r="U118" s="87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T118" s="19" t="s">
        <v>343</v>
      </c>
      <c r="AU118" s="19" t="s">
        <v>83</v>
      </c>
    </row>
    <row r="119" s="2" customFormat="1">
      <c r="A119" s="40"/>
      <c r="B119" s="41"/>
      <c r="C119" s="42"/>
      <c r="D119" s="234" t="s">
        <v>345</v>
      </c>
      <c r="E119" s="42"/>
      <c r="F119" s="235" t="s">
        <v>3148</v>
      </c>
      <c r="G119" s="42"/>
      <c r="H119" s="42"/>
      <c r="I119" s="231"/>
      <c r="J119" s="42"/>
      <c r="K119" s="42"/>
      <c r="L119" s="46"/>
      <c r="M119" s="232"/>
      <c r="N119" s="233"/>
      <c r="O119" s="86"/>
      <c r="P119" s="86"/>
      <c r="Q119" s="86"/>
      <c r="R119" s="86"/>
      <c r="S119" s="86"/>
      <c r="T119" s="86"/>
      <c r="U119" s="87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T119" s="19" t="s">
        <v>345</v>
      </c>
      <c r="AU119" s="19" t="s">
        <v>83</v>
      </c>
    </row>
    <row r="120" s="2" customFormat="1" ht="16.5" customHeight="1">
      <c r="A120" s="40"/>
      <c r="B120" s="41"/>
      <c r="C120" s="216" t="s">
        <v>412</v>
      </c>
      <c r="D120" s="216" t="s">
        <v>337</v>
      </c>
      <c r="E120" s="217" t="s">
        <v>3149</v>
      </c>
      <c r="F120" s="218" t="s">
        <v>3150</v>
      </c>
      <c r="G120" s="219" t="s">
        <v>1149</v>
      </c>
      <c r="H120" s="220">
        <v>2</v>
      </c>
      <c r="I120" s="221"/>
      <c r="J120" s="222">
        <f>ROUND(I120*H120,2)</f>
        <v>0</v>
      </c>
      <c r="K120" s="218" t="s">
        <v>341</v>
      </c>
      <c r="L120" s="46"/>
      <c r="M120" s="223" t="s">
        <v>19</v>
      </c>
      <c r="N120" s="224" t="s">
        <v>47</v>
      </c>
      <c r="O120" s="86"/>
      <c r="P120" s="225">
        <f>O120*H120</f>
        <v>0</v>
      </c>
      <c r="Q120" s="225">
        <v>0.00066</v>
      </c>
      <c r="R120" s="225">
        <f>Q120*H120</f>
        <v>0.00132</v>
      </c>
      <c r="S120" s="225">
        <v>0</v>
      </c>
      <c r="T120" s="225">
        <f>S120*H120</f>
        <v>0</v>
      </c>
      <c r="U120" s="226" t="s">
        <v>19</v>
      </c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R120" s="227" t="s">
        <v>447</v>
      </c>
      <c r="AT120" s="227" t="s">
        <v>337</v>
      </c>
      <c r="AU120" s="227" t="s">
        <v>83</v>
      </c>
      <c r="AY120" s="19" t="s">
        <v>335</v>
      </c>
      <c r="BE120" s="228">
        <f>IF(N120="základní",J120,0)</f>
        <v>0</v>
      </c>
      <c r="BF120" s="228">
        <f>IF(N120="snížená",J120,0)</f>
        <v>0</v>
      </c>
      <c r="BG120" s="228">
        <f>IF(N120="zákl. přenesená",J120,0)</f>
        <v>0</v>
      </c>
      <c r="BH120" s="228">
        <f>IF(N120="sníž. přenesená",J120,0)</f>
        <v>0</v>
      </c>
      <c r="BI120" s="228">
        <f>IF(N120="nulová",J120,0)</f>
        <v>0</v>
      </c>
      <c r="BJ120" s="19" t="s">
        <v>83</v>
      </c>
      <c r="BK120" s="228">
        <f>ROUND(I120*H120,2)</f>
        <v>0</v>
      </c>
      <c r="BL120" s="19" t="s">
        <v>447</v>
      </c>
      <c r="BM120" s="227" t="s">
        <v>3151</v>
      </c>
    </row>
    <row r="121" s="2" customFormat="1">
      <c r="A121" s="40"/>
      <c r="B121" s="41"/>
      <c r="C121" s="42"/>
      <c r="D121" s="229" t="s">
        <v>343</v>
      </c>
      <c r="E121" s="42"/>
      <c r="F121" s="230" t="s">
        <v>3152</v>
      </c>
      <c r="G121" s="42"/>
      <c r="H121" s="42"/>
      <c r="I121" s="231"/>
      <c r="J121" s="42"/>
      <c r="K121" s="42"/>
      <c r="L121" s="46"/>
      <c r="M121" s="232"/>
      <c r="N121" s="233"/>
      <c r="O121" s="86"/>
      <c r="P121" s="86"/>
      <c r="Q121" s="86"/>
      <c r="R121" s="86"/>
      <c r="S121" s="86"/>
      <c r="T121" s="86"/>
      <c r="U121" s="87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T121" s="19" t="s">
        <v>343</v>
      </c>
      <c r="AU121" s="19" t="s">
        <v>83</v>
      </c>
    </row>
    <row r="122" s="2" customFormat="1">
      <c r="A122" s="40"/>
      <c r="B122" s="41"/>
      <c r="C122" s="42"/>
      <c r="D122" s="234" t="s">
        <v>345</v>
      </c>
      <c r="E122" s="42"/>
      <c r="F122" s="235" t="s">
        <v>3153</v>
      </c>
      <c r="G122" s="42"/>
      <c r="H122" s="42"/>
      <c r="I122" s="231"/>
      <c r="J122" s="42"/>
      <c r="K122" s="42"/>
      <c r="L122" s="46"/>
      <c r="M122" s="232"/>
      <c r="N122" s="233"/>
      <c r="O122" s="86"/>
      <c r="P122" s="86"/>
      <c r="Q122" s="86"/>
      <c r="R122" s="86"/>
      <c r="S122" s="86"/>
      <c r="T122" s="86"/>
      <c r="U122" s="87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T122" s="19" t="s">
        <v>345</v>
      </c>
      <c r="AU122" s="19" t="s">
        <v>83</v>
      </c>
    </row>
    <row r="123" s="2" customFormat="1" ht="16.5" customHeight="1">
      <c r="A123" s="40"/>
      <c r="B123" s="41"/>
      <c r="C123" s="257" t="s">
        <v>420</v>
      </c>
      <c r="D123" s="257" t="s">
        <v>395</v>
      </c>
      <c r="E123" s="258" t="s">
        <v>3154</v>
      </c>
      <c r="F123" s="259" t="s">
        <v>3155</v>
      </c>
      <c r="G123" s="260" t="s">
        <v>666</v>
      </c>
      <c r="H123" s="261">
        <v>2</v>
      </c>
      <c r="I123" s="262"/>
      <c r="J123" s="263">
        <f>ROUND(I123*H123,2)</f>
        <v>0</v>
      </c>
      <c r="K123" s="259" t="s">
        <v>341</v>
      </c>
      <c r="L123" s="264"/>
      <c r="M123" s="265" t="s">
        <v>19</v>
      </c>
      <c r="N123" s="266" t="s">
        <v>47</v>
      </c>
      <c r="O123" s="86"/>
      <c r="P123" s="225">
        <f>O123*H123</f>
        <v>0</v>
      </c>
      <c r="Q123" s="225">
        <v>0.01</v>
      </c>
      <c r="R123" s="225">
        <f>Q123*H123</f>
        <v>0.02</v>
      </c>
      <c r="S123" s="225">
        <v>0</v>
      </c>
      <c r="T123" s="225">
        <f>S123*H123</f>
        <v>0</v>
      </c>
      <c r="U123" s="226" t="s">
        <v>19</v>
      </c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R123" s="227" t="s">
        <v>565</v>
      </c>
      <c r="AT123" s="227" t="s">
        <v>395</v>
      </c>
      <c r="AU123" s="227" t="s">
        <v>83</v>
      </c>
      <c r="AY123" s="19" t="s">
        <v>335</v>
      </c>
      <c r="BE123" s="228">
        <f>IF(N123="základní",J123,0)</f>
        <v>0</v>
      </c>
      <c r="BF123" s="228">
        <f>IF(N123="snížená",J123,0)</f>
        <v>0</v>
      </c>
      <c r="BG123" s="228">
        <f>IF(N123="zákl. přenesená",J123,0)</f>
        <v>0</v>
      </c>
      <c r="BH123" s="228">
        <f>IF(N123="sníž. přenesená",J123,0)</f>
        <v>0</v>
      </c>
      <c r="BI123" s="228">
        <f>IF(N123="nulová",J123,0)</f>
        <v>0</v>
      </c>
      <c r="BJ123" s="19" t="s">
        <v>83</v>
      </c>
      <c r="BK123" s="228">
        <f>ROUND(I123*H123,2)</f>
        <v>0</v>
      </c>
      <c r="BL123" s="19" t="s">
        <v>447</v>
      </c>
      <c r="BM123" s="227" t="s">
        <v>3156</v>
      </c>
    </row>
    <row r="124" s="2" customFormat="1">
      <c r="A124" s="40"/>
      <c r="B124" s="41"/>
      <c r="C124" s="42"/>
      <c r="D124" s="229" t="s">
        <v>343</v>
      </c>
      <c r="E124" s="42"/>
      <c r="F124" s="230" t="s">
        <v>3155</v>
      </c>
      <c r="G124" s="42"/>
      <c r="H124" s="42"/>
      <c r="I124" s="231"/>
      <c r="J124" s="42"/>
      <c r="K124" s="42"/>
      <c r="L124" s="46"/>
      <c r="M124" s="232"/>
      <c r="N124" s="233"/>
      <c r="O124" s="86"/>
      <c r="P124" s="86"/>
      <c r="Q124" s="86"/>
      <c r="R124" s="86"/>
      <c r="S124" s="86"/>
      <c r="T124" s="86"/>
      <c r="U124" s="87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T124" s="19" t="s">
        <v>343</v>
      </c>
      <c r="AU124" s="19" t="s">
        <v>83</v>
      </c>
    </row>
    <row r="125" s="2" customFormat="1" ht="16.5" customHeight="1">
      <c r="A125" s="40"/>
      <c r="B125" s="41"/>
      <c r="C125" s="216" t="s">
        <v>428</v>
      </c>
      <c r="D125" s="216" t="s">
        <v>337</v>
      </c>
      <c r="E125" s="217" t="s">
        <v>3157</v>
      </c>
      <c r="F125" s="218" t="s">
        <v>3158</v>
      </c>
      <c r="G125" s="219" t="s">
        <v>1149</v>
      </c>
      <c r="H125" s="220">
        <v>2</v>
      </c>
      <c r="I125" s="221"/>
      <c r="J125" s="222">
        <f>ROUND(I125*H125,2)</f>
        <v>0</v>
      </c>
      <c r="K125" s="218" t="s">
        <v>341</v>
      </c>
      <c r="L125" s="46"/>
      <c r="M125" s="223" t="s">
        <v>19</v>
      </c>
      <c r="N125" s="224" t="s">
        <v>47</v>
      </c>
      <c r="O125" s="86"/>
      <c r="P125" s="225">
        <f>O125*H125</f>
        <v>0</v>
      </c>
      <c r="Q125" s="225">
        <v>0.0054599999999999996</v>
      </c>
      <c r="R125" s="225">
        <f>Q125*H125</f>
        <v>0.010919999999999999</v>
      </c>
      <c r="S125" s="225">
        <v>0</v>
      </c>
      <c r="T125" s="225">
        <f>S125*H125</f>
        <v>0</v>
      </c>
      <c r="U125" s="226" t="s">
        <v>19</v>
      </c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R125" s="227" t="s">
        <v>447</v>
      </c>
      <c r="AT125" s="227" t="s">
        <v>337</v>
      </c>
      <c r="AU125" s="227" t="s">
        <v>83</v>
      </c>
      <c r="AY125" s="19" t="s">
        <v>335</v>
      </c>
      <c r="BE125" s="228">
        <f>IF(N125="základní",J125,0)</f>
        <v>0</v>
      </c>
      <c r="BF125" s="228">
        <f>IF(N125="snížená",J125,0)</f>
        <v>0</v>
      </c>
      <c r="BG125" s="228">
        <f>IF(N125="zákl. přenesená",J125,0)</f>
        <v>0</v>
      </c>
      <c r="BH125" s="228">
        <f>IF(N125="sníž. přenesená",J125,0)</f>
        <v>0</v>
      </c>
      <c r="BI125" s="228">
        <f>IF(N125="nulová",J125,0)</f>
        <v>0</v>
      </c>
      <c r="BJ125" s="19" t="s">
        <v>83</v>
      </c>
      <c r="BK125" s="228">
        <f>ROUND(I125*H125,2)</f>
        <v>0</v>
      </c>
      <c r="BL125" s="19" t="s">
        <v>447</v>
      </c>
      <c r="BM125" s="227" t="s">
        <v>3159</v>
      </c>
    </row>
    <row r="126" s="2" customFormat="1">
      <c r="A126" s="40"/>
      <c r="B126" s="41"/>
      <c r="C126" s="42"/>
      <c r="D126" s="229" t="s">
        <v>343</v>
      </c>
      <c r="E126" s="42"/>
      <c r="F126" s="230" t="s">
        <v>3160</v>
      </c>
      <c r="G126" s="42"/>
      <c r="H126" s="42"/>
      <c r="I126" s="231"/>
      <c r="J126" s="42"/>
      <c r="K126" s="42"/>
      <c r="L126" s="46"/>
      <c r="M126" s="232"/>
      <c r="N126" s="233"/>
      <c r="O126" s="86"/>
      <c r="P126" s="86"/>
      <c r="Q126" s="86"/>
      <c r="R126" s="86"/>
      <c r="S126" s="86"/>
      <c r="T126" s="86"/>
      <c r="U126" s="87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T126" s="19" t="s">
        <v>343</v>
      </c>
      <c r="AU126" s="19" t="s">
        <v>83</v>
      </c>
    </row>
    <row r="127" s="2" customFormat="1">
      <c r="A127" s="40"/>
      <c r="B127" s="41"/>
      <c r="C127" s="42"/>
      <c r="D127" s="234" t="s">
        <v>345</v>
      </c>
      <c r="E127" s="42"/>
      <c r="F127" s="235" t="s">
        <v>3161</v>
      </c>
      <c r="G127" s="42"/>
      <c r="H127" s="42"/>
      <c r="I127" s="231"/>
      <c r="J127" s="42"/>
      <c r="K127" s="42"/>
      <c r="L127" s="46"/>
      <c r="M127" s="232"/>
      <c r="N127" s="233"/>
      <c r="O127" s="86"/>
      <c r="P127" s="86"/>
      <c r="Q127" s="86"/>
      <c r="R127" s="86"/>
      <c r="S127" s="86"/>
      <c r="T127" s="86"/>
      <c r="U127" s="87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T127" s="19" t="s">
        <v>345</v>
      </c>
      <c r="AU127" s="19" t="s">
        <v>83</v>
      </c>
    </row>
    <row r="128" s="2" customFormat="1" ht="16.5" customHeight="1">
      <c r="A128" s="40"/>
      <c r="B128" s="41"/>
      <c r="C128" s="257" t="s">
        <v>434</v>
      </c>
      <c r="D128" s="257" t="s">
        <v>395</v>
      </c>
      <c r="E128" s="258" t="s">
        <v>3162</v>
      </c>
      <c r="F128" s="259" t="s">
        <v>3163</v>
      </c>
      <c r="G128" s="260" t="s">
        <v>666</v>
      </c>
      <c r="H128" s="261">
        <v>2</v>
      </c>
      <c r="I128" s="262"/>
      <c r="J128" s="263">
        <f>ROUND(I128*H128,2)</f>
        <v>0</v>
      </c>
      <c r="K128" s="259" t="s">
        <v>341</v>
      </c>
      <c r="L128" s="264"/>
      <c r="M128" s="265" t="s">
        <v>19</v>
      </c>
      <c r="N128" s="266" t="s">
        <v>47</v>
      </c>
      <c r="O128" s="86"/>
      <c r="P128" s="225">
        <f>O128*H128</f>
        <v>0</v>
      </c>
      <c r="Q128" s="225">
        <v>0.031</v>
      </c>
      <c r="R128" s="225">
        <f>Q128*H128</f>
        <v>0.062</v>
      </c>
      <c r="S128" s="225">
        <v>0</v>
      </c>
      <c r="T128" s="225">
        <f>S128*H128</f>
        <v>0</v>
      </c>
      <c r="U128" s="226" t="s">
        <v>19</v>
      </c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R128" s="227" t="s">
        <v>565</v>
      </c>
      <c r="AT128" s="227" t="s">
        <v>395</v>
      </c>
      <c r="AU128" s="227" t="s">
        <v>83</v>
      </c>
      <c r="AY128" s="19" t="s">
        <v>335</v>
      </c>
      <c r="BE128" s="228">
        <f>IF(N128="základní",J128,0)</f>
        <v>0</v>
      </c>
      <c r="BF128" s="228">
        <f>IF(N128="snížená",J128,0)</f>
        <v>0</v>
      </c>
      <c r="BG128" s="228">
        <f>IF(N128="zákl. přenesená",J128,0)</f>
        <v>0</v>
      </c>
      <c r="BH128" s="228">
        <f>IF(N128="sníž. přenesená",J128,0)</f>
        <v>0</v>
      </c>
      <c r="BI128" s="228">
        <f>IF(N128="nulová",J128,0)</f>
        <v>0</v>
      </c>
      <c r="BJ128" s="19" t="s">
        <v>83</v>
      </c>
      <c r="BK128" s="228">
        <f>ROUND(I128*H128,2)</f>
        <v>0</v>
      </c>
      <c r="BL128" s="19" t="s">
        <v>447</v>
      </c>
      <c r="BM128" s="227" t="s">
        <v>3164</v>
      </c>
    </row>
    <row r="129" s="2" customFormat="1">
      <c r="A129" s="40"/>
      <c r="B129" s="41"/>
      <c r="C129" s="42"/>
      <c r="D129" s="229" t="s">
        <v>343</v>
      </c>
      <c r="E129" s="42"/>
      <c r="F129" s="230" t="s">
        <v>3163</v>
      </c>
      <c r="G129" s="42"/>
      <c r="H129" s="42"/>
      <c r="I129" s="231"/>
      <c r="J129" s="42"/>
      <c r="K129" s="42"/>
      <c r="L129" s="46"/>
      <c r="M129" s="232"/>
      <c r="N129" s="233"/>
      <c r="O129" s="86"/>
      <c r="P129" s="86"/>
      <c r="Q129" s="86"/>
      <c r="R129" s="86"/>
      <c r="S129" s="86"/>
      <c r="T129" s="86"/>
      <c r="U129" s="87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T129" s="19" t="s">
        <v>343</v>
      </c>
      <c r="AU129" s="19" t="s">
        <v>83</v>
      </c>
    </row>
    <row r="130" s="2" customFormat="1" ht="24.15" customHeight="1">
      <c r="A130" s="40"/>
      <c r="B130" s="41"/>
      <c r="C130" s="216" t="s">
        <v>8</v>
      </c>
      <c r="D130" s="216" t="s">
        <v>337</v>
      </c>
      <c r="E130" s="217" t="s">
        <v>3165</v>
      </c>
      <c r="F130" s="218" t="s">
        <v>3166</v>
      </c>
      <c r="G130" s="219" t="s">
        <v>1149</v>
      </c>
      <c r="H130" s="220">
        <v>4</v>
      </c>
      <c r="I130" s="221"/>
      <c r="J130" s="222">
        <f>ROUND(I130*H130,2)</f>
        <v>0</v>
      </c>
      <c r="K130" s="218" t="s">
        <v>341</v>
      </c>
      <c r="L130" s="46"/>
      <c r="M130" s="223" t="s">
        <v>19</v>
      </c>
      <c r="N130" s="224" t="s">
        <v>47</v>
      </c>
      <c r="O130" s="86"/>
      <c r="P130" s="225">
        <f>O130*H130</f>
        <v>0</v>
      </c>
      <c r="Q130" s="225">
        <v>0.00263</v>
      </c>
      <c r="R130" s="225">
        <f>Q130*H130</f>
        <v>0.01052</v>
      </c>
      <c r="S130" s="225">
        <v>0</v>
      </c>
      <c r="T130" s="225">
        <f>S130*H130</f>
        <v>0</v>
      </c>
      <c r="U130" s="226" t="s">
        <v>19</v>
      </c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R130" s="227" t="s">
        <v>447</v>
      </c>
      <c r="AT130" s="227" t="s">
        <v>337</v>
      </c>
      <c r="AU130" s="227" t="s">
        <v>83</v>
      </c>
      <c r="AY130" s="19" t="s">
        <v>335</v>
      </c>
      <c r="BE130" s="228">
        <f>IF(N130="základní",J130,0)</f>
        <v>0</v>
      </c>
      <c r="BF130" s="228">
        <f>IF(N130="snížená",J130,0)</f>
        <v>0</v>
      </c>
      <c r="BG130" s="228">
        <f>IF(N130="zákl. přenesená",J130,0)</f>
        <v>0</v>
      </c>
      <c r="BH130" s="228">
        <f>IF(N130="sníž. přenesená",J130,0)</f>
        <v>0</v>
      </c>
      <c r="BI130" s="228">
        <f>IF(N130="nulová",J130,0)</f>
        <v>0</v>
      </c>
      <c r="BJ130" s="19" t="s">
        <v>83</v>
      </c>
      <c r="BK130" s="228">
        <f>ROUND(I130*H130,2)</f>
        <v>0</v>
      </c>
      <c r="BL130" s="19" t="s">
        <v>447</v>
      </c>
      <c r="BM130" s="227" t="s">
        <v>3167</v>
      </c>
    </row>
    <row r="131" s="2" customFormat="1">
      <c r="A131" s="40"/>
      <c r="B131" s="41"/>
      <c r="C131" s="42"/>
      <c r="D131" s="229" t="s">
        <v>343</v>
      </c>
      <c r="E131" s="42"/>
      <c r="F131" s="230" t="s">
        <v>3168</v>
      </c>
      <c r="G131" s="42"/>
      <c r="H131" s="42"/>
      <c r="I131" s="231"/>
      <c r="J131" s="42"/>
      <c r="K131" s="42"/>
      <c r="L131" s="46"/>
      <c r="M131" s="232"/>
      <c r="N131" s="233"/>
      <c r="O131" s="86"/>
      <c r="P131" s="86"/>
      <c r="Q131" s="86"/>
      <c r="R131" s="86"/>
      <c r="S131" s="86"/>
      <c r="T131" s="86"/>
      <c r="U131" s="87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T131" s="19" t="s">
        <v>343</v>
      </c>
      <c r="AU131" s="19" t="s">
        <v>83</v>
      </c>
    </row>
    <row r="132" s="2" customFormat="1">
      <c r="A132" s="40"/>
      <c r="B132" s="41"/>
      <c r="C132" s="42"/>
      <c r="D132" s="234" t="s">
        <v>345</v>
      </c>
      <c r="E132" s="42"/>
      <c r="F132" s="235" t="s">
        <v>3169</v>
      </c>
      <c r="G132" s="42"/>
      <c r="H132" s="42"/>
      <c r="I132" s="231"/>
      <c r="J132" s="42"/>
      <c r="K132" s="42"/>
      <c r="L132" s="46"/>
      <c r="M132" s="232"/>
      <c r="N132" s="233"/>
      <c r="O132" s="86"/>
      <c r="P132" s="86"/>
      <c r="Q132" s="86"/>
      <c r="R132" s="86"/>
      <c r="S132" s="86"/>
      <c r="T132" s="86"/>
      <c r="U132" s="87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T132" s="19" t="s">
        <v>345</v>
      </c>
      <c r="AU132" s="19" t="s">
        <v>83</v>
      </c>
    </row>
    <row r="133" s="12" customFormat="1" ht="25.92" customHeight="1">
      <c r="A133" s="12"/>
      <c r="B133" s="200"/>
      <c r="C133" s="201"/>
      <c r="D133" s="202" t="s">
        <v>75</v>
      </c>
      <c r="E133" s="203" t="s">
        <v>3170</v>
      </c>
      <c r="F133" s="203" t="s">
        <v>3171</v>
      </c>
      <c r="G133" s="201"/>
      <c r="H133" s="201"/>
      <c r="I133" s="204"/>
      <c r="J133" s="205">
        <f>BK133</f>
        <v>0</v>
      </c>
      <c r="K133" s="201"/>
      <c r="L133" s="206"/>
      <c r="M133" s="207"/>
      <c r="N133" s="208"/>
      <c r="O133" s="208"/>
      <c r="P133" s="209">
        <f>P134+SUM(P135:P173)+P192</f>
        <v>0</v>
      </c>
      <c r="Q133" s="208"/>
      <c r="R133" s="209">
        <f>R134+SUM(R135:R173)+R192</f>
        <v>0.53829000000000005</v>
      </c>
      <c r="S133" s="208"/>
      <c r="T133" s="209">
        <f>T134+SUM(T135:T173)+T192</f>
        <v>0</v>
      </c>
      <c r="U133" s="210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R133" s="211" t="s">
        <v>83</v>
      </c>
      <c r="AT133" s="212" t="s">
        <v>75</v>
      </c>
      <c r="AU133" s="212" t="s">
        <v>76</v>
      </c>
      <c r="AY133" s="211" t="s">
        <v>335</v>
      </c>
      <c r="BK133" s="213">
        <f>BK134+SUM(BK135:BK173)+BK192</f>
        <v>0</v>
      </c>
    </row>
    <row r="134" s="2" customFormat="1" ht="16.5" customHeight="1">
      <c r="A134" s="40"/>
      <c r="B134" s="41"/>
      <c r="C134" s="216" t="s">
        <v>447</v>
      </c>
      <c r="D134" s="216" t="s">
        <v>337</v>
      </c>
      <c r="E134" s="217" t="s">
        <v>3172</v>
      </c>
      <c r="F134" s="218" t="s">
        <v>3173</v>
      </c>
      <c r="G134" s="219" t="s">
        <v>618</v>
      </c>
      <c r="H134" s="220">
        <v>12</v>
      </c>
      <c r="I134" s="221"/>
      <c r="J134" s="222">
        <f>ROUND(I134*H134,2)</f>
        <v>0</v>
      </c>
      <c r="K134" s="218" t="s">
        <v>341</v>
      </c>
      <c r="L134" s="46"/>
      <c r="M134" s="223" t="s">
        <v>19</v>
      </c>
      <c r="N134" s="224" t="s">
        <v>47</v>
      </c>
      <c r="O134" s="86"/>
      <c r="P134" s="225">
        <f>O134*H134</f>
        <v>0</v>
      </c>
      <c r="Q134" s="225">
        <v>0.0030899999999999999</v>
      </c>
      <c r="R134" s="225">
        <f>Q134*H134</f>
        <v>0.037080000000000002</v>
      </c>
      <c r="S134" s="225">
        <v>0</v>
      </c>
      <c r="T134" s="225">
        <f>S134*H134</f>
        <v>0</v>
      </c>
      <c r="U134" s="226" t="s">
        <v>19</v>
      </c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R134" s="227" t="s">
        <v>447</v>
      </c>
      <c r="AT134" s="227" t="s">
        <v>337</v>
      </c>
      <c r="AU134" s="227" t="s">
        <v>83</v>
      </c>
      <c r="AY134" s="19" t="s">
        <v>335</v>
      </c>
      <c r="BE134" s="228">
        <f>IF(N134="základní",J134,0)</f>
        <v>0</v>
      </c>
      <c r="BF134" s="228">
        <f>IF(N134="snížená",J134,0)</f>
        <v>0</v>
      </c>
      <c r="BG134" s="228">
        <f>IF(N134="zákl. přenesená",J134,0)</f>
        <v>0</v>
      </c>
      <c r="BH134" s="228">
        <f>IF(N134="sníž. přenesená",J134,0)</f>
        <v>0</v>
      </c>
      <c r="BI134" s="228">
        <f>IF(N134="nulová",J134,0)</f>
        <v>0</v>
      </c>
      <c r="BJ134" s="19" t="s">
        <v>83</v>
      </c>
      <c r="BK134" s="228">
        <f>ROUND(I134*H134,2)</f>
        <v>0</v>
      </c>
      <c r="BL134" s="19" t="s">
        <v>447</v>
      </c>
      <c r="BM134" s="227" t="s">
        <v>3174</v>
      </c>
    </row>
    <row r="135" s="2" customFormat="1">
      <c r="A135" s="40"/>
      <c r="B135" s="41"/>
      <c r="C135" s="42"/>
      <c r="D135" s="229" t="s">
        <v>343</v>
      </c>
      <c r="E135" s="42"/>
      <c r="F135" s="230" t="s">
        <v>3175</v>
      </c>
      <c r="G135" s="42"/>
      <c r="H135" s="42"/>
      <c r="I135" s="231"/>
      <c r="J135" s="42"/>
      <c r="K135" s="42"/>
      <c r="L135" s="46"/>
      <c r="M135" s="232"/>
      <c r="N135" s="233"/>
      <c r="O135" s="86"/>
      <c r="P135" s="86"/>
      <c r="Q135" s="86"/>
      <c r="R135" s="86"/>
      <c r="S135" s="86"/>
      <c r="T135" s="86"/>
      <c r="U135" s="87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T135" s="19" t="s">
        <v>343</v>
      </c>
      <c r="AU135" s="19" t="s">
        <v>83</v>
      </c>
    </row>
    <row r="136" s="2" customFormat="1">
      <c r="A136" s="40"/>
      <c r="B136" s="41"/>
      <c r="C136" s="42"/>
      <c r="D136" s="234" t="s">
        <v>345</v>
      </c>
      <c r="E136" s="42"/>
      <c r="F136" s="235" t="s">
        <v>3176</v>
      </c>
      <c r="G136" s="42"/>
      <c r="H136" s="42"/>
      <c r="I136" s="231"/>
      <c r="J136" s="42"/>
      <c r="K136" s="42"/>
      <c r="L136" s="46"/>
      <c r="M136" s="232"/>
      <c r="N136" s="233"/>
      <c r="O136" s="86"/>
      <c r="P136" s="86"/>
      <c r="Q136" s="86"/>
      <c r="R136" s="86"/>
      <c r="S136" s="86"/>
      <c r="T136" s="86"/>
      <c r="U136" s="87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T136" s="19" t="s">
        <v>345</v>
      </c>
      <c r="AU136" s="19" t="s">
        <v>83</v>
      </c>
    </row>
    <row r="137" s="2" customFormat="1">
      <c r="A137" s="40"/>
      <c r="B137" s="41"/>
      <c r="C137" s="42"/>
      <c r="D137" s="229" t="s">
        <v>928</v>
      </c>
      <c r="E137" s="42"/>
      <c r="F137" s="289" t="s">
        <v>3177</v>
      </c>
      <c r="G137" s="42"/>
      <c r="H137" s="42"/>
      <c r="I137" s="231"/>
      <c r="J137" s="42"/>
      <c r="K137" s="42"/>
      <c r="L137" s="46"/>
      <c r="M137" s="232"/>
      <c r="N137" s="233"/>
      <c r="O137" s="86"/>
      <c r="P137" s="86"/>
      <c r="Q137" s="86"/>
      <c r="R137" s="86"/>
      <c r="S137" s="86"/>
      <c r="T137" s="86"/>
      <c r="U137" s="87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T137" s="19" t="s">
        <v>928</v>
      </c>
      <c r="AU137" s="19" t="s">
        <v>83</v>
      </c>
    </row>
    <row r="138" s="2" customFormat="1" ht="16.5" customHeight="1">
      <c r="A138" s="40"/>
      <c r="B138" s="41"/>
      <c r="C138" s="216" t="s">
        <v>454</v>
      </c>
      <c r="D138" s="216" t="s">
        <v>337</v>
      </c>
      <c r="E138" s="217" t="s">
        <v>3178</v>
      </c>
      <c r="F138" s="218" t="s">
        <v>3179</v>
      </c>
      <c r="G138" s="219" t="s">
        <v>618</v>
      </c>
      <c r="H138" s="220">
        <v>16</v>
      </c>
      <c r="I138" s="221"/>
      <c r="J138" s="222">
        <f>ROUND(I138*H138,2)</f>
        <v>0</v>
      </c>
      <c r="K138" s="218" t="s">
        <v>341</v>
      </c>
      <c r="L138" s="46"/>
      <c r="M138" s="223" t="s">
        <v>19</v>
      </c>
      <c r="N138" s="224" t="s">
        <v>47</v>
      </c>
      <c r="O138" s="86"/>
      <c r="P138" s="225">
        <f>O138*H138</f>
        <v>0</v>
      </c>
      <c r="Q138" s="225">
        <v>0.0064000000000000003</v>
      </c>
      <c r="R138" s="225">
        <f>Q138*H138</f>
        <v>0.10240000000000001</v>
      </c>
      <c r="S138" s="225">
        <v>0</v>
      </c>
      <c r="T138" s="225">
        <f>S138*H138</f>
        <v>0</v>
      </c>
      <c r="U138" s="226" t="s">
        <v>19</v>
      </c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R138" s="227" t="s">
        <v>447</v>
      </c>
      <c r="AT138" s="227" t="s">
        <v>337</v>
      </c>
      <c r="AU138" s="227" t="s">
        <v>83</v>
      </c>
      <c r="AY138" s="19" t="s">
        <v>335</v>
      </c>
      <c r="BE138" s="228">
        <f>IF(N138="základní",J138,0)</f>
        <v>0</v>
      </c>
      <c r="BF138" s="228">
        <f>IF(N138="snížená",J138,0)</f>
        <v>0</v>
      </c>
      <c r="BG138" s="228">
        <f>IF(N138="zákl. přenesená",J138,0)</f>
        <v>0</v>
      </c>
      <c r="BH138" s="228">
        <f>IF(N138="sníž. přenesená",J138,0)</f>
        <v>0</v>
      </c>
      <c r="BI138" s="228">
        <f>IF(N138="nulová",J138,0)</f>
        <v>0</v>
      </c>
      <c r="BJ138" s="19" t="s">
        <v>83</v>
      </c>
      <c r="BK138" s="228">
        <f>ROUND(I138*H138,2)</f>
        <v>0</v>
      </c>
      <c r="BL138" s="19" t="s">
        <v>447</v>
      </c>
      <c r="BM138" s="227" t="s">
        <v>3180</v>
      </c>
    </row>
    <row r="139" s="2" customFormat="1">
      <c r="A139" s="40"/>
      <c r="B139" s="41"/>
      <c r="C139" s="42"/>
      <c r="D139" s="229" t="s">
        <v>343</v>
      </c>
      <c r="E139" s="42"/>
      <c r="F139" s="230" t="s">
        <v>3181</v>
      </c>
      <c r="G139" s="42"/>
      <c r="H139" s="42"/>
      <c r="I139" s="231"/>
      <c r="J139" s="42"/>
      <c r="K139" s="42"/>
      <c r="L139" s="46"/>
      <c r="M139" s="232"/>
      <c r="N139" s="233"/>
      <c r="O139" s="86"/>
      <c r="P139" s="86"/>
      <c r="Q139" s="86"/>
      <c r="R139" s="86"/>
      <c r="S139" s="86"/>
      <c r="T139" s="86"/>
      <c r="U139" s="87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T139" s="19" t="s">
        <v>343</v>
      </c>
      <c r="AU139" s="19" t="s">
        <v>83</v>
      </c>
    </row>
    <row r="140" s="2" customFormat="1">
      <c r="A140" s="40"/>
      <c r="B140" s="41"/>
      <c r="C140" s="42"/>
      <c r="D140" s="234" t="s">
        <v>345</v>
      </c>
      <c r="E140" s="42"/>
      <c r="F140" s="235" t="s">
        <v>3182</v>
      </c>
      <c r="G140" s="42"/>
      <c r="H140" s="42"/>
      <c r="I140" s="231"/>
      <c r="J140" s="42"/>
      <c r="K140" s="42"/>
      <c r="L140" s="46"/>
      <c r="M140" s="232"/>
      <c r="N140" s="233"/>
      <c r="O140" s="86"/>
      <c r="P140" s="86"/>
      <c r="Q140" s="86"/>
      <c r="R140" s="86"/>
      <c r="S140" s="86"/>
      <c r="T140" s="86"/>
      <c r="U140" s="87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T140" s="19" t="s">
        <v>345</v>
      </c>
      <c r="AU140" s="19" t="s">
        <v>83</v>
      </c>
    </row>
    <row r="141" s="2" customFormat="1">
      <c r="A141" s="40"/>
      <c r="B141" s="41"/>
      <c r="C141" s="42"/>
      <c r="D141" s="229" t="s">
        <v>928</v>
      </c>
      <c r="E141" s="42"/>
      <c r="F141" s="289" t="s">
        <v>3183</v>
      </c>
      <c r="G141" s="42"/>
      <c r="H141" s="42"/>
      <c r="I141" s="231"/>
      <c r="J141" s="42"/>
      <c r="K141" s="42"/>
      <c r="L141" s="46"/>
      <c r="M141" s="232"/>
      <c r="N141" s="233"/>
      <c r="O141" s="86"/>
      <c r="P141" s="86"/>
      <c r="Q141" s="86"/>
      <c r="R141" s="86"/>
      <c r="S141" s="86"/>
      <c r="T141" s="86"/>
      <c r="U141" s="87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T141" s="19" t="s">
        <v>928</v>
      </c>
      <c r="AU141" s="19" t="s">
        <v>83</v>
      </c>
    </row>
    <row r="142" s="2" customFormat="1" ht="16.5" customHeight="1">
      <c r="A142" s="40"/>
      <c r="B142" s="41"/>
      <c r="C142" s="216" t="s">
        <v>463</v>
      </c>
      <c r="D142" s="216" t="s">
        <v>337</v>
      </c>
      <c r="E142" s="217" t="s">
        <v>3184</v>
      </c>
      <c r="F142" s="218" t="s">
        <v>3185</v>
      </c>
      <c r="G142" s="219" t="s">
        <v>618</v>
      </c>
      <c r="H142" s="220">
        <v>26</v>
      </c>
      <c r="I142" s="221"/>
      <c r="J142" s="222">
        <f>ROUND(I142*H142,2)</f>
        <v>0</v>
      </c>
      <c r="K142" s="218" t="s">
        <v>341</v>
      </c>
      <c r="L142" s="46"/>
      <c r="M142" s="223" t="s">
        <v>19</v>
      </c>
      <c r="N142" s="224" t="s">
        <v>47</v>
      </c>
      <c r="O142" s="86"/>
      <c r="P142" s="225">
        <f>O142*H142</f>
        <v>0</v>
      </c>
      <c r="Q142" s="225">
        <v>0.00084000000000000003</v>
      </c>
      <c r="R142" s="225">
        <f>Q142*H142</f>
        <v>0.021840000000000002</v>
      </c>
      <c r="S142" s="225">
        <v>0</v>
      </c>
      <c r="T142" s="225">
        <f>S142*H142</f>
        <v>0</v>
      </c>
      <c r="U142" s="226" t="s">
        <v>19</v>
      </c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R142" s="227" t="s">
        <v>447</v>
      </c>
      <c r="AT142" s="227" t="s">
        <v>337</v>
      </c>
      <c r="AU142" s="227" t="s">
        <v>83</v>
      </c>
      <c r="AY142" s="19" t="s">
        <v>335</v>
      </c>
      <c r="BE142" s="228">
        <f>IF(N142="základní",J142,0)</f>
        <v>0</v>
      </c>
      <c r="BF142" s="228">
        <f>IF(N142="snížená",J142,0)</f>
        <v>0</v>
      </c>
      <c r="BG142" s="228">
        <f>IF(N142="zákl. přenesená",J142,0)</f>
        <v>0</v>
      </c>
      <c r="BH142" s="228">
        <f>IF(N142="sníž. přenesená",J142,0)</f>
        <v>0</v>
      </c>
      <c r="BI142" s="228">
        <f>IF(N142="nulová",J142,0)</f>
        <v>0</v>
      </c>
      <c r="BJ142" s="19" t="s">
        <v>83</v>
      </c>
      <c r="BK142" s="228">
        <f>ROUND(I142*H142,2)</f>
        <v>0</v>
      </c>
      <c r="BL142" s="19" t="s">
        <v>447</v>
      </c>
      <c r="BM142" s="227" t="s">
        <v>3186</v>
      </c>
    </row>
    <row r="143" s="2" customFormat="1">
      <c r="A143" s="40"/>
      <c r="B143" s="41"/>
      <c r="C143" s="42"/>
      <c r="D143" s="229" t="s">
        <v>343</v>
      </c>
      <c r="E143" s="42"/>
      <c r="F143" s="230" t="s">
        <v>3187</v>
      </c>
      <c r="G143" s="42"/>
      <c r="H143" s="42"/>
      <c r="I143" s="231"/>
      <c r="J143" s="42"/>
      <c r="K143" s="42"/>
      <c r="L143" s="46"/>
      <c r="M143" s="232"/>
      <c r="N143" s="233"/>
      <c r="O143" s="86"/>
      <c r="P143" s="86"/>
      <c r="Q143" s="86"/>
      <c r="R143" s="86"/>
      <c r="S143" s="86"/>
      <c r="T143" s="86"/>
      <c r="U143" s="87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T143" s="19" t="s">
        <v>343</v>
      </c>
      <c r="AU143" s="19" t="s">
        <v>83</v>
      </c>
    </row>
    <row r="144" s="2" customFormat="1">
      <c r="A144" s="40"/>
      <c r="B144" s="41"/>
      <c r="C144" s="42"/>
      <c r="D144" s="234" t="s">
        <v>345</v>
      </c>
      <c r="E144" s="42"/>
      <c r="F144" s="235" t="s">
        <v>3188</v>
      </c>
      <c r="G144" s="42"/>
      <c r="H144" s="42"/>
      <c r="I144" s="231"/>
      <c r="J144" s="42"/>
      <c r="K144" s="42"/>
      <c r="L144" s="46"/>
      <c r="M144" s="232"/>
      <c r="N144" s="233"/>
      <c r="O144" s="86"/>
      <c r="P144" s="86"/>
      <c r="Q144" s="86"/>
      <c r="R144" s="86"/>
      <c r="S144" s="86"/>
      <c r="T144" s="86"/>
      <c r="U144" s="87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T144" s="19" t="s">
        <v>345</v>
      </c>
      <c r="AU144" s="19" t="s">
        <v>83</v>
      </c>
    </row>
    <row r="145" s="2" customFormat="1" ht="16.5" customHeight="1">
      <c r="A145" s="40"/>
      <c r="B145" s="41"/>
      <c r="C145" s="216" t="s">
        <v>471</v>
      </c>
      <c r="D145" s="216" t="s">
        <v>337</v>
      </c>
      <c r="E145" s="217" t="s">
        <v>3189</v>
      </c>
      <c r="F145" s="218" t="s">
        <v>3190</v>
      </c>
      <c r="G145" s="219" t="s">
        <v>618</v>
      </c>
      <c r="H145" s="220">
        <v>4</v>
      </c>
      <c r="I145" s="221"/>
      <c r="J145" s="222">
        <f>ROUND(I145*H145,2)</f>
        <v>0</v>
      </c>
      <c r="K145" s="218" t="s">
        <v>341</v>
      </c>
      <c r="L145" s="46"/>
      <c r="M145" s="223" t="s">
        <v>19</v>
      </c>
      <c r="N145" s="224" t="s">
        <v>47</v>
      </c>
      <c r="O145" s="86"/>
      <c r="P145" s="225">
        <f>O145*H145</f>
        <v>0</v>
      </c>
      <c r="Q145" s="225">
        <v>0.00097999999999999997</v>
      </c>
      <c r="R145" s="225">
        <f>Q145*H145</f>
        <v>0.0039199999999999999</v>
      </c>
      <c r="S145" s="225">
        <v>0</v>
      </c>
      <c r="T145" s="225">
        <f>S145*H145</f>
        <v>0</v>
      </c>
      <c r="U145" s="226" t="s">
        <v>19</v>
      </c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R145" s="227" t="s">
        <v>447</v>
      </c>
      <c r="AT145" s="227" t="s">
        <v>337</v>
      </c>
      <c r="AU145" s="227" t="s">
        <v>83</v>
      </c>
      <c r="AY145" s="19" t="s">
        <v>335</v>
      </c>
      <c r="BE145" s="228">
        <f>IF(N145="základní",J145,0)</f>
        <v>0</v>
      </c>
      <c r="BF145" s="228">
        <f>IF(N145="snížená",J145,0)</f>
        <v>0</v>
      </c>
      <c r="BG145" s="228">
        <f>IF(N145="zákl. přenesená",J145,0)</f>
        <v>0</v>
      </c>
      <c r="BH145" s="228">
        <f>IF(N145="sníž. přenesená",J145,0)</f>
        <v>0</v>
      </c>
      <c r="BI145" s="228">
        <f>IF(N145="nulová",J145,0)</f>
        <v>0</v>
      </c>
      <c r="BJ145" s="19" t="s">
        <v>83</v>
      </c>
      <c r="BK145" s="228">
        <f>ROUND(I145*H145,2)</f>
        <v>0</v>
      </c>
      <c r="BL145" s="19" t="s">
        <v>447</v>
      </c>
      <c r="BM145" s="227" t="s">
        <v>3191</v>
      </c>
    </row>
    <row r="146" s="2" customFormat="1">
      <c r="A146" s="40"/>
      <c r="B146" s="41"/>
      <c r="C146" s="42"/>
      <c r="D146" s="229" t="s">
        <v>343</v>
      </c>
      <c r="E146" s="42"/>
      <c r="F146" s="230" t="s">
        <v>3192</v>
      </c>
      <c r="G146" s="42"/>
      <c r="H146" s="42"/>
      <c r="I146" s="231"/>
      <c r="J146" s="42"/>
      <c r="K146" s="42"/>
      <c r="L146" s="46"/>
      <c r="M146" s="232"/>
      <c r="N146" s="233"/>
      <c r="O146" s="86"/>
      <c r="P146" s="86"/>
      <c r="Q146" s="86"/>
      <c r="R146" s="86"/>
      <c r="S146" s="86"/>
      <c r="T146" s="86"/>
      <c r="U146" s="87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T146" s="19" t="s">
        <v>343</v>
      </c>
      <c r="AU146" s="19" t="s">
        <v>83</v>
      </c>
    </row>
    <row r="147" s="2" customFormat="1">
      <c r="A147" s="40"/>
      <c r="B147" s="41"/>
      <c r="C147" s="42"/>
      <c r="D147" s="234" t="s">
        <v>345</v>
      </c>
      <c r="E147" s="42"/>
      <c r="F147" s="235" t="s">
        <v>3193</v>
      </c>
      <c r="G147" s="42"/>
      <c r="H147" s="42"/>
      <c r="I147" s="231"/>
      <c r="J147" s="42"/>
      <c r="K147" s="42"/>
      <c r="L147" s="46"/>
      <c r="M147" s="232"/>
      <c r="N147" s="233"/>
      <c r="O147" s="86"/>
      <c r="P147" s="86"/>
      <c r="Q147" s="86"/>
      <c r="R147" s="86"/>
      <c r="S147" s="86"/>
      <c r="T147" s="86"/>
      <c r="U147" s="87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T147" s="19" t="s">
        <v>345</v>
      </c>
      <c r="AU147" s="19" t="s">
        <v>83</v>
      </c>
    </row>
    <row r="148" s="2" customFormat="1" ht="16.5" customHeight="1">
      <c r="A148" s="40"/>
      <c r="B148" s="41"/>
      <c r="C148" s="216" t="s">
        <v>478</v>
      </c>
      <c r="D148" s="216" t="s">
        <v>337</v>
      </c>
      <c r="E148" s="217" t="s">
        <v>3194</v>
      </c>
      <c r="F148" s="218" t="s">
        <v>3195</v>
      </c>
      <c r="G148" s="219" t="s">
        <v>618</v>
      </c>
      <c r="H148" s="220">
        <v>24</v>
      </c>
      <c r="I148" s="221"/>
      <c r="J148" s="222">
        <f>ROUND(I148*H148,2)</f>
        <v>0</v>
      </c>
      <c r="K148" s="218" t="s">
        <v>341</v>
      </c>
      <c r="L148" s="46"/>
      <c r="M148" s="223" t="s">
        <v>19</v>
      </c>
      <c r="N148" s="224" t="s">
        <v>47</v>
      </c>
      <c r="O148" s="86"/>
      <c r="P148" s="225">
        <f>O148*H148</f>
        <v>0</v>
      </c>
      <c r="Q148" s="225">
        <v>0.0012600000000000001</v>
      </c>
      <c r="R148" s="225">
        <f>Q148*H148</f>
        <v>0.030240000000000003</v>
      </c>
      <c r="S148" s="225">
        <v>0</v>
      </c>
      <c r="T148" s="225">
        <f>S148*H148</f>
        <v>0</v>
      </c>
      <c r="U148" s="226" t="s">
        <v>19</v>
      </c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R148" s="227" t="s">
        <v>447</v>
      </c>
      <c r="AT148" s="227" t="s">
        <v>337</v>
      </c>
      <c r="AU148" s="227" t="s">
        <v>83</v>
      </c>
      <c r="AY148" s="19" t="s">
        <v>335</v>
      </c>
      <c r="BE148" s="228">
        <f>IF(N148="základní",J148,0)</f>
        <v>0</v>
      </c>
      <c r="BF148" s="228">
        <f>IF(N148="snížená",J148,0)</f>
        <v>0</v>
      </c>
      <c r="BG148" s="228">
        <f>IF(N148="zákl. přenesená",J148,0)</f>
        <v>0</v>
      </c>
      <c r="BH148" s="228">
        <f>IF(N148="sníž. přenesená",J148,0)</f>
        <v>0</v>
      </c>
      <c r="BI148" s="228">
        <f>IF(N148="nulová",J148,0)</f>
        <v>0</v>
      </c>
      <c r="BJ148" s="19" t="s">
        <v>83</v>
      </c>
      <c r="BK148" s="228">
        <f>ROUND(I148*H148,2)</f>
        <v>0</v>
      </c>
      <c r="BL148" s="19" t="s">
        <v>447</v>
      </c>
      <c r="BM148" s="227" t="s">
        <v>3196</v>
      </c>
    </row>
    <row r="149" s="2" customFormat="1">
      <c r="A149" s="40"/>
      <c r="B149" s="41"/>
      <c r="C149" s="42"/>
      <c r="D149" s="229" t="s">
        <v>343</v>
      </c>
      <c r="E149" s="42"/>
      <c r="F149" s="230" t="s">
        <v>3197</v>
      </c>
      <c r="G149" s="42"/>
      <c r="H149" s="42"/>
      <c r="I149" s="231"/>
      <c r="J149" s="42"/>
      <c r="K149" s="42"/>
      <c r="L149" s="46"/>
      <c r="M149" s="232"/>
      <c r="N149" s="233"/>
      <c r="O149" s="86"/>
      <c r="P149" s="86"/>
      <c r="Q149" s="86"/>
      <c r="R149" s="86"/>
      <c r="S149" s="86"/>
      <c r="T149" s="86"/>
      <c r="U149" s="87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T149" s="19" t="s">
        <v>343</v>
      </c>
      <c r="AU149" s="19" t="s">
        <v>83</v>
      </c>
    </row>
    <row r="150" s="2" customFormat="1">
      <c r="A150" s="40"/>
      <c r="B150" s="41"/>
      <c r="C150" s="42"/>
      <c r="D150" s="234" t="s">
        <v>345</v>
      </c>
      <c r="E150" s="42"/>
      <c r="F150" s="235" t="s">
        <v>3198</v>
      </c>
      <c r="G150" s="42"/>
      <c r="H150" s="42"/>
      <c r="I150" s="231"/>
      <c r="J150" s="42"/>
      <c r="K150" s="42"/>
      <c r="L150" s="46"/>
      <c r="M150" s="232"/>
      <c r="N150" s="233"/>
      <c r="O150" s="86"/>
      <c r="P150" s="86"/>
      <c r="Q150" s="86"/>
      <c r="R150" s="86"/>
      <c r="S150" s="86"/>
      <c r="T150" s="86"/>
      <c r="U150" s="87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T150" s="19" t="s">
        <v>345</v>
      </c>
      <c r="AU150" s="19" t="s">
        <v>83</v>
      </c>
    </row>
    <row r="151" s="2" customFormat="1" ht="16.5" customHeight="1">
      <c r="A151" s="40"/>
      <c r="B151" s="41"/>
      <c r="C151" s="216" t="s">
        <v>7</v>
      </c>
      <c r="D151" s="216" t="s">
        <v>337</v>
      </c>
      <c r="E151" s="217" t="s">
        <v>3199</v>
      </c>
      <c r="F151" s="218" t="s">
        <v>3200</v>
      </c>
      <c r="G151" s="219" t="s">
        <v>618</v>
      </c>
      <c r="H151" s="220">
        <v>48</v>
      </c>
      <c r="I151" s="221"/>
      <c r="J151" s="222">
        <f>ROUND(I151*H151,2)</f>
        <v>0</v>
      </c>
      <c r="K151" s="218" t="s">
        <v>341</v>
      </c>
      <c r="L151" s="46"/>
      <c r="M151" s="223" t="s">
        <v>19</v>
      </c>
      <c r="N151" s="224" t="s">
        <v>47</v>
      </c>
      <c r="O151" s="86"/>
      <c r="P151" s="225">
        <f>O151*H151</f>
        <v>0</v>
      </c>
      <c r="Q151" s="225">
        <v>0.0015299999999999999</v>
      </c>
      <c r="R151" s="225">
        <f>Q151*H151</f>
        <v>0.073439999999999991</v>
      </c>
      <c r="S151" s="225">
        <v>0</v>
      </c>
      <c r="T151" s="225">
        <f>S151*H151</f>
        <v>0</v>
      </c>
      <c r="U151" s="226" t="s">
        <v>19</v>
      </c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R151" s="227" t="s">
        <v>447</v>
      </c>
      <c r="AT151" s="227" t="s">
        <v>337</v>
      </c>
      <c r="AU151" s="227" t="s">
        <v>83</v>
      </c>
      <c r="AY151" s="19" t="s">
        <v>335</v>
      </c>
      <c r="BE151" s="228">
        <f>IF(N151="základní",J151,0)</f>
        <v>0</v>
      </c>
      <c r="BF151" s="228">
        <f>IF(N151="snížená",J151,0)</f>
        <v>0</v>
      </c>
      <c r="BG151" s="228">
        <f>IF(N151="zákl. přenesená",J151,0)</f>
        <v>0</v>
      </c>
      <c r="BH151" s="228">
        <f>IF(N151="sníž. přenesená",J151,0)</f>
        <v>0</v>
      </c>
      <c r="BI151" s="228">
        <f>IF(N151="nulová",J151,0)</f>
        <v>0</v>
      </c>
      <c r="BJ151" s="19" t="s">
        <v>83</v>
      </c>
      <c r="BK151" s="228">
        <f>ROUND(I151*H151,2)</f>
        <v>0</v>
      </c>
      <c r="BL151" s="19" t="s">
        <v>447</v>
      </c>
      <c r="BM151" s="227" t="s">
        <v>3201</v>
      </c>
    </row>
    <row r="152" s="2" customFormat="1">
      <c r="A152" s="40"/>
      <c r="B152" s="41"/>
      <c r="C152" s="42"/>
      <c r="D152" s="229" t="s">
        <v>343</v>
      </c>
      <c r="E152" s="42"/>
      <c r="F152" s="230" t="s">
        <v>3202</v>
      </c>
      <c r="G152" s="42"/>
      <c r="H152" s="42"/>
      <c r="I152" s="231"/>
      <c r="J152" s="42"/>
      <c r="K152" s="42"/>
      <c r="L152" s="46"/>
      <c r="M152" s="232"/>
      <c r="N152" s="233"/>
      <c r="O152" s="86"/>
      <c r="P152" s="86"/>
      <c r="Q152" s="86"/>
      <c r="R152" s="86"/>
      <c r="S152" s="86"/>
      <c r="T152" s="86"/>
      <c r="U152" s="87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T152" s="19" t="s">
        <v>343</v>
      </c>
      <c r="AU152" s="19" t="s">
        <v>83</v>
      </c>
    </row>
    <row r="153" s="2" customFormat="1">
      <c r="A153" s="40"/>
      <c r="B153" s="41"/>
      <c r="C153" s="42"/>
      <c r="D153" s="234" t="s">
        <v>345</v>
      </c>
      <c r="E153" s="42"/>
      <c r="F153" s="235" t="s">
        <v>3203</v>
      </c>
      <c r="G153" s="42"/>
      <c r="H153" s="42"/>
      <c r="I153" s="231"/>
      <c r="J153" s="42"/>
      <c r="K153" s="42"/>
      <c r="L153" s="46"/>
      <c r="M153" s="232"/>
      <c r="N153" s="233"/>
      <c r="O153" s="86"/>
      <c r="P153" s="86"/>
      <c r="Q153" s="86"/>
      <c r="R153" s="86"/>
      <c r="S153" s="86"/>
      <c r="T153" s="86"/>
      <c r="U153" s="87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T153" s="19" t="s">
        <v>345</v>
      </c>
      <c r="AU153" s="19" t="s">
        <v>83</v>
      </c>
    </row>
    <row r="154" s="2" customFormat="1" ht="16.5" customHeight="1">
      <c r="A154" s="40"/>
      <c r="B154" s="41"/>
      <c r="C154" s="216" t="s">
        <v>490</v>
      </c>
      <c r="D154" s="216" t="s">
        <v>337</v>
      </c>
      <c r="E154" s="217" t="s">
        <v>3204</v>
      </c>
      <c r="F154" s="218" t="s">
        <v>3205</v>
      </c>
      <c r="G154" s="219" t="s">
        <v>618</v>
      </c>
      <c r="H154" s="220">
        <v>50</v>
      </c>
      <c r="I154" s="221"/>
      <c r="J154" s="222">
        <f>ROUND(I154*H154,2)</f>
        <v>0</v>
      </c>
      <c r="K154" s="218" t="s">
        <v>341</v>
      </c>
      <c r="L154" s="46"/>
      <c r="M154" s="223" t="s">
        <v>19</v>
      </c>
      <c r="N154" s="224" t="s">
        <v>47</v>
      </c>
      <c r="O154" s="86"/>
      <c r="P154" s="225">
        <f>O154*H154</f>
        <v>0</v>
      </c>
      <c r="Q154" s="225">
        <v>0.00364</v>
      </c>
      <c r="R154" s="225">
        <f>Q154*H154</f>
        <v>0.182</v>
      </c>
      <c r="S154" s="225">
        <v>0</v>
      </c>
      <c r="T154" s="225">
        <f>S154*H154</f>
        <v>0</v>
      </c>
      <c r="U154" s="226" t="s">
        <v>19</v>
      </c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R154" s="227" t="s">
        <v>447</v>
      </c>
      <c r="AT154" s="227" t="s">
        <v>337</v>
      </c>
      <c r="AU154" s="227" t="s">
        <v>83</v>
      </c>
      <c r="AY154" s="19" t="s">
        <v>335</v>
      </c>
      <c r="BE154" s="228">
        <f>IF(N154="základní",J154,0)</f>
        <v>0</v>
      </c>
      <c r="BF154" s="228">
        <f>IF(N154="snížená",J154,0)</f>
        <v>0</v>
      </c>
      <c r="BG154" s="228">
        <f>IF(N154="zákl. přenesená",J154,0)</f>
        <v>0</v>
      </c>
      <c r="BH154" s="228">
        <f>IF(N154="sníž. přenesená",J154,0)</f>
        <v>0</v>
      </c>
      <c r="BI154" s="228">
        <f>IF(N154="nulová",J154,0)</f>
        <v>0</v>
      </c>
      <c r="BJ154" s="19" t="s">
        <v>83</v>
      </c>
      <c r="BK154" s="228">
        <f>ROUND(I154*H154,2)</f>
        <v>0</v>
      </c>
      <c r="BL154" s="19" t="s">
        <v>447</v>
      </c>
      <c r="BM154" s="227" t="s">
        <v>3206</v>
      </c>
    </row>
    <row r="155" s="2" customFormat="1">
      <c r="A155" s="40"/>
      <c r="B155" s="41"/>
      <c r="C155" s="42"/>
      <c r="D155" s="229" t="s">
        <v>343</v>
      </c>
      <c r="E155" s="42"/>
      <c r="F155" s="230" t="s">
        <v>3207</v>
      </c>
      <c r="G155" s="42"/>
      <c r="H155" s="42"/>
      <c r="I155" s="231"/>
      <c r="J155" s="42"/>
      <c r="K155" s="42"/>
      <c r="L155" s="46"/>
      <c r="M155" s="232"/>
      <c r="N155" s="233"/>
      <c r="O155" s="86"/>
      <c r="P155" s="86"/>
      <c r="Q155" s="86"/>
      <c r="R155" s="86"/>
      <c r="S155" s="86"/>
      <c r="T155" s="86"/>
      <c r="U155" s="87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T155" s="19" t="s">
        <v>343</v>
      </c>
      <c r="AU155" s="19" t="s">
        <v>83</v>
      </c>
    </row>
    <row r="156" s="2" customFormat="1">
      <c r="A156" s="40"/>
      <c r="B156" s="41"/>
      <c r="C156" s="42"/>
      <c r="D156" s="234" t="s">
        <v>345</v>
      </c>
      <c r="E156" s="42"/>
      <c r="F156" s="235" t="s">
        <v>3208</v>
      </c>
      <c r="G156" s="42"/>
      <c r="H156" s="42"/>
      <c r="I156" s="231"/>
      <c r="J156" s="42"/>
      <c r="K156" s="42"/>
      <c r="L156" s="46"/>
      <c r="M156" s="232"/>
      <c r="N156" s="233"/>
      <c r="O156" s="86"/>
      <c r="P156" s="86"/>
      <c r="Q156" s="86"/>
      <c r="R156" s="86"/>
      <c r="S156" s="86"/>
      <c r="T156" s="86"/>
      <c r="U156" s="87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T156" s="19" t="s">
        <v>345</v>
      </c>
      <c r="AU156" s="19" t="s">
        <v>83</v>
      </c>
    </row>
    <row r="157" s="2" customFormat="1" ht="21.75" customHeight="1">
      <c r="A157" s="40"/>
      <c r="B157" s="41"/>
      <c r="C157" s="216" t="s">
        <v>496</v>
      </c>
      <c r="D157" s="216" t="s">
        <v>337</v>
      </c>
      <c r="E157" s="217" t="s">
        <v>3209</v>
      </c>
      <c r="F157" s="218" t="s">
        <v>3210</v>
      </c>
      <c r="G157" s="219" t="s">
        <v>618</v>
      </c>
      <c r="H157" s="220">
        <v>30</v>
      </c>
      <c r="I157" s="221"/>
      <c r="J157" s="222">
        <f>ROUND(I157*H157,2)</f>
        <v>0</v>
      </c>
      <c r="K157" s="218" t="s">
        <v>341</v>
      </c>
      <c r="L157" s="46"/>
      <c r="M157" s="223" t="s">
        <v>19</v>
      </c>
      <c r="N157" s="224" t="s">
        <v>47</v>
      </c>
      <c r="O157" s="86"/>
      <c r="P157" s="225">
        <f>O157*H157</f>
        <v>0</v>
      </c>
      <c r="Q157" s="225">
        <v>0.00020000000000000001</v>
      </c>
      <c r="R157" s="225">
        <f>Q157*H157</f>
        <v>0.0060000000000000001</v>
      </c>
      <c r="S157" s="225">
        <v>0</v>
      </c>
      <c r="T157" s="225">
        <f>S157*H157</f>
        <v>0</v>
      </c>
      <c r="U157" s="226" t="s">
        <v>19</v>
      </c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R157" s="227" t="s">
        <v>447</v>
      </c>
      <c r="AT157" s="227" t="s">
        <v>337</v>
      </c>
      <c r="AU157" s="227" t="s">
        <v>83</v>
      </c>
      <c r="AY157" s="19" t="s">
        <v>335</v>
      </c>
      <c r="BE157" s="228">
        <f>IF(N157="základní",J157,0)</f>
        <v>0</v>
      </c>
      <c r="BF157" s="228">
        <f>IF(N157="snížená",J157,0)</f>
        <v>0</v>
      </c>
      <c r="BG157" s="228">
        <f>IF(N157="zákl. přenesená",J157,0)</f>
        <v>0</v>
      </c>
      <c r="BH157" s="228">
        <f>IF(N157="sníž. přenesená",J157,0)</f>
        <v>0</v>
      </c>
      <c r="BI157" s="228">
        <f>IF(N157="nulová",J157,0)</f>
        <v>0</v>
      </c>
      <c r="BJ157" s="19" t="s">
        <v>83</v>
      </c>
      <c r="BK157" s="228">
        <f>ROUND(I157*H157,2)</f>
        <v>0</v>
      </c>
      <c r="BL157" s="19" t="s">
        <v>447</v>
      </c>
      <c r="BM157" s="227" t="s">
        <v>3211</v>
      </c>
    </row>
    <row r="158" s="2" customFormat="1">
      <c r="A158" s="40"/>
      <c r="B158" s="41"/>
      <c r="C158" s="42"/>
      <c r="D158" s="229" t="s">
        <v>343</v>
      </c>
      <c r="E158" s="42"/>
      <c r="F158" s="230" t="s">
        <v>3212</v>
      </c>
      <c r="G158" s="42"/>
      <c r="H158" s="42"/>
      <c r="I158" s="231"/>
      <c r="J158" s="42"/>
      <c r="K158" s="42"/>
      <c r="L158" s="46"/>
      <c r="M158" s="232"/>
      <c r="N158" s="233"/>
      <c r="O158" s="86"/>
      <c r="P158" s="86"/>
      <c r="Q158" s="86"/>
      <c r="R158" s="86"/>
      <c r="S158" s="86"/>
      <c r="T158" s="86"/>
      <c r="U158" s="87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T158" s="19" t="s">
        <v>343</v>
      </c>
      <c r="AU158" s="19" t="s">
        <v>83</v>
      </c>
    </row>
    <row r="159" s="2" customFormat="1">
      <c r="A159" s="40"/>
      <c r="B159" s="41"/>
      <c r="C159" s="42"/>
      <c r="D159" s="234" t="s">
        <v>345</v>
      </c>
      <c r="E159" s="42"/>
      <c r="F159" s="235" t="s">
        <v>3213</v>
      </c>
      <c r="G159" s="42"/>
      <c r="H159" s="42"/>
      <c r="I159" s="231"/>
      <c r="J159" s="42"/>
      <c r="K159" s="42"/>
      <c r="L159" s="46"/>
      <c r="M159" s="232"/>
      <c r="N159" s="233"/>
      <c r="O159" s="86"/>
      <c r="P159" s="86"/>
      <c r="Q159" s="86"/>
      <c r="R159" s="86"/>
      <c r="S159" s="86"/>
      <c r="T159" s="86"/>
      <c r="U159" s="87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T159" s="19" t="s">
        <v>345</v>
      </c>
      <c r="AU159" s="19" t="s">
        <v>83</v>
      </c>
    </row>
    <row r="160" s="13" customFormat="1">
      <c r="A160" s="13"/>
      <c r="B160" s="236"/>
      <c r="C160" s="237"/>
      <c r="D160" s="229" t="s">
        <v>347</v>
      </c>
      <c r="E160" s="238" t="s">
        <v>19</v>
      </c>
      <c r="F160" s="239" t="s">
        <v>3214</v>
      </c>
      <c r="G160" s="237"/>
      <c r="H160" s="240">
        <v>26</v>
      </c>
      <c r="I160" s="241"/>
      <c r="J160" s="237"/>
      <c r="K160" s="237"/>
      <c r="L160" s="242"/>
      <c r="M160" s="243"/>
      <c r="N160" s="244"/>
      <c r="O160" s="244"/>
      <c r="P160" s="244"/>
      <c r="Q160" s="244"/>
      <c r="R160" s="244"/>
      <c r="S160" s="244"/>
      <c r="T160" s="244"/>
      <c r="U160" s="245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T160" s="246" t="s">
        <v>347</v>
      </c>
      <c r="AU160" s="246" t="s">
        <v>83</v>
      </c>
      <c r="AV160" s="13" t="s">
        <v>85</v>
      </c>
      <c r="AW160" s="13" t="s">
        <v>37</v>
      </c>
      <c r="AX160" s="13" t="s">
        <v>76</v>
      </c>
      <c r="AY160" s="246" t="s">
        <v>335</v>
      </c>
    </row>
    <row r="161" s="13" customFormat="1">
      <c r="A161" s="13"/>
      <c r="B161" s="236"/>
      <c r="C161" s="237"/>
      <c r="D161" s="229" t="s">
        <v>347</v>
      </c>
      <c r="E161" s="238" t="s">
        <v>19</v>
      </c>
      <c r="F161" s="239" t="s">
        <v>3215</v>
      </c>
      <c r="G161" s="237"/>
      <c r="H161" s="240">
        <v>4</v>
      </c>
      <c r="I161" s="241"/>
      <c r="J161" s="237"/>
      <c r="K161" s="237"/>
      <c r="L161" s="242"/>
      <c r="M161" s="243"/>
      <c r="N161" s="244"/>
      <c r="O161" s="244"/>
      <c r="P161" s="244"/>
      <c r="Q161" s="244"/>
      <c r="R161" s="244"/>
      <c r="S161" s="244"/>
      <c r="T161" s="244"/>
      <c r="U161" s="245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T161" s="246" t="s">
        <v>347</v>
      </c>
      <c r="AU161" s="246" t="s">
        <v>83</v>
      </c>
      <c r="AV161" s="13" t="s">
        <v>85</v>
      </c>
      <c r="AW161" s="13" t="s">
        <v>37</v>
      </c>
      <c r="AX161" s="13" t="s">
        <v>76</v>
      </c>
      <c r="AY161" s="246" t="s">
        <v>335</v>
      </c>
    </row>
    <row r="162" s="15" customFormat="1">
      <c r="A162" s="15"/>
      <c r="B162" s="267"/>
      <c r="C162" s="268"/>
      <c r="D162" s="229" t="s">
        <v>347</v>
      </c>
      <c r="E162" s="269" t="s">
        <v>19</v>
      </c>
      <c r="F162" s="270" t="s">
        <v>462</v>
      </c>
      <c r="G162" s="268"/>
      <c r="H162" s="271">
        <v>30</v>
      </c>
      <c r="I162" s="272"/>
      <c r="J162" s="268"/>
      <c r="K162" s="268"/>
      <c r="L162" s="273"/>
      <c r="M162" s="274"/>
      <c r="N162" s="275"/>
      <c r="O162" s="275"/>
      <c r="P162" s="275"/>
      <c r="Q162" s="275"/>
      <c r="R162" s="275"/>
      <c r="S162" s="275"/>
      <c r="T162" s="275"/>
      <c r="U162" s="276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T162" s="277" t="s">
        <v>347</v>
      </c>
      <c r="AU162" s="277" t="s">
        <v>83</v>
      </c>
      <c r="AV162" s="15" t="s">
        <v>103</v>
      </c>
      <c r="AW162" s="15" t="s">
        <v>37</v>
      </c>
      <c r="AX162" s="15" t="s">
        <v>83</v>
      </c>
      <c r="AY162" s="277" t="s">
        <v>335</v>
      </c>
    </row>
    <row r="163" s="2" customFormat="1" ht="24.15" customHeight="1">
      <c r="A163" s="40"/>
      <c r="B163" s="41"/>
      <c r="C163" s="216" t="s">
        <v>502</v>
      </c>
      <c r="D163" s="216" t="s">
        <v>337</v>
      </c>
      <c r="E163" s="217" t="s">
        <v>3216</v>
      </c>
      <c r="F163" s="218" t="s">
        <v>3217</v>
      </c>
      <c r="G163" s="219" t="s">
        <v>618</v>
      </c>
      <c r="H163" s="220">
        <v>84</v>
      </c>
      <c r="I163" s="221"/>
      <c r="J163" s="222">
        <f>ROUND(I163*H163,2)</f>
        <v>0</v>
      </c>
      <c r="K163" s="218" t="s">
        <v>341</v>
      </c>
      <c r="L163" s="46"/>
      <c r="M163" s="223" t="s">
        <v>19</v>
      </c>
      <c r="N163" s="224" t="s">
        <v>47</v>
      </c>
      <c r="O163" s="86"/>
      <c r="P163" s="225">
        <f>O163*H163</f>
        <v>0</v>
      </c>
      <c r="Q163" s="225">
        <v>0.00024000000000000001</v>
      </c>
      <c r="R163" s="225">
        <f>Q163*H163</f>
        <v>0.020160000000000001</v>
      </c>
      <c r="S163" s="225">
        <v>0</v>
      </c>
      <c r="T163" s="225">
        <f>S163*H163</f>
        <v>0</v>
      </c>
      <c r="U163" s="226" t="s">
        <v>19</v>
      </c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R163" s="227" t="s">
        <v>447</v>
      </c>
      <c r="AT163" s="227" t="s">
        <v>337</v>
      </c>
      <c r="AU163" s="227" t="s">
        <v>83</v>
      </c>
      <c r="AY163" s="19" t="s">
        <v>335</v>
      </c>
      <c r="BE163" s="228">
        <f>IF(N163="základní",J163,0)</f>
        <v>0</v>
      </c>
      <c r="BF163" s="228">
        <f>IF(N163="snížená",J163,0)</f>
        <v>0</v>
      </c>
      <c r="BG163" s="228">
        <f>IF(N163="zákl. přenesená",J163,0)</f>
        <v>0</v>
      </c>
      <c r="BH163" s="228">
        <f>IF(N163="sníž. přenesená",J163,0)</f>
        <v>0</v>
      </c>
      <c r="BI163" s="228">
        <f>IF(N163="nulová",J163,0)</f>
        <v>0</v>
      </c>
      <c r="BJ163" s="19" t="s">
        <v>83</v>
      </c>
      <c r="BK163" s="228">
        <f>ROUND(I163*H163,2)</f>
        <v>0</v>
      </c>
      <c r="BL163" s="19" t="s">
        <v>447</v>
      </c>
      <c r="BM163" s="227" t="s">
        <v>3218</v>
      </c>
    </row>
    <row r="164" s="2" customFormat="1">
      <c r="A164" s="40"/>
      <c r="B164" s="41"/>
      <c r="C164" s="42"/>
      <c r="D164" s="229" t="s">
        <v>343</v>
      </c>
      <c r="E164" s="42"/>
      <c r="F164" s="230" t="s">
        <v>3219</v>
      </c>
      <c r="G164" s="42"/>
      <c r="H164" s="42"/>
      <c r="I164" s="231"/>
      <c r="J164" s="42"/>
      <c r="K164" s="42"/>
      <c r="L164" s="46"/>
      <c r="M164" s="232"/>
      <c r="N164" s="233"/>
      <c r="O164" s="86"/>
      <c r="P164" s="86"/>
      <c r="Q164" s="86"/>
      <c r="R164" s="86"/>
      <c r="S164" s="86"/>
      <c r="T164" s="86"/>
      <c r="U164" s="87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T164" s="19" t="s">
        <v>343</v>
      </c>
      <c r="AU164" s="19" t="s">
        <v>83</v>
      </c>
    </row>
    <row r="165" s="2" customFormat="1">
      <c r="A165" s="40"/>
      <c r="B165" s="41"/>
      <c r="C165" s="42"/>
      <c r="D165" s="234" t="s">
        <v>345</v>
      </c>
      <c r="E165" s="42"/>
      <c r="F165" s="235" t="s">
        <v>3220</v>
      </c>
      <c r="G165" s="42"/>
      <c r="H165" s="42"/>
      <c r="I165" s="231"/>
      <c r="J165" s="42"/>
      <c r="K165" s="42"/>
      <c r="L165" s="46"/>
      <c r="M165" s="232"/>
      <c r="N165" s="233"/>
      <c r="O165" s="86"/>
      <c r="P165" s="86"/>
      <c r="Q165" s="86"/>
      <c r="R165" s="86"/>
      <c r="S165" s="86"/>
      <c r="T165" s="86"/>
      <c r="U165" s="87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T165" s="19" t="s">
        <v>345</v>
      </c>
      <c r="AU165" s="19" t="s">
        <v>83</v>
      </c>
    </row>
    <row r="166" s="13" customFormat="1">
      <c r="A166" s="13"/>
      <c r="B166" s="236"/>
      <c r="C166" s="237"/>
      <c r="D166" s="229" t="s">
        <v>347</v>
      </c>
      <c r="E166" s="238" t="s">
        <v>19</v>
      </c>
      <c r="F166" s="239" t="s">
        <v>3221</v>
      </c>
      <c r="G166" s="237"/>
      <c r="H166" s="240">
        <v>36</v>
      </c>
      <c r="I166" s="241"/>
      <c r="J166" s="237"/>
      <c r="K166" s="237"/>
      <c r="L166" s="242"/>
      <c r="M166" s="243"/>
      <c r="N166" s="244"/>
      <c r="O166" s="244"/>
      <c r="P166" s="244"/>
      <c r="Q166" s="244"/>
      <c r="R166" s="244"/>
      <c r="S166" s="244"/>
      <c r="T166" s="244"/>
      <c r="U166" s="245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T166" s="246" t="s">
        <v>347</v>
      </c>
      <c r="AU166" s="246" t="s">
        <v>83</v>
      </c>
      <c r="AV166" s="13" t="s">
        <v>85</v>
      </c>
      <c r="AW166" s="13" t="s">
        <v>37</v>
      </c>
      <c r="AX166" s="13" t="s">
        <v>76</v>
      </c>
      <c r="AY166" s="246" t="s">
        <v>335</v>
      </c>
    </row>
    <row r="167" s="13" customFormat="1">
      <c r="A167" s="13"/>
      <c r="B167" s="236"/>
      <c r="C167" s="237"/>
      <c r="D167" s="229" t="s">
        <v>347</v>
      </c>
      <c r="E167" s="238" t="s">
        <v>19</v>
      </c>
      <c r="F167" s="239" t="s">
        <v>3222</v>
      </c>
      <c r="G167" s="237"/>
      <c r="H167" s="240">
        <v>48</v>
      </c>
      <c r="I167" s="241"/>
      <c r="J167" s="237"/>
      <c r="K167" s="237"/>
      <c r="L167" s="242"/>
      <c r="M167" s="243"/>
      <c r="N167" s="244"/>
      <c r="O167" s="244"/>
      <c r="P167" s="244"/>
      <c r="Q167" s="244"/>
      <c r="R167" s="244"/>
      <c r="S167" s="244"/>
      <c r="T167" s="244"/>
      <c r="U167" s="245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T167" s="246" t="s">
        <v>347</v>
      </c>
      <c r="AU167" s="246" t="s">
        <v>83</v>
      </c>
      <c r="AV167" s="13" t="s">
        <v>85</v>
      </c>
      <c r="AW167" s="13" t="s">
        <v>37</v>
      </c>
      <c r="AX167" s="13" t="s">
        <v>76</v>
      </c>
      <c r="AY167" s="246" t="s">
        <v>335</v>
      </c>
    </row>
    <row r="168" s="15" customFormat="1">
      <c r="A168" s="15"/>
      <c r="B168" s="267"/>
      <c r="C168" s="268"/>
      <c r="D168" s="229" t="s">
        <v>347</v>
      </c>
      <c r="E168" s="269" t="s">
        <v>19</v>
      </c>
      <c r="F168" s="270" t="s">
        <v>462</v>
      </c>
      <c r="G168" s="268"/>
      <c r="H168" s="271">
        <v>84</v>
      </c>
      <c r="I168" s="272"/>
      <c r="J168" s="268"/>
      <c r="K168" s="268"/>
      <c r="L168" s="273"/>
      <c r="M168" s="274"/>
      <c r="N168" s="275"/>
      <c r="O168" s="275"/>
      <c r="P168" s="275"/>
      <c r="Q168" s="275"/>
      <c r="R168" s="275"/>
      <c r="S168" s="275"/>
      <c r="T168" s="275"/>
      <c r="U168" s="276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T168" s="277" t="s">
        <v>347</v>
      </c>
      <c r="AU168" s="277" t="s">
        <v>83</v>
      </c>
      <c r="AV168" s="15" t="s">
        <v>103</v>
      </c>
      <c r="AW168" s="15" t="s">
        <v>37</v>
      </c>
      <c r="AX168" s="15" t="s">
        <v>83</v>
      </c>
      <c r="AY168" s="277" t="s">
        <v>335</v>
      </c>
    </row>
    <row r="169" s="2" customFormat="1" ht="24.15" customHeight="1">
      <c r="A169" s="40"/>
      <c r="B169" s="41"/>
      <c r="C169" s="216" t="s">
        <v>510</v>
      </c>
      <c r="D169" s="216" t="s">
        <v>337</v>
      </c>
      <c r="E169" s="217" t="s">
        <v>3223</v>
      </c>
      <c r="F169" s="218" t="s">
        <v>3224</v>
      </c>
      <c r="G169" s="219" t="s">
        <v>618</v>
      </c>
      <c r="H169" s="220">
        <v>66</v>
      </c>
      <c r="I169" s="221"/>
      <c r="J169" s="222">
        <f>ROUND(I169*H169,2)</f>
        <v>0</v>
      </c>
      <c r="K169" s="218" t="s">
        <v>341</v>
      </c>
      <c r="L169" s="46"/>
      <c r="M169" s="223" t="s">
        <v>19</v>
      </c>
      <c r="N169" s="224" t="s">
        <v>47</v>
      </c>
      <c r="O169" s="86"/>
      <c r="P169" s="225">
        <f>O169*H169</f>
        <v>0</v>
      </c>
      <c r="Q169" s="225">
        <v>0.00027</v>
      </c>
      <c r="R169" s="225">
        <f>Q169*H169</f>
        <v>0.017819999999999999</v>
      </c>
      <c r="S169" s="225">
        <v>0</v>
      </c>
      <c r="T169" s="225">
        <f>S169*H169</f>
        <v>0</v>
      </c>
      <c r="U169" s="226" t="s">
        <v>19</v>
      </c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R169" s="227" t="s">
        <v>447</v>
      </c>
      <c r="AT169" s="227" t="s">
        <v>337</v>
      </c>
      <c r="AU169" s="227" t="s">
        <v>83</v>
      </c>
      <c r="AY169" s="19" t="s">
        <v>335</v>
      </c>
      <c r="BE169" s="228">
        <f>IF(N169="základní",J169,0)</f>
        <v>0</v>
      </c>
      <c r="BF169" s="228">
        <f>IF(N169="snížená",J169,0)</f>
        <v>0</v>
      </c>
      <c r="BG169" s="228">
        <f>IF(N169="zákl. přenesená",J169,0)</f>
        <v>0</v>
      </c>
      <c r="BH169" s="228">
        <f>IF(N169="sníž. přenesená",J169,0)</f>
        <v>0</v>
      </c>
      <c r="BI169" s="228">
        <f>IF(N169="nulová",J169,0)</f>
        <v>0</v>
      </c>
      <c r="BJ169" s="19" t="s">
        <v>83</v>
      </c>
      <c r="BK169" s="228">
        <f>ROUND(I169*H169,2)</f>
        <v>0</v>
      </c>
      <c r="BL169" s="19" t="s">
        <v>447</v>
      </c>
      <c r="BM169" s="227" t="s">
        <v>3225</v>
      </c>
    </row>
    <row r="170" s="2" customFormat="1">
      <c r="A170" s="40"/>
      <c r="B170" s="41"/>
      <c r="C170" s="42"/>
      <c r="D170" s="229" t="s">
        <v>343</v>
      </c>
      <c r="E170" s="42"/>
      <c r="F170" s="230" t="s">
        <v>3226</v>
      </c>
      <c r="G170" s="42"/>
      <c r="H170" s="42"/>
      <c r="I170" s="231"/>
      <c r="J170" s="42"/>
      <c r="K170" s="42"/>
      <c r="L170" s="46"/>
      <c r="M170" s="232"/>
      <c r="N170" s="233"/>
      <c r="O170" s="86"/>
      <c r="P170" s="86"/>
      <c r="Q170" s="86"/>
      <c r="R170" s="86"/>
      <c r="S170" s="86"/>
      <c r="T170" s="86"/>
      <c r="U170" s="87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T170" s="19" t="s">
        <v>343</v>
      </c>
      <c r="AU170" s="19" t="s">
        <v>83</v>
      </c>
    </row>
    <row r="171" s="2" customFormat="1">
      <c r="A171" s="40"/>
      <c r="B171" s="41"/>
      <c r="C171" s="42"/>
      <c r="D171" s="234" t="s">
        <v>345</v>
      </c>
      <c r="E171" s="42"/>
      <c r="F171" s="235" t="s">
        <v>3227</v>
      </c>
      <c r="G171" s="42"/>
      <c r="H171" s="42"/>
      <c r="I171" s="231"/>
      <c r="J171" s="42"/>
      <c r="K171" s="42"/>
      <c r="L171" s="46"/>
      <c r="M171" s="232"/>
      <c r="N171" s="233"/>
      <c r="O171" s="86"/>
      <c r="P171" s="86"/>
      <c r="Q171" s="86"/>
      <c r="R171" s="86"/>
      <c r="S171" s="86"/>
      <c r="T171" s="86"/>
      <c r="U171" s="87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T171" s="19" t="s">
        <v>345</v>
      </c>
      <c r="AU171" s="19" t="s">
        <v>83</v>
      </c>
    </row>
    <row r="172" s="13" customFormat="1">
      <c r="A172" s="13"/>
      <c r="B172" s="236"/>
      <c r="C172" s="237"/>
      <c r="D172" s="229" t="s">
        <v>347</v>
      </c>
      <c r="E172" s="238" t="s">
        <v>19</v>
      </c>
      <c r="F172" s="239" t="s">
        <v>3228</v>
      </c>
      <c r="G172" s="237"/>
      <c r="H172" s="240">
        <v>66</v>
      </c>
      <c r="I172" s="241"/>
      <c r="J172" s="237"/>
      <c r="K172" s="237"/>
      <c r="L172" s="242"/>
      <c r="M172" s="243"/>
      <c r="N172" s="244"/>
      <c r="O172" s="244"/>
      <c r="P172" s="244"/>
      <c r="Q172" s="244"/>
      <c r="R172" s="244"/>
      <c r="S172" s="244"/>
      <c r="T172" s="244"/>
      <c r="U172" s="245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T172" s="246" t="s">
        <v>347</v>
      </c>
      <c r="AU172" s="246" t="s">
        <v>83</v>
      </c>
      <c r="AV172" s="13" t="s">
        <v>85</v>
      </c>
      <c r="AW172" s="13" t="s">
        <v>37</v>
      </c>
      <c r="AX172" s="13" t="s">
        <v>83</v>
      </c>
      <c r="AY172" s="246" t="s">
        <v>335</v>
      </c>
    </row>
    <row r="173" s="12" customFormat="1" ht="22.8" customHeight="1">
      <c r="A173" s="12"/>
      <c r="B173" s="200"/>
      <c r="C173" s="201"/>
      <c r="D173" s="202" t="s">
        <v>75</v>
      </c>
      <c r="E173" s="214" t="s">
        <v>3229</v>
      </c>
      <c r="F173" s="214" t="s">
        <v>3230</v>
      </c>
      <c r="G173" s="201"/>
      <c r="H173" s="201"/>
      <c r="I173" s="204"/>
      <c r="J173" s="215">
        <f>BK173</f>
        <v>0</v>
      </c>
      <c r="K173" s="201"/>
      <c r="L173" s="206"/>
      <c r="M173" s="207"/>
      <c r="N173" s="208"/>
      <c r="O173" s="208"/>
      <c r="P173" s="209">
        <f>SUM(P174:P191)</f>
        <v>0</v>
      </c>
      <c r="Q173" s="208"/>
      <c r="R173" s="209">
        <f>SUM(R174:R191)</f>
        <v>0.0073899999999999999</v>
      </c>
      <c r="S173" s="208"/>
      <c r="T173" s="209">
        <f>SUM(T174:T191)</f>
        <v>0</v>
      </c>
      <c r="U173" s="210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R173" s="211" t="s">
        <v>83</v>
      </c>
      <c r="AT173" s="212" t="s">
        <v>75</v>
      </c>
      <c r="AU173" s="212" t="s">
        <v>83</v>
      </c>
      <c r="AY173" s="211" t="s">
        <v>335</v>
      </c>
      <c r="BK173" s="213">
        <f>SUM(BK174:BK191)</f>
        <v>0</v>
      </c>
    </row>
    <row r="174" s="2" customFormat="1" ht="16.5" customHeight="1">
      <c r="A174" s="40"/>
      <c r="B174" s="41"/>
      <c r="C174" s="216" t="s">
        <v>516</v>
      </c>
      <c r="D174" s="216" t="s">
        <v>337</v>
      </c>
      <c r="E174" s="217" t="s">
        <v>3231</v>
      </c>
      <c r="F174" s="218" t="s">
        <v>3232</v>
      </c>
      <c r="G174" s="219" t="s">
        <v>666</v>
      </c>
      <c r="H174" s="220">
        <v>1</v>
      </c>
      <c r="I174" s="221"/>
      <c r="J174" s="222">
        <f>ROUND(I174*H174,2)</f>
        <v>0</v>
      </c>
      <c r="K174" s="218" t="s">
        <v>341</v>
      </c>
      <c r="L174" s="46"/>
      <c r="M174" s="223" t="s">
        <v>19</v>
      </c>
      <c r="N174" s="224" t="s">
        <v>47</v>
      </c>
      <c r="O174" s="86"/>
      <c r="P174" s="225">
        <f>O174*H174</f>
        <v>0</v>
      </c>
      <c r="Q174" s="225">
        <v>0.00021000000000000001</v>
      </c>
      <c r="R174" s="225">
        <f>Q174*H174</f>
        <v>0.00021000000000000001</v>
      </c>
      <c r="S174" s="225">
        <v>0</v>
      </c>
      <c r="T174" s="225">
        <f>S174*H174</f>
        <v>0</v>
      </c>
      <c r="U174" s="226" t="s">
        <v>19</v>
      </c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R174" s="227" t="s">
        <v>447</v>
      </c>
      <c r="AT174" s="227" t="s">
        <v>337</v>
      </c>
      <c r="AU174" s="227" t="s">
        <v>85</v>
      </c>
      <c r="AY174" s="19" t="s">
        <v>335</v>
      </c>
      <c r="BE174" s="228">
        <f>IF(N174="základní",J174,0)</f>
        <v>0</v>
      </c>
      <c r="BF174" s="228">
        <f>IF(N174="snížená",J174,0)</f>
        <v>0</v>
      </c>
      <c r="BG174" s="228">
        <f>IF(N174="zákl. přenesená",J174,0)</f>
        <v>0</v>
      </c>
      <c r="BH174" s="228">
        <f>IF(N174="sníž. přenesená",J174,0)</f>
        <v>0</v>
      </c>
      <c r="BI174" s="228">
        <f>IF(N174="nulová",J174,0)</f>
        <v>0</v>
      </c>
      <c r="BJ174" s="19" t="s">
        <v>83</v>
      </c>
      <c r="BK174" s="228">
        <f>ROUND(I174*H174,2)</f>
        <v>0</v>
      </c>
      <c r="BL174" s="19" t="s">
        <v>447</v>
      </c>
      <c r="BM174" s="227" t="s">
        <v>3233</v>
      </c>
    </row>
    <row r="175" s="2" customFormat="1">
      <c r="A175" s="40"/>
      <c r="B175" s="41"/>
      <c r="C175" s="42"/>
      <c r="D175" s="229" t="s">
        <v>343</v>
      </c>
      <c r="E175" s="42"/>
      <c r="F175" s="230" t="s">
        <v>3234</v>
      </c>
      <c r="G175" s="42"/>
      <c r="H175" s="42"/>
      <c r="I175" s="231"/>
      <c r="J175" s="42"/>
      <c r="K175" s="42"/>
      <c r="L175" s="46"/>
      <c r="M175" s="232"/>
      <c r="N175" s="233"/>
      <c r="O175" s="86"/>
      <c r="P175" s="86"/>
      <c r="Q175" s="86"/>
      <c r="R175" s="86"/>
      <c r="S175" s="86"/>
      <c r="T175" s="86"/>
      <c r="U175" s="87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T175" s="19" t="s">
        <v>343</v>
      </c>
      <c r="AU175" s="19" t="s">
        <v>85</v>
      </c>
    </row>
    <row r="176" s="2" customFormat="1">
      <c r="A176" s="40"/>
      <c r="B176" s="41"/>
      <c r="C176" s="42"/>
      <c r="D176" s="234" t="s">
        <v>345</v>
      </c>
      <c r="E176" s="42"/>
      <c r="F176" s="235" t="s">
        <v>3235</v>
      </c>
      <c r="G176" s="42"/>
      <c r="H176" s="42"/>
      <c r="I176" s="231"/>
      <c r="J176" s="42"/>
      <c r="K176" s="42"/>
      <c r="L176" s="46"/>
      <c r="M176" s="232"/>
      <c r="N176" s="233"/>
      <c r="O176" s="86"/>
      <c r="P176" s="86"/>
      <c r="Q176" s="86"/>
      <c r="R176" s="86"/>
      <c r="S176" s="86"/>
      <c r="T176" s="86"/>
      <c r="U176" s="87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T176" s="19" t="s">
        <v>345</v>
      </c>
      <c r="AU176" s="19" t="s">
        <v>85</v>
      </c>
    </row>
    <row r="177" s="2" customFormat="1" ht="16.5" customHeight="1">
      <c r="A177" s="40"/>
      <c r="B177" s="41"/>
      <c r="C177" s="216" t="s">
        <v>525</v>
      </c>
      <c r="D177" s="216" t="s">
        <v>337</v>
      </c>
      <c r="E177" s="217" t="s">
        <v>3236</v>
      </c>
      <c r="F177" s="218" t="s">
        <v>3237</v>
      </c>
      <c r="G177" s="219" t="s">
        <v>666</v>
      </c>
      <c r="H177" s="220">
        <v>1</v>
      </c>
      <c r="I177" s="221"/>
      <c r="J177" s="222">
        <f>ROUND(I177*H177,2)</f>
        <v>0</v>
      </c>
      <c r="K177" s="218" t="s">
        <v>341</v>
      </c>
      <c r="L177" s="46"/>
      <c r="M177" s="223" t="s">
        <v>19</v>
      </c>
      <c r="N177" s="224" t="s">
        <v>47</v>
      </c>
      <c r="O177" s="86"/>
      <c r="P177" s="225">
        <f>O177*H177</f>
        <v>0</v>
      </c>
      <c r="Q177" s="225">
        <v>0.00050000000000000001</v>
      </c>
      <c r="R177" s="225">
        <f>Q177*H177</f>
        <v>0.00050000000000000001</v>
      </c>
      <c r="S177" s="225">
        <v>0</v>
      </c>
      <c r="T177" s="225">
        <f>S177*H177</f>
        <v>0</v>
      </c>
      <c r="U177" s="226" t="s">
        <v>19</v>
      </c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R177" s="227" t="s">
        <v>447</v>
      </c>
      <c r="AT177" s="227" t="s">
        <v>337</v>
      </c>
      <c r="AU177" s="227" t="s">
        <v>85</v>
      </c>
      <c r="AY177" s="19" t="s">
        <v>335</v>
      </c>
      <c r="BE177" s="228">
        <f>IF(N177="základní",J177,0)</f>
        <v>0</v>
      </c>
      <c r="BF177" s="228">
        <f>IF(N177="snížená",J177,0)</f>
        <v>0</v>
      </c>
      <c r="BG177" s="228">
        <f>IF(N177="zákl. přenesená",J177,0)</f>
        <v>0</v>
      </c>
      <c r="BH177" s="228">
        <f>IF(N177="sníž. přenesená",J177,0)</f>
        <v>0</v>
      </c>
      <c r="BI177" s="228">
        <f>IF(N177="nulová",J177,0)</f>
        <v>0</v>
      </c>
      <c r="BJ177" s="19" t="s">
        <v>83</v>
      </c>
      <c r="BK177" s="228">
        <f>ROUND(I177*H177,2)</f>
        <v>0</v>
      </c>
      <c r="BL177" s="19" t="s">
        <v>447</v>
      </c>
      <c r="BM177" s="227" t="s">
        <v>3238</v>
      </c>
    </row>
    <row r="178" s="2" customFormat="1">
      <c r="A178" s="40"/>
      <c r="B178" s="41"/>
      <c r="C178" s="42"/>
      <c r="D178" s="229" t="s">
        <v>343</v>
      </c>
      <c r="E178" s="42"/>
      <c r="F178" s="230" t="s">
        <v>3239</v>
      </c>
      <c r="G178" s="42"/>
      <c r="H178" s="42"/>
      <c r="I178" s="231"/>
      <c r="J178" s="42"/>
      <c r="K178" s="42"/>
      <c r="L178" s="46"/>
      <c r="M178" s="232"/>
      <c r="N178" s="233"/>
      <c r="O178" s="86"/>
      <c r="P178" s="86"/>
      <c r="Q178" s="86"/>
      <c r="R178" s="86"/>
      <c r="S178" s="86"/>
      <c r="T178" s="86"/>
      <c r="U178" s="87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T178" s="19" t="s">
        <v>343</v>
      </c>
      <c r="AU178" s="19" t="s">
        <v>85</v>
      </c>
    </row>
    <row r="179" s="2" customFormat="1">
      <c r="A179" s="40"/>
      <c r="B179" s="41"/>
      <c r="C179" s="42"/>
      <c r="D179" s="234" t="s">
        <v>345</v>
      </c>
      <c r="E179" s="42"/>
      <c r="F179" s="235" t="s">
        <v>3240</v>
      </c>
      <c r="G179" s="42"/>
      <c r="H179" s="42"/>
      <c r="I179" s="231"/>
      <c r="J179" s="42"/>
      <c r="K179" s="42"/>
      <c r="L179" s="46"/>
      <c r="M179" s="232"/>
      <c r="N179" s="233"/>
      <c r="O179" s="86"/>
      <c r="P179" s="86"/>
      <c r="Q179" s="86"/>
      <c r="R179" s="86"/>
      <c r="S179" s="86"/>
      <c r="T179" s="86"/>
      <c r="U179" s="87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T179" s="19" t="s">
        <v>345</v>
      </c>
      <c r="AU179" s="19" t="s">
        <v>85</v>
      </c>
    </row>
    <row r="180" s="2" customFormat="1" ht="16.5" customHeight="1">
      <c r="A180" s="40"/>
      <c r="B180" s="41"/>
      <c r="C180" s="216" t="s">
        <v>533</v>
      </c>
      <c r="D180" s="216" t="s">
        <v>337</v>
      </c>
      <c r="E180" s="217" t="s">
        <v>3241</v>
      </c>
      <c r="F180" s="218" t="s">
        <v>3242</v>
      </c>
      <c r="G180" s="219" t="s">
        <v>666</v>
      </c>
      <c r="H180" s="220">
        <v>3</v>
      </c>
      <c r="I180" s="221"/>
      <c r="J180" s="222">
        <f>ROUND(I180*H180,2)</f>
        <v>0</v>
      </c>
      <c r="K180" s="218" t="s">
        <v>341</v>
      </c>
      <c r="L180" s="46"/>
      <c r="M180" s="223" t="s">
        <v>19</v>
      </c>
      <c r="N180" s="224" t="s">
        <v>47</v>
      </c>
      <c r="O180" s="86"/>
      <c r="P180" s="225">
        <f>O180*H180</f>
        <v>0</v>
      </c>
      <c r="Q180" s="225">
        <v>0.00069999999999999999</v>
      </c>
      <c r="R180" s="225">
        <f>Q180*H180</f>
        <v>0.0020999999999999999</v>
      </c>
      <c r="S180" s="225">
        <v>0</v>
      </c>
      <c r="T180" s="225">
        <f>S180*H180</f>
        <v>0</v>
      </c>
      <c r="U180" s="226" t="s">
        <v>19</v>
      </c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R180" s="227" t="s">
        <v>447</v>
      </c>
      <c r="AT180" s="227" t="s">
        <v>337</v>
      </c>
      <c r="AU180" s="227" t="s">
        <v>85</v>
      </c>
      <c r="AY180" s="19" t="s">
        <v>335</v>
      </c>
      <c r="BE180" s="228">
        <f>IF(N180="základní",J180,0)</f>
        <v>0</v>
      </c>
      <c r="BF180" s="228">
        <f>IF(N180="snížená",J180,0)</f>
        <v>0</v>
      </c>
      <c r="BG180" s="228">
        <f>IF(N180="zákl. přenesená",J180,0)</f>
        <v>0</v>
      </c>
      <c r="BH180" s="228">
        <f>IF(N180="sníž. přenesená",J180,0)</f>
        <v>0</v>
      </c>
      <c r="BI180" s="228">
        <f>IF(N180="nulová",J180,0)</f>
        <v>0</v>
      </c>
      <c r="BJ180" s="19" t="s">
        <v>83</v>
      </c>
      <c r="BK180" s="228">
        <f>ROUND(I180*H180,2)</f>
        <v>0</v>
      </c>
      <c r="BL180" s="19" t="s">
        <v>447</v>
      </c>
      <c r="BM180" s="227" t="s">
        <v>3243</v>
      </c>
    </row>
    <row r="181" s="2" customFormat="1">
      <c r="A181" s="40"/>
      <c r="B181" s="41"/>
      <c r="C181" s="42"/>
      <c r="D181" s="229" t="s">
        <v>343</v>
      </c>
      <c r="E181" s="42"/>
      <c r="F181" s="230" t="s">
        <v>3244</v>
      </c>
      <c r="G181" s="42"/>
      <c r="H181" s="42"/>
      <c r="I181" s="231"/>
      <c r="J181" s="42"/>
      <c r="K181" s="42"/>
      <c r="L181" s="46"/>
      <c r="M181" s="232"/>
      <c r="N181" s="233"/>
      <c r="O181" s="86"/>
      <c r="P181" s="86"/>
      <c r="Q181" s="86"/>
      <c r="R181" s="86"/>
      <c r="S181" s="86"/>
      <c r="T181" s="86"/>
      <c r="U181" s="87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T181" s="19" t="s">
        <v>343</v>
      </c>
      <c r="AU181" s="19" t="s">
        <v>85</v>
      </c>
    </row>
    <row r="182" s="2" customFormat="1">
      <c r="A182" s="40"/>
      <c r="B182" s="41"/>
      <c r="C182" s="42"/>
      <c r="D182" s="234" t="s">
        <v>345</v>
      </c>
      <c r="E182" s="42"/>
      <c r="F182" s="235" t="s">
        <v>3245</v>
      </c>
      <c r="G182" s="42"/>
      <c r="H182" s="42"/>
      <c r="I182" s="231"/>
      <c r="J182" s="42"/>
      <c r="K182" s="42"/>
      <c r="L182" s="46"/>
      <c r="M182" s="232"/>
      <c r="N182" s="233"/>
      <c r="O182" s="86"/>
      <c r="P182" s="86"/>
      <c r="Q182" s="86"/>
      <c r="R182" s="86"/>
      <c r="S182" s="86"/>
      <c r="T182" s="86"/>
      <c r="U182" s="87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T182" s="19" t="s">
        <v>345</v>
      </c>
      <c r="AU182" s="19" t="s">
        <v>85</v>
      </c>
    </row>
    <row r="183" s="2" customFormat="1" ht="16.5" customHeight="1">
      <c r="A183" s="40"/>
      <c r="B183" s="41"/>
      <c r="C183" s="216" t="s">
        <v>538</v>
      </c>
      <c r="D183" s="216" t="s">
        <v>337</v>
      </c>
      <c r="E183" s="217" t="s">
        <v>3246</v>
      </c>
      <c r="F183" s="218" t="s">
        <v>3247</v>
      </c>
      <c r="G183" s="219" t="s">
        <v>666</v>
      </c>
      <c r="H183" s="220">
        <v>1</v>
      </c>
      <c r="I183" s="221"/>
      <c r="J183" s="222">
        <f>ROUND(I183*H183,2)</f>
        <v>0</v>
      </c>
      <c r="K183" s="218" t="s">
        <v>341</v>
      </c>
      <c r="L183" s="46"/>
      <c r="M183" s="223" t="s">
        <v>19</v>
      </c>
      <c r="N183" s="224" t="s">
        <v>47</v>
      </c>
      <c r="O183" s="86"/>
      <c r="P183" s="225">
        <f>O183*H183</f>
        <v>0</v>
      </c>
      <c r="Q183" s="225">
        <v>0.0016800000000000001</v>
      </c>
      <c r="R183" s="225">
        <f>Q183*H183</f>
        <v>0.0016800000000000001</v>
      </c>
      <c r="S183" s="225">
        <v>0</v>
      </c>
      <c r="T183" s="225">
        <f>S183*H183</f>
        <v>0</v>
      </c>
      <c r="U183" s="226" t="s">
        <v>19</v>
      </c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R183" s="227" t="s">
        <v>447</v>
      </c>
      <c r="AT183" s="227" t="s">
        <v>337</v>
      </c>
      <c r="AU183" s="227" t="s">
        <v>85</v>
      </c>
      <c r="AY183" s="19" t="s">
        <v>335</v>
      </c>
      <c r="BE183" s="228">
        <f>IF(N183="základní",J183,0)</f>
        <v>0</v>
      </c>
      <c r="BF183" s="228">
        <f>IF(N183="snížená",J183,0)</f>
        <v>0</v>
      </c>
      <c r="BG183" s="228">
        <f>IF(N183="zákl. přenesená",J183,0)</f>
        <v>0</v>
      </c>
      <c r="BH183" s="228">
        <f>IF(N183="sníž. přenesená",J183,0)</f>
        <v>0</v>
      </c>
      <c r="BI183" s="228">
        <f>IF(N183="nulová",J183,0)</f>
        <v>0</v>
      </c>
      <c r="BJ183" s="19" t="s">
        <v>83</v>
      </c>
      <c r="BK183" s="228">
        <f>ROUND(I183*H183,2)</f>
        <v>0</v>
      </c>
      <c r="BL183" s="19" t="s">
        <v>447</v>
      </c>
      <c r="BM183" s="227" t="s">
        <v>3248</v>
      </c>
    </row>
    <row r="184" s="2" customFormat="1">
      <c r="A184" s="40"/>
      <c r="B184" s="41"/>
      <c r="C184" s="42"/>
      <c r="D184" s="229" t="s">
        <v>343</v>
      </c>
      <c r="E184" s="42"/>
      <c r="F184" s="230" t="s">
        <v>3249</v>
      </c>
      <c r="G184" s="42"/>
      <c r="H184" s="42"/>
      <c r="I184" s="231"/>
      <c r="J184" s="42"/>
      <c r="K184" s="42"/>
      <c r="L184" s="46"/>
      <c r="M184" s="232"/>
      <c r="N184" s="233"/>
      <c r="O184" s="86"/>
      <c r="P184" s="86"/>
      <c r="Q184" s="86"/>
      <c r="R184" s="86"/>
      <c r="S184" s="86"/>
      <c r="T184" s="86"/>
      <c r="U184" s="87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T184" s="19" t="s">
        <v>343</v>
      </c>
      <c r="AU184" s="19" t="s">
        <v>85</v>
      </c>
    </row>
    <row r="185" s="2" customFormat="1">
      <c r="A185" s="40"/>
      <c r="B185" s="41"/>
      <c r="C185" s="42"/>
      <c r="D185" s="234" t="s">
        <v>345</v>
      </c>
      <c r="E185" s="42"/>
      <c r="F185" s="235" t="s">
        <v>3250</v>
      </c>
      <c r="G185" s="42"/>
      <c r="H185" s="42"/>
      <c r="I185" s="231"/>
      <c r="J185" s="42"/>
      <c r="K185" s="42"/>
      <c r="L185" s="46"/>
      <c r="M185" s="232"/>
      <c r="N185" s="233"/>
      <c r="O185" s="86"/>
      <c r="P185" s="86"/>
      <c r="Q185" s="86"/>
      <c r="R185" s="86"/>
      <c r="S185" s="86"/>
      <c r="T185" s="86"/>
      <c r="U185" s="87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T185" s="19" t="s">
        <v>345</v>
      </c>
      <c r="AU185" s="19" t="s">
        <v>85</v>
      </c>
    </row>
    <row r="186" s="2" customFormat="1" ht="16.5" customHeight="1">
      <c r="A186" s="40"/>
      <c r="B186" s="41"/>
      <c r="C186" s="216" t="s">
        <v>545</v>
      </c>
      <c r="D186" s="216" t="s">
        <v>337</v>
      </c>
      <c r="E186" s="217" t="s">
        <v>3251</v>
      </c>
      <c r="F186" s="218" t="s">
        <v>3252</v>
      </c>
      <c r="G186" s="219" t="s">
        <v>666</v>
      </c>
      <c r="H186" s="220">
        <v>1</v>
      </c>
      <c r="I186" s="221"/>
      <c r="J186" s="222">
        <f>ROUND(I186*H186,2)</f>
        <v>0</v>
      </c>
      <c r="K186" s="218" t="s">
        <v>341</v>
      </c>
      <c r="L186" s="46"/>
      <c r="M186" s="223" t="s">
        <v>19</v>
      </c>
      <c r="N186" s="224" t="s">
        <v>47</v>
      </c>
      <c r="O186" s="86"/>
      <c r="P186" s="225">
        <f>O186*H186</f>
        <v>0</v>
      </c>
      <c r="Q186" s="225">
        <v>0.00182</v>
      </c>
      <c r="R186" s="225">
        <f>Q186*H186</f>
        <v>0.00182</v>
      </c>
      <c r="S186" s="225">
        <v>0</v>
      </c>
      <c r="T186" s="225">
        <f>S186*H186</f>
        <v>0</v>
      </c>
      <c r="U186" s="226" t="s">
        <v>19</v>
      </c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R186" s="227" t="s">
        <v>447</v>
      </c>
      <c r="AT186" s="227" t="s">
        <v>337</v>
      </c>
      <c r="AU186" s="227" t="s">
        <v>85</v>
      </c>
      <c r="AY186" s="19" t="s">
        <v>335</v>
      </c>
      <c r="BE186" s="228">
        <f>IF(N186="základní",J186,0)</f>
        <v>0</v>
      </c>
      <c r="BF186" s="228">
        <f>IF(N186="snížená",J186,0)</f>
        <v>0</v>
      </c>
      <c r="BG186" s="228">
        <f>IF(N186="zákl. přenesená",J186,0)</f>
        <v>0</v>
      </c>
      <c r="BH186" s="228">
        <f>IF(N186="sníž. přenesená",J186,0)</f>
        <v>0</v>
      </c>
      <c r="BI186" s="228">
        <f>IF(N186="nulová",J186,0)</f>
        <v>0</v>
      </c>
      <c r="BJ186" s="19" t="s">
        <v>83</v>
      </c>
      <c r="BK186" s="228">
        <f>ROUND(I186*H186,2)</f>
        <v>0</v>
      </c>
      <c r="BL186" s="19" t="s">
        <v>447</v>
      </c>
      <c r="BM186" s="227" t="s">
        <v>3253</v>
      </c>
    </row>
    <row r="187" s="2" customFormat="1">
      <c r="A187" s="40"/>
      <c r="B187" s="41"/>
      <c r="C187" s="42"/>
      <c r="D187" s="229" t="s">
        <v>343</v>
      </c>
      <c r="E187" s="42"/>
      <c r="F187" s="230" t="s">
        <v>3254</v>
      </c>
      <c r="G187" s="42"/>
      <c r="H187" s="42"/>
      <c r="I187" s="231"/>
      <c r="J187" s="42"/>
      <c r="K187" s="42"/>
      <c r="L187" s="46"/>
      <c r="M187" s="232"/>
      <c r="N187" s="233"/>
      <c r="O187" s="86"/>
      <c r="P187" s="86"/>
      <c r="Q187" s="86"/>
      <c r="R187" s="86"/>
      <c r="S187" s="86"/>
      <c r="T187" s="86"/>
      <c r="U187" s="87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T187" s="19" t="s">
        <v>343</v>
      </c>
      <c r="AU187" s="19" t="s">
        <v>85</v>
      </c>
    </row>
    <row r="188" s="2" customFormat="1">
      <c r="A188" s="40"/>
      <c r="B188" s="41"/>
      <c r="C188" s="42"/>
      <c r="D188" s="234" t="s">
        <v>345</v>
      </c>
      <c r="E188" s="42"/>
      <c r="F188" s="235" t="s">
        <v>3255</v>
      </c>
      <c r="G188" s="42"/>
      <c r="H188" s="42"/>
      <c r="I188" s="231"/>
      <c r="J188" s="42"/>
      <c r="K188" s="42"/>
      <c r="L188" s="46"/>
      <c r="M188" s="232"/>
      <c r="N188" s="233"/>
      <c r="O188" s="86"/>
      <c r="P188" s="86"/>
      <c r="Q188" s="86"/>
      <c r="R188" s="86"/>
      <c r="S188" s="86"/>
      <c r="T188" s="86"/>
      <c r="U188" s="87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T188" s="19" t="s">
        <v>345</v>
      </c>
      <c r="AU188" s="19" t="s">
        <v>85</v>
      </c>
    </row>
    <row r="189" s="2" customFormat="1" ht="16.5" customHeight="1">
      <c r="A189" s="40"/>
      <c r="B189" s="41"/>
      <c r="C189" s="216" t="s">
        <v>550</v>
      </c>
      <c r="D189" s="216" t="s">
        <v>337</v>
      </c>
      <c r="E189" s="217" t="s">
        <v>3256</v>
      </c>
      <c r="F189" s="218" t="s">
        <v>3257</v>
      </c>
      <c r="G189" s="219" t="s">
        <v>666</v>
      </c>
      <c r="H189" s="220">
        <v>1</v>
      </c>
      <c r="I189" s="221"/>
      <c r="J189" s="222">
        <f>ROUND(I189*H189,2)</f>
        <v>0</v>
      </c>
      <c r="K189" s="218" t="s">
        <v>341</v>
      </c>
      <c r="L189" s="46"/>
      <c r="M189" s="223" t="s">
        <v>19</v>
      </c>
      <c r="N189" s="224" t="s">
        <v>47</v>
      </c>
      <c r="O189" s="86"/>
      <c r="P189" s="225">
        <f>O189*H189</f>
        <v>0</v>
      </c>
      <c r="Q189" s="225">
        <v>0.00108</v>
      </c>
      <c r="R189" s="225">
        <f>Q189*H189</f>
        <v>0.00108</v>
      </c>
      <c r="S189" s="225">
        <v>0</v>
      </c>
      <c r="T189" s="225">
        <f>S189*H189</f>
        <v>0</v>
      </c>
      <c r="U189" s="226" t="s">
        <v>19</v>
      </c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R189" s="227" t="s">
        <v>447</v>
      </c>
      <c r="AT189" s="227" t="s">
        <v>337</v>
      </c>
      <c r="AU189" s="227" t="s">
        <v>85</v>
      </c>
      <c r="AY189" s="19" t="s">
        <v>335</v>
      </c>
      <c r="BE189" s="228">
        <f>IF(N189="základní",J189,0)</f>
        <v>0</v>
      </c>
      <c r="BF189" s="228">
        <f>IF(N189="snížená",J189,0)</f>
        <v>0</v>
      </c>
      <c r="BG189" s="228">
        <f>IF(N189="zákl. přenesená",J189,0)</f>
        <v>0</v>
      </c>
      <c r="BH189" s="228">
        <f>IF(N189="sníž. přenesená",J189,0)</f>
        <v>0</v>
      </c>
      <c r="BI189" s="228">
        <f>IF(N189="nulová",J189,0)</f>
        <v>0</v>
      </c>
      <c r="BJ189" s="19" t="s">
        <v>83</v>
      </c>
      <c r="BK189" s="228">
        <f>ROUND(I189*H189,2)</f>
        <v>0</v>
      </c>
      <c r="BL189" s="19" t="s">
        <v>447</v>
      </c>
      <c r="BM189" s="227" t="s">
        <v>3258</v>
      </c>
    </row>
    <row r="190" s="2" customFormat="1">
      <c r="A190" s="40"/>
      <c r="B190" s="41"/>
      <c r="C190" s="42"/>
      <c r="D190" s="229" t="s">
        <v>343</v>
      </c>
      <c r="E190" s="42"/>
      <c r="F190" s="230" t="s">
        <v>3259</v>
      </c>
      <c r="G190" s="42"/>
      <c r="H190" s="42"/>
      <c r="I190" s="231"/>
      <c r="J190" s="42"/>
      <c r="K190" s="42"/>
      <c r="L190" s="46"/>
      <c r="M190" s="232"/>
      <c r="N190" s="233"/>
      <c r="O190" s="86"/>
      <c r="P190" s="86"/>
      <c r="Q190" s="86"/>
      <c r="R190" s="86"/>
      <c r="S190" s="86"/>
      <c r="T190" s="86"/>
      <c r="U190" s="87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T190" s="19" t="s">
        <v>343</v>
      </c>
      <c r="AU190" s="19" t="s">
        <v>85</v>
      </c>
    </row>
    <row r="191" s="2" customFormat="1">
      <c r="A191" s="40"/>
      <c r="B191" s="41"/>
      <c r="C191" s="42"/>
      <c r="D191" s="234" t="s">
        <v>345</v>
      </c>
      <c r="E191" s="42"/>
      <c r="F191" s="235" t="s">
        <v>3260</v>
      </c>
      <c r="G191" s="42"/>
      <c r="H191" s="42"/>
      <c r="I191" s="231"/>
      <c r="J191" s="42"/>
      <c r="K191" s="42"/>
      <c r="L191" s="46"/>
      <c r="M191" s="232"/>
      <c r="N191" s="233"/>
      <c r="O191" s="86"/>
      <c r="P191" s="86"/>
      <c r="Q191" s="86"/>
      <c r="R191" s="86"/>
      <c r="S191" s="86"/>
      <c r="T191" s="86"/>
      <c r="U191" s="87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T191" s="19" t="s">
        <v>345</v>
      </c>
      <c r="AU191" s="19" t="s">
        <v>85</v>
      </c>
    </row>
    <row r="192" s="12" customFormat="1" ht="22.8" customHeight="1">
      <c r="A192" s="12"/>
      <c r="B192" s="200"/>
      <c r="C192" s="201"/>
      <c r="D192" s="202" t="s">
        <v>75</v>
      </c>
      <c r="E192" s="214" t="s">
        <v>3261</v>
      </c>
      <c r="F192" s="214" t="s">
        <v>3262</v>
      </c>
      <c r="G192" s="201"/>
      <c r="H192" s="201"/>
      <c r="I192" s="204"/>
      <c r="J192" s="215">
        <f>BK192</f>
        <v>0</v>
      </c>
      <c r="K192" s="201"/>
      <c r="L192" s="206"/>
      <c r="M192" s="207"/>
      <c r="N192" s="208"/>
      <c r="O192" s="208"/>
      <c r="P192" s="209">
        <f>SUM(P193:P206)</f>
        <v>0</v>
      </c>
      <c r="Q192" s="208"/>
      <c r="R192" s="209">
        <f>SUM(R193:R206)</f>
        <v>0.036000000000000004</v>
      </c>
      <c r="S192" s="208"/>
      <c r="T192" s="209">
        <f>SUM(T193:T206)</f>
        <v>0</v>
      </c>
      <c r="U192" s="210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R192" s="211" t="s">
        <v>83</v>
      </c>
      <c r="AT192" s="212" t="s">
        <v>75</v>
      </c>
      <c r="AU192" s="212" t="s">
        <v>83</v>
      </c>
      <c r="AY192" s="211" t="s">
        <v>335</v>
      </c>
      <c r="BK192" s="213">
        <f>SUM(BK193:BK206)</f>
        <v>0</v>
      </c>
    </row>
    <row r="193" s="2" customFormat="1" ht="16.5" customHeight="1">
      <c r="A193" s="40"/>
      <c r="B193" s="41"/>
      <c r="C193" s="216" t="s">
        <v>565</v>
      </c>
      <c r="D193" s="216" t="s">
        <v>337</v>
      </c>
      <c r="E193" s="217" t="s">
        <v>3263</v>
      </c>
      <c r="F193" s="218" t="s">
        <v>3264</v>
      </c>
      <c r="G193" s="219" t="s">
        <v>618</v>
      </c>
      <c r="H193" s="220">
        <v>180</v>
      </c>
      <c r="I193" s="221"/>
      <c r="J193" s="222">
        <f>ROUND(I193*H193,2)</f>
        <v>0</v>
      </c>
      <c r="K193" s="218" t="s">
        <v>341</v>
      </c>
      <c r="L193" s="46"/>
      <c r="M193" s="223" t="s">
        <v>19</v>
      </c>
      <c r="N193" s="224" t="s">
        <v>47</v>
      </c>
      <c r="O193" s="86"/>
      <c r="P193" s="225">
        <f>O193*H193</f>
        <v>0</v>
      </c>
      <c r="Q193" s="225">
        <v>0.00019000000000000001</v>
      </c>
      <c r="R193" s="225">
        <f>Q193*H193</f>
        <v>0.034200000000000001</v>
      </c>
      <c r="S193" s="225">
        <v>0</v>
      </c>
      <c r="T193" s="225">
        <f>S193*H193</f>
        <v>0</v>
      </c>
      <c r="U193" s="226" t="s">
        <v>19</v>
      </c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R193" s="227" t="s">
        <v>447</v>
      </c>
      <c r="AT193" s="227" t="s">
        <v>337</v>
      </c>
      <c r="AU193" s="227" t="s">
        <v>85</v>
      </c>
      <c r="AY193" s="19" t="s">
        <v>335</v>
      </c>
      <c r="BE193" s="228">
        <f>IF(N193="základní",J193,0)</f>
        <v>0</v>
      </c>
      <c r="BF193" s="228">
        <f>IF(N193="snížená",J193,0)</f>
        <v>0</v>
      </c>
      <c r="BG193" s="228">
        <f>IF(N193="zákl. přenesená",J193,0)</f>
        <v>0</v>
      </c>
      <c r="BH193" s="228">
        <f>IF(N193="sníž. přenesená",J193,0)</f>
        <v>0</v>
      </c>
      <c r="BI193" s="228">
        <f>IF(N193="nulová",J193,0)</f>
        <v>0</v>
      </c>
      <c r="BJ193" s="19" t="s">
        <v>83</v>
      </c>
      <c r="BK193" s="228">
        <f>ROUND(I193*H193,2)</f>
        <v>0</v>
      </c>
      <c r="BL193" s="19" t="s">
        <v>447</v>
      </c>
      <c r="BM193" s="227" t="s">
        <v>3265</v>
      </c>
    </row>
    <row r="194" s="2" customFormat="1">
      <c r="A194" s="40"/>
      <c r="B194" s="41"/>
      <c r="C194" s="42"/>
      <c r="D194" s="229" t="s">
        <v>343</v>
      </c>
      <c r="E194" s="42"/>
      <c r="F194" s="230" t="s">
        <v>3266</v>
      </c>
      <c r="G194" s="42"/>
      <c r="H194" s="42"/>
      <c r="I194" s="231"/>
      <c r="J194" s="42"/>
      <c r="K194" s="42"/>
      <c r="L194" s="46"/>
      <c r="M194" s="232"/>
      <c r="N194" s="233"/>
      <c r="O194" s="86"/>
      <c r="P194" s="86"/>
      <c r="Q194" s="86"/>
      <c r="R194" s="86"/>
      <c r="S194" s="86"/>
      <c r="T194" s="86"/>
      <c r="U194" s="87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T194" s="19" t="s">
        <v>343</v>
      </c>
      <c r="AU194" s="19" t="s">
        <v>85</v>
      </c>
    </row>
    <row r="195" s="2" customFormat="1">
      <c r="A195" s="40"/>
      <c r="B195" s="41"/>
      <c r="C195" s="42"/>
      <c r="D195" s="234" t="s">
        <v>345</v>
      </c>
      <c r="E195" s="42"/>
      <c r="F195" s="235" t="s">
        <v>3267</v>
      </c>
      <c r="G195" s="42"/>
      <c r="H195" s="42"/>
      <c r="I195" s="231"/>
      <c r="J195" s="42"/>
      <c r="K195" s="42"/>
      <c r="L195" s="46"/>
      <c r="M195" s="232"/>
      <c r="N195" s="233"/>
      <c r="O195" s="86"/>
      <c r="P195" s="86"/>
      <c r="Q195" s="86"/>
      <c r="R195" s="86"/>
      <c r="S195" s="86"/>
      <c r="T195" s="86"/>
      <c r="U195" s="87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T195" s="19" t="s">
        <v>345</v>
      </c>
      <c r="AU195" s="19" t="s">
        <v>85</v>
      </c>
    </row>
    <row r="196" s="13" customFormat="1">
      <c r="A196" s="13"/>
      <c r="B196" s="236"/>
      <c r="C196" s="237"/>
      <c r="D196" s="229" t="s">
        <v>347</v>
      </c>
      <c r="E196" s="238" t="s">
        <v>19</v>
      </c>
      <c r="F196" s="239" t="s">
        <v>3268</v>
      </c>
      <c r="G196" s="237"/>
      <c r="H196" s="240">
        <v>180</v>
      </c>
      <c r="I196" s="241"/>
      <c r="J196" s="237"/>
      <c r="K196" s="237"/>
      <c r="L196" s="242"/>
      <c r="M196" s="243"/>
      <c r="N196" s="244"/>
      <c r="O196" s="244"/>
      <c r="P196" s="244"/>
      <c r="Q196" s="244"/>
      <c r="R196" s="244"/>
      <c r="S196" s="244"/>
      <c r="T196" s="244"/>
      <c r="U196" s="245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T196" s="246" t="s">
        <v>347</v>
      </c>
      <c r="AU196" s="246" t="s">
        <v>85</v>
      </c>
      <c r="AV196" s="13" t="s">
        <v>85</v>
      </c>
      <c r="AW196" s="13" t="s">
        <v>37</v>
      </c>
      <c r="AX196" s="13" t="s">
        <v>83</v>
      </c>
      <c r="AY196" s="246" t="s">
        <v>335</v>
      </c>
    </row>
    <row r="197" s="2" customFormat="1" ht="16.5" customHeight="1">
      <c r="A197" s="40"/>
      <c r="B197" s="41"/>
      <c r="C197" s="216" t="s">
        <v>570</v>
      </c>
      <c r="D197" s="216" t="s">
        <v>337</v>
      </c>
      <c r="E197" s="217" t="s">
        <v>3269</v>
      </c>
      <c r="F197" s="218" t="s">
        <v>3270</v>
      </c>
      <c r="G197" s="219" t="s">
        <v>618</v>
      </c>
      <c r="H197" s="220">
        <v>180</v>
      </c>
      <c r="I197" s="221"/>
      <c r="J197" s="222">
        <f>ROUND(I197*H197,2)</f>
        <v>0</v>
      </c>
      <c r="K197" s="218" t="s">
        <v>341</v>
      </c>
      <c r="L197" s="46"/>
      <c r="M197" s="223" t="s">
        <v>19</v>
      </c>
      <c r="N197" s="224" t="s">
        <v>47</v>
      </c>
      <c r="O197" s="86"/>
      <c r="P197" s="225">
        <f>O197*H197</f>
        <v>0</v>
      </c>
      <c r="Q197" s="225">
        <v>1.0000000000000001E-05</v>
      </c>
      <c r="R197" s="225">
        <f>Q197*H197</f>
        <v>0.0018000000000000002</v>
      </c>
      <c r="S197" s="225">
        <v>0</v>
      </c>
      <c r="T197" s="225">
        <f>S197*H197</f>
        <v>0</v>
      </c>
      <c r="U197" s="226" t="s">
        <v>19</v>
      </c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R197" s="227" t="s">
        <v>447</v>
      </c>
      <c r="AT197" s="227" t="s">
        <v>337</v>
      </c>
      <c r="AU197" s="227" t="s">
        <v>85</v>
      </c>
      <c r="AY197" s="19" t="s">
        <v>335</v>
      </c>
      <c r="BE197" s="228">
        <f>IF(N197="základní",J197,0)</f>
        <v>0</v>
      </c>
      <c r="BF197" s="228">
        <f>IF(N197="snížená",J197,0)</f>
        <v>0</v>
      </c>
      <c r="BG197" s="228">
        <f>IF(N197="zákl. přenesená",J197,0)</f>
        <v>0</v>
      </c>
      <c r="BH197" s="228">
        <f>IF(N197="sníž. přenesená",J197,0)</f>
        <v>0</v>
      </c>
      <c r="BI197" s="228">
        <f>IF(N197="nulová",J197,0)</f>
        <v>0</v>
      </c>
      <c r="BJ197" s="19" t="s">
        <v>83</v>
      </c>
      <c r="BK197" s="228">
        <f>ROUND(I197*H197,2)</f>
        <v>0</v>
      </c>
      <c r="BL197" s="19" t="s">
        <v>447</v>
      </c>
      <c r="BM197" s="227" t="s">
        <v>3271</v>
      </c>
    </row>
    <row r="198" s="2" customFormat="1">
      <c r="A198" s="40"/>
      <c r="B198" s="41"/>
      <c r="C198" s="42"/>
      <c r="D198" s="229" t="s">
        <v>343</v>
      </c>
      <c r="E198" s="42"/>
      <c r="F198" s="230" t="s">
        <v>3272</v>
      </c>
      <c r="G198" s="42"/>
      <c r="H198" s="42"/>
      <c r="I198" s="231"/>
      <c r="J198" s="42"/>
      <c r="K198" s="42"/>
      <c r="L198" s="46"/>
      <c r="M198" s="232"/>
      <c r="N198" s="233"/>
      <c r="O198" s="86"/>
      <c r="P198" s="86"/>
      <c r="Q198" s="86"/>
      <c r="R198" s="86"/>
      <c r="S198" s="86"/>
      <c r="T198" s="86"/>
      <c r="U198" s="87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T198" s="19" t="s">
        <v>343</v>
      </c>
      <c r="AU198" s="19" t="s">
        <v>85</v>
      </c>
    </row>
    <row r="199" s="2" customFormat="1">
      <c r="A199" s="40"/>
      <c r="B199" s="41"/>
      <c r="C199" s="42"/>
      <c r="D199" s="234" t="s">
        <v>345</v>
      </c>
      <c r="E199" s="42"/>
      <c r="F199" s="235" t="s">
        <v>3273</v>
      </c>
      <c r="G199" s="42"/>
      <c r="H199" s="42"/>
      <c r="I199" s="231"/>
      <c r="J199" s="42"/>
      <c r="K199" s="42"/>
      <c r="L199" s="46"/>
      <c r="M199" s="232"/>
      <c r="N199" s="233"/>
      <c r="O199" s="86"/>
      <c r="P199" s="86"/>
      <c r="Q199" s="86"/>
      <c r="R199" s="86"/>
      <c r="S199" s="86"/>
      <c r="T199" s="86"/>
      <c r="U199" s="87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T199" s="19" t="s">
        <v>345</v>
      </c>
      <c r="AU199" s="19" t="s">
        <v>85</v>
      </c>
    </row>
    <row r="200" s="13" customFormat="1">
      <c r="A200" s="13"/>
      <c r="B200" s="236"/>
      <c r="C200" s="237"/>
      <c r="D200" s="229" t="s">
        <v>347</v>
      </c>
      <c r="E200" s="238" t="s">
        <v>19</v>
      </c>
      <c r="F200" s="239" t="s">
        <v>3268</v>
      </c>
      <c r="G200" s="237"/>
      <c r="H200" s="240">
        <v>180</v>
      </c>
      <c r="I200" s="241"/>
      <c r="J200" s="237"/>
      <c r="K200" s="237"/>
      <c r="L200" s="242"/>
      <c r="M200" s="243"/>
      <c r="N200" s="244"/>
      <c r="O200" s="244"/>
      <c r="P200" s="244"/>
      <c r="Q200" s="244"/>
      <c r="R200" s="244"/>
      <c r="S200" s="244"/>
      <c r="T200" s="244"/>
      <c r="U200" s="245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T200" s="246" t="s">
        <v>347</v>
      </c>
      <c r="AU200" s="246" t="s">
        <v>85</v>
      </c>
      <c r="AV200" s="13" t="s">
        <v>85</v>
      </c>
      <c r="AW200" s="13" t="s">
        <v>37</v>
      </c>
      <c r="AX200" s="13" t="s">
        <v>83</v>
      </c>
      <c r="AY200" s="246" t="s">
        <v>335</v>
      </c>
    </row>
    <row r="201" s="2" customFormat="1" ht="16.5" customHeight="1">
      <c r="A201" s="40"/>
      <c r="B201" s="41"/>
      <c r="C201" s="216" t="s">
        <v>581</v>
      </c>
      <c r="D201" s="216" t="s">
        <v>337</v>
      </c>
      <c r="E201" s="217" t="s">
        <v>3274</v>
      </c>
      <c r="F201" s="218" t="s">
        <v>3275</v>
      </c>
      <c r="G201" s="219" t="s">
        <v>1529</v>
      </c>
      <c r="H201" s="220">
        <v>1</v>
      </c>
      <c r="I201" s="221"/>
      <c r="J201" s="222">
        <f>ROUND(I201*H201,2)</f>
        <v>0</v>
      </c>
      <c r="K201" s="218" t="s">
        <v>19</v>
      </c>
      <c r="L201" s="46"/>
      <c r="M201" s="223" t="s">
        <v>19</v>
      </c>
      <c r="N201" s="224" t="s">
        <v>47</v>
      </c>
      <c r="O201" s="86"/>
      <c r="P201" s="225">
        <f>O201*H201</f>
        <v>0</v>
      </c>
      <c r="Q201" s="225">
        <v>0</v>
      </c>
      <c r="R201" s="225">
        <f>Q201*H201</f>
        <v>0</v>
      </c>
      <c r="S201" s="225">
        <v>0</v>
      </c>
      <c r="T201" s="225">
        <f>S201*H201</f>
        <v>0</v>
      </c>
      <c r="U201" s="226" t="s">
        <v>19</v>
      </c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R201" s="227" t="s">
        <v>103</v>
      </c>
      <c r="AT201" s="227" t="s">
        <v>337</v>
      </c>
      <c r="AU201" s="227" t="s">
        <v>85</v>
      </c>
      <c r="AY201" s="19" t="s">
        <v>335</v>
      </c>
      <c r="BE201" s="228">
        <f>IF(N201="základní",J201,0)</f>
        <v>0</v>
      </c>
      <c r="BF201" s="228">
        <f>IF(N201="snížená",J201,0)</f>
        <v>0</v>
      </c>
      <c r="BG201" s="228">
        <f>IF(N201="zákl. přenesená",J201,0)</f>
        <v>0</v>
      </c>
      <c r="BH201" s="228">
        <f>IF(N201="sníž. přenesená",J201,0)</f>
        <v>0</v>
      </c>
      <c r="BI201" s="228">
        <f>IF(N201="nulová",J201,0)</f>
        <v>0</v>
      </c>
      <c r="BJ201" s="19" t="s">
        <v>83</v>
      </c>
      <c r="BK201" s="228">
        <f>ROUND(I201*H201,2)</f>
        <v>0</v>
      </c>
      <c r="BL201" s="19" t="s">
        <v>103</v>
      </c>
      <c r="BM201" s="227" t="s">
        <v>800</v>
      </c>
    </row>
    <row r="202" s="2" customFormat="1">
      <c r="A202" s="40"/>
      <c r="B202" s="41"/>
      <c r="C202" s="42"/>
      <c r="D202" s="229" t="s">
        <v>343</v>
      </c>
      <c r="E202" s="42"/>
      <c r="F202" s="230" t="s">
        <v>3275</v>
      </c>
      <c r="G202" s="42"/>
      <c r="H202" s="42"/>
      <c r="I202" s="231"/>
      <c r="J202" s="42"/>
      <c r="K202" s="42"/>
      <c r="L202" s="46"/>
      <c r="M202" s="232"/>
      <c r="N202" s="233"/>
      <c r="O202" s="86"/>
      <c r="P202" s="86"/>
      <c r="Q202" s="86"/>
      <c r="R202" s="86"/>
      <c r="S202" s="86"/>
      <c r="T202" s="86"/>
      <c r="U202" s="87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T202" s="19" t="s">
        <v>343</v>
      </c>
      <c r="AU202" s="19" t="s">
        <v>85</v>
      </c>
    </row>
    <row r="203" s="2" customFormat="1" ht="16.5" customHeight="1">
      <c r="A203" s="40"/>
      <c r="B203" s="41"/>
      <c r="C203" s="216" t="s">
        <v>586</v>
      </c>
      <c r="D203" s="216" t="s">
        <v>337</v>
      </c>
      <c r="E203" s="217" t="s">
        <v>3276</v>
      </c>
      <c r="F203" s="218" t="s">
        <v>3277</v>
      </c>
      <c r="G203" s="219" t="s">
        <v>364</v>
      </c>
      <c r="H203" s="220">
        <v>0.71499999999999997</v>
      </c>
      <c r="I203" s="221"/>
      <c r="J203" s="222">
        <f>ROUND(I203*H203,2)</f>
        <v>0</v>
      </c>
      <c r="K203" s="218" t="s">
        <v>341</v>
      </c>
      <c r="L203" s="46"/>
      <c r="M203" s="223" t="s">
        <v>19</v>
      </c>
      <c r="N203" s="224" t="s">
        <v>47</v>
      </c>
      <c r="O203" s="86"/>
      <c r="P203" s="225">
        <f>O203*H203</f>
        <v>0</v>
      </c>
      <c r="Q203" s="225">
        <v>0</v>
      </c>
      <c r="R203" s="225">
        <f>Q203*H203</f>
        <v>0</v>
      </c>
      <c r="S203" s="225">
        <v>0</v>
      </c>
      <c r="T203" s="225">
        <f>S203*H203</f>
        <v>0</v>
      </c>
      <c r="U203" s="226" t="s">
        <v>19</v>
      </c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R203" s="227" t="s">
        <v>447</v>
      </c>
      <c r="AT203" s="227" t="s">
        <v>337</v>
      </c>
      <c r="AU203" s="227" t="s">
        <v>85</v>
      </c>
      <c r="AY203" s="19" t="s">
        <v>335</v>
      </c>
      <c r="BE203" s="228">
        <f>IF(N203="základní",J203,0)</f>
        <v>0</v>
      </c>
      <c r="BF203" s="228">
        <f>IF(N203="snížená",J203,0)</f>
        <v>0</v>
      </c>
      <c r="BG203" s="228">
        <f>IF(N203="zákl. přenesená",J203,0)</f>
        <v>0</v>
      </c>
      <c r="BH203" s="228">
        <f>IF(N203="sníž. přenesená",J203,0)</f>
        <v>0</v>
      </c>
      <c r="BI203" s="228">
        <f>IF(N203="nulová",J203,0)</f>
        <v>0</v>
      </c>
      <c r="BJ203" s="19" t="s">
        <v>83</v>
      </c>
      <c r="BK203" s="228">
        <f>ROUND(I203*H203,2)</f>
        <v>0</v>
      </c>
      <c r="BL203" s="19" t="s">
        <v>447</v>
      </c>
      <c r="BM203" s="227" t="s">
        <v>3278</v>
      </c>
    </row>
    <row r="204" s="2" customFormat="1">
      <c r="A204" s="40"/>
      <c r="B204" s="41"/>
      <c r="C204" s="42"/>
      <c r="D204" s="229" t="s">
        <v>343</v>
      </c>
      <c r="E204" s="42"/>
      <c r="F204" s="230" t="s">
        <v>3279</v>
      </c>
      <c r="G204" s="42"/>
      <c r="H204" s="42"/>
      <c r="I204" s="231"/>
      <c r="J204" s="42"/>
      <c r="K204" s="42"/>
      <c r="L204" s="46"/>
      <c r="M204" s="232"/>
      <c r="N204" s="233"/>
      <c r="O204" s="86"/>
      <c r="P204" s="86"/>
      <c r="Q204" s="86"/>
      <c r="R204" s="86"/>
      <c r="S204" s="86"/>
      <c r="T204" s="86"/>
      <c r="U204" s="87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T204" s="19" t="s">
        <v>343</v>
      </c>
      <c r="AU204" s="19" t="s">
        <v>85</v>
      </c>
    </row>
    <row r="205" s="2" customFormat="1">
      <c r="A205" s="40"/>
      <c r="B205" s="41"/>
      <c r="C205" s="42"/>
      <c r="D205" s="234" t="s">
        <v>345</v>
      </c>
      <c r="E205" s="42"/>
      <c r="F205" s="235" t="s">
        <v>3280</v>
      </c>
      <c r="G205" s="42"/>
      <c r="H205" s="42"/>
      <c r="I205" s="231"/>
      <c r="J205" s="42"/>
      <c r="K205" s="42"/>
      <c r="L205" s="46"/>
      <c r="M205" s="232"/>
      <c r="N205" s="233"/>
      <c r="O205" s="86"/>
      <c r="P205" s="86"/>
      <c r="Q205" s="86"/>
      <c r="R205" s="86"/>
      <c r="S205" s="86"/>
      <c r="T205" s="86"/>
      <c r="U205" s="87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T205" s="19" t="s">
        <v>345</v>
      </c>
      <c r="AU205" s="19" t="s">
        <v>85</v>
      </c>
    </row>
    <row r="206" s="13" customFormat="1">
      <c r="A206" s="13"/>
      <c r="B206" s="236"/>
      <c r="C206" s="237"/>
      <c r="D206" s="229" t="s">
        <v>347</v>
      </c>
      <c r="E206" s="238" t="s">
        <v>19</v>
      </c>
      <c r="F206" s="239" t="s">
        <v>3281</v>
      </c>
      <c r="G206" s="237"/>
      <c r="H206" s="240">
        <v>0.71499999999999997</v>
      </c>
      <c r="I206" s="241"/>
      <c r="J206" s="237"/>
      <c r="K206" s="237"/>
      <c r="L206" s="242"/>
      <c r="M206" s="290"/>
      <c r="N206" s="291"/>
      <c r="O206" s="291"/>
      <c r="P206" s="291"/>
      <c r="Q206" s="291"/>
      <c r="R206" s="291"/>
      <c r="S206" s="291"/>
      <c r="T206" s="291"/>
      <c r="U206" s="292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T206" s="246" t="s">
        <v>347</v>
      </c>
      <c r="AU206" s="246" t="s">
        <v>85</v>
      </c>
      <c r="AV206" s="13" t="s">
        <v>85</v>
      </c>
      <c r="AW206" s="13" t="s">
        <v>37</v>
      </c>
      <c r="AX206" s="13" t="s">
        <v>83</v>
      </c>
      <c r="AY206" s="246" t="s">
        <v>335</v>
      </c>
    </row>
    <row r="207" s="2" customFormat="1" ht="6.96" customHeight="1">
      <c r="A207" s="40"/>
      <c r="B207" s="61"/>
      <c r="C207" s="62"/>
      <c r="D207" s="62"/>
      <c r="E207" s="62"/>
      <c r="F207" s="62"/>
      <c r="G207" s="62"/>
      <c r="H207" s="62"/>
      <c r="I207" s="62"/>
      <c r="J207" s="62"/>
      <c r="K207" s="62"/>
      <c r="L207" s="46"/>
      <c r="M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</row>
  </sheetData>
  <sheetProtection sheet="1" autoFilter="0" formatColumns="0" formatRows="0" objects="1" scenarios="1" spinCount="100000" saltValue="9FQ1OBERtJKq5eN80qTQ0+bDVtlZPzuCbaSm+7hzQpuPotx/SN23GM+AjC7jtz0jXKuyTUWsThP6vgdJEoOWaA==" hashValue="R2ENKFYTuGI52mA3FE2pLt26GEtSxYCW0uJDuvkSDIFE/9cDtkBd+B4pW8XWppQTsdH6JGgwewZmZwMy7KeRtw==" algorithmName="SHA-512" password="B0A8"/>
  <autoFilter ref="C94:K206"/>
  <mergeCells count="15">
    <mergeCell ref="E7:H7"/>
    <mergeCell ref="E11:H11"/>
    <mergeCell ref="E9:H9"/>
    <mergeCell ref="E13:H13"/>
    <mergeCell ref="E22:H22"/>
    <mergeCell ref="E31:H31"/>
    <mergeCell ref="E52:H52"/>
    <mergeCell ref="E56:H56"/>
    <mergeCell ref="E54:H54"/>
    <mergeCell ref="E58:H58"/>
    <mergeCell ref="E81:H81"/>
    <mergeCell ref="E85:H85"/>
    <mergeCell ref="E83:H83"/>
    <mergeCell ref="E87:H87"/>
    <mergeCell ref="L2:V2"/>
  </mergeCells>
  <hyperlinks>
    <hyperlink ref="F111" r:id="rId1" display="https://podminky.urs.cz/item/CS_URS_2022_02/722221135"/>
    <hyperlink ref="F116" r:id="rId2" display="https://podminky.urs.cz/item/CS_URS_2022_02/722270102"/>
    <hyperlink ref="F119" r:id="rId3" display="https://podminky.urs.cz/item/CS_URS_2022_02/722263254"/>
    <hyperlink ref="F122" r:id="rId4" display="https://podminky.urs.cz/item/CS_URS_2022_02/725539201"/>
    <hyperlink ref="F127" r:id="rId5" display="https://podminky.urs.cz/item/CS_URS_2022_02/725539203"/>
    <hyperlink ref="F132" r:id="rId6" display="https://podminky.urs.cz/item/CS_URS_2022_02/724233010"/>
    <hyperlink ref="F136" r:id="rId7" display="https://podminky.urs.cz/item/CS_URS_2022_02/722130233"/>
    <hyperlink ref="F140" r:id="rId8" display="https://podminky.urs.cz/item/CS_URS_2022_02/722130236"/>
    <hyperlink ref="F144" r:id="rId9" display="https://podminky.urs.cz/item/CS_URS_2022_02/722174021"/>
    <hyperlink ref="F147" r:id="rId10" display="https://podminky.urs.cz/item/CS_URS_2022_02/722174022"/>
    <hyperlink ref="F150" r:id="rId11" display="https://podminky.urs.cz/item/CS_URS_2022_02/722174023"/>
    <hyperlink ref="F153" r:id="rId12" display="https://podminky.urs.cz/item/CS_URS_2022_02/722174024"/>
    <hyperlink ref="F156" r:id="rId13" display="https://podminky.urs.cz/item/CS_URS_2022_02/722175006"/>
    <hyperlink ref="F159" r:id="rId14" display="https://podminky.urs.cz/item/CS_URS_2022_02/722181251"/>
    <hyperlink ref="F165" r:id="rId15" display="https://podminky.urs.cz/item/CS_URS_2022_02/722181252"/>
    <hyperlink ref="F171" r:id="rId16" display="https://podminky.urs.cz/item/CS_URS_2022_02/722181253"/>
    <hyperlink ref="F176" r:id="rId17" display="https://podminky.urs.cz/item/CS_URS_2022_02/722232043"/>
    <hyperlink ref="F179" r:id="rId18" display="https://podminky.urs.cz/item/CS_URS_2022_02/722232045"/>
    <hyperlink ref="F182" r:id="rId19" display="https://podminky.urs.cz/item/CS_URS_2022_02/722232046"/>
    <hyperlink ref="F185" r:id="rId20" display="https://podminky.urs.cz/item/CS_URS_2022_02/722232048"/>
    <hyperlink ref="F188" r:id="rId21" display="https://podminky.urs.cz/item/CS_URS_2022_02/722232066"/>
    <hyperlink ref="F191" r:id="rId22" display="https://podminky.urs.cz/item/CS_URS_2022_02/722234268"/>
    <hyperlink ref="F195" r:id="rId23" display="https://podminky.urs.cz/item/CS_URS_2022_02/722290226"/>
    <hyperlink ref="F199" r:id="rId24" display="https://podminky.urs.cz/item/CS_URS_2022_02/722290234"/>
    <hyperlink ref="F205" r:id="rId25" display="https://podminky.urs.cz/item/CS_URS_2022_02/998726112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26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4.16016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107</v>
      </c>
    </row>
    <row r="3" s="1" customFormat="1" ht="6.96" customHeight="1"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22"/>
      <c r="AT3" s="19" t="s">
        <v>85</v>
      </c>
    </row>
    <row r="4" s="1" customFormat="1" ht="24.96" customHeight="1">
      <c r="B4" s="22"/>
      <c r="D4" s="144" t="s">
        <v>174</v>
      </c>
      <c r="L4" s="22"/>
      <c r="M4" s="145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6" t="s">
        <v>16</v>
      </c>
      <c r="L6" s="22"/>
    </row>
    <row r="7" s="1" customFormat="1" ht="26.25" customHeight="1">
      <c r="B7" s="22"/>
      <c r="E7" s="147" t="str">
        <f>'Rekapitulace stavby'!K6</f>
        <v>PROJEKT NA STAVBU HALY PRO DEPONACI SILNIČNÍCH VOZIDEL JHV VE VOZOVNĚ STŘEŠOVICE</v>
      </c>
      <c r="F7" s="146"/>
      <c r="G7" s="146"/>
      <c r="H7" s="146"/>
      <c r="L7" s="22"/>
    </row>
    <row r="8">
      <c r="B8" s="22"/>
      <c r="D8" s="146" t="s">
        <v>187</v>
      </c>
      <c r="L8" s="22"/>
    </row>
    <row r="9" s="1" customFormat="1" ht="16.5" customHeight="1">
      <c r="B9" s="22"/>
      <c r="E9" s="147" t="s">
        <v>191</v>
      </c>
      <c r="F9" s="1"/>
      <c r="G9" s="1"/>
      <c r="H9" s="1"/>
      <c r="L9" s="22"/>
    </row>
    <row r="10" s="1" customFormat="1" ht="12" customHeight="1">
      <c r="B10" s="22"/>
      <c r="D10" s="146" t="s">
        <v>195</v>
      </c>
      <c r="L10" s="22"/>
    </row>
    <row r="11" s="2" customFormat="1" ht="16.5" customHeight="1">
      <c r="A11" s="40"/>
      <c r="B11" s="46"/>
      <c r="C11" s="40"/>
      <c r="D11" s="40"/>
      <c r="E11" s="160" t="s">
        <v>3111</v>
      </c>
      <c r="F11" s="40"/>
      <c r="G11" s="40"/>
      <c r="H11" s="40"/>
      <c r="I11" s="40"/>
      <c r="J11" s="40"/>
      <c r="K11" s="40"/>
      <c r="L11" s="148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 ht="12" customHeight="1">
      <c r="A12" s="40"/>
      <c r="B12" s="46"/>
      <c r="C12" s="40"/>
      <c r="D12" s="146" t="s">
        <v>3112</v>
      </c>
      <c r="E12" s="40"/>
      <c r="F12" s="40"/>
      <c r="G12" s="40"/>
      <c r="H12" s="40"/>
      <c r="I12" s="40"/>
      <c r="J12" s="40"/>
      <c r="K12" s="40"/>
      <c r="L12" s="148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6.5" customHeight="1">
      <c r="A13" s="40"/>
      <c r="B13" s="46"/>
      <c r="C13" s="40"/>
      <c r="D13" s="40"/>
      <c r="E13" s="149" t="s">
        <v>3282</v>
      </c>
      <c r="F13" s="40"/>
      <c r="G13" s="40"/>
      <c r="H13" s="40"/>
      <c r="I13" s="40"/>
      <c r="J13" s="40"/>
      <c r="K13" s="40"/>
      <c r="L13" s="148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>
      <c r="A14" s="40"/>
      <c r="B14" s="46"/>
      <c r="C14" s="40"/>
      <c r="D14" s="40"/>
      <c r="E14" s="40"/>
      <c r="F14" s="40"/>
      <c r="G14" s="40"/>
      <c r="H14" s="40"/>
      <c r="I14" s="40"/>
      <c r="J14" s="40"/>
      <c r="K14" s="40"/>
      <c r="L14" s="148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2" customHeight="1">
      <c r="A15" s="40"/>
      <c r="B15" s="46"/>
      <c r="C15" s="40"/>
      <c r="D15" s="146" t="s">
        <v>18</v>
      </c>
      <c r="E15" s="40"/>
      <c r="F15" s="135" t="s">
        <v>19</v>
      </c>
      <c r="G15" s="40"/>
      <c r="H15" s="40"/>
      <c r="I15" s="146" t="s">
        <v>20</v>
      </c>
      <c r="J15" s="135" t="s">
        <v>19</v>
      </c>
      <c r="K15" s="40"/>
      <c r="L15" s="148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6" t="s">
        <v>21</v>
      </c>
      <c r="E16" s="40"/>
      <c r="F16" s="135" t="s">
        <v>22</v>
      </c>
      <c r="G16" s="40"/>
      <c r="H16" s="40"/>
      <c r="I16" s="146" t="s">
        <v>23</v>
      </c>
      <c r="J16" s="150" t="str">
        <f>'Rekapitulace stavby'!AN8</f>
        <v>30. 1. 2023</v>
      </c>
      <c r="K16" s="40"/>
      <c r="L16" s="148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0.8" customHeight="1">
      <c r="A17" s="40"/>
      <c r="B17" s="46"/>
      <c r="C17" s="40"/>
      <c r="D17" s="40"/>
      <c r="E17" s="40"/>
      <c r="F17" s="40"/>
      <c r="G17" s="40"/>
      <c r="H17" s="40"/>
      <c r="I17" s="40"/>
      <c r="J17" s="40"/>
      <c r="K17" s="40"/>
      <c r="L17" s="148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12" customHeight="1">
      <c r="A18" s="40"/>
      <c r="B18" s="46"/>
      <c r="C18" s="40"/>
      <c r="D18" s="146" t="s">
        <v>25</v>
      </c>
      <c r="E18" s="40"/>
      <c r="F18" s="40"/>
      <c r="G18" s="40"/>
      <c r="H18" s="40"/>
      <c r="I18" s="146" t="s">
        <v>26</v>
      </c>
      <c r="J18" s="135" t="s">
        <v>27</v>
      </c>
      <c r="K18" s="40"/>
      <c r="L18" s="148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8" customHeight="1">
      <c r="A19" s="40"/>
      <c r="B19" s="46"/>
      <c r="C19" s="40"/>
      <c r="D19" s="40"/>
      <c r="E19" s="135" t="s">
        <v>28</v>
      </c>
      <c r="F19" s="40"/>
      <c r="G19" s="40"/>
      <c r="H19" s="40"/>
      <c r="I19" s="146" t="s">
        <v>29</v>
      </c>
      <c r="J19" s="135" t="s">
        <v>30</v>
      </c>
      <c r="K19" s="40"/>
      <c r="L19" s="148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6.96" customHeight="1">
      <c r="A20" s="40"/>
      <c r="B20" s="46"/>
      <c r="C20" s="40"/>
      <c r="D20" s="40"/>
      <c r="E20" s="40"/>
      <c r="F20" s="40"/>
      <c r="G20" s="40"/>
      <c r="H20" s="40"/>
      <c r="I20" s="40"/>
      <c r="J20" s="40"/>
      <c r="K20" s="40"/>
      <c r="L20" s="148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12" customHeight="1">
      <c r="A21" s="40"/>
      <c r="B21" s="46"/>
      <c r="C21" s="40"/>
      <c r="D21" s="146" t="s">
        <v>31</v>
      </c>
      <c r="E21" s="40"/>
      <c r="F21" s="40"/>
      <c r="G21" s="40"/>
      <c r="H21" s="40"/>
      <c r="I21" s="146" t="s">
        <v>26</v>
      </c>
      <c r="J21" s="35" t="str">
        <f>'Rekapitulace stavby'!AN13</f>
        <v>Vyplň údaj</v>
      </c>
      <c r="K21" s="40"/>
      <c r="L21" s="148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8" customHeight="1">
      <c r="A22" s="40"/>
      <c r="B22" s="46"/>
      <c r="C22" s="40"/>
      <c r="D22" s="40"/>
      <c r="E22" s="35" t="str">
        <f>'Rekapitulace stavby'!E14</f>
        <v>Vyplň údaj</v>
      </c>
      <c r="F22" s="135"/>
      <c r="G22" s="135"/>
      <c r="H22" s="135"/>
      <c r="I22" s="146" t="s">
        <v>29</v>
      </c>
      <c r="J22" s="35" t="str">
        <f>'Rekapitulace stavby'!AN14</f>
        <v>Vyplň údaj</v>
      </c>
      <c r="K22" s="40"/>
      <c r="L22" s="148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6.96" customHeight="1">
      <c r="A23" s="40"/>
      <c r="B23" s="46"/>
      <c r="C23" s="40"/>
      <c r="D23" s="40"/>
      <c r="E23" s="40"/>
      <c r="F23" s="40"/>
      <c r="G23" s="40"/>
      <c r="H23" s="40"/>
      <c r="I23" s="40"/>
      <c r="J23" s="40"/>
      <c r="K23" s="40"/>
      <c r="L23" s="148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12" customHeight="1">
      <c r="A24" s="40"/>
      <c r="B24" s="46"/>
      <c r="C24" s="40"/>
      <c r="D24" s="146" t="s">
        <v>33</v>
      </c>
      <c r="E24" s="40"/>
      <c r="F24" s="40"/>
      <c r="G24" s="40"/>
      <c r="H24" s="40"/>
      <c r="I24" s="146" t="s">
        <v>26</v>
      </c>
      <c r="J24" s="135" t="s">
        <v>34</v>
      </c>
      <c r="K24" s="40"/>
      <c r="L24" s="148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8" customHeight="1">
      <c r="A25" s="40"/>
      <c r="B25" s="46"/>
      <c r="C25" s="40"/>
      <c r="D25" s="40"/>
      <c r="E25" s="135" t="s">
        <v>35</v>
      </c>
      <c r="F25" s="40"/>
      <c r="G25" s="40"/>
      <c r="H25" s="40"/>
      <c r="I25" s="146" t="s">
        <v>29</v>
      </c>
      <c r="J25" s="135" t="s">
        <v>36</v>
      </c>
      <c r="K25" s="40"/>
      <c r="L25" s="148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6.96" customHeight="1">
      <c r="A26" s="40"/>
      <c r="B26" s="46"/>
      <c r="C26" s="40"/>
      <c r="D26" s="40"/>
      <c r="E26" s="40"/>
      <c r="F26" s="40"/>
      <c r="G26" s="40"/>
      <c r="H26" s="40"/>
      <c r="I26" s="40"/>
      <c r="J26" s="40"/>
      <c r="K26" s="40"/>
      <c r="L26" s="148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12" customHeight="1">
      <c r="A27" s="40"/>
      <c r="B27" s="46"/>
      <c r="C27" s="40"/>
      <c r="D27" s="146" t="s">
        <v>38</v>
      </c>
      <c r="E27" s="40"/>
      <c r="F27" s="40"/>
      <c r="G27" s="40"/>
      <c r="H27" s="40"/>
      <c r="I27" s="146" t="s">
        <v>26</v>
      </c>
      <c r="J27" s="135" t="str">
        <f>IF('Rekapitulace stavby'!AN19="","",'Rekapitulace stavby'!AN19)</f>
        <v/>
      </c>
      <c r="K27" s="40"/>
      <c r="L27" s="148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8" customHeight="1">
      <c r="A28" s="40"/>
      <c r="B28" s="46"/>
      <c r="C28" s="40"/>
      <c r="D28" s="40"/>
      <c r="E28" s="135" t="str">
        <f>IF('Rekapitulace stavby'!E20="","",'Rekapitulace stavby'!E20)</f>
        <v>Tomáš Krhutek</v>
      </c>
      <c r="F28" s="40"/>
      <c r="G28" s="40"/>
      <c r="H28" s="40"/>
      <c r="I28" s="146" t="s">
        <v>29</v>
      </c>
      <c r="J28" s="135" t="str">
        <f>IF('Rekapitulace stavby'!AN20="","",'Rekapitulace stavby'!AN20)</f>
        <v/>
      </c>
      <c r="K28" s="40"/>
      <c r="L28" s="148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2" customFormat="1" ht="6.96" customHeight="1">
      <c r="A29" s="40"/>
      <c r="B29" s="46"/>
      <c r="C29" s="40"/>
      <c r="D29" s="40"/>
      <c r="E29" s="40"/>
      <c r="F29" s="40"/>
      <c r="G29" s="40"/>
      <c r="H29" s="40"/>
      <c r="I29" s="40"/>
      <c r="J29" s="40"/>
      <c r="K29" s="40"/>
      <c r="L29" s="148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s="2" customFormat="1" ht="12" customHeight="1">
      <c r="A30" s="40"/>
      <c r="B30" s="46"/>
      <c r="C30" s="40"/>
      <c r="D30" s="146" t="s">
        <v>40</v>
      </c>
      <c r="E30" s="40"/>
      <c r="F30" s="40"/>
      <c r="G30" s="40"/>
      <c r="H30" s="40"/>
      <c r="I30" s="40"/>
      <c r="J30" s="40"/>
      <c r="K30" s="40"/>
      <c r="L30" s="148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8" customFormat="1" ht="16.5" customHeight="1">
      <c r="A31" s="151"/>
      <c r="B31" s="152"/>
      <c r="C31" s="151"/>
      <c r="D31" s="151"/>
      <c r="E31" s="153" t="s">
        <v>19</v>
      </c>
      <c r="F31" s="153"/>
      <c r="G31" s="153"/>
      <c r="H31" s="153"/>
      <c r="I31" s="151"/>
      <c r="J31" s="151"/>
      <c r="K31" s="151"/>
      <c r="L31" s="154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</row>
    <row r="32" s="2" customFormat="1" ht="6.96" customHeight="1">
      <c r="A32" s="40"/>
      <c r="B32" s="46"/>
      <c r="C32" s="40"/>
      <c r="D32" s="40"/>
      <c r="E32" s="40"/>
      <c r="F32" s="40"/>
      <c r="G32" s="40"/>
      <c r="H32" s="40"/>
      <c r="I32" s="40"/>
      <c r="J32" s="40"/>
      <c r="K32" s="40"/>
      <c r="L32" s="148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6"/>
      <c r="E33" s="156"/>
      <c r="F33" s="156"/>
      <c r="G33" s="156"/>
      <c r="H33" s="156"/>
      <c r="I33" s="156"/>
      <c r="J33" s="156"/>
      <c r="K33" s="156"/>
      <c r="L33" s="148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25.44" customHeight="1">
      <c r="A34" s="40"/>
      <c r="B34" s="46"/>
      <c r="C34" s="40"/>
      <c r="D34" s="157" t="s">
        <v>42</v>
      </c>
      <c r="E34" s="40"/>
      <c r="F34" s="40"/>
      <c r="G34" s="40"/>
      <c r="H34" s="40"/>
      <c r="I34" s="40"/>
      <c r="J34" s="158">
        <f>ROUND(J97, 2)</f>
        <v>0</v>
      </c>
      <c r="K34" s="40"/>
      <c r="L34" s="148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6.96" customHeight="1">
      <c r="A35" s="40"/>
      <c r="B35" s="46"/>
      <c r="C35" s="40"/>
      <c r="D35" s="156"/>
      <c r="E35" s="156"/>
      <c r="F35" s="156"/>
      <c r="G35" s="156"/>
      <c r="H35" s="156"/>
      <c r="I35" s="156"/>
      <c r="J35" s="156"/>
      <c r="K35" s="156"/>
      <c r="L35" s="148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40"/>
      <c r="F36" s="159" t="s">
        <v>44</v>
      </c>
      <c r="G36" s="40"/>
      <c r="H36" s="40"/>
      <c r="I36" s="159" t="s">
        <v>43</v>
      </c>
      <c r="J36" s="159" t="s">
        <v>45</v>
      </c>
      <c r="K36" s="40"/>
      <c r="L36" s="148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s="2" customFormat="1" ht="14.4" customHeight="1">
      <c r="A37" s="40"/>
      <c r="B37" s="46"/>
      <c r="C37" s="40"/>
      <c r="D37" s="160" t="s">
        <v>46</v>
      </c>
      <c r="E37" s="146" t="s">
        <v>47</v>
      </c>
      <c r="F37" s="161">
        <f>ROUND((SUM(BE97:BE149)),  2)</f>
        <v>0</v>
      </c>
      <c r="G37" s="40"/>
      <c r="H37" s="40"/>
      <c r="I37" s="162">
        <v>0.20999999999999999</v>
      </c>
      <c r="J37" s="161">
        <f>ROUND(((SUM(BE97:BE149))*I37),  2)</f>
        <v>0</v>
      </c>
      <c r="K37" s="40"/>
      <c r="L37" s="148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s="2" customFormat="1" ht="14.4" customHeight="1">
      <c r="A38" s="40"/>
      <c r="B38" s="46"/>
      <c r="C38" s="40"/>
      <c r="D38" s="40"/>
      <c r="E38" s="146" t="s">
        <v>48</v>
      </c>
      <c r="F38" s="161">
        <f>ROUND((SUM(BF97:BF149)),  2)</f>
        <v>0</v>
      </c>
      <c r="G38" s="40"/>
      <c r="H38" s="40"/>
      <c r="I38" s="162">
        <v>0.14999999999999999</v>
      </c>
      <c r="J38" s="161">
        <f>ROUND(((SUM(BF97:BF149))*I38),  2)</f>
        <v>0</v>
      </c>
      <c r="K38" s="40"/>
      <c r="L38" s="148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6" t="s">
        <v>49</v>
      </c>
      <c r="F39" s="161">
        <f>ROUND((SUM(BG97:BG149)),  2)</f>
        <v>0</v>
      </c>
      <c r="G39" s="40"/>
      <c r="H39" s="40"/>
      <c r="I39" s="162">
        <v>0.20999999999999999</v>
      </c>
      <c r="J39" s="161">
        <f>0</f>
        <v>0</v>
      </c>
      <c r="K39" s="40"/>
      <c r="L39" s="148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hidden="1" s="2" customFormat="1" ht="14.4" customHeight="1">
      <c r="A40" s="40"/>
      <c r="B40" s="46"/>
      <c r="C40" s="40"/>
      <c r="D40" s="40"/>
      <c r="E40" s="146" t="s">
        <v>50</v>
      </c>
      <c r="F40" s="161">
        <f>ROUND((SUM(BH97:BH149)),  2)</f>
        <v>0</v>
      </c>
      <c r="G40" s="40"/>
      <c r="H40" s="40"/>
      <c r="I40" s="162">
        <v>0.14999999999999999</v>
      </c>
      <c r="J40" s="161">
        <f>0</f>
        <v>0</v>
      </c>
      <c r="K40" s="40"/>
      <c r="L40" s="148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hidden="1" s="2" customFormat="1" ht="14.4" customHeight="1">
      <c r="A41" s="40"/>
      <c r="B41" s="46"/>
      <c r="C41" s="40"/>
      <c r="D41" s="40"/>
      <c r="E41" s="146" t="s">
        <v>51</v>
      </c>
      <c r="F41" s="161">
        <f>ROUND((SUM(BI97:BI149)),  2)</f>
        <v>0</v>
      </c>
      <c r="G41" s="40"/>
      <c r="H41" s="40"/>
      <c r="I41" s="162">
        <v>0</v>
      </c>
      <c r="J41" s="161">
        <f>0</f>
        <v>0</v>
      </c>
      <c r="K41" s="40"/>
      <c r="L41" s="148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6.96" customHeight="1">
      <c r="A42" s="40"/>
      <c r="B42" s="46"/>
      <c r="C42" s="40"/>
      <c r="D42" s="40"/>
      <c r="E42" s="40"/>
      <c r="F42" s="40"/>
      <c r="G42" s="40"/>
      <c r="H42" s="40"/>
      <c r="I42" s="40"/>
      <c r="J42" s="40"/>
      <c r="K42" s="40"/>
      <c r="L42" s="148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3" s="2" customFormat="1" ht="25.44" customHeight="1">
      <c r="A43" s="40"/>
      <c r="B43" s="46"/>
      <c r="C43" s="163"/>
      <c r="D43" s="164" t="s">
        <v>52</v>
      </c>
      <c r="E43" s="165"/>
      <c r="F43" s="165"/>
      <c r="G43" s="166" t="s">
        <v>53</v>
      </c>
      <c r="H43" s="167" t="s">
        <v>54</v>
      </c>
      <c r="I43" s="165"/>
      <c r="J43" s="168">
        <f>SUM(J34:J41)</f>
        <v>0</v>
      </c>
      <c r="K43" s="169"/>
      <c r="L43" s="148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</row>
    <row r="44" s="2" customFormat="1" ht="14.4" customHeight="1">
      <c r="A44" s="40"/>
      <c r="B44" s="170"/>
      <c r="C44" s="171"/>
      <c r="D44" s="171"/>
      <c r="E44" s="171"/>
      <c r="F44" s="171"/>
      <c r="G44" s="171"/>
      <c r="H44" s="171"/>
      <c r="I44" s="171"/>
      <c r="J44" s="171"/>
      <c r="K44" s="171"/>
      <c r="L44" s="148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8" s="2" customFormat="1" ht="6.96" customHeight="1">
      <c r="A48" s="40"/>
      <c r="B48" s="172"/>
      <c r="C48" s="173"/>
      <c r="D48" s="173"/>
      <c r="E48" s="173"/>
      <c r="F48" s="173"/>
      <c r="G48" s="173"/>
      <c r="H48" s="173"/>
      <c r="I48" s="173"/>
      <c r="J48" s="173"/>
      <c r="K48" s="173"/>
      <c r="L48" s="148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24.96" customHeight="1">
      <c r="A49" s="40"/>
      <c r="B49" s="41"/>
      <c r="C49" s="25" t="s">
        <v>284</v>
      </c>
      <c r="D49" s="42"/>
      <c r="E49" s="42"/>
      <c r="F49" s="42"/>
      <c r="G49" s="42"/>
      <c r="H49" s="42"/>
      <c r="I49" s="42"/>
      <c r="J49" s="42"/>
      <c r="K49" s="42"/>
      <c r="L49" s="148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6.96" customHeight="1">
      <c r="A50" s="40"/>
      <c r="B50" s="41"/>
      <c r="C50" s="42"/>
      <c r="D50" s="42"/>
      <c r="E50" s="42"/>
      <c r="F50" s="42"/>
      <c r="G50" s="42"/>
      <c r="H50" s="42"/>
      <c r="I50" s="42"/>
      <c r="J50" s="42"/>
      <c r="K50" s="42"/>
      <c r="L50" s="148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2" customFormat="1" ht="12" customHeight="1">
      <c r="A51" s="40"/>
      <c r="B51" s="41"/>
      <c r="C51" s="34" t="s">
        <v>16</v>
      </c>
      <c r="D51" s="42"/>
      <c r="E51" s="42"/>
      <c r="F51" s="42"/>
      <c r="G51" s="42"/>
      <c r="H51" s="42"/>
      <c r="I51" s="42"/>
      <c r="J51" s="42"/>
      <c r="K51" s="42"/>
      <c r="L51" s="148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s="2" customFormat="1" ht="26.25" customHeight="1">
      <c r="A52" s="40"/>
      <c r="B52" s="41"/>
      <c r="C52" s="42"/>
      <c r="D52" s="42"/>
      <c r="E52" s="174" t="str">
        <f>E7</f>
        <v>PROJEKT NA STAVBU HALY PRO DEPONACI SILNIČNÍCH VOZIDEL JHV VE VOZOVNĚ STŘEŠOVICE</v>
      </c>
      <c r="F52" s="34"/>
      <c r="G52" s="34"/>
      <c r="H52" s="34"/>
      <c r="I52" s="42"/>
      <c r="J52" s="42"/>
      <c r="K52" s="42"/>
      <c r="L52" s="148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1" customFormat="1" ht="12" customHeight="1">
      <c r="B53" s="23"/>
      <c r="C53" s="34" t="s">
        <v>187</v>
      </c>
      <c r="D53" s="24"/>
      <c r="E53" s="24"/>
      <c r="F53" s="24"/>
      <c r="G53" s="24"/>
      <c r="H53" s="24"/>
      <c r="I53" s="24"/>
      <c r="J53" s="24"/>
      <c r="K53" s="24"/>
      <c r="L53" s="22"/>
    </row>
    <row r="54" s="1" customFormat="1" ht="16.5" customHeight="1">
      <c r="B54" s="23"/>
      <c r="C54" s="24"/>
      <c r="D54" s="24"/>
      <c r="E54" s="174" t="s">
        <v>191</v>
      </c>
      <c r="F54" s="24"/>
      <c r="G54" s="24"/>
      <c r="H54" s="24"/>
      <c r="I54" s="24"/>
      <c r="J54" s="24"/>
      <c r="K54" s="24"/>
      <c r="L54" s="22"/>
    </row>
    <row r="55" s="1" customFormat="1" ht="12" customHeight="1">
      <c r="B55" s="23"/>
      <c r="C55" s="34" t="s">
        <v>195</v>
      </c>
      <c r="D55" s="24"/>
      <c r="E55" s="24"/>
      <c r="F55" s="24"/>
      <c r="G55" s="24"/>
      <c r="H55" s="24"/>
      <c r="I55" s="24"/>
      <c r="J55" s="24"/>
      <c r="K55" s="24"/>
      <c r="L55" s="22"/>
    </row>
    <row r="56" s="2" customFormat="1" ht="16.5" customHeight="1">
      <c r="A56" s="40"/>
      <c r="B56" s="41"/>
      <c r="C56" s="42"/>
      <c r="D56" s="42"/>
      <c r="E56" s="297" t="s">
        <v>3111</v>
      </c>
      <c r="F56" s="42"/>
      <c r="G56" s="42"/>
      <c r="H56" s="42"/>
      <c r="I56" s="42"/>
      <c r="J56" s="42"/>
      <c r="K56" s="42"/>
      <c r="L56" s="148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12" customHeight="1">
      <c r="A57" s="40"/>
      <c r="B57" s="41"/>
      <c r="C57" s="34" t="s">
        <v>3112</v>
      </c>
      <c r="D57" s="42"/>
      <c r="E57" s="42"/>
      <c r="F57" s="42"/>
      <c r="G57" s="42"/>
      <c r="H57" s="42"/>
      <c r="I57" s="42"/>
      <c r="J57" s="42"/>
      <c r="K57" s="42"/>
      <c r="L57" s="148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6.5" customHeight="1">
      <c r="A58" s="40"/>
      <c r="B58" s="41"/>
      <c r="C58" s="42"/>
      <c r="D58" s="42"/>
      <c r="E58" s="71" t="str">
        <f>E13</f>
        <v>SO-02-4.1-2 - DEŠŤOVÁ KANALIZACE</v>
      </c>
      <c r="F58" s="42"/>
      <c r="G58" s="42"/>
      <c r="H58" s="42"/>
      <c r="I58" s="42"/>
      <c r="J58" s="42"/>
      <c r="K58" s="42"/>
      <c r="L58" s="148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6.96" customHeight="1">
      <c r="A59" s="40"/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148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2" customHeight="1">
      <c r="A60" s="40"/>
      <c r="B60" s="41"/>
      <c r="C60" s="34" t="s">
        <v>21</v>
      </c>
      <c r="D60" s="42"/>
      <c r="E60" s="42"/>
      <c r="F60" s="29" t="str">
        <f>F16</f>
        <v xml:space="preserve">Patočkova č.p. 132 a 460, Na Ořechovce č.p. 1062 </v>
      </c>
      <c r="G60" s="42"/>
      <c r="H60" s="42"/>
      <c r="I60" s="34" t="s">
        <v>23</v>
      </c>
      <c r="J60" s="74" t="str">
        <f>IF(J16="","",J16)</f>
        <v>30. 1. 2023</v>
      </c>
      <c r="K60" s="42"/>
      <c r="L60" s="148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6.96" customHeight="1">
      <c r="A61" s="40"/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148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15.15" customHeight="1">
      <c r="A62" s="40"/>
      <c r="B62" s="41"/>
      <c r="C62" s="34" t="s">
        <v>25</v>
      </c>
      <c r="D62" s="42"/>
      <c r="E62" s="42"/>
      <c r="F62" s="29" t="str">
        <f>E19</f>
        <v>Dopravní podnik hl. m. Prahy, akciová společnost</v>
      </c>
      <c r="G62" s="42"/>
      <c r="H62" s="42"/>
      <c r="I62" s="34" t="s">
        <v>33</v>
      </c>
      <c r="J62" s="38" t="str">
        <f>E25</f>
        <v>SAGASTA, s.r.o.</v>
      </c>
      <c r="K62" s="42"/>
      <c r="L62" s="148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15.15" customHeight="1">
      <c r="A63" s="40"/>
      <c r="B63" s="41"/>
      <c r="C63" s="34" t="s">
        <v>31</v>
      </c>
      <c r="D63" s="42"/>
      <c r="E63" s="42"/>
      <c r="F63" s="29" t="str">
        <f>IF(E22="","",E22)</f>
        <v>Vyplň údaj</v>
      </c>
      <c r="G63" s="42"/>
      <c r="H63" s="42"/>
      <c r="I63" s="34" t="s">
        <v>38</v>
      </c>
      <c r="J63" s="38" t="str">
        <f>E28</f>
        <v>Tomáš Krhutek</v>
      </c>
      <c r="K63" s="42"/>
      <c r="L63" s="148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 s="2" customFormat="1" ht="10.32" customHeight="1">
      <c r="A64" s="40"/>
      <c r="B64" s="41"/>
      <c r="C64" s="42"/>
      <c r="D64" s="42"/>
      <c r="E64" s="42"/>
      <c r="F64" s="42"/>
      <c r="G64" s="42"/>
      <c r="H64" s="42"/>
      <c r="I64" s="42"/>
      <c r="J64" s="42"/>
      <c r="K64" s="42"/>
      <c r="L64" s="148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 s="2" customFormat="1" ht="29.28" customHeight="1">
      <c r="A65" s="40"/>
      <c r="B65" s="41"/>
      <c r="C65" s="175" t="s">
        <v>285</v>
      </c>
      <c r="D65" s="176"/>
      <c r="E65" s="176"/>
      <c r="F65" s="176"/>
      <c r="G65" s="176"/>
      <c r="H65" s="176"/>
      <c r="I65" s="176"/>
      <c r="J65" s="177" t="s">
        <v>286</v>
      </c>
      <c r="K65" s="176"/>
      <c r="L65" s="148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 s="2" customFormat="1" ht="10.32" customHeight="1">
      <c r="A66" s="40"/>
      <c r="B66" s="41"/>
      <c r="C66" s="42"/>
      <c r="D66" s="42"/>
      <c r="E66" s="42"/>
      <c r="F66" s="42"/>
      <c r="G66" s="42"/>
      <c r="H66" s="42"/>
      <c r="I66" s="42"/>
      <c r="J66" s="42"/>
      <c r="K66" s="42"/>
      <c r="L66" s="148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 s="2" customFormat="1" ht="22.8" customHeight="1">
      <c r="A67" s="40"/>
      <c r="B67" s="41"/>
      <c r="C67" s="178" t="s">
        <v>74</v>
      </c>
      <c r="D67" s="42"/>
      <c r="E67" s="42"/>
      <c r="F67" s="42"/>
      <c r="G67" s="42"/>
      <c r="H67" s="42"/>
      <c r="I67" s="42"/>
      <c r="J67" s="104">
        <f>J97</f>
        <v>0</v>
      </c>
      <c r="K67" s="42"/>
      <c r="L67" s="148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U67" s="19" t="s">
        <v>287</v>
      </c>
    </row>
    <row r="68" s="9" customFormat="1" ht="24.96" customHeight="1">
      <c r="A68" s="9"/>
      <c r="B68" s="179"/>
      <c r="C68" s="180"/>
      <c r="D68" s="181" t="s">
        <v>3283</v>
      </c>
      <c r="E68" s="182"/>
      <c r="F68" s="182"/>
      <c r="G68" s="182"/>
      <c r="H68" s="182"/>
      <c r="I68" s="182"/>
      <c r="J68" s="183">
        <f>J98</f>
        <v>0</v>
      </c>
      <c r="K68" s="180"/>
      <c r="L68" s="184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="9" customFormat="1" ht="24.96" customHeight="1">
      <c r="A69" s="9"/>
      <c r="B69" s="179"/>
      <c r="C69" s="180"/>
      <c r="D69" s="181" t="s">
        <v>3284</v>
      </c>
      <c r="E69" s="182"/>
      <c r="F69" s="182"/>
      <c r="G69" s="182"/>
      <c r="H69" s="182"/>
      <c r="I69" s="182"/>
      <c r="J69" s="183">
        <f>J108</f>
        <v>0</v>
      </c>
      <c r="K69" s="180"/>
      <c r="L69" s="184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="9" customFormat="1" ht="24.96" customHeight="1">
      <c r="A70" s="9"/>
      <c r="B70" s="179"/>
      <c r="C70" s="180"/>
      <c r="D70" s="181" t="s">
        <v>3285</v>
      </c>
      <c r="E70" s="182"/>
      <c r="F70" s="182"/>
      <c r="G70" s="182"/>
      <c r="H70" s="182"/>
      <c r="I70" s="182"/>
      <c r="J70" s="183">
        <f>J115</f>
        <v>0</v>
      </c>
      <c r="K70" s="180"/>
      <c r="L70" s="184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s="9" customFormat="1" ht="24.96" customHeight="1">
      <c r="A71" s="9"/>
      <c r="B71" s="179"/>
      <c r="C71" s="180"/>
      <c r="D71" s="181" t="s">
        <v>288</v>
      </c>
      <c r="E71" s="182"/>
      <c r="F71" s="182"/>
      <c r="G71" s="182"/>
      <c r="H71" s="182"/>
      <c r="I71" s="182"/>
      <c r="J71" s="183">
        <f>J120</f>
        <v>0</v>
      </c>
      <c r="K71" s="180"/>
      <c r="L71" s="184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="10" customFormat="1" ht="19.92" customHeight="1">
      <c r="A72" s="10"/>
      <c r="B72" s="185"/>
      <c r="C72" s="127"/>
      <c r="D72" s="186" t="s">
        <v>289</v>
      </c>
      <c r="E72" s="187"/>
      <c r="F72" s="187"/>
      <c r="G72" s="187"/>
      <c r="H72" s="187"/>
      <c r="I72" s="187"/>
      <c r="J72" s="188">
        <f>J121</f>
        <v>0</v>
      </c>
      <c r="K72" s="127"/>
      <c r="L72" s="189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="10" customFormat="1" ht="19.92" customHeight="1">
      <c r="A73" s="10"/>
      <c r="B73" s="185"/>
      <c r="C73" s="127"/>
      <c r="D73" s="186" t="s">
        <v>297</v>
      </c>
      <c r="E73" s="187"/>
      <c r="F73" s="187"/>
      <c r="G73" s="187"/>
      <c r="H73" s="187"/>
      <c r="I73" s="187"/>
      <c r="J73" s="188">
        <f>J146</f>
        <v>0</v>
      </c>
      <c r="K73" s="127"/>
      <c r="L73" s="189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s="2" customFormat="1" ht="21.84" customHeight="1">
      <c r="A74" s="40"/>
      <c r="B74" s="41"/>
      <c r="C74" s="42"/>
      <c r="D74" s="42"/>
      <c r="E74" s="42"/>
      <c r="F74" s="42"/>
      <c r="G74" s="42"/>
      <c r="H74" s="42"/>
      <c r="I74" s="42"/>
      <c r="J74" s="42"/>
      <c r="K74" s="42"/>
      <c r="L74" s="148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 s="2" customFormat="1" ht="6.96" customHeight="1">
      <c r="A75" s="40"/>
      <c r="B75" s="61"/>
      <c r="C75" s="62"/>
      <c r="D75" s="62"/>
      <c r="E75" s="62"/>
      <c r="F75" s="62"/>
      <c r="G75" s="62"/>
      <c r="H75" s="62"/>
      <c r="I75" s="62"/>
      <c r="J75" s="62"/>
      <c r="K75" s="62"/>
      <c r="L75" s="148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9" s="2" customFormat="1" ht="6.96" customHeight="1">
      <c r="A79" s="40"/>
      <c r="B79" s="63"/>
      <c r="C79" s="64"/>
      <c r="D79" s="64"/>
      <c r="E79" s="64"/>
      <c r="F79" s="64"/>
      <c r="G79" s="64"/>
      <c r="H79" s="64"/>
      <c r="I79" s="64"/>
      <c r="J79" s="64"/>
      <c r="K79" s="64"/>
      <c r="L79" s="148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24.96" customHeight="1">
      <c r="A80" s="40"/>
      <c r="B80" s="41"/>
      <c r="C80" s="25" t="s">
        <v>319</v>
      </c>
      <c r="D80" s="42"/>
      <c r="E80" s="42"/>
      <c r="F80" s="42"/>
      <c r="G80" s="42"/>
      <c r="H80" s="42"/>
      <c r="I80" s="42"/>
      <c r="J80" s="42"/>
      <c r="K80" s="42"/>
      <c r="L80" s="148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6.96" customHeight="1">
      <c r="A81" s="40"/>
      <c r="B81" s="41"/>
      <c r="C81" s="42"/>
      <c r="D81" s="42"/>
      <c r="E81" s="42"/>
      <c r="F81" s="42"/>
      <c r="G81" s="42"/>
      <c r="H81" s="42"/>
      <c r="I81" s="42"/>
      <c r="J81" s="42"/>
      <c r="K81" s="42"/>
      <c r="L81" s="148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12" customHeight="1">
      <c r="A82" s="40"/>
      <c r="B82" s="41"/>
      <c r="C82" s="34" t="s">
        <v>16</v>
      </c>
      <c r="D82" s="42"/>
      <c r="E82" s="42"/>
      <c r="F82" s="42"/>
      <c r="G82" s="42"/>
      <c r="H82" s="42"/>
      <c r="I82" s="42"/>
      <c r="J82" s="42"/>
      <c r="K82" s="42"/>
      <c r="L82" s="148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2" customFormat="1" ht="26.25" customHeight="1">
      <c r="A83" s="40"/>
      <c r="B83" s="41"/>
      <c r="C83" s="42"/>
      <c r="D83" s="42"/>
      <c r="E83" s="174" t="str">
        <f>E7</f>
        <v>PROJEKT NA STAVBU HALY PRO DEPONACI SILNIČNÍCH VOZIDEL JHV VE VOZOVNĚ STŘEŠOVICE</v>
      </c>
      <c r="F83" s="34"/>
      <c r="G83" s="34"/>
      <c r="H83" s="34"/>
      <c r="I83" s="42"/>
      <c r="J83" s="42"/>
      <c r="K83" s="42"/>
      <c r="L83" s="148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="1" customFormat="1" ht="12" customHeight="1">
      <c r="B84" s="23"/>
      <c r="C84" s="34" t="s">
        <v>187</v>
      </c>
      <c r="D84" s="24"/>
      <c r="E84" s="24"/>
      <c r="F84" s="24"/>
      <c r="G84" s="24"/>
      <c r="H84" s="24"/>
      <c r="I84" s="24"/>
      <c r="J84" s="24"/>
      <c r="K84" s="24"/>
      <c r="L84" s="22"/>
    </row>
    <row r="85" s="1" customFormat="1" ht="16.5" customHeight="1">
      <c r="B85" s="23"/>
      <c r="C85" s="24"/>
      <c r="D85" s="24"/>
      <c r="E85" s="174" t="s">
        <v>191</v>
      </c>
      <c r="F85" s="24"/>
      <c r="G85" s="24"/>
      <c r="H85" s="24"/>
      <c r="I85" s="24"/>
      <c r="J85" s="24"/>
      <c r="K85" s="24"/>
      <c r="L85" s="22"/>
    </row>
    <row r="86" s="1" customFormat="1" ht="12" customHeight="1">
      <c r="B86" s="23"/>
      <c r="C86" s="34" t="s">
        <v>195</v>
      </c>
      <c r="D86" s="24"/>
      <c r="E86" s="24"/>
      <c r="F86" s="24"/>
      <c r="G86" s="24"/>
      <c r="H86" s="24"/>
      <c r="I86" s="24"/>
      <c r="J86" s="24"/>
      <c r="K86" s="24"/>
      <c r="L86" s="22"/>
    </row>
    <row r="87" s="2" customFormat="1" ht="16.5" customHeight="1">
      <c r="A87" s="40"/>
      <c r="B87" s="41"/>
      <c r="C87" s="42"/>
      <c r="D87" s="42"/>
      <c r="E87" s="297" t="s">
        <v>3111</v>
      </c>
      <c r="F87" s="42"/>
      <c r="G87" s="42"/>
      <c r="H87" s="42"/>
      <c r="I87" s="42"/>
      <c r="J87" s="42"/>
      <c r="K87" s="42"/>
      <c r="L87" s="148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2" customFormat="1" ht="12" customHeight="1">
      <c r="A88" s="40"/>
      <c r="B88" s="41"/>
      <c r="C88" s="34" t="s">
        <v>3112</v>
      </c>
      <c r="D88" s="42"/>
      <c r="E88" s="42"/>
      <c r="F88" s="42"/>
      <c r="G88" s="42"/>
      <c r="H88" s="42"/>
      <c r="I88" s="42"/>
      <c r="J88" s="42"/>
      <c r="K88" s="42"/>
      <c r="L88" s="148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 s="2" customFormat="1" ht="16.5" customHeight="1">
      <c r="A89" s="40"/>
      <c r="B89" s="41"/>
      <c r="C89" s="42"/>
      <c r="D89" s="42"/>
      <c r="E89" s="71" t="str">
        <f>E13</f>
        <v>SO-02-4.1-2 - DEŠŤOVÁ KANALIZACE</v>
      </c>
      <c r="F89" s="42"/>
      <c r="G89" s="42"/>
      <c r="H89" s="42"/>
      <c r="I89" s="42"/>
      <c r="J89" s="42"/>
      <c r="K89" s="42"/>
      <c r="L89" s="148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 s="2" customFormat="1" ht="6.96" customHeight="1">
      <c r="A90" s="40"/>
      <c r="B90" s="41"/>
      <c r="C90" s="42"/>
      <c r="D90" s="42"/>
      <c r="E90" s="42"/>
      <c r="F90" s="42"/>
      <c r="G90" s="42"/>
      <c r="H90" s="42"/>
      <c r="I90" s="42"/>
      <c r="J90" s="42"/>
      <c r="K90" s="42"/>
      <c r="L90" s="148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 s="2" customFormat="1" ht="12" customHeight="1">
      <c r="A91" s="40"/>
      <c r="B91" s="41"/>
      <c r="C91" s="34" t="s">
        <v>21</v>
      </c>
      <c r="D91" s="42"/>
      <c r="E91" s="42"/>
      <c r="F91" s="29" t="str">
        <f>F16</f>
        <v xml:space="preserve">Patočkova č.p. 132 a 460, Na Ořechovce č.p. 1062 </v>
      </c>
      <c r="G91" s="42"/>
      <c r="H91" s="42"/>
      <c r="I91" s="34" t="s">
        <v>23</v>
      </c>
      <c r="J91" s="74" t="str">
        <f>IF(J16="","",J16)</f>
        <v>30. 1. 2023</v>
      </c>
      <c r="K91" s="42"/>
      <c r="L91" s="148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2" s="2" customFormat="1" ht="6.96" customHeight="1">
      <c r="A92" s="40"/>
      <c r="B92" s="41"/>
      <c r="C92" s="42"/>
      <c r="D92" s="42"/>
      <c r="E92" s="42"/>
      <c r="F92" s="42"/>
      <c r="G92" s="42"/>
      <c r="H92" s="42"/>
      <c r="I92" s="42"/>
      <c r="J92" s="42"/>
      <c r="K92" s="42"/>
      <c r="L92" s="148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</row>
    <row r="93" s="2" customFormat="1" ht="15.15" customHeight="1">
      <c r="A93" s="40"/>
      <c r="B93" s="41"/>
      <c r="C93" s="34" t="s">
        <v>25</v>
      </c>
      <c r="D93" s="42"/>
      <c r="E93" s="42"/>
      <c r="F93" s="29" t="str">
        <f>E19</f>
        <v>Dopravní podnik hl. m. Prahy, akciová společnost</v>
      </c>
      <c r="G93" s="42"/>
      <c r="H93" s="42"/>
      <c r="I93" s="34" t="s">
        <v>33</v>
      </c>
      <c r="J93" s="38" t="str">
        <f>E25</f>
        <v>SAGASTA, s.r.o.</v>
      </c>
      <c r="K93" s="42"/>
      <c r="L93" s="148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</row>
    <row r="94" s="2" customFormat="1" ht="15.15" customHeight="1">
      <c r="A94" s="40"/>
      <c r="B94" s="41"/>
      <c r="C94" s="34" t="s">
        <v>31</v>
      </c>
      <c r="D94" s="42"/>
      <c r="E94" s="42"/>
      <c r="F94" s="29" t="str">
        <f>IF(E22="","",E22)</f>
        <v>Vyplň údaj</v>
      </c>
      <c r="G94" s="42"/>
      <c r="H94" s="42"/>
      <c r="I94" s="34" t="s">
        <v>38</v>
      </c>
      <c r="J94" s="38" t="str">
        <f>E28</f>
        <v>Tomáš Krhutek</v>
      </c>
      <c r="K94" s="42"/>
      <c r="L94" s="148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</row>
    <row r="95" s="2" customFormat="1" ht="10.32" customHeight="1">
      <c r="A95" s="40"/>
      <c r="B95" s="41"/>
      <c r="C95" s="42"/>
      <c r="D95" s="42"/>
      <c r="E95" s="42"/>
      <c r="F95" s="42"/>
      <c r="G95" s="42"/>
      <c r="H95" s="42"/>
      <c r="I95" s="42"/>
      <c r="J95" s="42"/>
      <c r="K95" s="42"/>
      <c r="L95" s="148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</row>
    <row r="96" s="11" customFormat="1" ht="29.28" customHeight="1">
      <c r="A96" s="190"/>
      <c r="B96" s="191"/>
      <c r="C96" s="192" t="s">
        <v>320</v>
      </c>
      <c r="D96" s="193" t="s">
        <v>61</v>
      </c>
      <c r="E96" s="193" t="s">
        <v>57</v>
      </c>
      <c r="F96" s="193" t="s">
        <v>58</v>
      </c>
      <c r="G96" s="193" t="s">
        <v>321</v>
      </c>
      <c r="H96" s="193" t="s">
        <v>322</v>
      </c>
      <c r="I96" s="193" t="s">
        <v>323</v>
      </c>
      <c r="J96" s="193" t="s">
        <v>286</v>
      </c>
      <c r="K96" s="194" t="s">
        <v>324</v>
      </c>
      <c r="L96" s="195"/>
      <c r="M96" s="94" t="s">
        <v>19</v>
      </c>
      <c r="N96" s="95" t="s">
        <v>46</v>
      </c>
      <c r="O96" s="95" t="s">
        <v>325</v>
      </c>
      <c r="P96" s="95" t="s">
        <v>326</v>
      </c>
      <c r="Q96" s="95" t="s">
        <v>327</v>
      </c>
      <c r="R96" s="95" t="s">
        <v>328</v>
      </c>
      <c r="S96" s="95" t="s">
        <v>329</v>
      </c>
      <c r="T96" s="95" t="s">
        <v>330</v>
      </c>
      <c r="U96" s="96" t="s">
        <v>331</v>
      </c>
      <c r="V96" s="190"/>
      <c r="W96" s="190"/>
      <c r="X96" s="190"/>
      <c r="Y96" s="190"/>
      <c r="Z96" s="190"/>
      <c r="AA96" s="190"/>
      <c r="AB96" s="190"/>
      <c r="AC96" s="190"/>
      <c r="AD96" s="190"/>
      <c r="AE96" s="190"/>
    </row>
    <row r="97" s="2" customFormat="1" ht="22.8" customHeight="1">
      <c r="A97" s="40"/>
      <c r="B97" s="41"/>
      <c r="C97" s="101" t="s">
        <v>332</v>
      </c>
      <c r="D97" s="42"/>
      <c r="E97" s="42"/>
      <c r="F97" s="42"/>
      <c r="G97" s="42"/>
      <c r="H97" s="42"/>
      <c r="I97" s="42"/>
      <c r="J97" s="196">
        <f>BK97</f>
        <v>0</v>
      </c>
      <c r="K97" s="42"/>
      <c r="L97" s="46"/>
      <c r="M97" s="97"/>
      <c r="N97" s="197"/>
      <c r="O97" s="98"/>
      <c r="P97" s="198">
        <f>P98+P108+P115+P120</f>
        <v>0</v>
      </c>
      <c r="Q97" s="98"/>
      <c r="R97" s="198">
        <f>R98+R108+R115+R120</f>
        <v>19.905329999999999</v>
      </c>
      <c r="S97" s="98"/>
      <c r="T97" s="198">
        <f>T98+T108+T115+T120</f>
        <v>0</v>
      </c>
      <c r="U97" s="99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T97" s="19" t="s">
        <v>75</v>
      </c>
      <c r="AU97" s="19" t="s">
        <v>287</v>
      </c>
      <c r="BK97" s="199">
        <f>BK98+BK108+BK115+BK120</f>
        <v>0</v>
      </c>
    </row>
    <row r="98" s="12" customFormat="1" ht="25.92" customHeight="1">
      <c r="A98" s="12"/>
      <c r="B98" s="200"/>
      <c r="C98" s="201"/>
      <c r="D98" s="202" t="s">
        <v>75</v>
      </c>
      <c r="E98" s="203" t="s">
        <v>3118</v>
      </c>
      <c r="F98" s="203" t="s">
        <v>3286</v>
      </c>
      <c r="G98" s="201"/>
      <c r="H98" s="201"/>
      <c r="I98" s="204"/>
      <c r="J98" s="205">
        <f>BK98</f>
        <v>0</v>
      </c>
      <c r="K98" s="201"/>
      <c r="L98" s="206"/>
      <c r="M98" s="207"/>
      <c r="N98" s="208"/>
      <c r="O98" s="208"/>
      <c r="P98" s="209">
        <f>SUM(P99:P107)</f>
        <v>0</v>
      </c>
      <c r="Q98" s="208"/>
      <c r="R98" s="209">
        <f>SUM(R99:R107)</f>
        <v>0.039809999999999998</v>
      </c>
      <c r="S98" s="208"/>
      <c r="T98" s="209">
        <f>SUM(T99:T107)</f>
        <v>0</v>
      </c>
      <c r="U98" s="210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R98" s="211" t="s">
        <v>83</v>
      </c>
      <c r="AT98" s="212" t="s">
        <v>75</v>
      </c>
      <c r="AU98" s="212" t="s">
        <v>76</v>
      </c>
      <c r="AY98" s="211" t="s">
        <v>335</v>
      </c>
      <c r="BK98" s="213">
        <f>SUM(BK99:BK107)</f>
        <v>0</v>
      </c>
    </row>
    <row r="99" s="2" customFormat="1" ht="16.5" customHeight="1">
      <c r="A99" s="40"/>
      <c r="B99" s="41"/>
      <c r="C99" s="216" t="s">
        <v>83</v>
      </c>
      <c r="D99" s="216" t="s">
        <v>337</v>
      </c>
      <c r="E99" s="217" t="s">
        <v>3287</v>
      </c>
      <c r="F99" s="218" t="s">
        <v>3288</v>
      </c>
      <c r="G99" s="219" t="s">
        <v>618</v>
      </c>
      <c r="H99" s="220">
        <v>15</v>
      </c>
      <c r="I99" s="221"/>
      <c r="J99" s="222">
        <f>ROUND(I99*H99,2)</f>
        <v>0</v>
      </c>
      <c r="K99" s="218" t="s">
        <v>341</v>
      </c>
      <c r="L99" s="46"/>
      <c r="M99" s="223" t="s">
        <v>19</v>
      </c>
      <c r="N99" s="224" t="s">
        <v>47</v>
      </c>
      <c r="O99" s="86"/>
      <c r="P99" s="225">
        <f>O99*H99</f>
        <v>0</v>
      </c>
      <c r="Q99" s="225">
        <v>0.0019300000000000001</v>
      </c>
      <c r="R99" s="225">
        <f>Q99*H99</f>
        <v>0.02895</v>
      </c>
      <c r="S99" s="225">
        <v>0</v>
      </c>
      <c r="T99" s="225">
        <f>S99*H99</f>
        <v>0</v>
      </c>
      <c r="U99" s="226" t="s">
        <v>19</v>
      </c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R99" s="227" t="s">
        <v>447</v>
      </c>
      <c r="AT99" s="227" t="s">
        <v>337</v>
      </c>
      <c r="AU99" s="227" t="s">
        <v>83</v>
      </c>
      <c r="AY99" s="19" t="s">
        <v>335</v>
      </c>
      <c r="BE99" s="228">
        <f>IF(N99="základní",J99,0)</f>
        <v>0</v>
      </c>
      <c r="BF99" s="228">
        <f>IF(N99="snížená",J99,0)</f>
        <v>0</v>
      </c>
      <c r="BG99" s="228">
        <f>IF(N99="zákl. přenesená",J99,0)</f>
        <v>0</v>
      </c>
      <c r="BH99" s="228">
        <f>IF(N99="sníž. přenesená",J99,0)</f>
        <v>0</v>
      </c>
      <c r="BI99" s="228">
        <f>IF(N99="nulová",J99,0)</f>
        <v>0</v>
      </c>
      <c r="BJ99" s="19" t="s">
        <v>83</v>
      </c>
      <c r="BK99" s="228">
        <f>ROUND(I99*H99,2)</f>
        <v>0</v>
      </c>
      <c r="BL99" s="19" t="s">
        <v>447</v>
      </c>
      <c r="BM99" s="227" t="s">
        <v>3289</v>
      </c>
    </row>
    <row r="100" s="2" customFormat="1">
      <c r="A100" s="40"/>
      <c r="B100" s="41"/>
      <c r="C100" s="42"/>
      <c r="D100" s="229" t="s">
        <v>343</v>
      </c>
      <c r="E100" s="42"/>
      <c r="F100" s="230" t="s">
        <v>3290</v>
      </c>
      <c r="G100" s="42"/>
      <c r="H100" s="42"/>
      <c r="I100" s="231"/>
      <c r="J100" s="42"/>
      <c r="K100" s="42"/>
      <c r="L100" s="46"/>
      <c r="M100" s="232"/>
      <c r="N100" s="233"/>
      <c r="O100" s="86"/>
      <c r="P100" s="86"/>
      <c r="Q100" s="86"/>
      <c r="R100" s="86"/>
      <c r="S100" s="86"/>
      <c r="T100" s="86"/>
      <c r="U100" s="87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T100" s="19" t="s">
        <v>343</v>
      </c>
      <c r="AU100" s="19" t="s">
        <v>83</v>
      </c>
    </row>
    <row r="101" s="2" customFormat="1">
      <c r="A101" s="40"/>
      <c r="B101" s="41"/>
      <c r="C101" s="42"/>
      <c r="D101" s="234" t="s">
        <v>345</v>
      </c>
      <c r="E101" s="42"/>
      <c r="F101" s="235" t="s">
        <v>3291</v>
      </c>
      <c r="G101" s="42"/>
      <c r="H101" s="42"/>
      <c r="I101" s="231"/>
      <c r="J101" s="42"/>
      <c r="K101" s="42"/>
      <c r="L101" s="46"/>
      <c r="M101" s="232"/>
      <c r="N101" s="233"/>
      <c r="O101" s="86"/>
      <c r="P101" s="86"/>
      <c r="Q101" s="86"/>
      <c r="R101" s="86"/>
      <c r="S101" s="86"/>
      <c r="T101" s="86"/>
      <c r="U101" s="87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T101" s="19" t="s">
        <v>345</v>
      </c>
      <c r="AU101" s="19" t="s">
        <v>83</v>
      </c>
    </row>
    <row r="102" s="2" customFormat="1" ht="16.5" customHeight="1">
      <c r="A102" s="40"/>
      <c r="B102" s="41"/>
      <c r="C102" s="216" t="s">
        <v>85</v>
      </c>
      <c r="D102" s="216" t="s">
        <v>337</v>
      </c>
      <c r="E102" s="217" t="s">
        <v>3292</v>
      </c>
      <c r="F102" s="218" t="s">
        <v>3293</v>
      </c>
      <c r="G102" s="219" t="s">
        <v>666</v>
      </c>
      <c r="H102" s="220">
        <v>3</v>
      </c>
      <c r="I102" s="221"/>
      <c r="J102" s="222">
        <f>ROUND(I102*H102,2)</f>
        <v>0</v>
      </c>
      <c r="K102" s="218" t="s">
        <v>341</v>
      </c>
      <c r="L102" s="46"/>
      <c r="M102" s="223" t="s">
        <v>19</v>
      </c>
      <c r="N102" s="224" t="s">
        <v>47</v>
      </c>
      <c r="O102" s="86"/>
      <c r="P102" s="225">
        <f>O102*H102</f>
        <v>0</v>
      </c>
      <c r="Q102" s="225">
        <v>0.0021199999999999999</v>
      </c>
      <c r="R102" s="225">
        <f>Q102*H102</f>
        <v>0.0063599999999999993</v>
      </c>
      <c r="S102" s="225">
        <v>0</v>
      </c>
      <c r="T102" s="225">
        <f>S102*H102</f>
        <v>0</v>
      </c>
      <c r="U102" s="226" t="s">
        <v>19</v>
      </c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R102" s="227" t="s">
        <v>447</v>
      </c>
      <c r="AT102" s="227" t="s">
        <v>337</v>
      </c>
      <c r="AU102" s="227" t="s">
        <v>83</v>
      </c>
      <c r="AY102" s="19" t="s">
        <v>335</v>
      </c>
      <c r="BE102" s="228">
        <f>IF(N102="základní",J102,0)</f>
        <v>0</v>
      </c>
      <c r="BF102" s="228">
        <f>IF(N102="snížená",J102,0)</f>
        <v>0</v>
      </c>
      <c r="BG102" s="228">
        <f>IF(N102="zákl. přenesená",J102,0)</f>
        <v>0</v>
      </c>
      <c r="BH102" s="228">
        <f>IF(N102="sníž. přenesená",J102,0)</f>
        <v>0</v>
      </c>
      <c r="BI102" s="228">
        <f>IF(N102="nulová",J102,0)</f>
        <v>0</v>
      </c>
      <c r="BJ102" s="19" t="s">
        <v>83</v>
      </c>
      <c r="BK102" s="228">
        <f>ROUND(I102*H102,2)</f>
        <v>0</v>
      </c>
      <c r="BL102" s="19" t="s">
        <v>447</v>
      </c>
      <c r="BM102" s="227" t="s">
        <v>3294</v>
      </c>
    </row>
    <row r="103" s="2" customFormat="1">
      <c r="A103" s="40"/>
      <c r="B103" s="41"/>
      <c r="C103" s="42"/>
      <c r="D103" s="229" t="s">
        <v>343</v>
      </c>
      <c r="E103" s="42"/>
      <c r="F103" s="230" t="s">
        <v>3295</v>
      </c>
      <c r="G103" s="42"/>
      <c r="H103" s="42"/>
      <c r="I103" s="231"/>
      <c r="J103" s="42"/>
      <c r="K103" s="42"/>
      <c r="L103" s="46"/>
      <c r="M103" s="232"/>
      <c r="N103" s="233"/>
      <c r="O103" s="86"/>
      <c r="P103" s="86"/>
      <c r="Q103" s="86"/>
      <c r="R103" s="86"/>
      <c r="S103" s="86"/>
      <c r="T103" s="86"/>
      <c r="U103" s="87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T103" s="19" t="s">
        <v>343</v>
      </c>
      <c r="AU103" s="19" t="s">
        <v>83</v>
      </c>
    </row>
    <row r="104" s="2" customFormat="1">
      <c r="A104" s="40"/>
      <c r="B104" s="41"/>
      <c r="C104" s="42"/>
      <c r="D104" s="234" t="s">
        <v>345</v>
      </c>
      <c r="E104" s="42"/>
      <c r="F104" s="235" t="s">
        <v>3296</v>
      </c>
      <c r="G104" s="42"/>
      <c r="H104" s="42"/>
      <c r="I104" s="231"/>
      <c r="J104" s="42"/>
      <c r="K104" s="42"/>
      <c r="L104" s="46"/>
      <c r="M104" s="232"/>
      <c r="N104" s="233"/>
      <c r="O104" s="86"/>
      <c r="P104" s="86"/>
      <c r="Q104" s="86"/>
      <c r="R104" s="86"/>
      <c r="S104" s="86"/>
      <c r="T104" s="86"/>
      <c r="U104" s="87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T104" s="19" t="s">
        <v>345</v>
      </c>
      <c r="AU104" s="19" t="s">
        <v>83</v>
      </c>
    </row>
    <row r="105" s="2" customFormat="1" ht="16.5" customHeight="1">
      <c r="A105" s="40"/>
      <c r="B105" s="41"/>
      <c r="C105" s="216" t="s">
        <v>99</v>
      </c>
      <c r="D105" s="216" t="s">
        <v>337</v>
      </c>
      <c r="E105" s="217" t="s">
        <v>3297</v>
      </c>
      <c r="F105" s="218" t="s">
        <v>3298</v>
      </c>
      <c r="G105" s="219" t="s">
        <v>666</v>
      </c>
      <c r="H105" s="220">
        <v>3</v>
      </c>
      <c r="I105" s="221"/>
      <c r="J105" s="222">
        <f>ROUND(I105*H105,2)</f>
        <v>0</v>
      </c>
      <c r="K105" s="218" t="s">
        <v>341</v>
      </c>
      <c r="L105" s="46"/>
      <c r="M105" s="223" t="s">
        <v>19</v>
      </c>
      <c r="N105" s="224" t="s">
        <v>47</v>
      </c>
      <c r="O105" s="86"/>
      <c r="P105" s="225">
        <f>O105*H105</f>
        <v>0</v>
      </c>
      <c r="Q105" s="225">
        <v>0.0015</v>
      </c>
      <c r="R105" s="225">
        <f>Q105*H105</f>
        <v>0.0045000000000000005</v>
      </c>
      <c r="S105" s="225">
        <v>0</v>
      </c>
      <c r="T105" s="225">
        <f>S105*H105</f>
        <v>0</v>
      </c>
      <c r="U105" s="226" t="s">
        <v>19</v>
      </c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R105" s="227" t="s">
        <v>447</v>
      </c>
      <c r="AT105" s="227" t="s">
        <v>337</v>
      </c>
      <c r="AU105" s="227" t="s">
        <v>83</v>
      </c>
      <c r="AY105" s="19" t="s">
        <v>335</v>
      </c>
      <c r="BE105" s="228">
        <f>IF(N105="základní",J105,0)</f>
        <v>0</v>
      </c>
      <c r="BF105" s="228">
        <f>IF(N105="snížená",J105,0)</f>
        <v>0</v>
      </c>
      <c r="BG105" s="228">
        <f>IF(N105="zákl. přenesená",J105,0)</f>
        <v>0</v>
      </c>
      <c r="BH105" s="228">
        <f>IF(N105="sníž. přenesená",J105,0)</f>
        <v>0</v>
      </c>
      <c r="BI105" s="228">
        <f>IF(N105="nulová",J105,0)</f>
        <v>0</v>
      </c>
      <c r="BJ105" s="19" t="s">
        <v>83</v>
      </c>
      <c r="BK105" s="228">
        <f>ROUND(I105*H105,2)</f>
        <v>0</v>
      </c>
      <c r="BL105" s="19" t="s">
        <v>447</v>
      </c>
      <c r="BM105" s="227" t="s">
        <v>3299</v>
      </c>
    </row>
    <row r="106" s="2" customFormat="1">
      <c r="A106" s="40"/>
      <c r="B106" s="41"/>
      <c r="C106" s="42"/>
      <c r="D106" s="229" t="s">
        <v>343</v>
      </c>
      <c r="E106" s="42"/>
      <c r="F106" s="230" t="s">
        <v>3300</v>
      </c>
      <c r="G106" s="42"/>
      <c r="H106" s="42"/>
      <c r="I106" s="231"/>
      <c r="J106" s="42"/>
      <c r="K106" s="42"/>
      <c r="L106" s="46"/>
      <c r="M106" s="232"/>
      <c r="N106" s="233"/>
      <c r="O106" s="86"/>
      <c r="P106" s="86"/>
      <c r="Q106" s="86"/>
      <c r="R106" s="86"/>
      <c r="S106" s="86"/>
      <c r="T106" s="86"/>
      <c r="U106" s="87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T106" s="19" t="s">
        <v>343</v>
      </c>
      <c r="AU106" s="19" t="s">
        <v>83</v>
      </c>
    </row>
    <row r="107" s="2" customFormat="1">
      <c r="A107" s="40"/>
      <c r="B107" s="41"/>
      <c r="C107" s="42"/>
      <c r="D107" s="234" t="s">
        <v>345</v>
      </c>
      <c r="E107" s="42"/>
      <c r="F107" s="235" t="s">
        <v>3301</v>
      </c>
      <c r="G107" s="42"/>
      <c r="H107" s="42"/>
      <c r="I107" s="231"/>
      <c r="J107" s="42"/>
      <c r="K107" s="42"/>
      <c r="L107" s="46"/>
      <c r="M107" s="232"/>
      <c r="N107" s="233"/>
      <c r="O107" s="86"/>
      <c r="P107" s="86"/>
      <c r="Q107" s="86"/>
      <c r="R107" s="86"/>
      <c r="S107" s="86"/>
      <c r="T107" s="86"/>
      <c r="U107" s="87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T107" s="19" t="s">
        <v>345</v>
      </c>
      <c r="AU107" s="19" t="s">
        <v>83</v>
      </c>
    </row>
    <row r="108" s="12" customFormat="1" ht="25.92" customHeight="1">
      <c r="A108" s="12"/>
      <c r="B108" s="200"/>
      <c r="C108" s="201"/>
      <c r="D108" s="202" t="s">
        <v>75</v>
      </c>
      <c r="E108" s="203" t="s">
        <v>3170</v>
      </c>
      <c r="F108" s="203" t="s">
        <v>3302</v>
      </c>
      <c r="G108" s="201"/>
      <c r="H108" s="201"/>
      <c r="I108" s="204"/>
      <c r="J108" s="205">
        <f>BK108</f>
        <v>0</v>
      </c>
      <c r="K108" s="201"/>
      <c r="L108" s="206"/>
      <c r="M108" s="207"/>
      <c r="N108" s="208"/>
      <c r="O108" s="208"/>
      <c r="P108" s="209">
        <f>SUM(P109:P114)</f>
        <v>0</v>
      </c>
      <c r="Q108" s="208"/>
      <c r="R108" s="209">
        <f>SUM(R109:R114)</f>
        <v>0.065520000000000009</v>
      </c>
      <c r="S108" s="208"/>
      <c r="T108" s="209">
        <f>SUM(T109:T114)</f>
        <v>0</v>
      </c>
      <c r="U108" s="210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R108" s="211" t="s">
        <v>83</v>
      </c>
      <c r="AT108" s="212" t="s">
        <v>75</v>
      </c>
      <c r="AU108" s="212" t="s">
        <v>76</v>
      </c>
      <c r="AY108" s="211" t="s">
        <v>335</v>
      </c>
      <c r="BK108" s="213">
        <f>SUM(BK109:BK114)</f>
        <v>0</v>
      </c>
    </row>
    <row r="109" s="2" customFormat="1" ht="16.5" customHeight="1">
      <c r="A109" s="40"/>
      <c r="B109" s="41"/>
      <c r="C109" s="216" t="s">
        <v>103</v>
      </c>
      <c r="D109" s="216" t="s">
        <v>337</v>
      </c>
      <c r="E109" s="217" t="s">
        <v>3303</v>
      </c>
      <c r="F109" s="218" t="s">
        <v>3304</v>
      </c>
      <c r="G109" s="219" t="s">
        <v>618</v>
      </c>
      <c r="H109" s="220">
        <v>39</v>
      </c>
      <c r="I109" s="221"/>
      <c r="J109" s="222">
        <f>ROUND(I109*H109,2)</f>
        <v>0</v>
      </c>
      <c r="K109" s="218" t="s">
        <v>341</v>
      </c>
      <c r="L109" s="46"/>
      <c r="M109" s="223" t="s">
        <v>19</v>
      </c>
      <c r="N109" s="224" t="s">
        <v>47</v>
      </c>
      <c r="O109" s="86"/>
      <c r="P109" s="225">
        <f>O109*H109</f>
        <v>0</v>
      </c>
      <c r="Q109" s="225">
        <v>0.0016800000000000001</v>
      </c>
      <c r="R109" s="225">
        <f>Q109*H109</f>
        <v>0.065520000000000009</v>
      </c>
      <c r="S109" s="225">
        <v>0</v>
      </c>
      <c r="T109" s="225">
        <f>S109*H109</f>
        <v>0</v>
      </c>
      <c r="U109" s="226" t="s">
        <v>19</v>
      </c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R109" s="227" t="s">
        <v>447</v>
      </c>
      <c r="AT109" s="227" t="s">
        <v>337</v>
      </c>
      <c r="AU109" s="227" t="s">
        <v>83</v>
      </c>
      <c r="AY109" s="19" t="s">
        <v>335</v>
      </c>
      <c r="BE109" s="228">
        <f>IF(N109="základní",J109,0)</f>
        <v>0</v>
      </c>
      <c r="BF109" s="228">
        <f>IF(N109="snížená",J109,0)</f>
        <v>0</v>
      </c>
      <c r="BG109" s="228">
        <f>IF(N109="zákl. přenesená",J109,0)</f>
        <v>0</v>
      </c>
      <c r="BH109" s="228">
        <f>IF(N109="sníž. přenesená",J109,0)</f>
        <v>0</v>
      </c>
      <c r="BI109" s="228">
        <f>IF(N109="nulová",J109,0)</f>
        <v>0</v>
      </c>
      <c r="BJ109" s="19" t="s">
        <v>83</v>
      </c>
      <c r="BK109" s="228">
        <f>ROUND(I109*H109,2)</f>
        <v>0</v>
      </c>
      <c r="BL109" s="19" t="s">
        <v>447</v>
      </c>
      <c r="BM109" s="227" t="s">
        <v>3305</v>
      </c>
    </row>
    <row r="110" s="2" customFormat="1">
      <c r="A110" s="40"/>
      <c r="B110" s="41"/>
      <c r="C110" s="42"/>
      <c r="D110" s="229" t="s">
        <v>343</v>
      </c>
      <c r="E110" s="42"/>
      <c r="F110" s="230" t="s">
        <v>3306</v>
      </c>
      <c r="G110" s="42"/>
      <c r="H110" s="42"/>
      <c r="I110" s="231"/>
      <c r="J110" s="42"/>
      <c r="K110" s="42"/>
      <c r="L110" s="46"/>
      <c r="M110" s="232"/>
      <c r="N110" s="233"/>
      <c r="O110" s="86"/>
      <c r="P110" s="86"/>
      <c r="Q110" s="86"/>
      <c r="R110" s="86"/>
      <c r="S110" s="86"/>
      <c r="T110" s="86"/>
      <c r="U110" s="87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T110" s="19" t="s">
        <v>343</v>
      </c>
      <c r="AU110" s="19" t="s">
        <v>83</v>
      </c>
    </row>
    <row r="111" s="2" customFormat="1">
      <c r="A111" s="40"/>
      <c r="B111" s="41"/>
      <c r="C111" s="42"/>
      <c r="D111" s="234" t="s">
        <v>345</v>
      </c>
      <c r="E111" s="42"/>
      <c r="F111" s="235" t="s">
        <v>3307</v>
      </c>
      <c r="G111" s="42"/>
      <c r="H111" s="42"/>
      <c r="I111" s="231"/>
      <c r="J111" s="42"/>
      <c r="K111" s="42"/>
      <c r="L111" s="46"/>
      <c r="M111" s="232"/>
      <c r="N111" s="233"/>
      <c r="O111" s="86"/>
      <c r="P111" s="86"/>
      <c r="Q111" s="86"/>
      <c r="R111" s="86"/>
      <c r="S111" s="86"/>
      <c r="T111" s="86"/>
      <c r="U111" s="87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T111" s="19" t="s">
        <v>345</v>
      </c>
      <c r="AU111" s="19" t="s">
        <v>83</v>
      </c>
    </row>
    <row r="112" s="13" customFormat="1">
      <c r="A112" s="13"/>
      <c r="B112" s="236"/>
      <c r="C112" s="237"/>
      <c r="D112" s="229" t="s">
        <v>347</v>
      </c>
      <c r="E112" s="238" t="s">
        <v>19</v>
      </c>
      <c r="F112" s="239" t="s">
        <v>3308</v>
      </c>
      <c r="G112" s="237"/>
      <c r="H112" s="240">
        <v>10</v>
      </c>
      <c r="I112" s="241"/>
      <c r="J112" s="237"/>
      <c r="K112" s="237"/>
      <c r="L112" s="242"/>
      <c r="M112" s="243"/>
      <c r="N112" s="244"/>
      <c r="O112" s="244"/>
      <c r="P112" s="244"/>
      <c r="Q112" s="244"/>
      <c r="R112" s="244"/>
      <c r="S112" s="244"/>
      <c r="T112" s="244"/>
      <c r="U112" s="245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T112" s="246" t="s">
        <v>347</v>
      </c>
      <c r="AU112" s="246" t="s">
        <v>83</v>
      </c>
      <c r="AV112" s="13" t="s">
        <v>85</v>
      </c>
      <c r="AW112" s="13" t="s">
        <v>37</v>
      </c>
      <c r="AX112" s="13" t="s">
        <v>76</v>
      </c>
      <c r="AY112" s="246" t="s">
        <v>335</v>
      </c>
    </row>
    <row r="113" s="13" customFormat="1">
      <c r="A113" s="13"/>
      <c r="B113" s="236"/>
      <c r="C113" s="237"/>
      <c r="D113" s="229" t="s">
        <v>347</v>
      </c>
      <c r="E113" s="238" t="s">
        <v>19</v>
      </c>
      <c r="F113" s="239" t="s">
        <v>3309</v>
      </c>
      <c r="G113" s="237"/>
      <c r="H113" s="240">
        <v>29</v>
      </c>
      <c r="I113" s="241"/>
      <c r="J113" s="237"/>
      <c r="K113" s="237"/>
      <c r="L113" s="242"/>
      <c r="M113" s="243"/>
      <c r="N113" s="244"/>
      <c r="O113" s="244"/>
      <c r="P113" s="244"/>
      <c r="Q113" s="244"/>
      <c r="R113" s="244"/>
      <c r="S113" s="244"/>
      <c r="T113" s="244"/>
      <c r="U113" s="245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T113" s="246" t="s">
        <v>347</v>
      </c>
      <c r="AU113" s="246" t="s">
        <v>83</v>
      </c>
      <c r="AV113" s="13" t="s">
        <v>85</v>
      </c>
      <c r="AW113" s="13" t="s">
        <v>37</v>
      </c>
      <c r="AX113" s="13" t="s">
        <v>76</v>
      </c>
      <c r="AY113" s="246" t="s">
        <v>335</v>
      </c>
    </row>
    <row r="114" s="15" customFormat="1">
      <c r="A114" s="15"/>
      <c r="B114" s="267"/>
      <c r="C114" s="268"/>
      <c r="D114" s="229" t="s">
        <v>347</v>
      </c>
      <c r="E114" s="269" t="s">
        <v>19</v>
      </c>
      <c r="F114" s="270" t="s">
        <v>462</v>
      </c>
      <c r="G114" s="268"/>
      <c r="H114" s="271">
        <v>39</v>
      </c>
      <c r="I114" s="272"/>
      <c r="J114" s="268"/>
      <c r="K114" s="268"/>
      <c r="L114" s="273"/>
      <c r="M114" s="274"/>
      <c r="N114" s="275"/>
      <c r="O114" s="275"/>
      <c r="P114" s="275"/>
      <c r="Q114" s="275"/>
      <c r="R114" s="275"/>
      <c r="S114" s="275"/>
      <c r="T114" s="275"/>
      <c r="U114" s="276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T114" s="277" t="s">
        <v>347</v>
      </c>
      <c r="AU114" s="277" t="s">
        <v>83</v>
      </c>
      <c r="AV114" s="15" t="s">
        <v>103</v>
      </c>
      <c r="AW114" s="15" t="s">
        <v>37</v>
      </c>
      <c r="AX114" s="15" t="s">
        <v>83</v>
      </c>
      <c r="AY114" s="277" t="s">
        <v>335</v>
      </c>
    </row>
    <row r="115" s="12" customFormat="1" ht="25.92" customHeight="1">
      <c r="A115" s="12"/>
      <c r="B115" s="200"/>
      <c r="C115" s="201"/>
      <c r="D115" s="202" t="s">
        <v>75</v>
      </c>
      <c r="E115" s="203" t="s">
        <v>3229</v>
      </c>
      <c r="F115" s="203" t="s">
        <v>3262</v>
      </c>
      <c r="G115" s="201"/>
      <c r="H115" s="201"/>
      <c r="I115" s="204"/>
      <c r="J115" s="205">
        <f>BK115</f>
        <v>0</v>
      </c>
      <c r="K115" s="201"/>
      <c r="L115" s="206"/>
      <c r="M115" s="207"/>
      <c r="N115" s="208"/>
      <c r="O115" s="208"/>
      <c r="P115" s="209">
        <f>SUM(P116:P119)</f>
        <v>0</v>
      </c>
      <c r="Q115" s="208"/>
      <c r="R115" s="209">
        <f>SUM(R116:R119)</f>
        <v>0</v>
      </c>
      <c r="S115" s="208"/>
      <c r="T115" s="209">
        <f>SUM(T116:T119)</f>
        <v>0</v>
      </c>
      <c r="U115" s="210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R115" s="211" t="s">
        <v>83</v>
      </c>
      <c r="AT115" s="212" t="s">
        <v>75</v>
      </c>
      <c r="AU115" s="212" t="s">
        <v>76</v>
      </c>
      <c r="AY115" s="211" t="s">
        <v>335</v>
      </c>
      <c r="BK115" s="213">
        <f>SUM(BK116:BK119)</f>
        <v>0</v>
      </c>
    </row>
    <row r="116" s="2" customFormat="1" ht="16.5" customHeight="1">
      <c r="A116" s="40"/>
      <c r="B116" s="41"/>
      <c r="C116" s="216" t="s">
        <v>369</v>
      </c>
      <c r="D116" s="216" t="s">
        <v>337</v>
      </c>
      <c r="E116" s="217" t="s">
        <v>3310</v>
      </c>
      <c r="F116" s="218" t="s">
        <v>3311</v>
      </c>
      <c r="G116" s="219" t="s">
        <v>1529</v>
      </c>
      <c r="H116" s="220">
        <v>1</v>
      </c>
      <c r="I116" s="221"/>
      <c r="J116" s="222">
        <f>ROUND(I116*H116,2)</f>
        <v>0</v>
      </c>
      <c r="K116" s="218" t="s">
        <v>19</v>
      </c>
      <c r="L116" s="46"/>
      <c r="M116" s="223" t="s">
        <v>19</v>
      </c>
      <c r="N116" s="224" t="s">
        <v>47</v>
      </c>
      <c r="O116" s="86"/>
      <c r="P116" s="225">
        <f>O116*H116</f>
        <v>0</v>
      </c>
      <c r="Q116" s="225">
        <v>0</v>
      </c>
      <c r="R116" s="225">
        <f>Q116*H116</f>
        <v>0</v>
      </c>
      <c r="S116" s="225">
        <v>0</v>
      </c>
      <c r="T116" s="225">
        <f>S116*H116</f>
        <v>0</v>
      </c>
      <c r="U116" s="226" t="s">
        <v>19</v>
      </c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R116" s="227" t="s">
        <v>103</v>
      </c>
      <c r="AT116" s="227" t="s">
        <v>337</v>
      </c>
      <c r="AU116" s="227" t="s">
        <v>83</v>
      </c>
      <c r="AY116" s="19" t="s">
        <v>335</v>
      </c>
      <c r="BE116" s="228">
        <f>IF(N116="základní",J116,0)</f>
        <v>0</v>
      </c>
      <c r="BF116" s="228">
        <f>IF(N116="snížená",J116,0)</f>
        <v>0</v>
      </c>
      <c r="BG116" s="228">
        <f>IF(N116="zákl. přenesená",J116,0)</f>
        <v>0</v>
      </c>
      <c r="BH116" s="228">
        <f>IF(N116="sníž. přenesená",J116,0)</f>
        <v>0</v>
      </c>
      <c r="BI116" s="228">
        <f>IF(N116="nulová",J116,0)</f>
        <v>0</v>
      </c>
      <c r="BJ116" s="19" t="s">
        <v>83</v>
      </c>
      <c r="BK116" s="228">
        <f>ROUND(I116*H116,2)</f>
        <v>0</v>
      </c>
      <c r="BL116" s="19" t="s">
        <v>103</v>
      </c>
      <c r="BM116" s="227" t="s">
        <v>463</v>
      </c>
    </row>
    <row r="117" s="2" customFormat="1">
      <c r="A117" s="40"/>
      <c r="B117" s="41"/>
      <c r="C117" s="42"/>
      <c r="D117" s="229" t="s">
        <v>343</v>
      </c>
      <c r="E117" s="42"/>
      <c r="F117" s="230" t="s">
        <v>3311</v>
      </c>
      <c r="G117" s="42"/>
      <c r="H117" s="42"/>
      <c r="I117" s="231"/>
      <c r="J117" s="42"/>
      <c r="K117" s="42"/>
      <c r="L117" s="46"/>
      <c r="M117" s="232"/>
      <c r="N117" s="233"/>
      <c r="O117" s="86"/>
      <c r="P117" s="86"/>
      <c r="Q117" s="86"/>
      <c r="R117" s="86"/>
      <c r="S117" s="86"/>
      <c r="T117" s="86"/>
      <c r="U117" s="87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T117" s="19" t="s">
        <v>343</v>
      </c>
      <c r="AU117" s="19" t="s">
        <v>83</v>
      </c>
    </row>
    <row r="118" s="2" customFormat="1" ht="16.5" customHeight="1">
      <c r="A118" s="40"/>
      <c r="B118" s="41"/>
      <c r="C118" s="216" t="s">
        <v>377</v>
      </c>
      <c r="D118" s="216" t="s">
        <v>337</v>
      </c>
      <c r="E118" s="217" t="s">
        <v>3312</v>
      </c>
      <c r="F118" s="218" t="s">
        <v>3313</v>
      </c>
      <c r="G118" s="219" t="s">
        <v>1529</v>
      </c>
      <c r="H118" s="220">
        <v>1</v>
      </c>
      <c r="I118" s="221"/>
      <c r="J118" s="222">
        <f>ROUND(I118*H118,2)</f>
        <v>0</v>
      </c>
      <c r="K118" s="218" t="s">
        <v>19</v>
      </c>
      <c r="L118" s="46"/>
      <c r="M118" s="223" t="s">
        <v>19</v>
      </c>
      <c r="N118" s="224" t="s">
        <v>47</v>
      </c>
      <c r="O118" s="86"/>
      <c r="P118" s="225">
        <f>O118*H118</f>
        <v>0</v>
      </c>
      <c r="Q118" s="225">
        <v>0</v>
      </c>
      <c r="R118" s="225">
        <f>Q118*H118</f>
        <v>0</v>
      </c>
      <c r="S118" s="225">
        <v>0</v>
      </c>
      <c r="T118" s="225">
        <f>S118*H118</f>
        <v>0</v>
      </c>
      <c r="U118" s="226" t="s">
        <v>19</v>
      </c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R118" s="227" t="s">
        <v>103</v>
      </c>
      <c r="AT118" s="227" t="s">
        <v>337</v>
      </c>
      <c r="AU118" s="227" t="s">
        <v>83</v>
      </c>
      <c r="AY118" s="19" t="s">
        <v>335</v>
      </c>
      <c r="BE118" s="228">
        <f>IF(N118="základní",J118,0)</f>
        <v>0</v>
      </c>
      <c r="BF118" s="228">
        <f>IF(N118="snížená",J118,0)</f>
        <v>0</v>
      </c>
      <c r="BG118" s="228">
        <f>IF(N118="zákl. přenesená",J118,0)</f>
        <v>0</v>
      </c>
      <c r="BH118" s="228">
        <f>IF(N118="sníž. přenesená",J118,0)</f>
        <v>0</v>
      </c>
      <c r="BI118" s="228">
        <f>IF(N118="nulová",J118,0)</f>
        <v>0</v>
      </c>
      <c r="BJ118" s="19" t="s">
        <v>83</v>
      </c>
      <c r="BK118" s="228">
        <f>ROUND(I118*H118,2)</f>
        <v>0</v>
      </c>
      <c r="BL118" s="19" t="s">
        <v>103</v>
      </c>
      <c r="BM118" s="227" t="s">
        <v>478</v>
      </c>
    </row>
    <row r="119" s="2" customFormat="1">
      <c r="A119" s="40"/>
      <c r="B119" s="41"/>
      <c r="C119" s="42"/>
      <c r="D119" s="229" t="s">
        <v>343</v>
      </c>
      <c r="E119" s="42"/>
      <c r="F119" s="230" t="s">
        <v>3313</v>
      </c>
      <c r="G119" s="42"/>
      <c r="H119" s="42"/>
      <c r="I119" s="231"/>
      <c r="J119" s="42"/>
      <c r="K119" s="42"/>
      <c r="L119" s="46"/>
      <c r="M119" s="232"/>
      <c r="N119" s="233"/>
      <c r="O119" s="86"/>
      <c r="P119" s="86"/>
      <c r="Q119" s="86"/>
      <c r="R119" s="86"/>
      <c r="S119" s="86"/>
      <c r="T119" s="86"/>
      <c r="U119" s="87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T119" s="19" t="s">
        <v>343</v>
      </c>
      <c r="AU119" s="19" t="s">
        <v>83</v>
      </c>
    </row>
    <row r="120" s="12" customFormat="1" ht="25.92" customHeight="1">
      <c r="A120" s="12"/>
      <c r="B120" s="200"/>
      <c r="C120" s="201"/>
      <c r="D120" s="202" t="s">
        <v>75</v>
      </c>
      <c r="E120" s="203" t="s">
        <v>333</v>
      </c>
      <c r="F120" s="203" t="s">
        <v>334</v>
      </c>
      <c r="G120" s="201"/>
      <c r="H120" s="201"/>
      <c r="I120" s="204"/>
      <c r="J120" s="205">
        <f>BK120</f>
        <v>0</v>
      </c>
      <c r="K120" s="201"/>
      <c r="L120" s="206"/>
      <c r="M120" s="207"/>
      <c r="N120" s="208"/>
      <c r="O120" s="208"/>
      <c r="P120" s="209">
        <f>P121+P146</f>
        <v>0</v>
      </c>
      <c r="Q120" s="208"/>
      <c r="R120" s="209">
        <f>R121+R146</f>
        <v>19.800000000000001</v>
      </c>
      <c r="S120" s="208"/>
      <c r="T120" s="209">
        <f>T121+T146</f>
        <v>0</v>
      </c>
      <c r="U120" s="210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R120" s="211" t="s">
        <v>83</v>
      </c>
      <c r="AT120" s="212" t="s">
        <v>75</v>
      </c>
      <c r="AU120" s="212" t="s">
        <v>76</v>
      </c>
      <c r="AY120" s="211" t="s">
        <v>335</v>
      </c>
      <c r="BK120" s="213">
        <f>BK121+BK146</f>
        <v>0</v>
      </c>
    </row>
    <row r="121" s="12" customFormat="1" ht="22.8" customHeight="1">
      <c r="A121" s="12"/>
      <c r="B121" s="200"/>
      <c r="C121" s="201"/>
      <c r="D121" s="202" t="s">
        <v>75</v>
      </c>
      <c r="E121" s="214" t="s">
        <v>83</v>
      </c>
      <c r="F121" s="214" t="s">
        <v>336</v>
      </c>
      <c r="G121" s="201"/>
      <c r="H121" s="201"/>
      <c r="I121" s="204"/>
      <c r="J121" s="215">
        <f>BK121</f>
        <v>0</v>
      </c>
      <c r="K121" s="201"/>
      <c r="L121" s="206"/>
      <c r="M121" s="207"/>
      <c r="N121" s="208"/>
      <c r="O121" s="208"/>
      <c r="P121" s="209">
        <f>SUM(P122:P145)</f>
        <v>0</v>
      </c>
      <c r="Q121" s="208"/>
      <c r="R121" s="209">
        <f>SUM(R122:R145)</f>
        <v>19.800000000000001</v>
      </c>
      <c r="S121" s="208"/>
      <c r="T121" s="209">
        <f>SUM(T122:T145)</f>
        <v>0</v>
      </c>
      <c r="U121" s="210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R121" s="211" t="s">
        <v>83</v>
      </c>
      <c r="AT121" s="212" t="s">
        <v>75</v>
      </c>
      <c r="AU121" s="212" t="s">
        <v>83</v>
      </c>
      <c r="AY121" s="211" t="s">
        <v>335</v>
      </c>
      <c r="BK121" s="213">
        <f>SUM(BK122:BK145)</f>
        <v>0</v>
      </c>
    </row>
    <row r="122" s="2" customFormat="1" ht="21.75" customHeight="1">
      <c r="A122" s="40"/>
      <c r="B122" s="41"/>
      <c r="C122" s="216" t="s">
        <v>385</v>
      </c>
      <c r="D122" s="216" t="s">
        <v>337</v>
      </c>
      <c r="E122" s="217" t="s">
        <v>3314</v>
      </c>
      <c r="F122" s="218" t="s">
        <v>3315</v>
      </c>
      <c r="G122" s="219" t="s">
        <v>351</v>
      </c>
      <c r="H122" s="220">
        <v>14.4</v>
      </c>
      <c r="I122" s="221"/>
      <c r="J122" s="222">
        <f>ROUND(I122*H122,2)</f>
        <v>0</v>
      </c>
      <c r="K122" s="218" t="s">
        <v>341</v>
      </c>
      <c r="L122" s="46"/>
      <c r="M122" s="223" t="s">
        <v>19</v>
      </c>
      <c r="N122" s="224" t="s">
        <v>47</v>
      </c>
      <c r="O122" s="86"/>
      <c r="P122" s="225">
        <f>O122*H122</f>
        <v>0</v>
      </c>
      <c r="Q122" s="225">
        <v>0</v>
      </c>
      <c r="R122" s="225">
        <f>Q122*H122</f>
        <v>0</v>
      </c>
      <c r="S122" s="225">
        <v>0</v>
      </c>
      <c r="T122" s="225">
        <f>S122*H122</f>
        <v>0</v>
      </c>
      <c r="U122" s="226" t="s">
        <v>19</v>
      </c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R122" s="227" t="s">
        <v>103</v>
      </c>
      <c r="AT122" s="227" t="s">
        <v>337</v>
      </c>
      <c r="AU122" s="227" t="s">
        <v>85</v>
      </c>
      <c r="AY122" s="19" t="s">
        <v>335</v>
      </c>
      <c r="BE122" s="228">
        <f>IF(N122="základní",J122,0)</f>
        <v>0</v>
      </c>
      <c r="BF122" s="228">
        <f>IF(N122="snížená",J122,0)</f>
        <v>0</v>
      </c>
      <c r="BG122" s="228">
        <f>IF(N122="zákl. přenesená",J122,0)</f>
        <v>0</v>
      </c>
      <c r="BH122" s="228">
        <f>IF(N122="sníž. přenesená",J122,0)</f>
        <v>0</v>
      </c>
      <c r="BI122" s="228">
        <f>IF(N122="nulová",J122,0)</f>
        <v>0</v>
      </c>
      <c r="BJ122" s="19" t="s">
        <v>83</v>
      </c>
      <c r="BK122" s="228">
        <f>ROUND(I122*H122,2)</f>
        <v>0</v>
      </c>
      <c r="BL122" s="19" t="s">
        <v>103</v>
      </c>
      <c r="BM122" s="227" t="s">
        <v>3316</v>
      </c>
    </row>
    <row r="123" s="2" customFormat="1">
      <c r="A123" s="40"/>
      <c r="B123" s="41"/>
      <c r="C123" s="42"/>
      <c r="D123" s="229" t="s">
        <v>343</v>
      </c>
      <c r="E123" s="42"/>
      <c r="F123" s="230" t="s">
        <v>3317</v>
      </c>
      <c r="G123" s="42"/>
      <c r="H123" s="42"/>
      <c r="I123" s="231"/>
      <c r="J123" s="42"/>
      <c r="K123" s="42"/>
      <c r="L123" s="46"/>
      <c r="M123" s="232"/>
      <c r="N123" s="233"/>
      <c r="O123" s="86"/>
      <c r="P123" s="86"/>
      <c r="Q123" s="86"/>
      <c r="R123" s="86"/>
      <c r="S123" s="86"/>
      <c r="T123" s="86"/>
      <c r="U123" s="87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T123" s="19" t="s">
        <v>343</v>
      </c>
      <c r="AU123" s="19" t="s">
        <v>85</v>
      </c>
    </row>
    <row r="124" s="2" customFormat="1">
      <c r="A124" s="40"/>
      <c r="B124" s="41"/>
      <c r="C124" s="42"/>
      <c r="D124" s="234" t="s">
        <v>345</v>
      </c>
      <c r="E124" s="42"/>
      <c r="F124" s="235" t="s">
        <v>3318</v>
      </c>
      <c r="G124" s="42"/>
      <c r="H124" s="42"/>
      <c r="I124" s="231"/>
      <c r="J124" s="42"/>
      <c r="K124" s="42"/>
      <c r="L124" s="46"/>
      <c r="M124" s="232"/>
      <c r="N124" s="233"/>
      <c r="O124" s="86"/>
      <c r="P124" s="86"/>
      <c r="Q124" s="86"/>
      <c r="R124" s="86"/>
      <c r="S124" s="86"/>
      <c r="T124" s="86"/>
      <c r="U124" s="87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T124" s="19" t="s">
        <v>345</v>
      </c>
      <c r="AU124" s="19" t="s">
        <v>85</v>
      </c>
    </row>
    <row r="125" s="13" customFormat="1">
      <c r="A125" s="13"/>
      <c r="B125" s="236"/>
      <c r="C125" s="237"/>
      <c r="D125" s="229" t="s">
        <v>347</v>
      </c>
      <c r="E125" s="238" t="s">
        <v>19</v>
      </c>
      <c r="F125" s="239" t="s">
        <v>3319</v>
      </c>
      <c r="G125" s="237"/>
      <c r="H125" s="240">
        <v>14.4</v>
      </c>
      <c r="I125" s="241"/>
      <c r="J125" s="237"/>
      <c r="K125" s="237"/>
      <c r="L125" s="242"/>
      <c r="M125" s="243"/>
      <c r="N125" s="244"/>
      <c r="O125" s="244"/>
      <c r="P125" s="244"/>
      <c r="Q125" s="244"/>
      <c r="R125" s="244"/>
      <c r="S125" s="244"/>
      <c r="T125" s="244"/>
      <c r="U125" s="245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T125" s="246" t="s">
        <v>347</v>
      </c>
      <c r="AU125" s="246" t="s">
        <v>85</v>
      </c>
      <c r="AV125" s="13" t="s">
        <v>85</v>
      </c>
      <c r="AW125" s="13" t="s">
        <v>37</v>
      </c>
      <c r="AX125" s="13" t="s">
        <v>83</v>
      </c>
      <c r="AY125" s="246" t="s">
        <v>335</v>
      </c>
    </row>
    <row r="126" s="2" customFormat="1" ht="21.75" customHeight="1">
      <c r="A126" s="40"/>
      <c r="B126" s="41"/>
      <c r="C126" s="216" t="s">
        <v>394</v>
      </c>
      <c r="D126" s="216" t="s">
        <v>337</v>
      </c>
      <c r="E126" s="217" t="s">
        <v>3320</v>
      </c>
      <c r="F126" s="218" t="s">
        <v>3321</v>
      </c>
      <c r="G126" s="219" t="s">
        <v>351</v>
      </c>
      <c r="H126" s="220">
        <v>9.9000000000000004</v>
      </c>
      <c r="I126" s="221"/>
      <c r="J126" s="222">
        <f>ROUND(I126*H126,2)</f>
        <v>0</v>
      </c>
      <c r="K126" s="218" t="s">
        <v>341</v>
      </c>
      <c r="L126" s="46"/>
      <c r="M126" s="223" t="s">
        <v>19</v>
      </c>
      <c r="N126" s="224" t="s">
        <v>47</v>
      </c>
      <c r="O126" s="86"/>
      <c r="P126" s="225">
        <f>O126*H126</f>
        <v>0</v>
      </c>
      <c r="Q126" s="225">
        <v>0</v>
      </c>
      <c r="R126" s="225">
        <f>Q126*H126</f>
        <v>0</v>
      </c>
      <c r="S126" s="225">
        <v>0</v>
      </c>
      <c r="T126" s="225">
        <f>S126*H126</f>
        <v>0</v>
      </c>
      <c r="U126" s="226" t="s">
        <v>19</v>
      </c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R126" s="227" t="s">
        <v>103</v>
      </c>
      <c r="AT126" s="227" t="s">
        <v>337</v>
      </c>
      <c r="AU126" s="227" t="s">
        <v>85</v>
      </c>
      <c r="AY126" s="19" t="s">
        <v>335</v>
      </c>
      <c r="BE126" s="228">
        <f>IF(N126="základní",J126,0)</f>
        <v>0</v>
      </c>
      <c r="BF126" s="228">
        <f>IF(N126="snížená",J126,0)</f>
        <v>0</v>
      </c>
      <c r="BG126" s="228">
        <f>IF(N126="zákl. přenesená",J126,0)</f>
        <v>0</v>
      </c>
      <c r="BH126" s="228">
        <f>IF(N126="sníž. přenesená",J126,0)</f>
        <v>0</v>
      </c>
      <c r="BI126" s="228">
        <f>IF(N126="nulová",J126,0)</f>
        <v>0</v>
      </c>
      <c r="BJ126" s="19" t="s">
        <v>83</v>
      </c>
      <c r="BK126" s="228">
        <f>ROUND(I126*H126,2)</f>
        <v>0</v>
      </c>
      <c r="BL126" s="19" t="s">
        <v>103</v>
      </c>
      <c r="BM126" s="227" t="s">
        <v>3322</v>
      </c>
    </row>
    <row r="127" s="2" customFormat="1">
      <c r="A127" s="40"/>
      <c r="B127" s="41"/>
      <c r="C127" s="42"/>
      <c r="D127" s="229" t="s">
        <v>343</v>
      </c>
      <c r="E127" s="42"/>
      <c r="F127" s="230" t="s">
        <v>3323</v>
      </c>
      <c r="G127" s="42"/>
      <c r="H127" s="42"/>
      <c r="I127" s="231"/>
      <c r="J127" s="42"/>
      <c r="K127" s="42"/>
      <c r="L127" s="46"/>
      <c r="M127" s="232"/>
      <c r="N127" s="233"/>
      <c r="O127" s="86"/>
      <c r="P127" s="86"/>
      <c r="Q127" s="86"/>
      <c r="R127" s="86"/>
      <c r="S127" s="86"/>
      <c r="T127" s="86"/>
      <c r="U127" s="87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T127" s="19" t="s">
        <v>343</v>
      </c>
      <c r="AU127" s="19" t="s">
        <v>85</v>
      </c>
    </row>
    <row r="128" s="2" customFormat="1">
      <c r="A128" s="40"/>
      <c r="B128" s="41"/>
      <c r="C128" s="42"/>
      <c r="D128" s="234" t="s">
        <v>345</v>
      </c>
      <c r="E128" s="42"/>
      <c r="F128" s="235" t="s">
        <v>3324</v>
      </c>
      <c r="G128" s="42"/>
      <c r="H128" s="42"/>
      <c r="I128" s="231"/>
      <c r="J128" s="42"/>
      <c r="K128" s="42"/>
      <c r="L128" s="46"/>
      <c r="M128" s="232"/>
      <c r="N128" s="233"/>
      <c r="O128" s="86"/>
      <c r="P128" s="86"/>
      <c r="Q128" s="86"/>
      <c r="R128" s="86"/>
      <c r="S128" s="86"/>
      <c r="T128" s="86"/>
      <c r="U128" s="87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T128" s="19" t="s">
        <v>345</v>
      </c>
      <c r="AU128" s="19" t="s">
        <v>85</v>
      </c>
    </row>
    <row r="129" s="13" customFormat="1">
      <c r="A129" s="13"/>
      <c r="B129" s="236"/>
      <c r="C129" s="237"/>
      <c r="D129" s="229" t="s">
        <v>347</v>
      </c>
      <c r="E129" s="238" t="s">
        <v>19</v>
      </c>
      <c r="F129" s="239" t="s">
        <v>3325</v>
      </c>
      <c r="G129" s="237"/>
      <c r="H129" s="240">
        <v>9.9000000000000004</v>
      </c>
      <c r="I129" s="241"/>
      <c r="J129" s="237"/>
      <c r="K129" s="237"/>
      <c r="L129" s="242"/>
      <c r="M129" s="243"/>
      <c r="N129" s="244"/>
      <c r="O129" s="244"/>
      <c r="P129" s="244"/>
      <c r="Q129" s="244"/>
      <c r="R129" s="244"/>
      <c r="S129" s="244"/>
      <c r="T129" s="244"/>
      <c r="U129" s="245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T129" s="246" t="s">
        <v>347</v>
      </c>
      <c r="AU129" s="246" t="s">
        <v>85</v>
      </c>
      <c r="AV129" s="13" t="s">
        <v>85</v>
      </c>
      <c r="AW129" s="13" t="s">
        <v>37</v>
      </c>
      <c r="AX129" s="13" t="s">
        <v>83</v>
      </c>
      <c r="AY129" s="246" t="s">
        <v>335</v>
      </c>
    </row>
    <row r="130" s="2" customFormat="1" ht="16.5" customHeight="1">
      <c r="A130" s="40"/>
      <c r="B130" s="41"/>
      <c r="C130" s="216" t="s">
        <v>401</v>
      </c>
      <c r="D130" s="216" t="s">
        <v>337</v>
      </c>
      <c r="E130" s="217" t="s">
        <v>362</v>
      </c>
      <c r="F130" s="218" t="s">
        <v>363</v>
      </c>
      <c r="G130" s="219" t="s">
        <v>364</v>
      </c>
      <c r="H130" s="220">
        <v>17.82</v>
      </c>
      <c r="I130" s="221"/>
      <c r="J130" s="222">
        <f>ROUND(I130*H130,2)</f>
        <v>0</v>
      </c>
      <c r="K130" s="218" t="s">
        <v>341</v>
      </c>
      <c r="L130" s="46"/>
      <c r="M130" s="223" t="s">
        <v>19</v>
      </c>
      <c r="N130" s="224" t="s">
        <v>47</v>
      </c>
      <c r="O130" s="86"/>
      <c r="P130" s="225">
        <f>O130*H130</f>
        <v>0</v>
      </c>
      <c r="Q130" s="225">
        <v>0</v>
      </c>
      <c r="R130" s="225">
        <f>Q130*H130</f>
        <v>0</v>
      </c>
      <c r="S130" s="225">
        <v>0</v>
      </c>
      <c r="T130" s="225">
        <f>S130*H130</f>
        <v>0</v>
      </c>
      <c r="U130" s="226" t="s">
        <v>19</v>
      </c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R130" s="227" t="s">
        <v>103</v>
      </c>
      <c r="AT130" s="227" t="s">
        <v>337</v>
      </c>
      <c r="AU130" s="227" t="s">
        <v>85</v>
      </c>
      <c r="AY130" s="19" t="s">
        <v>335</v>
      </c>
      <c r="BE130" s="228">
        <f>IF(N130="základní",J130,0)</f>
        <v>0</v>
      </c>
      <c r="BF130" s="228">
        <f>IF(N130="snížená",J130,0)</f>
        <v>0</v>
      </c>
      <c r="BG130" s="228">
        <f>IF(N130="zákl. přenesená",J130,0)</f>
        <v>0</v>
      </c>
      <c r="BH130" s="228">
        <f>IF(N130="sníž. přenesená",J130,0)</f>
        <v>0</v>
      </c>
      <c r="BI130" s="228">
        <f>IF(N130="nulová",J130,0)</f>
        <v>0</v>
      </c>
      <c r="BJ130" s="19" t="s">
        <v>83</v>
      </c>
      <c r="BK130" s="228">
        <f>ROUND(I130*H130,2)</f>
        <v>0</v>
      </c>
      <c r="BL130" s="19" t="s">
        <v>103</v>
      </c>
      <c r="BM130" s="227" t="s">
        <v>3326</v>
      </c>
    </row>
    <row r="131" s="2" customFormat="1">
      <c r="A131" s="40"/>
      <c r="B131" s="41"/>
      <c r="C131" s="42"/>
      <c r="D131" s="229" t="s">
        <v>343</v>
      </c>
      <c r="E131" s="42"/>
      <c r="F131" s="230" t="s">
        <v>366</v>
      </c>
      <c r="G131" s="42"/>
      <c r="H131" s="42"/>
      <c r="I131" s="231"/>
      <c r="J131" s="42"/>
      <c r="K131" s="42"/>
      <c r="L131" s="46"/>
      <c r="M131" s="232"/>
      <c r="N131" s="233"/>
      <c r="O131" s="86"/>
      <c r="P131" s="86"/>
      <c r="Q131" s="86"/>
      <c r="R131" s="86"/>
      <c r="S131" s="86"/>
      <c r="T131" s="86"/>
      <c r="U131" s="87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T131" s="19" t="s">
        <v>343</v>
      </c>
      <c r="AU131" s="19" t="s">
        <v>85</v>
      </c>
    </row>
    <row r="132" s="2" customFormat="1">
      <c r="A132" s="40"/>
      <c r="B132" s="41"/>
      <c r="C132" s="42"/>
      <c r="D132" s="234" t="s">
        <v>345</v>
      </c>
      <c r="E132" s="42"/>
      <c r="F132" s="235" t="s">
        <v>367</v>
      </c>
      <c r="G132" s="42"/>
      <c r="H132" s="42"/>
      <c r="I132" s="231"/>
      <c r="J132" s="42"/>
      <c r="K132" s="42"/>
      <c r="L132" s="46"/>
      <c r="M132" s="232"/>
      <c r="N132" s="233"/>
      <c r="O132" s="86"/>
      <c r="P132" s="86"/>
      <c r="Q132" s="86"/>
      <c r="R132" s="86"/>
      <c r="S132" s="86"/>
      <c r="T132" s="86"/>
      <c r="U132" s="87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T132" s="19" t="s">
        <v>345</v>
      </c>
      <c r="AU132" s="19" t="s">
        <v>85</v>
      </c>
    </row>
    <row r="133" s="13" customFormat="1">
      <c r="A133" s="13"/>
      <c r="B133" s="236"/>
      <c r="C133" s="237"/>
      <c r="D133" s="229" t="s">
        <v>347</v>
      </c>
      <c r="E133" s="238" t="s">
        <v>19</v>
      </c>
      <c r="F133" s="239" t="s">
        <v>3325</v>
      </c>
      <c r="G133" s="237"/>
      <c r="H133" s="240">
        <v>9.9000000000000004</v>
      </c>
      <c r="I133" s="241"/>
      <c r="J133" s="237"/>
      <c r="K133" s="237"/>
      <c r="L133" s="242"/>
      <c r="M133" s="243"/>
      <c r="N133" s="244"/>
      <c r="O133" s="244"/>
      <c r="P133" s="244"/>
      <c r="Q133" s="244"/>
      <c r="R133" s="244"/>
      <c r="S133" s="244"/>
      <c r="T133" s="244"/>
      <c r="U133" s="245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T133" s="246" t="s">
        <v>347</v>
      </c>
      <c r="AU133" s="246" t="s">
        <v>85</v>
      </c>
      <c r="AV133" s="13" t="s">
        <v>85</v>
      </c>
      <c r="AW133" s="13" t="s">
        <v>37</v>
      </c>
      <c r="AX133" s="13" t="s">
        <v>83</v>
      </c>
      <c r="AY133" s="246" t="s">
        <v>335</v>
      </c>
    </row>
    <row r="134" s="13" customFormat="1">
      <c r="A134" s="13"/>
      <c r="B134" s="236"/>
      <c r="C134" s="237"/>
      <c r="D134" s="229" t="s">
        <v>347</v>
      </c>
      <c r="E134" s="237"/>
      <c r="F134" s="239" t="s">
        <v>3327</v>
      </c>
      <c r="G134" s="237"/>
      <c r="H134" s="240">
        <v>17.82</v>
      </c>
      <c r="I134" s="241"/>
      <c r="J134" s="237"/>
      <c r="K134" s="237"/>
      <c r="L134" s="242"/>
      <c r="M134" s="243"/>
      <c r="N134" s="244"/>
      <c r="O134" s="244"/>
      <c r="P134" s="244"/>
      <c r="Q134" s="244"/>
      <c r="R134" s="244"/>
      <c r="S134" s="244"/>
      <c r="T134" s="244"/>
      <c r="U134" s="245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T134" s="246" t="s">
        <v>347</v>
      </c>
      <c r="AU134" s="246" t="s">
        <v>85</v>
      </c>
      <c r="AV134" s="13" t="s">
        <v>85</v>
      </c>
      <c r="AW134" s="13" t="s">
        <v>4</v>
      </c>
      <c r="AX134" s="13" t="s">
        <v>83</v>
      </c>
      <c r="AY134" s="246" t="s">
        <v>335</v>
      </c>
    </row>
    <row r="135" s="2" customFormat="1" ht="16.5" customHeight="1">
      <c r="A135" s="40"/>
      <c r="B135" s="41"/>
      <c r="C135" s="216" t="s">
        <v>405</v>
      </c>
      <c r="D135" s="216" t="s">
        <v>337</v>
      </c>
      <c r="E135" s="217" t="s">
        <v>370</v>
      </c>
      <c r="F135" s="218" t="s">
        <v>371</v>
      </c>
      <c r="G135" s="219" t="s">
        <v>351</v>
      </c>
      <c r="H135" s="220">
        <v>4.5</v>
      </c>
      <c r="I135" s="221"/>
      <c r="J135" s="222">
        <f>ROUND(I135*H135,2)</f>
        <v>0</v>
      </c>
      <c r="K135" s="218" t="s">
        <v>341</v>
      </c>
      <c r="L135" s="46"/>
      <c r="M135" s="223" t="s">
        <v>19</v>
      </c>
      <c r="N135" s="224" t="s">
        <v>47</v>
      </c>
      <c r="O135" s="86"/>
      <c r="P135" s="225">
        <f>O135*H135</f>
        <v>0</v>
      </c>
      <c r="Q135" s="225">
        <v>0</v>
      </c>
      <c r="R135" s="225">
        <f>Q135*H135</f>
        <v>0</v>
      </c>
      <c r="S135" s="225">
        <v>0</v>
      </c>
      <c r="T135" s="225">
        <f>S135*H135</f>
        <v>0</v>
      </c>
      <c r="U135" s="226" t="s">
        <v>19</v>
      </c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R135" s="227" t="s">
        <v>103</v>
      </c>
      <c r="AT135" s="227" t="s">
        <v>337</v>
      </c>
      <c r="AU135" s="227" t="s">
        <v>85</v>
      </c>
      <c r="AY135" s="19" t="s">
        <v>335</v>
      </c>
      <c r="BE135" s="228">
        <f>IF(N135="základní",J135,0)</f>
        <v>0</v>
      </c>
      <c r="BF135" s="228">
        <f>IF(N135="snížená",J135,0)</f>
        <v>0</v>
      </c>
      <c r="BG135" s="228">
        <f>IF(N135="zákl. přenesená",J135,0)</f>
        <v>0</v>
      </c>
      <c r="BH135" s="228">
        <f>IF(N135="sníž. přenesená",J135,0)</f>
        <v>0</v>
      </c>
      <c r="BI135" s="228">
        <f>IF(N135="nulová",J135,0)</f>
        <v>0</v>
      </c>
      <c r="BJ135" s="19" t="s">
        <v>83</v>
      </c>
      <c r="BK135" s="228">
        <f>ROUND(I135*H135,2)</f>
        <v>0</v>
      </c>
      <c r="BL135" s="19" t="s">
        <v>103</v>
      </c>
      <c r="BM135" s="227" t="s">
        <v>3328</v>
      </c>
    </row>
    <row r="136" s="2" customFormat="1">
      <c r="A136" s="40"/>
      <c r="B136" s="41"/>
      <c r="C136" s="42"/>
      <c r="D136" s="229" t="s">
        <v>343</v>
      </c>
      <c r="E136" s="42"/>
      <c r="F136" s="230" t="s">
        <v>373</v>
      </c>
      <c r="G136" s="42"/>
      <c r="H136" s="42"/>
      <c r="I136" s="231"/>
      <c r="J136" s="42"/>
      <c r="K136" s="42"/>
      <c r="L136" s="46"/>
      <c r="M136" s="232"/>
      <c r="N136" s="233"/>
      <c r="O136" s="86"/>
      <c r="P136" s="86"/>
      <c r="Q136" s="86"/>
      <c r="R136" s="86"/>
      <c r="S136" s="86"/>
      <c r="T136" s="86"/>
      <c r="U136" s="87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T136" s="19" t="s">
        <v>343</v>
      </c>
      <c r="AU136" s="19" t="s">
        <v>85</v>
      </c>
    </row>
    <row r="137" s="2" customFormat="1">
      <c r="A137" s="40"/>
      <c r="B137" s="41"/>
      <c r="C137" s="42"/>
      <c r="D137" s="234" t="s">
        <v>345</v>
      </c>
      <c r="E137" s="42"/>
      <c r="F137" s="235" t="s">
        <v>374</v>
      </c>
      <c r="G137" s="42"/>
      <c r="H137" s="42"/>
      <c r="I137" s="231"/>
      <c r="J137" s="42"/>
      <c r="K137" s="42"/>
      <c r="L137" s="46"/>
      <c r="M137" s="232"/>
      <c r="N137" s="233"/>
      <c r="O137" s="86"/>
      <c r="P137" s="86"/>
      <c r="Q137" s="86"/>
      <c r="R137" s="86"/>
      <c r="S137" s="86"/>
      <c r="T137" s="86"/>
      <c r="U137" s="87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T137" s="19" t="s">
        <v>345</v>
      </c>
      <c r="AU137" s="19" t="s">
        <v>85</v>
      </c>
    </row>
    <row r="138" s="13" customFormat="1">
      <c r="A138" s="13"/>
      <c r="B138" s="236"/>
      <c r="C138" s="237"/>
      <c r="D138" s="229" t="s">
        <v>347</v>
      </c>
      <c r="E138" s="238" t="s">
        <v>19</v>
      </c>
      <c r="F138" s="239" t="s">
        <v>3329</v>
      </c>
      <c r="G138" s="237"/>
      <c r="H138" s="240">
        <v>4.5</v>
      </c>
      <c r="I138" s="241"/>
      <c r="J138" s="237"/>
      <c r="K138" s="237"/>
      <c r="L138" s="242"/>
      <c r="M138" s="243"/>
      <c r="N138" s="244"/>
      <c r="O138" s="244"/>
      <c r="P138" s="244"/>
      <c r="Q138" s="244"/>
      <c r="R138" s="244"/>
      <c r="S138" s="244"/>
      <c r="T138" s="244"/>
      <c r="U138" s="245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T138" s="246" t="s">
        <v>347</v>
      </c>
      <c r="AU138" s="246" t="s">
        <v>85</v>
      </c>
      <c r="AV138" s="13" t="s">
        <v>85</v>
      </c>
      <c r="AW138" s="13" t="s">
        <v>37</v>
      </c>
      <c r="AX138" s="13" t="s">
        <v>83</v>
      </c>
      <c r="AY138" s="246" t="s">
        <v>335</v>
      </c>
    </row>
    <row r="139" s="2" customFormat="1" ht="16.5" customHeight="1">
      <c r="A139" s="40"/>
      <c r="B139" s="41"/>
      <c r="C139" s="216" t="s">
        <v>412</v>
      </c>
      <c r="D139" s="216" t="s">
        <v>337</v>
      </c>
      <c r="E139" s="217" t="s">
        <v>3330</v>
      </c>
      <c r="F139" s="218" t="s">
        <v>3331</v>
      </c>
      <c r="G139" s="219" t="s">
        <v>351</v>
      </c>
      <c r="H139" s="220">
        <v>9.9000000000000004</v>
      </c>
      <c r="I139" s="221"/>
      <c r="J139" s="222">
        <f>ROUND(I139*H139,2)</f>
        <v>0</v>
      </c>
      <c r="K139" s="218" t="s">
        <v>341</v>
      </c>
      <c r="L139" s="46"/>
      <c r="M139" s="223" t="s">
        <v>19</v>
      </c>
      <c r="N139" s="224" t="s">
        <v>47</v>
      </c>
      <c r="O139" s="86"/>
      <c r="P139" s="225">
        <f>O139*H139</f>
        <v>0</v>
      </c>
      <c r="Q139" s="225">
        <v>0</v>
      </c>
      <c r="R139" s="225">
        <f>Q139*H139</f>
        <v>0</v>
      </c>
      <c r="S139" s="225">
        <v>0</v>
      </c>
      <c r="T139" s="225">
        <f>S139*H139</f>
        <v>0</v>
      </c>
      <c r="U139" s="226" t="s">
        <v>19</v>
      </c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R139" s="227" t="s">
        <v>103</v>
      </c>
      <c r="AT139" s="227" t="s">
        <v>337</v>
      </c>
      <c r="AU139" s="227" t="s">
        <v>85</v>
      </c>
      <c r="AY139" s="19" t="s">
        <v>335</v>
      </c>
      <c r="BE139" s="228">
        <f>IF(N139="základní",J139,0)</f>
        <v>0</v>
      </c>
      <c r="BF139" s="228">
        <f>IF(N139="snížená",J139,0)</f>
        <v>0</v>
      </c>
      <c r="BG139" s="228">
        <f>IF(N139="zákl. přenesená",J139,0)</f>
        <v>0</v>
      </c>
      <c r="BH139" s="228">
        <f>IF(N139="sníž. přenesená",J139,0)</f>
        <v>0</v>
      </c>
      <c r="BI139" s="228">
        <f>IF(N139="nulová",J139,0)</f>
        <v>0</v>
      </c>
      <c r="BJ139" s="19" t="s">
        <v>83</v>
      </c>
      <c r="BK139" s="228">
        <f>ROUND(I139*H139,2)</f>
        <v>0</v>
      </c>
      <c r="BL139" s="19" t="s">
        <v>103</v>
      </c>
      <c r="BM139" s="227" t="s">
        <v>3332</v>
      </c>
    </row>
    <row r="140" s="2" customFormat="1">
      <c r="A140" s="40"/>
      <c r="B140" s="41"/>
      <c r="C140" s="42"/>
      <c r="D140" s="229" t="s">
        <v>343</v>
      </c>
      <c r="E140" s="42"/>
      <c r="F140" s="230" t="s">
        <v>3333</v>
      </c>
      <c r="G140" s="42"/>
      <c r="H140" s="42"/>
      <c r="I140" s="231"/>
      <c r="J140" s="42"/>
      <c r="K140" s="42"/>
      <c r="L140" s="46"/>
      <c r="M140" s="232"/>
      <c r="N140" s="233"/>
      <c r="O140" s="86"/>
      <c r="P140" s="86"/>
      <c r="Q140" s="86"/>
      <c r="R140" s="86"/>
      <c r="S140" s="86"/>
      <c r="T140" s="86"/>
      <c r="U140" s="87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T140" s="19" t="s">
        <v>343</v>
      </c>
      <c r="AU140" s="19" t="s">
        <v>85</v>
      </c>
    </row>
    <row r="141" s="2" customFormat="1">
      <c r="A141" s="40"/>
      <c r="B141" s="41"/>
      <c r="C141" s="42"/>
      <c r="D141" s="234" t="s">
        <v>345</v>
      </c>
      <c r="E141" s="42"/>
      <c r="F141" s="235" t="s">
        <v>3334</v>
      </c>
      <c r="G141" s="42"/>
      <c r="H141" s="42"/>
      <c r="I141" s="231"/>
      <c r="J141" s="42"/>
      <c r="K141" s="42"/>
      <c r="L141" s="46"/>
      <c r="M141" s="232"/>
      <c r="N141" s="233"/>
      <c r="O141" s="86"/>
      <c r="P141" s="86"/>
      <c r="Q141" s="86"/>
      <c r="R141" s="86"/>
      <c r="S141" s="86"/>
      <c r="T141" s="86"/>
      <c r="U141" s="87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T141" s="19" t="s">
        <v>345</v>
      </c>
      <c r="AU141" s="19" t="s">
        <v>85</v>
      </c>
    </row>
    <row r="142" s="13" customFormat="1">
      <c r="A142" s="13"/>
      <c r="B142" s="236"/>
      <c r="C142" s="237"/>
      <c r="D142" s="229" t="s">
        <v>347</v>
      </c>
      <c r="E142" s="238" t="s">
        <v>19</v>
      </c>
      <c r="F142" s="239" t="s">
        <v>3335</v>
      </c>
      <c r="G142" s="237"/>
      <c r="H142" s="240">
        <v>9.9000000000000004</v>
      </c>
      <c r="I142" s="241"/>
      <c r="J142" s="237"/>
      <c r="K142" s="237"/>
      <c r="L142" s="242"/>
      <c r="M142" s="243"/>
      <c r="N142" s="244"/>
      <c r="O142" s="244"/>
      <c r="P142" s="244"/>
      <c r="Q142" s="244"/>
      <c r="R142" s="244"/>
      <c r="S142" s="244"/>
      <c r="T142" s="244"/>
      <c r="U142" s="245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T142" s="246" t="s">
        <v>347</v>
      </c>
      <c r="AU142" s="246" t="s">
        <v>85</v>
      </c>
      <c r="AV142" s="13" t="s">
        <v>85</v>
      </c>
      <c r="AW142" s="13" t="s">
        <v>37</v>
      </c>
      <c r="AX142" s="13" t="s">
        <v>83</v>
      </c>
      <c r="AY142" s="246" t="s">
        <v>335</v>
      </c>
    </row>
    <row r="143" s="2" customFormat="1" ht="16.5" customHeight="1">
      <c r="A143" s="40"/>
      <c r="B143" s="41"/>
      <c r="C143" s="257" t="s">
        <v>420</v>
      </c>
      <c r="D143" s="257" t="s">
        <v>395</v>
      </c>
      <c r="E143" s="258" t="s">
        <v>3336</v>
      </c>
      <c r="F143" s="259" t="s">
        <v>3337</v>
      </c>
      <c r="G143" s="260" t="s">
        <v>364</v>
      </c>
      <c r="H143" s="261">
        <v>19.800000000000001</v>
      </c>
      <c r="I143" s="262"/>
      <c r="J143" s="263">
        <f>ROUND(I143*H143,2)</f>
        <v>0</v>
      </c>
      <c r="K143" s="259" t="s">
        <v>341</v>
      </c>
      <c r="L143" s="264"/>
      <c r="M143" s="265" t="s">
        <v>19</v>
      </c>
      <c r="N143" s="266" t="s">
        <v>47</v>
      </c>
      <c r="O143" s="86"/>
      <c r="P143" s="225">
        <f>O143*H143</f>
        <v>0</v>
      </c>
      <c r="Q143" s="225">
        <v>1</v>
      </c>
      <c r="R143" s="225">
        <f>Q143*H143</f>
        <v>19.800000000000001</v>
      </c>
      <c r="S143" s="225">
        <v>0</v>
      </c>
      <c r="T143" s="225">
        <f>S143*H143</f>
        <v>0</v>
      </c>
      <c r="U143" s="226" t="s">
        <v>19</v>
      </c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R143" s="227" t="s">
        <v>394</v>
      </c>
      <c r="AT143" s="227" t="s">
        <v>395</v>
      </c>
      <c r="AU143" s="227" t="s">
        <v>85</v>
      </c>
      <c r="AY143" s="19" t="s">
        <v>335</v>
      </c>
      <c r="BE143" s="228">
        <f>IF(N143="základní",J143,0)</f>
        <v>0</v>
      </c>
      <c r="BF143" s="228">
        <f>IF(N143="snížená",J143,0)</f>
        <v>0</v>
      </c>
      <c r="BG143" s="228">
        <f>IF(N143="zákl. přenesená",J143,0)</f>
        <v>0</v>
      </c>
      <c r="BH143" s="228">
        <f>IF(N143="sníž. přenesená",J143,0)</f>
        <v>0</v>
      </c>
      <c r="BI143" s="228">
        <f>IF(N143="nulová",J143,0)</f>
        <v>0</v>
      </c>
      <c r="BJ143" s="19" t="s">
        <v>83</v>
      </c>
      <c r="BK143" s="228">
        <f>ROUND(I143*H143,2)</f>
        <v>0</v>
      </c>
      <c r="BL143" s="19" t="s">
        <v>103</v>
      </c>
      <c r="BM143" s="227" t="s">
        <v>3338</v>
      </c>
    </row>
    <row r="144" s="2" customFormat="1">
      <c r="A144" s="40"/>
      <c r="B144" s="41"/>
      <c r="C144" s="42"/>
      <c r="D144" s="229" t="s">
        <v>343</v>
      </c>
      <c r="E144" s="42"/>
      <c r="F144" s="230" t="s">
        <v>3337</v>
      </c>
      <c r="G144" s="42"/>
      <c r="H144" s="42"/>
      <c r="I144" s="231"/>
      <c r="J144" s="42"/>
      <c r="K144" s="42"/>
      <c r="L144" s="46"/>
      <c r="M144" s="232"/>
      <c r="N144" s="233"/>
      <c r="O144" s="86"/>
      <c r="P144" s="86"/>
      <c r="Q144" s="86"/>
      <c r="R144" s="86"/>
      <c r="S144" s="86"/>
      <c r="T144" s="86"/>
      <c r="U144" s="87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T144" s="19" t="s">
        <v>343</v>
      </c>
      <c r="AU144" s="19" t="s">
        <v>85</v>
      </c>
    </row>
    <row r="145" s="13" customFormat="1">
      <c r="A145" s="13"/>
      <c r="B145" s="236"/>
      <c r="C145" s="237"/>
      <c r="D145" s="229" t="s">
        <v>347</v>
      </c>
      <c r="E145" s="237"/>
      <c r="F145" s="239" t="s">
        <v>3339</v>
      </c>
      <c r="G145" s="237"/>
      <c r="H145" s="240">
        <v>19.800000000000001</v>
      </c>
      <c r="I145" s="241"/>
      <c r="J145" s="237"/>
      <c r="K145" s="237"/>
      <c r="L145" s="242"/>
      <c r="M145" s="243"/>
      <c r="N145" s="244"/>
      <c r="O145" s="244"/>
      <c r="P145" s="244"/>
      <c r="Q145" s="244"/>
      <c r="R145" s="244"/>
      <c r="S145" s="244"/>
      <c r="T145" s="244"/>
      <c r="U145" s="245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T145" s="246" t="s">
        <v>347</v>
      </c>
      <c r="AU145" s="246" t="s">
        <v>85</v>
      </c>
      <c r="AV145" s="13" t="s">
        <v>85</v>
      </c>
      <c r="AW145" s="13" t="s">
        <v>4</v>
      </c>
      <c r="AX145" s="13" t="s">
        <v>83</v>
      </c>
      <c r="AY145" s="246" t="s">
        <v>335</v>
      </c>
    </row>
    <row r="146" s="12" customFormat="1" ht="22.8" customHeight="1">
      <c r="A146" s="12"/>
      <c r="B146" s="200"/>
      <c r="C146" s="201"/>
      <c r="D146" s="202" t="s">
        <v>75</v>
      </c>
      <c r="E146" s="214" t="s">
        <v>819</v>
      </c>
      <c r="F146" s="214" t="s">
        <v>820</v>
      </c>
      <c r="G146" s="201"/>
      <c r="H146" s="201"/>
      <c r="I146" s="204"/>
      <c r="J146" s="215">
        <f>BK146</f>
        <v>0</v>
      </c>
      <c r="K146" s="201"/>
      <c r="L146" s="206"/>
      <c r="M146" s="207"/>
      <c r="N146" s="208"/>
      <c r="O146" s="208"/>
      <c r="P146" s="209">
        <f>SUM(P147:P149)</f>
        <v>0</v>
      </c>
      <c r="Q146" s="208"/>
      <c r="R146" s="209">
        <f>SUM(R147:R149)</f>
        <v>0</v>
      </c>
      <c r="S146" s="208"/>
      <c r="T146" s="209">
        <f>SUM(T147:T149)</f>
        <v>0</v>
      </c>
      <c r="U146" s="210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R146" s="211" t="s">
        <v>83</v>
      </c>
      <c r="AT146" s="212" t="s">
        <v>75</v>
      </c>
      <c r="AU146" s="212" t="s">
        <v>83</v>
      </c>
      <c r="AY146" s="211" t="s">
        <v>335</v>
      </c>
      <c r="BK146" s="213">
        <f>SUM(BK147:BK149)</f>
        <v>0</v>
      </c>
    </row>
    <row r="147" s="2" customFormat="1" ht="16.5" customHeight="1">
      <c r="A147" s="40"/>
      <c r="B147" s="41"/>
      <c r="C147" s="216" t="s">
        <v>428</v>
      </c>
      <c r="D147" s="216" t="s">
        <v>337</v>
      </c>
      <c r="E147" s="217" t="s">
        <v>3340</v>
      </c>
      <c r="F147" s="218" t="s">
        <v>3341</v>
      </c>
      <c r="G147" s="219" t="s">
        <v>364</v>
      </c>
      <c r="H147" s="220">
        <v>19.800000000000001</v>
      </c>
      <c r="I147" s="221"/>
      <c r="J147" s="222">
        <f>ROUND(I147*H147,2)</f>
        <v>0</v>
      </c>
      <c r="K147" s="218" t="s">
        <v>341</v>
      </c>
      <c r="L147" s="46"/>
      <c r="M147" s="223" t="s">
        <v>19</v>
      </c>
      <c r="N147" s="224" t="s">
        <v>47</v>
      </c>
      <c r="O147" s="86"/>
      <c r="P147" s="225">
        <f>O147*H147</f>
        <v>0</v>
      </c>
      <c r="Q147" s="225">
        <v>0</v>
      </c>
      <c r="R147" s="225">
        <f>Q147*H147</f>
        <v>0</v>
      </c>
      <c r="S147" s="225">
        <v>0</v>
      </c>
      <c r="T147" s="225">
        <f>S147*H147</f>
        <v>0</v>
      </c>
      <c r="U147" s="226" t="s">
        <v>19</v>
      </c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R147" s="227" t="s">
        <v>103</v>
      </c>
      <c r="AT147" s="227" t="s">
        <v>337</v>
      </c>
      <c r="AU147" s="227" t="s">
        <v>85</v>
      </c>
      <c r="AY147" s="19" t="s">
        <v>335</v>
      </c>
      <c r="BE147" s="228">
        <f>IF(N147="základní",J147,0)</f>
        <v>0</v>
      </c>
      <c r="BF147" s="228">
        <f>IF(N147="snížená",J147,0)</f>
        <v>0</v>
      </c>
      <c r="BG147" s="228">
        <f>IF(N147="zákl. přenesená",J147,0)</f>
        <v>0</v>
      </c>
      <c r="BH147" s="228">
        <f>IF(N147="sníž. přenesená",J147,0)</f>
        <v>0</v>
      </c>
      <c r="BI147" s="228">
        <f>IF(N147="nulová",J147,0)</f>
        <v>0</v>
      </c>
      <c r="BJ147" s="19" t="s">
        <v>83</v>
      </c>
      <c r="BK147" s="228">
        <f>ROUND(I147*H147,2)</f>
        <v>0</v>
      </c>
      <c r="BL147" s="19" t="s">
        <v>103</v>
      </c>
      <c r="BM147" s="227" t="s">
        <v>3342</v>
      </c>
    </row>
    <row r="148" s="2" customFormat="1">
      <c r="A148" s="40"/>
      <c r="B148" s="41"/>
      <c r="C148" s="42"/>
      <c r="D148" s="229" t="s">
        <v>343</v>
      </c>
      <c r="E148" s="42"/>
      <c r="F148" s="230" t="s">
        <v>3343</v>
      </c>
      <c r="G148" s="42"/>
      <c r="H148" s="42"/>
      <c r="I148" s="231"/>
      <c r="J148" s="42"/>
      <c r="K148" s="42"/>
      <c r="L148" s="46"/>
      <c r="M148" s="232"/>
      <c r="N148" s="233"/>
      <c r="O148" s="86"/>
      <c r="P148" s="86"/>
      <c r="Q148" s="86"/>
      <c r="R148" s="86"/>
      <c r="S148" s="86"/>
      <c r="T148" s="86"/>
      <c r="U148" s="87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T148" s="19" t="s">
        <v>343</v>
      </c>
      <c r="AU148" s="19" t="s">
        <v>85</v>
      </c>
    </row>
    <row r="149" s="2" customFormat="1">
      <c r="A149" s="40"/>
      <c r="B149" s="41"/>
      <c r="C149" s="42"/>
      <c r="D149" s="234" t="s">
        <v>345</v>
      </c>
      <c r="E149" s="42"/>
      <c r="F149" s="235" t="s">
        <v>3344</v>
      </c>
      <c r="G149" s="42"/>
      <c r="H149" s="42"/>
      <c r="I149" s="231"/>
      <c r="J149" s="42"/>
      <c r="K149" s="42"/>
      <c r="L149" s="46"/>
      <c r="M149" s="293"/>
      <c r="N149" s="294"/>
      <c r="O149" s="295"/>
      <c r="P149" s="295"/>
      <c r="Q149" s="295"/>
      <c r="R149" s="295"/>
      <c r="S149" s="295"/>
      <c r="T149" s="295"/>
      <c r="U149" s="296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T149" s="19" t="s">
        <v>345</v>
      </c>
      <c r="AU149" s="19" t="s">
        <v>85</v>
      </c>
    </row>
    <row r="150" s="2" customFormat="1" ht="6.96" customHeight="1">
      <c r="A150" s="40"/>
      <c r="B150" s="61"/>
      <c r="C150" s="62"/>
      <c r="D150" s="62"/>
      <c r="E150" s="62"/>
      <c r="F150" s="62"/>
      <c r="G150" s="62"/>
      <c r="H150" s="62"/>
      <c r="I150" s="62"/>
      <c r="J150" s="62"/>
      <c r="K150" s="62"/>
      <c r="L150" s="46"/>
      <c r="M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</row>
  </sheetData>
  <sheetProtection sheet="1" autoFilter="0" formatColumns="0" formatRows="0" objects="1" scenarios="1" spinCount="100000" saltValue="43pG9tVuk9HUe0Hj2xY+zR0CIIFJukkRPR4oUzPs4oYXNwWerKtJplex+gkibVjWnVO8RuWt+mX3XrMCKcBX5Q==" hashValue="EKkPGktBvdFSAX12nxYjagufqDNfErHS63nYNEppd46QXx2iAkPTPJqeg/2IQvaDfjRHY5XKBzNgcRf8mJjQjg==" algorithmName="SHA-512" password="B0A8"/>
  <autoFilter ref="C96:K149"/>
  <mergeCells count="15">
    <mergeCell ref="E7:H7"/>
    <mergeCell ref="E11:H11"/>
    <mergeCell ref="E9:H9"/>
    <mergeCell ref="E13:H13"/>
    <mergeCell ref="E22:H22"/>
    <mergeCell ref="E31:H31"/>
    <mergeCell ref="E52:H52"/>
    <mergeCell ref="E56:H56"/>
    <mergeCell ref="E54:H54"/>
    <mergeCell ref="E58:H58"/>
    <mergeCell ref="E83:H83"/>
    <mergeCell ref="E87:H87"/>
    <mergeCell ref="E85:H85"/>
    <mergeCell ref="E89:H89"/>
    <mergeCell ref="L2:V2"/>
  </mergeCells>
  <hyperlinks>
    <hyperlink ref="F101" r:id="rId1" display="https://podminky.urs.cz/item/CS_URS_2022_02/721174055"/>
    <hyperlink ref="F104" r:id="rId2" display="https://podminky.urs.cz/item/CS_URS_2022_02/721233112"/>
    <hyperlink ref="F107" r:id="rId3" display="https://podminky.urs.cz/item/CS_URS_2022_02/721242105"/>
    <hyperlink ref="F111" r:id="rId4" display="https://podminky.urs.cz/item/CS_URS_2022_02/721173315"/>
    <hyperlink ref="F124" r:id="rId5" display="https://podminky.urs.cz/item/CS_URS_2022_02/132312131"/>
    <hyperlink ref="F128" r:id="rId6" display="https://podminky.urs.cz/item/CS_URS_2022_02/162751114"/>
    <hyperlink ref="F132" r:id="rId7" display="https://podminky.urs.cz/item/CS_URS_2022_02/171201231"/>
    <hyperlink ref="F137" r:id="rId8" display="https://podminky.urs.cz/item/CS_URS_2022_02/174111101"/>
    <hyperlink ref="F141" r:id="rId9" display="https://podminky.urs.cz/item/CS_URS_2022_02/175111101"/>
    <hyperlink ref="F149" r:id="rId10" display="https://podminky.urs.cz/item/CS_URS_2022_02/998272201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11"/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4.16016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110</v>
      </c>
    </row>
    <row r="3" s="1" customFormat="1" ht="6.96" customHeight="1"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22"/>
      <c r="AT3" s="19" t="s">
        <v>85</v>
      </c>
    </row>
    <row r="4" s="1" customFormat="1" ht="24.96" customHeight="1">
      <c r="B4" s="22"/>
      <c r="D4" s="144" t="s">
        <v>174</v>
      </c>
      <c r="L4" s="22"/>
      <c r="M4" s="145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6" t="s">
        <v>16</v>
      </c>
      <c r="L6" s="22"/>
    </row>
    <row r="7" s="1" customFormat="1" ht="26.25" customHeight="1">
      <c r="B7" s="22"/>
      <c r="E7" s="147" t="str">
        <f>'Rekapitulace stavby'!K6</f>
        <v>PROJEKT NA STAVBU HALY PRO DEPONACI SILNIČNÍCH VOZIDEL JHV VE VOZOVNĚ STŘEŠOVICE</v>
      </c>
      <c r="F7" s="146"/>
      <c r="G7" s="146"/>
      <c r="H7" s="146"/>
      <c r="L7" s="22"/>
    </row>
    <row r="8">
      <c r="B8" s="22"/>
      <c r="D8" s="146" t="s">
        <v>187</v>
      </c>
      <c r="L8" s="22"/>
    </row>
    <row r="9" s="1" customFormat="1" ht="16.5" customHeight="1">
      <c r="B9" s="22"/>
      <c r="E9" s="147" t="s">
        <v>191</v>
      </c>
      <c r="F9" s="1"/>
      <c r="G9" s="1"/>
      <c r="H9" s="1"/>
      <c r="L9" s="22"/>
    </row>
    <row r="10" s="1" customFormat="1" ht="12" customHeight="1">
      <c r="B10" s="22"/>
      <c r="D10" s="146" t="s">
        <v>195</v>
      </c>
      <c r="L10" s="22"/>
    </row>
    <row r="11" s="2" customFormat="1" ht="16.5" customHeight="1">
      <c r="A11" s="40"/>
      <c r="B11" s="46"/>
      <c r="C11" s="40"/>
      <c r="D11" s="40"/>
      <c r="E11" s="160" t="s">
        <v>3111</v>
      </c>
      <c r="F11" s="40"/>
      <c r="G11" s="40"/>
      <c r="H11" s="40"/>
      <c r="I11" s="40"/>
      <c r="J11" s="40"/>
      <c r="K11" s="40"/>
      <c r="L11" s="148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 ht="12" customHeight="1">
      <c r="A12" s="40"/>
      <c r="B12" s="46"/>
      <c r="C12" s="40"/>
      <c r="D12" s="146" t="s">
        <v>3112</v>
      </c>
      <c r="E12" s="40"/>
      <c r="F12" s="40"/>
      <c r="G12" s="40"/>
      <c r="H12" s="40"/>
      <c r="I12" s="40"/>
      <c r="J12" s="40"/>
      <c r="K12" s="40"/>
      <c r="L12" s="148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6.5" customHeight="1">
      <c r="A13" s="40"/>
      <c r="B13" s="46"/>
      <c r="C13" s="40"/>
      <c r="D13" s="40"/>
      <c r="E13" s="149" t="s">
        <v>3345</v>
      </c>
      <c r="F13" s="40"/>
      <c r="G13" s="40"/>
      <c r="H13" s="40"/>
      <c r="I13" s="40"/>
      <c r="J13" s="40"/>
      <c r="K13" s="40"/>
      <c r="L13" s="148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>
      <c r="A14" s="40"/>
      <c r="B14" s="46"/>
      <c r="C14" s="40"/>
      <c r="D14" s="40"/>
      <c r="E14" s="40"/>
      <c r="F14" s="40"/>
      <c r="G14" s="40"/>
      <c r="H14" s="40"/>
      <c r="I14" s="40"/>
      <c r="J14" s="40"/>
      <c r="K14" s="40"/>
      <c r="L14" s="148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2" customHeight="1">
      <c r="A15" s="40"/>
      <c r="B15" s="46"/>
      <c r="C15" s="40"/>
      <c r="D15" s="146" t="s">
        <v>18</v>
      </c>
      <c r="E15" s="40"/>
      <c r="F15" s="135" t="s">
        <v>19</v>
      </c>
      <c r="G15" s="40"/>
      <c r="H15" s="40"/>
      <c r="I15" s="146" t="s">
        <v>20</v>
      </c>
      <c r="J15" s="135" t="s">
        <v>19</v>
      </c>
      <c r="K15" s="40"/>
      <c r="L15" s="148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6" t="s">
        <v>21</v>
      </c>
      <c r="E16" s="40"/>
      <c r="F16" s="135" t="s">
        <v>22</v>
      </c>
      <c r="G16" s="40"/>
      <c r="H16" s="40"/>
      <c r="I16" s="146" t="s">
        <v>23</v>
      </c>
      <c r="J16" s="150" t="str">
        <f>'Rekapitulace stavby'!AN8</f>
        <v>30. 1. 2023</v>
      </c>
      <c r="K16" s="40"/>
      <c r="L16" s="148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0.8" customHeight="1">
      <c r="A17" s="40"/>
      <c r="B17" s="46"/>
      <c r="C17" s="40"/>
      <c r="D17" s="40"/>
      <c r="E17" s="40"/>
      <c r="F17" s="40"/>
      <c r="G17" s="40"/>
      <c r="H17" s="40"/>
      <c r="I17" s="40"/>
      <c r="J17" s="40"/>
      <c r="K17" s="40"/>
      <c r="L17" s="148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12" customHeight="1">
      <c r="A18" s="40"/>
      <c r="B18" s="46"/>
      <c r="C18" s="40"/>
      <c r="D18" s="146" t="s">
        <v>25</v>
      </c>
      <c r="E18" s="40"/>
      <c r="F18" s="40"/>
      <c r="G18" s="40"/>
      <c r="H18" s="40"/>
      <c r="I18" s="146" t="s">
        <v>26</v>
      </c>
      <c r="J18" s="135" t="s">
        <v>27</v>
      </c>
      <c r="K18" s="40"/>
      <c r="L18" s="148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8" customHeight="1">
      <c r="A19" s="40"/>
      <c r="B19" s="46"/>
      <c r="C19" s="40"/>
      <c r="D19" s="40"/>
      <c r="E19" s="135" t="s">
        <v>28</v>
      </c>
      <c r="F19" s="40"/>
      <c r="G19" s="40"/>
      <c r="H19" s="40"/>
      <c r="I19" s="146" t="s">
        <v>29</v>
      </c>
      <c r="J19" s="135" t="s">
        <v>30</v>
      </c>
      <c r="K19" s="40"/>
      <c r="L19" s="148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6.96" customHeight="1">
      <c r="A20" s="40"/>
      <c r="B20" s="46"/>
      <c r="C20" s="40"/>
      <c r="D20" s="40"/>
      <c r="E20" s="40"/>
      <c r="F20" s="40"/>
      <c r="G20" s="40"/>
      <c r="H20" s="40"/>
      <c r="I20" s="40"/>
      <c r="J20" s="40"/>
      <c r="K20" s="40"/>
      <c r="L20" s="148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12" customHeight="1">
      <c r="A21" s="40"/>
      <c r="B21" s="46"/>
      <c r="C21" s="40"/>
      <c r="D21" s="146" t="s">
        <v>31</v>
      </c>
      <c r="E21" s="40"/>
      <c r="F21" s="40"/>
      <c r="G21" s="40"/>
      <c r="H21" s="40"/>
      <c r="I21" s="146" t="s">
        <v>26</v>
      </c>
      <c r="J21" s="35" t="str">
        <f>'Rekapitulace stavby'!AN13</f>
        <v>Vyplň údaj</v>
      </c>
      <c r="K21" s="40"/>
      <c r="L21" s="148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8" customHeight="1">
      <c r="A22" s="40"/>
      <c r="B22" s="46"/>
      <c r="C22" s="40"/>
      <c r="D22" s="40"/>
      <c r="E22" s="35" t="str">
        <f>'Rekapitulace stavby'!E14</f>
        <v>Vyplň údaj</v>
      </c>
      <c r="F22" s="135"/>
      <c r="G22" s="135"/>
      <c r="H22" s="135"/>
      <c r="I22" s="146" t="s">
        <v>29</v>
      </c>
      <c r="J22" s="35" t="str">
        <f>'Rekapitulace stavby'!AN14</f>
        <v>Vyplň údaj</v>
      </c>
      <c r="K22" s="40"/>
      <c r="L22" s="148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6.96" customHeight="1">
      <c r="A23" s="40"/>
      <c r="B23" s="46"/>
      <c r="C23" s="40"/>
      <c r="D23" s="40"/>
      <c r="E23" s="40"/>
      <c r="F23" s="40"/>
      <c r="G23" s="40"/>
      <c r="H23" s="40"/>
      <c r="I23" s="40"/>
      <c r="J23" s="40"/>
      <c r="K23" s="40"/>
      <c r="L23" s="148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12" customHeight="1">
      <c r="A24" s="40"/>
      <c r="B24" s="46"/>
      <c r="C24" s="40"/>
      <c r="D24" s="146" t="s">
        <v>33</v>
      </c>
      <c r="E24" s="40"/>
      <c r="F24" s="40"/>
      <c r="G24" s="40"/>
      <c r="H24" s="40"/>
      <c r="I24" s="146" t="s">
        <v>26</v>
      </c>
      <c r="J24" s="135" t="s">
        <v>34</v>
      </c>
      <c r="K24" s="40"/>
      <c r="L24" s="148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8" customHeight="1">
      <c r="A25" s="40"/>
      <c r="B25" s="46"/>
      <c r="C25" s="40"/>
      <c r="D25" s="40"/>
      <c r="E25" s="135" t="s">
        <v>35</v>
      </c>
      <c r="F25" s="40"/>
      <c r="G25" s="40"/>
      <c r="H25" s="40"/>
      <c r="I25" s="146" t="s">
        <v>29</v>
      </c>
      <c r="J25" s="135" t="s">
        <v>36</v>
      </c>
      <c r="K25" s="40"/>
      <c r="L25" s="148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6.96" customHeight="1">
      <c r="A26" s="40"/>
      <c r="B26" s="46"/>
      <c r="C26" s="40"/>
      <c r="D26" s="40"/>
      <c r="E26" s="40"/>
      <c r="F26" s="40"/>
      <c r="G26" s="40"/>
      <c r="H26" s="40"/>
      <c r="I26" s="40"/>
      <c r="J26" s="40"/>
      <c r="K26" s="40"/>
      <c r="L26" s="148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12" customHeight="1">
      <c r="A27" s="40"/>
      <c r="B27" s="46"/>
      <c r="C27" s="40"/>
      <c r="D27" s="146" t="s">
        <v>38</v>
      </c>
      <c r="E27" s="40"/>
      <c r="F27" s="40"/>
      <c r="G27" s="40"/>
      <c r="H27" s="40"/>
      <c r="I27" s="146" t="s">
        <v>26</v>
      </c>
      <c r="J27" s="135" t="str">
        <f>IF('Rekapitulace stavby'!AN19="","",'Rekapitulace stavby'!AN19)</f>
        <v/>
      </c>
      <c r="K27" s="40"/>
      <c r="L27" s="148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8" customHeight="1">
      <c r="A28" s="40"/>
      <c r="B28" s="46"/>
      <c r="C28" s="40"/>
      <c r="D28" s="40"/>
      <c r="E28" s="135" t="str">
        <f>IF('Rekapitulace stavby'!E20="","",'Rekapitulace stavby'!E20)</f>
        <v>Tomáš Krhutek</v>
      </c>
      <c r="F28" s="40"/>
      <c r="G28" s="40"/>
      <c r="H28" s="40"/>
      <c r="I28" s="146" t="s">
        <v>29</v>
      </c>
      <c r="J28" s="135" t="str">
        <f>IF('Rekapitulace stavby'!AN20="","",'Rekapitulace stavby'!AN20)</f>
        <v/>
      </c>
      <c r="K28" s="40"/>
      <c r="L28" s="148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2" customFormat="1" ht="6.96" customHeight="1">
      <c r="A29" s="40"/>
      <c r="B29" s="46"/>
      <c r="C29" s="40"/>
      <c r="D29" s="40"/>
      <c r="E29" s="40"/>
      <c r="F29" s="40"/>
      <c r="G29" s="40"/>
      <c r="H29" s="40"/>
      <c r="I29" s="40"/>
      <c r="J29" s="40"/>
      <c r="K29" s="40"/>
      <c r="L29" s="148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s="2" customFormat="1" ht="12" customHeight="1">
      <c r="A30" s="40"/>
      <c r="B30" s="46"/>
      <c r="C30" s="40"/>
      <c r="D30" s="146" t="s">
        <v>40</v>
      </c>
      <c r="E30" s="40"/>
      <c r="F30" s="40"/>
      <c r="G30" s="40"/>
      <c r="H30" s="40"/>
      <c r="I30" s="40"/>
      <c r="J30" s="40"/>
      <c r="K30" s="40"/>
      <c r="L30" s="148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8" customFormat="1" ht="16.5" customHeight="1">
      <c r="A31" s="151"/>
      <c r="B31" s="152"/>
      <c r="C31" s="151"/>
      <c r="D31" s="151"/>
      <c r="E31" s="153" t="s">
        <v>19</v>
      </c>
      <c r="F31" s="153"/>
      <c r="G31" s="153"/>
      <c r="H31" s="153"/>
      <c r="I31" s="151"/>
      <c r="J31" s="151"/>
      <c r="K31" s="151"/>
      <c r="L31" s="154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</row>
    <row r="32" s="2" customFormat="1" ht="6.96" customHeight="1">
      <c r="A32" s="40"/>
      <c r="B32" s="46"/>
      <c r="C32" s="40"/>
      <c r="D32" s="40"/>
      <c r="E32" s="40"/>
      <c r="F32" s="40"/>
      <c r="G32" s="40"/>
      <c r="H32" s="40"/>
      <c r="I32" s="40"/>
      <c r="J32" s="40"/>
      <c r="K32" s="40"/>
      <c r="L32" s="148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6"/>
      <c r="E33" s="156"/>
      <c r="F33" s="156"/>
      <c r="G33" s="156"/>
      <c r="H33" s="156"/>
      <c r="I33" s="156"/>
      <c r="J33" s="156"/>
      <c r="K33" s="156"/>
      <c r="L33" s="148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25.44" customHeight="1">
      <c r="A34" s="40"/>
      <c r="B34" s="46"/>
      <c r="C34" s="40"/>
      <c r="D34" s="157" t="s">
        <v>42</v>
      </c>
      <c r="E34" s="40"/>
      <c r="F34" s="40"/>
      <c r="G34" s="40"/>
      <c r="H34" s="40"/>
      <c r="I34" s="40"/>
      <c r="J34" s="158">
        <f>ROUND(J97, 2)</f>
        <v>0</v>
      </c>
      <c r="K34" s="40"/>
      <c r="L34" s="148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6.96" customHeight="1">
      <c r="A35" s="40"/>
      <c r="B35" s="46"/>
      <c r="C35" s="40"/>
      <c r="D35" s="156"/>
      <c r="E35" s="156"/>
      <c r="F35" s="156"/>
      <c r="G35" s="156"/>
      <c r="H35" s="156"/>
      <c r="I35" s="156"/>
      <c r="J35" s="156"/>
      <c r="K35" s="156"/>
      <c r="L35" s="148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40"/>
      <c r="F36" s="159" t="s">
        <v>44</v>
      </c>
      <c r="G36" s="40"/>
      <c r="H36" s="40"/>
      <c r="I36" s="159" t="s">
        <v>43</v>
      </c>
      <c r="J36" s="159" t="s">
        <v>45</v>
      </c>
      <c r="K36" s="40"/>
      <c r="L36" s="148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s="2" customFormat="1" ht="14.4" customHeight="1">
      <c r="A37" s="40"/>
      <c r="B37" s="46"/>
      <c r="C37" s="40"/>
      <c r="D37" s="160" t="s">
        <v>46</v>
      </c>
      <c r="E37" s="146" t="s">
        <v>47</v>
      </c>
      <c r="F37" s="161">
        <f>ROUND((SUM(BE97:BE207)),  2)</f>
        <v>0</v>
      </c>
      <c r="G37" s="40"/>
      <c r="H37" s="40"/>
      <c r="I37" s="162">
        <v>0.20999999999999999</v>
      </c>
      <c r="J37" s="161">
        <f>ROUND(((SUM(BE97:BE207))*I37),  2)</f>
        <v>0</v>
      </c>
      <c r="K37" s="40"/>
      <c r="L37" s="148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s="2" customFormat="1" ht="14.4" customHeight="1">
      <c r="A38" s="40"/>
      <c r="B38" s="46"/>
      <c r="C38" s="40"/>
      <c r="D38" s="40"/>
      <c r="E38" s="146" t="s">
        <v>48</v>
      </c>
      <c r="F38" s="161">
        <f>ROUND((SUM(BF97:BF207)),  2)</f>
        <v>0</v>
      </c>
      <c r="G38" s="40"/>
      <c r="H38" s="40"/>
      <c r="I38" s="162">
        <v>0.14999999999999999</v>
      </c>
      <c r="J38" s="161">
        <f>ROUND(((SUM(BF97:BF207))*I38),  2)</f>
        <v>0</v>
      </c>
      <c r="K38" s="40"/>
      <c r="L38" s="148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6" t="s">
        <v>49</v>
      </c>
      <c r="F39" s="161">
        <f>ROUND((SUM(BG97:BG207)),  2)</f>
        <v>0</v>
      </c>
      <c r="G39" s="40"/>
      <c r="H39" s="40"/>
      <c r="I39" s="162">
        <v>0.20999999999999999</v>
      </c>
      <c r="J39" s="161">
        <f>0</f>
        <v>0</v>
      </c>
      <c r="K39" s="40"/>
      <c r="L39" s="148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hidden="1" s="2" customFormat="1" ht="14.4" customHeight="1">
      <c r="A40" s="40"/>
      <c r="B40" s="46"/>
      <c r="C40" s="40"/>
      <c r="D40" s="40"/>
      <c r="E40" s="146" t="s">
        <v>50</v>
      </c>
      <c r="F40" s="161">
        <f>ROUND((SUM(BH97:BH207)),  2)</f>
        <v>0</v>
      </c>
      <c r="G40" s="40"/>
      <c r="H40" s="40"/>
      <c r="I40" s="162">
        <v>0.14999999999999999</v>
      </c>
      <c r="J40" s="161">
        <f>0</f>
        <v>0</v>
      </c>
      <c r="K40" s="40"/>
      <c r="L40" s="148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hidden="1" s="2" customFormat="1" ht="14.4" customHeight="1">
      <c r="A41" s="40"/>
      <c r="B41" s="46"/>
      <c r="C41" s="40"/>
      <c r="D41" s="40"/>
      <c r="E41" s="146" t="s">
        <v>51</v>
      </c>
      <c r="F41" s="161">
        <f>ROUND((SUM(BI97:BI207)),  2)</f>
        <v>0</v>
      </c>
      <c r="G41" s="40"/>
      <c r="H41" s="40"/>
      <c r="I41" s="162">
        <v>0</v>
      </c>
      <c r="J41" s="161">
        <f>0</f>
        <v>0</v>
      </c>
      <c r="K41" s="40"/>
      <c r="L41" s="148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6.96" customHeight="1">
      <c r="A42" s="40"/>
      <c r="B42" s="46"/>
      <c r="C42" s="40"/>
      <c r="D42" s="40"/>
      <c r="E42" s="40"/>
      <c r="F42" s="40"/>
      <c r="G42" s="40"/>
      <c r="H42" s="40"/>
      <c r="I42" s="40"/>
      <c r="J42" s="40"/>
      <c r="K42" s="40"/>
      <c r="L42" s="148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3" s="2" customFormat="1" ht="25.44" customHeight="1">
      <c r="A43" s="40"/>
      <c r="B43" s="46"/>
      <c r="C43" s="163"/>
      <c r="D43" s="164" t="s">
        <v>52</v>
      </c>
      <c r="E43" s="165"/>
      <c r="F43" s="165"/>
      <c r="G43" s="166" t="s">
        <v>53</v>
      </c>
      <c r="H43" s="167" t="s">
        <v>54</v>
      </c>
      <c r="I43" s="165"/>
      <c r="J43" s="168">
        <f>SUM(J34:J41)</f>
        <v>0</v>
      </c>
      <c r="K43" s="169"/>
      <c r="L43" s="148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</row>
    <row r="44" s="2" customFormat="1" ht="14.4" customHeight="1">
      <c r="A44" s="40"/>
      <c r="B44" s="170"/>
      <c r="C44" s="171"/>
      <c r="D44" s="171"/>
      <c r="E44" s="171"/>
      <c r="F44" s="171"/>
      <c r="G44" s="171"/>
      <c r="H44" s="171"/>
      <c r="I44" s="171"/>
      <c r="J44" s="171"/>
      <c r="K44" s="171"/>
      <c r="L44" s="148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8" s="2" customFormat="1" ht="6.96" customHeight="1">
      <c r="A48" s="40"/>
      <c r="B48" s="172"/>
      <c r="C48" s="173"/>
      <c r="D48" s="173"/>
      <c r="E48" s="173"/>
      <c r="F48" s="173"/>
      <c r="G48" s="173"/>
      <c r="H48" s="173"/>
      <c r="I48" s="173"/>
      <c r="J48" s="173"/>
      <c r="K48" s="173"/>
      <c r="L48" s="148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24.96" customHeight="1">
      <c r="A49" s="40"/>
      <c r="B49" s="41"/>
      <c r="C49" s="25" t="s">
        <v>284</v>
      </c>
      <c r="D49" s="42"/>
      <c r="E49" s="42"/>
      <c r="F49" s="42"/>
      <c r="G49" s="42"/>
      <c r="H49" s="42"/>
      <c r="I49" s="42"/>
      <c r="J49" s="42"/>
      <c r="K49" s="42"/>
      <c r="L49" s="148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6.96" customHeight="1">
      <c r="A50" s="40"/>
      <c r="B50" s="41"/>
      <c r="C50" s="42"/>
      <c r="D50" s="42"/>
      <c r="E50" s="42"/>
      <c r="F50" s="42"/>
      <c r="G50" s="42"/>
      <c r="H50" s="42"/>
      <c r="I50" s="42"/>
      <c r="J50" s="42"/>
      <c r="K50" s="42"/>
      <c r="L50" s="148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2" customFormat="1" ht="12" customHeight="1">
      <c r="A51" s="40"/>
      <c r="B51" s="41"/>
      <c r="C51" s="34" t="s">
        <v>16</v>
      </c>
      <c r="D51" s="42"/>
      <c r="E51" s="42"/>
      <c r="F51" s="42"/>
      <c r="G51" s="42"/>
      <c r="H51" s="42"/>
      <c r="I51" s="42"/>
      <c r="J51" s="42"/>
      <c r="K51" s="42"/>
      <c r="L51" s="148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s="2" customFormat="1" ht="26.25" customHeight="1">
      <c r="A52" s="40"/>
      <c r="B52" s="41"/>
      <c r="C52" s="42"/>
      <c r="D52" s="42"/>
      <c r="E52" s="174" t="str">
        <f>E7</f>
        <v>PROJEKT NA STAVBU HALY PRO DEPONACI SILNIČNÍCH VOZIDEL JHV VE VOZOVNĚ STŘEŠOVICE</v>
      </c>
      <c r="F52" s="34"/>
      <c r="G52" s="34"/>
      <c r="H52" s="34"/>
      <c r="I52" s="42"/>
      <c r="J52" s="42"/>
      <c r="K52" s="42"/>
      <c r="L52" s="148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1" customFormat="1" ht="12" customHeight="1">
      <c r="B53" s="23"/>
      <c r="C53" s="34" t="s">
        <v>187</v>
      </c>
      <c r="D53" s="24"/>
      <c r="E53" s="24"/>
      <c r="F53" s="24"/>
      <c r="G53" s="24"/>
      <c r="H53" s="24"/>
      <c r="I53" s="24"/>
      <c r="J53" s="24"/>
      <c r="K53" s="24"/>
      <c r="L53" s="22"/>
    </row>
    <row r="54" s="1" customFormat="1" ht="16.5" customHeight="1">
      <c r="B54" s="23"/>
      <c r="C54" s="24"/>
      <c r="D54" s="24"/>
      <c r="E54" s="174" t="s">
        <v>191</v>
      </c>
      <c r="F54" s="24"/>
      <c r="G54" s="24"/>
      <c r="H54" s="24"/>
      <c r="I54" s="24"/>
      <c r="J54" s="24"/>
      <c r="K54" s="24"/>
      <c r="L54" s="22"/>
    </row>
    <row r="55" s="1" customFormat="1" ht="12" customHeight="1">
      <c r="B55" s="23"/>
      <c r="C55" s="34" t="s">
        <v>195</v>
      </c>
      <c r="D55" s="24"/>
      <c r="E55" s="24"/>
      <c r="F55" s="24"/>
      <c r="G55" s="24"/>
      <c r="H55" s="24"/>
      <c r="I55" s="24"/>
      <c r="J55" s="24"/>
      <c r="K55" s="24"/>
      <c r="L55" s="22"/>
    </row>
    <row r="56" s="2" customFormat="1" ht="16.5" customHeight="1">
      <c r="A56" s="40"/>
      <c r="B56" s="41"/>
      <c r="C56" s="42"/>
      <c r="D56" s="42"/>
      <c r="E56" s="297" t="s">
        <v>3111</v>
      </c>
      <c r="F56" s="42"/>
      <c r="G56" s="42"/>
      <c r="H56" s="42"/>
      <c r="I56" s="42"/>
      <c r="J56" s="42"/>
      <c r="K56" s="42"/>
      <c r="L56" s="148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12" customHeight="1">
      <c r="A57" s="40"/>
      <c r="B57" s="41"/>
      <c r="C57" s="34" t="s">
        <v>3112</v>
      </c>
      <c r="D57" s="42"/>
      <c r="E57" s="42"/>
      <c r="F57" s="42"/>
      <c r="G57" s="42"/>
      <c r="H57" s="42"/>
      <c r="I57" s="42"/>
      <c r="J57" s="42"/>
      <c r="K57" s="42"/>
      <c r="L57" s="148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6.5" customHeight="1">
      <c r="A58" s="40"/>
      <c r="B58" s="41"/>
      <c r="C58" s="42"/>
      <c r="D58" s="42"/>
      <c r="E58" s="71" t="str">
        <f>E13</f>
        <v>SO-02-4.1-3 - KANALIZACE</v>
      </c>
      <c r="F58" s="42"/>
      <c r="G58" s="42"/>
      <c r="H58" s="42"/>
      <c r="I58" s="42"/>
      <c r="J58" s="42"/>
      <c r="K58" s="42"/>
      <c r="L58" s="148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6.96" customHeight="1">
      <c r="A59" s="40"/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148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2" customHeight="1">
      <c r="A60" s="40"/>
      <c r="B60" s="41"/>
      <c r="C60" s="34" t="s">
        <v>21</v>
      </c>
      <c r="D60" s="42"/>
      <c r="E60" s="42"/>
      <c r="F60" s="29" t="str">
        <f>F16</f>
        <v xml:space="preserve">Patočkova č.p. 132 a 460, Na Ořechovce č.p. 1062 </v>
      </c>
      <c r="G60" s="42"/>
      <c r="H60" s="42"/>
      <c r="I60" s="34" t="s">
        <v>23</v>
      </c>
      <c r="J60" s="74" t="str">
        <f>IF(J16="","",J16)</f>
        <v>30. 1. 2023</v>
      </c>
      <c r="K60" s="42"/>
      <c r="L60" s="148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6.96" customHeight="1">
      <c r="A61" s="40"/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148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15.15" customHeight="1">
      <c r="A62" s="40"/>
      <c r="B62" s="41"/>
      <c r="C62" s="34" t="s">
        <v>25</v>
      </c>
      <c r="D62" s="42"/>
      <c r="E62" s="42"/>
      <c r="F62" s="29" t="str">
        <f>E19</f>
        <v>Dopravní podnik hl. m. Prahy, akciová společnost</v>
      </c>
      <c r="G62" s="42"/>
      <c r="H62" s="42"/>
      <c r="I62" s="34" t="s">
        <v>33</v>
      </c>
      <c r="J62" s="38" t="str">
        <f>E25</f>
        <v>SAGASTA, s.r.o.</v>
      </c>
      <c r="K62" s="42"/>
      <c r="L62" s="148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15.15" customHeight="1">
      <c r="A63" s="40"/>
      <c r="B63" s="41"/>
      <c r="C63" s="34" t="s">
        <v>31</v>
      </c>
      <c r="D63" s="42"/>
      <c r="E63" s="42"/>
      <c r="F63" s="29" t="str">
        <f>IF(E22="","",E22)</f>
        <v>Vyplň údaj</v>
      </c>
      <c r="G63" s="42"/>
      <c r="H63" s="42"/>
      <c r="I63" s="34" t="s">
        <v>38</v>
      </c>
      <c r="J63" s="38" t="str">
        <f>E28</f>
        <v>Tomáš Krhutek</v>
      </c>
      <c r="K63" s="42"/>
      <c r="L63" s="148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 s="2" customFormat="1" ht="10.32" customHeight="1">
      <c r="A64" s="40"/>
      <c r="B64" s="41"/>
      <c r="C64" s="42"/>
      <c r="D64" s="42"/>
      <c r="E64" s="42"/>
      <c r="F64" s="42"/>
      <c r="G64" s="42"/>
      <c r="H64" s="42"/>
      <c r="I64" s="42"/>
      <c r="J64" s="42"/>
      <c r="K64" s="42"/>
      <c r="L64" s="148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 s="2" customFormat="1" ht="29.28" customHeight="1">
      <c r="A65" s="40"/>
      <c r="B65" s="41"/>
      <c r="C65" s="175" t="s">
        <v>285</v>
      </c>
      <c r="D65" s="176"/>
      <c r="E65" s="176"/>
      <c r="F65" s="176"/>
      <c r="G65" s="176"/>
      <c r="H65" s="176"/>
      <c r="I65" s="176"/>
      <c r="J65" s="177" t="s">
        <v>286</v>
      </c>
      <c r="K65" s="176"/>
      <c r="L65" s="148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 s="2" customFormat="1" ht="10.32" customHeight="1">
      <c r="A66" s="40"/>
      <c r="B66" s="41"/>
      <c r="C66" s="42"/>
      <c r="D66" s="42"/>
      <c r="E66" s="42"/>
      <c r="F66" s="42"/>
      <c r="G66" s="42"/>
      <c r="H66" s="42"/>
      <c r="I66" s="42"/>
      <c r="J66" s="42"/>
      <c r="K66" s="42"/>
      <c r="L66" s="148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 s="2" customFormat="1" ht="22.8" customHeight="1">
      <c r="A67" s="40"/>
      <c r="B67" s="41"/>
      <c r="C67" s="178" t="s">
        <v>74</v>
      </c>
      <c r="D67" s="42"/>
      <c r="E67" s="42"/>
      <c r="F67" s="42"/>
      <c r="G67" s="42"/>
      <c r="H67" s="42"/>
      <c r="I67" s="42"/>
      <c r="J67" s="104">
        <f>J97</f>
        <v>0</v>
      </c>
      <c r="K67" s="42"/>
      <c r="L67" s="148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U67" s="19" t="s">
        <v>287</v>
      </c>
    </row>
    <row r="68" s="9" customFormat="1" ht="24.96" customHeight="1">
      <c r="A68" s="9"/>
      <c r="B68" s="179"/>
      <c r="C68" s="180"/>
      <c r="D68" s="181" t="s">
        <v>3346</v>
      </c>
      <c r="E68" s="182"/>
      <c r="F68" s="182"/>
      <c r="G68" s="182"/>
      <c r="H68" s="182"/>
      <c r="I68" s="182"/>
      <c r="J68" s="183">
        <f>J98</f>
        <v>0</v>
      </c>
      <c r="K68" s="180"/>
      <c r="L68" s="184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="9" customFormat="1" ht="24.96" customHeight="1">
      <c r="A69" s="9"/>
      <c r="B69" s="179"/>
      <c r="C69" s="180"/>
      <c r="D69" s="181" t="s">
        <v>3347</v>
      </c>
      <c r="E69" s="182"/>
      <c r="F69" s="182"/>
      <c r="G69" s="182"/>
      <c r="H69" s="182"/>
      <c r="I69" s="182"/>
      <c r="J69" s="183">
        <f>J124</f>
        <v>0</v>
      </c>
      <c r="K69" s="180"/>
      <c r="L69" s="184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="9" customFormat="1" ht="24.96" customHeight="1">
      <c r="A70" s="9"/>
      <c r="B70" s="179"/>
      <c r="C70" s="180"/>
      <c r="D70" s="181" t="s">
        <v>3348</v>
      </c>
      <c r="E70" s="182"/>
      <c r="F70" s="182"/>
      <c r="G70" s="182"/>
      <c r="H70" s="182"/>
      <c r="I70" s="182"/>
      <c r="J70" s="183">
        <f>J143</f>
        <v>0</v>
      </c>
      <c r="K70" s="180"/>
      <c r="L70" s="184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s="9" customFormat="1" ht="24.96" customHeight="1">
      <c r="A71" s="9"/>
      <c r="B71" s="179"/>
      <c r="C71" s="180"/>
      <c r="D71" s="181" t="s">
        <v>3349</v>
      </c>
      <c r="E71" s="182"/>
      <c r="F71" s="182"/>
      <c r="G71" s="182"/>
      <c r="H71" s="182"/>
      <c r="I71" s="182"/>
      <c r="J71" s="183">
        <f>J155</f>
        <v>0</v>
      </c>
      <c r="K71" s="180"/>
      <c r="L71" s="184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="9" customFormat="1" ht="24.96" customHeight="1">
      <c r="A72" s="9"/>
      <c r="B72" s="179"/>
      <c r="C72" s="180"/>
      <c r="D72" s="181" t="s">
        <v>3350</v>
      </c>
      <c r="E72" s="182"/>
      <c r="F72" s="182"/>
      <c r="G72" s="182"/>
      <c r="H72" s="182"/>
      <c r="I72" s="182"/>
      <c r="J72" s="183">
        <f>J164</f>
        <v>0</v>
      </c>
      <c r="K72" s="180"/>
      <c r="L72" s="184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="9" customFormat="1" ht="24.96" customHeight="1">
      <c r="A73" s="9"/>
      <c r="B73" s="179"/>
      <c r="C73" s="180"/>
      <c r="D73" s="181" t="s">
        <v>3351</v>
      </c>
      <c r="E73" s="182"/>
      <c r="F73" s="182"/>
      <c r="G73" s="182"/>
      <c r="H73" s="182"/>
      <c r="I73" s="182"/>
      <c r="J73" s="183">
        <f>J185</f>
        <v>0</v>
      </c>
      <c r="K73" s="180"/>
      <c r="L73" s="184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s="2" customFormat="1" ht="21.84" customHeight="1">
      <c r="A74" s="40"/>
      <c r="B74" s="41"/>
      <c r="C74" s="42"/>
      <c r="D74" s="42"/>
      <c r="E74" s="42"/>
      <c r="F74" s="42"/>
      <c r="G74" s="42"/>
      <c r="H74" s="42"/>
      <c r="I74" s="42"/>
      <c r="J74" s="42"/>
      <c r="K74" s="42"/>
      <c r="L74" s="148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 s="2" customFormat="1" ht="6.96" customHeight="1">
      <c r="A75" s="40"/>
      <c r="B75" s="61"/>
      <c r="C75" s="62"/>
      <c r="D75" s="62"/>
      <c r="E75" s="62"/>
      <c r="F75" s="62"/>
      <c r="G75" s="62"/>
      <c r="H75" s="62"/>
      <c r="I75" s="62"/>
      <c r="J75" s="62"/>
      <c r="K75" s="62"/>
      <c r="L75" s="148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9" s="2" customFormat="1" ht="6.96" customHeight="1">
      <c r="A79" s="40"/>
      <c r="B79" s="63"/>
      <c r="C79" s="64"/>
      <c r="D79" s="64"/>
      <c r="E79" s="64"/>
      <c r="F79" s="64"/>
      <c r="G79" s="64"/>
      <c r="H79" s="64"/>
      <c r="I79" s="64"/>
      <c r="J79" s="64"/>
      <c r="K79" s="64"/>
      <c r="L79" s="148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24.96" customHeight="1">
      <c r="A80" s="40"/>
      <c r="B80" s="41"/>
      <c r="C80" s="25" t="s">
        <v>319</v>
      </c>
      <c r="D80" s="42"/>
      <c r="E80" s="42"/>
      <c r="F80" s="42"/>
      <c r="G80" s="42"/>
      <c r="H80" s="42"/>
      <c r="I80" s="42"/>
      <c r="J80" s="42"/>
      <c r="K80" s="42"/>
      <c r="L80" s="148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6.96" customHeight="1">
      <c r="A81" s="40"/>
      <c r="B81" s="41"/>
      <c r="C81" s="42"/>
      <c r="D81" s="42"/>
      <c r="E81" s="42"/>
      <c r="F81" s="42"/>
      <c r="G81" s="42"/>
      <c r="H81" s="42"/>
      <c r="I81" s="42"/>
      <c r="J81" s="42"/>
      <c r="K81" s="42"/>
      <c r="L81" s="148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12" customHeight="1">
      <c r="A82" s="40"/>
      <c r="B82" s="41"/>
      <c r="C82" s="34" t="s">
        <v>16</v>
      </c>
      <c r="D82" s="42"/>
      <c r="E82" s="42"/>
      <c r="F82" s="42"/>
      <c r="G82" s="42"/>
      <c r="H82" s="42"/>
      <c r="I82" s="42"/>
      <c r="J82" s="42"/>
      <c r="K82" s="42"/>
      <c r="L82" s="148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2" customFormat="1" ht="26.25" customHeight="1">
      <c r="A83" s="40"/>
      <c r="B83" s="41"/>
      <c r="C83" s="42"/>
      <c r="D83" s="42"/>
      <c r="E83" s="174" t="str">
        <f>E7</f>
        <v>PROJEKT NA STAVBU HALY PRO DEPONACI SILNIČNÍCH VOZIDEL JHV VE VOZOVNĚ STŘEŠOVICE</v>
      </c>
      <c r="F83" s="34"/>
      <c r="G83" s="34"/>
      <c r="H83" s="34"/>
      <c r="I83" s="42"/>
      <c r="J83" s="42"/>
      <c r="K83" s="42"/>
      <c r="L83" s="148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="1" customFormat="1" ht="12" customHeight="1">
      <c r="B84" s="23"/>
      <c r="C84" s="34" t="s">
        <v>187</v>
      </c>
      <c r="D84" s="24"/>
      <c r="E84" s="24"/>
      <c r="F84" s="24"/>
      <c r="G84" s="24"/>
      <c r="H84" s="24"/>
      <c r="I84" s="24"/>
      <c r="J84" s="24"/>
      <c r="K84" s="24"/>
      <c r="L84" s="22"/>
    </row>
    <row r="85" s="1" customFormat="1" ht="16.5" customHeight="1">
      <c r="B85" s="23"/>
      <c r="C85" s="24"/>
      <c r="D85" s="24"/>
      <c r="E85" s="174" t="s">
        <v>191</v>
      </c>
      <c r="F85" s="24"/>
      <c r="G85" s="24"/>
      <c r="H85" s="24"/>
      <c r="I85" s="24"/>
      <c r="J85" s="24"/>
      <c r="K85" s="24"/>
      <c r="L85" s="22"/>
    </row>
    <row r="86" s="1" customFormat="1" ht="12" customHeight="1">
      <c r="B86" s="23"/>
      <c r="C86" s="34" t="s">
        <v>195</v>
      </c>
      <c r="D86" s="24"/>
      <c r="E86" s="24"/>
      <c r="F86" s="24"/>
      <c r="G86" s="24"/>
      <c r="H86" s="24"/>
      <c r="I86" s="24"/>
      <c r="J86" s="24"/>
      <c r="K86" s="24"/>
      <c r="L86" s="22"/>
    </row>
    <row r="87" s="2" customFormat="1" ht="16.5" customHeight="1">
      <c r="A87" s="40"/>
      <c r="B87" s="41"/>
      <c r="C87" s="42"/>
      <c r="D87" s="42"/>
      <c r="E87" s="297" t="s">
        <v>3111</v>
      </c>
      <c r="F87" s="42"/>
      <c r="G87" s="42"/>
      <c r="H87" s="42"/>
      <c r="I87" s="42"/>
      <c r="J87" s="42"/>
      <c r="K87" s="42"/>
      <c r="L87" s="148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2" customFormat="1" ht="12" customHeight="1">
      <c r="A88" s="40"/>
      <c r="B88" s="41"/>
      <c r="C88" s="34" t="s">
        <v>3112</v>
      </c>
      <c r="D88" s="42"/>
      <c r="E88" s="42"/>
      <c r="F88" s="42"/>
      <c r="G88" s="42"/>
      <c r="H88" s="42"/>
      <c r="I88" s="42"/>
      <c r="J88" s="42"/>
      <c r="K88" s="42"/>
      <c r="L88" s="148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 s="2" customFormat="1" ht="16.5" customHeight="1">
      <c r="A89" s="40"/>
      <c r="B89" s="41"/>
      <c r="C89" s="42"/>
      <c r="D89" s="42"/>
      <c r="E89" s="71" t="str">
        <f>E13</f>
        <v>SO-02-4.1-3 - KANALIZACE</v>
      </c>
      <c r="F89" s="42"/>
      <c r="G89" s="42"/>
      <c r="H89" s="42"/>
      <c r="I89" s="42"/>
      <c r="J89" s="42"/>
      <c r="K89" s="42"/>
      <c r="L89" s="148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 s="2" customFormat="1" ht="6.96" customHeight="1">
      <c r="A90" s="40"/>
      <c r="B90" s="41"/>
      <c r="C90" s="42"/>
      <c r="D90" s="42"/>
      <c r="E90" s="42"/>
      <c r="F90" s="42"/>
      <c r="G90" s="42"/>
      <c r="H90" s="42"/>
      <c r="I90" s="42"/>
      <c r="J90" s="42"/>
      <c r="K90" s="42"/>
      <c r="L90" s="148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 s="2" customFormat="1" ht="12" customHeight="1">
      <c r="A91" s="40"/>
      <c r="B91" s="41"/>
      <c r="C91" s="34" t="s">
        <v>21</v>
      </c>
      <c r="D91" s="42"/>
      <c r="E91" s="42"/>
      <c r="F91" s="29" t="str">
        <f>F16</f>
        <v xml:space="preserve">Patočkova č.p. 132 a 460, Na Ořechovce č.p. 1062 </v>
      </c>
      <c r="G91" s="42"/>
      <c r="H91" s="42"/>
      <c r="I91" s="34" t="s">
        <v>23</v>
      </c>
      <c r="J91" s="74" t="str">
        <f>IF(J16="","",J16)</f>
        <v>30. 1. 2023</v>
      </c>
      <c r="K91" s="42"/>
      <c r="L91" s="148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2" s="2" customFormat="1" ht="6.96" customHeight="1">
      <c r="A92" s="40"/>
      <c r="B92" s="41"/>
      <c r="C92" s="42"/>
      <c r="D92" s="42"/>
      <c r="E92" s="42"/>
      <c r="F92" s="42"/>
      <c r="G92" s="42"/>
      <c r="H92" s="42"/>
      <c r="I92" s="42"/>
      <c r="J92" s="42"/>
      <c r="K92" s="42"/>
      <c r="L92" s="148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</row>
    <row r="93" s="2" customFormat="1" ht="15.15" customHeight="1">
      <c r="A93" s="40"/>
      <c r="B93" s="41"/>
      <c r="C93" s="34" t="s">
        <v>25</v>
      </c>
      <c r="D93" s="42"/>
      <c r="E93" s="42"/>
      <c r="F93" s="29" t="str">
        <f>E19</f>
        <v>Dopravní podnik hl. m. Prahy, akciová společnost</v>
      </c>
      <c r="G93" s="42"/>
      <c r="H93" s="42"/>
      <c r="I93" s="34" t="s">
        <v>33</v>
      </c>
      <c r="J93" s="38" t="str">
        <f>E25</f>
        <v>SAGASTA, s.r.o.</v>
      </c>
      <c r="K93" s="42"/>
      <c r="L93" s="148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</row>
    <row r="94" s="2" customFormat="1" ht="15.15" customHeight="1">
      <c r="A94" s="40"/>
      <c r="B94" s="41"/>
      <c r="C94" s="34" t="s">
        <v>31</v>
      </c>
      <c r="D94" s="42"/>
      <c r="E94" s="42"/>
      <c r="F94" s="29" t="str">
        <f>IF(E22="","",E22)</f>
        <v>Vyplň údaj</v>
      </c>
      <c r="G94" s="42"/>
      <c r="H94" s="42"/>
      <c r="I94" s="34" t="s">
        <v>38</v>
      </c>
      <c r="J94" s="38" t="str">
        <f>E28</f>
        <v>Tomáš Krhutek</v>
      </c>
      <c r="K94" s="42"/>
      <c r="L94" s="148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</row>
    <row r="95" s="2" customFormat="1" ht="10.32" customHeight="1">
      <c r="A95" s="40"/>
      <c r="B95" s="41"/>
      <c r="C95" s="42"/>
      <c r="D95" s="42"/>
      <c r="E95" s="42"/>
      <c r="F95" s="42"/>
      <c r="G95" s="42"/>
      <c r="H95" s="42"/>
      <c r="I95" s="42"/>
      <c r="J95" s="42"/>
      <c r="K95" s="42"/>
      <c r="L95" s="148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</row>
    <row r="96" s="11" customFormat="1" ht="29.28" customHeight="1">
      <c r="A96" s="190"/>
      <c r="B96" s="191"/>
      <c r="C96" s="192" t="s">
        <v>320</v>
      </c>
      <c r="D96" s="193" t="s">
        <v>61</v>
      </c>
      <c r="E96" s="193" t="s">
        <v>57</v>
      </c>
      <c r="F96" s="193" t="s">
        <v>58</v>
      </c>
      <c r="G96" s="193" t="s">
        <v>321</v>
      </c>
      <c r="H96" s="193" t="s">
        <v>322</v>
      </c>
      <c r="I96" s="193" t="s">
        <v>323</v>
      </c>
      <c r="J96" s="193" t="s">
        <v>286</v>
      </c>
      <c r="K96" s="194" t="s">
        <v>324</v>
      </c>
      <c r="L96" s="195"/>
      <c r="M96" s="94" t="s">
        <v>19</v>
      </c>
      <c r="N96" s="95" t="s">
        <v>46</v>
      </c>
      <c r="O96" s="95" t="s">
        <v>325</v>
      </c>
      <c r="P96" s="95" t="s">
        <v>326</v>
      </c>
      <c r="Q96" s="95" t="s">
        <v>327</v>
      </c>
      <c r="R96" s="95" t="s">
        <v>328</v>
      </c>
      <c r="S96" s="95" t="s">
        <v>329</v>
      </c>
      <c r="T96" s="95" t="s">
        <v>330</v>
      </c>
      <c r="U96" s="96" t="s">
        <v>331</v>
      </c>
      <c r="V96" s="190"/>
      <c r="W96" s="190"/>
      <c r="X96" s="190"/>
      <c r="Y96" s="190"/>
      <c r="Z96" s="190"/>
      <c r="AA96" s="190"/>
      <c r="AB96" s="190"/>
      <c r="AC96" s="190"/>
      <c r="AD96" s="190"/>
      <c r="AE96" s="190"/>
    </row>
    <row r="97" s="2" customFormat="1" ht="22.8" customHeight="1">
      <c r="A97" s="40"/>
      <c r="B97" s="41"/>
      <c r="C97" s="101" t="s">
        <v>332</v>
      </c>
      <c r="D97" s="42"/>
      <c r="E97" s="42"/>
      <c r="F97" s="42"/>
      <c r="G97" s="42"/>
      <c r="H97" s="42"/>
      <c r="I97" s="42"/>
      <c r="J97" s="196">
        <f>BK97</f>
        <v>0</v>
      </c>
      <c r="K97" s="42"/>
      <c r="L97" s="46"/>
      <c r="M97" s="97"/>
      <c r="N97" s="197"/>
      <c r="O97" s="98"/>
      <c r="P97" s="198">
        <f>P98+P124+P143+P155+P164+P185</f>
        <v>0</v>
      </c>
      <c r="Q97" s="98"/>
      <c r="R97" s="198">
        <f>R98+R124+R143+R155+R164+R185</f>
        <v>26.639810000000004</v>
      </c>
      <c r="S97" s="98"/>
      <c r="T97" s="198">
        <f>T98+T124+T143+T155+T164+T185</f>
        <v>0</v>
      </c>
      <c r="U97" s="99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T97" s="19" t="s">
        <v>75</v>
      </c>
      <c r="AU97" s="19" t="s">
        <v>287</v>
      </c>
      <c r="BK97" s="199">
        <f>BK98+BK124+BK143+BK155+BK164+BK185</f>
        <v>0</v>
      </c>
    </row>
    <row r="98" s="12" customFormat="1" ht="25.92" customHeight="1">
      <c r="A98" s="12"/>
      <c r="B98" s="200"/>
      <c r="C98" s="201"/>
      <c r="D98" s="202" t="s">
        <v>75</v>
      </c>
      <c r="E98" s="203" t="s">
        <v>3118</v>
      </c>
      <c r="F98" s="203" t="s">
        <v>3352</v>
      </c>
      <c r="G98" s="201"/>
      <c r="H98" s="201"/>
      <c r="I98" s="204"/>
      <c r="J98" s="205">
        <f>BK98</f>
        <v>0</v>
      </c>
      <c r="K98" s="201"/>
      <c r="L98" s="206"/>
      <c r="M98" s="207"/>
      <c r="N98" s="208"/>
      <c r="O98" s="208"/>
      <c r="P98" s="209">
        <f>SUM(P99:P123)</f>
        <v>0</v>
      </c>
      <c r="Q98" s="208"/>
      <c r="R98" s="209">
        <f>SUM(R99:R123)</f>
        <v>0.014220000000000002</v>
      </c>
      <c r="S98" s="208"/>
      <c r="T98" s="209">
        <f>SUM(T99:T123)</f>
        <v>0</v>
      </c>
      <c r="U98" s="210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R98" s="211" t="s">
        <v>83</v>
      </c>
      <c r="AT98" s="212" t="s">
        <v>75</v>
      </c>
      <c r="AU98" s="212" t="s">
        <v>76</v>
      </c>
      <c r="AY98" s="211" t="s">
        <v>335</v>
      </c>
      <c r="BK98" s="213">
        <f>SUM(BK99:BK123)</f>
        <v>0</v>
      </c>
    </row>
    <row r="99" s="2" customFormat="1" ht="16.5" customHeight="1">
      <c r="A99" s="40"/>
      <c r="B99" s="41"/>
      <c r="C99" s="216" t="s">
        <v>83</v>
      </c>
      <c r="D99" s="216" t="s">
        <v>337</v>
      </c>
      <c r="E99" s="217" t="s">
        <v>3353</v>
      </c>
      <c r="F99" s="218" t="s">
        <v>3354</v>
      </c>
      <c r="G99" s="219" t="s">
        <v>666</v>
      </c>
      <c r="H99" s="220">
        <v>1</v>
      </c>
      <c r="I99" s="221"/>
      <c r="J99" s="222">
        <f>ROUND(I99*H99,2)</f>
        <v>0</v>
      </c>
      <c r="K99" s="218" t="s">
        <v>341</v>
      </c>
      <c r="L99" s="46"/>
      <c r="M99" s="223" t="s">
        <v>19</v>
      </c>
      <c r="N99" s="224" t="s">
        <v>47</v>
      </c>
      <c r="O99" s="86"/>
      <c r="P99" s="225">
        <f>O99*H99</f>
        <v>0</v>
      </c>
      <c r="Q99" s="225">
        <v>0.00027999999999999998</v>
      </c>
      <c r="R99" s="225">
        <f>Q99*H99</f>
        <v>0.00027999999999999998</v>
      </c>
      <c r="S99" s="225">
        <v>0</v>
      </c>
      <c r="T99" s="225">
        <f>S99*H99</f>
        <v>0</v>
      </c>
      <c r="U99" s="226" t="s">
        <v>19</v>
      </c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R99" s="227" t="s">
        <v>447</v>
      </c>
      <c r="AT99" s="227" t="s">
        <v>337</v>
      </c>
      <c r="AU99" s="227" t="s">
        <v>83</v>
      </c>
      <c r="AY99" s="19" t="s">
        <v>335</v>
      </c>
      <c r="BE99" s="228">
        <f>IF(N99="základní",J99,0)</f>
        <v>0</v>
      </c>
      <c r="BF99" s="228">
        <f>IF(N99="snížená",J99,0)</f>
        <v>0</v>
      </c>
      <c r="BG99" s="228">
        <f>IF(N99="zákl. přenesená",J99,0)</f>
        <v>0</v>
      </c>
      <c r="BH99" s="228">
        <f>IF(N99="sníž. přenesená",J99,0)</f>
        <v>0</v>
      </c>
      <c r="BI99" s="228">
        <f>IF(N99="nulová",J99,0)</f>
        <v>0</v>
      </c>
      <c r="BJ99" s="19" t="s">
        <v>83</v>
      </c>
      <c r="BK99" s="228">
        <f>ROUND(I99*H99,2)</f>
        <v>0</v>
      </c>
      <c r="BL99" s="19" t="s">
        <v>447</v>
      </c>
      <c r="BM99" s="227" t="s">
        <v>3355</v>
      </c>
    </row>
    <row r="100" s="2" customFormat="1">
      <c r="A100" s="40"/>
      <c r="B100" s="41"/>
      <c r="C100" s="42"/>
      <c r="D100" s="229" t="s">
        <v>343</v>
      </c>
      <c r="E100" s="42"/>
      <c r="F100" s="230" t="s">
        <v>3356</v>
      </c>
      <c r="G100" s="42"/>
      <c r="H100" s="42"/>
      <c r="I100" s="231"/>
      <c r="J100" s="42"/>
      <c r="K100" s="42"/>
      <c r="L100" s="46"/>
      <c r="M100" s="232"/>
      <c r="N100" s="233"/>
      <c r="O100" s="86"/>
      <c r="P100" s="86"/>
      <c r="Q100" s="86"/>
      <c r="R100" s="86"/>
      <c r="S100" s="86"/>
      <c r="T100" s="86"/>
      <c r="U100" s="87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T100" s="19" t="s">
        <v>343</v>
      </c>
      <c r="AU100" s="19" t="s">
        <v>83</v>
      </c>
    </row>
    <row r="101" s="2" customFormat="1">
      <c r="A101" s="40"/>
      <c r="B101" s="41"/>
      <c r="C101" s="42"/>
      <c r="D101" s="234" t="s">
        <v>345</v>
      </c>
      <c r="E101" s="42"/>
      <c r="F101" s="235" t="s">
        <v>3357</v>
      </c>
      <c r="G101" s="42"/>
      <c r="H101" s="42"/>
      <c r="I101" s="231"/>
      <c r="J101" s="42"/>
      <c r="K101" s="42"/>
      <c r="L101" s="46"/>
      <c r="M101" s="232"/>
      <c r="N101" s="233"/>
      <c r="O101" s="86"/>
      <c r="P101" s="86"/>
      <c r="Q101" s="86"/>
      <c r="R101" s="86"/>
      <c r="S101" s="86"/>
      <c r="T101" s="86"/>
      <c r="U101" s="87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T101" s="19" t="s">
        <v>345</v>
      </c>
      <c r="AU101" s="19" t="s">
        <v>83</v>
      </c>
    </row>
    <row r="102" s="2" customFormat="1" ht="16.5" customHeight="1">
      <c r="A102" s="40"/>
      <c r="B102" s="41"/>
      <c r="C102" s="257" t="s">
        <v>85</v>
      </c>
      <c r="D102" s="257" t="s">
        <v>395</v>
      </c>
      <c r="E102" s="258" t="s">
        <v>1319</v>
      </c>
      <c r="F102" s="259" t="s">
        <v>3358</v>
      </c>
      <c r="G102" s="260" t="s">
        <v>666</v>
      </c>
      <c r="H102" s="261">
        <v>1</v>
      </c>
      <c r="I102" s="262"/>
      <c r="J102" s="263">
        <f>ROUND(I102*H102,2)</f>
        <v>0</v>
      </c>
      <c r="K102" s="259" t="s">
        <v>19</v>
      </c>
      <c r="L102" s="264"/>
      <c r="M102" s="265" t="s">
        <v>19</v>
      </c>
      <c r="N102" s="266" t="s">
        <v>47</v>
      </c>
      <c r="O102" s="86"/>
      <c r="P102" s="225">
        <f>O102*H102</f>
        <v>0</v>
      </c>
      <c r="Q102" s="225">
        <v>0</v>
      </c>
      <c r="R102" s="225">
        <f>Q102*H102</f>
        <v>0</v>
      </c>
      <c r="S102" s="225">
        <v>0</v>
      </c>
      <c r="T102" s="225">
        <f>S102*H102</f>
        <v>0</v>
      </c>
      <c r="U102" s="226" t="s">
        <v>19</v>
      </c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R102" s="227" t="s">
        <v>565</v>
      </c>
      <c r="AT102" s="227" t="s">
        <v>395</v>
      </c>
      <c r="AU102" s="227" t="s">
        <v>83</v>
      </c>
      <c r="AY102" s="19" t="s">
        <v>335</v>
      </c>
      <c r="BE102" s="228">
        <f>IF(N102="základní",J102,0)</f>
        <v>0</v>
      </c>
      <c r="BF102" s="228">
        <f>IF(N102="snížená",J102,0)</f>
        <v>0</v>
      </c>
      <c r="BG102" s="228">
        <f>IF(N102="zákl. přenesená",J102,0)</f>
        <v>0</v>
      </c>
      <c r="BH102" s="228">
        <f>IF(N102="sníž. přenesená",J102,0)</f>
        <v>0</v>
      </c>
      <c r="BI102" s="228">
        <f>IF(N102="nulová",J102,0)</f>
        <v>0</v>
      </c>
      <c r="BJ102" s="19" t="s">
        <v>83</v>
      </c>
      <c r="BK102" s="228">
        <f>ROUND(I102*H102,2)</f>
        <v>0</v>
      </c>
      <c r="BL102" s="19" t="s">
        <v>447</v>
      </c>
      <c r="BM102" s="227" t="s">
        <v>3359</v>
      </c>
    </row>
    <row r="103" s="2" customFormat="1">
      <c r="A103" s="40"/>
      <c r="B103" s="41"/>
      <c r="C103" s="42"/>
      <c r="D103" s="229" t="s">
        <v>343</v>
      </c>
      <c r="E103" s="42"/>
      <c r="F103" s="230" t="s">
        <v>3358</v>
      </c>
      <c r="G103" s="42"/>
      <c r="H103" s="42"/>
      <c r="I103" s="231"/>
      <c r="J103" s="42"/>
      <c r="K103" s="42"/>
      <c r="L103" s="46"/>
      <c r="M103" s="232"/>
      <c r="N103" s="233"/>
      <c r="O103" s="86"/>
      <c r="P103" s="86"/>
      <c r="Q103" s="86"/>
      <c r="R103" s="86"/>
      <c r="S103" s="86"/>
      <c r="T103" s="86"/>
      <c r="U103" s="87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T103" s="19" t="s">
        <v>343</v>
      </c>
      <c r="AU103" s="19" t="s">
        <v>83</v>
      </c>
    </row>
    <row r="104" s="2" customFormat="1" ht="16.5" customHeight="1">
      <c r="A104" s="40"/>
      <c r="B104" s="41"/>
      <c r="C104" s="216" t="s">
        <v>99</v>
      </c>
      <c r="D104" s="216" t="s">
        <v>337</v>
      </c>
      <c r="E104" s="217" t="s">
        <v>3360</v>
      </c>
      <c r="F104" s="218" t="s">
        <v>3361</v>
      </c>
      <c r="G104" s="219" t="s">
        <v>666</v>
      </c>
      <c r="H104" s="220">
        <v>4</v>
      </c>
      <c r="I104" s="221"/>
      <c r="J104" s="222">
        <f>ROUND(I104*H104,2)</f>
        <v>0</v>
      </c>
      <c r="K104" s="218" t="s">
        <v>341</v>
      </c>
      <c r="L104" s="46"/>
      <c r="M104" s="223" t="s">
        <v>19</v>
      </c>
      <c r="N104" s="224" t="s">
        <v>47</v>
      </c>
      <c r="O104" s="86"/>
      <c r="P104" s="225">
        <f>O104*H104</f>
        <v>0</v>
      </c>
      <c r="Q104" s="225">
        <v>0.00019000000000000001</v>
      </c>
      <c r="R104" s="225">
        <f>Q104*H104</f>
        <v>0.00076000000000000004</v>
      </c>
      <c r="S104" s="225">
        <v>0</v>
      </c>
      <c r="T104" s="225">
        <f>S104*H104</f>
        <v>0</v>
      </c>
      <c r="U104" s="226" t="s">
        <v>19</v>
      </c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R104" s="227" t="s">
        <v>447</v>
      </c>
      <c r="AT104" s="227" t="s">
        <v>337</v>
      </c>
      <c r="AU104" s="227" t="s">
        <v>83</v>
      </c>
      <c r="AY104" s="19" t="s">
        <v>335</v>
      </c>
      <c r="BE104" s="228">
        <f>IF(N104="základní",J104,0)</f>
        <v>0</v>
      </c>
      <c r="BF104" s="228">
        <f>IF(N104="snížená",J104,0)</f>
        <v>0</v>
      </c>
      <c r="BG104" s="228">
        <f>IF(N104="zákl. přenesená",J104,0)</f>
        <v>0</v>
      </c>
      <c r="BH104" s="228">
        <f>IF(N104="sníž. přenesená",J104,0)</f>
        <v>0</v>
      </c>
      <c r="BI104" s="228">
        <f>IF(N104="nulová",J104,0)</f>
        <v>0</v>
      </c>
      <c r="BJ104" s="19" t="s">
        <v>83</v>
      </c>
      <c r="BK104" s="228">
        <f>ROUND(I104*H104,2)</f>
        <v>0</v>
      </c>
      <c r="BL104" s="19" t="s">
        <v>447</v>
      </c>
      <c r="BM104" s="227" t="s">
        <v>3362</v>
      </c>
    </row>
    <row r="105" s="2" customFormat="1">
      <c r="A105" s="40"/>
      <c r="B105" s="41"/>
      <c r="C105" s="42"/>
      <c r="D105" s="229" t="s">
        <v>343</v>
      </c>
      <c r="E105" s="42"/>
      <c r="F105" s="230" t="s">
        <v>3363</v>
      </c>
      <c r="G105" s="42"/>
      <c r="H105" s="42"/>
      <c r="I105" s="231"/>
      <c r="J105" s="42"/>
      <c r="K105" s="42"/>
      <c r="L105" s="46"/>
      <c r="M105" s="232"/>
      <c r="N105" s="233"/>
      <c r="O105" s="86"/>
      <c r="P105" s="86"/>
      <c r="Q105" s="86"/>
      <c r="R105" s="86"/>
      <c r="S105" s="86"/>
      <c r="T105" s="86"/>
      <c r="U105" s="87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T105" s="19" t="s">
        <v>343</v>
      </c>
      <c r="AU105" s="19" t="s">
        <v>83</v>
      </c>
    </row>
    <row r="106" s="2" customFormat="1">
      <c r="A106" s="40"/>
      <c r="B106" s="41"/>
      <c r="C106" s="42"/>
      <c r="D106" s="234" t="s">
        <v>345</v>
      </c>
      <c r="E106" s="42"/>
      <c r="F106" s="235" t="s">
        <v>3364</v>
      </c>
      <c r="G106" s="42"/>
      <c r="H106" s="42"/>
      <c r="I106" s="231"/>
      <c r="J106" s="42"/>
      <c r="K106" s="42"/>
      <c r="L106" s="46"/>
      <c r="M106" s="232"/>
      <c r="N106" s="233"/>
      <c r="O106" s="86"/>
      <c r="P106" s="86"/>
      <c r="Q106" s="86"/>
      <c r="R106" s="86"/>
      <c r="S106" s="86"/>
      <c r="T106" s="86"/>
      <c r="U106" s="87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T106" s="19" t="s">
        <v>345</v>
      </c>
      <c r="AU106" s="19" t="s">
        <v>83</v>
      </c>
    </row>
    <row r="107" s="2" customFormat="1" ht="16.5" customHeight="1">
      <c r="A107" s="40"/>
      <c r="B107" s="41"/>
      <c r="C107" s="257" t="s">
        <v>103</v>
      </c>
      <c r="D107" s="257" t="s">
        <v>395</v>
      </c>
      <c r="E107" s="258" t="s">
        <v>1823</v>
      </c>
      <c r="F107" s="259" t="s">
        <v>3365</v>
      </c>
      <c r="G107" s="260" t="s">
        <v>666</v>
      </c>
      <c r="H107" s="261">
        <v>4</v>
      </c>
      <c r="I107" s="262"/>
      <c r="J107" s="263">
        <f>ROUND(I107*H107,2)</f>
        <v>0</v>
      </c>
      <c r="K107" s="259" t="s">
        <v>19</v>
      </c>
      <c r="L107" s="264"/>
      <c r="M107" s="265" t="s">
        <v>19</v>
      </c>
      <c r="N107" s="266" t="s">
        <v>47</v>
      </c>
      <c r="O107" s="86"/>
      <c r="P107" s="225">
        <f>O107*H107</f>
        <v>0</v>
      </c>
      <c r="Q107" s="225">
        <v>0</v>
      </c>
      <c r="R107" s="225">
        <f>Q107*H107</f>
        <v>0</v>
      </c>
      <c r="S107" s="225">
        <v>0</v>
      </c>
      <c r="T107" s="225">
        <f>S107*H107</f>
        <v>0</v>
      </c>
      <c r="U107" s="226" t="s">
        <v>19</v>
      </c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R107" s="227" t="s">
        <v>565</v>
      </c>
      <c r="AT107" s="227" t="s">
        <v>395</v>
      </c>
      <c r="AU107" s="227" t="s">
        <v>83</v>
      </c>
      <c r="AY107" s="19" t="s">
        <v>335</v>
      </c>
      <c r="BE107" s="228">
        <f>IF(N107="základní",J107,0)</f>
        <v>0</v>
      </c>
      <c r="BF107" s="228">
        <f>IF(N107="snížená",J107,0)</f>
        <v>0</v>
      </c>
      <c r="BG107" s="228">
        <f>IF(N107="zákl. přenesená",J107,0)</f>
        <v>0</v>
      </c>
      <c r="BH107" s="228">
        <f>IF(N107="sníž. přenesená",J107,0)</f>
        <v>0</v>
      </c>
      <c r="BI107" s="228">
        <f>IF(N107="nulová",J107,0)</f>
        <v>0</v>
      </c>
      <c r="BJ107" s="19" t="s">
        <v>83</v>
      </c>
      <c r="BK107" s="228">
        <f>ROUND(I107*H107,2)</f>
        <v>0</v>
      </c>
      <c r="BL107" s="19" t="s">
        <v>447</v>
      </c>
      <c r="BM107" s="227" t="s">
        <v>3366</v>
      </c>
    </row>
    <row r="108" s="2" customFormat="1">
      <c r="A108" s="40"/>
      <c r="B108" s="41"/>
      <c r="C108" s="42"/>
      <c r="D108" s="229" t="s">
        <v>343</v>
      </c>
      <c r="E108" s="42"/>
      <c r="F108" s="230" t="s">
        <v>3365</v>
      </c>
      <c r="G108" s="42"/>
      <c r="H108" s="42"/>
      <c r="I108" s="231"/>
      <c r="J108" s="42"/>
      <c r="K108" s="42"/>
      <c r="L108" s="46"/>
      <c r="M108" s="232"/>
      <c r="N108" s="233"/>
      <c r="O108" s="86"/>
      <c r="P108" s="86"/>
      <c r="Q108" s="86"/>
      <c r="R108" s="86"/>
      <c r="S108" s="86"/>
      <c r="T108" s="86"/>
      <c r="U108" s="87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T108" s="19" t="s">
        <v>343</v>
      </c>
      <c r="AU108" s="19" t="s">
        <v>83</v>
      </c>
    </row>
    <row r="109" s="2" customFormat="1" ht="16.5" customHeight="1">
      <c r="A109" s="40"/>
      <c r="B109" s="41"/>
      <c r="C109" s="216" t="s">
        <v>369</v>
      </c>
      <c r="D109" s="216" t="s">
        <v>337</v>
      </c>
      <c r="E109" s="217" t="s">
        <v>3367</v>
      </c>
      <c r="F109" s="218" t="s">
        <v>3368</v>
      </c>
      <c r="G109" s="219" t="s">
        <v>666</v>
      </c>
      <c r="H109" s="220">
        <v>2</v>
      </c>
      <c r="I109" s="221"/>
      <c r="J109" s="222">
        <f>ROUND(I109*H109,2)</f>
        <v>0</v>
      </c>
      <c r="K109" s="218" t="s">
        <v>341</v>
      </c>
      <c r="L109" s="46"/>
      <c r="M109" s="223" t="s">
        <v>19</v>
      </c>
      <c r="N109" s="224" t="s">
        <v>47</v>
      </c>
      <c r="O109" s="86"/>
      <c r="P109" s="225">
        <f>O109*H109</f>
        <v>0</v>
      </c>
      <c r="Q109" s="225">
        <v>0</v>
      </c>
      <c r="R109" s="225">
        <f>Q109*H109</f>
        <v>0</v>
      </c>
      <c r="S109" s="225">
        <v>0</v>
      </c>
      <c r="T109" s="225">
        <f>S109*H109</f>
        <v>0</v>
      </c>
      <c r="U109" s="226" t="s">
        <v>19</v>
      </c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R109" s="227" t="s">
        <v>447</v>
      </c>
      <c r="AT109" s="227" t="s">
        <v>337</v>
      </c>
      <c r="AU109" s="227" t="s">
        <v>83</v>
      </c>
      <c r="AY109" s="19" t="s">
        <v>335</v>
      </c>
      <c r="BE109" s="228">
        <f>IF(N109="základní",J109,0)</f>
        <v>0</v>
      </c>
      <c r="BF109" s="228">
        <f>IF(N109="snížená",J109,0)</f>
        <v>0</v>
      </c>
      <c r="BG109" s="228">
        <f>IF(N109="zákl. přenesená",J109,0)</f>
        <v>0</v>
      </c>
      <c r="BH109" s="228">
        <f>IF(N109="sníž. přenesená",J109,0)</f>
        <v>0</v>
      </c>
      <c r="BI109" s="228">
        <f>IF(N109="nulová",J109,0)</f>
        <v>0</v>
      </c>
      <c r="BJ109" s="19" t="s">
        <v>83</v>
      </c>
      <c r="BK109" s="228">
        <f>ROUND(I109*H109,2)</f>
        <v>0</v>
      </c>
      <c r="BL109" s="19" t="s">
        <v>447</v>
      </c>
      <c r="BM109" s="227" t="s">
        <v>3369</v>
      </c>
    </row>
    <row r="110" s="2" customFormat="1">
      <c r="A110" s="40"/>
      <c r="B110" s="41"/>
      <c r="C110" s="42"/>
      <c r="D110" s="229" t="s">
        <v>343</v>
      </c>
      <c r="E110" s="42"/>
      <c r="F110" s="230" t="s">
        <v>3370</v>
      </c>
      <c r="G110" s="42"/>
      <c r="H110" s="42"/>
      <c r="I110" s="231"/>
      <c r="J110" s="42"/>
      <c r="K110" s="42"/>
      <c r="L110" s="46"/>
      <c r="M110" s="232"/>
      <c r="N110" s="233"/>
      <c r="O110" s="86"/>
      <c r="P110" s="86"/>
      <c r="Q110" s="86"/>
      <c r="R110" s="86"/>
      <c r="S110" s="86"/>
      <c r="T110" s="86"/>
      <c r="U110" s="87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T110" s="19" t="s">
        <v>343</v>
      </c>
      <c r="AU110" s="19" t="s">
        <v>83</v>
      </c>
    </row>
    <row r="111" s="2" customFormat="1">
      <c r="A111" s="40"/>
      <c r="B111" s="41"/>
      <c r="C111" s="42"/>
      <c r="D111" s="234" t="s">
        <v>345</v>
      </c>
      <c r="E111" s="42"/>
      <c r="F111" s="235" t="s">
        <v>3371</v>
      </c>
      <c r="G111" s="42"/>
      <c r="H111" s="42"/>
      <c r="I111" s="231"/>
      <c r="J111" s="42"/>
      <c r="K111" s="42"/>
      <c r="L111" s="46"/>
      <c r="M111" s="232"/>
      <c r="N111" s="233"/>
      <c r="O111" s="86"/>
      <c r="P111" s="86"/>
      <c r="Q111" s="86"/>
      <c r="R111" s="86"/>
      <c r="S111" s="86"/>
      <c r="T111" s="86"/>
      <c r="U111" s="87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T111" s="19" t="s">
        <v>345</v>
      </c>
      <c r="AU111" s="19" t="s">
        <v>83</v>
      </c>
    </row>
    <row r="112" s="2" customFormat="1" ht="16.5" customHeight="1">
      <c r="A112" s="40"/>
      <c r="B112" s="41"/>
      <c r="C112" s="257" t="s">
        <v>377</v>
      </c>
      <c r="D112" s="257" t="s">
        <v>395</v>
      </c>
      <c r="E112" s="258" t="s">
        <v>3372</v>
      </c>
      <c r="F112" s="259" t="s">
        <v>3373</v>
      </c>
      <c r="G112" s="260" t="s">
        <v>666</v>
      </c>
      <c r="H112" s="261">
        <v>2</v>
      </c>
      <c r="I112" s="262"/>
      <c r="J112" s="263">
        <f>ROUND(I112*H112,2)</f>
        <v>0</v>
      </c>
      <c r="K112" s="259" t="s">
        <v>341</v>
      </c>
      <c r="L112" s="264"/>
      <c r="M112" s="265" t="s">
        <v>19</v>
      </c>
      <c r="N112" s="266" t="s">
        <v>47</v>
      </c>
      <c r="O112" s="86"/>
      <c r="P112" s="225">
        <f>O112*H112</f>
        <v>0</v>
      </c>
      <c r="Q112" s="225">
        <v>0.00012</v>
      </c>
      <c r="R112" s="225">
        <f>Q112*H112</f>
        <v>0.00024000000000000001</v>
      </c>
      <c r="S112" s="225">
        <v>0</v>
      </c>
      <c r="T112" s="225">
        <f>S112*H112</f>
        <v>0</v>
      </c>
      <c r="U112" s="226" t="s">
        <v>19</v>
      </c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R112" s="227" t="s">
        <v>565</v>
      </c>
      <c r="AT112" s="227" t="s">
        <v>395</v>
      </c>
      <c r="AU112" s="227" t="s">
        <v>83</v>
      </c>
      <c r="AY112" s="19" t="s">
        <v>335</v>
      </c>
      <c r="BE112" s="228">
        <f>IF(N112="základní",J112,0)</f>
        <v>0</v>
      </c>
      <c r="BF112" s="228">
        <f>IF(N112="snížená",J112,0)</f>
        <v>0</v>
      </c>
      <c r="BG112" s="228">
        <f>IF(N112="zákl. přenesená",J112,0)</f>
        <v>0</v>
      </c>
      <c r="BH112" s="228">
        <f>IF(N112="sníž. přenesená",J112,0)</f>
        <v>0</v>
      </c>
      <c r="BI112" s="228">
        <f>IF(N112="nulová",J112,0)</f>
        <v>0</v>
      </c>
      <c r="BJ112" s="19" t="s">
        <v>83</v>
      </c>
      <c r="BK112" s="228">
        <f>ROUND(I112*H112,2)</f>
        <v>0</v>
      </c>
      <c r="BL112" s="19" t="s">
        <v>447</v>
      </c>
      <c r="BM112" s="227" t="s">
        <v>3374</v>
      </c>
    </row>
    <row r="113" s="2" customFormat="1">
      <c r="A113" s="40"/>
      <c r="B113" s="41"/>
      <c r="C113" s="42"/>
      <c r="D113" s="229" t="s">
        <v>343</v>
      </c>
      <c r="E113" s="42"/>
      <c r="F113" s="230" t="s">
        <v>3373</v>
      </c>
      <c r="G113" s="42"/>
      <c r="H113" s="42"/>
      <c r="I113" s="231"/>
      <c r="J113" s="42"/>
      <c r="K113" s="42"/>
      <c r="L113" s="46"/>
      <c r="M113" s="232"/>
      <c r="N113" s="233"/>
      <c r="O113" s="86"/>
      <c r="P113" s="86"/>
      <c r="Q113" s="86"/>
      <c r="R113" s="86"/>
      <c r="S113" s="86"/>
      <c r="T113" s="86"/>
      <c r="U113" s="87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T113" s="19" t="s">
        <v>343</v>
      </c>
      <c r="AU113" s="19" t="s">
        <v>83</v>
      </c>
    </row>
    <row r="114" s="2" customFormat="1" ht="16.5" customHeight="1">
      <c r="A114" s="40"/>
      <c r="B114" s="41"/>
      <c r="C114" s="216" t="s">
        <v>385</v>
      </c>
      <c r="D114" s="216" t="s">
        <v>337</v>
      </c>
      <c r="E114" s="217" t="s">
        <v>3375</v>
      </c>
      <c r="F114" s="218" t="s">
        <v>3376</v>
      </c>
      <c r="G114" s="219" t="s">
        <v>666</v>
      </c>
      <c r="H114" s="220">
        <v>2</v>
      </c>
      <c r="I114" s="221"/>
      <c r="J114" s="222">
        <f>ROUND(I114*H114,2)</f>
        <v>0</v>
      </c>
      <c r="K114" s="218" t="s">
        <v>341</v>
      </c>
      <c r="L114" s="46"/>
      <c r="M114" s="223" t="s">
        <v>19</v>
      </c>
      <c r="N114" s="224" t="s">
        <v>47</v>
      </c>
      <c r="O114" s="86"/>
      <c r="P114" s="225">
        <f>O114*H114</f>
        <v>0</v>
      </c>
      <c r="Q114" s="225">
        <v>0</v>
      </c>
      <c r="R114" s="225">
        <f>Q114*H114</f>
        <v>0</v>
      </c>
      <c r="S114" s="225">
        <v>0</v>
      </c>
      <c r="T114" s="225">
        <f>S114*H114</f>
        <v>0</v>
      </c>
      <c r="U114" s="226" t="s">
        <v>19</v>
      </c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R114" s="227" t="s">
        <v>447</v>
      </c>
      <c r="AT114" s="227" t="s">
        <v>337</v>
      </c>
      <c r="AU114" s="227" t="s">
        <v>83</v>
      </c>
      <c r="AY114" s="19" t="s">
        <v>335</v>
      </c>
      <c r="BE114" s="228">
        <f>IF(N114="základní",J114,0)</f>
        <v>0</v>
      </c>
      <c r="BF114" s="228">
        <f>IF(N114="snížená",J114,0)</f>
        <v>0</v>
      </c>
      <c r="BG114" s="228">
        <f>IF(N114="zákl. přenesená",J114,0)</f>
        <v>0</v>
      </c>
      <c r="BH114" s="228">
        <f>IF(N114="sníž. přenesená",J114,0)</f>
        <v>0</v>
      </c>
      <c r="BI114" s="228">
        <f>IF(N114="nulová",J114,0)</f>
        <v>0</v>
      </c>
      <c r="BJ114" s="19" t="s">
        <v>83</v>
      </c>
      <c r="BK114" s="228">
        <f>ROUND(I114*H114,2)</f>
        <v>0</v>
      </c>
      <c r="BL114" s="19" t="s">
        <v>447</v>
      </c>
      <c r="BM114" s="227" t="s">
        <v>3377</v>
      </c>
    </row>
    <row r="115" s="2" customFormat="1">
      <c r="A115" s="40"/>
      <c r="B115" s="41"/>
      <c r="C115" s="42"/>
      <c r="D115" s="229" t="s">
        <v>343</v>
      </c>
      <c r="E115" s="42"/>
      <c r="F115" s="230" t="s">
        <v>3378</v>
      </c>
      <c r="G115" s="42"/>
      <c r="H115" s="42"/>
      <c r="I115" s="231"/>
      <c r="J115" s="42"/>
      <c r="K115" s="42"/>
      <c r="L115" s="46"/>
      <c r="M115" s="232"/>
      <c r="N115" s="233"/>
      <c r="O115" s="86"/>
      <c r="P115" s="86"/>
      <c r="Q115" s="86"/>
      <c r="R115" s="86"/>
      <c r="S115" s="86"/>
      <c r="T115" s="86"/>
      <c r="U115" s="87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T115" s="19" t="s">
        <v>343</v>
      </c>
      <c r="AU115" s="19" t="s">
        <v>83</v>
      </c>
    </row>
    <row r="116" s="2" customFormat="1">
      <c r="A116" s="40"/>
      <c r="B116" s="41"/>
      <c r="C116" s="42"/>
      <c r="D116" s="234" t="s">
        <v>345</v>
      </c>
      <c r="E116" s="42"/>
      <c r="F116" s="235" t="s">
        <v>3379</v>
      </c>
      <c r="G116" s="42"/>
      <c r="H116" s="42"/>
      <c r="I116" s="231"/>
      <c r="J116" s="42"/>
      <c r="K116" s="42"/>
      <c r="L116" s="46"/>
      <c r="M116" s="232"/>
      <c r="N116" s="233"/>
      <c r="O116" s="86"/>
      <c r="P116" s="86"/>
      <c r="Q116" s="86"/>
      <c r="R116" s="86"/>
      <c r="S116" s="86"/>
      <c r="T116" s="86"/>
      <c r="U116" s="87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T116" s="19" t="s">
        <v>345</v>
      </c>
      <c r="AU116" s="19" t="s">
        <v>83</v>
      </c>
    </row>
    <row r="117" s="2" customFormat="1" ht="16.5" customHeight="1">
      <c r="A117" s="40"/>
      <c r="B117" s="41"/>
      <c r="C117" s="257" t="s">
        <v>394</v>
      </c>
      <c r="D117" s="257" t="s">
        <v>395</v>
      </c>
      <c r="E117" s="258" t="s">
        <v>3380</v>
      </c>
      <c r="F117" s="259" t="s">
        <v>3381</v>
      </c>
      <c r="G117" s="260" t="s">
        <v>618</v>
      </c>
      <c r="H117" s="261">
        <v>6</v>
      </c>
      <c r="I117" s="262"/>
      <c r="J117" s="263">
        <f>ROUND(I117*H117,2)</f>
        <v>0</v>
      </c>
      <c r="K117" s="259" t="s">
        <v>341</v>
      </c>
      <c r="L117" s="264"/>
      <c r="M117" s="265" t="s">
        <v>19</v>
      </c>
      <c r="N117" s="266" t="s">
        <v>47</v>
      </c>
      <c r="O117" s="86"/>
      <c r="P117" s="225">
        <f>O117*H117</f>
        <v>0</v>
      </c>
      <c r="Q117" s="225">
        <v>0.00040999999999999999</v>
      </c>
      <c r="R117" s="225">
        <f>Q117*H117</f>
        <v>0.0024599999999999999</v>
      </c>
      <c r="S117" s="225">
        <v>0</v>
      </c>
      <c r="T117" s="225">
        <f>S117*H117</f>
        <v>0</v>
      </c>
      <c r="U117" s="226" t="s">
        <v>19</v>
      </c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R117" s="227" t="s">
        <v>565</v>
      </c>
      <c r="AT117" s="227" t="s">
        <v>395</v>
      </c>
      <c r="AU117" s="227" t="s">
        <v>83</v>
      </c>
      <c r="AY117" s="19" t="s">
        <v>335</v>
      </c>
      <c r="BE117" s="228">
        <f>IF(N117="základní",J117,0)</f>
        <v>0</v>
      </c>
      <c r="BF117" s="228">
        <f>IF(N117="snížená",J117,0)</f>
        <v>0</v>
      </c>
      <c r="BG117" s="228">
        <f>IF(N117="zákl. přenesená",J117,0)</f>
        <v>0</v>
      </c>
      <c r="BH117" s="228">
        <f>IF(N117="sníž. přenesená",J117,0)</f>
        <v>0</v>
      </c>
      <c r="BI117" s="228">
        <f>IF(N117="nulová",J117,0)</f>
        <v>0</v>
      </c>
      <c r="BJ117" s="19" t="s">
        <v>83</v>
      </c>
      <c r="BK117" s="228">
        <f>ROUND(I117*H117,2)</f>
        <v>0</v>
      </c>
      <c r="BL117" s="19" t="s">
        <v>447</v>
      </c>
      <c r="BM117" s="227" t="s">
        <v>3382</v>
      </c>
    </row>
    <row r="118" s="2" customFormat="1">
      <c r="A118" s="40"/>
      <c r="B118" s="41"/>
      <c r="C118" s="42"/>
      <c r="D118" s="229" t="s">
        <v>343</v>
      </c>
      <c r="E118" s="42"/>
      <c r="F118" s="230" t="s">
        <v>3381</v>
      </c>
      <c r="G118" s="42"/>
      <c r="H118" s="42"/>
      <c r="I118" s="231"/>
      <c r="J118" s="42"/>
      <c r="K118" s="42"/>
      <c r="L118" s="46"/>
      <c r="M118" s="232"/>
      <c r="N118" s="233"/>
      <c r="O118" s="86"/>
      <c r="P118" s="86"/>
      <c r="Q118" s="86"/>
      <c r="R118" s="86"/>
      <c r="S118" s="86"/>
      <c r="T118" s="86"/>
      <c r="U118" s="87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T118" s="19" t="s">
        <v>343</v>
      </c>
      <c r="AU118" s="19" t="s">
        <v>83</v>
      </c>
    </row>
    <row r="119" s="13" customFormat="1">
      <c r="A119" s="13"/>
      <c r="B119" s="236"/>
      <c r="C119" s="237"/>
      <c r="D119" s="229" t="s">
        <v>347</v>
      </c>
      <c r="E119" s="237"/>
      <c r="F119" s="239" t="s">
        <v>3383</v>
      </c>
      <c r="G119" s="237"/>
      <c r="H119" s="240">
        <v>6</v>
      </c>
      <c r="I119" s="241"/>
      <c r="J119" s="237"/>
      <c r="K119" s="237"/>
      <c r="L119" s="242"/>
      <c r="M119" s="243"/>
      <c r="N119" s="244"/>
      <c r="O119" s="244"/>
      <c r="P119" s="244"/>
      <c r="Q119" s="244"/>
      <c r="R119" s="244"/>
      <c r="S119" s="244"/>
      <c r="T119" s="244"/>
      <c r="U119" s="245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T119" s="246" t="s">
        <v>347</v>
      </c>
      <c r="AU119" s="246" t="s">
        <v>83</v>
      </c>
      <c r="AV119" s="13" t="s">
        <v>85</v>
      </c>
      <c r="AW119" s="13" t="s">
        <v>4</v>
      </c>
      <c r="AX119" s="13" t="s">
        <v>83</v>
      </c>
      <c r="AY119" s="246" t="s">
        <v>335</v>
      </c>
    </row>
    <row r="120" s="2" customFormat="1" ht="16.5" customHeight="1">
      <c r="A120" s="40"/>
      <c r="B120" s="41"/>
      <c r="C120" s="216" t="s">
        <v>401</v>
      </c>
      <c r="D120" s="216" t="s">
        <v>337</v>
      </c>
      <c r="E120" s="217" t="s">
        <v>3384</v>
      </c>
      <c r="F120" s="218" t="s">
        <v>3385</v>
      </c>
      <c r="G120" s="219" t="s">
        <v>666</v>
      </c>
      <c r="H120" s="220">
        <v>2</v>
      </c>
      <c r="I120" s="221"/>
      <c r="J120" s="222">
        <f>ROUND(I120*H120,2)</f>
        <v>0</v>
      </c>
      <c r="K120" s="218" t="s">
        <v>341</v>
      </c>
      <c r="L120" s="46"/>
      <c r="M120" s="223" t="s">
        <v>19</v>
      </c>
      <c r="N120" s="224" t="s">
        <v>47</v>
      </c>
      <c r="O120" s="86"/>
      <c r="P120" s="225">
        <f>O120*H120</f>
        <v>0</v>
      </c>
      <c r="Q120" s="225">
        <v>0.0052399999999999999</v>
      </c>
      <c r="R120" s="225">
        <f>Q120*H120</f>
        <v>0.01048</v>
      </c>
      <c r="S120" s="225">
        <v>0</v>
      </c>
      <c r="T120" s="225">
        <f>S120*H120</f>
        <v>0</v>
      </c>
      <c r="U120" s="226" t="s">
        <v>19</v>
      </c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R120" s="227" t="s">
        <v>447</v>
      </c>
      <c r="AT120" s="227" t="s">
        <v>337</v>
      </c>
      <c r="AU120" s="227" t="s">
        <v>83</v>
      </c>
      <c r="AY120" s="19" t="s">
        <v>335</v>
      </c>
      <c r="BE120" s="228">
        <f>IF(N120="základní",J120,0)</f>
        <v>0</v>
      </c>
      <c r="BF120" s="228">
        <f>IF(N120="snížená",J120,0)</f>
        <v>0</v>
      </c>
      <c r="BG120" s="228">
        <f>IF(N120="zákl. přenesená",J120,0)</f>
        <v>0</v>
      </c>
      <c r="BH120" s="228">
        <f>IF(N120="sníž. přenesená",J120,0)</f>
        <v>0</v>
      </c>
      <c r="BI120" s="228">
        <f>IF(N120="nulová",J120,0)</f>
        <v>0</v>
      </c>
      <c r="BJ120" s="19" t="s">
        <v>83</v>
      </c>
      <c r="BK120" s="228">
        <f>ROUND(I120*H120,2)</f>
        <v>0</v>
      </c>
      <c r="BL120" s="19" t="s">
        <v>447</v>
      </c>
      <c r="BM120" s="227" t="s">
        <v>3386</v>
      </c>
    </row>
    <row r="121" s="2" customFormat="1">
      <c r="A121" s="40"/>
      <c r="B121" s="41"/>
      <c r="C121" s="42"/>
      <c r="D121" s="229" t="s">
        <v>343</v>
      </c>
      <c r="E121" s="42"/>
      <c r="F121" s="230" t="s">
        <v>3387</v>
      </c>
      <c r="G121" s="42"/>
      <c r="H121" s="42"/>
      <c r="I121" s="231"/>
      <c r="J121" s="42"/>
      <c r="K121" s="42"/>
      <c r="L121" s="46"/>
      <c r="M121" s="232"/>
      <c r="N121" s="233"/>
      <c r="O121" s="86"/>
      <c r="P121" s="86"/>
      <c r="Q121" s="86"/>
      <c r="R121" s="86"/>
      <c r="S121" s="86"/>
      <c r="T121" s="86"/>
      <c r="U121" s="87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T121" s="19" t="s">
        <v>343</v>
      </c>
      <c r="AU121" s="19" t="s">
        <v>83</v>
      </c>
    </row>
    <row r="122" s="2" customFormat="1">
      <c r="A122" s="40"/>
      <c r="B122" s="41"/>
      <c r="C122" s="42"/>
      <c r="D122" s="234" t="s">
        <v>345</v>
      </c>
      <c r="E122" s="42"/>
      <c r="F122" s="235" t="s">
        <v>3388</v>
      </c>
      <c r="G122" s="42"/>
      <c r="H122" s="42"/>
      <c r="I122" s="231"/>
      <c r="J122" s="42"/>
      <c r="K122" s="42"/>
      <c r="L122" s="46"/>
      <c r="M122" s="232"/>
      <c r="N122" s="233"/>
      <c r="O122" s="86"/>
      <c r="P122" s="86"/>
      <c r="Q122" s="86"/>
      <c r="R122" s="86"/>
      <c r="S122" s="86"/>
      <c r="T122" s="86"/>
      <c r="U122" s="87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T122" s="19" t="s">
        <v>345</v>
      </c>
      <c r="AU122" s="19" t="s">
        <v>83</v>
      </c>
    </row>
    <row r="123" s="2" customFormat="1">
      <c r="A123" s="40"/>
      <c r="B123" s="41"/>
      <c r="C123" s="42"/>
      <c r="D123" s="229" t="s">
        <v>928</v>
      </c>
      <c r="E123" s="42"/>
      <c r="F123" s="289" t="s">
        <v>3389</v>
      </c>
      <c r="G123" s="42"/>
      <c r="H123" s="42"/>
      <c r="I123" s="231"/>
      <c r="J123" s="42"/>
      <c r="K123" s="42"/>
      <c r="L123" s="46"/>
      <c r="M123" s="232"/>
      <c r="N123" s="233"/>
      <c r="O123" s="86"/>
      <c r="P123" s="86"/>
      <c r="Q123" s="86"/>
      <c r="R123" s="86"/>
      <c r="S123" s="86"/>
      <c r="T123" s="86"/>
      <c r="U123" s="87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T123" s="19" t="s">
        <v>928</v>
      </c>
      <c r="AU123" s="19" t="s">
        <v>83</v>
      </c>
    </row>
    <row r="124" s="12" customFormat="1" ht="25.92" customHeight="1">
      <c r="A124" s="12"/>
      <c r="B124" s="200"/>
      <c r="C124" s="201"/>
      <c r="D124" s="202" t="s">
        <v>75</v>
      </c>
      <c r="E124" s="203" t="s">
        <v>3170</v>
      </c>
      <c r="F124" s="203" t="s">
        <v>3390</v>
      </c>
      <c r="G124" s="201"/>
      <c r="H124" s="201"/>
      <c r="I124" s="204"/>
      <c r="J124" s="205">
        <f>BK124</f>
        <v>0</v>
      </c>
      <c r="K124" s="201"/>
      <c r="L124" s="206"/>
      <c r="M124" s="207"/>
      <c r="N124" s="208"/>
      <c r="O124" s="208"/>
      <c r="P124" s="209">
        <f>SUM(P125:P142)</f>
        <v>0</v>
      </c>
      <c r="Q124" s="208"/>
      <c r="R124" s="209">
        <f>SUM(R125:R142)</f>
        <v>0.033499999999999995</v>
      </c>
      <c r="S124" s="208"/>
      <c r="T124" s="209">
        <f>SUM(T125:T142)</f>
        <v>0</v>
      </c>
      <c r="U124" s="210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R124" s="211" t="s">
        <v>83</v>
      </c>
      <c r="AT124" s="212" t="s">
        <v>75</v>
      </c>
      <c r="AU124" s="212" t="s">
        <v>76</v>
      </c>
      <c r="AY124" s="211" t="s">
        <v>335</v>
      </c>
      <c r="BK124" s="213">
        <f>SUM(BK125:BK142)</f>
        <v>0</v>
      </c>
    </row>
    <row r="125" s="2" customFormat="1" ht="16.5" customHeight="1">
      <c r="A125" s="40"/>
      <c r="B125" s="41"/>
      <c r="C125" s="216" t="s">
        <v>405</v>
      </c>
      <c r="D125" s="216" t="s">
        <v>337</v>
      </c>
      <c r="E125" s="217" t="s">
        <v>3391</v>
      </c>
      <c r="F125" s="218" t="s">
        <v>3392</v>
      </c>
      <c r="G125" s="219" t="s">
        <v>618</v>
      </c>
      <c r="H125" s="220">
        <v>6</v>
      </c>
      <c r="I125" s="221"/>
      <c r="J125" s="222">
        <f>ROUND(I125*H125,2)</f>
        <v>0</v>
      </c>
      <c r="K125" s="218" t="s">
        <v>341</v>
      </c>
      <c r="L125" s="46"/>
      <c r="M125" s="223" t="s">
        <v>19</v>
      </c>
      <c r="N125" s="224" t="s">
        <v>47</v>
      </c>
      <c r="O125" s="86"/>
      <c r="P125" s="225">
        <f>O125*H125</f>
        <v>0</v>
      </c>
      <c r="Q125" s="225">
        <v>0.00040000000000000002</v>
      </c>
      <c r="R125" s="225">
        <f>Q125*H125</f>
        <v>0.0024000000000000002</v>
      </c>
      <c r="S125" s="225">
        <v>0</v>
      </c>
      <c r="T125" s="225">
        <f>S125*H125</f>
        <v>0</v>
      </c>
      <c r="U125" s="226" t="s">
        <v>19</v>
      </c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R125" s="227" t="s">
        <v>447</v>
      </c>
      <c r="AT125" s="227" t="s">
        <v>337</v>
      </c>
      <c r="AU125" s="227" t="s">
        <v>83</v>
      </c>
      <c r="AY125" s="19" t="s">
        <v>335</v>
      </c>
      <c r="BE125" s="228">
        <f>IF(N125="základní",J125,0)</f>
        <v>0</v>
      </c>
      <c r="BF125" s="228">
        <f>IF(N125="snížená",J125,0)</f>
        <v>0</v>
      </c>
      <c r="BG125" s="228">
        <f>IF(N125="zákl. přenesená",J125,0)</f>
        <v>0</v>
      </c>
      <c r="BH125" s="228">
        <f>IF(N125="sníž. přenesená",J125,0)</f>
        <v>0</v>
      </c>
      <c r="BI125" s="228">
        <f>IF(N125="nulová",J125,0)</f>
        <v>0</v>
      </c>
      <c r="BJ125" s="19" t="s">
        <v>83</v>
      </c>
      <c r="BK125" s="228">
        <f>ROUND(I125*H125,2)</f>
        <v>0</v>
      </c>
      <c r="BL125" s="19" t="s">
        <v>447</v>
      </c>
      <c r="BM125" s="227" t="s">
        <v>3393</v>
      </c>
    </row>
    <row r="126" s="2" customFormat="1">
      <c r="A126" s="40"/>
      <c r="B126" s="41"/>
      <c r="C126" s="42"/>
      <c r="D126" s="229" t="s">
        <v>343</v>
      </c>
      <c r="E126" s="42"/>
      <c r="F126" s="230" t="s">
        <v>3394</v>
      </c>
      <c r="G126" s="42"/>
      <c r="H126" s="42"/>
      <c r="I126" s="231"/>
      <c r="J126" s="42"/>
      <c r="K126" s="42"/>
      <c r="L126" s="46"/>
      <c r="M126" s="232"/>
      <c r="N126" s="233"/>
      <c r="O126" s="86"/>
      <c r="P126" s="86"/>
      <c r="Q126" s="86"/>
      <c r="R126" s="86"/>
      <c r="S126" s="86"/>
      <c r="T126" s="86"/>
      <c r="U126" s="87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T126" s="19" t="s">
        <v>343</v>
      </c>
      <c r="AU126" s="19" t="s">
        <v>83</v>
      </c>
    </row>
    <row r="127" s="2" customFormat="1">
      <c r="A127" s="40"/>
      <c r="B127" s="41"/>
      <c r="C127" s="42"/>
      <c r="D127" s="234" t="s">
        <v>345</v>
      </c>
      <c r="E127" s="42"/>
      <c r="F127" s="235" t="s">
        <v>3395</v>
      </c>
      <c r="G127" s="42"/>
      <c r="H127" s="42"/>
      <c r="I127" s="231"/>
      <c r="J127" s="42"/>
      <c r="K127" s="42"/>
      <c r="L127" s="46"/>
      <c r="M127" s="232"/>
      <c r="N127" s="233"/>
      <c r="O127" s="86"/>
      <c r="P127" s="86"/>
      <c r="Q127" s="86"/>
      <c r="R127" s="86"/>
      <c r="S127" s="86"/>
      <c r="T127" s="86"/>
      <c r="U127" s="87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T127" s="19" t="s">
        <v>345</v>
      </c>
      <c r="AU127" s="19" t="s">
        <v>83</v>
      </c>
    </row>
    <row r="128" s="2" customFormat="1" ht="16.5" customHeight="1">
      <c r="A128" s="40"/>
      <c r="B128" s="41"/>
      <c r="C128" s="216" t="s">
        <v>412</v>
      </c>
      <c r="D128" s="216" t="s">
        <v>337</v>
      </c>
      <c r="E128" s="217" t="s">
        <v>3396</v>
      </c>
      <c r="F128" s="218" t="s">
        <v>3397</v>
      </c>
      <c r="G128" s="219" t="s">
        <v>618</v>
      </c>
      <c r="H128" s="220">
        <v>6</v>
      </c>
      <c r="I128" s="221"/>
      <c r="J128" s="222">
        <f>ROUND(I128*H128,2)</f>
        <v>0</v>
      </c>
      <c r="K128" s="218" t="s">
        <v>341</v>
      </c>
      <c r="L128" s="46"/>
      <c r="M128" s="223" t="s">
        <v>19</v>
      </c>
      <c r="N128" s="224" t="s">
        <v>47</v>
      </c>
      <c r="O128" s="86"/>
      <c r="P128" s="225">
        <f>O128*H128</f>
        <v>0</v>
      </c>
      <c r="Q128" s="225">
        <v>0.00040999999999999999</v>
      </c>
      <c r="R128" s="225">
        <f>Q128*H128</f>
        <v>0.0024599999999999999</v>
      </c>
      <c r="S128" s="225">
        <v>0</v>
      </c>
      <c r="T128" s="225">
        <f>S128*H128</f>
        <v>0</v>
      </c>
      <c r="U128" s="226" t="s">
        <v>19</v>
      </c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R128" s="227" t="s">
        <v>447</v>
      </c>
      <c r="AT128" s="227" t="s">
        <v>337</v>
      </c>
      <c r="AU128" s="227" t="s">
        <v>83</v>
      </c>
      <c r="AY128" s="19" t="s">
        <v>335</v>
      </c>
      <c r="BE128" s="228">
        <f>IF(N128="základní",J128,0)</f>
        <v>0</v>
      </c>
      <c r="BF128" s="228">
        <f>IF(N128="snížená",J128,0)</f>
        <v>0</v>
      </c>
      <c r="BG128" s="228">
        <f>IF(N128="zákl. přenesená",J128,0)</f>
        <v>0</v>
      </c>
      <c r="BH128" s="228">
        <f>IF(N128="sníž. přenesená",J128,0)</f>
        <v>0</v>
      </c>
      <c r="BI128" s="228">
        <f>IF(N128="nulová",J128,0)</f>
        <v>0</v>
      </c>
      <c r="BJ128" s="19" t="s">
        <v>83</v>
      </c>
      <c r="BK128" s="228">
        <f>ROUND(I128*H128,2)</f>
        <v>0</v>
      </c>
      <c r="BL128" s="19" t="s">
        <v>447</v>
      </c>
      <c r="BM128" s="227" t="s">
        <v>3398</v>
      </c>
    </row>
    <row r="129" s="2" customFormat="1">
      <c r="A129" s="40"/>
      <c r="B129" s="41"/>
      <c r="C129" s="42"/>
      <c r="D129" s="229" t="s">
        <v>343</v>
      </c>
      <c r="E129" s="42"/>
      <c r="F129" s="230" t="s">
        <v>3399</v>
      </c>
      <c r="G129" s="42"/>
      <c r="H129" s="42"/>
      <c r="I129" s="231"/>
      <c r="J129" s="42"/>
      <c r="K129" s="42"/>
      <c r="L129" s="46"/>
      <c r="M129" s="232"/>
      <c r="N129" s="233"/>
      <c r="O129" s="86"/>
      <c r="P129" s="86"/>
      <c r="Q129" s="86"/>
      <c r="R129" s="86"/>
      <c r="S129" s="86"/>
      <c r="T129" s="86"/>
      <c r="U129" s="87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T129" s="19" t="s">
        <v>343</v>
      </c>
      <c r="AU129" s="19" t="s">
        <v>83</v>
      </c>
    </row>
    <row r="130" s="2" customFormat="1">
      <c r="A130" s="40"/>
      <c r="B130" s="41"/>
      <c r="C130" s="42"/>
      <c r="D130" s="234" t="s">
        <v>345</v>
      </c>
      <c r="E130" s="42"/>
      <c r="F130" s="235" t="s">
        <v>3400</v>
      </c>
      <c r="G130" s="42"/>
      <c r="H130" s="42"/>
      <c r="I130" s="231"/>
      <c r="J130" s="42"/>
      <c r="K130" s="42"/>
      <c r="L130" s="46"/>
      <c r="M130" s="232"/>
      <c r="N130" s="233"/>
      <c r="O130" s="86"/>
      <c r="P130" s="86"/>
      <c r="Q130" s="86"/>
      <c r="R130" s="86"/>
      <c r="S130" s="86"/>
      <c r="T130" s="86"/>
      <c r="U130" s="87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T130" s="19" t="s">
        <v>345</v>
      </c>
      <c r="AU130" s="19" t="s">
        <v>83</v>
      </c>
    </row>
    <row r="131" s="2" customFormat="1" ht="16.5" customHeight="1">
      <c r="A131" s="40"/>
      <c r="B131" s="41"/>
      <c r="C131" s="216" t="s">
        <v>420</v>
      </c>
      <c r="D131" s="216" t="s">
        <v>337</v>
      </c>
      <c r="E131" s="217" t="s">
        <v>3401</v>
      </c>
      <c r="F131" s="218" t="s">
        <v>3402</v>
      </c>
      <c r="G131" s="219" t="s">
        <v>618</v>
      </c>
      <c r="H131" s="220">
        <v>5</v>
      </c>
      <c r="I131" s="221"/>
      <c r="J131" s="222">
        <f>ROUND(I131*H131,2)</f>
        <v>0</v>
      </c>
      <c r="K131" s="218" t="s">
        <v>341</v>
      </c>
      <c r="L131" s="46"/>
      <c r="M131" s="223" t="s">
        <v>19</v>
      </c>
      <c r="N131" s="224" t="s">
        <v>47</v>
      </c>
      <c r="O131" s="86"/>
      <c r="P131" s="225">
        <f>O131*H131</f>
        <v>0</v>
      </c>
      <c r="Q131" s="225">
        <v>0.00048000000000000001</v>
      </c>
      <c r="R131" s="225">
        <f>Q131*H131</f>
        <v>0.0024000000000000002</v>
      </c>
      <c r="S131" s="225">
        <v>0</v>
      </c>
      <c r="T131" s="225">
        <f>S131*H131</f>
        <v>0</v>
      </c>
      <c r="U131" s="226" t="s">
        <v>19</v>
      </c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R131" s="227" t="s">
        <v>447</v>
      </c>
      <c r="AT131" s="227" t="s">
        <v>337</v>
      </c>
      <c r="AU131" s="227" t="s">
        <v>83</v>
      </c>
      <c r="AY131" s="19" t="s">
        <v>335</v>
      </c>
      <c r="BE131" s="228">
        <f>IF(N131="základní",J131,0)</f>
        <v>0</v>
      </c>
      <c r="BF131" s="228">
        <f>IF(N131="snížená",J131,0)</f>
        <v>0</v>
      </c>
      <c r="BG131" s="228">
        <f>IF(N131="zákl. přenesená",J131,0)</f>
        <v>0</v>
      </c>
      <c r="BH131" s="228">
        <f>IF(N131="sníž. přenesená",J131,0)</f>
        <v>0</v>
      </c>
      <c r="BI131" s="228">
        <f>IF(N131="nulová",J131,0)</f>
        <v>0</v>
      </c>
      <c r="BJ131" s="19" t="s">
        <v>83</v>
      </c>
      <c r="BK131" s="228">
        <f>ROUND(I131*H131,2)</f>
        <v>0</v>
      </c>
      <c r="BL131" s="19" t="s">
        <v>447</v>
      </c>
      <c r="BM131" s="227" t="s">
        <v>3403</v>
      </c>
    </row>
    <row r="132" s="2" customFormat="1">
      <c r="A132" s="40"/>
      <c r="B132" s="41"/>
      <c r="C132" s="42"/>
      <c r="D132" s="229" t="s">
        <v>343</v>
      </c>
      <c r="E132" s="42"/>
      <c r="F132" s="230" t="s">
        <v>3404</v>
      </c>
      <c r="G132" s="42"/>
      <c r="H132" s="42"/>
      <c r="I132" s="231"/>
      <c r="J132" s="42"/>
      <c r="K132" s="42"/>
      <c r="L132" s="46"/>
      <c r="M132" s="232"/>
      <c r="N132" s="233"/>
      <c r="O132" s="86"/>
      <c r="P132" s="86"/>
      <c r="Q132" s="86"/>
      <c r="R132" s="86"/>
      <c r="S132" s="86"/>
      <c r="T132" s="86"/>
      <c r="U132" s="87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T132" s="19" t="s">
        <v>343</v>
      </c>
      <c r="AU132" s="19" t="s">
        <v>83</v>
      </c>
    </row>
    <row r="133" s="2" customFormat="1">
      <c r="A133" s="40"/>
      <c r="B133" s="41"/>
      <c r="C133" s="42"/>
      <c r="D133" s="234" t="s">
        <v>345</v>
      </c>
      <c r="E133" s="42"/>
      <c r="F133" s="235" t="s">
        <v>3405</v>
      </c>
      <c r="G133" s="42"/>
      <c r="H133" s="42"/>
      <c r="I133" s="231"/>
      <c r="J133" s="42"/>
      <c r="K133" s="42"/>
      <c r="L133" s="46"/>
      <c r="M133" s="232"/>
      <c r="N133" s="233"/>
      <c r="O133" s="86"/>
      <c r="P133" s="86"/>
      <c r="Q133" s="86"/>
      <c r="R133" s="86"/>
      <c r="S133" s="86"/>
      <c r="T133" s="86"/>
      <c r="U133" s="87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T133" s="19" t="s">
        <v>345</v>
      </c>
      <c r="AU133" s="19" t="s">
        <v>83</v>
      </c>
    </row>
    <row r="134" s="2" customFormat="1" ht="16.5" customHeight="1">
      <c r="A134" s="40"/>
      <c r="B134" s="41"/>
      <c r="C134" s="216" t="s">
        <v>428</v>
      </c>
      <c r="D134" s="216" t="s">
        <v>337</v>
      </c>
      <c r="E134" s="217" t="s">
        <v>3406</v>
      </c>
      <c r="F134" s="218" t="s">
        <v>3407</v>
      </c>
      <c r="G134" s="219" t="s">
        <v>618</v>
      </c>
      <c r="H134" s="220">
        <v>5</v>
      </c>
      <c r="I134" s="221"/>
      <c r="J134" s="222">
        <f>ROUND(I134*H134,2)</f>
        <v>0</v>
      </c>
      <c r="K134" s="218" t="s">
        <v>341</v>
      </c>
      <c r="L134" s="46"/>
      <c r="M134" s="223" t="s">
        <v>19</v>
      </c>
      <c r="N134" s="224" t="s">
        <v>47</v>
      </c>
      <c r="O134" s="86"/>
      <c r="P134" s="225">
        <f>O134*H134</f>
        <v>0</v>
      </c>
      <c r="Q134" s="225">
        <v>0.00071000000000000002</v>
      </c>
      <c r="R134" s="225">
        <f>Q134*H134</f>
        <v>0.0035500000000000002</v>
      </c>
      <c r="S134" s="225">
        <v>0</v>
      </c>
      <c r="T134" s="225">
        <f>S134*H134</f>
        <v>0</v>
      </c>
      <c r="U134" s="226" t="s">
        <v>19</v>
      </c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R134" s="227" t="s">
        <v>447</v>
      </c>
      <c r="AT134" s="227" t="s">
        <v>337</v>
      </c>
      <c r="AU134" s="227" t="s">
        <v>83</v>
      </c>
      <c r="AY134" s="19" t="s">
        <v>335</v>
      </c>
      <c r="BE134" s="228">
        <f>IF(N134="základní",J134,0)</f>
        <v>0</v>
      </c>
      <c r="BF134" s="228">
        <f>IF(N134="snížená",J134,0)</f>
        <v>0</v>
      </c>
      <c r="BG134" s="228">
        <f>IF(N134="zákl. přenesená",J134,0)</f>
        <v>0</v>
      </c>
      <c r="BH134" s="228">
        <f>IF(N134="sníž. přenesená",J134,0)</f>
        <v>0</v>
      </c>
      <c r="BI134" s="228">
        <f>IF(N134="nulová",J134,0)</f>
        <v>0</v>
      </c>
      <c r="BJ134" s="19" t="s">
        <v>83</v>
      </c>
      <c r="BK134" s="228">
        <f>ROUND(I134*H134,2)</f>
        <v>0</v>
      </c>
      <c r="BL134" s="19" t="s">
        <v>447</v>
      </c>
      <c r="BM134" s="227" t="s">
        <v>3408</v>
      </c>
    </row>
    <row r="135" s="2" customFormat="1">
      <c r="A135" s="40"/>
      <c r="B135" s="41"/>
      <c r="C135" s="42"/>
      <c r="D135" s="229" t="s">
        <v>343</v>
      </c>
      <c r="E135" s="42"/>
      <c r="F135" s="230" t="s">
        <v>3409</v>
      </c>
      <c r="G135" s="42"/>
      <c r="H135" s="42"/>
      <c r="I135" s="231"/>
      <c r="J135" s="42"/>
      <c r="K135" s="42"/>
      <c r="L135" s="46"/>
      <c r="M135" s="232"/>
      <c r="N135" s="233"/>
      <c r="O135" s="86"/>
      <c r="P135" s="86"/>
      <c r="Q135" s="86"/>
      <c r="R135" s="86"/>
      <c r="S135" s="86"/>
      <c r="T135" s="86"/>
      <c r="U135" s="87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T135" s="19" t="s">
        <v>343</v>
      </c>
      <c r="AU135" s="19" t="s">
        <v>83</v>
      </c>
    </row>
    <row r="136" s="2" customFormat="1">
      <c r="A136" s="40"/>
      <c r="B136" s="41"/>
      <c r="C136" s="42"/>
      <c r="D136" s="234" t="s">
        <v>345</v>
      </c>
      <c r="E136" s="42"/>
      <c r="F136" s="235" t="s">
        <v>3410</v>
      </c>
      <c r="G136" s="42"/>
      <c r="H136" s="42"/>
      <c r="I136" s="231"/>
      <c r="J136" s="42"/>
      <c r="K136" s="42"/>
      <c r="L136" s="46"/>
      <c r="M136" s="232"/>
      <c r="N136" s="233"/>
      <c r="O136" s="86"/>
      <c r="P136" s="86"/>
      <c r="Q136" s="86"/>
      <c r="R136" s="86"/>
      <c r="S136" s="86"/>
      <c r="T136" s="86"/>
      <c r="U136" s="87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T136" s="19" t="s">
        <v>345</v>
      </c>
      <c r="AU136" s="19" t="s">
        <v>83</v>
      </c>
    </row>
    <row r="137" s="2" customFormat="1" ht="16.5" customHeight="1">
      <c r="A137" s="40"/>
      <c r="B137" s="41"/>
      <c r="C137" s="216" t="s">
        <v>434</v>
      </c>
      <c r="D137" s="216" t="s">
        <v>337</v>
      </c>
      <c r="E137" s="217" t="s">
        <v>3411</v>
      </c>
      <c r="F137" s="218" t="s">
        <v>3412</v>
      </c>
      <c r="G137" s="219" t="s">
        <v>618</v>
      </c>
      <c r="H137" s="220">
        <v>10</v>
      </c>
      <c r="I137" s="221"/>
      <c r="J137" s="222">
        <f>ROUND(I137*H137,2)</f>
        <v>0</v>
      </c>
      <c r="K137" s="218" t="s">
        <v>341</v>
      </c>
      <c r="L137" s="46"/>
      <c r="M137" s="223" t="s">
        <v>19</v>
      </c>
      <c r="N137" s="224" t="s">
        <v>47</v>
      </c>
      <c r="O137" s="86"/>
      <c r="P137" s="225">
        <f>O137*H137</f>
        <v>0</v>
      </c>
      <c r="Q137" s="225">
        <v>0.0022399999999999998</v>
      </c>
      <c r="R137" s="225">
        <f>Q137*H137</f>
        <v>0.022399999999999996</v>
      </c>
      <c r="S137" s="225">
        <v>0</v>
      </c>
      <c r="T137" s="225">
        <f>S137*H137</f>
        <v>0</v>
      </c>
      <c r="U137" s="226" t="s">
        <v>19</v>
      </c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R137" s="227" t="s">
        <v>447</v>
      </c>
      <c r="AT137" s="227" t="s">
        <v>337</v>
      </c>
      <c r="AU137" s="227" t="s">
        <v>83</v>
      </c>
      <c r="AY137" s="19" t="s">
        <v>335</v>
      </c>
      <c r="BE137" s="228">
        <f>IF(N137="základní",J137,0)</f>
        <v>0</v>
      </c>
      <c r="BF137" s="228">
        <f>IF(N137="snížená",J137,0)</f>
        <v>0</v>
      </c>
      <c r="BG137" s="228">
        <f>IF(N137="zákl. přenesená",J137,0)</f>
        <v>0</v>
      </c>
      <c r="BH137" s="228">
        <f>IF(N137="sníž. přenesená",J137,0)</f>
        <v>0</v>
      </c>
      <c r="BI137" s="228">
        <f>IF(N137="nulová",J137,0)</f>
        <v>0</v>
      </c>
      <c r="BJ137" s="19" t="s">
        <v>83</v>
      </c>
      <c r="BK137" s="228">
        <f>ROUND(I137*H137,2)</f>
        <v>0</v>
      </c>
      <c r="BL137" s="19" t="s">
        <v>447</v>
      </c>
      <c r="BM137" s="227" t="s">
        <v>3413</v>
      </c>
    </row>
    <row r="138" s="2" customFormat="1">
      <c r="A138" s="40"/>
      <c r="B138" s="41"/>
      <c r="C138" s="42"/>
      <c r="D138" s="229" t="s">
        <v>343</v>
      </c>
      <c r="E138" s="42"/>
      <c r="F138" s="230" t="s">
        <v>3414</v>
      </c>
      <c r="G138" s="42"/>
      <c r="H138" s="42"/>
      <c r="I138" s="231"/>
      <c r="J138" s="42"/>
      <c r="K138" s="42"/>
      <c r="L138" s="46"/>
      <c r="M138" s="232"/>
      <c r="N138" s="233"/>
      <c r="O138" s="86"/>
      <c r="P138" s="86"/>
      <c r="Q138" s="86"/>
      <c r="R138" s="86"/>
      <c r="S138" s="86"/>
      <c r="T138" s="86"/>
      <c r="U138" s="87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T138" s="19" t="s">
        <v>343</v>
      </c>
      <c r="AU138" s="19" t="s">
        <v>83</v>
      </c>
    </row>
    <row r="139" s="2" customFormat="1">
      <c r="A139" s="40"/>
      <c r="B139" s="41"/>
      <c r="C139" s="42"/>
      <c r="D139" s="234" t="s">
        <v>345</v>
      </c>
      <c r="E139" s="42"/>
      <c r="F139" s="235" t="s">
        <v>3415</v>
      </c>
      <c r="G139" s="42"/>
      <c r="H139" s="42"/>
      <c r="I139" s="231"/>
      <c r="J139" s="42"/>
      <c r="K139" s="42"/>
      <c r="L139" s="46"/>
      <c r="M139" s="232"/>
      <c r="N139" s="233"/>
      <c r="O139" s="86"/>
      <c r="P139" s="86"/>
      <c r="Q139" s="86"/>
      <c r="R139" s="86"/>
      <c r="S139" s="86"/>
      <c r="T139" s="86"/>
      <c r="U139" s="87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T139" s="19" t="s">
        <v>345</v>
      </c>
      <c r="AU139" s="19" t="s">
        <v>83</v>
      </c>
    </row>
    <row r="140" s="2" customFormat="1" ht="16.5" customHeight="1">
      <c r="A140" s="40"/>
      <c r="B140" s="41"/>
      <c r="C140" s="216" t="s">
        <v>8</v>
      </c>
      <c r="D140" s="216" t="s">
        <v>337</v>
      </c>
      <c r="E140" s="217" t="s">
        <v>3416</v>
      </c>
      <c r="F140" s="218" t="s">
        <v>3417</v>
      </c>
      <c r="G140" s="219" t="s">
        <v>666</v>
      </c>
      <c r="H140" s="220">
        <v>1</v>
      </c>
      <c r="I140" s="221"/>
      <c r="J140" s="222">
        <f>ROUND(I140*H140,2)</f>
        <v>0</v>
      </c>
      <c r="K140" s="218" t="s">
        <v>341</v>
      </c>
      <c r="L140" s="46"/>
      <c r="M140" s="223" t="s">
        <v>19</v>
      </c>
      <c r="N140" s="224" t="s">
        <v>47</v>
      </c>
      <c r="O140" s="86"/>
      <c r="P140" s="225">
        <f>O140*H140</f>
        <v>0</v>
      </c>
      <c r="Q140" s="225">
        <v>0.00029</v>
      </c>
      <c r="R140" s="225">
        <f>Q140*H140</f>
        <v>0.00029</v>
      </c>
      <c r="S140" s="225">
        <v>0</v>
      </c>
      <c r="T140" s="225">
        <f>S140*H140</f>
        <v>0</v>
      </c>
      <c r="U140" s="226" t="s">
        <v>19</v>
      </c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R140" s="227" t="s">
        <v>447</v>
      </c>
      <c r="AT140" s="227" t="s">
        <v>337</v>
      </c>
      <c r="AU140" s="227" t="s">
        <v>83</v>
      </c>
      <c r="AY140" s="19" t="s">
        <v>335</v>
      </c>
      <c r="BE140" s="228">
        <f>IF(N140="základní",J140,0)</f>
        <v>0</v>
      </c>
      <c r="BF140" s="228">
        <f>IF(N140="snížená",J140,0)</f>
        <v>0</v>
      </c>
      <c r="BG140" s="228">
        <f>IF(N140="zákl. přenesená",J140,0)</f>
        <v>0</v>
      </c>
      <c r="BH140" s="228">
        <f>IF(N140="sníž. přenesená",J140,0)</f>
        <v>0</v>
      </c>
      <c r="BI140" s="228">
        <f>IF(N140="nulová",J140,0)</f>
        <v>0</v>
      </c>
      <c r="BJ140" s="19" t="s">
        <v>83</v>
      </c>
      <c r="BK140" s="228">
        <f>ROUND(I140*H140,2)</f>
        <v>0</v>
      </c>
      <c r="BL140" s="19" t="s">
        <v>447</v>
      </c>
      <c r="BM140" s="227" t="s">
        <v>3418</v>
      </c>
    </row>
    <row r="141" s="2" customFormat="1">
      <c r="A141" s="40"/>
      <c r="B141" s="41"/>
      <c r="C141" s="42"/>
      <c r="D141" s="229" t="s">
        <v>343</v>
      </c>
      <c r="E141" s="42"/>
      <c r="F141" s="230" t="s">
        <v>3419</v>
      </c>
      <c r="G141" s="42"/>
      <c r="H141" s="42"/>
      <c r="I141" s="231"/>
      <c r="J141" s="42"/>
      <c r="K141" s="42"/>
      <c r="L141" s="46"/>
      <c r="M141" s="232"/>
      <c r="N141" s="233"/>
      <c r="O141" s="86"/>
      <c r="P141" s="86"/>
      <c r="Q141" s="86"/>
      <c r="R141" s="86"/>
      <c r="S141" s="86"/>
      <c r="T141" s="86"/>
      <c r="U141" s="87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T141" s="19" t="s">
        <v>343</v>
      </c>
      <c r="AU141" s="19" t="s">
        <v>83</v>
      </c>
    </row>
    <row r="142" s="2" customFormat="1">
      <c r="A142" s="40"/>
      <c r="B142" s="41"/>
      <c r="C142" s="42"/>
      <c r="D142" s="234" t="s">
        <v>345</v>
      </c>
      <c r="E142" s="42"/>
      <c r="F142" s="235" t="s">
        <v>3420</v>
      </c>
      <c r="G142" s="42"/>
      <c r="H142" s="42"/>
      <c r="I142" s="231"/>
      <c r="J142" s="42"/>
      <c r="K142" s="42"/>
      <c r="L142" s="46"/>
      <c r="M142" s="232"/>
      <c r="N142" s="233"/>
      <c r="O142" s="86"/>
      <c r="P142" s="86"/>
      <c r="Q142" s="86"/>
      <c r="R142" s="86"/>
      <c r="S142" s="86"/>
      <c r="T142" s="86"/>
      <c r="U142" s="87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T142" s="19" t="s">
        <v>345</v>
      </c>
      <c r="AU142" s="19" t="s">
        <v>83</v>
      </c>
    </row>
    <row r="143" s="12" customFormat="1" ht="25.92" customHeight="1">
      <c r="A143" s="12"/>
      <c r="B143" s="200"/>
      <c r="C143" s="201"/>
      <c r="D143" s="202" t="s">
        <v>75</v>
      </c>
      <c r="E143" s="203" t="s">
        <v>3229</v>
      </c>
      <c r="F143" s="203" t="s">
        <v>3421</v>
      </c>
      <c r="G143" s="201"/>
      <c r="H143" s="201"/>
      <c r="I143" s="204"/>
      <c r="J143" s="205">
        <f>BK143</f>
        <v>0</v>
      </c>
      <c r="K143" s="201"/>
      <c r="L143" s="206"/>
      <c r="M143" s="207"/>
      <c r="N143" s="208"/>
      <c r="O143" s="208"/>
      <c r="P143" s="209">
        <f>SUM(P144:P154)</f>
        <v>0</v>
      </c>
      <c r="Q143" s="208"/>
      <c r="R143" s="209">
        <f>SUM(R144:R154)</f>
        <v>0.05457</v>
      </c>
      <c r="S143" s="208"/>
      <c r="T143" s="209">
        <f>SUM(T144:T154)</f>
        <v>0</v>
      </c>
      <c r="U143" s="210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R143" s="211" t="s">
        <v>83</v>
      </c>
      <c r="AT143" s="212" t="s">
        <v>75</v>
      </c>
      <c r="AU143" s="212" t="s">
        <v>76</v>
      </c>
      <c r="AY143" s="211" t="s">
        <v>335</v>
      </c>
      <c r="BK143" s="213">
        <f>SUM(BK144:BK154)</f>
        <v>0</v>
      </c>
    </row>
    <row r="144" s="2" customFormat="1" ht="16.5" customHeight="1">
      <c r="A144" s="40"/>
      <c r="B144" s="41"/>
      <c r="C144" s="216" t="s">
        <v>447</v>
      </c>
      <c r="D144" s="216" t="s">
        <v>337</v>
      </c>
      <c r="E144" s="217" t="s">
        <v>3422</v>
      </c>
      <c r="F144" s="218" t="s">
        <v>3402</v>
      </c>
      <c r="G144" s="219" t="s">
        <v>618</v>
      </c>
      <c r="H144" s="220">
        <v>4</v>
      </c>
      <c r="I144" s="221"/>
      <c r="J144" s="222">
        <f>ROUND(I144*H144,2)</f>
        <v>0</v>
      </c>
      <c r="K144" s="218" t="s">
        <v>19</v>
      </c>
      <c r="L144" s="46"/>
      <c r="M144" s="223" t="s">
        <v>19</v>
      </c>
      <c r="N144" s="224" t="s">
        <v>47</v>
      </c>
      <c r="O144" s="86"/>
      <c r="P144" s="225">
        <f>O144*H144</f>
        <v>0</v>
      </c>
      <c r="Q144" s="225">
        <v>0.00048000000000000001</v>
      </c>
      <c r="R144" s="225">
        <f>Q144*H144</f>
        <v>0.0019200000000000001</v>
      </c>
      <c r="S144" s="225">
        <v>0</v>
      </c>
      <c r="T144" s="225">
        <f>S144*H144</f>
        <v>0</v>
      </c>
      <c r="U144" s="226" t="s">
        <v>19</v>
      </c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R144" s="227" t="s">
        <v>447</v>
      </c>
      <c r="AT144" s="227" t="s">
        <v>337</v>
      </c>
      <c r="AU144" s="227" t="s">
        <v>83</v>
      </c>
      <c r="AY144" s="19" t="s">
        <v>335</v>
      </c>
      <c r="BE144" s="228">
        <f>IF(N144="základní",J144,0)</f>
        <v>0</v>
      </c>
      <c r="BF144" s="228">
        <f>IF(N144="snížená",J144,0)</f>
        <v>0</v>
      </c>
      <c r="BG144" s="228">
        <f>IF(N144="zákl. přenesená",J144,0)</f>
        <v>0</v>
      </c>
      <c r="BH144" s="228">
        <f>IF(N144="sníž. přenesená",J144,0)</f>
        <v>0</v>
      </c>
      <c r="BI144" s="228">
        <f>IF(N144="nulová",J144,0)</f>
        <v>0</v>
      </c>
      <c r="BJ144" s="19" t="s">
        <v>83</v>
      </c>
      <c r="BK144" s="228">
        <f>ROUND(I144*H144,2)</f>
        <v>0</v>
      </c>
      <c r="BL144" s="19" t="s">
        <v>447</v>
      </c>
      <c r="BM144" s="227" t="s">
        <v>3423</v>
      </c>
    </row>
    <row r="145" s="2" customFormat="1">
      <c r="A145" s="40"/>
      <c r="B145" s="41"/>
      <c r="C145" s="42"/>
      <c r="D145" s="229" t="s">
        <v>343</v>
      </c>
      <c r="E145" s="42"/>
      <c r="F145" s="230" t="s">
        <v>3404</v>
      </c>
      <c r="G145" s="42"/>
      <c r="H145" s="42"/>
      <c r="I145" s="231"/>
      <c r="J145" s="42"/>
      <c r="K145" s="42"/>
      <c r="L145" s="46"/>
      <c r="M145" s="232"/>
      <c r="N145" s="233"/>
      <c r="O145" s="86"/>
      <c r="P145" s="86"/>
      <c r="Q145" s="86"/>
      <c r="R145" s="86"/>
      <c r="S145" s="86"/>
      <c r="T145" s="86"/>
      <c r="U145" s="87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T145" s="19" t="s">
        <v>343</v>
      </c>
      <c r="AU145" s="19" t="s">
        <v>83</v>
      </c>
    </row>
    <row r="146" s="2" customFormat="1" ht="16.5" customHeight="1">
      <c r="A146" s="40"/>
      <c r="B146" s="41"/>
      <c r="C146" s="216" t="s">
        <v>454</v>
      </c>
      <c r="D146" s="216" t="s">
        <v>337</v>
      </c>
      <c r="E146" s="217" t="s">
        <v>3424</v>
      </c>
      <c r="F146" s="218" t="s">
        <v>3425</v>
      </c>
      <c r="G146" s="219" t="s">
        <v>618</v>
      </c>
      <c r="H146" s="220">
        <v>2</v>
      </c>
      <c r="I146" s="221"/>
      <c r="J146" s="222">
        <f>ROUND(I146*H146,2)</f>
        <v>0</v>
      </c>
      <c r="K146" s="218" t="s">
        <v>341</v>
      </c>
      <c r="L146" s="46"/>
      <c r="M146" s="223" t="s">
        <v>19</v>
      </c>
      <c r="N146" s="224" t="s">
        <v>47</v>
      </c>
      <c r="O146" s="86"/>
      <c r="P146" s="225">
        <f>O146*H146</f>
        <v>0</v>
      </c>
      <c r="Q146" s="225">
        <v>0.00059000000000000003</v>
      </c>
      <c r="R146" s="225">
        <f>Q146*H146</f>
        <v>0.0011800000000000001</v>
      </c>
      <c r="S146" s="225">
        <v>0</v>
      </c>
      <c r="T146" s="225">
        <f>S146*H146</f>
        <v>0</v>
      </c>
      <c r="U146" s="226" t="s">
        <v>19</v>
      </c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R146" s="227" t="s">
        <v>447</v>
      </c>
      <c r="AT146" s="227" t="s">
        <v>337</v>
      </c>
      <c r="AU146" s="227" t="s">
        <v>83</v>
      </c>
      <c r="AY146" s="19" t="s">
        <v>335</v>
      </c>
      <c r="BE146" s="228">
        <f>IF(N146="základní",J146,0)</f>
        <v>0</v>
      </c>
      <c r="BF146" s="228">
        <f>IF(N146="snížená",J146,0)</f>
        <v>0</v>
      </c>
      <c r="BG146" s="228">
        <f>IF(N146="zákl. přenesená",J146,0)</f>
        <v>0</v>
      </c>
      <c r="BH146" s="228">
        <f>IF(N146="sníž. přenesená",J146,0)</f>
        <v>0</v>
      </c>
      <c r="BI146" s="228">
        <f>IF(N146="nulová",J146,0)</f>
        <v>0</v>
      </c>
      <c r="BJ146" s="19" t="s">
        <v>83</v>
      </c>
      <c r="BK146" s="228">
        <f>ROUND(I146*H146,2)</f>
        <v>0</v>
      </c>
      <c r="BL146" s="19" t="s">
        <v>447</v>
      </c>
      <c r="BM146" s="227" t="s">
        <v>3426</v>
      </c>
    </row>
    <row r="147" s="2" customFormat="1">
      <c r="A147" s="40"/>
      <c r="B147" s="41"/>
      <c r="C147" s="42"/>
      <c r="D147" s="229" t="s">
        <v>343</v>
      </c>
      <c r="E147" s="42"/>
      <c r="F147" s="230" t="s">
        <v>3427</v>
      </c>
      <c r="G147" s="42"/>
      <c r="H147" s="42"/>
      <c r="I147" s="231"/>
      <c r="J147" s="42"/>
      <c r="K147" s="42"/>
      <c r="L147" s="46"/>
      <c r="M147" s="232"/>
      <c r="N147" s="233"/>
      <c r="O147" s="86"/>
      <c r="P147" s="86"/>
      <c r="Q147" s="86"/>
      <c r="R147" s="86"/>
      <c r="S147" s="86"/>
      <c r="T147" s="86"/>
      <c r="U147" s="87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T147" s="19" t="s">
        <v>343</v>
      </c>
      <c r="AU147" s="19" t="s">
        <v>83</v>
      </c>
    </row>
    <row r="148" s="2" customFormat="1">
      <c r="A148" s="40"/>
      <c r="B148" s="41"/>
      <c r="C148" s="42"/>
      <c r="D148" s="234" t="s">
        <v>345</v>
      </c>
      <c r="E148" s="42"/>
      <c r="F148" s="235" t="s">
        <v>3428</v>
      </c>
      <c r="G148" s="42"/>
      <c r="H148" s="42"/>
      <c r="I148" s="231"/>
      <c r="J148" s="42"/>
      <c r="K148" s="42"/>
      <c r="L148" s="46"/>
      <c r="M148" s="232"/>
      <c r="N148" s="233"/>
      <c r="O148" s="86"/>
      <c r="P148" s="86"/>
      <c r="Q148" s="86"/>
      <c r="R148" s="86"/>
      <c r="S148" s="86"/>
      <c r="T148" s="86"/>
      <c r="U148" s="87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T148" s="19" t="s">
        <v>345</v>
      </c>
      <c r="AU148" s="19" t="s">
        <v>83</v>
      </c>
    </row>
    <row r="149" s="2" customFormat="1" ht="16.5" customHeight="1">
      <c r="A149" s="40"/>
      <c r="B149" s="41"/>
      <c r="C149" s="216" t="s">
        <v>463</v>
      </c>
      <c r="D149" s="216" t="s">
        <v>337</v>
      </c>
      <c r="E149" s="217" t="s">
        <v>3429</v>
      </c>
      <c r="F149" s="218" t="s">
        <v>3430</v>
      </c>
      <c r="G149" s="219" t="s">
        <v>618</v>
      </c>
      <c r="H149" s="220">
        <v>22</v>
      </c>
      <c r="I149" s="221"/>
      <c r="J149" s="222">
        <f>ROUND(I149*H149,2)</f>
        <v>0</v>
      </c>
      <c r="K149" s="218" t="s">
        <v>341</v>
      </c>
      <c r="L149" s="46"/>
      <c r="M149" s="223" t="s">
        <v>19</v>
      </c>
      <c r="N149" s="224" t="s">
        <v>47</v>
      </c>
      <c r="O149" s="86"/>
      <c r="P149" s="225">
        <f>O149*H149</f>
        <v>0</v>
      </c>
      <c r="Q149" s="225">
        <v>0.0020100000000000001</v>
      </c>
      <c r="R149" s="225">
        <f>Q149*H149</f>
        <v>0.044220000000000002</v>
      </c>
      <c r="S149" s="225">
        <v>0</v>
      </c>
      <c r="T149" s="225">
        <f>S149*H149</f>
        <v>0</v>
      </c>
      <c r="U149" s="226" t="s">
        <v>19</v>
      </c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R149" s="227" t="s">
        <v>447</v>
      </c>
      <c r="AT149" s="227" t="s">
        <v>337</v>
      </c>
      <c r="AU149" s="227" t="s">
        <v>83</v>
      </c>
      <c r="AY149" s="19" t="s">
        <v>335</v>
      </c>
      <c r="BE149" s="228">
        <f>IF(N149="základní",J149,0)</f>
        <v>0</v>
      </c>
      <c r="BF149" s="228">
        <f>IF(N149="snížená",J149,0)</f>
        <v>0</v>
      </c>
      <c r="BG149" s="228">
        <f>IF(N149="zákl. přenesená",J149,0)</f>
        <v>0</v>
      </c>
      <c r="BH149" s="228">
        <f>IF(N149="sníž. přenesená",J149,0)</f>
        <v>0</v>
      </c>
      <c r="BI149" s="228">
        <f>IF(N149="nulová",J149,0)</f>
        <v>0</v>
      </c>
      <c r="BJ149" s="19" t="s">
        <v>83</v>
      </c>
      <c r="BK149" s="228">
        <f>ROUND(I149*H149,2)</f>
        <v>0</v>
      </c>
      <c r="BL149" s="19" t="s">
        <v>447</v>
      </c>
      <c r="BM149" s="227" t="s">
        <v>3431</v>
      </c>
    </row>
    <row r="150" s="2" customFormat="1">
      <c r="A150" s="40"/>
      <c r="B150" s="41"/>
      <c r="C150" s="42"/>
      <c r="D150" s="229" t="s">
        <v>343</v>
      </c>
      <c r="E150" s="42"/>
      <c r="F150" s="230" t="s">
        <v>3432</v>
      </c>
      <c r="G150" s="42"/>
      <c r="H150" s="42"/>
      <c r="I150" s="231"/>
      <c r="J150" s="42"/>
      <c r="K150" s="42"/>
      <c r="L150" s="46"/>
      <c r="M150" s="232"/>
      <c r="N150" s="233"/>
      <c r="O150" s="86"/>
      <c r="P150" s="86"/>
      <c r="Q150" s="86"/>
      <c r="R150" s="86"/>
      <c r="S150" s="86"/>
      <c r="T150" s="86"/>
      <c r="U150" s="87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T150" s="19" t="s">
        <v>343</v>
      </c>
      <c r="AU150" s="19" t="s">
        <v>83</v>
      </c>
    </row>
    <row r="151" s="2" customFormat="1">
      <c r="A151" s="40"/>
      <c r="B151" s="41"/>
      <c r="C151" s="42"/>
      <c r="D151" s="234" t="s">
        <v>345</v>
      </c>
      <c r="E151" s="42"/>
      <c r="F151" s="235" t="s">
        <v>3433</v>
      </c>
      <c r="G151" s="42"/>
      <c r="H151" s="42"/>
      <c r="I151" s="231"/>
      <c r="J151" s="42"/>
      <c r="K151" s="42"/>
      <c r="L151" s="46"/>
      <c r="M151" s="232"/>
      <c r="N151" s="233"/>
      <c r="O151" s="86"/>
      <c r="P151" s="86"/>
      <c r="Q151" s="86"/>
      <c r="R151" s="86"/>
      <c r="S151" s="86"/>
      <c r="T151" s="86"/>
      <c r="U151" s="87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T151" s="19" t="s">
        <v>345</v>
      </c>
      <c r="AU151" s="19" t="s">
        <v>83</v>
      </c>
    </row>
    <row r="152" s="2" customFormat="1" ht="16.5" customHeight="1">
      <c r="A152" s="40"/>
      <c r="B152" s="41"/>
      <c r="C152" s="216" t="s">
        <v>471</v>
      </c>
      <c r="D152" s="216" t="s">
        <v>337</v>
      </c>
      <c r="E152" s="217" t="s">
        <v>3434</v>
      </c>
      <c r="F152" s="218" t="s">
        <v>3435</v>
      </c>
      <c r="G152" s="219" t="s">
        <v>618</v>
      </c>
      <c r="H152" s="220">
        <v>5</v>
      </c>
      <c r="I152" s="221"/>
      <c r="J152" s="222">
        <f>ROUND(I152*H152,2)</f>
        <v>0</v>
      </c>
      <c r="K152" s="218" t="s">
        <v>341</v>
      </c>
      <c r="L152" s="46"/>
      <c r="M152" s="223" t="s">
        <v>19</v>
      </c>
      <c r="N152" s="224" t="s">
        <v>47</v>
      </c>
      <c r="O152" s="86"/>
      <c r="P152" s="225">
        <f>O152*H152</f>
        <v>0</v>
      </c>
      <c r="Q152" s="225">
        <v>0.0014499999999999999</v>
      </c>
      <c r="R152" s="225">
        <f>Q152*H152</f>
        <v>0.0072499999999999995</v>
      </c>
      <c r="S152" s="225">
        <v>0</v>
      </c>
      <c r="T152" s="225">
        <f>S152*H152</f>
        <v>0</v>
      </c>
      <c r="U152" s="226" t="s">
        <v>19</v>
      </c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R152" s="227" t="s">
        <v>447</v>
      </c>
      <c r="AT152" s="227" t="s">
        <v>337</v>
      </c>
      <c r="AU152" s="227" t="s">
        <v>83</v>
      </c>
      <c r="AY152" s="19" t="s">
        <v>335</v>
      </c>
      <c r="BE152" s="228">
        <f>IF(N152="základní",J152,0)</f>
        <v>0</v>
      </c>
      <c r="BF152" s="228">
        <f>IF(N152="snížená",J152,0)</f>
        <v>0</v>
      </c>
      <c r="BG152" s="228">
        <f>IF(N152="zákl. přenesená",J152,0)</f>
        <v>0</v>
      </c>
      <c r="BH152" s="228">
        <f>IF(N152="sníž. přenesená",J152,0)</f>
        <v>0</v>
      </c>
      <c r="BI152" s="228">
        <f>IF(N152="nulová",J152,0)</f>
        <v>0</v>
      </c>
      <c r="BJ152" s="19" t="s">
        <v>83</v>
      </c>
      <c r="BK152" s="228">
        <f>ROUND(I152*H152,2)</f>
        <v>0</v>
      </c>
      <c r="BL152" s="19" t="s">
        <v>447</v>
      </c>
      <c r="BM152" s="227" t="s">
        <v>3436</v>
      </c>
    </row>
    <row r="153" s="2" customFormat="1">
      <c r="A153" s="40"/>
      <c r="B153" s="41"/>
      <c r="C153" s="42"/>
      <c r="D153" s="229" t="s">
        <v>343</v>
      </c>
      <c r="E153" s="42"/>
      <c r="F153" s="230" t="s">
        <v>3437</v>
      </c>
      <c r="G153" s="42"/>
      <c r="H153" s="42"/>
      <c r="I153" s="231"/>
      <c r="J153" s="42"/>
      <c r="K153" s="42"/>
      <c r="L153" s="46"/>
      <c r="M153" s="232"/>
      <c r="N153" s="233"/>
      <c r="O153" s="86"/>
      <c r="P153" s="86"/>
      <c r="Q153" s="86"/>
      <c r="R153" s="86"/>
      <c r="S153" s="86"/>
      <c r="T153" s="86"/>
      <c r="U153" s="87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T153" s="19" t="s">
        <v>343</v>
      </c>
      <c r="AU153" s="19" t="s">
        <v>83</v>
      </c>
    </row>
    <row r="154" s="2" customFormat="1">
      <c r="A154" s="40"/>
      <c r="B154" s="41"/>
      <c r="C154" s="42"/>
      <c r="D154" s="234" t="s">
        <v>345</v>
      </c>
      <c r="E154" s="42"/>
      <c r="F154" s="235" t="s">
        <v>3438</v>
      </c>
      <c r="G154" s="42"/>
      <c r="H154" s="42"/>
      <c r="I154" s="231"/>
      <c r="J154" s="42"/>
      <c r="K154" s="42"/>
      <c r="L154" s="46"/>
      <c r="M154" s="232"/>
      <c r="N154" s="233"/>
      <c r="O154" s="86"/>
      <c r="P154" s="86"/>
      <c r="Q154" s="86"/>
      <c r="R154" s="86"/>
      <c r="S154" s="86"/>
      <c r="T154" s="86"/>
      <c r="U154" s="87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T154" s="19" t="s">
        <v>345</v>
      </c>
      <c r="AU154" s="19" t="s">
        <v>83</v>
      </c>
    </row>
    <row r="155" s="12" customFormat="1" ht="25.92" customHeight="1">
      <c r="A155" s="12"/>
      <c r="B155" s="200"/>
      <c r="C155" s="201"/>
      <c r="D155" s="202" t="s">
        <v>75</v>
      </c>
      <c r="E155" s="203" t="s">
        <v>3261</v>
      </c>
      <c r="F155" s="203" t="s">
        <v>3439</v>
      </c>
      <c r="G155" s="201"/>
      <c r="H155" s="201"/>
      <c r="I155" s="204"/>
      <c r="J155" s="205">
        <f>BK155</f>
        <v>0</v>
      </c>
      <c r="K155" s="201"/>
      <c r="L155" s="206"/>
      <c r="M155" s="207"/>
      <c r="N155" s="208"/>
      <c r="O155" s="208"/>
      <c r="P155" s="209">
        <f>SUM(P156:P163)</f>
        <v>0</v>
      </c>
      <c r="Q155" s="208"/>
      <c r="R155" s="209">
        <f>SUM(R156:R163)</f>
        <v>0.011439999999999999</v>
      </c>
      <c r="S155" s="208"/>
      <c r="T155" s="209">
        <f>SUM(T156:T163)</f>
        <v>0</v>
      </c>
      <c r="U155" s="210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R155" s="211" t="s">
        <v>83</v>
      </c>
      <c r="AT155" s="212" t="s">
        <v>75</v>
      </c>
      <c r="AU155" s="212" t="s">
        <v>76</v>
      </c>
      <c r="AY155" s="211" t="s">
        <v>335</v>
      </c>
      <c r="BK155" s="213">
        <f>SUM(BK156:BK163)</f>
        <v>0</v>
      </c>
    </row>
    <row r="156" s="2" customFormat="1" ht="16.5" customHeight="1">
      <c r="A156" s="40"/>
      <c r="B156" s="41"/>
      <c r="C156" s="216" t="s">
        <v>478</v>
      </c>
      <c r="D156" s="216" t="s">
        <v>337</v>
      </c>
      <c r="E156" s="217" t="s">
        <v>3440</v>
      </c>
      <c r="F156" s="218" t="s">
        <v>3402</v>
      </c>
      <c r="G156" s="219" t="s">
        <v>618</v>
      </c>
      <c r="H156" s="220">
        <v>5</v>
      </c>
      <c r="I156" s="221"/>
      <c r="J156" s="222">
        <f>ROUND(I156*H156,2)</f>
        <v>0</v>
      </c>
      <c r="K156" s="218" t="s">
        <v>19</v>
      </c>
      <c r="L156" s="46"/>
      <c r="M156" s="223" t="s">
        <v>19</v>
      </c>
      <c r="N156" s="224" t="s">
        <v>47</v>
      </c>
      <c r="O156" s="86"/>
      <c r="P156" s="225">
        <f>O156*H156</f>
        <v>0</v>
      </c>
      <c r="Q156" s="225">
        <v>0.00048000000000000001</v>
      </c>
      <c r="R156" s="225">
        <f>Q156*H156</f>
        <v>0.0024000000000000002</v>
      </c>
      <c r="S156" s="225">
        <v>0</v>
      </c>
      <c r="T156" s="225">
        <f>S156*H156</f>
        <v>0</v>
      </c>
      <c r="U156" s="226" t="s">
        <v>19</v>
      </c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R156" s="227" t="s">
        <v>447</v>
      </c>
      <c r="AT156" s="227" t="s">
        <v>337</v>
      </c>
      <c r="AU156" s="227" t="s">
        <v>83</v>
      </c>
      <c r="AY156" s="19" t="s">
        <v>335</v>
      </c>
      <c r="BE156" s="228">
        <f>IF(N156="základní",J156,0)</f>
        <v>0</v>
      </c>
      <c r="BF156" s="228">
        <f>IF(N156="snížená",J156,0)</f>
        <v>0</v>
      </c>
      <c r="BG156" s="228">
        <f>IF(N156="zákl. přenesená",J156,0)</f>
        <v>0</v>
      </c>
      <c r="BH156" s="228">
        <f>IF(N156="sníž. přenesená",J156,0)</f>
        <v>0</v>
      </c>
      <c r="BI156" s="228">
        <f>IF(N156="nulová",J156,0)</f>
        <v>0</v>
      </c>
      <c r="BJ156" s="19" t="s">
        <v>83</v>
      </c>
      <c r="BK156" s="228">
        <f>ROUND(I156*H156,2)</f>
        <v>0</v>
      </c>
      <c r="BL156" s="19" t="s">
        <v>447</v>
      </c>
      <c r="BM156" s="227" t="s">
        <v>3441</v>
      </c>
    </row>
    <row r="157" s="2" customFormat="1">
      <c r="A157" s="40"/>
      <c r="B157" s="41"/>
      <c r="C157" s="42"/>
      <c r="D157" s="229" t="s">
        <v>343</v>
      </c>
      <c r="E157" s="42"/>
      <c r="F157" s="230" t="s">
        <v>3404</v>
      </c>
      <c r="G157" s="42"/>
      <c r="H157" s="42"/>
      <c r="I157" s="231"/>
      <c r="J157" s="42"/>
      <c r="K157" s="42"/>
      <c r="L157" s="46"/>
      <c r="M157" s="232"/>
      <c r="N157" s="233"/>
      <c r="O157" s="86"/>
      <c r="P157" s="86"/>
      <c r="Q157" s="86"/>
      <c r="R157" s="86"/>
      <c r="S157" s="86"/>
      <c r="T157" s="86"/>
      <c r="U157" s="87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T157" s="19" t="s">
        <v>343</v>
      </c>
      <c r="AU157" s="19" t="s">
        <v>83</v>
      </c>
    </row>
    <row r="158" s="2" customFormat="1" ht="16.5" customHeight="1">
      <c r="A158" s="40"/>
      <c r="B158" s="41"/>
      <c r="C158" s="216" t="s">
        <v>7</v>
      </c>
      <c r="D158" s="216" t="s">
        <v>337</v>
      </c>
      <c r="E158" s="217" t="s">
        <v>3442</v>
      </c>
      <c r="F158" s="218" t="s">
        <v>3443</v>
      </c>
      <c r="G158" s="219" t="s">
        <v>618</v>
      </c>
      <c r="H158" s="220">
        <v>4</v>
      </c>
      <c r="I158" s="221"/>
      <c r="J158" s="222">
        <f>ROUND(I158*H158,2)</f>
        <v>0</v>
      </c>
      <c r="K158" s="218" t="s">
        <v>341</v>
      </c>
      <c r="L158" s="46"/>
      <c r="M158" s="223" t="s">
        <v>19</v>
      </c>
      <c r="N158" s="224" t="s">
        <v>47</v>
      </c>
      <c r="O158" s="86"/>
      <c r="P158" s="225">
        <f>O158*H158</f>
        <v>0</v>
      </c>
      <c r="Q158" s="225">
        <v>0.00071000000000000002</v>
      </c>
      <c r="R158" s="225">
        <f>Q158*H158</f>
        <v>0.0028400000000000001</v>
      </c>
      <c r="S158" s="225">
        <v>0</v>
      </c>
      <c r="T158" s="225">
        <f>S158*H158</f>
        <v>0</v>
      </c>
      <c r="U158" s="226" t="s">
        <v>19</v>
      </c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R158" s="227" t="s">
        <v>447</v>
      </c>
      <c r="AT158" s="227" t="s">
        <v>337</v>
      </c>
      <c r="AU158" s="227" t="s">
        <v>83</v>
      </c>
      <c r="AY158" s="19" t="s">
        <v>335</v>
      </c>
      <c r="BE158" s="228">
        <f>IF(N158="základní",J158,0)</f>
        <v>0</v>
      </c>
      <c r="BF158" s="228">
        <f>IF(N158="snížená",J158,0)</f>
        <v>0</v>
      </c>
      <c r="BG158" s="228">
        <f>IF(N158="zákl. přenesená",J158,0)</f>
        <v>0</v>
      </c>
      <c r="BH158" s="228">
        <f>IF(N158="sníž. přenesená",J158,0)</f>
        <v>0</v>
      </c>
      <c r="BI158" s="228">
        <f>IF(N158="nulová",J158,0)</f>
        <v>0</v>
      </c>
      <c r="BJ158" s="19" t="s">
        <v>83</v>
      </c>
      <c r="BK158" s="228">
        <f>ROUND(I158*H158,2)</f>
        <v>0</v>
      </c>
      <c r="BL158" s="19" t="s">
        <v>447</v>
      </c>
      <c r="BM158" s="227" t="s">
        <v>3444</v>
      </c>
    </row>
    <row r="159" s="2" customFormat="1">
      <c r="A159" s="40"/>
      <c r="B159" s="41"/>
      <c r="C159" s="42"/>
      <c r="D159" s="229" t="s">
        <v>343</v>
      </c>
      <c r="E159" s="42"/>
      <c r="F159" s="230" t="s">
        <v>3445</v>
      </c>
      <c r="G159" s="42"/>
      <c r="H159" s="42"/>
      <c r="I159" s="231"/>
      <c r="J159" s="42"/>
      <c r="K159" s="42"/>
      <c r="L159" s="46"/>
      <c r="M159" s="232"/>
      <c r="N159" s="233"/>
      <c r="O159" s="86"/>
      <c r="P159" s="86"/>
      <c r="Q159" s="86"/>
      <c r="R159" s="86"/>
      <c r="S159" s="86"/>
      <c r="T159" s="86"/>
      <c r="U159" s="87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T159" s="19" t="s">
        <v>343</v>
      </c>
      <c r="AU159" s="19" t="s">
        <v>83</v>
      </c>
    </row>
    <row r="160" s="2" customFormat="1">
      <c r="A160" s="40"/>
      <c r="B160" s="41"/>
      <c r="C160" s="42"/>
      <c r="D160" s="234" t="s">
        <v>345</v>
      </c>
      <c r="E160" s="42"/>
      <c r="F160" s="235" t="s">
        <v>3446</v>
      </c>
      <c r="G160" s="42"/>
      <c r="H160" s="42"/>
      <c r="I160" s="231"/>
      <c r="J160" s="42"/>
      <c r="K160" s="42"/>
      <c r="L160" s="46"/>
      <c r="M160" s="232"/>
      <c r="N160" s="233"/>
      <c r="O160" s="86"/>
      <c r="P160" s="86"/>
      <c r="Q160" s="86"/>
      <c r="R160" s="86"/>
      <c r="S160" s="86"/>
      <c r="T160" s="86"/>
      <c r="U160" s="87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T160" s="19" t="s">
        <v>345</v>
      </c>
      <c r="AU160" s="19" t="s">
        <v>83</v>
      </c>
    </row>
    <row r="161" s="2" customFormat="1" ht="16.5" customHeight="1">
      <c r="A161" s="40"/>
      <c r="B161" s="41"/>
      <c r="C161" s="216" t="s">
        <v>490</v>
      </c>
      <c r="D161" s="216" t="s">
        <v>337</v>
      </c>
      <c r="E161" s="217" t="s">
        <v>3447</v>
      </c>
      <c r="F161" s="218" t="s">
        <v>3448</v>
      </c>
      <c r="G161" s="219" t="s">
        <v>618</v>
      </c>
      <c r="H161" s="220">
        <v>4</v>
      </c>
      <c r="I161" s="221"/>
      <c r="J161" s="222">
        <f>ROUND(I161*H161,2)</f>
        <v>0</v>
      </c>
      <c r="K161" s="218" t="s">
        <v>341</v>
      </c>
      <c r="L161" s="46"/>
      <c r="M161" s="223" t="s">
        <v>19</v>
      </c>
      <c r="N161" s="224" t="s">
        <v>47</v>
      </c>
      <c r="O161" s="86"/>
      <c r="P161" s="225">
        <f>O161*H161</f>
        <v>0</v>
      </c>
      <c r="Q161" s="225">
        <v>0.00155</v>
      </c>
      <c r="R161" s="225">
        <f>Q161*H161</f>
        <v>0.0061999999999999998</v>
      </c>
      <c r="S161" s="225">
        <v>0</v>
      </c>
      <c r="T161" s="225">
        <f>S161*H161</f>
        <v>0</v>
      </c>
      <c r="U161" s="226" t="s">
        <v>19</v>
      </c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R161" s="227" t="s">
        <v>447</v>
      </c>
      <c r="AT161" s="227" t="s">
        <v>337</v>
      </c>
      <c r="AU161" s="227" t="s">
        <v>83</v>
      </c>
      <c r="AY161" s="19" t="s">
        <v>335</v>
      </c>
      <c r="BE161" s="228">
        <f>IF(N161="základní",J161,0)</f>
        <v>0</v>
      </c>
      <c r="BF161" s="228">
        <f>IF(N161="snížená",J161,0)</f>
        <v>0</v>
      </c>
      <c r="BG161" s="228">
        <f>IF(N161="zákl. přenesená",J161,0)</f>
        <v>0</v>
      </c>
      <c r="BH161" s="228">
        <f>IF(N161="sníž. přenesená",J161,0)</f>
        <v>0</v>
      </c>
      <c r="BI161" s="228">
        <f>IF(N161="nulová",J161,0)</f>
        <v>0</v>
      </c>
      <c r="BJ161" s="19" t="s">
        <v>83</v>
      </c>
      <c r="BK161" s="228">
        <f>ROUND(I161*H161,2)</f>
        <v>0</v>
      </c>
      <c r="BL161" s="19" t="s">
        <v>447</v>
      </c>
      <c r="BM161" s="227" t="s">
        <v>3449</v>
      </c>
    </row>
    <row r="162" s="2" customFormat="1">
      <c r="A162" s="40"/>
      <c r="B162" s="41"/>
      <c r="C162" s="42"/>
      <c r="D162" s="229" t="s">
        <v>343</v>
      </c>
      <c r="E162" s="42"/>
      <c r="F162" s="230" t="s">
        <v>3450</v>
      </c>
      <c r="G162" s="42"/>
      <c r="H162" s="42"/>
      <c r="I162" s="231"/>
      <c r="J162" s="42"/>
      <c r="K162" s="42"/>
      <c r="L162" s="46"/>
      <c r="M162" s="232"/>
      <c r="N162" s="233"/>
      <c r="O162" s="86"/>
      <c r="P162" s="86"/>
      <c r="Q162" s="86"/>
      <c r="R162" s="86"/>
      <c r="S162" s="86"/>
      <c r="T162" s="86"/>
      <c r="U162" s="87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T162" s="19" t="s">
        <v>343</v>
      </c>
      <c r="AU162" s="19" t="s">
        <v>83</v>
      </c>
    </row>
    <row r="163" s="2" customFormat="1">
      <c r="A163" s="40"/>
      <c r="B163" s="41"/>
      <c r="C163" s="42"/>
      <c r="D163" s="234" t="s">
        <v>345</v>
      </c>
      <c r="E163" s="42"/>
      <c r="F163" s="235" t="s">
        <v>3451</v>
      </c>
      <c r="G163" s="42"/>
      <c r="H163" s="42"/>
      <c r="I163" s="231"/>
      <c r="J163" s="42"/>
      <c r="K163" s="42"/>
      <c r="L163" s="46"/>
      <c r="M163" s="232"/>
      <c r="N163" s="233"/>
      <c r="O163" s="86"/>
      <c r="P163" s="86"/>
      <c r="Q163" s="86"/>
      <c r="R163" s="86"/>
      <c r="S163" s="86"/>
      <c r="T163" s="86"/>
      <c r="U163" s="87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T163" s="19" t="s">
        <v>345</v>
      </c>
      <c r="AU163" s="19" t="s">
        <v>83</v>
      </c>
    </row>
    <row r="164" s="12" customFormat="1" ht="25.92" customHeight="1">
      <c r="A164" s="12"/>
      <c r="B164" s="200"/>
      <c r="C164" s="201"/>
      <c r="D164" s="202" t="s">
        <v>75</v>
      </c>
      <c r="E164" s="203" t="s">
        <v>3452</v>
      </c>
      <c r="F164" s="203" t="s">
        <v>3453</v>
      </c>
      <c r="G164" s="201"/>
      <c r="H164" s="201"/>
      <c r="I164" s="204"/>
      <c r="J164" s="205">
        <f>BK164</f>
        <v>0</v>
      </c>
      <c r="K164" s="201"/>
      <c r="L164" s="206"/>
      <c r="M164" s="207"/>
      <c r="N164" s="208"/>
      <c r="O164" s="208"/>
      <c r="P164" s="209">
        <f>SUM(P165:P184)</f>
        <v>0</v>
      </c>
      <c r="Q164" s="208"/>
      <c r="R164" s="209">
        <f>SUM(R165:R184)</f>
        <v>26.526080000000004</v>
      </c>
      <c r="S164" s="208"/>
      <c r="T164" s="209">
        <f>SUM(T165:T184)</f>
        <v>0</v>
      </c>
      <c r="U164" s="210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R164" s="211" t="s">
        <v>83</v>
      </c>
      <c r="AT164" s="212" t="s">
        <v>75</v>
      </c>
      <c r="AU164" s="212" t="s">
        <v>76</v>
      </c>
      <c r="AY164" s="211" t="s">
        <v>335</v>
      </c>
      <c r="BK164" s="213">
        <f>SUM(BK165:BK184)</f>
        <v>0</v>
      </c>
    </row>
    <row r="165" s="2" customFormat="1" ht="16.5" customHeight="1">
      <c r="A165" s="40"/>
      <c r="B165" s="41"/>
      <c r="C165" s="216" t="s">
        <v>496</v>
      </c>
      <c r="D165" s="216" t="s">
        <v>337</v>
      </c>
      <c r="E165" s="217" t="s">
        <v>3454</v>
      </c>
      <c r="F165" s="218" t="s">
        <v>3455</v>
      </c>
      <c r="G165" s="219" t="s">
        <v>618</v>
      </c>
      <c r="H165" s="220">
        <v>5</v>
      </c>
      <c r="I165" s="221"/>
      <c r="J165" s="222">
        <f>ROUND(I165*H165,2)</f>
        <v>0</v>
      </c>
      <c r="K165" s="218" t="s">
        <v>341</v>
      </c>
      <c r="L165" s="46"/>
      <c r="M165" s="223" t="s">
        <v>19</v>
      </c>
      <c r="N165" s="224" t="s">
        <v>47</v>
      </c>
      <c r="O165" s="86"/>
      <c r="P165" s="225">
        <f>O165*H165</f>
        <v>0</v>
      </c>
      <c r="Q165" s="225">
        <v>0.00142</v>
      </c>
      <c r="R165" s="225">
        <f>Q165*H165</f>
        <v>0.0071000000000000004</v>
      </c>
      <c r="S165" s="225">
        <v>0</v>
      </c>
      <c r="T165" s="225">
        <f>S165*H165</f>
        <v>0</v>
      </c>
      <c r="U165" s="226" t="s">
        <v>19</v>
      </c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R165" s="227" t="s">
        <v>447</v>
      </c>
      <c r="AT165" s="227" t="s">
        <v>337</v>
      </c>
      <c r="AU165" s="227" t="s">
        <v>83</v>
      </c>
      <c r="AY165" s="19" t="s">
        <v>335</v>
      </c>
      <c r="BE165" s="228">
        <f>IF(N165="základní",J165,0)</f>
        <v>0</v>
      </c>
      <c r="BF165" s="228">
        <f>IF(N165="snížená",J165,0)</f>
        <v>0</v>
      </c>
      <c r="BG165" s="228">
        <f>IF(N165="zákl. přenesená",J165,0)</f>
        <v>0</v>
      </c>
      <c r="BH165" s="228">
        <f>IF(N165="sníž. přenesená",J165,0)</f>
        <v>0</v>
      </c>
      <c r="BI165" s="228">
        <f>IF(N165="nulová",J165,0)</f>
        <v>0</v>
      </c>
      <c r="BJ165" s="19" t="s">
        <v>83</v>
      </c>
      <c r="BK165" s="228">
        <f>ROUND(I165*H165,2)</f>
        <v>0</v>
      </c>
      <c r="BL165" s="19" t="s">
        <v>447</v>
      </c>
      <c r="BM165" s="227" t="s">
        <v>3456</v>
      </c>
    </row>
    <row r="166" s="2" customFormat="1">
      <c r="A166" s="40"/>
      <c r="B166" s="41"/>
      <c r="C166" s="42"/>
      <c r="D166" s="229" t="s">
        <v>343</v>
      </c>
      <c r="E166" s="42"/>
      <c r="F166" s="230" t="s">
        <v>3457</v>
      </c>
      <c r="G166" s="42"/>
      <c r="H166" s="42"/>
      <c r="I166" s="231"/>
      <c r="J166" s="42"/>
      <c r="K166" s="42"/>
      <c r="L166" s="46"/>
      <c r="M166" s="232"/>
      <c r="N166" s="233"/>
      <c r="O166" s="86"/>
      <c r="P166" s="86"/>
      <c r="Q166" s="86"/>
      <c r="R166" s="86"/>
      <c r="S166" s="86"/>
      <c r="T166" s="86"/>
      <c r="U166" s="87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T166" s="19" t="s">
        <v>343</v>
      </c>
      <c r="AU166" s="19" t="s">
        <v>83</v>
      </c>
    </row>
    <row r="167" s="2" customFormat="1">
      <c r="A167" s="40"/>
      <c r="B167" s="41"/>
      <c r="C167" s="42"/>
      <c r="D167" s="234" t="s">
        <v>345</v>
      </c>
      <c r="E167" s="42"/>
      <c r="F167" s="235" t="s">
        <v>3458</v>
      </c>
      <c r="G167" s="42"/>
      <c r="H167" s="42"/>
      <c r="I167" s="231"/>
      <c r="J167" s="42"/>
      <c r="K167" s="42"/>
      <c r="L167" s="46"/>
      <c r="M167" s="232"/>
      <c r="N167" s="233"/>
      <c r="O167" s="86"/>
      <c r="P167" s="86"/>
      <c r="Q167" s="86"/>
      <c r="R167" s="86"/>
      <c r="S167" s="86"/>
      <c r="T167" s="86"/>
      <c r="U167" s="87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T167" s="19" t="s">
        <v>345</v>
      </c>
      <c r="AU167" s="19" t="s">
        <v>83</v>
      </c>
    </row>
    <row r="168" s="2" customFormat="1" ht="16.5" customHeight="1">
      <c r="A168" s="40"/>
      <c r="B168" s="41"/>
      <c r="C168" s="216" t="s">
        <v>502</v>
      </c>
      <c r="D168" s="216" t="s">
        <v>337</v>
      </c>
      <c r="E168" s="217" t="s">
        <v>3459</v>
      </c>
      <c r="F168" s="218" t="s">
        <v>3460</v>
      </c>
      <c r="G168" s="219" t="s">
        <v>618</v>
      </c>
      <c r="H168" s="220">
        <v>6</v>
      </c>
      <c r="I168" s="221"/>
      <c r="J168" s="222">
        <f>ROUND(I168*H168,2)</f>
        <v>0</v>
      </c>
      <c r="K168" s="218" t="s">
        <v>341</v>
      </c>
      <c r="L168" s="46"/>
      <c r="M168" s="223" t="s">
        <v>19</v>
      </c>
      <c r="N168" s="224" t="s">
        <v>47</v>
      </c>
      <c r="O168" s="86"/>
      <c r="P168" s="225">
        <f>O168*H168</f>
        <v>0</v>
      </c>
      <c r="Q168" s="225">
        <v>0.0074400000000000004</v>
      </c>
      <c r="R168" s="225">
        <f>Q168*H168</f>
        <v>0.044639999999999999</v>
      </c>
      <c r="S168" s="225">
        <v>0</v>
      </c>
      <c r="T168" s="225">
        <f>S168*H168</f>
        <v>0</v>
      </c>
      <c r="U168" s="226" t="s">
        <v>19</v>
      </c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R168" s="227" t="s">
        <v>447</v>
      </c>
      <c r="AT168" s="227" t="s">
        <v>337</v>
      </c>
      <c r="AU168" s="227" t="s">
        <v>83</v>
      </c>
      <c r="AY168" s="19" t="s">
        <v>335</v>
      </c>
      <c r="BE168" s="228">
        <f>IF(N168="základní",J168,0)</f>
        <v>0</v>
      </c>
      <c r="BF168" s="228">
        <f>IF(N168="snížená",J168,0)</f>
        <v>0</v>
      </c>
      <c r="BG168" s="228">
        <f>IF(N168="zákl. přenesená",J168,0)</f>
        <v>0</v>
      </c>
      <c r="BH168" s="228">
        <f>IF(N168="sníž. přenesená",J168,0)</f>
        <v>0</v>
      </c>
      <c r="BI168" s="228">
        <f>IF(N168="nulová",J168,0)</f>
        <v>0</v>
      </c>
      <c r="BJ168" s="19" t="s">
        <v>83</v>
      </c>
      <c r="BK168" s="228">
        <f>ROUND(I168*H168,2)</f>
        <v>0</v>
      </c>
      <c r="BL168" s="19" t="s">
        <v>447</v>
      </c>
      <c r="BM168" s="227" t="s">
        <v>3461</v>
      </c>
    </row>
    <row r="169" s="2" customFormat="1">
      <c r="A169" s="40"/>
      <c r="B169" s="41"/>
      <c r="C169" s="42"/>
      <c r="D169" s="229" t="s">
        <v>343</v>
      </c>
      <c r="E169" s="42"/>
      <c r="F169" s="230" t="s">
        <v>3462</v>
      </c>
      <c r="G169" s="42"/>
      <c r="H169" s="42"/>
      <c r="I169" s="231"/>
      <c r="J169" s="42"/>
      <c r="K169" s="42"/>
      <c r="L169" s="46"/>
      <c r="M169" s="232"/>
      <c r="N169" s="233"/>
      <c r="O169" s="86"/>
      <c r="P169" s="86"/>
      <c r="Q169" s="86"/>
      <c r="R169" s="86"/>
      <c r="S169" s="86"/>
      <c r="T169" s="86"/>
      <c r="U169" s="87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T169" s="19" t="s">
        <v>343</v>
      </c>
      <c r="AU169" s="19" t="s">
        <v>83</v>
      </c>
    </row>
    <row r="170" s="2" customFormat="1">
      <c r="A170" s="40"/>
      <c r="B170" s="41"/>
      <c r="C170" s="42"/>
      <c r="D170" s="234" t="s">
        <v>345</v>
      </c>
      <c r="E170" s="42"/>
      <c r="F170" s="235" t="s">
        <v>3463</v>
      </c>
      <c r="G170" s="42"/>
      <c r="H170" s="42"/>
      <c r="I170" s="231"/>
      <c r="J170" s="42"/>
      <c r="K170" s="42"/>
      <c r="L170" s="46"/>
      <c r="M170" s="232"/>
      <c r="N170" s="233"/>
      <c r="O170" s="86"/>
      <c r="P170" s="86"/>
      <c r="Q170" s="86"/>
      <c r="R170" s="86"/>
      <c r="S170" s="86"/>
      <c r="T170" s="86"/>
      <c r="U170" s="87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T170" s="19" t="s">
        <v>345</v>
      </c>
      <c r="AU170" s="19" t="s">
        <v>83</v>
      </c>
    </row>
    <row r="171" s="2" customFormat="1" ht="16.5" customHeight="1">
      <c r="A171" s="40"/>
      <c r="B171" s="41"/>
      <c r="C171" s="216" t="s">
        <v>510</v>
      </c>
      <c r="D171" s="216" t="s">
        <v>337</v>
      </c>
      <c r="E171" s="217" t="s">
        <v>3464</v>
      </c>
      <c r="F171" s="218" t="s">
        <v>3465</v>
      </c>
      <c r="G171" s="219" t="s">
        <v>618</v>
      </c>
      <c r="H171" s="220">
        <v>32</v>
      </c>
      <c r="I171" s="221"/>
      <c r="J171" s="222">
        <f>ROUND(I171*H171,2)</f>
        <v>0</v>
      </c>
      <c r="K171" s="218" t="s">
        <v>341</v>
      </c>
      <c r="L171" s="46"/>
      <c r="M171" s="223" t="s">
        <v>19</v>
      </c>
      <c r="N171" s="224" t="s">
        <v>47</v>
      </c>
      <c r="O171" s="86"/>
      <c r="P171" s="225">
        <f>O171*H171</f>
        <v>0</v>
      </c>
      <c r="Q171" s="225">
        <v>0.012319999999999999</v>
      </c>
      <c r="R171" s="225">
        <f>Q171*H171</f>
        <v>0.39423999999999998</v>
      </c>
      <c r="S171" s="225">
        <v>0</v>
      </c>
      <c r="T171" s="225">
        <f>S171*H171</f>
        <v>0</v>
      </c>
      <c r="U171" s="226" t="s">
        <v>19</v>
      </c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R171" s="227" t="s">
        <v>447</v>
      </c>
      <c r="AT171" s="227" t="s">
        <v>337</v>
      </c>
      <c r="AU171" s="227" t="s">
        <v>83</v>
      </c>
      <c r="AY171" s="19" t="s">
        <v>335</v>
      </c>
      <c r="BE171" s="228">
        <f>IF(N171="základní",J171,0)</f>
        <v>0</v>
      </c>
      <c r="BF171" s="228">
        <f>IF(N171="snížená",J171,0)</f>
        <v>0</v>
      </c>
      <c r="BG171" s="228">
        <f>IF(N171="zákl. přenesená",J171,0)</f>
        <v>0</v>
      </c>
      <c r="BH171" s="228">
        <f>IF(N171="sníž. přenesená",J171,0)</f>
        <v>0</v>
      </c>
      <c r="BI171" s="228">
        <f>IF(N171="nulová",J171,0)</f>
        <v>0</v>
      </c>
      <c r="BJ171" s="19" t="s">
        <v>83</v>
      </c>
      <c r="BK171" s="228">
        <f>ROUND(I171*H171,2)</f>
        <v>0</v>
      </c>
      <c r="BL171" s="19" t="s">
        <v>447</v>
      </c>
      <c r="BM171" s="227" t="s">
        <v>3466</v>
      </c>
    </row>
    <row r="172" s="2" customFormat="1">
      <c r="A172" s="40"/>
      <c r="B172" s="41"/>
      <c r="C172" s="42"/>
      <c r="D172" s="229" t="s">
        <v>343</v>
      </c>
      <c r="E172" s="42"/>
      <c r="F172" s="230" t="s">
        <v>3467</v>
      </c>
      <c r="G172" s="42"/>
      <c r="H172" s="42"/>
      <c r="I172" s="231"/>
      <c r="J172" s="42"/>
      <c r="K172" s="42"/>
      <c r="L172" s="46"/>
      <c r="M172" s="232"/>
      <c r="N172" s="233"/>
      <c r="O172" s="86"/>
      <c r="P172" s="86"/>
      <c r="Q172" s="86"/>
      <c r="R172" s="86"/>
      <c r="S172" s="86"/>
      <c r="T172" s="86"/>
      <c r="U172" s="87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T172" s="19" t="s">
        <v>343</v>
      </c>
      <c r="AU172" s="19" t="s">
        <v>83</v>
      </c>
    </row>
    <row r="173" s="2" customFormat="1">
      <c r="A173" s="40"/>
      <c r="B173" s="41"/>
      <c r="C173" s="42"/>
      <c r="D173" s="234" t="s">
        <v>345</v>
      </c>
      <c r="E173" s="42"/>
      <c r="F173" s="235" t="s">
        <v>3468</v>
      </c>
      <c r="G173" s="42"/>
      <c r="H173" s="42"/>
      <c r="I173" s="231"/>
      <c r="J173" s="42"/>
      <c r="K173" s="42"/>
      <c r="L173" s="46"/>
      <c r="M173" s="232"/>
      <c r="N173" s="233"/>
      <c r="O173" s="86"/>
      <c r="P173" s="86"/>
      <c r="Q173" s="86"/>
      <c r="R173" s="86"/>
      <c r="S173" s="86"/>
      <c r="T173" s="86"/>
      <c r="U173" s="87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T173" s="19" t="s">
        <v>345</v>
      </c>
      <c r="AU173" s="19" t="s">
        <v>83</v>
      </c>
    </row>
    <row r="174" s="2" customFormat="1" ht="21.75" customHeight="1">
      <c r="A174" s="40"/>
      <c r="B174" s="41"/>
      <c r="C174" s="216" t="s">
        <v>516</v>
      </c>
      <c r="D174" s="216" t="s">
        <v>337</v>
      </c>
      <c r="E174" s="217" t="s">
        <v>3469</v>
      </c>
      <c r="F174" s="218" t="s">
        <v>3470</v>
      </c>
      <c r="G174" s="219" t="s">
        <v>666</v>
      </c>
      <c r="H174" s="220">
        <v>2</v>
      </c>
      <c r="I174" s="221"/>
      <c r="J174" s="222">
        <f>ROUND(I174*H174,2)</f>
        <v>0</v>
      </c>
      <c r="K174" s="218" t="s">
        <v>341</v>
      </c>
      <c r="L174" s="46"/>
      <c r="M174" s="223" t="s">
        <v>19</v>
      </c>
      <c r="N174" s="224" t="s">
        <v>47</v>
      </c>
      <c r="O174" s="86"/>
      <c r="P174" s="225">
        <f>O174*H174</f>
        <v>0</v>
      </c>
      <c r="Q174" s="225">
        <v>12.822710000000001</v>
      </c>
      <c r="R174" s="225">
        <f>Q174*H174</f>
        <v>25.645420000000001</v>
      </c>
      <c r="S174" s="225">
        <v>0</v>
      </c>
      <c r="T174" s="225">
        <f>S174*H174</f>
        <v>0</v>
      </c>
      <c r="U174" s="226" t="s">
        <v>19</v>
      </c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R174" s="227" t="s">
        <v>103</v>
      </c>
      <c r="AT174" s="227" t="s">
        <v>337</v>
      </c>
      <c r="AU174" s="227" t="s">
        <v>83</v>
      </c>
      <c r="AY174" s="19" t="s">
        <v>335</v>
      </c>
      <c r="BE174" s="228">
        <f>IF(N174="základní",J174,0)</f>
        <v>0</v>
      </c>
      <c r="BF174" s="228">
        <f>IF(N174="snížená",J174,0)</f>
        <v>0</v>
      </c>
      <c r="BG174" s="228">
        <f>IF(N174="zákl. přenesená",J174,0)</f>
        <v>0</v>
      </c>
      <c r="BH174" s="228">
        <f>IF(N174="sníž. přenesená",J174,0)</f>
        <v>0</v>
      </c>
      <c r="BI174" s="228">
        <f>IF(N174="nulová",J174,0)</f>
        <v>0</v>
      </c>
      <c r="BJ174" s="19" t="s">
        <v>83</v>
      </c>
      <c r="BK174" s="228">
        <f>ROUND(I174*H174,2)</f>
        <v>0</v>
      </c>
      <c r="BL174" s="19" t="s">
        <v>103</v>
      </c>
      <c r="BM174" s="227" t="s">
        <v>3471</v>
      </c>
    </row>
    <row r="175" s="2" customFormat="1">
      <c r="A175" s="40"/>
      <c r="B175" s="41"/>
      <c r="C175" s="42"/>
      <c r="D175" s="229" t="s">
        <v>343</v>
      </c>
      <c r="E175" s="42"/>
      <c r="F175" s="230" t="s">
        <v>3472</v>
      </c>
      <c r="G175" s="42"/>
      <c r="H175" s="42"/>
      <c r="I175" s="231"/>
      <c r="J175" s="42"/>
      <c r="K175" s="42"/>
      <c r="L175" s="46"/>
      <c r="M175" s="232"/>
      <c r="N175" s="233"/>
      <c r="O175" s="86"/>
      <c r="P175" s="86"/>
      <c r="Q175" s="86"/>
      <c r="R175" s="86"/>
      <c r="S175" s="86"/>
      <c r="T175" s="86"/>
      <c r="U175" s="87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T175" s="19" t="s">
        <v>343</v>
      </c>
      <c r="AU175" s="19" t="s">
        <v>83</v>
      </c>
    </row>
    <row r="176" s="2" customFormat="1">
      <c r="A176" s="40"/>
      <c r="B176" s="41"/>
      <c r="C176" s="42"/>
      <c r="D176" s="234" t="s">
        <v>345</v>
      </c>
      <c r="E176" s="42"/>
      <c r="F176" s="235" t="s">
        <v>3473</v>
      </c>
      <c r="G176" s="42"/>
      <c r="H176" s="42"/>
      <c r="I176" s="231"/>
      <c r="J176" s="42"/>
      <c r="K176" s="42"/>
      <c r="L176" s="46"/>
      <c r="M176" s="232"/>
      <c r="N176" s="233"/>
      <c r="O176" s="86"/>
      <c r="P176" s="86"/>
      <c r="Q176" s="86"/>
      <c r="R176" s="86"/>
      <c r="S176" s="86"/>
      <c r="T176" s="86"/>
      <c r="U176" s="87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T176" s="19" t="s">
        <v>345</v>
      </c>
      <c r="AU176" s="19" t="s">
        <v>83</v>
      </c>
    </row>
    <row r="177" s="13" customFormat="1">
      <c r="A177" s="13"/>
      <c r="B177" s="236"/>
      <c r="C177" s="237"/>
      <c r="D177" s="229" t="s">
        <v>347</v>
      </c>
      <c r="E177" s="238" t="s">
        <v>19</v>
      </c>
      <c r="F177" s="239" t="s">
        <v>3474</v>
      </c>
      <c r="G177" s="237"/>
      <c r="H177" s="240">
        <v>1</v>
      </c>
      <c r="I177" s="241"/>
      <c r="J177" s="237"/>
      <c r="K177" s="237"/>
      <c r="L177" s="242"/>
      <c r="M177" s="243"/>
      <c r="N177" s="244"/>
      <c r="O177" s="244"/>
      <c r="P177" s="244"/>
      <c r="Q177" s="244"/>
      <c r="R177" s="244"/>
      <c r="S177" s="244"/>
      <c r="T177" s="244"/>
      <c r="U177" s="245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T177" s="246" t="s">
        <v>347</v>
      </c>
      <c r="AU177" s="246" t="s">
        <v>83</v>
      </c>
      <c r="AV177" s="13" t="s">
        <v>85</v>
      </c>
      <c r="AW177" s="13" t="s">
        <v>37</v>
      </c>
      <c r="AX177" s="13" t="s">
        <v>76</v>
      </c>
      <c r="AY177" s="246" t="s">
        <v>335</v>
      </c>
    </row>
    <row r="178" s="13" customFormat="1">
      <c r="A178" s="13"/>
      <c r="B178" s="236"/>
      <c r="C178" s="237"/>
      <c r="D178" s="229" t="s">
        <v>347</v>
      </c>
      <c r="E178" s="238" t="s">
        <v>19</v>
      </c>
      <c r="F178" s="239" t="s">
        <v>3475</v>
      </c>
      <c r="G178" s="237"/>
      <c r="H178" s="240">
        <v>1</v>
      </c>
      <c r="I178" s="241"/>
      <c r="J178" s="237"/>
      <c r="K178" s="237"/>
      <c r="L178" s="242"/>
      <c r="M178" s="243"/>
      <c r="N178" s="244"/>
      <c r="O178" s="244"/>
      <c r="P178" s="244"/>
      <c r="Q178" s="244"/>
      <c r="R178" s="244"/>
      <c r="S178" s="244"/>
      <c r="T178" s="244"/>
      <c r="U178" s="245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T178" s="246" t="s">
        <v>347</v>
      </c>
      <c r="AU178" s="246" t="s">
        <v>83</v>
      </c>
      <c r="AV178" s="13" t="s">
        <v>85</v>
      </c>
      <c r="AW178" s="13" t="s">
        <v>37</v>
      </c>
      <c r="AX178" s="13" t="s">
        <v>76</v>
      </c>
      <c r="AY178" s="246" t="s">
        <v>335</v>
      </c>
    </row>
    <row r="179" s="15" customFormat="1">
      <c r="A179" s="15"/>
      <c r="B179" s="267"/>
      <c r="C179" s="268"/>
      <c r="D179" s="229" t="s">
        <v>347</v>
      </c>
      <c r="E179" s="269" t="s">
        <v>19</v>
      </c>
      <c r="F179" s="270" t="s">
        <v>462</v>
      </c>
      <c r="G179" s="268"/>
      <c r="H179" s="271">
        <v>2</v>
      </c>
      <c r="I179" s="272"/>
      <c r="J179" s="268"/>
      <c r="K179" s="268"/>
      <c r="L179" s="273"/>
      <c r="M179" s="274"/>
      <c r="N179" s="275"/>
      <c r="O179" s="275"/>
      <c r="P179" s="275"/>
      <c r="Q179" s="275"/>
      <c r="R179" s="275"/>
      <c r="S179" s="275"/>
      <c r="T179" s="275"/>
      <c r="U179" s="276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T179" s="277" t="s">
        <v>347</v>
      </c>
      <c r="AU179" s="277" t="s">
        <v>83</v>
      </c>
      <c r="AV179" s="15" t="s">
        <v>103</v>
      </c>
      <c r="AW179" s="15" t="s">
        <v>37</v>
      </c>
      <c r="AX179" s="15" t="s">
        <v>83</v>
      </c>
      <c r="AY179" s="277" t="s">
        <v>335</v>
      </c>
    </row>
    <row r="180" s="2" customFormat="1" ht="16.5" customHeight="1">
      <c r="A180" s="40"/>
      <c r="B180" s="41"/>
      <c r="C180" s="216" t="s">
        <v>525</v>
      </c>
      <c r="D180" s="216" t="s">
        <v>337</v>
      </c>
      <c r="E180" s="217" t="s">
        <v>3476</v>
      </c>
      <c r="F180" s="218" t="s">
        <v>3477</v>
      </c>
      <c r="G180" s="219" t="s">
        <v>666</v>
      </c>
      <c r="H180" s="220">
        <v>2</v>
      </c>
      <c r="I180" s="221"/>
      <c r="J180" s="222">
        <f>ROUND(I180*H180,2)</f>
        <v>0</v>
      </c>
      <c r="K180" s="218" t="s">
        <v>341</v>
      </c>
      <c r="L180" s="46"/>
      <c r="M180" s="223" t="s">
        <v>19</v>
      </c>
      <c r="N180" s="224" t="s">
        <v>47</v>
      </c>
      <c r="O180" s="86"/>
      <c r="P180" s="225">
        <f>O180*H180</f>
        <v>0</v>
      </c>
      <c r="Q180" s="225">
        <v>0.21734000000000001</v>
      </c>
      <c r="R180" s="225">
        <f>Q180*H180</f>
        <v>0.43468000000000001</v>
      </c>
      <c r="S180" s="225">
        <v>0</v>
      </c>
      <c r="T180" s="225">
        <f>S180*H180</f>
        <v>0</v>
      </c>
      <c r="U180" s="226" t="s">
        <v>19</v>
      </c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R180" s="227" t="s">
        <v>103</v>
      </c>
      <c r="AT180" s="227" t="s">
        <v>337</v>
      </c>
      <c r="AU180" s="227" t="s">
        <v>83</v>
      </c>
      <c r="AY180" s="19" t="s">
        <v>335</v>
      </c>
      <c r="BE180" s="228">
        <f>IF(N180="základní",J180,0)</f>
        <v>0</v>
      </c>
      <c r="BF180" s="228">
        <f>IF(N180="snížená",J180,0)</f>
        <v>0</v>
      </c>
      <c r="BG180" s="228">
        <f>IF(N180="zákl. přenesená",J180,0)</f>
        <v>0</v>
      </c>
      <c r="BH180" s="228">
        <f>IF(N180="sníž. přenesená",J180,0)</f>
        <v>0</v>
      </c>
      <c r="BI180" s="228">
        <f>IF(N180="nulová",J180,0)</f>
        <v>0</v>
      </c>
      <c r="BJ180" s="19" t="s">
        <v>83</v>
      </c>
      <c r="BK180" s="228">
        <f>ROUND(I180*H180,2)</f>
        <v>0</v>
      </c>
      <c r="BL180" s="19" t="s">
        <v>103</v>
      </c>
      <c r="BM180" s="227" t="s">
        <v>3478</v>
      </c>
    </row>
    <row r="181" s="2" customFormat="1">
      <c r="A181" s="40"/>
      <c r="B181" s="41"/>
      <c r="C181" s="42"/>
      <c r="D181" s="229" t="s">
        <v>343</v>
      </c>
      <c r="E181" s="42"/>
      <c r="F181" s="230" t="s">
        <v>3479</v>
      </c>
      <c r="G181" s="42"/>
      <c r="H181" s="42"/>
      <c r="I181" s="231"/>
      <c r="J181" s="42"/>
      <c r="K181" s="42"/>
      <c r="L181" s="46"/>
      <c r="M181" s="232"/>
      <c r="N181" s="233"/>
      <c r="O181" s="86"/>
      <c r="P181" s="86"/>
      <c r="Q181" s="86"/>
      <c r="R181" s="86"/>
      <c r="S181" s="86"/>
      <c r="T181" s="86"/>
      <c r="U181" s="87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T181" s="19" t="s">
        <v>343</v>
      </c>
      <c r="AU181" s="19" t="s">
        <v>83</v>
      </c>
    </row>
    <row r="182" s="2" customFormat="1">
      <c r="A182" s="40"/>
      <c r="B182" s="41"/>
      <c r="C182" s="42"/>
      <c r="D182" s="234" t="s">
        <v>345</v>
      </c>
      <c r="E182" s="42"/>
      <c r="F182" s="235" t="s">
        <v>3480</v>
      </c>
      <c r="G182" s="42"/>
      <c r="H182" s="42"/>
      <c r="I182" s="231"/>
      <c r="J182" s="42"/>
      <c r="K182" s="42"/>
      <c r="L182" s="46"/>
      <c r="M182" s="232"/>
      <c r="N182" s="233"/>
      <c r="O182" s="86"/>
      <c r="P182" s="86"/>
      <c r="Q182" s="86"/>
      <c r="R182" s="86"/>
      <c r="S182" s="86"/>
      <c r="T182" s="86"/>
      <c r="U182" s="87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T182" s="19" t="s">
        <v>345</v>
      </c>
      <c r="AU182" s="19" t="s">
        <v>83</v>
      </c>
    </row>
    <row r="183" s="2" customFormat="1" ht="21.75" customHeight="1">
      <c r="A183" s="40"/>
      <c r="B183" s="41"/>
      <c r="C183" s="257" t="s">
        <v>533</v>
      </c>
      <c r="D183" s="257" t="s">
        <v>395</v>
      </c>
      <c r="E183" s="258" t="s">
        <v>1807</v>
      </c>
      <c r="F183" s="259" t="s">
        <v>3481</v>
      </c>
      <c r="G183" s="260" t="s">
        <v>666</v>
      </c>
      <c r="H183" s="261">
        <v>2</v>
      </c>
      <c r="I183" s="262"/>
      <c r="J183" s="263">
        <f>ROUND(I183*H183,2)</f>
        <v>0</v>
      </c>
      <c r="K183" s="259" t="s">
        <v>19</v>
      </c>
      <c r="L183" s="264"/>
      <c r="M183" s="265" t="s">
        <v>19</v>
      </c>
      <c r="N183" s="266" t="s">
        <v>47</v>
      </c>
      <c r="O183" s="86"/>
      <c r="P183" s="225">
        <f>O183*H183</f>
        <v>0</v>
      </c>
      <c r="Q183" s="225">
        <v>0</v>
      </c>
      <c r="R183" s="225">
        <f>Q183*H183</f>
        <v>0</v>
      </c>
      <c r="S183" s="225">
        <v>0</v>
      </c>
      <c r="T183" s="225">
        <f>S183*H183</f>
        <v>0</v>
      </c>
      <c r="U183" s="226" t="s">
        <v>19</v>
      </c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R183" s="227" t="s">
        <v>394</v>
      </c>
      <c r="AT183" s="227" t="s">
        <v>395</v>
      </c>
      <c r="AU183" s="227" t="s">
        <v>83</v>
      </c>
      <c r="AY183" s="19" t="s">
        <v>335</v>
      </c>
      <c r="BE183" s="228">
        <f>IF(N183="základní",J183,0)</f>
        <v>0</v>
      </c>
      <c r="BF183" s="228">
        <f>IF(N183="snížená",J183,0)</f>
        <v>0</v>
      </c>
      <c r="BG183" s="228">
        <f>IF(N183="zákl. přenesená",J183,0)</f>
        <v>0</v>
      </c>
      <c r="BH183" s="228">
        <f>IF(N183="sníž. přenesená",J183,0)</f>
        <v>0</v>
      </c>
      <c r="BI183" s="228">
        <f>IF(N183="nulová",J183,0)</f>
        <v>0</v>
      </c>
      <c r="BJ183" s="19" t="s">
        <v>83</v>
      </c>
      <c r="BK183" s="228">
        <f>ROUND(I183*H183,2)</f>
        <v>0</v>
      </c>
      <c r="BL183" s="19" t="s">
        <v>103</v>
      </c>
      <c r="BM183" s="227" t="s">
        <v>3482</v>
      </c>
    </row>
    <row r="184" s="2" customFormat="1">
      <c r="A184" s="40"/>
      <c r="B184" s="41"/>
      <c r="C184" s="42"/>
      <c r="D184" s="229" t="s">
        <v>343</v>
      </c>
      <c r="E184" s="42"/>
      <c r="F184" s="230" t="s">
        <v>3483</v>
      </c>
      <c r="G184" s="42"/>
      <c r="H184" s="42"/>
      <c r="I184" s="231"/>
      <c r="J184" s="42"/>
      <c r="K184" s="42"/>
      <c r="L184" s="46"/>
      <c r="M184" s="232"/>
      <c r="N184" s="233"/>
      <c r="O184" s="86"/>
      <c r="P184" s="86"/>
      <c r="Q184" s="86"/>
      <c r="R184" s="86"/>
      <c r="S184" s="86"/>
      <c r="T184" s="86"/>
      <c r="U184" s="87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T184" s="19" t="s">
        <v>343</v>
      </c>
      <c r="AU184" s="19" t="s">
        <v>83</v>
      </c>
    </row>
    <row r="185" s="12" customFormat="1" ht="25.92" customHeight="1">
      <c r="A185" s="12"/>
      <c r="B185" s="200"/>
      <c r="C185" s="201"/>
      <c r="D185" s="202" t="s">
        <v>75</v>
      </c>
      <c r="E185" s="203" t="s">
        <v>3484</v>
      </c>
      <c r="F185" s="203" t="s">
        <v>3262</v>
      </c>
      <c r="G185" s="201"/>
      <c r="H185" s="201"/>
      <c r="I185" s="204"/>
      <c r="J185" s="205">
        <f>BK185</f>
        <v>0</v>
      </c>
      <c r="K185" s="201"/>
      <c r="L185" s="206"/>
      <c r="M185" s="207"/>
      <c r="N185" s="208"/>
      <c r="O185" s="208"/>
      <c r="P185" s="209">
        <f>SUM(P186:P207)</f>
        <v>0</v>
      </c>
      <c r="Q185" s="208"/>
      <c r="R185" s="209">
        <f>SUM(R186:R207)</f>
        <v>0</v>
      </c>
      <c r="S185" s="208"/>
      <c r="T185" s="209">
        <f>SUM(T186:T207)</f>
        <v>0</v>
      </c>
      <c r="U185" s="210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R185" s="211" t="s">
        <v>83</v>
      </c>
      <c r="AT185" s="212" t="s">
        <v>75</v>
      </c>
      <c r="AU185" s="212" t="s">
        <v>76</v>
      </c>
      <c r="AY185" s="211" t="s">
        <v>335</v>
      </c>
      <c r="BK185" s="213">
        <f>SUM(BK186:BK207)</f>
        <v>0</v>
      </c>
    </row>
    <row r="186" s="2" customFormat="1" ht="16.5" customHeight="1">
      <c r="A186" s="40"/>
      <c r="B186" s="41"/>
      <c r="C186" s="216" t="s">
        <v>538</v>
      </c>
      <c r="D186" s="216" t="s">
        <v>337</v>
      </c>
      <c r="E186" s="217" t="s">
        <v>3485</v>
      </c>
      <c r="F186" s="218" t="s">
        <v>3486</v>
      </c>
      <c r="G186" s="219" t="s">
        <v>1529</v>
      </c>
      <c r="H186" s="220">
        <v>1</v>
      </c>
      <c r="I186" s="221"/>
      <c r="J186" s="222">
        <f>ROUND(I186*H186,2)</f>
        <v>0</v>
      </c>
      <c r="K186" s="218" t="s">
        <v>19</v>
      </c>
      <c r="L186" s="46"/>
      <c r="M186" s="223" t="s">
        <v>19</v>
      </c>
      <c r="N186" s="224" t="s">
        <v>47</v>
      </c>
      <c r="O186" s="86"/>
      <c r="P186" s="225">
        <f>O186*H186</f>
        <v>0</v>
      </c>
      <c r="Q186" s="225">
        <v>0</v>
      </c>
      <c r="R186" s="225">
        <f>Q186*H186</f>
        <v>0</v>
      </c>
      <c r="S186" s="225">
        <v>0</v>
      </c>
      <c r="T186" s="225">
        <f>S186*H186</f>
        <v>0</v>
      </c>
      <c r="U186" s="226" t="s">
        <v>19</v>
      </c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R186" s="227" t="s">
        <v>103</v>
      </c>
      <c r="AT186" s="227" t="s">
        <v>337</v>
      </c>
      <c r="AU186" s="227" t="s">
        <v>83</v>
      </c>
      <c r="AY186" s="19" t="s">
        <v>335</v>
      </c>
      <c r="BE186" s="228">
        <f>IF(N186="základní",J186,0)</f>
        <v>0</v>
      </c>
      <c r="BF186" s="228">
        <f>IF(N186="snížená",J186,0)</f>
        <v>0</v>
      </c>
      <c r="BG186" s="228">
        <f>IF(N186="zákl. přenesená",J186,0)</f>
        <v>0</v>
      </c>
      <c r="BH186" s="228">
        <f>IF(N186="sníž. přenesená",J186,0)</f>
        <v>0</v>
      </c>
      <c r="BI186" s="228">
        <f>IF(N186="nulová",J186,0)</f>
        <v>0</v>
      </c>
      <c r="BJ186" s="19" t="s">
        <v>83</v>
      </c>
      <c r="BK186" s="228">
        <f>ROUND(I186*H186,2)</f>
        <v>0</v>
      </c>
      <c r="BL186" s="19" t="s">
        <v>103</v>
      </c>
      <c r="BM186" s="227" t="s">
        <v>713</v>
      </c>
    </row>
    <row r="187" s="2" customFormat="1">
      <c r="A187" s="40"/>
      <c r="B187" s="41"/>
      <c r="C187" s="42"/>
      <c r="D187" s="229" t="s">
        <v>343</v>
      </c>
      <c r="E187" s="42"/>
      <c r="F187" s="230" t="s">
        <v>3486</v>
      </c>
      <c r="G187" s="42"/>
      <c r="H187" s="42"/>
      <c r="I187" s="231"/>
      <c r="J187" s="42"/>
      <c r="K187" s="42"/>
      <c r="L187" s="46"/>
      <c r="M187" s="232"/>
      <c r="N187" s="233"/>
      <c r="O187" s="86"/>
      <c r="P187" s="86"/>
      <c r="Q187" s="86"/>
      <c r="R187" s="86"/>
      <c r="S187" s="86"/>
      <c r="T187" s="86"/>
      <c r="U187" s="87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T187" s="19" t="s">
        <v>343</v>
      </c>
      <c r="AU187" s="19" t="s">
        <v>83</v>
      </c>
    </row>
    <row r="188" s="2" customFormat="1" ht="16.5" customHeight="1">
      <c r="A188" s="40"/>
      <c r="B188" s="41"/>
      <c r="C188" s="216" t="s">
        <v>545</v>
      </c>
      <c r="D188" s="216" t="s">
        <v>337</v>
      </c>
      <c r="E188" s="217" t="s">
        <v>3487</v>
      </c>
      <c r="F188" s="218" t="s">
        <v>3488</v>
      </c>
      <c r="G188" s="219" t="s">
        <v>618</v>
      </c>
      <c r="H188" s="220">
        <v>89</v>
      </c>
      <c r="I188" s="221"/>
      <c r="J188" s="222">
        <f>ROUND(I188*H188,2)</f>
        <v>0</v>
      </c>
      <c r="K188" s="218" t="s">
        <v>341</v>
      </c>
      <c r="L188" s="46"/>
      <c r="M188" s="223" t="s">
        <v>19</v>
      </c>
      <c r="N188" s="224" t="s">
        <v>47</v>
      </c>
      <c r="O188" s="86"/>
      <c r="P188" s="225">
        <f>O188*H188</f>
        <v>0</v>
      </c>
      <c r="Q188" s="225">
        <v>0</v>
      </c>
      <c r="R188" s="225">
        <f>Q188*H188</f>
        <v>0</v>
      </c>
      <c r="S188" s="225">
        <v>0</v>
      </c>
      <c r="T188" s="225">
        <f>S188*H188</f>
        <v>0</v>
      </c>
      <c r="U188" s="226" t="s">
        <v>19</v>
      </c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R188" s="227" t="s">
        <v>447</v>
      </c>
      <c r="AT188" s="227" t="s">
        <v>337</v>
      </c>
      <c r="AU188" s="227" t="s">
        <v>83</v>
      </c>
      <c r="AY188" s="19" t="s">
        <v>335</v>
      </c>
      <c r="BE188" s="228">
        <f>IF(N188="základní",J188,0)</f>
        <v>0</v>
      </c>
      <c r="BF188" s="228">
        <f>IF(N188="snížená",J188,0)</f>
        <v>0</v>
      </c>
      <c r="BG188" s="228">
        <f>IF(N188="zákl. přenesená",J188,0)</f>
        <v>0</v>
      </c>
      <c r="BH188" s="228">
        <f>IF(N188="sníž. přenesená",J188,0)</f>
        <v>0</v>
      </c>
      <c r="BI188" s="228">
        <f>IF(N188="nulová",J188,0)</f>
        <v>0</v>
      </c>
      <c r="BJ188" s="19" t="s">
        <v>83</v>
      </c>
      <c r="BK188" s="228">
        <f>ROUND(I188*H188,2)</f>
        <v>0</v>
      </c>
      <c r="BL188" s="19" t="s">
        <v>447</v>
      </c>
      <c r="BM188" s="227" t="s">
        <v>3489</v>
      </c>
    </row>
    <row r="189" s="2" customFormat="1">
      <c r="A189" s="40"/>
      <c r="B189" s="41"/>
      <c r="C189" s="42"/>
      <c r="D189" s="229" t="s">
        <v>343</v>
      </c>
      <c r="E189" s="42"/>
      <c r="F189" s="230" t="s">
        <v>3490</v>
      </c>
      <c r="G189" s="42"/>
      <c r="H189" s="42"/>
      <c r="I189" s="231"/>
      <c r="J189" s="42"/>
      <c r="K189" s="42"/>
      <c r="L189" s="46"/>
      <c r="M189" s="232"/>
      <c r="N189" s="233"/>
      <c r="O189" s="86"/>
      <c r="P189" s="86"/>
      <c r="Q189" s="86"/>
      <c r="R189" s="86"/>
      <c r="S189" s="86"/>
      <c r="T189" s="86"/>
      <c r="U189" s="87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T189" s="19" t="s">
        <v>343</v>
      </c>
      <c r="AU189" s="19" t="s">
        <v>83</v>
      </c>
    </row>
    <row r="190" s="2" customFormat="1">
      <c r="A190" s="40"/>
      <c r="B190" s="41"/>
      <c r="C190" s="42"/>
      <c r="D190" s="234" t="s">
        <v>345</v>
      </c>
      <c r="E190" s="42"/>
      <c r="F190" s="235" t="s">
        <v>3491</v>
      </c>
      <c r="G190" s="42"/>
      <c r="H190" s="42"/>
      <c r="I190" s="231"/>
      <c r="J190" s="42"/>
      <c r="K190" s="42"/>
      <c r="L190" s="46"/>
      <c r="M190" s="232"/>
      <c r="N190" s="233"/>
      <c r="O190" s="86"/>
      <c r="P190" s="86"/>
      <c r="Q190" s="86"/>
      <c r="R190" s="86"/>
      <c r="S190" s="86"/>
      <c r="T190" s="86"/>
      <c r="U190" s="87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T190" s="19" t="s">
        <v>345</v>
      </c>
      <c r="AU190" s="19" t="s">
        <v>83</v>
      </c>
    </row>
    <row r="191" s="13" customFormat="1">
      <c r="A191" s="13"/>
      <c r="B191" s="236"/>
      <c r="C191" s="237"/>
      <c r="D191" s="229" t="s">
        <v>347</v>
      </c>
      <c r="E191" s="238" t="s">
        <v>19</v>
      </c>
      <c r="F191" s="239" t="s">
        <v>3492</v>
      </c>
      <c r="G191" s="237"/>
      <c r="H191" s="240">
        <v>6</v>
      </c>
      <c r="I191" s="241"/>
      <c r="J191" s="237"/>
      <c r="K191" s="237"/>
      <c r="L191" s="242"/>
      <c r="M191" s="243"/>
      <c r="N191" s="244"/>
      <c r="O191" s="244"/>
      <c r="P191" s="244"/>
      <c r="Q191" s="244"/>
      <c r="R191" s="244"/>
      <c r="S191" s="244"/>
      <c r="T191" s="244"/>
      <c r="U191" s="245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T191" s="246" t="s">
        <v>347</v>
      </c>
      <c r="AU191" s="246" t="s">
        <v>83</v>
      </c>
      <c r="AV191" s="13" t="s">
        <v>85</v>
      </c>
      <c r="AW191" s="13" t="s">
        <v>37</v>
      </c>
      <c r="AX191" s="13" t="s">
        <v>76</v>
      </c>
      <c r="AY191" s="246" t="s">
        <v>335</v>
      </c>
    </row>
    <row r="192" s="13" customFormat="1">
      <c r="A192" s="13"/>
      <c r="B192" s="236"/>
      <c r="C192" s="237"/>
      <c r="D192" s="229" t="s">
        <v>347</v>
      </c>
      <c r="E192" s="238" t="s">
        <v>19</v>
      </c>
      <c r="F192" s="239" t="s">
        <v>3493</v>
      </c>
      <c r="G192" s="237"/>
      <c r="H192" s="240">
        <v>6</v>
      </c>
      <c r="I192" s="241"/>
      <c r="J192" s="237"/>
      <c r="K192" s="237"/>
      <c r="L192" s="242"/>
      <c r="M192" s="243"/>
      <c r="N192" s="244"/>
      <c r="O192" s="244"/>
      <c r="P192" s="244"/>
      <c r="Q192" s="244"/>
      <c r="R192" s="244"/>
      <c r="S192" s="244"/>
      <c r="T192" s="244"/>
      <c r="U192" s="245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T192" s="246" t="s">
        <v>347</v>
      </c>
      <c r="AU192" s="246" t="s">
        <v>83</v>
      </c>
      <c r="AV192" s="13" t="s">
        <v>85</v>
      </c>
      <c r="AW192" s="13" t="s">
        <v>37</v>
      </c>
      <c r="AX192" s="13" t="s">
        <v>76</v>
      </c>
      <c r="AY192" s="246" t="s">
        <v>335</v>
      </c>
    </row>
    <row r="193" s="13" customFormat="1">
      <c r="A193" s="13"/>
      <c r="B193" s="236"/>
      <c r="C193" s="237"/>
      <c r="D193" s="229" t="s">
        <v>347</v>
      </c>
      <c r="E193" s="238" t="s">
        <v>19</v>
      </c>
      <c r="F193" s="239" t="s">
        <v>3494</v>
      </c>
      <c r="G193" s="237"/>
      <c r="H193" s="240">
        <v>14</v>
      </c>
      <c r="I193" s="241"/>
      <c r="J193" s="237"/>
      <c r="K193" s="237"/>
      <c r="L193" s="242"/>
      <c r="M193" s="243"/>
      <c r="N193" s="244"/>
      <c r="O193" s="244"/>
      <c r="P193" s="244"/>
      <c r="Q193" s="244"/>
      <c r="R193" s="244"/>
      <c r="S193" s="244"/>
      <c r="T193" s="244"/>
      <c r="U193" s="245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T193" s="246" t="s">
        <v>347</v>
      </c>
      <c r="AU193" s="246" t="s">
        <v>83</v>
      </c>
      <c r="AV193" s="13" t="s">
        <v>85</v>
      </c>
      <c r="AW193" s="13" t="s">
        <v>37</v>
      </c>
      <c r="AX193" s="13" t="s">
        <v>76</v>
      </c>
      <c r="AY193" s="246" t="s">
        <v>335</v>
      </c>
    </row>
    <row r="194" s="13" customFormat="1">
      <c r="A194" s="13"/>
      <c r="B194" s="236"/>
      <c r="C194" s="237"/>
      <c r="D194" s="229" t="s">
        <v>347</v>
      </c>
      <c r="E194" s="238" t="s">
        <v>19</v>
      </c>
      <c r="F194" s="239" t="s">
        <v>3495</v>
      </c>
      <c r="G194" s="237"/>
      <c r="H194" s="240">
        <v>11</v>
      </c>
      <c r="I194" s="241"/>
      <c r="J194" s="237"/>
      <c r="K194" s="237"/>
      <c r="L194" s="242"/>
      <c r="M194" s="243"/>
      <c r="N194" s="244"/>
      <c r="O194" s="244"/>
      <c r="P194" s="244"/>
      <c r="Q194" s="244"/>
      <c r="R194" s="244"/>
      <c r="S194" s="244"/>
      <c r="T194" s="244"/>
      <c r="U194" s="245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T194" s="246" t="s">
        <v>347</v>
      </c>
      <c r="AU194" s="246" t="s">
        <v>83</v>
      </c>
      <c r="AV194" s="13" t="s">
        <v>85</v>
      </c>
      <c r="AW194" s="13" t="s">
        <v>37</v>
      </c>
      <c r="AX194" s="13" t="s">
        <v>76</v>
      </c>
      <c r="AY194" s="246" t="s">
        <v>335</v>
      </c>
    </row>
    <row r="195" s="13" customFormat="1">
      <c r="A195" s="13"/>
      <c r="B195" s="236"/>
      <c r="C195" s="237"/>
      <c r="D195" s="229" t="s">
        <v>347</v>
      </c>
      <c r="E195" s="238" t="s">
        <v>19</v>
      </c>
      <c r="F195" s="239" t="s">
        <v>3496</v>
      </c>
      <c r="G195" s="237"/>
      <c r="H195" s="240">
        <v>37</v>
      </c>
      <c r="I195" s="241"/>
      <c r="J195" s="237"/>
      <c r="K195" s="237"/>
      <c r="L195" s="242"/>
      <c r="M195" s="243"/>
      <c r="N195" s="244"/>
      <c r="O195" s="244"/>
      <c r="P195" s="244"/>
      <c r="Q195" s="244"/>
      <c r="R195" s="244"/>
      <c r="S195" s="244"/>
      <c r="T195" s="244"/>
      <c r="U195" s="245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T195" s="246" t="s">
        <v>347</v>
      </c>
      <c r="AU195" s="246" t="s">
        <v>83</v>
      </c>
      <c r="AV195" s="13" t="s">
        <v>85</v>
      </c>
      <c r="AW195" s="13" t="s">
        <v>37</v>
      </c>
      <c r="AX195" s="13" t="s">
        <v>76</v>
      </c>
      <c r="AY195" s="246" t="s">
        <v>335</v>
      </c>
    </row>
    <row r="196" s="13" customFormat="1">
      <c r="A196" s="13"/>
      <c r="B196" s="236"/>
      <c r="C196" s="237"/>
      <c r="D196" s="229" t="s">
        <v>347</v>
      </c>
      <c r="E196" s="238" t="s">
        <v>19</v>
      </c>
      <c r="F196" s="239" t="s">
        <v>3497</v>
      </c>
      <c r="G196" s="237"/>
      <c r="H196" s="240">
        <v>15</v>
      </c>
      <c r="I196" s="241"/>
      <c r="J196" s="237"/>
      <c r="K196" s="237"/>
      <c r="L196" s="242"/>
      <c r="M196" s="243"/>
      <c r="N196" s="244"/>
      <c r="O196" s="244"/>
      <c r="P196" s="244"/>
      <c r="Q196" s="244"/>
      <c r="R196" s="244"/>
      <c r="S196" s="244"/>
      <c r="T196" s="244"/>
      <c r="U196" s="245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T196" s="246" t="s">
        <v>347</v>
      </c>
      <c r="AU196" s="246" t="s">
        <v>83</v>
      </c>
      <c r="AV196" s="13" t="s">
        <v>85</v>
      </c>
      <c r="AW196" s="13" t="s">
        <v>37</v>
      </c>
      <c r="AX196" s="13" t="s">
        <v>76</v>
      </c>
      <c r="AY196" s="246" t="s">
        <v>335</v>
      </c>
    </row>
    <row r="197" s="15" customFormat="1">
      <c r="A197" s="15"/>
      <c r="B197" s="267"/>
      <c r="C197" s="268"/>
      <c r="D197" s="229" t="s">
        <v>347</v>
      </c>
      <c r="E197" s="269" t="s">
        <v>19</v>
      </c>
      <c r="F197" s="270" t="s">
        <v>462</v>
      </c>
      <c r="G197" s="268"/>
      <c r="H197" s="271">
        <v>89</v>
      </c>
      <c r="I197" s="272"/>
      <c r="J197" s="268"/>
      <c r="K197" s="268"/>
      <c r="L197" s="273"/>
      <c r="M197" s="274"/>
      <c r="N197" s="275"/>
      <c r="O197" s="275"/>
      <c r="P197" s="275"/>
      <c r="Q197" s="275"/>
      <c r="R197" s="275"/>
      <c r="S197" s="275"/>
      <c r="T197" s="275"/>
      <c r="U197" s="276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T197" s="277" t="s">
        <v>347</v>
      </c>
      <c r="AU197" s="277" t="s">
        <v>83</v>
      </c>
      <c r="AV197" s="15" t="s">
        <v>103</v>
      </c>
      <c r="AW197" s="15" t="s">
        <v>37</v>
      </c>
      <c r="AX197" s="15" t="s">
        <v>83</v>
      </c>
      <c r="AY197" s="277" t="s">
        <v>335</v>
      </c>
    </row>
    <row r="198" s="2" customFormat="1" ht="16.5" customHeight="1">
      <c r="A198" s="40"/>
      <c r="B198" s="41"/>
      <c r="C198" s="216" t="s">
        <v>550</v>
      </c>
      <c r="D198" s="216" t="s">
        <v>337</v>
      </c>
      <c r="E198" s="217" t="s">
        <v>3498</v>
      </c>
      <c r="F198" s="218" t="s">
        <v>3499</v>
      </c>
      <c r="G198" s="219" t="s">
        <v>618</v>
      </c>
      <c r="H198" s="220">
        <v>32</v>
      </c>
      <c r="I198" s="221"/>
      <c r="J198" s="222">
        <f>ROUND(I198*H198,2)</f>
        <v>0</v>
      </c>
      <c r="K198" s="218" t="s">
        <v>341</v>
      </c>
      <c r="L198" s="46"/>
      <c r="M198" s="223" t="s">
        <v>19</v>
      </c>
      <c r="N198" s="224" t="s">
        <v>47</v>
      </c>
      <c r="O198" s="86"/>
      <c r="P198" s="225">
        <f>O198*H198</f>
        <v>0</v>
      </c>
      <c r="Q198" s="225">
        <v>0</v>
      </c>
      <c r="R198" s="225">
        <f>Q198*H198</f>
        <v>0</v>
      </c>
      <c r="S198" s="225">
        <v>0</v>
      </c>
      <c r="T198" s="225">
        <f>S198*H198</f>
        <v>0</v>
      </c>
      <c r="U198" s="226" t="s">
        <v>19</v>
      </c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R198" s="227" t="s">
        <v>447</v>
      </c>
      <c r="AT198" s="227" t="s">
        <v>337</v>
      </c>
      <c r="AU198" s="227" t="s">
        <v>83</v>
      </c>
      <c r="AY198" s="19" t="s">
        <v>335</v>
      </c>
      <c r="BE198" s="228">
        <f>IF(N198="základní",J198,0)</f>
        <v>0</v>
      </c>
      <c r="BF198" s="228">
        <f>IF(N198="snížená",J198,0)</f>
        <v>0</v>
      </c>
      <c r="BG198" s="228">
        <f>IF(N198="zákl. přenesená",J198,0)</f>
        <v>0</v>
      </c>
      <c r="BH198" s="228">
        <f>IF(N198="sníž. přenesená",J198,0)</f>
        <v>0</v>
      </c>
      <c r="BI198" s="228">
        <f>IF(N198="nulová",J198,0)</f>
        <v>0</v>
      </c>
      <c r="BJ198" s="19" t="s">
        <v>83</v>
      </c>
      <c r="BK198" s="228">
        <f>ROUND(I198*H198,2)</f>
        <v>0</v>
      </c>
      <c r="BL198" s="19" t="s">
        <v>447</v>
      </c>
      <c r="BM198" s="227" t="s">
        <v>3500</v>
      </c>
    </row>
    <row r="199" s="2" customFormat="1">
      <c r="A199" s="40"/>
      <c r="B199" s="41"/>
      <c r="C199" s="42"/>
      <c r="D199" s="229" t="s">
        <v>343</v>
      </c>
      <c r="E199" s="42"/>
      <c r="F199" s="230" t="s">
        <v>3501</v>
      </c>
      <c r="G199" s="42"/>
      <c r="H199" s="42"/>
      <c r="I199" s="231"/>
      <c r="J199" s="42"/>
      <c r="K199" s="42"/>
      <c r="L199" s="46"/>
      <c r="M199" s="232"/>
      <c r="N199" s="233"/>
      <c r="O199" s="86"/>
      <c r="P199" s="86"/>
      <c r="Q199" s="86"/>
      <c r="R199" s="86"/>
      <c r="S199" s="86"/>
      <c r="T199" s="86"/>
      <c r="U199" s="87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T199" s="19" t="s">
        <v>343</v>
      </c>
      <c r="AU199" s="19" t="s">
        <v>83</v>
      </c>
    </row>
    <row r="200" s="2" customFormat="1">
      <c r="A200" s="40"/>
      <c r="B200" s="41"/>
      <c r="C200" s="42"/>
      <c r="D200" s="234" t="s">
        <v>345</v>
      </c>
      <c r="E200" s="42"/>
      <c r="F200" s="235" t="s">
        <v>3502</v>
      </c>
      <c r="G200" s="42"/>
      <c r="H200" s="42"/>
      <c r="I200" s="231"/>
      <c r="J200" s="42"/>
      <c r="K200" s="42"/>
      <c r="L200" s="46"/>
      <c r="M200" s="232"/>
      <c r="N200" s="233"/>
      <c r="O200" s="86"/>
      <c r="P200" s="86"/>
      <c r="Q200" s="86"/>
      <c r="R200" s="86"/>
      <c r="S200" s="86"/>
      <c r="T200" s="86"/>
      <c r="U200" s="87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T200" s="19" t="s">
        <v>345</v>
      </c>
      <c r="AU200" s="19" t="s">
        <v>83</v>
      </c>
    </row>
    <row r="201" s="13" customFormat="1">
      <c r="A201" s="13"/>
      <c r="B201" s="236"/>
      <c r="C201" s="237"/>
      <c r="D201" s="229" t="s">
        <v>347</v>
      </c>
      <c r="E201" s="238" t="s">
        <v>19</v>
      </c>
      <c r="F201" s="239" t="s">
        <v>3503</v>
      </c>
      <c r="G201" s="237"/>
      <c r="H201" s="240">
        <v>32</v>
      </c>
      <c r="I201" s="241"/>
      <c r="J201" s="237"/>
      <c r="K201" s="237"/>
      <c r="L201" s="242"/>
      <c r="M201" s="243"/>
      <c r="N201" s="244"/>
      <c r="O201" s="244"/>
      <c r="P201" s="244"/>
      <c r="Q201" s="244"/>
      <c r="R201" s="244"/>
      <c r="S201" s="244"/>
      <c r="T201" s="244"/>
      <c r="U201" s="245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T201" s="246" t="s">
        <v>347</v>
      </c>
      <c r="AU201" s="246" t="s">
        <v>83</v>
      </c>
      <c r="AV201" s="13" t="s">
        <v>85</v>
      </c>
      <c r="AW201" s="13" t="s">
        <v>37</v>
      </c>
      <c r="AX201" s="13" t="s">
        <v>83</v>
      </c>
      <c r="AY201" s="246" t="s">
        <v>335</v>
      </c>
    </row>
    <row r="202" s="2" customFormat="1" ht="16.5" customHeight="1">
      <c r="A202" s="40"/>
      <c r="B202" s="41"/>
      <c r="C202" s="216" t="s">
        <v>565</v>
      </c>
      <c r="D202" s="216" t="s">
        <v>337</v>
      </c>
      <c r="E202" s="217" t="s">
        <v>3504</v>
      </c>
      <c r="F202" s="218" t="s">
        <v>3313</v>
      </c>
      <c r="G202" s="219" t="s">
        <v>1529</v>
      </c>
      <c r="H202" s="220">
        <v>1</v>
      </c>
      <c r="I202" s="221"/>
      <c r="J202" s="222">
        <f>ROUND(I202*H202,2)</f>
        <v>0</v>
      </c>
      <c r="K202" s="218" t="s">
        <v>19</v>
      </c>
      <c r="L202" s="46"/>
      <c r="M202" s="223" t="s">
        <v>19</v>
      </c>
      <c r="N202" s="224" t="s">
        <v>47</v>
      </c>
      <c r="O202" s="86"/>
      <c r="P202" s="225">
        <f>O202*H202</f>
        <v>0</v>
      </c>
      <c r="Q202" s="225">
        <v>0</v>
      </c>
      <c r="R202" s="225">
        <f>Q202*H202</f>
        <v>0</v>
      </c>
      <c r="S202" s="225">
        <v>0</v>
      </c>
      <c r="T202" s="225">
        <f>S202*H202</f>
        <v>0</v>
      </c>
      <c r="U202" s="226" t="s">
        <v>19</v>
      </c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R202" s="227" t="s">
        <v>103</v>
      </c>
      <c r="AT202" s="227" t="s">
        <v>337</v>
      </c>
      <c r="AU202" s="227" t="s">
        <v>83</v>
      </c>
      <c r="AY202" s="19" t="s">
        <v>335</v>
      </c>
      <c r="BE202" s="228">
        <f>IF(N202="základní",J202,0)</f>
        <v>0</v>
      </c>
      <c r="BF202" s="228">
        <f>IF(N202="snížená",J202,0)</f>
        <v>0</v>
      </c>
      <c r="BG202" s="228">
        <f>IF(N202="zákl. přenesená",J202,0)</f>
        <v>0</v>
      </c>
      <c r="BH202" s="228">
        <f>IF(N202="sníž. přenesená",J202,0)</f>
        <v>0</v>
      </c>
      <c r="BI202" s="228">
        <f>IF(N202="nulová",J202,0)</f>
        <v>0</v>
      </c>
      <c r="BJ202" s="19" t="s">
        <v>83</v>
      </c>
      <c r="BK202" s="228">
        <f>ROUND(I202*H202,2)</f>
        <v>0</v>
      </c>
      <c r="BL202" s="19" t="s">
        <v>103</v>
      </c>
      <c r="BM202" s="227" t="s">
        <v>737</v>
      </c>
    </row>
    <row r="203" s="2" customFormat="1">
      <c r="A203" s="40"/>
      <c r="B203" s="41"/>
      <c r="C203" s="42"/>
      <c r="D203" s="229" t="s">
        <v>343</v>
      </c>
      <c r="E203" s="42"/>
      <c r="F203" s="230" t="s">
        <v>3313</v>
      </c>
      <c r="G203" s="42"/>
      <c r="H203" s="42"/>
      <c r="I203" s="231"/>
      <c r="J203" s="42"/>
      <c r="K203" s="42"/>
      <c r="L203" s="46"/>
      <c r="M203" s="232"/>
      <c r="N203" s="233"/>
      <c r="O203" s="86"/>
      <c r="P203" s="86"/>
      <c r="Q203" s="86"/>
      <c r="R203" s="86"/>
      <c r="S203" s="86"/>
      <c r="T203" s="86"/>
      <c r="U203" s="87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T203" s="19" t="s">
        <v>343</v>
      </c>
      <c r="AU203" s="19" t="s">
        <v>83</v>
      </c>
    </row>
    <row r="204" s="2" customFormat="1" ht="16.5" customHeight="1">
      <c r="A204" s="40"/>
      <c r="B204" s="41"/>
      <c r="C204" s="216" t="s">
        <v>570</v>
      </c>
      <c r="D204" s="216" t="s">
        <v>337</v>
      </c>
      <c r="E204" s="217" t="s">
        <v>3276</v>
      </c>
      <c r="F204" s="218" t="s">
        <v>3277</v>
      </c>
      <c r="G204" s="219" t="s">
        <v>364</v>
      </c>
      <c r="H204" s="220">
        <v>26.641999999999999</v>
      </c>
      <c r="I204" s="221"/>
      <c r="J204" s="222">
        <f>ROUND(I204*H204,2)</f>
        <v>0</v>
      </c>
      <c r="K204" s="218" t="s">
        <v>341</v>
      </c>
      <c r="L204" s="46"/>
      <c r="M204" s="223" t="s">
        <v>19</v>
      </c>
      <c r="N204" s="224" t="s">
        <v>47</v>
      </c>
      <c r="O204" s="86"/>
      <c r="P204" s="225">
        <f>O204*H204</f>
        <v>0</v>
      </c>
      <c r="Q204" s="225">
        <v>0</v>
      </c>
      <c r="R204" s="225">
        <f>Q204*H204</f>
        <v>0</v>
      </c>
      <c r="S204" s="225">
        <v>0</v>
      </c>
      <c r="T204" s="225">
        <f>S204*H204</f>
        <v>0</v>
      </c>
      <c r="U204" s="226" t="s">
        <v>19</v>
      </c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R204" s="227" t="s">
        <v>447</v>
      </c>
      <c r="AT204" s="227" t="s">
        <v>337</v>
      </c>
      <c r="AU204" s="227" t="s">
        <v>83</v>
      </c>
      <c r="AY204" s="19" t="s">
        <v>335</v>
      </c>
      <c r="BE204" s="228">
        <f>IF(N204="základní",J204,0)</f>
        <v>0</v>
      </c>
      <c r="BF204" s="228">
        <f>IF(N204="snížená",J204,0)</f>
        <v>0</v>
      </c>
      <c r="BG204" s="228">
        <f>IF(N204="zákl. přenesená",J204,0)</f>
        <v>0</v>
      </c>
      <c r="BH204" s="228">
        <f>IF(N204="sníž. přenesená",J204,0)</f>
        <v>0</v>
      </c>
      <c r="BI204" s="228">
        <f>IF(N204="nulová",J204,0)</f>
        <v>0</v>
      </c>
      <c r="BJ204" s="19" t="s">
        <v>83</v>
      </c>
      <c r="BK204" s="228">
        <f>ROUND(I204*H204,2)</f>
        <v>0</v>
      </c>
      <c r="BL204" s="19" t="s">
        <v>447</v>
      </c>
      <c r="BM204" s="227" t="s">
        <v>3505</v>
      </c>
    </row>
    <row r="205" s="2" customFormat="1">
      <c r="A205" s="40"/>
      <c r="B205" s="41"/>
      <c r="C205" s="42"/>
      <c r="D205" s="229" t="s">
        <v>343</v>
      </c>
      <c r="E205" s="42"/>
      <c r="F205" s="230" t="s">
        <v>3279</v>
      </c>
      <c r="G205" s="42"/>
      <c r="H205" s="42"/>
      <c r="I205" s="231"/>
      <c r="J205" s="42"/>
      <c r="K205" s="42"/>
      <c r="L205" s="46"/>
      <c r="M205" s="232"/>
      <c r="N205" s="233"/>
      <c r="O205" s="86"/>
      <c r="P205" s="86"/>
      <c r="Q205" s="86"/>
      <c r="R205" s="86"/>
      <c r="S205" s="86"/>
      <c r="T205" s="86"/>
      <c r="U205" s="87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T205" s="19" t="s">
        <v>343</v>
      </c>
      <c r="AU205" s="19" t="s">
        <v>83</v>
      </c>
    </row>
    <row r="206" s="2" customFormat="1">
      <c r="A206" s="40"/>
      <c r="B206" s="41"/>
      <c r="C206" s="42"/>
      <c r="D206" s="234" t="s">
        <v>345</v>
      </c>
      <c r="E206" s="42"/>
      <c r="F206" s="235" t="s">
        <v>3280</v>
      </c>
      <c r="G206" s="42"/>
      <c r="H206" s="42"/>
      <c r="I206" s="231"/>
      <c r="J206" s="42"/>
      <c r="K206" s="42"/>
      <c r="L206" s="46"/>
      <c r="M206" s="232"/>
      <c r="N206" s="233"/>
      <c r="O206" s="86"/>
      <c r="P206" s="86"/>
      <c r="Q206" s="86"/>
      <c r="R206" s="86"/>
      <c r="S206" s="86"/>
      <c r="T206" s="86"/>
      <c r="U206" s="87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T206" s="19" t="s">
        <v>345</v>
      </c>
      <c r="AU206" s="19" t="s">
        <v>83</v>
      </c>
    </row>
    <row r="207" s="13" customFormat="1">
      <c r="A207" s="13"/>
      <c r="B207" s="236"/>
      <c r="C207" s="237"/>
      <c r="D207" s="229" t="s">
        <v>347</v>
      </c>
      <c r="E207" s="238" t="s">
        <v>19</v>
      </c>
      <c r="F207" s="239" t="s">
        <v>3506</v>
      </c>
      <c r="G207" s="237"/>
      <c r="H207" s="240">
        <v>26.641999999999999</v>
      </c>
      <c r="I207" s="241"/>
      <c r="J207" s="237"/>
      <c r="K207" s="237"/>
      <c r="L207" s="242"/>
      <c r="M207" s="290"/>
      <c r="N207" s="291"/>
      <c r="O207" s="291"/>
      <c r="P207" s="291"/>
      <c r="Q207" s="291"/>
      <c r="R207" s="291"/>
      <c r="S207" s="291"/>
      <c r="T207" s="291"/>
      <c r="U207" s="292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T207" s="246" t="s">
        <v>347</v>
      </c>
      <c r="AU207" s="246" t="s">
        <v>83</v>
      </c>
      <c r="AV207" s="13" t="s">
        <v>85</v>
      </c>
      <c r="AW207" s="13" t="s">
        <v>37</v>
      </c>
      <c r="AX207" s="13" t="s">
        <v>83</v>
      </c>
      <c r="AY207" s="246" t="s">
        <v>335</v>
      </c>
    </row>
    <row r="208" s="2" customFormat="1" ht="6.96" customHeight="1">
      <c r="A208" s="40"/>
      <c r="B208" s="61"/>
      <c r="C208" s="62"/>
      <c r="D208" s="62"/>
      <c r="E208" s="62"/>
      <c r="F208" s="62"/>
      <c r="G208" s="62"/>
      <c r="H208" s="62"/>
      <c r="I208" s="62"/>
      <c r="J208" s="62"/>
      <c r="K208" s="62"/>
      <c r="L208" s="46"/>
      <c r="M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</row>
  </sheetData>
  <sheetProtection sheet="1" autoFilter="0" formatColumns="0" formatRows="0" objects="1" scenarios="1" spinCount="100000" saltValue="qpzuXaFAq6wnyDyx2HNarzLoiImZa9UoGQxZ8VqnOz1dT5ylIX34T8BIwhxPd4J2hzzWUS/GxZWM0cii6rwwzA==" hashValue="2C6EutWANNyjozV79vNBYPmcvVep1Y9zwer/OWEkykt+Xo5hH1WFmfv2IReSC3rjkg00EA40uby9bKHPDZXTmQ==" algorithmName="SHA-512" password="B0A8"/>
  <autoFilter ref="C96:K207"/>
  <mergeCells count="15">
    <mergeCell ref="E7:H7"/>
    <mergeCell ref="E11:H11"/>
    <mergeCell ref="E9:H9"/>
    <mergeCell ref="E13:H13"/>
    <mergeCell ref="E22:H22"/>
    <mergeCell ref="E31:H31"/>
    <mergeCell ref="E52:H52"/>
    <mergeCell ref="E56:H56"/>
    <mergeCell ref="E54:H54"/>
    <mergeCell ref="E58:H58"/>
    <mergeCell ref="E83:H83"/>
    <mergeCell ref="E87:H87"/>
    <mergeCell ref="E85:H85"/>
    <mergeCell ref="E89:H89"/>
    <mergeCell ref="L2:V2"/>
  </mergeCells>
  <hyperlinks>
    <hyperlink ref="F101" r:id="rId1" display="https://podminky.urs.cz/item/CS_URS_2022_02/721211912"/>
    <hyperlink ref="F106" r:id="rId2" display="https://podminky.urs.cz/item/CS_URS_2022_02/725869218"/>
    <hyperlink ref="F111" r:id="rId3" display="https://podminky.urs.cz/item/CS_URS_2022_02/751792007"/>
    <hyperlink ref="F116" r:id="rId4" display="https://podminky.urs.cz/item/CS_URS_2022_02/751792008"/>
    <hyperlink ref="F122" r:id="rId5" display="https://podminky.urs.cz/item/CS_URS_2022_02/771591416"/>
    <hyperlink ref="F127" r:id="rId6" display="https://podminky.urs.cz/item/CS_URS_2022_02/721174041"/>
    <hyperlink ref="F130" r:id="rId7" display="https://podminky.urs.cz/item/CS_URS_2022_02/721174042"/>
    <hyperlink ref="F133" r:id="rId8" display="https://podminky.urs.cz/item/CS_URS_2022_02/721174043"/>
    <hyperlink ref="F136" r:id="rId9" display="https://podminky.urs.cz/item/CS_URS_2022_02/721174044"/>
    <hyperlink ref="F139" r:id="rId10" display="https://podminky.urs.cz/item/CS_URS_2022_02/721174045"/>
    <hyperlink ref="F142" r:id="rId11" display="https://podminky.urs.cz/item/CS_URS_2022_02/721273153"/>
    <hyperlink ref="F148" r:id="rId12" display="https://podminky.urs.cz/item/CS_URS_2022_02/721174024"/>
    <hyperlink ref="F151" r:id="rId13" display="https://podminky.urs.cz/item/CS_URS_2022_02/721174025"/>
    <hyperlink ref="F154" r:id="rId14" display="https://podminky.urs.cz/item/CS_URS_2022_02/721174026"/>
    <hyperlink ref="F160" r:id="rId15" display="https://podminky.urs.cz/item/CS_URS_2022_02/721174004"/>
    <hyperlink ref="F163" r:id="rId16" display="https://podminky.urs.cz/item/CS_URS_2022_02/721174006"/>
    <hyperlink ref="F167" r:id="rId17" display="https://podminky.urs.cz/item/CS_URS_2022_02/721173401"/>
    <hyperlink ref="F170" r:id="rId18" display="https://podminky.urs.cz/item/CS_URS_2022_02/721173402"/>
    <hyperlink ref="F173" r:id="rId19" display="https://podminky.urs.cz/item/CS_URS_2022_02/721173403"/>
    <hyperlink ref="F176" r:id="rId20" display="https://podminky.urs.cz/item/CS_URS_2022_02/894221116"/>
    <hyperlink ref="F182" r:id="rId21" display="https://podminky.urs.cz/item/CS_URS_2022_02/899103112"/>
    <hyperlink ref="F190" r:id="rId22" display="https://podminky.urs.cz/item/CS_URS_2022_02/721290111"/>
    <hyperlink ref="F200" r:id="rId23" display="https://podminky.urs.cz/item/CS_URS_2022_02/721290112"/>
    <hyperlink ref="F206" r:id="rId24" display="https://podminky.urs.cz/item/CS_URS_2022_02/998726112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25"/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4.16016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113</v>
      </c>
    </row>
    <row r="3" s="1" customFormat="1" ht="6.96" customHeight="1"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22"/>
      <c r="AT3" s="19" t="s">
        <v>85</v>
      </c>
    </row>
    <row r="4" s="1" customFormat="1" ht="24.96" customHeight="1">
      <c r="B4" s="22"/>
      <c r="D4" s="144" t="s">
        <v>174</v>
      </c>
      <c r="L4" s="22"/>
      <c r="M4" s="145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6" t="s">
        <v>16</v>
      </c>
      <c r="L6" s="22"/>
    </row>
    <row r="7" s="1" customFormat="1" ht="26.25" customHeight="1">
      <c r="B7" s="22"/>
      <c r="E7" s="147" t="str">
        <f>'Rekapitulace stavby'!K6</f>
        <v>PROJEKT NA STAVBU HALY PRO DEPONACI SILNIČNÍCH VOZIDEL JHV VE VOZOVNĚ STŘEŠOVICE</v>
      </c>
      <c r="F7" s="146"/>
      <c r="G7" s="146"/>
      <c r="H7" s="146"/>
      <c r="L7" s="22"/>
    </row>
    <row r="8">
      <c r="B8" s="22"/>
      <c r="D8" s="146" t="s">
        <v>187</v>
      </c>
      <c r="L8" s="22"/>
    </row>
    <row r="9" s="1" customFormat="1" ht="16.5" customHeight="1">
      <c r="B9" s="22"/>
      <c r="E9" s="147" t="s">
        <v>191</v>
      </c>
      <c r="F9" s="1"/>
      <c r="G9" s="1"/>
      <c r="H9" s="1"/>
      <c r="L9" s="22"/>
    </row>
    <row r="10" s="1" customFormat="1" ht="12" customHeight="1">
      <c r="B10" s="22"/>
      <c r="D10" s="146" t="s">
        <v>195</v>
      </c>
      <c r="L10" s="22"/>
    </row>
    <row r="11" s="2" customFormat="1" ht="16.5" customHeight="1">
      <c r="A11" s="40"/>
      <c r="B11" s="46"/>
      <c r="C11" s="40"/>
      <c r="D11" s="40"/>
      <c r="E11" s="160" t="s">
        <v>3111</v>
      </c>
      <c r="F11" s="40"/>
      <c r="G11" s="40"/>
      <c r="H11" s="40"/>
      <c r="I11" s="40"/>
      <c r="J11" s="40"/>
      <c r="K11" s="40"/>
      <c r="L11" s="148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 ht="12" customHeight="1">
      <c r="A12" s="40"/>
      <c r="B12" s="46"/>
      <c r="C12" s="40"/>
      <c r="D12" s="146" t="s">
        <v>3507</v>
      </c>
      <c r="E12" s="40"/>
      <c r="F12" s="40"/>
      <c r="G12" s="40"/>
      <c r="H12" s="40"/>
      <c r="I12" s="40"/>
      <c r="J12" s="40"/>
      <c r="K12" s="40"/>
      <c r="L12" s="148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6.5" customHeight="1">
      <c r="A13" s="40"/>
      <c r="B13" s="46"/>
      <c r="C13" s="40"/>
      <c r="D13" s="40"/>
      <c r="E13" s="149" t="s">
        <v>3508</v>
      </c>
      <c r="F13" s="40"/>
      <c r="G13" s="40"/>
      <c r="H13" s="40"/>
      <c r="I13" s="40"/>
      <c r="J13" s="40"/>
      <c r="K13" s="40"/>
      <c r="L13" s="148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>
      <c r="A14" s="40"/>
      <c r="B14" s="46"/>
      <c r="C14" s="40"/>
      <c r="D14" s="40"/>
      <c r="E14" s="40"/>
      <c r="F14" s="40"/>
      <c r="G14" s="40"/>
      <c r="H14" s="40"/>
      <c r="I14" s="40"/>
      <c r="J14" s="40"/>
      <c r="K14" s="40"/>
      <c r="L14" s="148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2" customHeight="1">
      <c r="A15" s="40"/>
      <c r="B15" s="46"/>
      <c r="C15" s="40"/>
      <c r="D15" s="146" t="s">
        <v>18</v>
      </c>
      <c r="E15" s="40"/>
      <c r="F15" s="135" t="s">
        <v>19</v>
      </c>
      <c r="G15" s="40"/>
      <c r="H15" s="40"/>
      <c r="I15" s="146" t="s">
        <v>20</v>
      </c>
      <c r="J15" s="135" t="s">
        <v>19</v>
      </c>
      <c r="K15" s="40"/>
      <c r="L15" s="148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6" t="s">
        <v>21</v>
      </c>
      <c r="E16" s="40"/>
      <c r="F16" s="135" t="s">
        <v>22</v>
      </c>
      <c r="G16" s="40"/>
      <c r="H16" s="40"/>
      <c r="I16" s="146" t="s">
        <v>23</v>
      </c>
      <c r="J16" s="150" t="str">
        <f>'Rekapitulace stavby'!AN8</f>
        <v>30. 1. 2023</v>
      </c>
      <c r="K16" s="40"/>
      <c r="L16" s="148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0.8" customHeight="1">
      <c r="A17" s="40"/>
      <c r="B17" s="46"/>
      <c r="C17" s="40"/>
      <c r="D17" s="40"/>
      <c r="E17" s="40"/>
      <c r="F17" s="40"/>
      <c r="G17" s="40"/>
      <c r="H17" s="40"/>
      <c r="I17" s="40"/>
      <c r="J17" s="40"/>
      <c r="K17" s="40"/>
      <c r="L17" s="148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12" customHeight="1">
      <c r="A18" s="40"/>
      <c r="B18" s="46"/>
      <c r="C18" s="40"/>
      <c r="D18" s="146" t="s">
        <v>25</v>
      </c>
      <c r="E18" s="40"/>
      <c r="F18" s="40"/>
      <c r="G18" s="40"/>
      <c r="H18" s="40"/>
      <c r="I18" s="146" t="s">
        <v>26</v>
      </c>
      <c r="J18" s="135" t="s">
        <v>27</v>
      </c>
      <c r="K18" s="40"/>
      <c r="L18" s="148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8" customHeight="1">
      <c r="A19" s="40"/>
      <c r="B19" s="46"/>
      <c r="C19" s="40"/>
      <c r="D19" s="40"/>
      <c r="E19" s="135" t="s">
        <v>28</v>
      </c>
      <c r="F19" s="40"/>
      <c r="G19" s="40"/>
      <c r="H19" s="40"/>
      <c r="I19" s="146" t="s">
        <v>29</v>
      </c>
      <c r="J19" s="135" t="s">
        <v>30</v>
      </c>
      <c r="K19" s="40"/>
      <c r="L19" s="148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6.96" customHeight="1">
      <c r="A20" s="40"/>
      <c r="B20" s="46"/>
      <c r="C20" s="40"/>
      <c r="D20" s="40"/>
      <c r="E20" s="40"/>
      <c r="F20" s="40"/>
      <c r="G20" s="40"/>
      <c r="H20" s="40"/>
      <c r="I20" s="40"/>
      <c r="J20" s="40"/>
      <c r="K20" s="40"/>
      <c r="L20" s="148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12" customHeight="1">
      <c r="A21" s="40"/>
      <c r="B21" s="46"/>
      <c r="C21" s="40"/>
      <c r="D21" s="146" t="s">
        <v>31</v>
      </c>
      <c r="E21" s="40"/>
      <c r="F21" s="40"/>
      <c r="G21" s="40"/>
      <c r="H21" s="40"/>
      <c r="I21" s="146" t="s">
        <v>26</v>
      </c>
      <c r="J21" s="35" t="str">
        <f>'Rekapitulace stavby'!AN13</f>
        <v>Vyplň údaj</v>
      </c>
      <c r="K21" s="40"/>
      <c r="L21" s="148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8" customHeight="1">
      <c r="A22" s="40"/>
      <c r="B22" s="46"/>
      <c r="C22" s="40"/>
      <c r="D22" s="40"/>
      <c r="E22" s="35" t="str">
        <f>'Rekapitulace stavby'!E14</f>
        <v>Vyplň údaj</v>
      </c>
      <c r="F22" s="135"/>
      <c r="G22" s="135"/>
      <c r="H22" s="135"/>
      <c r="I22" s="146" t="s">
        <v>29</v>
      </c>
      <c r="J22" s="35" t="str">
        <f>'Rekapitulace stavby'!AN14</f>
        <v>Vyplň údaj</v>
      </c>
      <c r="K22" s="40"/>
      <c r="L22" s="148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6.96" customHeight="1">
      <c r="A23" s="40"/>
      <c r="B23" s="46"/>
      <c r="C23" s="40"/>
      <c r="D23" s="40"/>
      <c r="E23" s="40"/>
      <c r="F23" s="40"/>
      <c r="G23" s="40"/>
      <c r="H23" s="40"/>
      <c r="I23" s="40"/>
      <c r="J23" s="40"/>
      <c r="K23" s="40"/>
      <c r="L23" s="148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12" customHeight="1">
      <c r="A24" s="40"/>
      <c r="B24" s="46"/>
      <c r="C24" s="40"/>
      <c r="D24" s="146" t="s">
        <v>33</v>
      </c>
      <c r="E24" s="40"/>
      <c r="F24" s="40"/>
      <c r="G24" s="40"/>
      <c r="H24" s="40"/>
      <c r="I24" s="146" t="s">
        <v>26</v>
      </c>
      <c r="J24" s="135" t="s">
        <v>34</v>
      </c>
      <c r="K24" s="40"/>
      <c r="L24" s="148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8" customHeight="1">
      <c r="A25" s="40"/>
      <c r="B25" s="46"/>
      <c r="C25" s="40"/>
      <c r="D25" s="40"/>
      <c r="E25" s="135" t="s">
        <v>35</v>
      </c>
      <c r="F25" s="40"/>
      <c r="G25" s="40"/>
      <c r="H25" s="40"/>
      <c r="I25" s="146" t="s">
        <v>29</v>
      </c>
      <c r="J25" s="135" t="s">
        <v>36</v>
      </c>
      <c r="K25" s="40"/>
      <c r="L25" s="148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6.96" customHeight="1">
      <c r="A26" s="40"/>
      <c r="B26" s="46"/>
      <c r="C26" s="40"/>
      <c r="D26" s="40"/>
      <c r="E26" s="40"/>
      <c r="F26" s="40"/>
      <c r="G26" s="40"/>
      <c r="H26" s="40"/>
      <c r="I26" s="40"/>
      <c r="J26" s="40"/>
      <c r="K26" s="40"/>
      <c r="L26" s="148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12" customHeight="1">
      <c r="A27" s="40"/>
      <c r="B27" s="46"/>
      <c r="C27" s="40"/>
      <c r="D27" s="146" t="s">
        <v>38</v>
      </c>
      <c r="E27" s="40"/>
      <c r="F27" s="40"/>
      <c r="G27" s="40"/>
      <c r="H27" s="40"/>
      <c r="I27" s="146" t="s">
        <v>26</v>
      </c>
      <c r="J27" s="135" t="s">
        <v>19</v>
      </c>
      <c r="K27" s="40"/>
      <c r="L27" s="148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8" customHeight="1">
      <c r="A28" s="40"/>
      <c r="B28" s="46"/>
      <c r="C28" s="40"/>
      <c r="D28" s="40"/>
      <c r="E28" s="135" t="s">
        <v>39</v>
      </c>
      <c r="F28" s="40"/>
      <c r="G28" s="40"/>
      <c r="H28" s="40"/>
      <c r="I28" s="146" t="s">
        <v>29</v>
      </c>
      <c r="J28" s="135" t="s">
        <v>19</v>
      </c>
      <c r="K28" s="40"/>
      <c r="L28" s="148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2" customFormat="1" ht="6.96" customHeight="1">
      <c r="A29" s="40"/>
      <c r="B29" s="46"/>
      <c r="C29" s="40"/>
      <c r="D29" s="40"/>
      <c r="E29" s="40"/>
      <c r="F29" s="40"/>
      <c r="G29" s="40"/>
      <c r="H29" s="40"/>
      <c r="I29" s="40"/>
      <c r="J29" s="40"/>
      <c r="K29" s="40"/>
      <c r="L29" s="148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s="2" customFormat="1" ht="12" customHeight="1">
      <c r="A30" s="40"/>
      <c r="B30" s="46"/>
      <c r="C30" s="40"/>
      <c r="D30" s="146" t="s">
        <v>40</v>
      </c>
      <c r="E30" s="40"/>
      <c r="F30" s="40"/>
      <c r="G30" s="40"/>
      <c r="H30" s="40"/>
      <c r="I30" s="40"/>
      <c r="J30" s="40"/>
      <c r="K30" s="40"/>
      <c r="L30" s="148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8" customFormat="1" ht="16.5" customHeight="1">
      <c r="A31" s="151"/>
      <c r="B31" s="152"/>
      <c r="C31" s="151"/>
      <c r="D31" s="151"/>
      <c r="E31" s="153" t="s">
        <v>19</v>
      </c>
      <c r="F31" s="153"/>
      <c r="G31" s="153"/>
      <c r="H31" s="153"/>
      <c r="I31" s="151"/>
      <c r="J31" s="151"/>
      <c r="K31" s="151"/>
      <c r="L31" s="154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</row>
    <row r="32" s="2" customFormat="1" ht="6.96" customHeight="1">
      <c r="A32" s="40"/>
      <c r="B32" s="46"/>
      <c r="C32" s="40"/>
      <c r="D32" s="40"/>
      <c r="E32" s="40"/>
      <c r="F32" s="40"/>
      <c r="G32" s="40"/>
      <c r="H32" s="40"/>
      <c r="I32" s="40"/>
      <c r="J32" s="40"/>
      <c r="K32" s="40"/>
      <c r="L32" s="148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6"/>
      <c r="E33" s="156"/>
      <c r="F33" s="156"/>
      <c r="G33" s="156"/>
      <c r="H33" s="156"/>
      <c r="I33" s="156"/>
      <c r="J33" s="156"/>
      <c r="K33" s="156"/>
      <c r="L33" s="148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25.44" customHeight="1">
      <c r="A34" s="40"/>
      <c r="B34" s="46"/>
      <c r="C34" s="40"/>
      <c r="D34" s="157" t="s">
        <v>42</v>
      </c>
      <c r="E34" s="40"/>
      <c r="F34" s="40"/>
      <c r="G34" s="40"/>
      <c r="H34" s="40"/>
      <c r="I34" s="40"/>
      <c r="J34" s="158">
        <f>ROUND(J104, 2)</f>
        <v>0</v>
      </c>
      <c r="K34" s="40"/>
      <c r="L34" s="148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6.96" customHeight="1">
      <c r="A35" s="40"/>
      <c r="B35" s="46"/>
      <c r="C35" s="40"/>
      <c r="D35" s="156"/>
      <c r="E35" s="156"/>
      <c r="F35" s="156"/>
      <c r="G35" s="156"/>
      <c r="H35" s="156"/>
      <c r="I35" s="156"/>
      <c r="J35" s="156"/>
      <c r="K35" s="156"/>
      <c r="L35" s="148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40"/>
      <c r="F36" s="159" t="s">
        <v>44</v>
      </c>
      <c r="G36" s="40"/>
      <c r="H36" s="40"/>
      <c r="I36" s="159" t="s">
        <v>43</v>
      </c>
      <c r="J36" s="159" t="s">
        <v>45</v>
      </c>
      <c r="K36" s="40"/>
      <c r="L36" s="148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s="2" customFormat="1" ht="14.4" customHeight="1">
      <c r="A37" s="40"/>
      <c r="B37" s="46"/>
      <c r="C37" s="40"/>
      <c r="D37" s="160" t="s">
        <v>46</v>
      </c>
      <c r="E37" s="146" t="s">
        <v>47</v>
      </c>
      <c r="F37" s="161">
        <f>ROUND((SUM(BE104:BE582)),  2)</f>
        <v>0</v>
      </c>
      <c r="G37" s="40"/>
      <c r="H37" s="40"/>
      <c r="I37" s="162">
        <v>0.20999999999999999</v>
      </c>
      <c r="J37" s="161">
        <f>ROUND(((SUM(BE104:BE582))*I37),  2)</f>
        <v>0</v>
      </c>
      <c r="K37" s="40"/>
      <c r="L37" s="148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s="2" customFormat="1" ht="14.4" customHeight="1">
      <c r="A38" s="40"/>
      <c r="B38" s="46"/>
      <c r="C38" s="40"/>
      <c r="D38" s="40"/>
      <c r="E38" s="146" t="s">
        <v>48</v>
      </c>
      <c r="F38" s="161">
        <f>ROUND((SUM(BF104:BF582)),  2)</f>
        <v>0</v>
      </c>
      <c r="G38" s="40"/>
      <c r="H38" s="40"/>
      <c r="I38" s="162">
        <v>0.14999999999999999</v>
      </c>
      <c r="J38" s="161">
        <f>ROUND(((SUM(BF104:BF582))*I38),  2)</f>
        <v>0</v>
      </c>
      <c r="K38" s="40"/>
      <c r="L38" s="148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6" t="s">
        <v>49</v>
      </c>
      <c r="F39" s="161">
        <f>ROUND((SUM(BG104:BG582)),  2)</f>
        <v>0</v>
      </c>
      <c r="G39" s="40"/>
      <c r="H39" s="40"/>
      <c r="I39" s="162">
        <v>0.20999999999999999</v>
      </c>
      <c r="J39" s="161">
        <f>0</f>
        <v>0</v>
      </c>
      <c r="K39" s="40"/>
      <c r="L39" s="148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hidden="1" s="2" customFormat="1" ht="14.4" customHeight="1">
      <c r="A40" s="40"/>
      <c r="B40" s="46"/>
      <c r="C40" s="40"/>
      <c r="D40" s="40"/>
      <c r="E40" s="146" t="s">
        <v>50</v>
      </c>
      <c r="F40" s="161">
        <f>ROUND((SUM(BH104:BH582)),  2)</f>
        <v>0</v>
      </c>
      <c r="G40" s="40"/>
      <c r="H40" s="40"/>
      <c r="I40" s="162">
        <v>0.14999999999999999</v>
      </c>
      <c r="J40" s="161">
        <f>0</f>
        <v>0</v>
      </c>
      <c r="K40" s="40"/>
      <c r="L40" s="148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hidden="1" s="2" customFormat="1" ht="14.4" customHeight="1">
      <c r="A41" s="40"/>
      <c r="B41" s="46"/>
      <c r="C41" s="40"/>
      <c r="D41" s="40"/>
      <c r="E41" s="146" t="s">
        <v>51</v>
      </c>
      <c r="F41" s="161">
        <f>ROUND((SUM(BI104:BI582)),  2)</f>
        <v>0</v>
      </c>
      <c r="G41" s="40"/>
      <c r="H41" s="40"/>
      <c r="I41" s="162">
        <v>0</v>
      </c>
      <c r="J41" s="161">
        <f>0</f>
        <v>0</v>
      </c>
      <c r="K41" s="40"/>
      <c r="L41" s="148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6.96" customHeight="1">
      <c r="A42" s="40"/>
      <c r="B42" s="46"/>
      <c r="C42" s="40"/>
      <c r="D42" s="40"/>
      <c r="E42" s="40"/>
      <c r="F42" s="40"/>
      <c r="G42" s="40"/>
      <c r="H42" s="40"/>
      <c r="I42" s="40"/>
      <c r="J42" s="40"/>
      <c r="K42" s="40"/>
      <c r="L42" s="148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3" s="2" customFormat="1" ht="25.44" customHeight="1">
      <c r="A43" s="40"/>
      <c r="B43" s="46"/>
      <c r="C43" s="163"/>
      <c r="D43" s="164" t="s">
        <v>52</v>
      </c>
      <c r="E43" s="165"/>
      <c r="F43" s="165"/>
      <c r="G43" s="166" t="s">
        <v>53</v>
      </c>
      <c r="H43" s="167" t="s">
        <v>54</v>
      </c>
      <c r="I43" s="165"/>
      <c r="J43" s="168">
        <f>SUM(J34:J41)</f>
        <v>0</v>
      </c>
      <c r="K43" s="169"/>
      <c r="L43" s="148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</row>
    <row r="44" s="2" customFormat="1" ht="14.4" customHeight="1">
      <c r="A44" s="40"/>
      <c r="B44" s="170"/>
      <c r="C44" s="171"/>
      <c r="D44" s="171"/>
      <c r="E44" s="171"/>
      <c r="F44" s="171"/>
      <c r="G44" s="171"/>
      <c r="H44" s="171"/>
      <c r="I44" s="171"/>
      <c r="J44" s="171"/>
      <c r="K44" s="171"/>
      <c r="L44" s="148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8" s="2" customFormat="1" ht="6.96" customHeight="1">
      <c r="A48" s="40"/>
      <c r="B48" s="172"/>
      <c r="C48" s="173"/>
      <c r="D48" s="173"/>
      <c r="E48" s="173"/>
      <c r="F48" s="173"/>
      <c r="G48" s="173"/>
      <c r="H48" s="173"/>
      <c r="I48" s="173"/>
      <c r="J48" s="173"/>
      <c r="K48" s="173"/>
      <c r="L48" s="148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24.96" customHeight="1">
      <c r="A49" s="40"/>
      <c r="B49" s="41"/>
      <c r="C49" s="25" t="s">
        <v>284</v>
      </c>
      <c r="D49" s="42"/>
      <c r="E49" s="42"/>
      <c r="F49" s="42"/>
      <c r="G49" s="42"/>
      <c r="H49" s="42"/>
      <c r="I49" s="42"/>
      <c r="J49" s="42"/>
      <c r="K49" s="42"/>
      <c r="L49" s="148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6.96" customHeight="1">
      <c r="A50" s="40"/>
      <c r="B50" s="41"/>
      <c r="C50" s="42"/>
      <c r="D50" s="42"/>
      <c r="E50" s="42"/>
      <c r="F50" s="42"/>
      <c r="G50" s="42"/>
      <c r="H50" s="42"/>
      <c r="I50" s="42"/>
      <c r="J50" s="42"/>
      <c r="K50" s="42"/>
      <c r="L50" s="148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2" customFormat="1" ht="12" customHeight="1">
      <c r="A51" s="40"/>
      <c r="B51" s="41"/>
      <c r="C51" s="34" t="s">
        <v>16</v>
      </c>
      <c r="D51" s="42"/>
      <c r="E51" s="42"/>
      <c r="F51" s="42"/>
      <c r="G51" s="42"/>
      <c r="H51" s="42"/>
      <c r="I51" s="42"/>
      <c r="J51" s="42"/>
      <c r="K51" s="42"/>
      <c r="L51" s="148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s="2" customFormat="1" ht="26.25" customHeight="1">
      <c r="A52" s="40"/>
      <c r="B52" s="41"/>
      <c r="C52" s="42"/>
      <c r="D52" s="42"/>
      <c r="E52" s="174" t="str">
        <f>E7</f>
        <v>PROJEKT NA STAVBU HALY PRO DEPONACI SILNIČNÍCH VOZIDEL JHV VE VOZOVNĚ STŘEŠOVICE</v>
      </c>
      <c r="F52" s="34"/>
      <c r="G52" s="34"/>
      <c r="H52" s="34"/>
      <c r="I52" s="42"/>
      <c r="J52" s="42"/>
      <c r="K52" s="42"/>
      <c r="L52" s="148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1" customFormat="1" ht="12" customHeight="1">
      <c r="B53" s="23"/>
      <c r="C53" s="34" t="s">
        <v>187</v>
      </c>
      <c r="D53" s="24"/>
      <c r="E53" s="24"/>
      <c r="F53" s="24"/>
      <c r="G53" s="24"/>
      <c r="H53" s="24"/>
      <c r="I53" s="24"/>
      <c r="J53" s="24"/>
      <c r="K53" s="24"/>
      <c r="L53" s="22"/>
    </row>
    <row r="54" s="1" customFormat="1" ht="16.5" customHeight="1">
      <c r="B54" s="23"/>
      <c r="C54" s="24"/>
      <c r="D54" s="24"/>
      <c r="E54" s="174" t="s">
        <v>191</v>
      </c>
      <c r="F54" s="24"/>
      <c r="G54" s="24"/>
      <c r="H54" s="24"/>
      <c r="I54" s="24"/>
      <c r="J54" s="24"/>
      <c r="K54" s="24"/>
      <c r="L54" s="22"/>
    </row>
    <row r="55" s="1" customFormat="1" ht="12" customHeight="1">
      <c r="B55" s="23"/>
      <c r="C55" s="34" t="s">
        <v>195</v>
      </c>
      <c r="D55" s="24"/>
      <c r="E55" s="24"/>
      <c r="F55" s="24"/>
      <c r="G55" s="24"/>
      <c r="H55" s="24"/>
      <c r="I55" s="24"/>
      <c r="J55" s="24"/>
      <c r="K55" s="24"/>
      <c r="L55" s="22"/>
    </row>
    <row r="56" s="2" customFormat="1" ht="16.5" customHeight="1">
      <c r="A56" s="40"/>
      <c r="B56" s="41"/>
      <c r="C56" s="42"/>
      <c r="D56" s="42"/>
      <c r="E56" s="297" t="s">
        <v>3111</v>
      </c>
      <c r="F56" s="42"/>
      <c r="G56" s="42"/>
      <c r="H56" s="42"/>
      <c r="I56" s="42"/>
      <c r="J56" s="42"/>
      <c r="K56" s="42"/>
      <c r="L56" s="148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12" customHeight="1">
      <c r="A57" s="40"/>
      <c r="B57" s="41"/>
      <c r="C57" s="34" t="s">
        <v>3507</v>
      </c>
      <c r="D57" s="42"/>
      <c r="E57" s="42"/>
      <c r="F57" s="42"/>
      <c r="G57" s="42"/>
      <c r="H57" s="42"/>
      <c r="I57" s="42"/>
      <c r="J57" s="42"/>
      <c r="K57" s="42"/>
      <c r="L57" s="148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6.5" customHeight="1">
      <c r="A58" s="40"/>
      <c r="B58" s="41"/>
      <c r="C58" s="42"/>
      <c r="D58" s="42"/>
      <c r="E58" s="71" t="str">
        <f>E13</f>
        <v>SO-02-4.3 - VZDUCHOTECHNIKA</v>
      </c>
      <c r="F58" s="42"/>
      <c r="G58" s="42"/>
      <c r="H58" s="42"/>
      <c r="I58" s="42"/>
      <c r="J58" s="42"/>
      <c r="K58" s="42"/>
      <c r="L58" s="148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6.96" customHeight="1">
      <c r="A59" s="40"/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148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2" customHeight="1">
      <c r="A60" s="40"/>
      <c r="B60" s="41"/>
      <c r="C60" s="34" t="s">
        <v>21</v>
      </c>
      <c r="D60" s="42"/>
      <c r="E60" s="42"/>
      <c r="F60" s="29" t="str">
        <f>F16</f>
        <v xml:space="preserve">Patočkova č.p. 132 a 460, Na Ořechovce č.p. 1062 </v>
      </c>
      <c r="G60" s="42"/>
      <c r="H60" s="42"/>
      <c r="I60" s="34" t="s">
        <v>23</v>
      </c>
      <c r="J60" s="74" t="str">
        <f>IF(J16="","",J16)</f>
        <v>30. 1. 2023</v>
      </c>
      <c r="K60" s="42"/>
      <c r="L60" s="148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6.96" customHeight="1">
      <c r="A61" s="40"/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148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15.15" customHeight="1">
      <c r="A62" s="40"/>
      <c r="B62" s="41"/>
      <c r="C62" s="34" t="s">
        <v>25</v>
      </c>
      <c r="D62" s="42"/>
      <c r="E62" s="42"/>
      <c r="F62" s="29" t="str">
        <f>E19</f>
        <v>Dopravní podnik hl. m. Prahy, akciová společnost</v>
      </c>
      <c r="G62" s="42"/>
      <c r="H62" s="42"/>
      <c r="I62" s="34" t="s">
        <v>33</v>
      </c>
      <c r="J62" s="38" t="str">
        <f>E25</f>
        <v>SAGASTA, s.r.o.</v>
      </c>
      <c r="K62" s="42"/>
      <c r="L62" s="148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15.15" customHeight="1">
      <c r="A63" s="40"/>
      <c r="B63" s="41"/>
      <c r="C63" s="34" t="s">
        <v>31</v>
      </c>
      <c r="D63" s="42"/>
      <c r="E63" s="42"/>
      <c r="F63" s="29" t="str">
        <f>IF(E22="","",E22)</f>
        <v>Vyplň údaj</v>
      </c>
      <c r="G63" s="42"/>
      <c r="H63" s="42"/>
      <c r="I63" s="34" t="s">
        <v>38</v>
      </c>
      <c r="J63" s="38" t="str">
        <f>E28</f>
        <v>Tomáš Krhutek</v>
      </c>
      <c r="K63" s="42"/>
      <c r="L63" s="148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 s="2" customFormat="1" ht="10.32" customHeight="1">
      <c r="A64" s="40"/>
      <c r="B64" s="41"/>
      <c r="C64" s="42"/>
      <c r="D64" s="42"/>
      <c r="E64" s="42"/>
      <c r="F64" s="42"/>
      <c r="G64" s="42"/>
      <c r="H64" s="42"/>
      <c r="I64" s="42"/>
      <c r="J64" s="42"/>
      <c r="K64" s="42"/>
      <c r="L64" s="148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 s="2" customFormat="1" ht="29.28" customHeight="1">
      <c r="A65" s="40"/>
      <c r="B65" s="41"/>
      <c r="C65" s="175" t="s">
        <v>285</v>
      </c>
      <c r="D65" s="176"/>
      <c r="E65" s="176"/>
      <c r="F65" s="176"/>
      <c r="G65" s="176"/>
      <c r="H65" s="176"/>
      <c r="I65" s="176"/>
      <c r="J65" s="177" t="s">
        <v>286</v>
      </c>
      <c r="K65" s="176"/>
      <c r="L65" s="148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 s="2" customFormat="1" ht="10.32" customHeight="1">
      <c r="A66" s="40"/>
      <c r="B66" s="41"/>
      <c r="C66" s="42"/>
      <c r="D66" s="42"/>
      <c r="E66" s="42"/>
      <c r="F66" s="42"/>
      <c r="G66" s="42"/>
      <c r="H66" s="42"/>
      <c r="I66" s="42"/>
      <c r="J66" s="42"/>
      <c r="K66" s="42"/>
      <c r="L66" s="148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 s="2" customFormat="1" ht="22.8" customHeight="1">
      <c r="A67" s="40"/>
      <c r="B67" s="41"/>
      <c r="C67" s="178" t="s">
        <v>74</v>
      </c>
      <c r="D67" s="42"/>
      <c r="E67" s="42"/>
      <c r="F67" s="42"/>
      <c r="G67" s="42"/>
      <c r="H67" s="42"/>
      <c r="I67" s="42"/>
      <c r="J67" s="104">
        <f>J104</f>
        <v>0</v>
      </c>
      <c r="K67" s="42"/>
      <c r="L67" s="148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U67" s="19" t="s">
        <v>287</v>
      </c>
    </row>
    <row r="68" s="9" customFormat="1" ht="24.96" customHeight="1">
      <c r="A68" s="9"/>
      <c r="B68" s="179"/>
      <c r="C68" s="180"/>
      <c r="D68" s="181" t="s">
        <v>298</v>
      </c>
      <c r="E68" s="182"/>
      <c r="F68" s="182"/>
      <c r="G68" s="182"/>
      <c r="H68" s="182"/>
      <c r="I68" s="182"/>
      <c r="J68" s="183">
        <f>J105</f>
        <v>0</v>
      </c>
      <c r="K68" s="180"/>
      <c r="L68" s="184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="10" customFormat="1" ht="19.92" customHeight="1">
      <c r="A69" s="10"/>
      <c r="B69" s="185"/>
      <c r="C69" s="127"/>
      <c r="D69" s="186" t="s">
        <v>3509</v>
      </c>
      <c r="E69" s="187"/>
      <c r="F69" s="187"/>
      <c r="G69" s="187"/>
      <c r="H69" s="187"/>
      <c r="I69" s="187"/>
      <c r="J69" s="188">
        <f>J106</f>
        <v>0</v>
      </c>
      <c r="K69" s="127"/>
      <c r="L69" s="189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="10" customFormat="1" ht="19.92" customHeight="1">
      <c r="A70" s="10"/>
      <c r="B70" s="185"/>
      <c r="C70" s="127"/>
      <c r="D70" s="186" t="s">
        <v>3510</v>
      </c>
      <c r="E70" s="187"/>
      <c r="F70" s="187"/>
      <c r="G70" s="187"/>
      <c r="H70" s="187"/>
      <c r="I70" s="187"/>
      <c r="J70" s="188">
        <f>J193</f>
        <v>0</v>
      </c>
      <c r="K70" s="127"/>
      <c r="L70" s="189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="10" customFormat="1" ht="19.92" customHeight="1">
      <c r="A71" s="10"/>
      <c r="B71" s="185"/>
      <c r="C71" s="127"/>
      <c r="D71" s="186" t="s">
        <v>3511</v>
      </c>
      <c r="E71" s="187"/>
      <c r="F71" s="187"/>
      <c r="G71" s="187"/>
      <c r="H71" s="187"/>
      <c r="I71" s="187"/>
      <c r="J71" s="188">
        <f>J244</f>
        <v>0</v>
      </c>
      <c r="K71" s="127"/>
      <c r="L71" s="189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s="10" customFormat="1" ht="19.92" customHeight="1">
      <c r="A72" s="10"/>
      <c r="B72" s="185"/>
      <c r="C72" s="127"/>
      <c r="D72" s="186" t="s">
        <v>3512</v>
      </c>
      <c r="E72" s="187"/>
      <c r="F72" s="187"/>
      <c r="G72" s="187"/>
      <c r="H72" s="187"/>
      <c r="I72" s="187"/>
      <c r="J72" s="188">
        <f>J318</f>
        <v>0</v>
      </c>
      <c r="K72" s="127"/>
      <c r="L72" s="189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="10" customFormat="1" ht="19.92" customHeight="1">
      <c r="A73" s="10"/>
      <c r="B73" s="185"/>
      <c r="C73" s="127"/>
      <c r="D73" s="186" t="s">
        <v>3513</v>
      </c>
      <c r="E73" s="187"/>
      <c r="F73" s="187"/>
      <c r="G73" s="187"/>
      <c r="H73" s="187"/>
      <c r="I73" s="187"/>
      <c r="J73" s="188">
        <f>J363</f>
        <v>0</v>
      </c>
      <c r="K73" s="127"/>
      <c r="L73" s="189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s="10" customFormat="1" ht="19.92" customHeight="1">
      <c r="A74" s="10"/>
      <c r="B74" s="185"/>
      <c r="C74" s="127"/>
      <c r="D74" s="186" t="s">
        <v>3514</v>
      </c>
      <c r="E74" s="187"/>
      <c r="F74" s="187"/>
      <c r="G74" s="187"/>
      <c r="H74" s="187"/>
      <c r="I74" s="187"/>
      <c r="J74" s="188">
        <f>J401</f>
        <v>0</v>
      </c>
      <c r="K74" s="127"/>
      <c r="L74" s="189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 s="10" customFormat="1" ht="19.92" customHeight="1">
      <c r="A75" s="10"/>
      <c r="B75" s="185"/>
      <c r="C75" s="127"/>
      <c r="D75" s="186" t="s">
        <v>3515</v>
      </c>
      <c r="E75" s="187"/>
      <c r="F75" s="187"/>
      <c r="G75" s="187"/>
      <c r="H75" s="187"/>
      <c r="I75" s="187"/>
      <c r="J75" s="188">
        <f>J447</f>
        <v>0</v>
      </c>
      <c r="K75" s="127"/>
      <c r="L75" s="189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 s="10" customFormat="1" ht="19.92" customHeight="1">
      <c r="A76" s="10"/>
      <c r="B76" s="185"/>
      <c r="C76" s="127"/>
      <c r="D76" s="186" t="s">
        <v>3516</v>
      </c>
      <c r="E76" s="187"/>
      <c r="F76" s="187"/>
      <c r="G76" s="187"/>
      <c r="H76" s="187"/>
      <c r="I76" s="187"/>
      <c r="J76" s="188">
        <f>J495</f>
        <v>0</v>
      </c>
      <c r="K76" s="127"/>
      <c r="L76" s="189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 s="10" customFormat="1" ht="19.92" customHeight="1">
      <c r="A77" s="10"/>
      <c r="B77" s="185"/>
      <c r="C77" s="127"/>
      <c r="D77" s="186" t="s">
        <v>3517</v>
      </c>
      <c r="E77" s="187"/>
      <c r="F77" s="187"/>
      <c r="G77" s="187"/>
      <c r="H77" s="187"/>
      <c r="I77" s="187"/>
      <c r="J77" s="188">
        <f>J549</f>
        <v>0</v>
      </c>
      <c r="K77" s="127"/>
      <c r="L77" s="189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 s="10" customFormat="1" ht="19.92" customHeight="1">
      <c r="A78" s="10"/>
      <c r="B78" s="185"/>
      <c r="C78" s="127"/>
      <c r="D78" s="186" t="s">
        <v>3518</v>
      </c>
      <c r="E78" s="187"/>
      <c r="F78" s="187"/>
      <c r="G78" s="187"/>
      <c r="H78" s="187"/>
      <c r="I78" s="187"/>
      <c r="J78" s="188">
        <f>J566</f>
        <v>0</v>
      </c>
      <c r="K78" s="127"/>
      <c r="L78" s="189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 s="10" customFormat="1" ht="19.92" customHeight="1">
      <c r="A79" s="10"/>
      <c r="B79" s="185"/>
      <c r="C79" s="127"/>
      <c r="D79" s="186" t="s">
        <v>301</v>
      </c>
      <c r="E79" s="187"/>
      <c r="F79" s="187"/>
      <c r="G79" s="187"/>
      <c r="H79" s="187"/>
      <c r="I79" s="187"/>
      <c r="J79" s="188">
        <f>J576</f>
        <v>0</v>
      </c>
      <c r="K79" s="127"/>
      <c r="L79" s="189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 s="10" customFormat="1" ht="19.92" customHeight="1">
      <c r="A80" s="10"/>
      <c r="B80" s="185"/>
      <c r="C80" s="127"/>
      <c r="D80" s="186" t="s">
        <v>3519</v>
      </c>
      <c r="E80" s="187"/>
      <c r="F80" s="187"/>
      <c r="G80" s="187"/>
      <c r="H80" s="187"/>
      <c r="I80" s="187"/>
      <c r="J80" s="188">
        <f>J577</f>
        <v>0</v>
      </c>
      <c r="K80" s="127"/>
      <c r="L80" s="189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 s="2" customFormat="1" ht="21.84" customHeight="1">
      <c r="A81" s="40"/>
      <c r="B81" s="41"/>
      <c r="C81" s="42"/>
      <c r="D81" s="42"/>
      <c r="E81" s="42"/>
      <c r="F81" s="42"/>
      <c r="G81" s="42"/>
      <c r="H81" s="42"/>
      <c r="I81" s="42"/>
      <c r="J81" s="42"/>
      <c r="K81" s="42"/>
      <c r="L81" s="148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6.96" customHeight="1">
      <c r="A82" s="40"/>
      <c r="B82" s="61"/>
      <c r="C82" s="62"/>
      <c r="D82" s="62"/>
      <c r="E82" s="62"/>
      <c r="F82" s="62"/>
      <c r="G82" s="62"/>
      <c r="H82" s="62"/>
      <c r="I82" s="62"/>
      <c r="J82" s="62"/>
      <c r="K82" s="62"/>
      <c r="L82" s="148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6" s="2" customFormat="1" ht="6.96" customHeight="1">
      <c r="A86" s="40"/>
      <c r="B86" s="63"/>
      <c r="C86" s="64"/>
      <c r="D86" s="64"/>
      <c r="E86" s="64"/>
      <c r="F86" s="64"/>
      <c r="G86" s="64"/>
      <c r="H86" s="64"/>
      <c r="I86" s="64"/>
      <c r="J86" s="64"/>
      <c r="K86" s="64"/>
      <c r="L86" s="148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24.96" customHeight="1">
      <c r="A87" s="40"/>
      <c r="B87" s="41"/>
      <c r="C87" s="25" t="s">
        <v>319</v>
      </c>
      <c r="D87" s="42"/>
      <c r="E87" s="42"/>
      <c r="F87" s="42"/>
      <c r="G87" s="42"/>
      <c r="H87" s="42"/>
      <c r="I87" s="42"/>
      <c r="J87" s="42"/>
      <c r="K87" s="42"/>
      <c r="L87" s="148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2" customFormat="1" ht="6.96" customHeight="1">
      <c r="A88" s="40"/>
      <c r="B88" s="41"/>
      <c r="C88" s="42"/>
      <c r="D88" s="42"/>
      <c r="E88" s="42"/>
      <c r="F88" s="42"/>
      <c r="G88" s="42"/>
      <c r="H88" s="42"/>
      <c r="I88" s="42"/>
      <c r="J88" s="42"/>
      <c r="K88" s="42"/>
      <c r="L88" s="148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 s="2" customFormat="1" ht="12" customHeight="1">
      <c r="A89" s="40"/>
      <c r="B89" s="41"/>
      <c r="C89" s="34" t="s">
        <v>16</v>
      </c>
      <c r="D89" s="42"/>
      <c r="E89" s="42"/>
      <c r="F89" s="42"/>
      <c r="G89" s="42"/>
      <c r="H89" s="42"/>
      <c r="I89" s="42"/>
      <c r="J89" s="42"/>
      <c r="K89" s="42"/>
      <c r="L89" s="148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 s="2" customFormat="1" ht="26.25" customHeight="1">
      <c r="A90" s="40"/>
      <c r="B90" s="41"/>
      <c r="C90" s="42"/>
      <c r="D90" s="42"/>
      <c r="E90" s="174" t="str">
        <f>E7</f>
        <v>PROJEKT NA STAVBU HALY PRO DEPONACI SILNIČNÍCH VOZIDEL JHV VE VOZOVNĚ STŘEŠOVICE</v>
      </c>
      <c r="F90" s="34"/>
      <c r="G90" s="34"/>
      <c r="H90" s="34"/>
      <c r="I90" s="42"/>
      <c r="J90" s="42"/>
      <c r="K90" s="42"/>
      <c r="L90" s="148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 s="1" customFormat="1" ht="12" customHeight="1">
      <c r="B91" s="23"/>
      <c r="C91" s="34" t="s">
        <v>187</v>
      </c>
      <c r="D91" s="24"/>
      <c r="E91" s="24"/>
      <c r="F91" s="24"/>
      <c r="G91" s="24"/>
      <c r="H91" s="24"/>
      <c r="I91" s="24"/>
      <c r="J91" s="24"/>
      <c r="K91" s="24"/>
      <c r="L91" s="22"/>
    </row>
    <row r="92" s="1" customFormat="1" ht="16.5" customHeight="1">
      <c r="B92" s="23"/>
      <c r="C92" s="24"/>
      <c r="D92" s="24"/>
      <c r="E92" s="174" t="s">
        <v>191</v>
      </c>
      <c r="F92" s="24"/>
      <c r="G92" s="24"/>
      <c r="H92" s="24"/>
      <c r="I92" s="24"/>
      <c r="J92" s="24"/>
      <c r="K92" s="24"/>
      <c r="L92" s="22"/>
    </row>
    <row r="93" s="1" customFormat="1" ht="12" customHeight="1">
      <c r="B93" s="23"/>
      <c r="C93" s="34" t="s">
        <v>195</v>
      </c>
      <c r="D93" s="24"/>
      <c r="E93" s="24"/>
      <c r="F93" s="24"/>
      <c r="G93" s="24"/>
      <c r="H93" s="24"/>
      <c r="I93" s="24"/>
      <c r="J93" s="24"/>
      <c r="K93" s="24"/>
      <c r="L93" s="22"/>
    </row>
    <row r="94" s="2" customFormat="1" ht="16.5" customHeight="1">
      <c r="A94" s="40"/>
      <c r="B94" s="41"/>
      <c r="C94" s="42"/>
      <c r="D94" s="42"/>
      <c r="E94" s="297" t="s">
        <v>3111</v>
      </c>
      <c r="F94" s="42"/>
      <c r="G94" s="42"/>
      <c r="H94" s="42"/>
      <c r="I94" s="42"/>
      <c r="J94" s="42"/>
      <c r="K94" s="42"/>
      <c r="L94" s="148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</row>
    <row r="95" s="2" customFormat="1" ht="12" customHeight="1">
      <c r="A95" s="40"/>
      <c r="B95" s="41"/>
      <c r="C95" s="34" t="s">
        <v>3507</v>
      </c>
      <c r="D95" s="42"/>
      <c r="E95" s="42"/>
      <c r="F95" s="42"/>
      <c r="G95" s="42"/>
      <c r="H95" s="42"/>
      <c r="I95" s="42"/>
      <c r="J95" s="42"/>
      <c r="K95" s="42"/>
      <c r="L95" s="148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</row>
    <row r="96" s="2" customFormat="1" ht="16.5" customHeight="1">
      <c r="A96" s="40"/>
      <c r="B96" s="41"/>
      <c r="C96" s="42"/>
      <c r="D96" s="42"/>
      <c r="E96" s="71" t="str">
        <f>E13</f>
        <v>SO-02-4.3 - VZDUCHOTECHNIKA</v>
      </c>
      <c r="F96" s="42"/>
      <c r="G96" s="42"/>
      <c r="H96" s="42"/>
      <c r="I96" s="42"/>
      <c r="J96" s="42"/>
      <c r="K96" s="42"/>
      <c r="L96" s="148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</row>
    <row r="97" s="2" customFormat="1" ht="6.96" customHeight="1">
      <c r="A97" s="40"/>
      <c r="B97" s="41"/>
      <c r="C97" s="42"/>
      <c r="D97" s="42"/>
      <c r="E97" s="42"/>
      <c r="F97" s="42"/>
      <c r="G97" s="42"/>
      <c r="H97" s="42"/>
      <c r="I97" s="42"/>
      <c r="J97" s="42"/>
      <c r="K97" s="42"/>
      <c r="L97" s="148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</row>
    <row r="98" s="2" customFormat="1" ht="12" customHeight="1">
      <c r="A98" s="40"/>
      <c r="B98" s="41"/>
      <c r="C98" s="34" t="s">
        <v>21</v>
      </c>
      <c r="D98" s="42"/>
      <c r="E98" s="42"/>
      <c r="F98" s="29" t="str">
        <f>F16</f>
        <v xml:space="preserve">Patočkova č.p. 132 a 460, Na Ořechovce č.p. 1062 </v>
      </c>
      <c r="G98" s="42"/>
      <c r="H98" s="42"/>
      <c r="I98" s="34" t="s">
        <v>23</v>
      </c>
      <c r="J98" s="74" t="str">
        <f>IF(J16="","",J16)</f>
        <v>30. 1. 2023</v>
      </c>
      <c r="K98" s="42"/>
      <c r="L98" s="148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</row>
    <row r="99" s="2" customFormat="1" ht="6.96" customHeight="1">
      <c r="A99" s="40"/>
      <c r="B99" s="41"/>
      <c r="C99" s="42"/>
      <c r="D99" s="42"/>
      <c r="E99" s="42"/>
      <c r="F99" s="42"/>
      <c r="G99" s="42"/>
      <c r="H99" s="42"/>
      <c r="I99" s="42"/>
      <c r="J99" s="42"/>
      <c r="K99" s="42"/>
      <c r="L99" s="148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</row>
    <row r="100" s="2" customFormat="1" ht="15.15" customHeight="1">
      <c r="A100" s="40"/>
      <c r="B100" s="41"/>
      <c r="C100" s="34" t="s">
        <v>25</v>
      </c>
      <c r="D100" s="42"/>
      <c r="E100" s="42"/>
      <c r="F100" s="29" t="str">
        <f>E19</f>
        <v>Dopravní podnik hl. m. Prahy, akciová společnost</v>
      </c>
      <c r="G100" s="42"/>
      <c r="H100" s="42"/>
      <c r="I100" s="34" t="s">
        <v>33</v>
      </c>
      <c r="J100" s="38" t="str">
        <f>E25</f>
        <v>SAGASTA, s.r.o.</v>
      </c>
      <c r="K100" s="42"/>
      <c r="L100" s="148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</row>
    <row r="101" s="2" customFormat="1" ht="15.15" customHeight="1">
      <c r="A101" s="40"/>
      <c r="B101" s="41"/>
      <c r="C101" s="34" t="s">
        <v>31</v>
      </c>
      <c r="D101" s="42"/>
      <c r="E101" s="42"/>
      <c r="F101" s="29" t="str">
        <f>IF(E22="","",E22)</f>
        <v>Vyplň údaj</v>
      </c>
      <c r="G101" s="42"/>
      <c r="H101" s="42"/>
      <c r="I101" s="34" t="s">
        <v>38</v>
      </c>
      <c r="J101" s="38" t="str">
        <f>E28</f>
        <v>Tomáš Krhutek</v>
      </c>
      <c r="K101" s="42"/>
      <c r="L101" s="148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</row>
    <row r="102" s="2" customFormat="1" ht="10.32" customHeight="1">
      <c r="A102" s="40"/>
      <c r="B102" s="41"/>
      <c r="C102" s="42"/>
      <c r="D102" s="42"/>
      <c r="E102" s="42"/>
      <c r="F102" s="42"/>
      <c r="G102" s="42"/>
      <c r="H102" s="42"/>
      <c r="I102" s="42"/>
      <c r="J102" s="42"/>
      <c r="K102" s="42"/>
      <c r="L102" s="148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</row>
    <row r="103" s="11" customFormat="1" ht="29.28" customHeight="1">
      <c r="A103" s="190"/>
      <c r="B103" s="191"/>
      <c r="C103" s="192" t="s">
        <v>320</v>
      </c>
      <c r="D103" s="193" t="s">
        <v>61</v>
      </c>
      <c r="E103" s="193" t="s">
        <v>57</v>
      </c>
      <c r="F103" s="193" t="s">
        <v>58</v>
      </c>
      <c r="G103" s="193" t="s">
        <v>321</v>
      </c>
      <c r="H103" s="193" t="s">
        <v>322</v>
      </c>
      <c r="I103" s="193" t="s">
        <v>323</v>
      </c>
      <c r="J103" s="193" t="s">
        <v>286</v>
      </c>
      <c r="K103" s="194" t="s">
        <v>324</v>
      </c>
      <c r="L103" s="195"/>
      <c r="M103" s="94" t="s">
        <v>19</v>
      </c>
      <c r="N103" s="95" t="s">
        <v>46</v>
      </c>
      <c r="O103" s="95" t="s">
        <v>325</v>
      </c>
      <c r="P103" s="95" t="s">
        <v>326</v>
      </c>
      <c r="Q103" s="95" t="s">
        <v>327</v>
      </c>
      <c r="R103" s="95" t="s">
        <v>328</v>
      </c>
      <c r="S103" s="95" t="s">
        <v>329</v>
      </c>
      <c r="T103" s="95" t="s">
        <v>330</v>
      </c>
      <c r="U103" s="96" t="s">
        <v>331</v>
      </c>
      <c r="V103" s="190"/>
      <c r="W103" s="190"/>
      <c r="X103" s="190"/>
      <c r="Y103" s="190"/>
      <c r="Z103" s="190"/>
      <c r="AA103" s="190"/>
      <c r="AB103" s="190"/>
      <c r="AC103" s="190"/>
      <c r="AD103" s="190"/>
      <c r="AE103" s="190"/>
    </row>
    <row r="104" s="2" customFormat="1" ht="22.8" customHeight="1">
      <c r="A104" s="40"/>
      <c r="B104" s="41"/>
      <c r="C104" s="101" t="s">
        <v>332</v>
      </c>
      <c r="D104" s="42"/>
      <c r="E104" s="42"/>
      <c r="F104" s="42"/>
      <c r="G104" s="42"/>
      <c r="H104" s="42"/>
      <c r="I104" s="42"/>
      <c r="J104" s="196">
        <f>BK104</f>
        <v>0</v>
      </c>
      <c r="K104" s="42"/>
      <c r="L104" s="46"/>
      <c r="M104" s="97"/>
      <c r="N104" s="197"/>
      <c r="O104" s="98"/>
      <c r="P104" s="198">
        <f>P105</f>
        <v>0</v>
      </c>
      <c r="Q104" s="98"/>
      <c r="R104" s="198">
        <f>R105</f>
        <v>13.280950000000001</v>
      </c>
      <c r="S104" s="98"/>
      <c r="T104" s="198">
        <f>T105</f>
        <v>0</v>
      </c>
      <c r="U104" s="99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T104" s="19" t="s">
        <v>75</v>
      </c>
      <c r="AU104" s="19" t="s">
        <v>287</v>
      </c>
      <c r="BK104" s="199">
        <f>BK105</f>
        <v>0</v>
      </c>
    </row>
    <row r="105" s="12" customFormat="1" ht="25.92" customHeight="1">
      <c r="A105" s="12"/>
      <c r="B105" s="200"/>
      <c r="C105" s="201"/>
      <c r="D105" s="202" t="s">
        <v>75</v>
      </c>
      <c r="E105" s="203" t="s">
        <v>827</v>
      </c>
      <c r="F105" s="203" t="s">
        <v>828</v>
      </c>
      <c r="G105" s="201"/>
      <c r="H105" s="201"/>
      <c r="I105" s="204"/>
      <c r="J105" s="205">
        <f>BK105</f>
        <v>0</v>
      </c>
      <c r="K105" s="201"/>
      <c r="L105" s="206"/>
      <c r="M105" s="207"/>
      <c r="N105" s="208"/>
      <c r="O105" s="208"/>
      <c r="P105" s="209">
        <f>P106+P193+P244+P318+P363+P401+P447+P495+P549+P566+P576+P577</f>
        <v>0</v>
      </c>
      <c r="Q105" s="208"/>
      <c r="R105" s="209">
        <f>R106+R193+R244+R318+R363+R401+R447+R495+R549+R566+R576+R577</f>
        <v>13.280950000000001</v>
      </c>
      <c r="S105" s="208"/>
      <c r="T105" s="209">
        <f>T106+T193+T244+T318+T363+T401+T447+T495+T549+T566+T576+T577</f>
        <v>0</v>
      </c>
      <c r="U105" s="210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R105" s="211" t="s">
        <v>85</v>
      </c>
      <c r="AT105" s="212" t="s">
        <v>75</v>
      </c>
      <c r="AU105" s="212" t="s">
        <v>76</v>
      </c>
      <c r="AY105" s="211" t="s">
        <v>335</v>
      </c>
      <c r="BK105" s="213">
        <f>BK106+BK193+BK244+BK318+BK363+BK401+BK447+BK495+BK549+BK566+BK576+BK577</f>
        <v>0</v>
      </c>
    </row>
    <row r="106" s="12" customFormat="1" ht="22.8" customHeight="1">
      <c r="A106" s="12"/>
      <c r="B106" s="200"/>
      <c r="C106" s="201"/>
      <c r="D106" s="202" t="s">
        <v>75</v>
      </c>
      <c r="E106" s="214" t="s">
        <v>3520</v>
      </c>
      <c r="F106" s="214" t="s">
        <v>3521</v>
      </c>
      <c r="G106" s="201"/>
      <c r="H106" s="201"/>
      <c r="I106" s="204"/>
      <c r="J106" s="215">
        <f>BK106</f>
        <v>0</v>
      </c>
      <c r="K106" s="201"/>
      <c r="L106" s="206"/>
      <c r="M106" s="207"/>
      <c r="N106" s="208"/>
      <c r="O106" s="208"/>
      <c r="P106" s="209">
        <f>SUM(P107:P192)</f>
        <v>0</v>
      </c>
      <c r="Q106" s="208"/>
      <c r="R106" s="209">
        <f>SUM(R107:R192)</f>
        <v>2.78634</v>
      </c>
      <c r="S106" s="208"/>
      <c r="T106" s="209">
        <f>SUM(T107:T192)</f>
        <v>0</v>
      </c>
      <c r="U106" s="210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R106" s="211" t="s">
        <v>83</v>
      </c>
      <c r="AT106" s="212" t="s">
        <v>75</v>
      </c>
      <c r="AU106" s="212" t="s">
        <v>83</v>
      </c>
      <c r="AY106" s="211" t="s">
        <v>335</v>
      </c>
      <c r="BK106" s="213">
        <f>SUM(BK107:BK192)</f>
        <v>0</v>
      </c>
    </row>
    <row r="107" s="2" customFormat="1" ht="21.75" customHeight="1">
      <c r="A107" s="40"/>
      <c r="B107" s="41"/>
      <c r="C107" s="216" t="s">
        <v>83</v>
      </c>
      <c r="D107" s="216" t="s">
        <v>337</v>
      </c>
      <c r="E107" s="217" t="s">
        <v>3522</v>
      </c>
      <c r="F107" s="218" t="s">
        <v>3523</v>
      </c>
      <c r="G107" s="219" t="s">
        <v>666</v>
      </c>
      <c r="H107" s="220">
        <v>1</v>
      </c>
      <c r="I107" s="221"/>
      <c r="J107" s="222">
        <f>ROUND(I107*H107,2)</f>
        <v>0</v>
      </c>
      <c r="K107" s="218" t="s">
        <v>341</v>
      </c>
      <c r="L107" s="46"/>
      <c r="M107" s="223" t="s">
        <v>19</v>
      </c>
      <c r="N107" s="224" t="s">
        <v>47</v>
      </c>
      <c r="O107" s="86"/>
      <c r="P107" s="225">
        <f>O107*H107</f>
        <v>0</v>
      </c>
      <c r="Q107" s="225">
        <v>0</v>
      </c>
      <c r="R107" s="225">
        <f>Q107*H107</f>
        <v>0</v>
      </c>
      <c r="S107" s="225">
        <v>0</v>
      </c>
      <c r="T107" s="225">
        <f>S107*H107</f>
        <v>0</v>
      </c>
      <c r="U107" s="226" t="s">
        <v>19</v>
      </c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R107" s="227" t="s">
        <v>447</v>
      </c>
      <c r="AT107" s="227" t="s">
        <v>337</v>
      </c>
      <c r="AU107" s="227" t="s">
        <v>85</v>
      </c>
      <c r="AY107" s="19" t="s">
        <v>335</v>
      </c>
      <c r="BE107" s="228">
        <f>IF(N107="základní",J107,0)</f>
        <v>0</v>
      </c>
      <c r="BF107" s="228">
        <f>IF(N107="snížená",J107,0)</f>
        <v>0</v>
      </c>
      <c r="BG107" s="228">
        <f>IF(N107="zákl. přenesená",J107,0)</f>
        <v>0</v>
      </c>
      <c r="BH107" s="228">
        <f>IF(N107="sníž. přenesená",J107,0)</f>
        <v>0</v>
      </c>
      <c r="BI107" s="228">
        <f>IF(N107="nulová",J107,0)</f>
        <v>0</v>
      </c>
      <c r="BJ107" s="19" t="s">
        <v>83</v>
      </c>
      <c r="BK107" s="228">
        <f>ROUND(I107*H107,2)</f>
        <v>0</v>
      </c>
      <c r="BL107" s="19" t="s">
        <v>447</v>
      </c>
      <c r="BM107" s="227" t="s">
        <v>3524</v>
      </c>
    </row>
    <row r="108" s="2" customFormat="1">
      <c r="A108" s="40"/>
      <c r="B108" s="41"/>
      <c r="C108" s="42"/>
      <c r="D108" s="229" t="s">
        <v>343</v>
      </c>
      <c r="E108" s="42"/>
      <c r="F108" s="230" t="s">
        <v>3525</v>
      </c>
      <c r="G108" s="42"/>
      <c r="H108" s="42"/>
      <c r="I108" s="231"/>
      <c r="J108" s="42"/>
      <c r="K108" s="42"/>
      <c r="L108" s="46"/>
      <c r="M108" s="232"/>
      <c r="N108" s="233"/>
      <c r="O108" s="86"/>
      <c r="P108" s="86"/>
      <c r="Q108" s="86"/>
      <c r="R108" s="86"/>
      <c r="S108" s="86"/>
      <c r="T108" s="86"/>
      <c r="U108" s="87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T108" s="19" t="s">
        <v>343</v>
      </c>
      <c r="AU108" s="19" t="s">
        <v>85</v>
      </c>
    </row>
    <row r="109" s="2" customFormat="1">
      <c r="A109" s="40"/>
      <c r="B109" s="41"/>
      <c r="C109" s="42"/>
      <c r="D109" s="234" t="s">
        <v>345</v>
      </c>
      <c r="E109" s="42"/>
      <c r="F109" s="235" t="s">
        <v>3526</v>
      </c>
      <c r="G109" s="42"/>
      <c r="H109" s="42"/>
      <c r="I109" s="231"/>
      <c r="J109" s="42"/>
      <c r="K109" s="42"/>
      <c r="L109" s="46"/>
      <c r="M109" s="232"/>
      <c r="N109" s="233"/>
      <c r="O109" s="86"/>
      <c r="P109" s="86"/>
      <c r="Q109" s="86"/>
      <c r="R109" s="86"/>
      <c r="S109" s="86"/>
      <c r="T109" s="86"/>
      <c r="U109" s="87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T109" s="19" t="s">
        <v>345</v>
      </c>
      <c r="AU109" s="19" t="s">
        <v>85</v>
      </c>
    </row>
    <row r="110" s="2" customFormat="1" ht="24.15" customHeight="1">
      <c r="A110" s="40"/>
      <c r="B110" s="41"/>
      <c r="C110" s="257" t="s">
        <v>85</v>
      </c>
      <c r="D110" s="257" t="s">
        <v>395</v>
      </c>
      <c r="E110" s="258" t="s">
        <v>1319</v>
      </c>
      <c r="F110" s="259" t="s">
        <v>3527</v>
      </c>
      <c r="G110" s="260" t="s">
        <v>666</v>
      </c>
      <c r="H110" s="261">
        <v>1</v>
      </c>
      <c r="I110" s="262"/>
      <c r="J110" s="263">
        <f>ROUND(I110*H110,2)</f>
        <v>0</v>
      </c>
      <c r="K110" s="259" t="s">
        <v>19</v>
      </c>
      <c r="L110" s="264"/>
      <c r="M110" s="265" t="s">
        <v>19</v>
      </c>
      <c r="N110" s="266" t="s">
        <v>47</v>
      </c>
      <c r="O110" s="86"/>
      <c r="P110" s="225">
        <f>O110*H110</f>
        <v>0</v>
      </c>
      <c r="Q110" s="225">
        <v>0</v>
      </c>
      <c r="R110" s="225">
        <f>Q110*H110</f>
        <v>0</v>
      </c>
      <c r="S110" s="225">
        <v>0</v>
      </c>
      <c r="T110" s="225">
        <f>S110*H110</f>
        <v>0</v>
      </c>
      <c r="U110" s="226" t="s">
        <v>19</v>
      </c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R110" s="227" t="s">
        <v>565</v>
      </c>
      <c r="AT110" s="227" t="s">
        <v>395</v>
      </c>
      <c r="AU110" s="227" t="s">
        <v>85</v>
      </c>
      <c r="AY110" s="19" t="s">
        <v>335</v>
      </c>
      <c r="BE110" s="228">
        <f>IF(N110="základní",J110,0)</f>
        <v>0</v>
      </c>
      <c r="BF110" s="228">
        <f>IF(N110="snížená",J110,0)</f>
        <v>0</v>
      </c>
      <c r="BG110" s="228">
        <f>IF(N110="zákl. přenesená",J110,0)</f>
        <v>0</v>
      </c>
      <c r="BH110" s="228">
        <f>IF(N110="sníž. přenesená",J110,0)</f>
        <v>0</v>
      </c>
      <c r="BI110" s="228">
        <f>IF(N110="nulová",J110,0)</f>
        <v>0</v>
      </c>
      <c r="BJ110" s="19" t="s">
        <v>83</v>
      </c>
      <c r="BK110" s="228">
        <f>ROUND(I110*H110,2)</f>
        <v>0</v>
      </c>
      <c r="BL110" s="19" t="s">
        <v>447</v>
      </c>
      <c r="BM110" s="227" t="s">
        <v>3528</v>
      </c>
    </row>
    <row r="111" s="2" customFormat="1">
      <c r="A111" s="40"/>
      <c r="B111" s="41"/>
      <c r="C111" s="42"/>
      <c r="D111" s="229" t="s">
        <v>343</v>
      </c>
      <c r="E111" s="42"/>
      <c r="F111" s="230" t="s">
        <v>3527</v>
      </c>
      <c r="G111" s="42"/>
      <c r="H111" s="42"/>
      <c r="I111" s="231"/>
      <c r="J111" s="42"/>
      <c r="K111" s="42"/>
      <c r="L111" s="46"/>
      <c r="M111" s="232"/>
      <c r="N111" s="233"/>
      <c r="O111" s="86"/>
      <c r="P111" s="86"/>
      <c r="Q111" s="86"/>
      <c r="R111" s="86"/>
      <c r="S111" s="86"/>
      <c r="T111" s="86"/>
      <c r="U111" s="87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T111" s="19" t="s">
        <v>343</v>
      </c>
      <c r="AU111" s="19" t="s">
        <v>85</v>
      </c>
    </row>
    <row r="112" s="2" customFormat="1">
      <c r="A112" s="40"/>
      <c r="B112" s="41"/>
      <c r="C112" s="42"/>
      <c r="D112" s="229" t="s">
        <v>928</v>
      </c>
      <c r="E112" s="42"/>
      <c r="F112" s="289" t="s">
        <v>3529</v>
      </c>
      <c r="G112" s="42"/>
      <c r="H112" s="42"/>
      <c r="I112" s="231"/>
      <c r="J112" s="42"/>
      <c r="K112" s="42"/>
      <c r="L112" s="46"/>
      <c r="M112" s="232"/>
      <c r="N112" s="233"/>
      <c r="O112" s="86"/>
      <c r="P112" s="86"/>
      <c r="Q112" s="86"/>
      <c r="R112" s="86"/>
      <c r="S112" s="86"/>
      <c r="T112" s="86"/>
      <c r="U112" s="87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T112" s="19" t="s">
        <v>928</v>
      </c>
      <c r="AU112" s="19" t="s">
        <v>85</v>
      </c>
    </row>
    <row r="113" s="2" customFormat="1" ht="16.5" customHeight="1">
      <c r="A113" s="40"/>
      <c r="B113" s="41"/>
      <c r="C113" s="216" t="s">
        <v>99</v>
      </c>
      <c r="D113" s="216" t="s">
        <v>337</v>
      </c>
      <c r="E113" s="217" t="s">
        <v>3530</v>
      </c>
      <c r="F113" s="218" t="s">
        <v>3531</v>
      </c>
      <c r="G113" s="219" t="s">
        <v>666</v>
      </c>
      <c r="H113" s="220">
        <v>1</v>
      </c>
      <c r="I113" s="221"/>
      <c r="J113" s="222">
        <f>ROUND(I113*H113,2)</f>
        <v>0</v>
      </c>
      <c r="K113" s="218" t="s">
        <v>341</v>
      </c>
      <c r="L113" s="46"/>
      <c r="M113" s="223" t="s">
        <v>19</v>
      </c>
      <c r="N113" s="224" t="s">
        <v>47</v>
      </c>
      <c r="O113" s="86"/>
      <c r="P113" s="225">
        <f>O113*H113</f>
        <v>0</v>
      </c>
      <c r="Q113" s="225">
        <v>0</v>
      </c>
      <c r="R113" s="225">
        <f>Q113*H113</f>
        <v>0</v>
      </c>
      <c r="S113" s="225">
        <v>0</v>
      </c>
      <c r="T113" s="225">
        <f>S113*H113</f>
        <v>0</v>
      </c>
      <c r="U113" s="226" t="s">
        <v>19</v>
      </c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R113" s="227" t="s">
        <v>447</v>
      </c>
      <c r="AT113" s="227" t="s">
        <v>337</v>
      </c>
      <c r="AU113" s="227" t="s">
        <v>85</v>
      </c>
      <c r="AY113" s="19" t="s">
        <v>335</v>
      </c>
      <c r="BE113" s="228">
        <f>IF(N113="základní",J113,0)</f>
        <v>0</v>
      </c>
      <c r="BF113" s="228">
        <f>IF(N113="snížená",J113,0)</f>
        <v>0</v>
      </c>
      <c r="BG113" s="228">
        <f>IF(N113="zákl. přenesená",J113,0)</f>
        <v>0</v>
      </c>
      <c r="BH113" s="228">
        <f>IF(N113="sníž. přenesená",J113,0)</f>
        <v>0</v>
      </c>
      <c r="BI113" s="228">
        <f>IF(N113="nulová",J113,0)</f>
        <v>0</v>
      </c>
      <c r="BJ113" s="19" t="s">
        <v>83</v>
      </c>
      <c r="BK113" s="228">
        <f>ROUND(I113*H113,2)</f>
        <v>0</v>
      </c>
      <c r="BL113" s="19" t="s">
        <v>447</v>
      </c>
      <c r="BM113" s="227" t="s">
        <v>3532</v>
      </c>
    </row>
    <row r="114" s="2" customFormat="1">
      <c r="A114" s="40"/>
      <c r="B114" s="41"/>
      <c r="C114" s="42"/>
      <c r="D114" s="229" t="s">
        <v>343</v>
      </c>
      <c r="E114" s="42"/>
      <c r="F114" s="230" t="s">
        <v>3533</v>
      </c>
      <c r="G114" s="42"/>
      <c r="H114" s="42"/>
      <c r="I114" s="231"/>
      <c r="J114" s="42"/>
      <c r="K114" s="42"/>
      <c r="L114" s="46"/>
      <c r="M114" s="232"/>
      <c r="N114" s="233"/>
      <c r="O114" s="86"/>
      <c r="P114" s="86"/>
      <c r="Q114" s="86"/>
      <c r="R114" s="86"/>
      <c r="S114" s="86"/>
      <c r="T114" s="86"/>
      <c r="U114" s="87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T114" s="19" t="s">
        <v>343</v>
      </c>
      <c r="AU114" s="19" t="s">
        <v>85</v>
      </c>
    </row>
    <row r="115" s="2" customFormat="1">
      <c r="A115" s="40"/>
      <c r="B115" s="41"/>
      <c r="C115" s="42"/>
      <c r="D115" s="234" t="s">
        <v>345</v>
      </c>
      <c r="E115" s="42"/>
      <c r="F115" s="235" t="s">
        <v>3534</v>
      </c>
      <c r="G115" s="42"/>
      <c r="H115" s="42"/>
      <c r="I115" s="231"/>
      <c r="J115" s="42"/>
      <c r="K115" s="42"/>
      <c r="L115" s="46"/>
      <c r="M115" s="232"/>
      <c r="N115" s="233"/>
      <c r="O115" s="86"/>
      <c r="P115" s="86"/>
      <c r="Q115" s="86"/>
      <c r="R115" s="86"/>
      <c r="S115" s="86"/>
      <c r="T115" s="86"/>
      <c r="U115" s="87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T115" s="19" t="s">
        <v>345</v>
      </c>
      <c r="AU115" s="19" t="s">
        <v>85</v>
      </c>
    </row>
    <row r="116" s="2" customFormat="1" ht="24.15" customHeight="1">
      <c r="A116" s="40"/>
      <c r="B116" s="41"/>
      <c r="C116" s="257" t="s">
        <v>103</v>
      </c>
      <c r="D116" s="257" t="s">
        <v>395</v>
      </c>
      <c r="E116" s="258" t="s">
        <v>1807</v>
      </c>
      <c r="F116" s="259" t="s">
        <v>3535</v>
      </c>
      <c r="G116" s="260" t="s">
        <v>666</v>
      </c>
      <c r="H116" s="261">
        <v>1</v>
      </c>
      <c r="I116" s="262"/>
      <c r="J116" s="263">
        <f>ROUND(I116*H116,2)</f>
        <v>0</v>
      </c>
      <c r="K116" s="259" t="s">
        <v>19</v>
      </c>
      <c r="L116" s="264"/>
      <c r="M116" s="265" t="s">
        <v>19</v>
      </c>
      <c r="N116" s="266" t="s">
        <v>47</v>
      </c>
      <c r="O116" s="86"/>
      <c r="P116" s="225">
        <f>O116*H116</f>
        <v>0</v>
      </c>
      <c r="Q116" s="225">
        <v>0</v>
      </c>
      <c r="R116" s="225">
        <f>Q116*H116</f>
        <v>0</v>
      </c>
      <c r="S116" s="225">
        <v>0</v>
      </c>
      <c r="T116" s="225">
        <f>S116*H116</f>
        <v>0</v>
      </c>
      <c r="U116" s="226" t="s">
        <v>19</v>
      </c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R116" s="227" t="s">
        <v>565</v>
      </c>
      <c r="AT116" s="227" t="s">
        <v>395</v>
      </c>
      <c r="AU116" s="227" t="s">
        <v>85</v>
      </c>
      <c r="AY116" s="19" t="s">
        <v>335</v>
      </c>
      <c r="BE116" s="228">
        <f>IF(N116="základní",J116,0)</f>
        <v>0</v>
      </c>
      <c r="BF116" s="228">
        <f>IF(N116="snížená",J116,0)</f>
        <v>0</v>
      </c>
      <c r="BG116" s="228">
        <f>IF(N116="zákl. přenesená",J116,0)</f>
        <v>0</v>
      </c>
      <c r="BH116" s="228">
        <f>IF(N116="sníž. přenesená",J116,0)</f>
        <v>0</v>
      </c>
      <c r="BI116" s="228">
        <f>IF(N116="nulová",J116,0)</f>
        <v>0</v>
      </c>
      <c r="BJ116" s="19" t="s">
        <v>83</v>
      </c>
      <c r="BK116" s="228">
        <f>ROUND(I116*H116,2)</f>
        <v>0</v>
      </c>
      <c r="BL116" s="19" t="s">
        <v>447</v>
      </c>
      <c r="BM116" s="227" t="s">
        <v>3536</v>
      </c>
    </row>
    <row r="117" s="2" customFormat="1">
      <c r="A117" s="40"/>
      <c r="B117" s="41"/>
      <c r="C117" s="42"/>
      <c r="D117" s="229" t="s">
        <v>343</v>
      </c>
      <c r="E117" s="42"/>
      <c r="F117" s="230" t="s">
        <v>3535</v>
      </c>
      <c r="G117" s="42"/>
      <c r="H117" s="42"/>
      <c r="I117" s="231"/>
      <c r="J117" s="42"/>
      <c r="K117" s="42"/>
      <c r="L117" s="46"/>
      <c r="M117" s="232"/>
      <c r="N117" s="233"/>
      <c r="O117" s="86"/>
      <c r="P117" s="86"/>
      <c r="Q117" s="86"/>
      <c r="R117" s="86"/>
      <c r="S117" s="86"/>
      <c r="T117" s="86"/>
      <c r="U117" s="87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T117" s="19" t="s">
        <v>343</v>
      </c>
      <c r="AU117" s="19" t="s">
        <v>85</v>
      </c>
    </row>
    <row r="118" s="2" customFormat="1">
      <c r="A118" s="40"/>
      <c r="B118" s="41"/>
      <c r="C118" s="42"/>
      <c r="D118" s="229" t="s">
        <v>928</v>
      </c>
      <c r="E118" s="42"/>
      <c r="F118" s="289" t="s">
        <v>3537</v>
      </c>
      <c r="G118" s="42"/>
      <c r="H118" s="42"/>
      <c r="I118" s="231"/>
      <c r="J118" s="42"/>
      <c r="K118" s="42"/>
      <c r="L118" s="46"/>
      <c r="M118" s="232"/>
      <c r="N118" s="233"/>
      <c r="O118" s="86"/>
      <c r="P118" s="86"/>
      <c r="Q118" s="86"/>
      <c r="R118" s="86"/>
      <c r="S118" s="86"/>
      <c r="T118" s="86"/>
      <c r="U118" s="87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T118" s="19" t="s">
        <v>928</v>
      </c>
      <c r="AU118" s="19" t="s">
        <v>85</v>
      </c>
    </row>
    <row r="119" s="2" customFormat="1" ht="21.75" customHeight="1">
      <c r="A119" s="40"/>
      <c r="B119" s="41"/>
      <c r="C119" s="216" t="s">
        <v>369</v>
      </c>
      <c r="D119" s="216" t="s">
        <v>337</v>
      </c>
      <c r="E119" s="217" t="s">
        <v>3538</v>
      </c>
      <c r="F119" s="218" t="s">
        <v>3539</v>
      </c>
      <c r="G119" s="219" t="s">
        <v>666</v>
      </c>
      <c r="H119" s="220">
        <v>1</v>
      </c>
      <c r="I119" s="221"/>
      <c r="J119" s="222">
        <f>ROUND(I119*H119,2)</f>
        <v>0</v>
      </c>
      <c r="K119" s="218" t="s">
        <v>341</v>
      </c>
      <c r="L119" s="46"/>
      <c r="M119" s="223" t="s">
        <v>19</v>
      </c>
      <c r="N119" s="224" t="s">
        <v>47</v>
      </c>
      <c r="O119" s="86"/>
      <c r="P119" s="225">
        <f>O119*H119</f>
        <v>0</v>
      </c>
      <c r="Q119" s="225">
        <v>0</v>
      </c>
      <c r="R119" s="225">
        <f>Q119*H119</f>
        <v>0</v>
      </c>
      <c r="S119" s="225">
        <v>0</v>
      </c>
      <c r="T119" s="225">
        <f>S119*H119</f>
        <v>0</v>
      </c>
      <c r="U119" s="226" t="s">
        <v>19</v>
      </c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R119" s="227" t="s">
        <v>447</v>
      </c>
      <c r="AT119" s="227" t="s">
        <v>337</v>
      </c>
      <c r="AU119" s="227" t="s">
        <v>85</v>
      </c>
      <c r="AY119" s="19" t="s">
        <v>335</v>
      </c>
      <c r="BE119" s="228">
        <f>IF(N119="základní",J119,0)</f>
        <v>0</v>
      </c>
      <c r="BF119" s="228">
        <f>IF(N119="snížená",J119,0)</f>
        <v>0</v>
      </c>
      <c r="BG119" s="228">
        <f>IF(N119="zákl. přenesená",J119,0)</f>
        <v>0</v>
      </c>
      <c r="BH119" s="228">
        <f>IF(N119="sníž. přenesená",J119,0)</f>
        <v>0</v>
      </c>
      <c r="BI119" s="228">
        <f>IF(N119="nulová",J119,0)</f>
        <v>0</v>
      </c>
      <c r="BJ119" s="19" t="s">
        <v>83</v>
      </c>
      <c r="BK119" s="228">
        <f>ROUND(I119*H119,2)</f>
        <v>0</v>
      </c>
      <c r="BL119" s="19" t="s">
        <v>447</v>
      </c>
      <c r="BM119" s="227" t="s">
        <v>3540</v>
      </c>
    </row>
    <row r="120" s="2" customFormat="1">
      <c r="A120" s="40"/>
      <c r="B120" s="41"/>
      <c r="C120" s="42"/>
      <c r="D120" s="229" t="s">
        <v>343</v>
      </c>
      <c r="E120" s="42"/>
      <c r="F120" s="230" t="s">
        <v>3541</v>
      </c>
      <c r="G120" s="42"/>
      <c r="H120" s="42"/>
      <c r="I120" s="231"/>
      <c r="J120" s="42"/>
      <c r="K120" s="42"/>
      <c r="L120" s="46"/>
      <c r="M120" s="232"/>
      <c r="N120" s="233"/>
      <c r="O120" s="86"/>
      <c r="P120" s="86"/>
      <c r="Q120" s="86"/>
      <c r="R120" s="86"/>
      <c r="S120" s="86"/>
      <c r="T120" s="86"/>
      <c r="U120" s="87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T120" s="19" t="s">
        <v>343</v>
      </c>
      <c r="AU120" s="19" t="s">
        <v>85</v>
      </c>
    </row>
    <row r="121" s="2" customFormat="1">
      <c r="A121" s="40"/>
      <c r="B121" s="41"/>
      <c r="C121" s="42"/>
      <c r="D121" s="234" t="s">
        <v>345</v>
      </c>
      <c r="E121" s="42"/>
      <c r="F121" s="235" t="s">
        <v>3542</v>
      </c>
      <c r="G121" s="42"/>
      <c r="H121" s="42"/>
      <c r="I121" s="231"/>
      <c r="J121" s="42"/>
      <c r="K121" s="42"/>
      <c r="L121" s="46"/>
      <c r="M121" s="232"/>
      <c r="N121" s="233"/>
      <c r="O121" s="86"/>
      <c r="P121" s="86"/>
      <c r="Q121" s="86"/>
      <c r="R121" s="86"/>
      <c r="S121" s="86"/>
      <c r="T121" s="86"/>
      <c r="U121" s="87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T121" s="19" t="s">
        <v>345</v>
      </c>
      <c r="AU121" s="19" t="s">
        <v>85</v>
      </c>
    </row>
    <row r="122" s="2" customFormat="1" ht="37.8" customHeight="1">
      <c r="A122" s="40"/>
      <c r="B122" s="41"/>
      <c r="C122" s="257" t="s">
        <v>377</v>
      </c>
      <c r="D122" s="257" t="s">
        <v>395</v>
      </c>
      <c r="E122" s="258" t="s">
        <v>1823</v>
      </c>
      <c r="F122" s="259" t="s">
        <v>3543</v>
      </c>
      <c r="G122" s="260" t="s">
        <v>666</v>
      </c>
      <c r="H122" s="261">
        <v>1</v>
      </c>
      <c r="I122" s="262"/>
      <c r="J122" s="263">
        <f>ROUND(I122*H122,2)</f>
        <v>0</v>
      </c>
      <c r="K122" s="259" t="s">
        <v>19</v>
      </c>
      <c r="L122" s="264"/>
      <c r="M122" s="265" t="s">
        <v>19</v>
      </c>
      <c r="N122" s="266" t="s">
        <v>47</v>
      </c>
      <c r="O122" s="86"/>
      <c r="P122" s="225">
        <f>O122*H122</f>
        <v>0</v>
      </c>
      <c r="Q122" s="225">
        <v>0</v>
      </c>
      <c r="R122" s="225">
        <f>Q122*H122</f>
        <v>0</v>
      </c>
      <c r="S122" s="225">
        <v>0</v>
      </c>
      <c r="T122" s="225">
        <f>S122*H122</f>
        <v>0</v>
      </c>
      <c r="U122" s="226" t="s">
        <v>19</v>
      </c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R122" s="227" t="s">
        <v>565</v>
      </c>
      <c r="AT122" s="227" t="s">
        <v>395</v>
      </c>
      <c r="AU122" s="227" t="s">
        <v>85</v>
      </c>
      <c r="AY122" s="19" t="s">
        <v>335</v>
      </c>
      <c r="BE122" s="228">
        <f>IF(N122="základní",J122,0)</f>
        <v>0</v>
      </c>
      <c r="BF122" s="228">
        <f>IF(N122="snížená",J122,0)</f>
        <v>0</v>
      </c>
      <c r="BG122" s="228">
        <f>IF(N122="zákl. přenesená",J122,0)</f>
        <v>0</v>
      </c>
      <c r="BH122" s="228">
        <f>IF(N122="sníž. přenesená",J122,0)</f>
        <v>0</v>
      </c>
      <c r="BI122" s="228">
        <f>IF(N122="nulová",J122,0)</f>
        <v>0</v>
      </c>
      <c r="BJ122" s="19" t="s">
        <v>83</v>
      </c>
      <c r="BK122" s="228">
        <f>ROUND(I122*H122,2)</f>
        <v>0</v>
      </c>
      <c r="BL122" s="19" t="s">
        <v>447</v>
      </c>
      <c r="BM122" s="227" t="s">
        <v>3544</v>
      </c>
    </row>
    <row r="123" s="2" customFormat="1">
      <c r="A123" s="40"/>
      <c r="B123" s="41"/>
      <c r="C123" s="42"/>
      <c r="D123" s="229" t="s">
        <v>343</v>
      </c>
      <c r="E123" s="42"/>
      <c r="F123" s="230" t="s">
        <v>3545</v>
      </c>
      <c r="G123" s="42"/>
      <c r="H123" s="42"/>
      <c r="I123" s="231"/>
      <c r="J123" s="42"/>
      <c r="K123" s="42"/>
      <c r="L123" s="46"/>
      <c r="M123" s="232"/>
      <c r="N123" s="233"/>
      <c r="O123" s="86"/>
      <c r="P123" s="86"/>
      <c r="Q123" s="86"/>
      <c r="R123" s="86"/>
      <c r="S123" s="86"/>
      <c r="T123" s="86"/>
      <c r="U123" s="87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T123" s="19" t="s">
        <v>343</v>
      </c>
      <c r="AU123" s="19" t="s">
        <v>85</v>
      </c>
    </row>
    <row r="124" s="2" customFormat="1" ht="16.5" customHeight="1">
      <c r="A124" s="40"/>
      <c r="B124" s="41"/>
      <c r="C124" s="216" t="s">
        <v>385</v>
      </c>
      <c r="D124" s="216" t="s">
        <v>337</v>
      </c>
      <c r="E124" s="217" t="s">
        <v>3546</v>
      </c>
      <c r="F124" s="218" t="s">
        <v>3547</v>
      </c>
      <c r="G124" s="219" t="s">
        <v>666</v>
      </c>
      <c r="H124" s="220">
        <v>8</v>
      </c>
      <c r="I124" s="221"/>
      <c r="J124" s="222">
        <f>ROUND(I124*H124,2)</f>
        <v>0</v>
      </c>
      <c r="K124" s="218" t="s">
        <v>341</v>
      </c>
      <c r="L124" s="46"/>
      <c r="M124" s="223" t="s">
        <v>19</v>
      </c>
      <c r="N124" s="224" t="s">
        <v>47</v>
      </c>
      <c r="O124" s="86"/>
      <c r="P124" s="225">
        <f>O124*H124</f>
        <v>0</v>
      </c>
      <c r="Q124" s="225">
        <v>0</v>
      </c>
      <c r="R124" s="225">
        <f>Q124*H124</f>
        <v>0</v>
      </c>
      <c r="S124" s="225">
        <v>0</v>
      </c>
      <c r="T124" s="225">
        <f>S124*H124</f>
        <v>0</v>
      </c>
      <c r="U124" s="226" t="s">
        <v>19</v>
      </c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R124" s="227" t="s">
        <v>447</v>
      </c>
      <c r="AT124" s="227" t="s">
        <v>337</v>
      </c>
      <c r="AU124" s="227" t="s">
        <v>85</v>
      </c>
      <c r="AY124" s="19" t="s">
        <v>335</v>
      </c>
      <c r="BE124" s="228">
        <f>IF(N124="základní",J124,0)</f>
        <v>0</v>
      </c>
      <c r="BF124" s="228">
        <f>IF(N124="snížená",J124,0)</f>
        <v>0</v>
      </c>
      <c r="BG124" s="228">
        <f>IF(N124="zákl. přenesená",J124,0)</f>
        <v>0</v>
      </c>
      <c r="BH124" s="228">
        <f>IF(N124="sníž. přenesená",J124,0)</f>
        <v>0</v>
      </c>
      <c r="BI124" s="228">
        <f>IF(N124="nulová",J124,0)</f>
        <v>0</v>
      </c>
      <c r="BJ124" s="19" t="s">
        <v>83</v>
      </c>
      <c r="BK124" s="228">
        <f>ROUND(I124*H124,2)</f>
        <v>0</v>
      </c>
      <c r="BL124" s="19" t="s">
        <v>447</v>
      </c>
      <c r="BM124" s="227" t="s">
        <v>3548</v>
      </c>
    </row>
    <row r="125" s="2" customFormat="1">
      <c r="A125" s="40"/>
      <c r="B125" s="41"/>
      <c r="C125" s="42"/>
      <c r="D125" s="229" t="s">
        <v>343</v>
      </c>
      <c r="E125" s="42"/>
      <c r="F125" s="230" t="s">
        <v>3549</v>
      </c>
      <c r="G125" s="42"/>
      <c r="H125" s="42"/>
      <c r="I125" s="231"/>
      <c r="J125" s="42"/>
      <c r="K125" s="42"/>
      <c r="L125" s="46"/>
      <c r="M125" s="232"/>
      <c r="N125" s="233"/>
      <c r="O125" s="86"/>
      <c r="P125" s="86"/>
      <c r="Q125" s="86"/>
      <c r="R125" s="86"/>
      <c r="S125" s="86"/>
      <c r="T125" s="86"/>
      <c r="U125" s="87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T125" s="19" t="s">
        <v>343</v>
      </c>
      <c r="AU125" s="19" t="s">
        <v>85</v>
      </c>
    </row>
    <row r="126" s="2" customFormat="1">
      <c r="A126" s="40"/>
      <c r="B126" s="41"/>
      <c r="C126" s="42"/>
      <c r="D126" s="234" t="s">
        <v>345</v>
      </c>
      <c r="E126" s="42"/>
      <c r="F126" s="235" t="s">
        <v>3550</v>
      </c>
      <c r="G126" s="42"/>
      <c r="H126" s="42"/>
      <c r="I126" s="231"/>
      <c r="J126" s="42"/>
      <c r="K126" s="42"/>
      <c r="L126" s="46"/>
      <c r="M126" s="232"/>
      <c r="N126" s="233"/>
      <c r="O126" s="86"/>
      <c r="P126" s="86"/>
      <c r="Q126" s="86"/>
      <c r="R126" s="86"/>
      <c r="S126" s="86"/>
      <c r="T126" s="86"/>
      <c r="U126" s="87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T126" s="19" t="s">
        <v>345</v>
      </c>
      <c r="AU126" s="19" t="s">
        <v>85</v>
      </c>
    </row>
    <row r="127" s="2" customFormat="1" ht="16.5" customHeight="1">
      <c r="A127" s="40"/>
      <c r="B127" s="41"/>
      <c r="C127" s="257" t="s">
        <v>394</v>
      </c>
      <c r="D127" s="257" t="s">
        <v>395</v>
      </c>
      <c r="E127" s="258" t="s">
        <v>3551</v>
      </c>
      <c r="F127" s="259" t="s">
        <v>3552</v>
      </c>
      <c r="G127" s="260" t="s">
        <v>666</v>
      </c>
      <c r="H127" s="261">
        <v>8</v>
      </c>
      <c r="I127" s="262"/>
      <c r="J127" s="263">
        <f>ROUND(I127*H127,2)</f>
        <v>0</v>
      </c>
      <c r="K127" s="259" t="s">
        <v>341</v>
      </c>
      <c r="L127" s="264"/>
      <c r="M127" s="265" t="s">
        <v>19</v>
      </c>
      <c r="N127" s="266" t="s">
        <v>47</v>
      </c>
      <c r="O127" s="86"/>
      <c r="P127" s="225">
        <f>O127*H127</f>
        <v>0</v>
      </c>
      <c r="Q127" s="225">
        <v>0.023</v>
      </c>
      <c r="R127" s="225">
        <f>Q127*H127</f>
        <v>0.184</v>
      </c>
      <c r="S127" s="225">
        <v>0</v>
      </c>
      <c r="T127" s="225">
        <f>S127*H127</f>
        <v>0</v>
      </c>
      <c r="U127" s="226" t="s">
        <v>19</v>
      </c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R127" s="227" t="s">
        <v>565</v>
      </c>
      <c r="AT127" s="227" t="s">
        <v>395</v>
      </c>
      <c r="AU127" s="227" t="s">
        <v>85</v>
      </c>
      <c r="AY127" s="19" t="s">
        <v>335</v>
      </c>
      <c r="BE127" s="228">
        <f>IF(N127="základní",J127,0)</f>
        <v>0</v>
      </c>
      <c r="BF127" s="228">
        <f>IF(N127="snížená",J127,0)</f>
        <v>0</v>
      </c>
      <c r="BG127" s="228">
        <f>IF(N127="zákl. přenesená",J127,0)</f>
        <v>0</v>
      </c>
      <c r="BH127" s="228">
        <f>IF(N127="sníž. přenesená",J127,0)</f>
        <v>0</v>
      </c>
      <c r="BI127" s="228">
        <f>IF(N127="nulová",J127,0)</f>
        <v>0</v>
      </c>
      <c r="BJ127" s="19" t="s">
        <v>83</v>
      </c>
      <c r="BK127" s="228">
        <f>ROUND(I127*H127,2)</f>
        <v>0</v>
      </c>
      <c r="BL127" s="19" t="s">
        <v>447</v>
      </c>
      <c r="BM127" s="227" t="s">
        <v>3553</v>
      </c>
    </row>
    <row r="128" s="2" customFormat="1">
      <c r="A128" s="40"/>
      <c r="B128" s="41"/>
      <c r="C128" s="42"/>
      <c r="D128" s="229" t="s">
        <v>343</v>
      </c>
      <c r="E128" s="42"/>
      <c r="F128" s="230" t="s">
        <v>3552</v>
      </c>
      <c r="G128" s="42"/>
      <c r="H128" s="42"/>
      <c r="I128" s="231"/>
      <c r="J128" s="42"/>
      <c r="K128" s="42"/>
      <c r="L128" s="46"/>
      <c r="M128" s="232"/>
      <c r="N128" s="233"/>
      <c r="O128" s="86"/>
      <c r="P128" s="86"/>
      <c r="Q128" s="86"/>
      <c r="R128" s="86"/>
      <c r="S128" s="86"/>
      <c r="T128" s="86"/>
      <c r="U128" s="87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T128" s="19" t="s">
        <v>343</v>
      </c>
      <c r="AU128" s="19" t="s">
        <v>85</v>
      </c>
    </row>
    <row r="129" s="2" customFormat="1" ht="16.5" customHeight="1">
      <c r="A129" s="40"/>
      <c r="B129" s="41"/>
      <c r="C129" s="216" t="s">
        <v>401</v>
      </c>
      <c r="D129" s="216" t="s">
        <v>337</v>
      </c>
      <c r="E129" s="217" t="s">
        <v>3554</v>
      </c>
      <c r="F129" s="218" t="s">
        <v>3555</v>
      </c>
      <c r="G129" s="219" t="s">
        <v>666</v>
      </c>
      <c r="H129" s="220">
        <v>10</v>
      </c>
      <c r="I129" s="221"/>
      <c r="J129" s="222">
        <f>ROUND(I129*H129,2)</f>
        <v>0</v>
      </c>
      <c r="K129" s="218" t="s">
        <v>341</v>
      </c>
      <c r="L129" s="46"/>
      <c r="M129" s="223" t="s">
        <v>19</v>
      </c>
      <c r="N129" s="224" t="s">
        <v>47</v>
      </c>
      <c r="O129" s="86"/>
      <c r="P129" s="225">
        <f>O129*H129</f>
        <v>0</v>
      </c>
      <c r="Q129" s="225">
        <v>0</v>
      </c>
      <c r="R129" s="225">
        <f>Q129*H129</f>
        <v>0</v>
      </c>
      <c r="S129" s="225">
        <v>0</v>
      </c>
      <c r="T129" s="225">
        <f>S129*H129</f>
        <v>0</v>
      </c>
      <c r="U129" s="226" t="s">
        <v>19</v>
      </c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R129" s="227" t="s">
        <v>447</v>
      </c>
      <c r="AT129" s="227" t="s">
        <v>337</v>
      </c>
      <c r="AU129" s="227" t="s">
        <v>85</v>
      </c>
      <c r="AY129" s="19" t="s">
        <v>335</v>
      </c>
      <c r="BE129" s="228">
        <f>IF(N129="základní",J129,0)</f>
        <v>0</v>
      </c>
      <c r="BF129" s="228">
        <f>IF(N129="snížená",J129,0)</f>
        <v>0</v>
      </c>
      <c r="BG129" s="228">
        <f>IF(N129="zákl. přenesená",J129,0)</f>
        <v>0</v>
      </c>
      <c r="BH129" s="228">
        <f>IF(N129="sníž. přenesená",J129,0)</f>
        <v>0</v>
      </c>
      <c r="BI129" s="228">
        <f>IF(N129="nulová",J129,0)</f>
        <v>0</v>
      </c>
      <c r="BJ129" s="19" t="s">
        <v>83</v>
      </c>
      <c r="BK129" s="228">
        <f>ROUND(I129*H129,2)</f>
        <v>0</v>
      </c>
      <c r="BL129" s="19" t="s">
        <v>447</v>
      </c>
      <c r="BM129" s="227" t="s">
        <v>3556</v>
      </c>
    </row>
    <row r="130" s="2" customFormat="1">
      <c r="A130" s="40"/>
      <c r="B130" s="41"/>
      <c r="C130" s="42"/>
      <c r="D130" s="229" t="s">
        <v>343</v>
      </c>
      <c r="E130" s="42"/>
      <c r="F130" s="230" t="s">
        <v>3557</v>
      </c>
      <c r="G130" s="42"/>
      <c r="H130" s="42"/>
      <c r="I130" s="231"/>
      <c r="J130" s="42"/>
      <c r="K130" s="42"/>
      <c r="L130" s="46"/>
      <c r="M130" s="232"/>
      <c r="N130" s="233"/>
      <c r="O130" s="86"/>
      <c r="P130" s="86"/>
      <c r="Q130" s="86"/>
      <c r="R130" s="86"/>
      <c r="S130" s="86"/>
      <c r="T130" s="86"/>
      <c r="U130" s="87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T130" s="19" t="s">
        <v>343</v>
      </c>
      <c r="AU130" s="19" t="s">
        <v>85</v>
      </c>
    </row>
    <row r="131" s="2" customFormat="1">
      <c r="A131" s="40"/>
      <c r="B131" s="41"/>
      <c r="C131" s="42"/>
      <c r="D131" s="234" t="s">
        <v>345</v>
      </c>
      <c r="E131" s="42"/>
      <c r="F131" s="235" t="s">
        <v>3558</v>
      </c>
      <c r="G131" s="42"/>
      <c r="H131" s="42"/>
      <c r="I131" s="231"/>
      <c r="J131" s="42"/>
      <c r="K131" s="42"/>
      <c r="L131" s="46"/>
      <c r="M131" s="232"/>
      <c r="N131" s="233"/>
      <c r="O131" s="86"/>
      <c r="P131" s="86"/>
      <c r="Q131" s="86"/>
      <c r="R131" s="86"/>
      <c r="S131" s="86"/>
      <c r="T131" s="86"/>
      <c r="U131" s="87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T131" s="19" t="s">
        <v>345</v>
      </c>
      <c r="AU131" s="19" t="s">
        <v>85</v>
      </c>
    </row>
    <row r="132" s="2" customFormat="1" ht="37.8" customHeight="1">
      <c r="A132" s="40"/>
      <c r="B132" s="41"/>
      <c r="C132" s="257" t="s">
        <v>405</v>
      </c>
      <c r="D132" s="257" t="s">
        <v>395</v>
      </c>
      <c r="E132" s="258" t="s">
        <v>2660</v>
      </c>
      <c r="F132" s="259" t="s">
        <v>3559</v>
      </c>
      <c r="G132" s="260" t="s">
        <v>666</v>
      </c>
      <c r="H132" s="261">
        <v>10</v>
      </c>
      <c r="I132" s="262"/>
      <c r="J132" s="263">
        <f>ROUND(I132*H132,2)</f>
        <v>0</v>
      </c>
      <c r="K132" s="259" t="s">
        <v>19</v>
      </c>
      <c r="L132" s="264"/>
      <c r="M132" s="265" t="s">
        <v>19</v>
      </c>
      <c r="N132" s="266" t="s">
        <v>47</v>
      </c>
      <c r="O132" s="86"/>
      <c r="P132" s="225">
        <f>O132*H132</f>
        <v>0</v>
      </c>
      <c r="Q132" s="225">
        <v>0</v>
      </c>
      <c r="R132" s="225">
        <f>Q132*H132</f>
        <v>0</v>
      </c>
      <c r="S132" s="225">
        <v>0</v>
      </c>
      <c r="T132" s="225">
        <f>S132*H132</f>
        <v>0</v>
      </c>
      <c r="U132" s="226" t="s">
        <v>19</v>
      </c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R132" s="227" t="s">
        <v>565</v>
      </c>
      <c r="AT132" s="227" t="s">
        <v>395</v>
      </c>
      <c r="AU132" s="227" t="s">
        <v>85</v>
      </c>
      <c r="AY132" s="19" t="s">
        <v>335</v>
      </c>
      <c r="BE132" s="228">
        <f>IF(N132="základní",J132,0)</f>
        <v>0</v>
      </c>
      <c r="BF132" s="228">
        <f>IF(N132="snížená",J132,0)</f>
        <v>0</v>
      </c>
      <c r="BG132" s="228">
        <f>IF(N132="zákl. přenesená",J132,0)</f>
        <v>0</v>
      </c>
      <c r="BH132" s="228">
        <f>IF(N132="sníž. přenesená",J132,0)</f>
        <v>0</v>
      </c>
      <c r="BI132" s="228">
        <f>IF(N132="nulová",J132,0)</f>
        <v>0</v>
      </c>
      <c r="BJ132" s="19" t="s">
        <v>83</v>
      </c>
      <c r="BK132" s="228">
        <f>ROUND(I132*H132,2)</f>
        <v>0</v>
      </c>
      <c r="BL132" s="19" t="s">
        <v>447</v>
      </c>
      <c r="BM132" s="227" t="s">
        <v>3560</v>
      </c>
    </row>
    <row r="133" s="2" customFormat="1">
      <c r="A133" s="40"/>
      <c r="B133" s="41"/>
      <c r="C133" s="42"/>
      <c r="D133" s="229" t="s">
        <v>343</v>
      </c>
      <c r="E133" s="42"/>
      <c r="F133" s="230" t="s">
        <v>3559</v>
      </c>
      <c r="G133" s="42"/>
      <c r="H133" s="42"/>
      <c r="I133" s="231"/>
      <c r="J133" s="42"/>
      <c r="K133" s="42"/>
      <c r="L133" s="46"/>
      <c r="M133" s="232"/>
      <c r="N133" s="233"/>
      <c r="O133" s="86"/>
      <c r="P133" s="86"/>
      <c r="Q133" s="86"/>
      <c r="R133" s="86"/>
      <c r="S133" s="86"/>
      <c r="T133" s="86"/>
      <c r="U133" s="87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T133" s="19" t="s">
        <v>343</v>
      </c>
      <c r="AU133" s="19" t="s">
        <v>85</v>
      </c>
    </row>
    <row r="134" s="2" customFormat="1" ht="21.75" customHeight="1">
      <c r="A134" s="40"/>
      <c r="B134" s="41"/>
      <c r="C134" s="216" t="s">
        <v>412</v>
      </c>
      <c r="D134" s="216" t="s">
        <v>337</v>
      </c>
      <c r="E134" s="217" t="s">
        <v>3561</v>
      </c>
      <c r="F134" s="218" t="s">
        <v>3562</v>
      </c>
      <c r="G134" s="219" t="s">
        <v>666</v>
      </c>
      <c r="H134" s="220">
        <v>4</v>
      </c>
      <c r="I134" s="221"/>
      <c r="J134" s="222">
        <f>ROUND(I134*H134,2)</f>
        <v>0</v>
      </c>
      <c r="K134" s="218" t="s">
        <v>341</v>
      </c>
      <c r="L134" s="46"/>
      <c r="M134" s="223" t="s">
        <v>19</v>
      </c>
      <c r="N134" s="224" t="s">
        <v>47</v>
      </c>
      <c r="O134" s="86"/>
      <c r="P134" s="225">
        <f>O134*H134</f>
        <v>0</v>
      </c>
      <c r="Q134" s="225">
        <v>0</v>
      </c>
      <c r="R134" s="225">
        <f>Q134*H134</f>
        <v>0</v>
      </c>
      <c r="S134" s="225">
        <v>0</v>
      </c>
      <c r="T134" s="225">
        <f>S134*H134</f>
        <v>0</v>
      </c>
      <c r="U134" s="226" t="s">
        <v>19</v>
      </c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R134" s="227" t="s">
        <v>447</v>
      </c>
      <c r="AT134" s="227" t="s">
        <v>337</v>
      </c>
      <c r="AU134" s="227" t="s">
        <v>85</v>
      </c>
      <c r="AY134" s="19" t="s">
        <v>335</v>
      </c>
      <c r="BE134" s="228">
        <f>IF(N134="základní",J134,0)</f>
        <v>0</v>
      </c>
      <c r="BF134" s="228">
        <f>IF(N134="snížená",J134,0)</f>
        <v>0</v>
      </c>
      <c r="BG134" s="228">
        <f>IF(N134="zákl. přenesená",J134,0)</f>
        <v>0</v>
      </c>
      <c r="BH134" s="228">
        <f>IF(N134="sníž. přenesená",J134,0)</f>
        <v>0</v>
      </c>
      <c r="BI134" s="228">
        <f>IF(N134="nulová",J134,0)</f>
        <v>0</v>
      </c>
      <c r="BJ134" s="19" t="s">
        <v>83</v>
      </c>
      <c r="BK134" s="228">
        <f>ROUND(I134*H134,2)</f>
        <v>0</v>
      </c>
      <c r="BL134" s="19" t="s">
        <v>447</v>
      </c>
      <c r="BM134" s="227" t="s">
        <v>3563</v>
      </c>
    </row>
    <row r="135" s="2" customFormat="1">
      <c r="A135" s="40"/>
      <c r="B135" s="41"/>
      <c r="C135" s="42"/>
      <c r="D135" s="229" t="s">
        <v>343</v>
      </c>
      <c r="E135" s="42"/>
      <c r="F135" s="230" t="s">
        <v>3564</v>
      </c>
      <c r="G135" s="42"/>
      <c r="H135" s="42"/>
      <c r="I135" s="231"/>
      <c r="J135" s="42"/>
      <c r="K135" s="42"/>
      <c r="L135" s="46"/>
      <c r="M135" s="232"/>
      <c r="N135" s="233"/>
      <c r="O135" s="86"/>
      <c r="P135" s="86"/>
      <c r="Q135" s="86"/>
      <c r="R135" s="86"/>
      <c r="S135" s="86"/>
      <c r="T135" s="86"/>
      <c r="U135" s="87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T135" s="19" t="s">
        <v>343</v>
      </c>
      <c r="AU135" s="19" t="s">
        <v>85</v>
      </c>
    </row>
    <row r="136" s="2" customFormat="1">
      <c r="A136" s="40"/>
      <c r="B136" s="41"/>
      <c r="C136" s="42"/>
      <c r="D136" s="234" t="s">
        <v>345</v>
      </c>
      <c r="E136" s="42"/>
      <c r="F136" s="235" t="s">
        <v>3565</v>
      </c>
      <c r="G136" s="42"/>
      <c r="H136" s="42"/>
      <c r="I136" s="231"/>
      <c r="J136" s="42"/>
      <c r="K136" s="42"/>
      <c r="L136" s="46"/>
      <c r="M136" s="232"/>
      <c r="N136" s="233"/>
      <c r="O136" s="86"/>
      <c r="P136" s="86"/>
      <c r="Q136" s="86"/>
      <c r="R136" s="86"/>
      <c r="S136" s="86"/>
      <c r="T136" s="86"/>
      <c r="U136" s="87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T136" s="19" t="s">
        <v>345</v>
      </c>
      <c r="AU136" s="19" t="s">
        <v>85</v>
      </c>
    </row>
    <row r="137" s="2" customFormat="1" ht="16.5" customHeight="1">
      <c r="A137" s="40"/>
      <c r="B137" s="41"/>
      <c r="C137" s="257" t="s">
        <v>420</v>
      </c>
      <c r="D137" s="257" t="s">
        <v>395</v>
      </c>
      <c r="E137" s="258" t="s">
        <v>3566</v>
      </c>
      <c r="F137" s="259" t="s">
        <v>3567</v>
      </c>
      <c r="G137" s="260" t="s">
        <v>666</v>
      </c>
      <c r="H137" s="261">
        <v>4</v>
      </c>
      <c r="I137" s="262"/>
      <c r="J137" s="263">
        <f>ROUND(I137*H137,2)</f>
        <v>0</v>
      </c>
      <c r="K137" s="259" t="s">
        <v>341</v>
      </c>
      <c r="L137" s="264"/>
      <c r="M137" s="265" t="s">
        <v>19</v>
      </c>
      <c r="N137" s="266" t="s">
        <v>47</v>
      </c>
      <c r="O137" s="86"/>
      <c r="P137" s="225">
        <f>O137*H137</f>
        <v>0</v>
      </c>
      <c r="Q137" s="225">
        <v>0.0020999999999999999</v>
      </c>
      <c r="R137" s="225">
        <f>Q137*H137</f>
        <v>0.0083999999999999995</v>
      </c>
      <c r="S137" s="225">
        <v>0</v>
      </c>
      <c r="T137" s="225">
        <f>S137*H137</f>
        <v>0</v>
      </c>
      <c r="U137" s="226" t="s">
        <v>19</v>
      </c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R137" s="227" t="s">
        <v>565</v>
      </c>
      <c r="AT137" s="227" t="s">
        <v>395</v>
      </c>
      <c r="AU137" s="227" t="s">
        <v>85</v>
      </c>
      <c r="AY137" s="19" t="s">
        <v>335</v>
      </c>
      <c r="BE137" s="228">
        <f>IF(N137="základní",J137,0)</f>
        <v>0</v>
      </c>
      <c r="BF137" s="228">
        <f>IF(N137="snížená",J137,0)</f>
        <v>0</v>
      </c>
      <c r="BG137" s="228">
        <f>IF(N137="zákl. přenesená",J137,0)</f>
        <v>0</v>
      </c>
      <c r="BH137" s="228">
        <f>IF(N137="sníž. přenesená",J137,0)</f>
        <v>0</v>
      </c>
      <c r="BI137" s="228">
        <f>IF(N137="nulová",J137,0)</f>
        <v>0</v>
      </c>
      <c r="BJ137" s="19" t="s">
        <v>83</v>
      </c>
      <c r="BK137" s="228">
        <f>ROUND(I137*H137,2)</f>
        <v>0</v>
      </c>
      <c r="BL137" s="19" t="s">
        <v>447</v>
      </c>
      <c r="BM137" s="227" t="s">
        <v>3568</v>
      </c>
    </row>
    <row r="138" s="2" customFormat="1">
      <c r="A138" s="40"/>
      <c r="B138" s="41"/>
      <c r="C138" s="42"/>
      <c r="D138" s="229" t="s">
        <v>343</v>
      </c>
      <c r="E138" s="42"/>
      <c r="F138" s="230" t="s">
        <v>3567</v>
      </c>
      <c r="G138" s="42"/>
      <c r="H138" s="42"/>
      <c r="I138" s="231"/>
      <c r="J138" s="42"/>
      <c r="K138" s="42"/>
      <c r="L138" s="46"/>
      <c r="M138" s="232"/>
      <c r="N138" s="233"/>
      <c r="O138" s="86"/>
      <c r="P138" s="86"/>
      <c r="Q138" s="86"/>
      <c r="R138" s="86"/>
      <c r="S138" s="86"/>
      <c r="T138" s="86"/>
      <c r="U138" s="87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T138" s="19" t="s">
        <v>343</v>
      </c>
      <c r="AU138" s="19" t="s">
        <v>85</v>
      </c>
    </row>
    <row r="139" s="2" customFormat="1" ht="21.75" customHeight="1">
      <c r="A139" s="40"/>
      <c r="B139" s="41"/>
      <c r="C139" s="216" t="s">
        <v>428</v>
      </c>
      <c r="D139" s="216" t="s">
        <v>337</v>
      </c>
      <c r="E139" s="217" t="s">
        <v>3569</v>
      </c>
      <c r="F139" s="218" t="s">
        <v>3570</v>
      </c>
      <c r="G139" s="219" t="s">
        <v>618</v>
      </c>
      <c r="H139" s="220">
        <v>22</v>
      </c>
      <c r="I139" s="221"/>
      <c r="J139" s="222">
        <f>ROUND(I139*H139,2)</f>
        <v>0</v>
      </c>
      <c r="K139" s="218" t="s">
        <v>341</v>
      </c>
      <c r="L139" s="46"/>
      <c r="M139" s="223" t="s">
        <v>19</v>
      </c>
      <c r="N139" s="224" t="s">
        <v>47</v>
      </c>
      <c r="O139" s="86"/>
      <c r="P139" s="225">
        <f>O139*H139</f>
        <v>0</v>
      </c>
      <c r="Q139" s="225">
        <v>0.026689999999999998</v>
      </c>
      <c r="R139" s="225">
        <f>Q139*H139</f>
        <v>0.58717999999999992</v>
      </c>
      <c r="S139" s="225">
        <v>0</v>
      </c>
      <c r="T139" s="225">
        <f>S139*H139</f>
        <v>0</v>
      </c>
      <c r="U139" s="226" t="s">
        <v>19</v>
      </c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R139" s="227" t="s">
        <v>447</v>
      </c>
      <c r="AT139" s="227" t="s">
        <v>337</v>
      </c>
      <c r="AU139" s="227" t="s">
        <v>85</v>
      </c>
      <c r="AY139" s="19" t="s">
        <v>335</v>
      </c>
      <c r="BE139" s="228">
        <f>IF(N139="základní",J139,0)</f>
        <v>0</v>
      </c>
      <c r="BF139" s="228">
        <f>IF(N139="snížená",J139,0)</f>
        <v>0</v>
      </c>
      <c r="BG139" s="228">
        <f>IF(N139="zákl. přenesená",J139,0)</f>
        <v>0</v>
      </c>
      <c r="BH139" s="228">
        <f>IF(N139="sníž. přenesená",J139,0)</f>
        <v>0</v>
      </c>
      <c r="BI139" s="228">
        <f>IF(N139="nulová",J139,0)</f>
        <v>0</v>
      </c>
      <c r="BJ139" s="19" t="s">
        <v>83</v>
      </c>
      <c r="BK139" s="228">
        <f>ROUND(I139*H139,2)</f>
        <v>0</v>
      </c>
      <c r="BL139" s="19" t="s">
        <v>447</v>
      </c>
      <c r="BM139" s="227" t="s">
        <v>3571</v>
      </c>
    </row>
    <row r="140" s="2" customFormat="1">
      <c r="A140" s="40"/>
      <c r="B140" s="41"/>
      <c r="C140" s="42"/>
      <c r="D140" s="229" t="s">
        <v>343</v>
      </c>
      <c r="E140" s="42"/>
      <c r="F140" s="230" t="s">
        <v>3572</v>
      </c>
      <c r="G140" s="42"/>
      <c r="H140" s="42"/>
      <c r="I140" s="231"/>
      <c r="J140" s="42"/>
      <c r="K140" s="42"/>
      <c r="L140" s="46"/>
      <c r="M140" s="232"/>
      <c r="N140" s="233"/>
      <c r="O140" s="86"/>
      <c r="P140" s="86"/>
      <c r="Q140" s="86"/>
      <c r="R140" s="86"/>
      <c r="S140" s="86"/>
      <c r="T140" s="86"/>
      <c r="U140" s="87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T140" s="19" t="s">
        <v>343</v>
      </c>
      <c r="AU140" s="19" t="s">
        <v>85</v>
      </c>
    </row>
    <row r="141" s="2" customFormat="1">
      <c r="A141" s="40"/>
      <c r="B141" s="41"/>
      <c r="C141" s="42"/>
      <c r="D141" s="234" t="s">
        <v>345</v>
      </c>
      <c r="E141" s="42"/>
      <c r="F141" s="235" t="s">
        <v>3573</v>
      </c>
      <c r="G141" s="42"/>
      <c r="H141" s="42"/>
      <c r="I141" s="231"/>
      <c r="J141" s="42"/>
      <c r="K141" s="42"/>
      <c r="L141" s="46"/>
      <c r="M141" s="232"/>
      <c r="N141" s="233"/>
      <c r="O141" s="86"/>
      <c r="P141" s="86"/>
      <c r="Q141" s="86"/>
      <c r="R141" s="86"/>
      <c r="S141" s="86"/>
      <c r="T141" s="86"/>
      <c r="U141" s="87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T141" s="19" t="s">
        <v>345</v>
      </c>
      <c r="AU141" s="19" t="s">
        <v>85</v>
      </c>
    </row>
    <row r="142" s="13" customFormat="1">
      <c r="A142" s="13"/>
      <c r="B142" s="236"/>
      <c r="C142" s="237"/>
      <c r="D142" s="229" t="s">
        <v>347</v>
      </c>
      <c r="E142" s="238" t="s">
        <v>19</v>
      </c>
      <c r="F142" s="239" t="s">
        <v>3574</v>
      </c>
      <c r="G142" s="237"/>
      <c r="H142" s="240">
        <v>2</v>
      </c>
      <c r="I142" s="241"/>
      <c r="J142" s="237"/>
      <c r="K142" s="237"/>
      <c r="L142" s="242"/>
      <c r="M142" s="243"/>
      <c r="N142" s="244"/>
      <c r="O142" s="244"/>
      <c r="P142" s="244"/>
      <c r="Q142" s="244"/>
      <c r="R142" s="244"/>
      <c r="S142" s="244"/>
      <c r="T142" s="244"/>
      <c r="U142" s="245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T142" s="246" t="s">
        <v>347</v>
      </c>
      <c r="AU142" s="246" t="s">
        <v>85</v>
      </c>
      <c r="AV142" s="13" t="s">
        <v>85</v>
      </c>
      <c r="AW142" s="13" t="s">
        <v>37</v>
      </c>
      <c r="AX142" s="13" t="s">
        <v>76</v>
      </c>
      <c r="AY142" s="246" t="s">
        <v>335</v>
      </c>
    </row>
    <row r="143" s="13" customFormat="1">
      <c r="A143" s="13"/>
      <c r="B143" s="236"/>
      <c r="C143" s="237"/>
      <c r="D143" s="229" t="s">
        <v>347</v>
      </c>
      <c r="E143" s="238" t="s">
        <v>19</v>
      </c>
      <c r="F143" s="239" t="s">
        <v>3575</v>
      </c>
      <c r="G143" s="237"/>
      <c r="H143" s="240">
        <v>3</v>
      </c>
      <c r="I143" s="241"/>
      <c r="J143" s="237"/>
      <c r="K143" s="237"/>
      <c r="L143" s="242"/>
      <c r="M143" s="243"/>
      <c r="N143" s="244"/>
      <c r="O143" s="244"/>
      <c r="P143" s="244"/>
      <c r="Q143" s="244"/>
      <c r="R143" s="244"/>
      <c r="S143" s="244"/>
      <c r="T143" s="244"/>
      <c r="U143" s="245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T143" s="246" t="s">
        <v>347</v>
      </c>
      <c r="AU143" s="246" t="s">
        <v>85</v>
      </c>
      <c r="AV143" s="13" t="s">
        <v>85</v>
      </c>
      <c r="AW143" s="13" t="s">
        <v>37</v>
      </c>
      <c r="AX143" s="13" t="s">
        <v>76</v>
      </c>
      <c r="AY143" s="246" t="s">
        <v>335</v>
      </c>
    </row>
    <row r="144" s="13" customFormat="1">
      <c r="A144" s="13"/>
      <c r="B144" s="236"/>
      <c r="C144" s="237"/>
      <c r="D144" s="229" t="s">
        <v>347</v>
      </c>
      <c r="E144" s="238" t="s">
        <v>19</v>
      </c>
      <c r="F144" s="239" t="s">
        <v>3576</v>
      </c>
      <c r="G144" s="237"/>
      <c r="H144" s="240">
        <v>2</v>
      </c>
      <c r="I144" s="241"/>
      <c r="J144" s="237"/>
      <c r="K144" s="237"/>
      <c r="L144" s="242"/>
      <c r="M144" s="243"/>
      <c r="N144" s="244"/>
      <c r="O144" s="244"/>
      <c r="P144" s="244"/>
      <c r="Q144" s="244"/>
      <c r="R144" s="244"/>
      <c r="S144" s="244"/>
      <c r="T144" s="244"/>
      <c r="U144" s="245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T144" s="246" t="s">
        <v>347</v>
      </c>
      <c r="AU144" s="246" t="s">
        <v>85</v>
      </c>
      <c r="AV144" s="13" t="s">
        <v>85</v>
      </c>
      <c r="AW144" s="13" t="s">
        <v>37</v>
      </c>
      <c r="AX144" s="13" t="s">
        <v>76</v>
      </c>
      <c r="AY144" s="246" t="s">
        <v>335</v>
      </c>
    </row>
    <row r="145" s="13" customFormat="1">
      <c r="A145" s="13"/>
      <c r="B145" s="236"/>
      <c r="C145" s="237"/>
      <c r="D145" s="229" t="s">
        <v>347</v>
      </c>
      <c r="E145" s="238" t="s">
        <v>19</v>
      </c>
      <c r="F145" s="239" t="s">
        <v>3577</v>
      </c>
      <c r="G145" s="237"/>
      <c r="H145" s="240">
        <v>4</v>
      </c>
      <c r="I145" s="241"/>
      <c r="J145" s="237"/>
      <c r="K145" s="237"/>
      <c r="L145" s="242"/>
      <c r="M145" s="243"/>
      <c r="N145" s="244"/>
      <c r="O145" s="244"/>
      <c r="P145" s="244"/>
      <c r="Q145" s="244"/>
      <c r="R145" s="244"/>
      <c r="S145" s="244"/>
      <c r="T145" s="244"/>
      <c r="U145" s="245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T145" s="246" t="s">
        <v>347</v>
      </c>
      <c r="AU145" s="246" t="s">
        <v>85</v>
      </c>
      <c r="AV145" s="13" t="s">
        <v>85</v>
      </c>
      <c r="AW145" s="13" t="s">
        <v>37</v>
      </c>
      <c r="AX145" s="13" t="s">
        <v>76</v>
      </c>
      <c r="AY145" s="246" t="s">
        <v>335</v>
      </c>
    </row>
    <row r="146" s="13" customFormat="1">
      <c r="A146" s="13"/>
      <c r="B146" s="236"/>
      <c r="C146" s="237"/>
      <c r="D146" s="229" t="s">
        <v>347</v>
      </c>
      <c r="E146" s="238" t="s">
        <v>19</v>
      </c>
      <c r="F146" s="239" t="s">
        <v>3578</v>
      </c>
      <c r="G146" s="237"/>
      <c r="H146" s="240">
        <v>8</v>
      </c>
      <c r="I146" s="241"/>
      <c r="J146" s="237"/>
      <c r="K146" s="237"/>
      <c r="L146" s="242"/>
      <c r="M146" s="243"/>
      <c r="N146" s="244"/>
      <c r="O146" s="244"/>
      <c r="P146" s="244"/>
      <c r="Q146" s="244"/>
      <c r="R146" s="244"/>
      <c r="S146" s="244"/>
      <c r="T146" s="244"/>
      <c r="U146" s="245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T146" s="246" t="s">
        <v>347</v>
      </c>
      <c r="AU146" s="246" t="s">
        <v>85</v>
      </c>
      <c r="AV146" s="13" t="s">
        <v>85</v>
      </c>
      <c r="AW146" s="13" t="s">
        <v>37</v>
      </c>
      <c r="AX146" s="13" t="s">
        <v>76</v>
      </c>
      <c r="AY146" s="246" t="s">
        <v>335</v>
      </c>
    </row>
    <row r="147" s="13" customFormat="1">
      <c r="A147" s="13"/>
      <c r="B147" s="236"/>
      <c r="C147" s="237"/>
      <c r="D147" s="229" t="s">
        <v>347</v>
      </c>
      <c r="E147" s="238" t="s">
        <v>19</v>
      </c>
      <c r="F147" s="239" t="s">
        <v>3579</v>
      </c>
      <c r="G147" s="237"/>
      <c r="H147" s="240">
        <v>3</v>
      </c>
      <c r="I147" s="241"/>
      <c r="J147" s="237"/>
      <c r="K147" s="237"/>
      <c r="L147" s="242"/>
      <c r="M147" s="243"/>
      <c r="N147" s="244"/>
      <c r="O147" s="244"/>
      <c r="P147" s="244"/>
      <c r="Q147" s="244"/>
      <c r="R147" s="244"/>
      <c r="S147" s="244"/>
      <c r="T147" s="244"/>
      <c r="U147" s="245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T147" s="246" t="s">
        <v>347</v>
      </c>
      <c r="AU147" s="246" t="s">
        <v>85</v>
      </c>
      <c r="AV147" s="13" t="s">
        <v>85</v>
      </c>
      <c r="AW147" s="13" t="s">
        <v>37</v>
      </c>
      <c r="AX147" s="13" t="s">
        <v>76</v>
      </c>
      <c r="AY147" s="246" t="s">
        <v>335</v>
      </c>
    </row>
    <row r="148" s="15" customFormat="1">
      <c r="A148" s="15"/>
      <c r="B148" s="267"/>
      <c r="C148" s="268"/>
      <c r="D148" s="229" t="s">
        <v>347</v>
      </c>
      <c r="E148" s="269" t="s">
        <v>19</v>
      </c>
      <c r="F148" s="270" t="s">
        <v>462</v>
      </c>
      <c r="G148" s="268"/>
      <c r="H148" s="271">
        <v>22</v>
      </c>
      <c r="I148" s="272"/>
      <c r="J148" s="268"/>
      <c r="K148" s="268"/>
      <c r="L148" s="273"/>
      <c r="M148" s="274"/>
      <c r="N148" s="275"/>
      <c r="O148" s="275"/>
      <c r="P148" s="275"/>
      <c r="Q148" s="275"/>
      <c r="R148" s="275"/>
      <c r="S148" s="275"/>
      <c r="T148" s="275"/>
      <c r="U148" s="276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T148" s="277" t="s">
        <v>347</v>
      </c>
      <c r="AU148" s="277" t="s">
        <v>85</v>
      </c>
      <c r="AV148" s="15" t="s">
        <v>103</v>
      </c>
      <c r="AW148" s="15" t="s">
        <v>37</v>
      </c>
      <c r="AX148" s="15" t="s">
        <v>83</v>
      </c>
      <c r="AY148" s="277" t="s">
        <v>335</v>
      </c>
    </row>
    <row r="149" s="2" customFormat="1" ht="24.15" customHeight="1">
      <c r="A149" s="40"/>
      <c r="B149" s="41"/>
      <c r="C149" s="216" t="s">
        <v>434</v>
      </c>
      <c r="D149" s="216" t="s">
        <v>337</v>
      </c>
      <c r="E149" s="217" t="s">
        <v>3580</v>
      </c>
      <c r="F149" s="218" t="s">
        <v>3581</v>
      </c>
      <c r="G149" s="219" t="s">
        <v>618</v>
      </c>
      <c r="H149" s="220">
        <v>59</v>
      </c>
      <c r="I149" s="221"/>
      <c r="J149" s="222">
        <f>ROUND(I149*H149,2)</f>
        <v>0</v>
      </c>
      <c r="K149" s="218" t="s">
        <v>341</v>
      </c>
      <c r="L149" s="46"/>
      <c r="M149" s="223" t="s">
        <v>19</v>
      </c>
      <c r="N149" s="224" t="s">
        <v>47</v>
      </c>
      <c r="O149" s="86"/>
      <c r="P149" s="225">
        <f>O149*H149</f>
        <v>0</v>
      </c>
      <c r="Q149" s="225">
        <v>0.0052199999999999998</v>
      </c>
      <c r="R149" s="225">
        <f>Q149*H149</f>
        <v>0.30797999999999998</v>
      </c>
      <c r="S149" s="225">
        <v>0</v>
      </c>
      <c r="T149" s="225">
        <f>S149*H149</f>
        <v>0</v>
      </c>
      <c r="U149" s="226" t="s">
        <v>19</v>
      </c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R149" s="227" t="s">
        <v>447</v>
      </c>
      <c r="AT149" s="227" t="s">
        <v>337</v>
      </c>
      <c r="AU149" s="227" t="s">
        <v>85</v>
      </c>
      <c r="AY149" s="19" t="s">
        <v>335</v>
      </c>
      <c r="BE149" s="228">
        <f>IF(N149="základní",J149,0)</f>
        <v>0</v>
      </c>
      <c r="BF149" s="228">
        <f>IF(N149="snížená",J149,0)</f>
        <v>0</v>
      </c>
      <c r="BG149" s="228">
        <f>IF(N149="zákl. přenesená",J149,0)</f>
        <v>0</v>
      </c>
      <c r="BH149" s="228">
        <f>IF(N149="sníž. přenesená",J149,0)</f>
        <v>0</v>
      </c>
      <c r="BI149" s="228">
        <f>IF(N149="nulová",J149,0)</f>
        <v>0</v>
      </c>
      <c r="BJ149" s="19" t="s">
        <v>83</v>
      </c>
      <c r="BK149" s="228">
        <f>ROUND(I149*H149,2)</f>
        <v>0</v>
      </c>
      <c r="BL149" s="19" t="s">
        <v>447</v>
      </c>
      <c r="BM149" s="227" t="s">
        <v>3582</v>
      </c>
    </row>
    <row r="150" s="2" customFormat="1">
      <c r="A150" s="40"/>
      <c r="B150" s="41"/>
      <c r="C150" s="42"/>
      <c r="D150" s="229" t="s">
        <v>343</v>
      </c>
      <c r="E150" s="42"/>
      <c r="F150" s="230" t="s">
        <v>3583</v>
      </c>
      <c r="G150" s="42"/>
      <c r="H150" s="42"/>
      <c r="I150" s="231"/>
      <c r="J150" s="42"/>
      <c r="K150" s="42"/>
      <c r="L150" s="46"/>
      <c r="M150" s="232"/>
      <c r="N150" s="233"/>
      <c r="O150" s="86"/>
      <c r="P150" s="86"/>
      <c r="Q150" s="86"/>
      <c r="R150" s="86"/>
      <c r="S150" s="86"/>
      <c r="T150" s="86"/>
      <c r="U150" s="87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T150" s="19" t="s">
        <v>343</v>
      </c>
      <c r="AU150" s="19" t="s">
        <v>85</v>
      </c>
    </row>
    <row r="151" s="2" customFormat="1">
      <c r="A151" s="40"/>
      <c r="B151" s="41"/>
      <c r="C151" s="42"/>
      <c r="D151" s="234" t="s">
        <v>345</v>
      </c>
      <c r="E151" s="42"/>
      <c r="F151" s="235" t="s">
        <v>3584</v>
      </c>
      <c r="G151" s="42"/>
      <c r="H151" s="42"/>
      <c r="I151" s="231"/>
      <c r="J151" s="42"/>
      <c r="K151" s="42"/>
      <c r="L151" s="46"/>
      <c r="M151" s="232"/>
      <c r="N151" s="233"/>
      <c r="O151" s="86"/>
      <c r="P151" s="86"/>
      <c r="Q151" s="86"/>
      <c r="R151" s="86"/>
      <c r="S151" s="86"/>
      <c r="T151" s="86"/>
      <c r="U151" s="87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T151" s="19" t="s">
        <v>345</v>
      </c>
      <c r="AU151" s="19" t="s">
        <v>85</v>
      </c>
    </row>
    <row r="152" s="13" customFormat="1">
      <c r="A152" s="13"/>
      <c r="B152" s="236"/>
      <c r="C152" s="237"/>
      <c r="D152" s="229" t="s">
        <v>347</v>
      </c>
      <c r="E152" s="238" t="s">
        <v>19</v>
      </c>
      <c r="F152" s="239" t="s">
        <v>3585</v>
      </c>
      <c r="G152" s="237"/>
      <c r="H152" s="240">
        <v>32</v>
      </c>
      <c r="I152" s="241"/>
      <c r="J152" s="237"/>
      <c r="K152" s="237"/>
      <c r="L152" s="242"/>
      <c r="M152" s="243"/>
      <c r="N152" s="244"/>
      <c r="O152" s="244"/>
      <c r="P152" s="244"/>
      <c r="Q152" s="244"/>
      <c r="R152" s="244"/>
      <c r="S152" s="244"/>
      <c r="T152" s="244"/>
      <c r="U152" s="245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T152" s="246" t="s">
        <v>347</v>
      </c>
      <c r="AU152" s="246" t="s">
        <v>85</v>
      </c>
      <c r="AV152" s="13" t="s">
        <v>85</v>
      </c>
      <c r="AW152" s="13" t="s">
        <v>37</v>
      </c>
      <c r="AX152" s="13" t="s">
        <v>76</v>
      </c>
      <c r="AY152" s="246" t="s">
        <v>335</v>
      </c>
    </row>
    <row r="153" s="13" customFormat="1">
      <c r="A153" s="13"/>
      <c r="B153" s="236"/>
      <c r="C153" s="237"/>
      <c r="D153" s="229" t="s">
        <v>347</v>
      </c>
      <c r="E153" s="238" t="s">
        <v>19</v>
      </c>
      <c r="F153" s="239" t="s">
        <v>3586</v>
      </c>
      <c r="G153" s="237"/>
      <c r="H153" s="240">
        <v>27</v>
      </c>
      <c r="I153" s="241"/>
      <c r="J153" s="237"/>
      <c r="K153" s="237"/>
      <c r="L153" s="242"/>
      <c r="M153" s="243"/>
      <c r="N153" s="244"/>
      <c r="O153" s="244"/>
      <c r="P153" s="244"/>
      <c r="Q153" s="244"/>
      <c r="R153" s="244"/>
      <c r="S153" s="244"/>
      <c r="T153" s="244"/>
      <c r="U153" s="245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T153" s="246" t="s">
        <v>347</v>
      </c>
      <c r="AU153" s="246" t="s">
        <v>85</v>
      </c>
      <c r="AV153" s="13" t="s">
        <v>85</v>
      </c>
      <c r="AW153" s="13" t="s">
        <v>37</v>
      </c>
      <c r="AX153" s="13" t="s">
        <v>76</v>
      </c>
      <c r="AY153" s="246" t="s">
        <v>335</v>
      </c>
    </row>
    <row r="154" s="15" customFormat="1">
      <c r="A154" s="15"/>
      <c r="B154" s="267"/>
      <c r="C154" s="268"/>
      <c r="D154" s="229" t="s">
        <v>347</v>
      </c>
      <c r="E154" s="269" t="s">
        <v>19</v>
      </c>
      <c r="F154" s="270" t="s">
        <v>462</v>
      </c>
      <c r="G154" s="268"/>
      <c r="H154" s="271">
        <v>59</v>
      </c>
      <c r="I154" s="272"/>
      <c r="J154" s="268"/>
      <c r="K154" s="268"/>
      <c r="L154" s="273"/>
      <c r="M154" s="274"/>
      <c r="N154" s="275"/>
      <c r="O154" s="275"/>
      <c r="P154" s="275"/>
      <c r="Q154" s="275"/>
      <c r="R154" s="275"/>
      <c r="S154" s="275"/>
      <c r="T154" s="275"/>
      <c r="U154" s="276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T154" s="277" t="s">
        <v>347</v>
      </c>
      <c r="AU154" s="277" t="s">
        <v>85</v>
      </c>
      <c r="AV154" s="15" t="s">
        <v>103</v>
      </c>
      <c r="AW154" s="15" t="s">
        <v>37</v>
      </c>
      <c r="AX154" s="15" t="s">
        <v>83</v>
      </c>
      <c r="AY154" s="277" t="s">
        <v>335</v>
      </c>
    </row>
    <row r="155" s="2" customFormat="1" ht="24.15" customHeight="1">
      <c r="A155" s="40"/>
      <c r="B155" s="41"/>
      <c r="C155" s="216" t="s">
        <v>8</v>
      </c>
      <c r="D155" s="216" t="s">
        <v>337</v>
      </c>
      <c r="E155" s="217" t="s">
        <v>3587</v>
      </c>
      <c r="F155" s="218" t="s">
        <v>3588</v>
      </c>
      <c r="G155" s="219" t="s">
        <v>618</v>
      </c>
      <c r="H155" s="220">
        <v>14</v>
      </c>
      <c r="I155" s="221"/>
      <c r="J155" s="222">
        <f>ROUND(I155*H155,2)</f>
        <v>0</v>
      </c>
      <c r="K155" s="218" t="s">
        <v>341</v>
      </c>
      <c r="L155" s="46"/>
      <c r="M155" s="223" t="s">
        <v>19</v>
      </c>
      <c r="N155" s="224" t="s">
        <v>47</v>
      </c>
      <c r="O155" s="86"/>
      <c r="P155" s="225">
        <f>O155*H155</f>
        <v>0</v>
      </c>
      <c r="Q155" s="225">
        <v>0.0081700000000000002</v>
      </c>
      <c r="R155" s="225">
        <f>Q155*H155</f>
        <v>0.11438000000000001</v>
      </c>
      <c r="S155" s="225">
        <v>0</v>
      </c>
      <c r="T155" s="225">
        <f>S155*H155</f>
        <v>0</v>
      </c>
      <c r="U155" s="226" t="s">
        <v>19</v>
      </c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R155" s="227" t="s">
        <v>447</v>
      </c>
      <c r="AT155" s="227" t="s">
        <v>337</v>
      </c>
      <c r="AU155" s="227" t="s">
        <v>85</v>
      </c>
      <c r="AY155" s="19" t="s">
        <v>335</v>
      </c>
      <c r="BE155" s="228">
        <f>IF(N155="základní",J155,0)</f>
        <v>0</v>
      </c>
      <c r="BF155" s="228">
        <f>IF(N155="snížená",J155,0)</f>
        <v>0</v>
      </c>
      <c r="BG155" s="228">
        <f>IF(N155="zákl. přenesená",J155,0)</f>
        <v>0</v>
      </c>
      <c r="BH155" s="228">
        <f>IF(N155="sníž. přenesená",J155,0)</f>
        <v>0</v>
      </c>
      <c r="BI155" s="228">
        <f>IF(N155="nulová",J155,0)</f>
        <v>0</v>
      </c>
      <c r="BJ155" s="19" t="s">
        <v>83</v>
      </c>
      <c r="BK155" s="228">
        <f>ROUND(I155*H155,2)</f>
        <v>0</v>
      </c>
      <c r="BL155" s="19" t="s">
        <v>447</v>
      </c>
      <c r="BM155" s="227" t="s">
        <v>3589</v>
      </c>
    </row>
    <row r="156" s="2" customFormat="1">
      <c r="A156" s="40"/>
      <c r="B156" s="41"/>
      <c r="C156" s="42"/>
      <c r="D156" s="229" t="s">
        <v>343</v>
      </c>
      <c r="E156" s="42"/>
      <c r="F156" s="230" t="s">
        <v>3590</v>
      </c>
      <c r="G156" s="42"/>
      <c r="H156" s="42"/>
      <c r="I156" s="231"/>
      <c r="J156" s="42"/>
      <c r="K156" s="42"/>
      <c r="L156" s="46"/>
      <c r="M156" s="232"/>
      <c r="N156" s="233"/>
      <c r="O156" s="86"/>
      <c r="P156" s="86"/>
      <c r="Q156" s="86"/>
      <c r="R156" s="86"/>
      <c r="S156" s="86"/>
      <c r="T156" s="86"/>
      <c r="U156" s="87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T156" s="19" t="s">
        <v>343</v>
      </c>
      <c r="AU156" s="19" t="s">
        <v>85</v>
      </c>
    </row>
    <row r="157" s="2" customFormat="1">
      <c r="A157" s="40"/>
      <c r="B157" s="41"/>
      <c r="C157" s="42"/>
      <c r="D157" s="234" t="s">
        <v>345</v>
      </c>
      <c r="E157" s="42"/>
      <c r="F157" s="235" t="s">
        <v>3591</v>
      </c>
      <c r="G157" s="42"/>
      <c r="H157" s="42"/>
      <c r="I157" s="231"/>
      <c r="J157" s="42"/>
      <c r="K157" s="42"/>
      <c r="L157" s="46"/>
      <c r="M157" s="232"/>
      <c r="N157" s="233"/>
      <c r="O157" s="86"/>
      <c r="P157" s="86"/>
      <c r="Q157" s="86"/>
      <c r="R157" s="86"/>
      <c r="S157" s="86"/>
      <c r="T157" s="86"/>
      <c r="U157" s="87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T157" s="19" t="s">
        <v>345</v>
      </c>
      <c r="AU157" s="19" t="s">
        <v>85</v>
      </c>
    </row>
    <row r="158" s="13" customFormat="1">
      <c r="A158" s="13"/>
      <c r="B158" s="236"/>
      <c r="C158" s="237"/>
      <c r="D158" s="229" t="s">
        <v>347</v>
      </c>
      <c r="E158" s="238" t="s">
        <v>19</v>
      </c>
      <c r="F158" s="239" t="s">
        <v>3592</v>
      </c>
      <c r="G158" s="237"/>
      <c r="H158" s="240">
        <v>3</v>
      </c>
      <c r="I158" s="241"/>
      <c r="J158" s="237"/>
      <c r="K158" s="237"/>
      <c r="L158" s="242"/>
      <c r="M158" s="243"/>
      <c r="N158" s="244"/>
      <c r="O158" s="244"/>
      <c r="P158" s="244"/>
      <c r="Q158" s="244"/>
      <c r="R158" s="244"/>
      <c r="S158" s="244"/>
      <c r="T158" s="244"/>
      <c r="U158" s="245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T158" s="246" t="s">
        <v>347</v>
      </c>
      <c r="AU158" s="246" t="s">
        <v>85</v>
      </c>
      <c r="AV158" s="13" t="s">
        <v>85</v>
      </c>
      <c r="AW158" s="13" t="s">
        <v>37</v>
      </c>
      <c r="AX158" s="13" t="s">
        <v>76</v>
      </c>
      <c r="AY158" s="246" t="s">
        <v>335</v>
      </c>
    </row>
    <row r="159" s="13" customFormat="1">
      <c r="A159" s="13"/>
      <c r="B159" s="236"/>
      <c r="C159" s="237"/>
      <c r="D159" s="229" t="s">
        <v>347</v>
      </c>
      <c r="E159" s="238" t="s">
        <v>19</v>
      </c>
      <c r="F159" s="239" t="s">
        <v>3593</v>
      </c>
      <c r="G159" s="237"/>
      <c r="H159" s="240">
        <v>11</v>
      </c>
      <c r="I159" s="241"/>
      <c r="J159" s="237"/>
      <c r="K159" s="237"/>
      <c r="L159" s="242"/>
      <c r="M159" s="243"/>
      <c r="N159" s="244"/>
      <c r="O159" s="244"/>
      <c r="P159" s="244"/>
      <c r="Q159" s="244"/>
      <c r="R159" s="244"/>
      <c r="S159" s="244"/>
      <c r="T159" s="244"/>
      <c r="U159" s="245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T159" s="246" t="s">
        <v>347</v>
      </c>
      <c r="AU159" s="246" t="s">
        <v>85</v>
      </c>
      <c r="AV159" s="13" t="s">
        <v>85</v>
      </c>
      <c r="AW159" s="13" t="s">
        <v>37</v>
      </c>
      <c r="AX159" s="13" t="s">
        <v>76</v>
      </c>
      <c r="AY159" s="246" t="s">
        <v>335</v>
      </c>
    </row>
    <row r="160" s="15" customFormat="1">
      <c r="A160" s="15"/>
      <c r="B160" s="267"/>
      <c r="C160" s="268"/>
      <c r="D160" s="229" t="s">
        <v>347</v>
      </c>
      <c r="E160" s="269" t="s">
        <v>19</v>
      </c>
      <c r="F160" s="270" t="s">
        <v>462</v>
      </c>
      <c r="G160" s="268"/>
      <c r="H160" s="271">
        <v>14</v>
      </c>
      <c r="I160" s="272"/>
      <c r="J160" s="268"/>
      <c r="K160" s="268"/>
      <c r="L160" s="273"/>
      <c r="M160" s="274"/>
      <c r="N160" s="275"/>
      <c r="O160" s="275"/>
      <c r="P160" s="275"/>
      <c r="Q160" s="275"/>
      <c r="R160" s="275"/>
      <c r="S160" s="275"/>
      <c r="T160" s="275"/>
      <c r="U160" s="276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T160" s="277" t="s">
        <v>347</v>
      </c>
      <c r="AU160" s="277" t="s">
        <v>85</v>
      </c>
      <c r="AV160" s="15" t="s">
        <v>103</v>
      </c>
      <c r="AW160" s="15" t="s">
        <v>37</v>
      </c>
      <c r="AX160" s="15" t="s">
        <v>83</v>
      </c>
      <c r="AY160" s="277" t="s">
        <v>335</v>
      </c>
    </row>
    <row r="161" s="2" customFormat="1" ht="24.15" customHeight="1">
      <c r="A161" s="40"/>
      <c r="B161" s="41"/>
      <c r="C161" s="216" t="s">
        <v>447</v>
      </c>
      <c r="D161" s="216" t="s">
        <v>337</v>
      </c>
      <c r="E161" s="217" t="s">
        <v>3594</v>
      </c>
      <c r="F161" s="218" t="s">
        <v>3595</v>
      </c>
      <c r="G161" s="219" t="s">
        <v>618</v>
      </c>
      <c r="H161" s="220">
        <v>10</v>
      </c>
      <c r="I161" s="221"/>
      <c r="J161" s="222">
        <f>ROUND(I161*H161,2)</f>
        <v>0</v>
      </c>
      <c r="K161" s="218" t="s">
        <v>341</v>
      </c>
      <c r="L161" s="46"/>
      <c r="M161" s="223" t="s">
        <v>19</v>
      </c>
      <c r="N161" s="224" t="s">
        <v>47</v>
      </c>
      <c r="O161" s="86"/>
      <c r="P161" s="225">
        <f>O161*H161</f>
        <v>0</v>
      </c>
      <c r="Q161" s="225">
        <v>0.011979999999999999</v>
      </c>
      <c r="R161" s="225">
        <f>Q161*H161</f>
        <v>0.11979999999999999</v>
      </c>
      <c r="S161" s="225">
        <v>0</v>
      </c>
      <c r="T161" s="225">
        <f>S161*H161</f>
        <v>0</v>
      </c>
      <c r="U161" s="226" t="s">
        <v>19</v>
      </c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R161" s="227" t="s">
        <v>447</v>
      </c>
      <c r="AT161" s="227" t="s">
        <v>337</v>
      </c>
      <c r="AU161" s="227" t="s">
        <v>85</v>
      </c>
      <c r="AY161" s="19" t="s">
        <v>335</v>
      </c>
      <c r="BE161" s="228">
        <f>IF(N161="základní",J161,0)</f>
        <v>0</v>
      </c>
      <c r="BF161" s="228">
        <f>IF(N161="snížená",J161,0)</f>
        <v>0</v>
      </c>
      <c r="BG161" s="228">
        <f>IF(N161="zákl. přenesená",J161,0)</f>
        <v>0</v>
      </c>
      <c r="BH161" s="228">
        <f>IF(N161="sníž. přenesená",J161,0)</f>
        <v>0</v>
      </c>
      <c r="BI161" s="228">
        <f>IF(N161="nulová",J161,0)</f>
        <v>0</v>
      </c>
      <c r="BJ161" s="19" t="s">
        <v>83</v>
      </c>
      <c r="BK161" s="228">
        <f>ROUND(I161*H161,2)</f>
        <v>0</v>
      </c>
      <c r="BL161" s="19" t="s">
        <v>447</v>
      </c>
      <c r="BM161" s="227" t="s">
        <v>3596</v>
      </c>
    </row>
    <row r="162" s="2" customFormat="1">
      <c r="A162" s="40"/>
      <c r="B162" s="41"/>
      <c r="C162" s="42"/>
      <c r="D162" s="229" t="s">
        <v>343</v>
      </c>
      <c r="E162" s="42"/>
      <c r="F162" s="230" t="s">
        <v>3597</v>
      </c>
      <c r="G162" s="42"/>
      <c r="H162" s="42"/>
      <c r="I162" s="231"/>
      <c r="J162" s="42"/>
      <c r="K162" s="42"/>
      <c r="L162" s="46"/>
      <c r="M162" s="232"/>
      <c r="N162" s="233"/>
      <c r="O162" s="86"/>
      <c r="P162" s="86"/>
      <c r="Q162" s="86"/>
      <c r="R162" s="86"/>
      <c r="S162" s="86"/>
      <c r="T162" s="86"/>
      <c r="U162" s="87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T162" s="19" t="s">
        <v>343</v>
      </c>
      <c r="AU162" s="19" t="s">
        <v>85</v>
      </c>
    </row>
    <row r="163" s="2" customFormat="1">
      <c r="A163" s="40"/>
      <c r="B163" s="41"/>
      <c r="C163" s="42"/>
      <c r="D163" s="234" t="s">
        <v>345</v>
      </c>
      <c r="E163" s="42"/>
      <c r="F163" s="235" t="s">
        <v>3598</v>
      </c>
      <c r="G163" s="42"/>
      <c r="H163" s="42"/>
      <c r="I163" s="231"/>
      <c r="J163" s="42"/>
      <c r="K163" s="42"/>
      <c r="L163" s="46"/>
      <c r="M163" s="232"/>
      <c r="N163" s="233"/>
      <c r="O163" s="86"/>
      <c r="P163" s="86"/>
      <c r="Q163" s="86"/>
      <c r="R163" s="86"/>
      <c r="S163" s="86"/>
      <c r="T163" s="86"/>
      <c r="U163" s="87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T163" s="19" t="s">
        <v>345</v>
      </c>
      <c r="AU163" s="19" t="s">
        <v>85</v>
      </c>
    </row>
    <row r="164" s="13" customFormat="1">
      <c r="A164" s="13"/>
      <c r="B164" s="236"/>
      <c r="C164" s="237"/>
      <c r="D164" s="229" t="s">
        <v>347</v>
      </c>
      <c r="E164" s="238" t="s">
        <v>19</v>
      </c>
      <c r="F164" s="239" t="s">
        <v>3599</v>
      </c>
      <c r="G164" s="237"/>
      <c r="H164" s="240">
        <v>10</v>
      </c>
      <c r="I164" s="241"/>
      <c r="J164" s="237"/>
      <c r="K164" s="237"/>
      <c r="L164" s="242"/>
      <c r="M164" s="243"/>
      <c r="N164" s="244"/>
      <c r="O164" s="244"/>
      <c r="P164" s="244"/>
      <c r="Q164" s="244"/>
      <c r="R164" s="244"/>
      <c r="S164" s="244"/>
      <c r="T164" s="244"/>
      <c r="U164" s="245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T164" s="246" t="s">
        <v>347</v>
      </c>
      <c r="AU164" s="246" t="s">
        <v>85</v>
      </c>
      <c r="AV164" s="13" t="s">
        <v>85</v>
      </c>
      <c r="AW164" s="13" t="s">
        <v>37</v>
      </c>
      <c r="AX164" s="13" t="s">
        <v>83</v>
      </c>
      <c r="AY164" s="246" t="s">
        <v>335</v>
      </c>
    </row>
    <row r="165" s="2" customFormat="1" ht="24.15" customHeight="1">
      <c r="A165" s="40"/>
      <c r="B165" s="41"/>
      <c r="C165" s="216" t="s">
        <v>454</v>
      </c>
      <c r="D165" s="216" t="s">
        <v>337</v>
      </c>
      <c r="E165" s="217" t="s">
        <v>3600</v>
      </c>
      <c r="F165" s="218" t="s">
        <v>3601</v>
      </c>
      <c r="G165" s="219" t="s">
        <v>618</v>
      </c>
      <c r="H165" s="220">
        <v>5</v>
      </c>
      <c r="I165" s="221"/>
      <c r="J165" s="222">
        <f>ROUND(I165*H165,2)</f>
        <v>0</v>
      </c>
      <c r="K165" s="218" t="s">
        <v>341</v>
      </c>
      <c r="L165" s="46"/>
      <c r="M165" s="223" t="s">
        <v>19</v>
      </c>
      <c r="N165" s="224" t="s">
        <v>47</v>
      </c>
      <c r="O165" s="86"/>
      <c r="P165" s="225">
        <f>O165*H165</f>
        <v>0</v>
      </c>
      <c r="Q165" s="225">
        <v>0.016240000000000001</v>
      </c>
      <c r="R165" s="225">
        <f>Q165*H165</f>
        <v>0.081200000000000008</v>
      </c>
      <c r="S165" s="225">
        <v>0</v>
      </c>
      <c r="T165" s="225">
        <f>S165*H165</f>
        <v>0</v>
      </c>
      <c r="U165" s="226" t="s">
        <v>19</v>
      </c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R165" s="227" t="s">
        <v>447</v>
      </c>
      <c r="AT165" s="227" t="s">
        <v>337</v>
      </c>
      <c r="AU165" s="227" t="s">
        <v>85</v>
      </c>
      <c r="AY165" s="19" t="s">
        <v>335</v>
      </c>
      <c r="BE165" s="228">
        <f>IF(N165="základní",J165,0)</f>
        <v>0</v>
      </c>
      <c r="BF165" s="228">
        <f>IF(N165="snížená",J165,0)</f>
        <v>0</v>
      </c>
      <c r="BG165" s="228">
        <f>IF(N165="zákl. přenesená",J165,0)</f>
        <v>0</v>
      </c>
      <c r="BH165" s="228">
        <f>IF(N165="sníž. přenesená",J165,0)</f>
        <v>0</v>
      </c>
      <c r="BI165" s="228">
        <f>IF(N165="nulová",J165,0)</f>
        <v>0</v>
      </c>
      <c r="BJ165" s="19" t="s">
        <v>83</v>
      </c>
      <c r="BK165" s="228">
        <f>ROUND(I165*H165,2)</f>
        <v>0</v>
      </c>
      <c r="BL165" s="19" t="s">
        <v>447</v>
      </c>
      <c r="BM165" s="227" t="s">
        <v>3602</v>
      </c>
    </row>
    <row r="166" s="2" customFormat="1">
      <c r="A166" s="40"/>
      <c r="B166" s="41"/>
      <c r="C166" s="42"/>
      <c r="D166" s="229" t="s">
        <v>343</v>
      </c>
      <c r="E166" s="42"/>
      <c r="F166" s="230" t="s">
        <v>3603</v>
      </c>
      <c r="G166" s="42"/>
      <c r="H166" s="42"/>
      <c r="I166" s="231"/>
      <c r="J166" s="42"/>
      <c r="K166" s="42"/>
      <c r="L166" s="46"/>
      <c r="M166" s="232"/>
      <c r="N166" s="233"/>
      <c r="O166" s="86"/>
      <c r="P166" s="86"/>
      <c r="Q166" s="86"/>
      <c r="R166" s="86"/>
      <c r="S166" s="86"/>
      <c r="T166" s="86"/>
      <c r="U166" s="87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T166" s="19" t="s">
        <v>343</v>
      </c>
      <c r="AU166" s="19" t="s">
        <v>85</v>
      </c>
    </row>
    <row r="167" s="2" customFormat="1">
      <c r="A167" s="40"/>
      <c r="B167" s="41"/>
      <c r="C167" s="42"/>
      <c r="D167" s="234" t="s">
        <v>345</v>
      </c>
      <c r="E167" s="42"/>
      <c r="F167" s="235" t="s">
        <v>3604</v>
      </c>
      <c r="G167" s="42"/>
      <c r="H167" s="42"/>
      <c r="I167" s="231"/>
      <c r="J167" s="42"/>
      <c r="K167" s="42"/>
      <c r="L167" s="46"/>
      <c r="M167" s="232"/>
      <c r="N167" s="233"/>
      <c r="O167" s="86"/>
      <c r="P167" s="86"/>
      <c r="Q167" s="86"/>
      <c r="R167" s="86"/>
      <c r="S167" s="86"/>
      <c r="T167" s="86"/>
      <c r="U167" s="87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T167" s="19" t="s">
        <v>345</v>
      </c>
      <c r="AU167" s="19" t="s">
        <v>85</v>
      </c>
    </row>
    <row r="168" s="13" customFormat="1">
      <c r="A168" s="13"/>
      <c r="B168" s="236"/>
      <c r="C168" s="237"/>
      <c r="D168" s="229" t="s">
        <v>347</v>
      </c>
      <c r="E168" s="238" t="s">
        <v>19</v>
      </c>
      <c r="F168" s="239" t="s">
        <v>3605</v>
      </c>
      <c r="G168" s="237"/>
      <c r="H168" s="240">
        <v>5</v>
      </c>
      <c r="I168" s="241"/>
      <c r="J168" s="237"/>
      <c r="K168" s="237"/>
      <c r="L168" s="242"/>
      <c r="M168" s="243"/>
      <c r="N168" s="244"/>
      <c r="O168" s="244"/>
      <c r="P168" s="244"/>
      <c r="Q168" s="244"/>
      <c r="R168" s="244"/>
      <c r="S168" s="244"/>
      <c r="T168" s="244"/>
      <c r="U168" s="245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T168" s="246" t="s">
        <v>347</v>
      </c>
      <c r="AU168" s="246" t="s">
        <v>85</v>
      </c>
      <c r="AV168" s="13" t="s">
        <v>85</v>
      </c>
      <c r="AW168" s="13" t="s">
        <v>37</v>
      </c>
      <c r="AX168" s="13" t="s">
        <v>83</v>
      </c>
      <c r="AY168" s="246" t="s">
        <v>335</v>
      </c>
    </row>
    <row r="169" s="2" customFormat="1" ht="16.5" customHeight="1">
      <c r="A169" s="40"/>
      <c r="B169" s="41"/>
      <c r="C169" s="216" t="s">
        <v>463</v>
      </c>
      <c r="D169" s="216" t="s">
        <v>337</v>
      </c>
      <c r="E169" s="217" t="s">
        <v>3606</v>
      </c>
      <c r="F169" s="218" t="s">
        <v>3607</v>
      </c>
      <c r="G169" s="219" t="s">
        <v>388</v>
      </c>
      <c r="H169" s="220">
        <v>10</v>
      </c>
      <c r="I169" s="221"/>
      <c r="J169" s="222">
        <f>ROUND(I169*H169,2)</f>
        <v>0</v>
      </c>
      <c r="K169" s="218" t="s">
        <v>341</v>
      </c>
      <c r="L169" s="46"/>
      <c r="M169" s="223" t="s">
        <v>19</v>
      </c>
      <c r="N169" s="224" t="s">
        <v>47</v>
      </c>
      <c r="O169" s="86"/>
      <c r="P169" s="225">
        <f>O169*H169</f>
        <v>0</v>
      </c>
      <c r="Q169" s="225">
        <v>0.00198</v>
      </c>
      <c r="R169" s="225">
        <f>Q169*H169</f>
        <v>0.019799999999999998</v>
      </c>
      <c r="S169" s="225">
        <v>0</v>
      </c>
      <c r="T169" s="225">
        <f>S169*H169</f>
        <v>0</v>
      </c>
      <c r="U169" s="226" t="s">
        <v>19</v>
      </c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R169" s="227" t="s">
        <v>447</v>
      </c>
      <c r="AT169" s="227" t="s">
        <v>337</v>
      </c>
      <c r="AU169" s="227" t="s">
        <v>85</v>
      </c>
      <c r="AY169" s="19" t="s">
        <v>335</v>
      </c>
      <c r="BE169" s="228">
        <f>IF(N169="základní",J169,0)</f>
        <v>0</v>
      </c>
      <c r="BF169" s="228">
        <f>IF(N169="snížená",J169,0)</f>
        <v>0</v>
      </c>
      <c r="BG169" s="228">
        <f>IF(N169="zákl. přenesená",J169,0)</f>
        <v>0</v>
      </c>
      <c r="BH169" s="228">
        <f>IF(N169="sníž. přenesená",J169,0)</f>
        <v>0</v>
      </c>
      <c r="BI169" s="228">
        <f>IF(N169="nulová",J169,0)</f>
        <v>0</v>
      </c>
      <c r="BJ169" s="19" t="s">
        <v>83</v>
      </c>
      <c r="BK169" s="228">
        <f>ROUND(I169*H169,2)</f>
        <v>0</v>
      </c>
      <c r="BL169" s="19" t="s">
        <v>447</v>
      </c>
      <c r="BM169" s="227" t="s">
        <v>3608</v>
      </c>
    </row>
    <row r="170" s="2" customFormat="1">
      <c r="A170" s="40"/>
      <c r="B170" s="41"/>
      <c r="C170" s="42"/>
      <c r="D170" s="229" t="s">
        <v>343</v>
      </c>
      <c r="E170" s="42"/>
      <c r="F170" s="230" t="s">
        <v>3609</v>
      </c>
      <c r="G170" s="42"/>
      <c r="H170" s="42"/>
      <c r="I170" s="231"/>
      <c r="J170" s="42"/>
      <c r="K170" s="42"/>
      <c r="L170" s="46"/>
      <c r="M170" s="232"/>
      <c r="N170" s="233"/>
      <c r="O170" s="86"/>
      <c r="P170" s="86"/>
      <c r="Q170" s="86"/>
      <c r="R170" s="86"/>
      <c r="S170" s="86"/>
      <c r="T170" s="86"/>
      <c r="U170" s="87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T170" s="19" t="s">
        <v>343</v>
      </c>
      <c r="AU170" s="19" t="s">
        <v>85</v>
      </c>
    </row>
    <row r="171" s="2" customFormat="1">
      <c r="A171" s="40"/>
      <c r="B171" s="41"/>
      <c r="C171" s="42"/>
      <c r="D171" s="234" t="s">
        <v>345</v>
      </c>
      <c r="E171" s="42"/>
      <c r="F171" s="235" t="s">
        <v>3610</v>
      </c>
      <c r="G171" s="42"/>
      <c r="H171" s="42"/>
      <c r="I171" s="231"/>
      <c r="J171" s="42"/>
      <c r="K171" s="42"/>
      <c r="L171" s="46"/>
      <c r="M171" s="232"/>
      <c r="N171" s="233"/>
      <c r="O171" s="86"/>
      <c r="P171" s="86"/>
      <c r="Q171" s="86"/>
      <c r="R171" s="86"/>
      <c r="S171" s="86"/>
      <c r="T171" s="86"/>
      <c r="U171" s="87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T171" s="19" t="s">
        <v>345</v>
      </c>
      <c r="AU171" s="19" t="s">
        <v>85</v>
      </c>
    </row>
    <row r="172" s="2" customFormat="1" ht="21.75" customHeight="1">
      <c r="A172" s="40"/>
      <c r="B172" s="41"/>
      <c r="C172" s="257" t="s">
        <v>1381</v>
      </c>
      <c r="D172" s="257" t="s">
        <v>395</v>
      </c>
      <c r="E172" s="258" t="s">
        <v>3611</v>
      </c>
      <c r="F172" s="259" t="s">
        <v>3612</v>
      </c>
      <c r="G172" s="260" t="s">
        <v>388</v>
      </c>
      <c r="H172" s="261">
        <v>10.5</v>
      </c>
      <c r="I172" s="262"/>
      <c r="J172" s="263">
        <f>ROUND(I172*H172,2)</f>
        <v>0</v>
      </c>
      <c r="K172" s="259" t="s">
        <v>19</v>
      </c>
      <c r="L172" s="264"/>
      <c r="M172" s="265" t="s">
        <v>19</v>
      </c>
      <c r="N172" s="266" t="s">
        <v>47</v>
      </c>
      <c r="O172" s="86"/>
      <c r="P172" s="225">
        <f>O172*H172</f>
        <v>0</v>
      </c>
      <c r="Q172" s="225">
        <v>0.0060000000000000001</v>
      </c>
      <c r="R172" s="225">
        <f>Q172*H172</f>
        <v>0.063</v>
      </c>
      <c r="S172" s="225">
        <v>0</v>
      </c>
      <c r="T172" s="225">
        <f>S172*H172</f>
        <v>0</v>
      </c>
      <c r="U172" s="226" t="s">
        <v>19</v>
      </c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R172" s="227" t="s">
        <v>565</v>
      </c>
      <c r="AT172" s="227" t="s">
        <v>395</v>
      </c>
      <c r="AU172" s="227" t="s">
        <v>85</v>
      </c>
      <c r="AY172" s="19" t="s">
        <v>335</v>
      </c>
      <c r="BE172" s="228">
        <f>IF(N172="základní",J172,0)</f>
        <v>0</v>
      </c>
      <c r="BF172" s="228">
        <f>IF(N172="snížená",J172,0)</f>
        <v>0</v>
      </c>
      <c r="BG172" s="228">
        <f>IF(N172="zákl. přenesená",J172,0)</f>
        <v>0</v>
      </c>
      <c r="BH172" s="228">
        <f>IF(N172="sníž. přenesená",J172,0)</f>
        <v>0</v>
      </c>
      <c r="BI172" s="228">
        <f>IF(N172="nulová",J172,0)</f>
        <v>0</v>
      </c>
      <c r="BJ172" s="19" t="s">
        <v>83</v>
      </c>
      <c r="BK172" s="228">
        <f>ROUND(I172*H172,2)</f>
        <v>0</v>
      </c>
      <c r="BL172" s="19" t="s">
        <v>447</v>
      </c>
      <c r="BM172" s="227" t="s">
        <v>3613</v>
      </c>
    </row>
    <row r="173" s="2" customFormat="1">
      <c r="A173" s="40"/>
      <c r="B173" s="41"/>
      <c r="C173" s="42"/>
      <c r="D173" s="229" t="s">
        <v>343</v>
      </c>
      <c r="E173" s="42"/>
      <c r="F173" s="230" t="s">
        <v>3612</v>
      </c>
      <c r="G173" s="42"/>
      <c r="H173" s="42"/>
      <c r="I173" s="231"/>
      <c r="J173" s="42"/>
      <c r="K173" s="42"/>
      <c r="L173" s="46"/>
      <c r="M173" s="232"/>
      <c r="N173" s="233"/>
      <c r="O173" s="86"/>
      <c r="P173" s="86"/>
      <c r="Q173" s="86"/>
      <c r="R173" s="86"/>
      <c r="S173" s="86"/>
      <c r="T173" s="86"/>
      <c r="U173" s="87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T173" s="19" t="s">
        <v>343</v>
      </c>
      <c r="AU173" s="19" t="s">
        <v>85</v>
      </c>
    </row>
    <row r="174" s="13" customFormat="1">
      <c r="A174" s="13"/>
      <c r="B174" s="236"/>
      <c r="C174" s="237"/>
      <c r="D174" s="229" t="s">
        <v>347</v>
      </c>
      <c r="E174" s="237"/>
      <c r="F174" s="239" t="s">
        <v>3614</v>
      </c>
      <c r="G174" s="237"/>
      <c r="H174" s="240">
        <v>10.5</v>
      </c>
      <c r="I174" s="241"/>
      <c r="J174" s="237"/>
      <c r="K174" s="237"/>
      <c r="L174" s="242"/>
      <c r="M174" s="243"/>
      <c r="N174" s="244"/>
      <c r="O174" s="244"/>
      <c r="P174" s="244"/>
      <c r="Q174" s="244"/>
      <c r="R174" s="244"/>
      <c r="S174" s="244"/>
      <c r="T174" s="244"/>
      <c r="U174" s="245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T174" s="246" t="s">
        <v>347</v>
      </c>
      <c r="AU174" s="246" t="s">
        <v>85</v>
      </c>
      <c r="AV174" s="13" t="s">
        <v>85</v>
      </c>
      <c r="AW174" s="13" t="s">
        <v>4</v>
      </c>
      <c r="AX174" s="13" t="s">
        <v>83</v>
      </c>
      <c r="AY174" s="246" t="s">
        <v>335</v>
      </c>
    </row>
    <row r="175" s="2" customFormat="1" ht="16.5" customHeight="1">
      <c r="A175" s="40"/>
      <c r="B175" s="41"/>
      <c r="C175" s="216" t="s">
        <v>471</v>
      </c>
      <c r="D175" s="216" t="s">
        <v>337</v>
      </c>
      <c r="E175" s="217" t="s">
        <v>3615</v>
      </c>
      <c r="F175" s="218" t="s">
        <v>3616</v>
      </c>
      <c r="G175" s="219" t="s">
        <v>388</v>
      </c>
      <c r="H175" s="220">
        <v>55</v>
      </c>
      <c r="I175" s="221"/>
      <c r="J175" s="222">
        <f>ROUND(I175*H175,2)</f>
        <v>0</v>
      </c>
      <c r="K175" s="218" t="s">
        <v>19</v>
      </c>
      <c r="L175" s="46"/>
      <c r="M175" s="223" t="s">
        <v>19</v>
      </c>
      <c r="N175" s="224" t="s">
        <v>47</v>
      </c>
      <c r="O175" s="86"/>
      <c r="P175" s="225">
        <f>O175*H175</f>
        <v>0</v>
      </c>
      <c r="Q175" s="225">
        <v>0.0015100000000000001</v>
      </c>
      <c r="R175" s="225">
        <f>Q175*H175</f>
        <v>0.083049999999999999</v>
      </c>
      <c r="S175" s="225">
        <v>0</v>
      </c>
      <c r="T175" s="225">
        <f>S175*H175</f>
        <v>0</v>
      </c>
      <c r="U175" s="226" t="s">
        <v>19</v>
      </c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R175" s="227" t="s">
        <v>447</v>
      </c>
      <c r="AT175" s="227" t="s">
        <v>337</v>
      </c>
      <c r="AU175" s="227" t="s">
        <v>85</v>
      </c>
      <c r="AY175" s="19" t="s">
        <v>335</v>
      </c>
      <c r="BE175" s="228">
        <f>IF(N175="základní",J175,0)</f>
        <v>0</v>
      </c>
      <c r="BF175" s="228">
        <f>IF(N175="snížená",J175,0)</f>
        <v>0</v>
      </c>
      <c r="BG175" s="228">
        <f>IF(N175="zákl. přenesená",J175,0)</f>
        <v>0</v>
      </c>
      <c r="BH175" s="228">
        <f>IF(N175="sníž. přenesená",J175,0)</f>
        <v>0</v>
      </c>
      <c r="BI175" s="228">
        <f>IF(N175="nulová",J175,0)</f>
        <v>0</v>
      </c>
      <c r="BJ175" s="19" t="s">
        <v>83</v>
      </c>
      <c r="BK175" s="228">
        <f>ROUND(I175*H175,2)</f>
        <v>0</v>
      </c>
      <c r="BL175" s="19" t="s">
        <v>447</v>
      </c>
      <c r="BM175" s="227" t="s">
        <v>3617</v>
      </c>
    </row>
    <row r="176" s="2" customFormat="1">
      <c r="A176" s="40"/>
      <c r="B176" s="41"/>
      <c r="C176" s="42"/>
      <c r="D176" s="229" t="s">
        <v>343</v>
      </c>
      <c r="E176" s="42"/>
      <c r="F176" s="230" t="s">
        <v>3618</v>
      </c>
      <c r="G176" s="42"/>
      <c r="H176" s="42"/>
      <c r="I176" s="231"/>
      <c r="J176" s="42"/>
      <c r="K176" s="42"/>
      <c r="L176" s="46"/>
      <c r="M176" s="232"/>
      <c r="N176" s="233"/>
      <c r="O176" s="86"/>
      <c r="P176" s="86"/>
      <c r="Q176" s="86"/>
      <c r="R176" s="86"/>
      <c r="S176" s="86"/>
      <c r="T176" s="86"/>
      <c r="U176" s="87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T176" s="19" t="s">
        <v>343</v>
      </c>
      <c r="AU176" s="19" t="s">
        <v>85</v>
      </c>
    </row>
    <row r="177" s="13" customFormat="1">
      <c r="A177" s="13"/>
      <c r="B177" s="236"/>
      <c r="C177" s="237"/>
      <c r="D177" s="229" t="s">
        <v>347</v>
      </c>
      <c r="E177" s="238" t="s">
        <v>19</v>
      </c>
      <c r="F177" s="239" t="s">
        <v>3619</v>
      </c>
      <c r="G177" s="237"/>
      <c r="H177" s="240">
        <v>30</v>
      </c>
      <c r="I177" s="241"/>
      <c r="J177" s="237"/>
      <c r="K177" s="237"/>
      <c r="L177" s="242"/>
      <c r="M177" s="243"/>
      <c r="N177" s="244"/>
      <c r="O177" s="244"/>
      <c r="P177" s="244"/>
      <c r="Q177" s="244"/>
      <c r="R177" s="244"/>
      <c r="S177" s="244"/>
      <c r="T177" s="244"/>
      <c r="U177" s="245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T177" s="246" t="s">
        <v>347</v>
      </c>
      <c r="AU177" s="246" t="s">
        <v>85</v>
      </c>
      <c r="AV177" s="13" t="s">
        <v>85</v>
      </c>
      <c r="AW177" s="13" t="s">
        <v>37</v>
      </c>
      <c r="AX177" s="13" t="s">
        <v>76</v>
      </c>
      <c r="AY177" s="246" t="s">
        <v>335</v>
      </c>
    </row>
    <row r="178" s="13" customFormat="1">
      <c r="A178" s="13"/>
      <c r="B178" s="236"/>
      <c r="C178" s="237"/>
      <c r="D178" s="229" t="s">
        <v>347</v>
      </c>
      <c r="E178" s="238" t="s">
        <v>19</v>
      </c>
      <c r="F178" s="239" t="s">
        <v>3620</v>
      </c>
      <c r="G178" s="237"/>
      <c r="H178" s="240">
        <v>25</v>
      </c>
      <c r="I178" s="241"/>
      <c r="J178" s="237"/>
      <c r="K178" s="237"/>
      <c r="L178" s="242"/>
      <c r="M178" s="243"/>
      <c r="N178" s="244"/>
      <c r="O178" s="244"/>
      <c r="P178" s="244"/>
      <c r="Q178" s="244"/>
      <c r="R178" s="244"/>
      <c r="S178" s="244"/>
      <c r="T178" s="244"/>
      <c r="U178" s="245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T178" s="246" t="s">
        <v>347</v>
      </c>
      <c r="AU178" s="246" t="s">
        <v>85</v>
      </c>
      <c r="AV178" s="13" t="s">
        <v>85</v>
      </c>
      <c r="AW178" s="13" t="s">
        <v>37</v>
      </c>
      <c r="AX178" s="13" t="s">
        <v>76</v>
      </c>
      <c r="AY178" s="246" t="s">
        <v>335</v>
      </c>
    </row>
    <row r="179" s="15" customFormat="1">
      <c r="A179" s="15"/>
      <c r="B179" s="267"/>
      <c r="C179" s="268"/>
      <c r="D179" s="229" t="s">
        <v>347</v>
      </c>
      <c r="E179" s="269" t="s">
        <v>19</v>
      </c>
      <c r="F179" s="270" t="s">
        <v>462</v>
      </c>
      <c r="G179" s="268"/>
      <c r="H179" s="271">
        <v>55</v>
      </c>
      <c r="I179" s="272"/>
      <c r="J179" s="268"/>
      <c r="K179" s="268"/>
      <c r="L179" s="273"/>
      <c r="M179" s="274"/>
      <c r="N179" s="275"/>
      <c r="O179" s="275"/>
      <c r="P179" s="275"/>
      <c r="Q179" s="275"/>
      <c r="R179" s="275"/>
      <c r="S179" s="275"/>
      <c r="T179" s="275"/>
      <c r="U179" s="276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T179" s="277" t="s">
        <v>347</v>
      </c>
      <c r="AU179" s="277" t="s">
        <v>85</v>
      </c>
      <c r="AV179" s="15" t="s">
        <v>103</v>
      </c>
      <c r="AW179" s="15" t="s">
        <v>37</v>
      </c>
      <c r="AX179" s="15" t="s">
        <v>83</v>
      </c>
      <c r="AY179" s="277" t="s">
        <v>335</v>
      </c>
    </row>
    <row r="180" s="2" customFormat="1" ht="16.5" customHeight="1">
      <c r="A180" s="40"/>
      <c r="B180" s="41"/>
      <c r="C180" s="257" t="s">
        <v>478</v>
      </c>
      <c r="D180" s="257" t="s">
        <v>395</v>
      </c>
      <c r="E180" s="258" t="s">
        <v>3621</v>
      </c>
      <c r="F180" s="259" t="s">
        <v>3622</v>
      </c>
      <c r="G180" s="260" t="s">
        <v>388</v>
      </c>
      <c r="H180" s="261">
        <v>26.25</v>
      </c>
      <c r="I180" s="262"/>
      <c r="J180" s="263">
        <f>ROUND(I180*H180,2)</f>
        <v>0</v>
      </c>
      <c r="K180" s="259" t="s">
        <v>341</v>
      </c>
      <c r="L180" s="264"/>
      <c r="M180" s="265" t="s">
        <v>19</v>
      </c>
      <c r="N180" s="266" t="s">
        <v>47</v>
      </c>
      <c r="O180" s="86"/>
      <c r="P180" s="225">
        <f>O180*H180</f>
        <v>0</v>
      </c>
      <c r="Q180" s="225">
        <v>0.0030000000000000001</v>
      </c>
      <c r="R180" s="225">
        <f>Q180*H180</f>
        <v>0.078750000000000001</v>
      </c>
      <c r="S180" s="225">
        <v>0</v>
      </c>
      <c r="T180" s="225">
        <f>S180*H180</f>
        <v>0</v>
      </c>
      <c r="U180" s="226" t="s">
        <v>19</v>
      </c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R180" s="227" t="s">
        <v>565</v>
      </c>
      <c r="AT180" s="227" t="s">
        <v>395</v>
      </c>
      <c r="AU180" s="227" t="s">
        <v>85</v>
      </c>
      <c r="AY180" s="19" t="s">
        <v>335</v>
      </c>
      <c r="BE180" s="228">
        <f>IF(N180="základní",J180,0)</f>
        <v>0</v>
      </c>
      <c r="BF180" s="228">
        <f>IF(N180="snížená",J180,0)</f>
        <v>0</v>
      </c>
      <c r="BG180" s="228">
        <f>IF(N180="zákl. přenesená",J180,0)</f>
        <v>0</v>
      </c>
      <c r="BH180" s="228">
        <f>IF(N180="sníž. přenesená",J180,0)</f>
        <v>0</v>
      </c>
      <c r="BI180" s="228">
        <f>IF(N180="nulová",J180,0)</f>
        <v>0</v>
      </c>
      <c r="BJ180" s="19" t="s">
        <v>83</v>
      </c>
      <c r="BK180" s="228">
        <f>ROUND(I180*H180,2)</f>
        <v>0</v>
      </c>
      <c r="BL180" s="19" t="s">
        <v>447</v>
      </c>
      <c r="BM180" s="227" t="s">
        <v>3623</v>
      </c>
    </row>
    <row r="181" s="2" customFormat="1">
      <c r="A181" s="40"/>
      <c r="B181" s="41"/>
      <c r="C181" s="42"/>
      <c r="D181" s="229" t="s">
        <v>343</v>
      </c>
      <c r="E181" s="42"/>
      <c r="F181" s="230" t="s">
        <v>3622</v>
      </c>
      <c r="G181" s="42"/>
      <c r="H181" s="42"/>
      <c r="I181" s="231"/>
      <c r="J181" s="42"/>
      <c r="K181" s="42"/>
      <c r="L181" s="46"/>
      <c r="M181" s="232"/>
      <c r="N181" s="233"/>
      <c r="O181" s="86"/>
      <c r="P181" s="86"/>
      <c r="Q181" s="86"/>
      <c r="R181" s="86"/>
      <c r="S181" s="86"/>
      <c r="T181" s="86"/>
      <c r="U181" s="87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T181" s="19" t="s">
        <v>343</v>
      </c>
      <c r="AU181" s="19" t="s">
        <v>85</v>
      </c>
    </row>
    <row r="182" s="13" customFormat="1">
      <c r="A182" s="13"/>
      <c r="B182" s="236"/>
      <c r="C182" s="237"/>
      <c r="D182" s="229" t="s">
        <v>347</v>
      </c>
      <c r="E182" s="238" t="s">
        <v>19</v>
      </c>
      <c r="F182" s="239" t="s">
        <v>3620</v>
      </c>
      <c r="G182" s="237"/>
      <c r="H182" s="240">
        <v>25</v>
      </c>
      <c r="I182" s="241"/>
      <c r="J182" s="237"/>
      <c r="K182" s="237"/>
      <c r="L182" s="242"/>
      <c r="M182" s="243"/>
      <c r="N182" s="244"/>
      <c r="O182" s="244"/>
      <c r="P182" s="244"/>
      <c r="Q182" s="244"/>
      <c r="R182" s="244"/>
      <c r="S182" s="244"/>
      <c r="T182" s="244"/>
      <c r="U182" s="245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T182" s="246" t="s">
        <v>347</v>
      </c>
      <c r="AU182" s="246" t="s">
        <v>85</v>
      </c>
      <c r="AV182" s="13" t="s">
        <v>85</v>
      </c>
      <c r="AW182" s="13" t="s">
        <v>37</v>
      </c>
      <c r="AX182" s="13" t="s">
        <v>83</v>
      </c>
      <c r="AY182" s="246" t="s">
        <v>335</v>
      </c>
    </row>
    <row r="183" s="13" customFormat="1">
      <c r="A183" s="13"/>
      <c r="B183" s="236"/>
      <c r="C183" s="237"/>
      <c r="D183" s="229" t="s">
        <v>347</v>
      </c>
      <c r="E183" s="237"/>
      <c r="F183" s="239" t="s">
        <v>3624</v>
      </c>
      <c r="G183" s="237"/>
      <c r="H183" s="240">
        <v>26.25</v>
      </c>
      <c r="I183" s="241"/>
      <c r="J183" s="237"/>
      <c r="K183" s="237"/>
      <c r="L183" s="242"/>
      <c r="M183" s="243"/>
      <c r="N183" s="244"/>
      <c r="O183" s="244"/>
      <c r="P183" s="244"/>
      <c r="Q183" s="244"/>
      <c r="R183" s="244"/>
      <c r="S183" s="244"/>
      <c r="T183" s="244"/>
      <c r="U183" s="245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T183" s="246" t="s">
        <v>347</v>
      </c>
      <c r="AU183" s="246" t="s">
        <v>85</v>
      </c>
      <c r="AV183" s="13" t="s">
        <v>85</v>
      </c>
      <c r="AW183" s="13" t="s">
        <v>4</v>
      </c>
      <c r="AX183" s="13" t="s">
        <v>83</v>
      </c>
      <c r="AY183" s="246" t="s">
        <v>335</v>
      </c>
    </row>
    <row r="184" s="2" customFormat="1" ht="16.5" customHeight="1">
      <c r="A184" s="40"/>
      <c r="B184" s="41"/>
      <c r="C184" s="257" t="s">
        <v>7</v>
      </c>
      <c r="D184" s="257" t="s">
        <v>395</v>
      </c>
      <c r="E184" s="258" t="s">
        <v>3625</v>
      </c>
      <c r="F184" s="259" t="s">
        <v>3626</v>
      </c>
      <c r="G184" s="260" t="s">
        <v>388</v>
      </c>
      <c r="H184" s="261">
        <v>31.5</v>
      </c>
      <c r="I184" s="262"/>
      <c r="J184" s="263">
        <f>ROUND(I184*H184,2)</f>
        <v>0</v>
      </c>
      <c r="K184" s="259" t="s">
        <v>341</v>
      </c>
      <c r="L184" s="264"/>
      <c r="M184" s="265" t="s">
        <v>19</v>
      </c>
      <c r="N184" s="266" t="s">
        <v>47</v>
      </c>
      <c r="O184" s="86"/>
      <c r="P184" s="225">
        <f>O184*H184</f>
        <v>0</v>
      </c>
      <c r="Q184" s="225">
        <v>0.0040000000000000001</v>
      </c>
      <c r="R184" s="225">
        <f>Q184*H184</f>
        <v>0.126</v>
      </c>
      <c r="S184" s="225">
        <v>0</v>
      </c>
      <c r="T184" s="225">
        <f>S184*H184</f>
        <v>0</v>
      </c>
      <c r="U184" s="226" t="s">
        <v>19</v>
      </c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R184" s="227" t="s">
        <v>565</v>
      </c>
      <c r="AT184" s="227" t="s">
        <v>395</v>
      </c>
      <c r="AU184" s="227" t="s">
        <v>85</v>
      </c>
      <c r="AY184" s="19" t="s">
        <v>335</v>
      </c>
      <c r="BE184" s="228">
        <f>IF(N184="základní",J184,0)</f>
        <v>0</v>
      </c>
      <c r="BF184" s="228">
        <f>IF(N184="snížená",J184,0)</f>
        <v>0</v>
      </c>
      <c r="BG184" s="228">
        <f>IF(N184="zákl. přenesená",J184,0)</f>
        <v>0</v>
      </c>
      <c r="BH184" s="228">
        <f>IF(N184="sníž. přenesená",J184,0)</f>
        <v>0</v>
      </c>
      <c r="BI184" s="228">
        <f>IF(N184="nulová",J184,0)</f>
        <v>0</v>
      </c>
      <c r="BJ184" s="19" t="s">
        <v>83</v>
      </c>
      <c r="BK184" s="228">
        <f>ROUND(I184*H184,2)</f>
        <v>0</v>
      </c>
      <c r="BL184" s="19" t="s">
        <v>447</v>
      </c>
      <c r="BM184" s="227" t="s">
        <v>3627</v>
      </c>
    </row>
    <row r="185" s="2" customFormat="1">
      <c r="A185" s="40"/>
      <c r="B185" s="41"/>
      <c r="C185" s="42"/>
      <c r="D185" s="229" t="s">
        <v>343</v>
      </c>
      <c r="E185" s="42"/>
      <c r="F185" s="230" t="s">
        <v>3626</v>
      </c>
      <c r="G185" s="42"/>
      <c r="H185" s="42"/>
      <c r="I185" s="231"/>
      <c r="J185" s="42"/>
      <c r="K185" s="42"/>
      <c r="L185" s="46"/>
      <c r="M185" s="232"/>
      <c r="N185" s="233"/>
      <c r="O185" s="86"/>
      <c r="P185" s="86"/>
      <c r="Q185" s="86"/>
      <c r="R185" s="86"/>
      <c r="S185" s="86"/>
      <c r="T185" s="86"/>
      <c r="U185" s="87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T185" s="19" t="s">
        <v>343</v>
      </c>
      <c r="AU185" s="19" t="s">
        <v>85</v>
      </c>
    </row>
    <row r="186" s="13" customFormat="1">
      <c r="A186" s="13"/>
      <c r="B186" s="236"/>
      <c r="C186" s="237"/>
      <c r="D186" s="229" t="s">
        <v>347</v>
      </c>
      <c r="E186" s="238" t="s">
        <v>19</v>
      </c>
      <c r="F186" s="239" t="s">
        <v>545</v>
      </c>
      <c r="G186" s="237"/>
      <c r="H186" s="240">
        <v>30</v>
      </c>
      <c r="I186" s="241"/>
      <c r="J186" s="237"/>
      <c r="K186" s="237"/>
      <c r="L186" s="242"/>
      <c r="M186" s="243"/>
      <c r="N186" s="244"/>
      <c r="O186" s="244"/>
      <c r="P186" s="244"/>
      <c r="Q186" s="244"/>
      <c r="R186" s="244"/>
      <c r="S186" s="244"/>
      <c r="T186" s="244"/>
      <c r="U186" s="245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T186" s="246" t="s">
        <v>347</v>
      </c>
      <c r="AU186" s="246" t="s">
        <v>85</v>
      </c>
      <c r="AV186" s="13" t="s">
        <v>85</v>
      </c>
      <c r="AW186" s="13" t="s">
        <v>37</v>
      </c>
      <c r="AX186" s="13" t="s">
        <v>83</v>
      </c>
      <c r="AY186" s="246" t="s">
        <v>335</v>
      </c>
    </row>
    <row r="187" s="13" customFormat="1">
      <c r="A187" s="13"/>
      <c r="B187" s="236"/>
      <c r="C187" s="237"/>
      <c r="D187" s="229" t="s">
        <v>347</v>
      </c>
      <c r="E187" s="237"/>
      <c r="F187" s="239" t="s">
        <v>3628</v>
      </c>
      <c r="G187" s="237"/>
      <c r="H187" s="240">
        <v>31.5</v>
      </c>
      <c r="I187" s="241"/>
      <c r="J187" s="237"/>
      <c r="K187" s="237"/>
      <c r="L187" s="242"/>
      <c r="M187" s="243"/>
      <c r="N187" s="244"/>
      <c r="O187" s="244"/>
      <c r="P187" s="244"/>
      <c r="Q187" s="244"/>
      <c r="R187" s="244"/>
      <c r="S187" s="244"/>
      <c r="T187" s="244"/>
      <c r="U187" s="245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T187" s="246" t="s">
        <v>347</v>
      </c>
      <c r="AU187" s="246" t="s">
        <v>85</v>
      </c>
      <c r="AV187" s="13" t="s">
        <v>85</v>
      </c>
      <c r="AW187" s="13" t="s">
        <v>4</v>
      </c>
      <c r="AX187" s="13" t="s">
        <v>83</v>
      </c>
      <c r="AY187" s="246" t="s">
        <v>335</v>
      </c>
    </row>
    <row r="188" s="2" customFormat="1" ht="16.5" customHeight="1">
      <c r="A188" s="40"/>
      <c r="B188" s="41"/>
      <c r="C188" s="216" t="s">
        <v>490</v>
      </c>
      <c r="D188" s="216" t="s">
        <v>337</v>
      </c>
      <c r="E188" s="217" t="s">
        <v>3629</v>
      </c>
      <c r="F188" s="218" t="s">
        <v>3630</v>
      </c>
      <c r="G188" s="219" t="s">
        <v>388</v>
      </c>
      <c r="H188" s="220">
        <v>30</v>
      </c>
      <c r="I188" s="221"/>
      <c r="J188" s="222">
        <f>ROUND(I188*H188,2)</f>
        <v>0</v>
      </c>
      <c r="K188" s="218" t="s">
        <v>19</v>
      </c>
      <c r="L188" s="46"/>
      <c r="M188" s="223" t="s">
        <v>19</v>
      </c>
      <c r="N188" s="224" t="s">
        <v>47</v>
      </c>
      <c r="O188" s="86"/>
      <c r="P188" s="225">
        <f>O188*H188</f>
        <v>0</v>
      </c>
      <c r="Q188" s="225">
        <v>0.00016000000000000001</v>
      </c>
      <c r="R188" s="225">
        <f>Q188*H188</f>
        <v>0.0048000000000000004</v>
      </c>
      <c r="S188" s="225">
        <v>0</v>
      </c>
      <c r="T188" s="225">
        <f>S188*H188</f>
        <v>0</v>
      </c>
      <c r="U188" s="226" t="s">
        <v>19</v>
      </c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R188" s="227" t="s">
        <v>447</v>
      </c>
      <c r="AT188" s="227" t="s">
        <v>337</v>
      </c>
      <c r="AU188" s="227" t="s">
        <v>85</v>
      </c>
      <c r="AY188" s="19" t="s">
        <v>335</v>
      </c>
      <c r="BE188" s="228">
        <f>IF(N188="základní",J188,0)</f>
        <v>0</v>
      </c>
      <c r="BF188" s="228">
        <f>IF(N188="snížená",J188,0)</f>
        <v>0</v>
      </c>
      <c r="BG188" s="228">
        <f>IF(N188="zákl. přenesená",J188,0)</f>
        <v>0</v>
      </c>
      <c r="BH188" s="228">
        <f>IF(N188="sníž. přenesená",J188,0)</f>
        <v>0</v>
      </c>
      <c r="BI188" s="228">
        <f>IF(N188="nulová",J188,0)</f>
        <v>0</v>
      </c>
      <c r="BJ188" s="19" t="s">
        <v>83</v>
      </c>
      <c r="BK188" s="228">
        <f>ROUND(I188*H188,2)</f>
        <v>0</v>
      </c>
      <c r="BL188" s="19" t="s">
        <v>447</v>
      </c>
      <c r="BM188" s="227" t="s">
        <v>3631</v>
      </c>
    </row>
    <row r="189" s="2" customFormat="1">
      <c r="A189" s="40"/>
      <c r="B189" s="41"/>
      <c r="C189" s="42"/>
      <c r="D189" s="229" t="s">
        <v>343</v>
      </c>
      <c r="E189" s="42"/>
      <c r="F189" s="230" t="s">
        <v>3632</v>
      </c>
      <c r="G189" s="42"/>
      <c r="H189" s="42"/>
      <c r="I189" s="231"/>
      <c r="J189" s="42"/>
      <c r="K189" s="42"/>
      <c r="L189" s="46"/>
      <c r="M189" s="232"/>
      <c r="N189" s="233"/>
      <c r="O189" s="86"/>
      <c r="P189" s="86"/>
      <c r="Q189" s="86"/>
      <c r="R189" s="86"/>
      <c r="S189" s="86"/>
      <c r="T189" s="86"/>
      <c r="U189" s="87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T189" s="19" t="s">
        <v>343</v>
      </c>
      <c r="AU189" s="19" t="s">
        <v>85</v>
      </c>
    </row>
    <row r="190" s="2" customFormat="1" ht="16.5" customHeight="1">
      <c r="A190" s="40"/>
      <c r="B190" s="41"/>
      <c r="C190" s="257" t="s">
        <v>496</v>
      </c>
      <c r="D190" s="257" t="s">
        <v>395</v>
      </c>
      <c r="E190" s="258" t="s">
        <v>1654</v>
      </c>
      <c r="F190" s="259" t="s">
        <v>3633</v>
      </c>
      <c r="G190" s="260" t="s">
        <v>388</v>
      </c>
      <c r="H190" s="261">
        <v>31.5</v>
      </c>
      <c r="I190" s="262"/>
      <c r="J190" s="263">
        <f>ROUND(I190*H190,2)</f>
        <v>0</v>
      </c>
      <c r="K190" s="259" t="s">
        <v>19</v>
      </c>
      <c r="L190" s="264"/>
      <c r="M190" s="265" t="s">
        <v>19</v>
      </c>
      <c r="N190" s="266" t="s">
        <v>47</v>
      </c>
      <c r="O190" s="86"/>
      <c r="P190" s="225">
        <f>O190*H190</f>
        <v>0</v>
      </c>
      <c r="Q190" s="225">
        <v>0.032000000000000001</v>
      </c>
      <c r="R190" s="225">
        <f>Q190*H190</f>
        <v>1.008</v>
      </c>
      <c r="S190" s="225">
        <v>0</v>
      </c>
      <c r="T190" s="225">
        <f>S190*H190</f>
        <v>0</v>
      </c>
      <c r="U190" s="226" t="s">
        <v>19</v>
      </c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R190" s="227" t="s">
        <v>565</v>
      </c>
      <c r="AT190" s="227" t="s">
        <v>395</v>
      </c>
      <c r="AU190" s="227" t="s">
        <v>85</v>
      </c>
      <c r="AY190" s="19" t="s">
        <v>335</v>
      </c>
      <c r="BE190" s="228">
        <f>IF(N190="základní",J190,0)</f>
        <v>0</v>
      </c>
      <c r="BF190" s="228">
        <f>IF(N190="snížená",J190,0)</f>
        <v>0</v>
      </c>
      <c r="BG190" s="228">
        <f>IF(N190="zákl. přenesená",J190,0)</f>
        <v>0</v>
      </c>
      <c r="BH190" s="228">
        <f>IF(N190="sníž. přenesená",J190,0)</f>
        <v>0</v>
      </c>
      <c r="BI190" s="228">
        <f>IF(N190="nulová",J190,0)</f>
        <v>0</v>
      </c>
      <c r="BJ190" s="19" t="s">
        <v>83</v>
      </c>
      <c r="BK190" s="228">
        <f>ROUND(I190*H190,2)</f>
        <v>0</v>
      </c>
      <c r="BL190" s="19" t="s">
        <v>447</v>
      </c>
      <c r="BM190" s="227" t="s">
        <v>3634</v>
      </c>
    </row>
    <row r="191" s="2" customFormat="1">
      <c r="A191" s="40"/>
      <c r="B191" s="41"/>
      <c r="C191" s="42"/>
      <c r="D191" s="229" t="s">
        <v>343</v>
      </c>
      <c r="E191" s="42"/>
      <c r="F191" s="230" t="s">
        <v>3635</v>
      </c>
      <c r="G191" s="42"/>
      <c r="H191" s="42"/>
      <c r="I191" s="231"/>
      <c r="J191" s="42"/>
      <c r="K191" s="42"/>
      <c r="L191" s="46"/>
      <c r="M191" s="232"/>
      <c r="N191" s="233"/>
      <c r="O191" s="86"/>
      <c r="P191" s="86"/>
      <c r="Q191" s="86"/>
      <c r="R191" s="86"/>
      <c r="S191" s="86"/>
      <c r="T191" s="86"/>
      <c r="U191" s="87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T191" s="19" t="s">
        <v>343</v>
      </c>
      <c r="AU191" s="19" t="s">
        <v>85</v>
      </c>
    </row>
    <row r="192" s="13" customFormat="1">
      <c r="A192" s="13"/>
      <c r="B192" s="236"/>
      <c r="C192" s="237"/>
      <c r="D192" s="229" t="s">
        <v>347</v>
      </c>
      <c r="E192" s="237"/>
      <c r="F192" s="239" t="s">
        <v>3628</v>
      </c>
      <c r="G192" s="237"/>
      <c r="H192" s="240">
        <v>31.5</v>
      </c>
      <c r="I192" s="241"/>
      <c r="J192" s="237"/>
      <c r="K192" s="237"/>
      <c r="L192" s="242"/>
      <c r="M192" s="243"/>
      <c r="N192" s="244"/>
      <c r="O192" s="244"/>
      <c r="P192" s="244"/>
      <c r="Q192" s="244"/>
      <c r="R192" s="244"/>
      <c r="S192" s="244"/>
      <c r="T192" s="244"/>
      <c r="U192" s="245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T192" s="246" t="s">
        <v>347</v>
      </c>
      <c r="AU192" s="246" t="s">
        <v>85</v>
      </c>
      <c r="AV192" s="13" t="s">
        <v>85</v>
      </c>
      <c r="AW192" s="13" t="s">
        <v>4</v>
      </c>
      <c r="AX192" s="13" t="s">
        <v>83</v>
      </c>
      <c r="AY192" s="246" t="s">
        <v>335</v>
      </c>
    </row>
    <row r="193" s="12" customFormat="1" ht="22.8" customHeight="1">
      <c r="A193" s="12"/>
      <c r="B193" s="200"/>
      <c r="C193" s="201"/>
      <c r="D193" s="202" t="s">
        <v>75</v>
      </c>
      <c r="E193" s="214" t="s">
        <v>3636</v>
      </c>
      <c r="F193" s="214" t="s">
        <v>3637</v>
      </c>
      <c r="G193" s="201"/>
      <c r="H193" s="201"/>
      <c r="I193" s="204"/>
      <c r="J193" s="215">
        <f>BK193</f>
        <v>0</v>
      </c>
      <c r="K193" s="201"/>
      <c r="L193" s="206"/>
      <c r="M193" s="207"/>
      <c r="N193" s="208"/>
      <c r="O193" s="208"/>
      <c r="P193" s="209">
        <f>SUM(P194:P243)</f>
        <v>0</v>
      </c>
      <c r="Q193" s="208"/>
      <c r="R193" s="209">
        <f>SUM(R194:R243)</f>
        <v>3.1849949999999998</v>
      </c>
      <c r="S193" s="208"/>
      <c r="T193" s="209">
        <f>SUM(T194:T243)</f>
        <v>0</v>
      </c>
      <c r="U193" s="210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R193" s="211" t="s">
        <v>83</v>
      </c>
      <c r="AT193" s="212" t="s">
        <v>75</v>
      </c>
      <c r="AU193" s="212" t="s">
        <v>83</v>
      </c>
      <c r="AY193" s="211" t="s">
        <v>335</v>
      </c>
      <c r="BK193" s="213">
        <f>SUM(BK194:BK243)</f>
        <v>0</v>
      </c>
    </row>
    <row r="194" s="2" customFormat="1" ht="21.75" customHeight="1">
      <c r="A194" s="40"/>
      <c r="B194" s="41"/>
      <c r="C194" s="216" t="s">
        <v>502</v>
      </c>
      <c r="D194" s="216" t="s">
        <v>337</v>
      </c>
      <c r="E194" s="217" t="s">
        <v>3638</v>
      </c>
      <c r="F194" s="218" t="s">
        <v>3539</v>
      </c>
      <c r="G194" s="219" t="s">
        <v>666</v>
      </c>
      <c r="H194" s="220">
        <v>1</v>
      </c>
      <c r="I194" s="221"/>
      <c r="J194" s="222">
        <f>ROUND(I194*H194,2)</f>
        <v>0</v>
      </c>
      <c r="K194" s="218" t="s">
        <v>19</v>
      </c>
      <c r="L194" s="46"/>
      <c r="M194" s="223" t="s">
        <v>19</v>
      </c>
      <c r="N194" s="224" t="s">
        <v>47</v>
      </c>
      <c r="O194" s="86"/>
      <c r="P194" s="225">
        <f>O194*H194</f>
        <v>0</v>
      </c>
      <c r="Q194" s="225">
        <v>0</v>
      </c>
      <c r="R194" s="225">
        <f>Q194*H194</f>
        <v>0</v>
      </c>
      <c r="S194" s="225">
        <v>0</v>
      </c>
      <c r="T194" s="225">
        <f>S194*H194</f>
        <v>0</v>
      </c>
      <c r="U194" s="226" t="s">
        <v>19</v>
      </c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R194" s="227" t="s">
        <v>447</v>
      </c>
      <c r="AT194" s="227" t="s">
        <v>337</v>
      </c>
      <c r="AU194" s="227" t="s">
        <v>85</v>
      </c>
      <c r="AY194" s="19" t="s">
        <v>335</v>
      </c>
      <c r="BE194" s="228">
        <f>IF(N194="základní",J194,0)</f>
        <v>0</v>
      </c>
      <c r="BF194" s="228">
        <f>IF(N194="snížená",J194,0)</f>
        <v>0</v>
      </c>
      <c r="BG194" s="228">
        <f>IF(N194="zákl. přenesená",J194,0)</f>
        <v>0</v>
      </c>
      <c r="BH194" s="228">
        <f>IF(N194="sníž. přenesená",J194,0)</f>
        <v>0</v>
      </c>
      <c r="BI194" s="228">
        <f>IF(N194="nulová",J194,0)</f>
        <v>0</v>
      </c>
      <c r="BJ194" s="19" t="s">
        <v>83</v>
      </c>
      <c r="BK194" s="228">
        <f>ROUND(I194*H194,2)</f>
        <v>0</v>
      </c>
      <c r="BL194" s="19" t="s">
        <v>447</v>
      </c>
      <c r="BM194" s="227" t="s">
        <v>3639</v>
      </c>
    </row>
    <row r="195" s="2" customFormat="1">
      <c r="A195" s="40"/>
      <c r="B195" s="41"/>
      <c r="C195" s="42"/>
      <c r="D195" s="229" t="s">
        <v>343</v>
      </c>
      <c r="E195" s="42"/>
      <c r="F195" s="230" t="s">
        <v>3541</v>
      </c>
      <c r="G195" s="42"/>
      <c r="H195" s="42"/>
      <c r="I195" s="231"/>
      <c r="J195" s="42"/>
      <c r="K195" s="42"/>
      <c r="L195" s="46"/>
      <c r="M195" s="232"/>
      <c r="N195" s="233"/>
      <c r="O195" s="86"/>
      <c r="P195" s="86"/>
      <c r="Q195" s="86"/>
      <c r="R195" s="86"/>
      <c r="S195" s="86"/>
      <c r="T195" s="86"/>
      <c r="U195" s="87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T195" s="19" t="s">
        <v>343</v>
      </c>
      <c r="AU195" s="19" t="s">
        <v>85</v>
      </c>
    </row>
    <row r="196" s="2" customFormat="1" ht="37.8" customHeight="1">
      <c r="A196" s="40"/>
      <c r="B196" s="41"/>
      <c r="C196" s="257" t="s">
        <v>510</v>
      </c>
      <c r="D196" s="257" t="s">
        <v>395</v>
      </c>
      <c r="E196" s="258" t="s">
        <v>3640</v>
      </c>
      <c r="F196" s="259" t="s">
        <v>3543</v>
      </c>
      <c r="G196" s="260" t="s">
        <v>666</v>
      </c>
      <c r="H196" s="261">
        <v>1</v>
      </c>
      <c r="I196" s="262"/>
      <c r="J196" s="263">
        <f>ROUND(I196*H196,2)</f>
        <v>0</v>
      </c>
      <c r="K196" s="259" t="s">
        <v>19</v>
      </c>
      <c r="L196" s="264"/>
      <c r="M196" s="265" t="s">
        <v>19</v>
      </c>
      <c r="N196" s="266" t="s">
        <v>47</v>
      </c>
      <c r="O196" s="86"/>
      <c r="P196" s="225">
        <f>O196*H196</f>
        <v>0</v>
      </c>
      <c r="Q196" s="225">
        <v>0</v>
      </c>
      <c r="R196" s="225">
        <f>Q196*H196</f>
        <v>0</v>
      </c>
      <c r="S196" s="225">
        <v>0</v>
      </c>
      <c r="T196" s="225">
        <f>S196*H196</f>
        <v>0</v>
      </c>
      <c r="U196" s="226" t="s">
        <v>19</v>
      </c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R196" s="227" t="s">
        <v>565</v>
      </c>
      <c r="AT196" s="227" t="s">
        <v>395</v>
      </c>
      <c r="AU196" s="227" t="s">
        <v>85</v>
      </c>
      <c r="AY196" s="19" t="s">
        <v>335</v>
      </c>
      <c r="BE196" s="228">
        <f>IF(N196="základní",J196,0)</f>
        <v>0</v>
      </c>
      <c r="BF196" s="228">
        <f>IF(N196="snížená",J196,0)</f>
        <v>0</v>
      </c>
      <c r="BG196" s="228">
        <f>IF(N196="zákl. přenesená",J196,0)</f>
        <v>0</v>
      </c>
      <c r="BH196" s="228">
        <f>IF(N196="sníž. přenesená",J196,0)</f>
        <v>0</v>
      </c>
      <c r="BI196" s="228">
        <f>IF(N196="nulová",J196,0)</f>
        <v>0</v>
      </c>
      <c r="BJ196" s="19" t="s">
        <v>83</v>
      </c>
      <c r="BK196" s="228">
        <f>ROUND(I196*H196,2)</f>
        <v>0</v>
      </c>
      <c r="BL196" s="19" t="s">
        <v>447</v>
      </c>
      <c r="BM196" s="227" t="s">
        <v>3641</v>
      </c>
    </row>
    <row r="197" s="2" customFormat="1">
      <c r="A197" s="40"/>
      <c r="B197" s="41"/>
      <c r="C197" s="42"/>
      <c r="D197" s="229" t="s">
        <v>343</v>
      </c>
      <c r="E197" s="42"/>
      <c r="F197" s="230" t="s">
        <v>3545</v>
      </c>
      <c r="G197" s="42"/>
      <c r="H197" s="42"/>
      <c r="I197" s="231"/>
      <c r="J197" s="42"/>
      <c r="K197" s="42"/>
      <c r="L197" s="46"/>
      <c r="M197" s="232"/>
      <c r="N197" s="233"/>
      <c r="O197" s="86"/>
      <c r="P197" s="86"/>
      <c r="Q197" s="86"/>
      <c r="R197" s="86"/>
      <c r="S197" s="86"/>
      <c r="T197" s="86"/>
      <c r="U197" s="87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T197" s="19" t="s">
        <v>343</v>
      </c>
      <c r="AU197" s="19" t="s">
        <v>85</v>
      </c>
    </row>
    <row r="198" s="2" customFormat="1" ht="16.5" customHeight="1">
      <c r="A198" s="40"/>
      <c r="B198" s="41"/>
      <c r="C198" s="216" t="s">
        <v>516</v>
      </c>
      <c r="D198" s="216" t="s">
        <v>337</v>
      </c>
      <c r="E198" s="217" t="s">
        <v>3642</v>
      </c>
      <c r="F198" s="218" t="s">
        <v>3547</v>
      </c>
      <c r="G198" s="219" t="s">
        <v>666</v>
      </c>
      <c r="H198" s="220">
        <v>8</v>
      </c>
      <c r="I198" s="221"/>
      <c r="J198" s="222">
        <f>ROUND(I198*H198,2)</f>
        <v>0</v>
      </c>
      <c r="K198" s="218" t="s">
        <v>19</v>
      </c>
      <c r="L198" s="46"/>
      <c r="M198" s="223" t="s">
        <v>19</v>
      </c>
      <c r="N198" s="224" t="s">
        <v>47</v>
      </c>
      <c r="O198" s="86"/>
      <c r="P198" s="225">
        <f>O198*H198</f>
        <v>0</v>
      </c>
      <c r="Q198" s="225">
        <v>0</v>
      </c>
      <c r="R198" s="225">
        <f>Q198*H198</f>
        <v>0</v>
      </c>
      <c r="S198" s="225">
        <v>0</v>
      </c>
      <c r="T198" s="225">
        <f>S198*H198</f>
        <v>0</v>
      </c>
      <c r="U198" s="226" t="s">
        <v>19</v>
      </c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R198" s="227" t="s">
        <v>447</v>
      </c>
      <c r="AT198" s="227" t="s">
        <v>337</v>
      </c>
      <c r="AU198" s="227" t="s">
        <v>85</v>
      </c>
      <c r="AY198" s="19" t="s">
        <v>335</v>
      </c>
      <c r="BE198" s="228">
        <f>IF(N198="základní",J198,0)</f>
        <v>0</v>
      </c>
      <c r="BF198" s="228">
        <f>IF(N198="snížená",J198,0)</f>
        <v>0</v>
      </c>
      <c r="BG198" s="228">
        <f>IF(N198="zákl. přenesená",J198,0)</f>
        <v>0</v>
      </c>
      <c r="BH198" s="228">
        <f>IF(N198="sníž. přenesená",J198,0)</f>
        <v>0</v>
      </c>
      <c r="BI198" s="228">
        <f>IF(N198="nulová",J198,0)</f>
        <v>0</v>
      </c>
      <c r="BJ198" s="19" t="s">
        <v>83</v>
      </c>
      <c r="BK198" s="228">
        <f>ROUND(I198*H198,2)</f>
        <v>0</v>
      </c>
      <c r="BL198" s="19" t="s">
        <v>447</v>
      </c>
      <c r="BM198" s="227" t="s">
        <v>3643</v>
      </c>
    </row>
    <row r="199" s="2" customFormat="1">
      <c r="A199" s="40"/>
      <c r="B199" s="41"/>
      <c r="C199" s="42"/>
      <c r="D199" s="229" t="s">
        <v>343</v>
      </c>
      <c r="E199" s="42"/>
      <c r="F199" s="230" t="s">
        <v>3549</v>
      </c>
      <c r="G199" s="42"/>
      <c r="H199" s="42"/>
      <c r="I199" s="231"/>
      <c r="J199" s="42"/>
      <c r="K199" s="42"/>
      <c r="L199" s="46"/>
      <c r="M199" s="232"/>
      <c r="N199" s="233"/>
      <c r="O199" s="86"/>
      <c r="P199" s="86"/>
      <c r="Q199" s="86"/>
      <c r="R199" s="86"/>
      <c r="S199" s="86"/>
      <c r="T199" s="86"/>
      <c r="U199" s="87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T199" s="19" t="s">
        <v>343</v>
      </c>
      <c r="AU199" s="19" t="s">
        <v>85</v>
      </c>
    </row>
    <row r="200" s="2" customFormat="1" ht="16.5" customHeight="1">
      <c r="A200" s="40"/>
      <c r="B200" s="41"/>
      <c r="C200" s="257" t="s">
        <v>525</v>
      </c>
      <c r="D200" s="257" t="s">
        <v>395</v>
      </c>
      <c r="E200" s="258" t="s">
        <v>3644</v>
      </c>
      <c r="F200" s="259" t="s">
        <v>3552</v>
      </c>
      <c r="G200" s="260" t="s">
        <v>666</v>
      </c>
      <c r="H200" s="261">
        <v>8</v>
      </c>
      <c r="I200" s="262"/>
      <c r="J200" s="263">
        <f>ROUND(I200*H200,2)</f>
        <v>0</v>
      </c>
      <c r="K200" s="259" t="s">
        <v>19</v>
      </c>
      <c r="L200" s="264"/>
      <c r="M200" s="265" t="s">
        <v>19</v>
      </c>
      <c r="N200" s="266" t="s">
        <v>47</v>
      </c>
      <c r="O200" s="86"/>
      <c r="P200" s="225">
        <f>O200*H200</f>
        <v>0</v>
      </c>
      <c r="Q200" s="225">
        <v>0.023</v>
      </c>
      <c r="R200" s="225">
        <f>Q200*H200</f>
        <v>0.184</v>
      </c>
      <c r="S200" s="225">
        <v>0</v>
      </c>
      <c r="T200" s="225">
        <f>S200*H200</f>
        <v>0</v>
      </c>
      <c r="U200" s="226" t="s">
        <v>19</v>
      </c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R200" s="227" t="s">
        <v>565</v>
      </c>
      <c r="AT200" s="227" t="s">
        <v>395</v>
      </c>
      <c r="AU200" s="227" t="s">
        <v>85</v>
      </c>
      <c r="AY200" s="19" t="s">
        <v>335</v>
      </c>
      <c r="BE200" s="228">
        <f>IF(N200="základní",J200,0)</f>
        <v>0</v>
      </c>
      <c r="BF200" s="228">
        <f>IF(N200="snížená",J200,0)</f>
        <v>0</v>
      </c>
      <c r="BG200" s="228">
        <f>IF(N200="zákl. přenesená",J200,0)</f>
        <v>0</v>
      </c>
      <c r="BH200" s="228">
        <f>IF(N200="sníž. přenesená",J200,0)</f>
        <v>0</v>
      </c>
      <c r="BI200" s="228">
        <f>IF(N200="nulová",J200,0)</f>
        <v>0</v>
      </c>
      <c r="BJ200" s="19" t="s">
        <v>83</v>
      </c>
      <c r="BK200" s="228">
        <f>ROUND(I200*H200,2)</f>
        <v>0</v>
      </c>
      <c r="BL200" s="19" t="s">
        <v>447</v>
      </c>
      <c r="BM200" s="227" t="s">
        <v>3645</v>
      </c>
    </row>
    <row r="201" s="2" customFormat="1">
      <c r="A201" s="40"/>
      <c r="B201" s="41"/>
      <c r="C201" s="42"/>
      <c r="D201" s="229" t="s">
        <v>343</v>
      </c>
      <c r="E201" s="42"/>
      <c r="F201" s="230" t="s">
        <v>3552</v>
      </c>
      <c r="G201" s="42"/>
      <c r="H201" s="42"/>
      <c r="I201" s="231"/>
      <c r="J201" s="42"/>
      <c r="K201" s="42"/>
      <c r="L201" s="46"/>
      <c r="M201" s="232"/>
      <c r="N201" s="233"/>
      <c r="O201" s="86"/>
      <c r="P201" s="86"/>
      <c r="Q201" s="86"/>
      <c r="R201" s="86"/>
      <c r="S201" s="86"/>
      <c r="T201" s="86"/>
      <c r="U201" s="87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T201" s="19" t="s">
        <v>343</v>
      </c>
      <c r="AU201" s="19" t="s">
        <v>85</v>
      </c>
    </row>
    <row r="202" s="2" customFormat="1" ht="16.5" customHeight="1">
      <c r="A202" s="40"/>
      <c r="B202" s="41"/>
      <c r="C202" s="216" t="s">
        <v>533</v>
      </c>
      <c r="D202" s="216" t="s">
        <v>337</v>
      </c>
      <c r="E202" s="217" t="s">
        <v>3646</v>
      </c>
      <c r="F202" s="218" t="s">
        <v>3647</v>
      </c>
      <c r="G202" s="219" t="s">
        <v>666</v>
      </c>
      <c r="H202" s="220">
        <v>2</v>
      </c>
      <c r="I202" s="221"/>
      <c r="J202" s="222">
        <f>ROUND(I202*H202,2)</f>
        <v>0</v>
      </c>
      <c r="K202" s="218" t="s">
        <v>341</v>
      </c>
      <c r="L202" s="46"/>
      <c r="M202" s="223" t="s">
        <v>19</v>
      </c>
      <c r="N202" s="224" t="s">
        <v>47</v>
      </c>
      <c r="O202" s="86"/>
      <c r="P202" s="225">
        <f>O202*H202</f>
        <v>0</v>
      </c>
      <c r="Q202" s="225">
        <v>0</v>
      </c>
      <c r="R202" s="225">
        <f>Q202*H202</f>
        <v>0</v>
      </c>
      <c r="S202" s="225">
        <v>0</v>
      </c>
      <c r="T202" s="225">
        <f>S202*H202</f>
        <v>0</v>
      </c>
      <c r="U202" s="226" t="s">
        <v>19</v>
      </c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R202" s="227" t="s">
        <v>103</v>
      </c>
      <c r="AT202" s="227" t="s">
        <v>337</v>
      </c>
      <c r="AU202" s="227" t="s">
        <v>85</v>
      </c>
      <c r="AY202" s="19" t="s">
        <v>335</v>
      </c>
      <c r="BE202" s="228">
        <f>IF(N202="základní",J202,0)</f>
        <v>0</v>
      </c>
      <c r="BF202" s="228">
        <f>IF(N202="snížená",J202,0)</f>
        <v>0</v>
      </c>
      <c r="BG202" s="228">
        <f>IF(N202="zákl. přenesená",J202,0)</f>
        <v>0</v>
      </c>
      <c r="BH202" s="228">
        <f>IF(N202="sníž. přenesená",J202,0)</f>
        <v>0</v>
      </c>
      <c r="BI202" s="228">
        <f>IF(N202="nulová",J202,0)</f>
        <v>0</v>
      </c>
      <c r="BJ202" s="19" t="s">
        <v>83</v>
      </c>
      <c r="BK202" s="228">
        <f>ROUND(I202*H202,2)</f>
        <v>0</v>
      </c>
      <c r="BL202" s="19" t="s">
        <v>103</v>
      </c>
      <c r="BM202" s="227" t="s">
        <v>3648</v>
      </c>
    </row>
    <row r="203" s="2" customFormat="1">
      <c r="A203" s="40"/>
      <c r="B203" s="41"/>
      <c r="C203" s="42"/>
      <c r="D203" s="229" t="s">
        <v>343</v>
      </c>
      <c r="E203" s="42"/>
      <c r="F203" s="230" t="s">
        <v>3649</v>
      </c>
      <c r="G203" s="42"/>
      <c r="H203" s="42"/>
      <c r="I203" s="231"/>
      <c r="J203" s="42"/>
      <c r="K203" s="42"/>
      <c r="L203" s="46"/>
      <c r="M203" s="232"/>
      <c r="N203" s="233"/>
      <c r="O203" s="86"/>
      <c r="P203" s="86"/>
      <c r="Q203" s="86"/>
      <c r="R203" s="86"/>
      <c r="S203" s="86"/>
      <c r="T203" s="86"/>
      <c r="U203" s="87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T203" s="19" t="s">
        <v>343</v>
      </c>
      <c r="AU203" s="19" t="s">
        <v>85</v>
      </c>
    </row>
    <row r="204" s="2" customFormat="1">
      <c r="A204" s="40"/>
      <c r="B204" s="41"/>
      <c r="C204" s="42"/>
      <c r="D204" s="234" t="s">
        <v>345</v>
      </c>
      <c r="E204" s="42"/>
      <c r="F204" s="235" t="s">
        <v>3650</v>
      </c>
      <c r="G204" s="42"/>
      <c r="H204" s="42"/>
      <c r="I204" s="231"/>
      <c r="J204" s="42"/>
      <c r="K204" s="42"/>
      <c r="L204" s="46"/>
      <c r="M204" s="232"/>
      <c r="N204" s="233"/>
      <c r="O204" s="86"/>
      <c r="P204" s="86"/>
      <c r="Q204" s="86"/>
      <c r="R204" s="86"/>
      <c r="S204" s="86"/>
      <c r="T204" s="86"/>
      <c r="U204" s="87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T204" s="19" t="s">
        <v>345</v>
      </c>
      <c r="AU204" s="19" t="s">
        <v>85</v>
      </c>
    </row>
    <row r="205" s="2" customFormat="1" ht="52.2" customHeight="1">
      <c r="A205" s="40"/>
      <c r="B205" s="41"/>
      <c r="C205" s="257" t="s">
        <v>538</v>
      </c>
      <c r="D205" s="257" t="s">
        <v>395</v>
      </c>
      <c r="E205" s="258" t="s">
        <v>1658</v>
      </c>
      <c r="F205" s="259" t="s">
        <v>3651</v>
      </c>
      <c r="G205" s="260" t="s">
        <v>666</v>
      </c>
      <c r="H205" s="261">
        <v>2</v>
      </c>
      <c r="I205" s="262"/>
      <c r="J205" s="263">
        <f>ROUND(I205*H205,2)</f>
        <v>0</v>
      </c>
      <c r="K205" s="259" t="s">
        <v>19</v>
      </c>
      <c r="L205" s="264"/>
      <c r="M205" s="265" t="s">
        <v>19</v>
      </c>
      <c r="N205" s="266" t="s">
        <v>47</v>
      </c>
      <c r="O205" s="86"/>
      <c r="P205" s="225">
        <f>O205*H205</f>
        <v>0</v>
      </c>
      <c r="Q205" s="225">
        <v>0</v>
      </c>
      <c r="R205" s="225">
        <f>Q205*H205</f>
        <v>0</v>
      </c>
      <c r="S205" s="225">
        <v>0</v>
      </c>
      <c r="T205" s="225">
        <f>S205*H205</f>
        <v>0</v>
      </c>
      <c r="U205" s="226" t="s">
        <v>19</v>
      </c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R205" s="227" t="s">
        <v>394</v>
      </c>
      <c r="AT205" s="227" t="s">
        <v>395</v>
      </c>
      <c r="AU205" s="227" t="s">
        <v>85</v>
      </c>
      <c r="AY205" s="19" t="s">
        <v>335</v>
      </c>
      <c r="BE205" s="228">
        <f>IF(N205="základní",J205,0)</f>
        <v>0</v>
      </c>
      <c r="BF205" s="228">
        <f>IF(N205="snížená",J205,0)</f>
        <v>0</v>
      </c>
      <c r="BG205" s="228">
        <f>IF(N205="zákl. přenesená",J205,0)</f>
        <v>0</v>
      </c>
      <c r="BH205" s="228">
        <f>IF(N205="sníž. přenesená",J205,0)</f>
        <v>0</v>
      </c>
      <c r="BI205" s="228">
        <f>IF(N205="nulová",J205,0)</f>
        <v>0</v>
      </c>
      <c r="BJ205" s="19" t="s">
        <v>83</v>
      </c>
      <c r="BK205" s="228">
        <f>ROUND(I205*H205,2)</f>
        <v>0</v>
      </c>
      <c r="BL205" s="19" t="s">
        <v>103</v>
      </c>
      <c r="BM205" s="227" t="s">
        <v>3652</v>
      </c>
    </row>
    <row r="206" s="2" customFormat="1">
      <c r="A206" s="40"/>
      <c r="B206" s="41"/>
      <c r="C206" s="42"/>
      <c r="D206" s="229" t="s">
        <v>343</v>
      </c>
      <c r="E206" s="42"/>
      <c r="F206" s="230" t="s">
        <v>3653</v>
      </c>
      <c r="G206" s="42"/>
      <c r="H206" s="42"/>
      <c r="I206" s="231"/>
      <c r="J206" s="42"/>
      <c r="K206" s="42"/>
      <c r="L206" s="46"/>
      <c r="M206" s="232"/>
      <c r="N206" s="233"/>
      <c r="O206" s="86"/>
      <c r="P206" s="86"/>
      <c r="Q206" s="86"/>
      <c r="R206" s="86"/>
      <c r="S206" s="86"/>
      <c r="T206" s="86"/>
      <c r="U206" s="87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T206" s="19" t="s">
        <v>343</v>
      </c>
      <c r="AU206" s="19" t="s">
        <v>85</v>
      </c>
    </row>
    <row r="207" s="2" customFormat="1" ht="21.75" customHeight="1">
      <c r="A207" s="40"/>
      <c r="B207" s="41"/>
      <c r="C207" s="216" t="s">
        <v>545</v>
      </c>
      <c r="D207" s="216" t="s">
        <v>337</v>
      </c>
      <c r="E207" s="217" t="s">
        <v>3654</v>
      </c>
      <c r="F207" s="218" t="s">
        <v>3655</v>
      </c>
      <c r="G207" s="219" t="s">
        <v>618</v>
      </c>
      <c r="H207" s="220">
        <v>1</v>
      </c>
      <c r="I207" s="221"/>
      <c r="J207" s="222">
        <f>ROUND(I207*H207,2)</f>
        <v>0</v>
      </c>
      <c r="K207" s="218" t="s">
        <v>341</v>
      </c>
      <c r="L207" s="46"/>
      <c r="M207" s="223" t="s">
        <v>19</v>
      </c>
      <c r="N207" s="224" t="s">
        <v>47</v>
      </c>
      <c r="O207" s="86"/>
      <c r="P207" s="225">
        <f>O207*H207</f>
        <v>0</v>
      </c>
      <c r="Q207" s="225">
        <v>0.049099999999999998</v>
      </c>
      <c r="R207" s="225">
        <f>Q207*H207</f>
        <v>0.049099999999999998</v>
      </c>
      <c r="S207" s="225">
        <v>0</v>
      </c>
      <c r="T207" s="225">
        <f>S207*H207</f>
        <v>0</v>
      </c>
      <c r="U207" s="226" t="s">
        <v>19</v>
      </c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R207" s="227" t="s">
        <v>447</v>
      </c>
      <c r="AT207" s="227" t="s">
        <v>337</v>
      </c>
      <c r="AU207" s="227" t="s">
        <v>85</v>
      </c>
      <c r="AY207" s="19" t="s">
        <v>335</v>
      </c>
      <c r="BE207" s="228">
        <f>IF(N207="základní",J207,0)</f>
        <v>0</v>
      </c>
      <c r="BF207" s="228">
        <f>IF(N207="snížená",J207,0)</f>
        <v>0</v>
      </c>
      <c r="BG207" s="228">
        <f>IF(N207="zákl. přenesená",J207,0)</f>
        <v>0</v>
      </c>
      <c r="BH207" s="228">
        <f>IF(N207="sníž. přenesená",J207,0)</f>
        <v>0</v>
      </c>
      <c r="BI207" s="228">
        <f>IF(N207="nulová",J207,0)</f>
        <v>0</v>
      </c>
      <c r="BJ207" s="19" t="s">
        <v>83</v>
      </c>
      <c r="BK207" s="228">
        <f>ROUND(I207*H207,2)</f>
        <v>0</v>
      </c>
      <c r="BL207" s="19" t="s">
        <v>447</v>
      </c>
      <c r="BM207" s="227" t="s">
        <v>3656</v>
      </c>
    </row>
    <row r="208" s="2" customFormat="1">
      <c r="A208" s="40"/>
      <c r="B208" s="41"/>
      <c r="C208" s="42"/>
      <c r="D208" s="229" t="s">
        <v>343</v>
      </c>
      <c r="E208" s="42"/>
      <c r="F208" s="230" t="s">
        <v>3657</v>
      </c>
      <c r="G208" s="42"/>
      <c r="H208" s="42"/>
      <c r="I208" s="231"/>
      <c r="J208" s="42"/>
      <c r="K208" s="42"/>
      <c r="L208" s="46"/>
      <c r="M208" s="232"/>
      <c r="N208" s="233"/>
      <c r="O208" s="86"/>
      <c r="P208" s="86"/>
      <c r="Q208" s="86"/>
      <c r="R208" s="86"/>
      <c r="S208" s="86"/>
      <c r="T208" s="86"/>
      <c r="U208" s="87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T208" s="19" t="s">
        <v>343</v>
      </c>
      <c r="AU208" s="19" t="s">
        <v>85</v>
      </c>
    </row>
    <row r="209" s="2" customFormat="1">
      <c r="A209" s="40"/>
      <c r="B209" s="41"/>
      <c r="C209" s="42"/>
      <c r="D209" s="234" t="s">
        <v>345</v>
      </c>
      <c r="E209" s="42"/>
      <c r="F209" s="235" t="s">
        <v>3658</v>
      </c>
      <c r="G209" s="42"/>
      <c r="H209" s="42"/>
      <c r="I209" s="231"/>
      <c r="J209" s="42"/>
      <c r="K209" s="42"/>
      <c r="L209" s="46"/>
      <c r="M209" s="232"/>
      <c r="N209" s="233"/>
      <c r="O209" s="86"/>
      <c r="P209" s="86"/>
      <c r="Q209" s="86"/>
      <c r="R209" s="86"/>
      <c r="S209" s="86"/>
      <c r="T209" s="86"/>
      <c r="U209" s="87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T209" s="19" t="s">
        <v>345</v>
      </c>
      <c r="AU209" s="19" t="s">
        <v>85</v>
      </c>
    </row>
    <row r="210" s="13" customFormat="1">
      <c r="A210" s="13"/>
      <c r="B210" s="236"/>
      <c r="C210" s="237"/>
      <c r="D210" s="229" t="s">
        <v>347</v>
      </c>
      <c r="E210" s="238" t="s">
        <v>19</v>
      </c>
      <c r="F210" s="239" t="s">
        <v>3659</v>
      </c>
      <c r="G210" s="237"/>
      <c r="H210" s="240">
        <v>1</v>
      </c>
      <c r="I210" s="241"/>
      <c r="J210" s="237"/>
      <c r="K210" s="237"/>
      <c r="L210" s="242"/>
      <c r="M210" s="243"/>
      <c r="N210" s="244"/>
      <c r="O210" s="244"/>
      <c r="P210" s="244"/>
      <c r="Q210" s="244"/>
      <c r="R210" s="244"/>
      <c r="S210" s="244"/>
      <c r="T210" s="244"/>
      <c r="U210" s="245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T210" s="246" t="s">
        <v>347</v>
      </c>
      <c r="AU210" s="246" t="s">
        <v>85</v>
      </c>
      <c r="AV210" s="13" t="s">
        <v>85</v>
      </c>
      <c r="AW210" s="13" t="s">
        <v>37</v>
      </c>
      <c r="AX210" s="13" t="s">
        <v>83</v>
      </c>
      <c r="AY210" s="246" t="s">
        <v>335</v>
      </c>
    </row>
    <row r="211" s="2" customFormat="1" ht="21.75" customHeight="1">
      <c r="A211" s="40"/>
      <c r="B211" s="41"/>
      <c r="C211" s="216" t="s">
        <v>550</v>
      </c>
      <c r="D211" s="216" t="s">
        <v>337</v>
      </c>
      <c r="E211" s="217" t="s">
        <v>3660</v>
      </c>
      <c r="F211" s="218" t="s">
        <v>3570</v>
      </c>
      <c r="G211" s="219" t="s">
        <v>618</v>
      </c>
      <c r="H211" s="220">
        <v>37.5</v>
      </c>
      <c r="I211" s="221"/>
      <c r="J211" s="222">
        <f>ROUND(I211*H211,2)</f>
        <v>0</v>
      </c>
      <c r="K211" s="218" t="s">
        <v>19</v>
      </c>
      <c r="L211" s="46"/>
      <c r="M211" s="223" t="s">
        <v>19</v>
      </c>
      <c r="N211" s="224" t="s">
        <v>47</v>
      </c>
      <c r="O211" s="86"/>
      <c r="P211" s="225">
        <f>O211*H211</f>
        <v>0</v>
      </c>
      <c r="Q211" s="225">
        <v>0.026689999999999998</v>
      </c>
      <c r="R211" s="225">
        <f>Q211*H211</f>
        <v>1.000875</v>
      </c>
      <c r="S211" s="225">
        <v>0</v>
      </c>
      <c r="T211" s="225">
        <f>S211*H211</f>
        <v>0</v>
      </c>
      <c r="U211" s="226" t="s">
        <v>19</v>
      </c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R211" s="227" t="s">
        <v>447</v>
      </c>
      <c r="AT211" s="227" t="s">
        <v>337</v>
      </c>
      <c r="AU211" s="227" t="s">
        <v>85</v>
      </c>
      <c r="AY211" s="19" t="s">
        <v>335</v>
      </c>
      <c r="BE211" s="228">
        <f>IF(N211="základní",J211,0)</f>
        <v>0</v>
      </c>
      <c r="BF211" s="228">
        <f>IF(N211="snížená",J211,0)</f>
        <v>0</v>
      </c>
      <c r="BG211" s="228">
        <f>IF(N211="zákl. přenesená",J211,0)</f>
        <v>0</v>
      </c>
      <c r="BH211" s="228">
        <f>IF(N211="sníž. přenesená",J211,0)</f>
        <v>0</v>
      </c>
      <c r="BI211" s="228">
        <f>IF(N211="nulová",J211,0)</f>
        <v>0</v>
      </c>
      <c r="BJ211" s="19" t="s">
        <v>83</v>
      </c>
      <c r="BK211" s="228">
        <f>ROUND(I211*H211,2)</f>
        <v>0</v>
      </c>
      <c r="BL211" s="19" t="s">
        <v>447</v>
      </c>
      <c r="BM211" s="227" t="s">
        <v>3661</v>
      </c>
    </row>
    <row r="212" s="2" customFormat="1">
      <c r="A212" s="40"/>
      <c r="B212" s="41"/>
      <c r="C212" s="42"/>
      <c r="D212" s="229" t="s">
        <v>343</v>
      </c>
      <c r="E212" s="42"/>
      <c r="F212" s="230" t="s">
        <v>3572</v>
      </c>
      <c r="G212" s="42"/>
      <c r="H212" s="42"/>
      <c r="I212" s="231"/>
      <c r="J212" s="42"/>
      <c r="K212" s="42"/>
      <c r="L212" s="46"/>
      <c r="M212" s="232"/>
      <c r="N212" s="233"/>
      <c r="O212" s="86"/>
      <c r="P212" s="86"/>
      <c r="Q212" s="86"/>
      <c r="R212" s="86"/>
      <c r="S212" s="86"/>
      <c r="T212" s="86"/>
      <c r="U212" s="87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T212" s="19" t="s">
        <v>343</v>
      </c>
      <c r="AU212" s="19" t="s">
        <v>85</v>
      </c>
    </row>
    <row r="213" s="13" customFormat="1">
      <c r="A213" s="13"/>
      <c r="B213" s="236"/>
      <c r="C213" s="237"/>
      <c r="D213" s="229" t="s">
        <v>347</v>
      </c>
      <c r="E213" s="238" t="s">
        <v>19</v>
      </c>
      <c r="F213" s="239" t="s">
        <v>3662</v>
      </c>
      <c r="G213" s="237"/>
      <c r="H213" s="240">
        <v>2.5</v>
      </c>
      <c r="I213" s="241"/>
      <c r="J213" s="237"/>
      <c r="K213" s="237"/>
      <c r="L213" s="242"/>
      <c r="M213" s="243"/>
      <c r="N213" s="244"/>
      <c r="O213" s="244"/>
      <c r="P213" s="244"/>
      <c r="Q213" s="244"/>
      <c r="R213" s="244"/>
      <c r="S213" s="244"/>
      <c r="T213" s="244"/>
      <c r="U213" s="245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T213" s="246" t="s">
        <v>347</v>
      </c>
      <c r="AU213" s="246" t="s">
        <v>85</v>
      </c>
      <c r="AV213" s="13" t="s">
        <v>85</v>
      </c>
      <c r="AW213" s="13" t="s">
        <v>37</v>
      </c>
      <c r="AX213" s="13" t="s">
        <v>76</v>
      </c>
      <c r="AY213" s="246" t="s">
        <v>335</v>
      </c>
    </row>
    <row r="214" s="13" customFormat="1">
      <c r="A214" s="13"/>
      <c r="B214" s="236"/>
      <c r="C214" s="237"/>
      <c r="D214" s="229" t="s">
        <v>347</v>
      </c>
      <c r="E214" s="238" t="s">
        <v>19</v>
      </c>
      <c r="F214" s="239" t="s">
        <v>3663</v>
      </c>
      <c r="G214" s="237"/>
      <c r="H214" s="240">
        <v>17</v>
      </c>
      <c r="I214" s="241"/>
      <c r="J214" s="237"/>
      <c r="K214" s="237"/>
      <c r="L214" s="242"/>
      <c r="M214" s="243"/>
      <c r="N214" s="244"/>
      <c r="O214" s="244"/>
      <c r="P214" s="244"/>
      <c r="Q214" s="244"/>
      <c r="R214" s="244"/>
      <c r="S214" s="244"/>
      <c r="T214" s="244"/>
      <c r="U214" s="245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T214" s="246" t="s">
        <v>347</v>
      </c>
      <c r="AU214" s="246" t="s">
        <v>85</v>
      </c>
      <c r="AV214" s="13" t="s">
        <v>85</v>
      </c>
      <c r="AW214" s="13" t="s">
        <v>37</v>
      </c>
      <c r="AX214" s="13" t="s">
        <v>76</v>
      </c>
      <c r="AY214" s="246" t="s">
        <v>335</v>
      </c>
    </row>
    <row r="215" s="13" customFormat="1">
      <c r="A215" s="13"/>
      <c r="B215" s="236"/>
      <c r="C215" s="237"/>
      <c r="D215" s="229" t="s">
        <v>347</v>
      </c>
      <c r="E215" s="238" t="s">
        <v>19</v>
      </c>
      <c r="F215" s="239" t="s">
        <v>3579</v>
      </c>
      <c r="G215" s="237"/>
      <c r="H215" s="240">
        <v>3</v>
      </c>
      <c r="I215" s="241"/>
      <c r="J215" s="237"/>
      <c r="K215" s="237"/>
      <c r="L215" s="242"/>
      <c r="M215" s="243"/>
      <c r="N215" s="244"/>
      <c r="O215" s="244"/>
      <c r="P215" s="244"/>
      <c r="Q215" s="244"/>
      <c r="R215" s="244"/>
      <c r="S215" s="244"/>
      <c r="T215" s="244"/>
      <c r="U215" s="245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T215" s="246" t="s">
        <v>347</v>
      </c>
      <c r="AU215" s="246" t="s">
        <v>85</v>
      </c>
      <c r="AV215" s="13" t="s">
        <v>85</v>
      </c>
      <c r="AW215" s="13" t="s">
        <v>37</v>
      </c>
      <c r="AX215" s="13" t="s">
        <v>76</v>
      </c>
      <c r="AY215" s="246" t="s">
        <v>335</v>
      </c>
    </row>
    <row r="216" s="13" customFormat="1">
      <c r="A216" s="13"/>
      <c r="B216" s="236"/>
      <c r="C216" s="237"/>
      <c r="D216" s="229" t="s">
        <v>347</v>
      </c>
      <c r="E216" s="238" t="s">
        <v>19</v>
      </c>
      <c r="F216" s="239" t="s">
        <v>3575</v>
      </c>
      <c r="G216" s="237"/>
      <c r="H216" s="240">
        <v>3</v>
      </c>
      <c r="I216" s="241"/>
      <c r="J216" s="237"/>
      <c r="K216" s="237"/>
      <c r="L216" s="242"/>
      <c r="M216" s="243"/>
      <c r="N216" s="244"/>
      <c r="O216" s="244"/>
      <c r="P216" s="244"/>
      <c r="Q216" s="244"/>
      <c r="R216" s="244"/>
      <c r="S216" s="244"/>
      <c r="T216" s="244"/>
      <c r="U216" s="245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T216" s="246" t="s">
        <v>347</v>
      </c>
      <c r="AU216" s="246" t="s">
        <v>85</v>
      </c>
      <c r="AV216" s="13" t="s">
        <v>85</v>
      </c>
      <c r="AW216" s="13" t="s">
        <v>37</v>
      </c>
      <c r="AX216" s="13" t="s">
        <v>76</v>
      </c>
      <c r="AY216" s="246" t="s">
        <v>335</v>
      </c>
    </row>
    <row r="217" s="13" customFormat="1">
      <c r="A217" s="13"/>
      <c r="B217" s="236"/>
      <c r="C217" s="237"/>
      <c r="D217" s="229" t="s">
        <v>347</v>
      </c>
      <c r="E217" s="238" t="s">
        <v>19</v>
      </c>
      <c r="F217" s="239" t="s">
        <v>3664</v>
      </c>
      <c r="G217" s="237"/>
      <c r="H217" s="240">
        <v>2</v>
      </c>
      <c r="I217" s="241"/>
      <c r="J217" s="237"/>
      <c r="K217" s="237"/>
      <c r="L217" s="242"/>
      <c r="M217" s="243"/>
      <c r="N217" s="244"/>
      <c r="O217" s="244"/>
      <c r="P217" s="244"/>
      <c r="Q217" s="244"/>
      <c r="R217" s="244"/>
      <c r="S217" s="244"/>
      <c r="T217" s="244"/>
      <c r="U217" s="245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T217" s="246" t="s">
        <v>347</v>
      </c>
      <c r="AU217" s="246" t="s">
        <v>85</v>
      </c>
      <c r="AV217" s="13" t="s">
        <v>85</v>
      </c>
      <c r="AW217" s="13" t="s">
        <v>37</v>
      </c>
      <c r="AX217" s="13" t="s">
        <v>76</v>
      </c>
      <c r="AY217" s="246" t="s">
        <v>335</v>
      </c>
    </row>
    <row r="218" s="13" customFormat="1">
      <c r="A218" s="13"/>
      <c r="B218" s="236"/>
      <c r="C218" s="237"/>
      <c r="D218" s="229" t="s">
        <v>347</v>
      </c>
      <c r="E218" s="238" t="s">
        <v>19</v>
      </c>
      <c r="F218" s="239" t="s">
        <v>3575</v>
      </c>
      <c r="G218" s="237"/>
      <c r="H218" s="240">
        <v>3</v>
      </c>
      <c r="I218" s="241"/>
      <c r="J218" s="237"/>
      <c r="K218" s="237"/>
      <c r="L218" s="242"/>
      <c r="M218" s="243"/>
      <c r="N218" s="244"/>
      <c r="O218" s="244"/>
      <c r="P218" s="244"/>
      <c r="Q218" s="244"/>
      <c r="R218" s="244"/>
      <c r="S218" s="244"/>
      <c r="T218" s="244"/>
      <c r="U218" s="245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T218" s="246" t="s">
        <v>347</v>
      </c>
      <c r="AU218" s="246" t="s">
        <v>85</v>
      </c>
      <c r="AV218" s="13" t="s">
        <v>85</v>
      </c>
      <c r="AW218" s="13" t="s">
        <v>37</v>
      </c>
      <c r="AX218" s="13" t="s">
        <v>76</v>
      </c>
      <c r="AY218" s="246" t="s">
        <v>335</v>
      </c>
    </row>
    <row r="219" s="13" customFormat="1">
      <c r="A219" s="13"/>
      <c r="B219" s="236"/>
      <c r="C219" s="237"/>
      <c r="D219" s="229" t="s">
        <v>347</v>
      </c>
      <c r="E219" s="238" t="s">
        <v>19</v>
      </c>
      <c r="F219" s="239" t="s">
        <v>3665</v>
      </c>
      <c r="G219" s="237"/>
      <c r="H219" s="240">
        <v>7</v>
      </c>
      <c r="I219" s="241"/>
      <c r="J219" s="237"/>
      <c r="K219" s="237"/>
      <c r="L219" s="242"/>
      <c r="M219" s="243"/>
      <c r="N219" s="244"/>
      <c r="O219" s="244"/>
      <c r="P219" s="244"/>
      <c r="Q219" s="244"/>
      <c r="R219" s="244"/>
      <c r="S219" s="244"/>
      <c r="T219" s="244"/>
      <c r="U219" s="245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T219" s="246" t="s">
        <v>347</v>
      </c>
      <c r="AU219" s="246" t="s">
        <v>85</v>
      </c>
      <c r="AV219" s="13" t="s">
        <v>85</v>
      </c>
      <c r="AW219" s="13" t="s">
        <v>37</v>
      </c>
      <c r="AX219" s="13" t="s">
        <v>76</v>
      </c>
      <c r="AY219" s="246" t="s">
        <v>335</v>
      </c>
    </row>
    <row r="220" s="15" customFormat="1">
      <c r="A220" s="15"/>
      <c r="B220" s="267"/>
      <c r="C220" s="268"/>
      <c r="D220" s="229" t="s">
        <v>347</v>
      </c>
      <c r="E220" s="269" t="s">
        <v>19</v>
      </c>
      <c r="F220" s="270" t="s">
        <v>462</v>
      </c>
      <c r="G220" s="268"/>
      <c r="H220" s="271">
        <v>37.5</v>
      </c>
      <c r="I220" s="272"/>
      <c r="J220" s="268"/>
      <c r="K220" s="268"/>
      <c r="L220" s="273"/>
      <c r="M220" s="274"/>
      <c r="N220" s="275"/>
      <c r="O220" s="275"/>
      <c r="P220" s="275"/>
      <c r="Q220" s="275"/>
      <c r="R220" s="275"/>
      <c r="S220" s="275"/>
      <c r="T220" s="275"/>
      <c r="U220" s="276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T220" s="277" t="s">
        <v>347</v>
      </c>
      <c r="AU220" s="277" t="s">
        <v>85</v>
      </c>
      <c r="AV220" s="15" t="s">
        <v>103</v>
      </c>
      <c r="AW220" s="15" t="s">
        <v>37</v>
      </c>
      <c r="AX220" s="15" t="s">
        <v>83</v>
      </c>
      <c r="AY220" s="277" t="s">
        <v>335</v>
      </c>
    </row>
    <row r="221" s="2" customFormat="1" ht="16.5" customHeight="1">
      <c r="A221" s="40"/>
      <c r="B221" s="41"/>
      <c r="C221" s="216" t="s">
        <v>565</v>
      </c>
      <c r="D221" s="216" t="s">
        <v>337</v>
      </c>
      <c r="E221" s="217" t="s">
        <v>3666</v>
      </c>
      <c r="F221" s="218" t="s">
        <v>3607</v>
      </c>
      <c r="G221" s="219" t="s">
        <v>388</v>
      </c>
      <c r="H221" s="220">
        <v>14</v>
      </c>
      <c r="I221" s="221"/>
      <c r="J221" s="222">
        <f>ROUND(I221*H221,2)</f>
        <v>0</v>
      </c>
      <c r="K221" s="218" t="s">
        <v>19</v>
      </c>
      <c r="L221" s="46"/>
      <c r="M221" s="223" t="s">
        <v>19</v>
      </c>
      <c r="N221" s="224" t="s">
        <v>47</v>
      </c>
      <c r="O221" s="86"/>
      <c r="P221" s="225">
        <f>O221*H221</f>
        <v>0</v>
      </c>
      <c r="Q221" s="225">
        <v>0.00198</v>
      </c>
      <c r="R221" s="225">
        <f>Q221*H221</f>
        <v>0.027720000000000002</v>
      </c>
      <c r="S221" s="225">
        <v>0</v>
      </c>
      <c r="T221" s="225">
        <f>S221*H221</f>
        <v>0</v>
      </c>
      <c r="U221" s="226" t="s">
        <v>19</v>
      </c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R221" s="227" t="s">
        <v>447</v>
      </c>
      <c r="AT221" s="227" t="s">
        <v>337</v>
      </c>
      <c r="AU221" s="227" t="s">
        <v>85</v>
      </c>
      <c r="AY221" s="19" t="s">
        <v>335</v>
      </c>
      <c r="BE221" s="228">
        <f>IF(N221="základní",J221,0)</f>
        <v>0</v>
      </c>
      <c r="BF221" s="228">
        <f>IF(N221="snížená",J221,0)</f>
        <v>0</v>
      </c>
      <c r="BG221" s="228">
        <f>IF(N221="zákl. přenesená",J221,0)</f>
        <v>0</v>
      </c>
      <c r="BH221" s="228">
        <f>IF(N221="sníž. přenesená",J221,0)</f>
        <v>0</v>
      </c>
      <c r="BI221" s="228">
        <f>IF(N221="nulová",J221,0)</f>
        <v>0</v>
      </c>
      <c r="BJ221" s="19" t="s">
        <v>83</v>
      </c>
      <c r="BK221" s="228">
        <f>ROUND(I221*H221,2)</f>
        <v>0</v>
      </c>
      <c r="BL221" s="19" t="s">
        <v>447</v>
      </c>
      <c r="BM221" s="227" t="s">
        <v>3667</v>
      </c>
    </row>
    <row r="222" s="2" customFormat="1">
      <c r="A222" s="40"/>
      <c r="B222" s="41"/>
      <c r="C222" s="42"/>
      <c r="D222" s="229" t="s">
        <v>343</v>
      </c>
      <c r="E222" s="42"/>
      <c r="F222" s="230" t="s">
        <v>3609</v>
      </c>
      <c r="G222" s="42"/>
      <c r="H222" s="42"/>
      <c r="I222" s="231"/>
      <c r="J222" s="42"/>
      <c r="K222" s="42"/>
      <c r="L222" s="46"/>
      <c r="M222" s="232"/>
      <c r="N222" s="233"/>
      <c r="O222" s="86"/>
      <c r="P222" s="86"/>
      <c r="Q222" s="86"/>
      <c r="R222" s="86"/>
      <c r="S222" s="86"/>
      <c r="T222" s="86"/>
      <c r="U222" s="87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T222" s="19" t="s">
        <v>343</v>
      </c>
      <c r="AU222" s="19" t="s">
        <v>85</v>
      </c>
    </row>
    <row r="223" s="2" customFormat="1" ht="21.75" customHeight="1">
      <c r="A223" s="40"/>
      <c r="B223" s="41"/>
      <c r="C223" s="257" t="s">
        <v>1388</v>
      </c>
      <c r="D223" s="257" t="s">
        <v>395</v>
      </c>
      <c r="E223" s="258" t="s">
        <v>3668</v>
      </c>
      <c r="F223" s="259" t="s">
        <v>3612</v>
      </c>
      <c r="G223" s="260" t="s">
        <v>388</v>
      </c>
      <c r="H223" s="261">
        <v>14.699999999999999</v>
      </c>
      <c r="I223" s="262"/>
      <c r="J223" s="263">
        <f>ROUND(I223*H223,2)</f>
        <v>0</v>
      </c>
      <c r="K223" s="259" t="s">
        <v>19</v>
      </c>
      <c r="L223" s="264"/>
      <c r="M223" s="265" t="s">
        <v>19</v>
      </c>
      <c r="N223" s="266" t="s">
        <v>47</v>
      </c>
      <c r="O223" s="86"/>
      <c r="P223" s="225">
        <f>O223*H223</f>
        <v>0</v>
      </c>
      <c r="Q223" s="225">
        <v>0.0060000000000000001</v>
      </c>
      <c r="R223" s="225">
        <f>Q223*H223</f>
        <v>0.088200000000000001</v>
      </c>
      <c r="S223" s="225">
        <v>0</v>
      </c>
      <c r="T223" s="225">
        <f>S223*H223</f>
        <v>0</v>
      </c>
      <c r="U223" s="226" t="s">
        <v>19</v>
      </c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R223" s="227" t="s">
        <v>565</v>
      </c>
      <c r="AT223" s="227" t="s">
        <v>395</v>
      </c>
      <c r="AU223" s="227" t="s">
        <v>85</v>
      </c>
      <c r="AY223" s="19" t="s">
        <v>335</v>
      </c>
      <c r="BE223" s="228">
        <f>IF(N223="základní",J223,0)</f>
        <v>0</v>
      </c>
      <c r="BF223" s="228">
        <f>IF(N223="snížená",J223,0)</f>
        <v>0</v>
      </c>
      <c r="BG223" s="228">
        <f>IF(N223="zákl. přenesená",J223,0)</f>
        <v>0</v>
      </c>
      <c r="BH223" s="228">
        <f>IF(N223="sníž. přenesená",J223,0)</f>
        <v>0</v>
      </c>
      <c r="BI223" s="228">
        <f>IF(N223="nulová",J223,0)</f>
        <v>0</v>
      </c>
      <c r="BJ223" s="19" t="s">
        <v>83</v>
      </c>
      <c r="BK223" s="228">
        <f>ROUND(I223*H223,2)</f>
        <v>0</v>
      </c>
      <c r="BL223" s="19" t="s">
        <v>447</v>
      </c>
      <c r="BM223" s="227" t="s">
        <v>3669</v>
      </c>
    </row>
    <row r="224" s="2" customFormat="1">
      <c r="A224" s="40"/>
      <c r="B224" s="41"/>
      <c r="C224" s="42"/>
      <c r="D224" s="229" t="s">
        <v>343</v>
      </c>
      <c r="E224" s="42"/>
      <c r="F224" s="230" t="s">
        <v>3612</v>
      </c>
      <c r="G224" s="42"/>
      <c r="H224" s="42"/>
      <c r="I224" s="231"/>
      <c r="J224" s="42"/>
      <c r="K224" s="42"/>
      <c r="L224" s="46"/>
      <c r="M224" s="232"/>
      <c r="N224" s="233"/>
      <c r="O224" s="86"/>
      <c r="P224" s="86"/>
      <c r="Q224" s="86"/>
      <c r="R224" s="86"/>
      <c r="S224" s="86"/>
      <c r="T224" s="86"/>
      <c r="U224" s="87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T224" s="19" t="s">
        <v>343</v>
      </c>
      <c r="AU224" s="19" t="s">
        <v>85</v>
      </c>
    </row>
    <row r="225" s="13" customFormat="1">
      <c r="A225" s="13"/>
      <c r="B225" s="236"/>
      <c r="C225" s="237"/>
      <c r="D225" s="229" t="s">
        <v>347</v>
      </c>
      <c r="E225" s="237"/>
      <c r="F225" s="239" t="s">
        <v>3670</v>
      </c>
      <c r="G225" s="237"/>
      <c r="H225" s="240">
        <v>14.699999999999999</v>
      </c>
      <c r="I225" s="241"/>
      <c r="J225" s="237"/>
      <c r="K225" s="237"/>
      <c r="L225" s="242"/>
      <c r="M225" s="243"/>
      <c r="N225" s="244"/>
      <c r="O225" s="244"/>
      <c r="P225" s="244"/>
      <c r="Q225" s="244"/>
      <c r="R225" s="244"/>
      <c r="S225" s="244"/>
      <c r="T225" s="244"/>
      <c r="U225" s="245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T225" s="246" t="s">
        <v>347</v>
      </c>
      <c r="AU225" s="246" t="s">
        <v>85</v>
      </c>
      <c r="AV225" s="13" t="s">
        <v>85</v>
      </c>
      <c r="AW225" s="13" t="s">
        <v>4</v>
      </c>
      <c r="AX225" s="13" t="s">
        <v>83</v>
      </c>
      <c r="AY225" s="246" t="s">
        <v>335</v>
      </c>
    </row>
    <row r="226" s="2" customFormat="1" ht="16.5" customHeight="1">
      <c r="A226" s="40"/>
      <c r="B226" s="41"/>
      <c r="C226" s="216" t="s">
        <v>570</v>
      </c>
      <c r="D226" s="216" t="s">
        <v>337</v>
      </c>
      <c r="E226" s="217" t="s">
        <v>3671</v>
      </c>
      <c r="F226" s="218" t="s">
        <v>3616</v>
      </c>
      <c r="G226" s="219" t="s">
        <v>388</v>
      </c>
      <c r="H226" s="220">
        <v>95</v>
      </c>
      <c r="I226" s="221"/>
      <c r="J226" s="222">
        <f>ROUND(I226*H226,2)</f>
        <v>0</v>
      </c>
      <c r="K226" s="218" t="s">
        <v>19</v>
      </c>
      <c r="L226" s="46"/>
      <c r="M226" s="223" t="s">
        <v>19</v>
      </c>
      <c r="N226" s="224" t="s">
        <v>47</v>
      </c>
      <c r="O226" s="86"/>
      <c r="P226" s="225">
        <f>O226*H226</f>
        <v>0</v>
      </c>
      <c r="Q226" s="225">
        <v>0.0015100000000000001</v>
      </c>
      <c r="R226" s="225">
        <f>Q226*H226</f>
        <v>0.14344999999999999</v>
      </c>
      <c r="S226" s="225">
        <v>0</v>
      </c>
      <c r="T226" s="225">
        <f>S226*H226</f>
        <v>0</v>
      </c>
      <c r="U226" s="226" t="s">
        <v>19</v>
      </c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R226" s="227" t="s">
        <v>447</v>
      </c>
      <c r="AT226" s="227" t="s">
        <v>337</v>
      </c>
      <c r="AU226" s="227" t="s">
        <v>85</v>
      </c>
      <c r="AY226" s="19" t="s">
        <v>335</v>
      </c>
      <c r="BE226" s="228">
        <f>IF(N226="základní",J226,0)</f>
        <v>0</v>
      </c>
      <c r="BF226" s="228">
        <f>IF(N226="snížená",J226,0)</f>
        <v>0</v>
      </c>
      <c r="BG226" s="228">
        <f>IF(N226="zákl. přenesená",J226,0)</f>
        <v>0</v>
      </c>
      <c r="BH226" s="228">
        <f>IF(N226="sníž. přenesená",J226,0)</f>
        <v>0</v>
      </c>
      <c r="BI226" s="228">
        <f>IF(N226="nulová",J226,0)</f>
        <v>0</v>
      </c>
      <c r="BJ226" s="19" t="s">
        <v>83</v>
      </c>
      <c r="BK226" s="228">
        <f>ROUND(I226*H226,2)</f>
        <v>0</v>
      </c>
      <c r="BL226" s="19" t="s">
        <v>447</v>
      </c>
      <c r="BM226" s="227" t="s">
        <v>3672</v>
      </c>
    </row>
    <row r="227" s="2" customFormat="1">
      <c r="A227" s="40"/>
      <c r="B227" s="41"/>
      <c r="C227" s="42"/>
      <c r="D227" s="229" t="s">
        <v>343</v>
      </c>
      <c r="E227" s="42"/>
      <c r="F227" s="230" t="s">
        <v>3618</v>
      </c>
      <c r="G227" s="42"/>
      <c r="H227" s="42"/>
      <c r="I227" s="231"/>
      <c r="J227" s="42"/>
      <c r="K227" s="42"/>
      <c r="L227" s="46"/>
      <c r="M227" s="232"/>
      <c r="N227" s="233"/>
      <c r="O227" s="86"/>
      <c r="P227" s="86"/>
      <c r="Q227" s="86"/>
      <c r="R227" s="86"/>
      <c r="S227" s="86"/>
      <c r="T227" s="86"/>
      <c r="U227" s="87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T227" s="19" t="s">
        <v>343</v>
      </c>
      <c r="AU227" s="19" t="s">
        <v>85</v>
      </c>
    </row>
    <row r="228" s="13" customFormat="1">
      <c r="A228" s="13"/>
      <c r="B228" s="236"/>
      <c r="C228" s="237"/>
      <c r="D228" s="229" t="s">
        <v>347</v>
      </c>
      <c r="E228" s="238" t="s">
        <v>19</v>
      </c>
      <c r="F228" s="239" t="s">
        <v>3673</v>
      </c>
      <c r="G228" s="237"/>
      <c r="H228" s="240">
        <v>40</v>
      </c>
      <c r="I228" s="241"/>
      <c r="J228" s="237"/>
      <c r="K228" s="237"/>
      <c r="L228" s="242"/>
      <c r="M228" s="243"/>
      <c r="N228" s="244"/>
      <c r="O228" s="244"/>
      <c r="P228" s="244"/>
      <c r="Q228" s="244"/>
      <c r="R228" s="244"/>
      <c r="S228" s="244"/>
      <c r="T228" s="244"/>
      <c r="U228" s="245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T228" s="246" t="s">
        <v>347</v>
      </c>
      <c r="AU228" s="246" t="s">
        <v>85</v>
      </c>
      <c r="AV228" s="13" t="s">
        <v>85</v>
      </c>
      <c r="AW228" s="13" t="s">
        <v>37</v>
      </c>
      <c r="AX228" s="13" t="s">
        <v>76</v>
      </c>
      <c r="AY228" s="246" t="s">
        <v>335</v>
      </c>
    </row>
    <row r="229" s="13" customFormat="1">
      <c r="A229" s="13"/>
      <c r="B229" s="236"/>
      <c r="C229" s="237"/>
      <c r="D229" s="229" t="s">
        <v>347</v>
      </c>
      <c r="E229" s="238" t="s">
        <v>19</v>
      </c>
      <c r="F229" s="239" t="s">
        <v>3674</v>
      </c>
      <c r="G229" s="237"/>
      <c r="H229" s="240">
        <v>55</v>
      </c>
      <c r="I229" s="241"/>
      <c r="J229" s="237"/>
      <c r="K229" s="237"/>
      <c r="L229" s="242"/>
      <c r="M229" s="243"/>
      <c r="N229" s="244"/>
      <c r="O229" s="244"/>
      <c r="P229" s="244"/>
      <c r="Q229" s="244"/>
      <c r="R229" s="244"/>
      <c r="S229" s="244"/>
      <c r="T229" s="244"/>
      <c r="U229" s="245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T229" s="246" t="s">
        <v>347</v>
      </c>
      <c r="AU229" s="246" t="s">
        <v>85</v>
      </c>
      <c r="AV229" s="13" t="s">
        <v>85</v>
      </c>
      <c r="AW229" s="13" t="s">
        <v>37</v>
      </c>
      <c r="AX229" s="13" t="s">
        <v>76</v>
      </c>
      <c r="AY229" s="246" t="s">
        <v>335</v>
      </c>
    </row>
    <row r="230" s="15" customFormat="1">
      <c r="A230" s="15"/>
      <c r="B230" s="267"/>
      <c r="C230" s="268"/>
      <c r="D230" s="229" t="s">
        <v>347</v>
      </c>
      <c r="E230" s="269" t="s">
        <v>19</v>
      </c>
      <c r="F230" s="270" t="s">
        <v>462</v>
      </c>
      <c r="G230" s="268"/>
      <c r="H230" s="271">
        <v>95</v>
      </c>
      <c r="I230" s="272"/>
      <c r="J230" s="268"/>
      <c r="K230" s="268"/>
      <c r="L230" s="273"/>
      <c r="M230" s="274"/>
      <c r="N230" s="275"/>
      <c r="O230" s="275"/>
      <c r="P230" s="275"/>
      <c r="Q230" s="275"/>
      <c r="R230" s="275"/>
      <c r="S230" s="275"/>
      <c r="T230" s="275"/>
      <c r="U230" s="276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T230" s="277" t="s">
        <v>347</v>
      </c>
      <c r="AU230" s="277" t="s">
        <v>85</v>
      </c>
      <c r="AV230" s="15" t="s">
        <v>103</v>
      </c>
      <c r="AW230" s="15" t="s">
        <v>37</v>
      </c>
      <c r="AX230" s="15" t="s">
        <v>83</v>
      </c>
      <c r="AY230" s="277" t="s">
        <v>335</v>
      </c>
    </row>
    <row r="231" s="2" customFormat="1" ht="16.5" customHeight="1">
      <c r="A231" s="40"/>
      <c r="B231" s="41"/>
      <c r="C231" s="257" t="s">
        <v>581</v>
      </c>
      <c r="D231" s="257" t="s">
        <v>395</v>
      </c>
      <c r="E231" s="258" t="s">
        <v>3675</v>
      </c>
      <c r="F231" s="259" t="s">
        <v>3622</v>
      </c>
      <c r="G231" s="260" t="s">
        <v>388</v>
      </c>
      <c r="H231" s="261">
        <v>57.75</v>
      </c>
      <c r="I231" s="262"/>
      <c r="J231" s="263">
        <f>ROUND(I231*H231,2)</f>
        <v>0</v>
      </c>
      <c r="K231" s="259" t="s">
        <v>19</v>
      </c>
      <c r="L231" s="264"/>
      <c r="M231" s="265" t="s">
        <v>19</v>
      </c>
      <c r="N231" s="266" t="s">
        <v>47</v>
      </c>
      <c r="O231" s="86"/>
      <c r="P231" s="225">
        <f>O231*H231</f>
        <v>0</v>
      </c>
      <c r="Q231" s="225">
        <v>0.0030000000000000001</v>
      </c>
      <c r="R231" s="225">
        <f>Q231*H231</f>
        <v>0.17325000000000002</v>
      </c>
      <c r="S231" s="225">
        <v>0</v>
      </c>
      <c r="T231" s="225">
        <f>S231*H231</f>
        <v>0</v>
      </c>
      <c r="U231" s="226" t="s">
        <v>19</v>
      </c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R231" s="227" t="s">
        <v>565</v>
      </c>
      <c r="AT231" s="227" t="s">
        <v>395</v>
      </c>
      <c r="AU231" s="227" t="s">
        <v>85</v>
      </c>
      <c r="AY231" s="19" t="s">
        <v>335</v>
      </c>
      <c r="BE231" s="228">
        <f>IF(N231="základní",J231,0)</f>
        <v>0</v>
      </c>
      <c r="BF231" s="228">
        <f>IF(N231="snížená",J231,0)</f>
        <v>0</v>
      </c>
      <c r="BG231" s="228">
        <f>IF(N231="zákl. přenesená",J231,0)</f>
        <v>0</v>
      </c>
      <c r="BH231" s="228">
        <f>IF(N231="sníž. přenesená",J231,0)</f>
        <v>0</v>
      </c>
      <c r="BI231" s="228">
        <f>IF(N231="nulová",J231,0)</f>
        <v>0</v>
      </c>
      <c r="BJ231" s="19" t="s">
        <v>83</v>
      </c>
      <c r="BK231" s="228">
        <f>ROUND(I231*H231,2)</f>
        <v>0</v>
      </c>
      <c r="BL231" s="19" t="s">
        <v>447</v>
      </c>
      <c r="BM231" s="227" t="s">
        <v>3676</v>
      </c>
    </row>
    <row r="232" s="2" customFormat="1">
      <c r="A232" s="40"/>
      <c r="B232" s="41"/>
      <c r="C232" s="42"/>
      <c r="D232" s="229" t="s">
        <v>343</v>
      </c>
      <c r="E232" s="42"/>
      <c r="F232" s="230" t="s">
        <v>3622</v>
      </c>
      <c r="G232" s="42"/>
      <c r="H232" s="42"/>
      <c r="I232" s="231"/>
      <c r="J232" s="42"/>
      <c r="K232" s="42"/>
      <c r="L232" s="46"/>
      <c r="M232" s="232"/>
      <c r="N232" s="233"/>
      <c r="O232" s="86"/>
      <c r="P232" s="86"/>
      <c r="Q232" s="86"/>
      <c r="R232" s="86"/>
      <c r="S232" s="86"/>
      <c r="T232" s="86"/>
      <c r="U232" s="87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T232" s="19" t="s">
        <v>343</v>
      </c>
      <c r="AU232" s="19" t="s">
        <v>85</v>
      </c>
    </row>
    <row r="233" s="13" customFormat="1">
      <c r="A233" s="13"/>
      <c r="B233" s="236"/>
      <c r="C233" s="237"/>
      <c r="D233" s="229" t="s">
        <v>347</v>
      </c>
      <c r="E233" s="238" t="s">
        <v>19</v>
      </c>
      <c r="F233" s="239" t="s">
        <v>3674</v>
      </c>
      <c r="G233" s="237"/>
      <c r="H233" s="240">
        <v>55</v>
      </c>
      <c r="I233" s="241"/>
      <c r="J233" s="237"/>
      <c r="K233" s="237"/>
      <c r="L233" s="242"/>
      <c r="M233" s="243"/>
      <c r="N233" s="244"/>
      <c r="O233" s="244"/>
      <c r="P233" s="244"/>
      <c r="Q233" s="244"/>
      <c r="R233" s="244"/>
      <c r="S233" s="244"/>
      <c r="T233" s="244"/>
      <c r="U233" s="245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T233" s="246" t="s">
        <v>347</v>
      </c>
      <c r="AU233" s="246" t="s">
        <v>85</v>
      </c>
      <c r="AV233" s="13" t="s">
        <v>85</v>
      </c>
      <c r="AW233" s="13" t="s">
        <v>37</v>
      </c>
      <c r="AX233" s="13" t="s">
        <v>83</v>
      </c>
      <c r="AY233" s="246" t="s">
        <v>335</v>
      </c>
    </row>
    <row r="234" s="13" customFormat="1">
      <c r="A234" s="13"/>
      <c r="B234" s="236"/>
      <c r="C234" s="237"/>
      <c r="D234" s="229" t="s">
        <v>347</v>
      </c>
      <c r="E234" s="237"/>
      <c r="F234" s="239" t="s">
        <v>3677</v>
      </c>
      <c r="G234" s="237"/>
      <c r="H234" s="240">
        <v>57.75</v>
      </c>
      <c r="I234" s="241"/>
      <c r="J234" s="237"/>
      <c r="K234" s="237"/>
      <c r="L234" s="242"/>
      <c r="M234" s="243"/>
      <c r="N234" s="244"/>
      <c r="O234" s="244"/>
      <c r="P234" s="244"/>
      <c r="Q234" s="244"/>
      <c r="R234" s="244"/>
      <c r="S234" s="244"/>
      <c r="T234" s="244"/>
      <c r="U234" s="245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T234" s="246" t="s">
        <v>347</v>
      </c>
      <c r="AU234" s="246" t="s">
        <v>85</v>
      </c>
      <c r="AV234" s="13" t="s">
        <v>85</v>
      </c>
      <c r="AW234" s="13" t="s">
        <v>4</v>
      </c>
      <c r="AX234" s="13" t="s">
        <v>83</v>
      </c>
      <c r="AY234" s="246" t="s">
        <v>335</v>
      </c>
    </row>
    <row r="235" s="2" customFormat="1" ht="16.5" customHeight="1">
      <c r="A235" s="40"/>
      <c r="B235" s="41"/>
      <c r="C235" s="257" t="s">
        <v>586</v>
      </c>
      <c r="D235" s="257" t="s">
        <v>395</v>
      </c>
      <c r="E235" s="258" t="s">
        <v>3678</v>
      </c>
      <c r="F235" s="259" t="s">
        <v>3626</v>
      </c>
      <c r="G235" s="260" t="s">
        <v>388</v>
      </c>
      <c r="H235" s="261">
        <v>42</v>
      </c>
      <c r="I235" s="262"/>
      <c r="J235" s="263">
        <f>ROUND(I235*H235,2)</f>
        <v>0</v>
      </c>
      <c r="K235" s="259" t="s">
        <v>19</v>
      </c>
      <c r="L235" s="264"/>
      <c r="M235" s="265" t="s">
        <v>19</v>
      </c>
      <c r="N235" s="266" t="s">
        <v>47</v>
      </c>
      <c r="O235" s="86"/>
      <c r="P235" s="225">
        <f>O235*H235</f>
        <v>0</v>
      </c>
      <c r="Q235" s="225">
        <v>0.0040000000000000001</v>
      </c>
      <c r="R235" s="225">
        <f>Q235*H235</f>
        <v>0.16800000000000001</v>
      </c>
      <c r="S235" s="225">
        <v>0</v>
      </c>
      <c r="T235" s="225">
        <f>S235*H235</f>
        <v>0</v>
      </c>
      <c r="U235" s="226" t="s">
        <v>19</v>
      </c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R235" s="227" t="s">
        <v>565</v>
      </c>
      <c r="AT235" s="227" t="s">
        <v>395</v>
      </c>
      <c r="AU235" s="227" t="s">
        <v>85</v>
      </c>
      <c r="AY235" s="19" t="s">
        <v>335</v>
      </c>
      <c r="BE235" s="228">
        <f>IF(N235="základní",J235,0)</f>
        <v>0</v>
      </c>
      <c r="BF235" s="228">
        <f>IF(N235="snížená",J235,0)</f>
        <v>0</v>
      </c>
      <c r="BG235" s="228">
        <f>IF(N235="zákl. přenesená",J235,0)</f>
        <v>0</v>
      </c>
      <c r="BH235" s="228">
        <f>IF(N235="sníž. přenesená",J235,0)</f>
        <v>0</v>
      </c>
      <c r="BI235" s="228">
        <f>IF(N235="nulová",J235,0)</f>
        <v>0</v>
      </c>
      <c r="BJ235" s="19" t="s">
        <v>83</v>
      </c>
      <c r="BK235" s="228">
        <f>ROUND(I235*H235,2)</f>
        <v>0</v>
      </c>
      <c r="BL235" s="19" t="s">
        <v>447</v>
      </c>
      <c r="BM235" s="227" t="s">
        <v>3679</v>
      </c>
    </row>
    <row r="236" s="2" customFormat="1">
      <c r="A236" s="40"/>
      <c r="B236" s="41"/>
      <c r="C236" s="42"/>
      <c r="D236" s="229" t="s">
        <v>343</v>
      </c>
      <c r="E236" s="42"/>
      <c r="F236" s="230" t="s">
        <v>3626</v>
      </c>
      <c r="G236" s="42"/>
      <c r="H236" s="42"/>
      <c r="I236" s="231"/>
      <c r="J236" s="42"/>
      <c r="K236" s="42"/>
      <c r="L236" s="46"/>
      <c r="M236" s="232"/>
      <c r="N236" s="233"/>
      <c r="O236" s="86"/>
      <c r="P236" s="86"/>
      <c r="Q236" s="86"/>
      <c r="R236" s="86"/>
      <c r="S236" s="86"/>
      <c r="T236" s="86"/>
      <c r="U236" s="87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T236" s="19" t="s">
        <v>343</v>
      </c>
      <c r="AU236" s="19" t="s">
        <v>85</v>
      </c>
    </row>
    <row r="237" s="13" customFormat="1">
      <c r="A237" s="13"/>
      <c r="B237" s="236"/>
      <c r="C237" s="237"/>
      <c r="D237" s="229" t="s">
        <v>347</v>
      </c>
      <c r="E237" s="238" t="s">
        <v>19</v>
      </c>
      <c r="F237" s="239" t="s">
        <v>623</v>
      </c>
      <c r="G237" s="237"/>
      <c r="H237" s="240">
        <v>40</v>
      </c>
      <c r="I237" s="241"/>
      <c r="J237" s="237"/>
      <c r="K237" s="237"/>
      <c r="L237" s="242"/>
      <c r="M237" s="243"/>
      <c r="N237" s="244"/>
      <c r="O237" s="244"/>
      <c r="P237" s="244"/>
      <c r="Q237" s="244"/>
      <c r="R237" s="244"/>
      <c r="S237" s="244"/>
      <c r="T237" s="244"/>
      <c r="U237" s="245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T237" s="246" t="s">
        <v>347</v>
      </c>
      <c r="AU237" s="246" t="s">
        <v>85</v>
      </c>
      <c r="AV237" s="13" t="s">
        <v>85</v>
      </c>
      <c r="AW237" s="13" t="s">
        <v>37</v>
      </c>
      <c r="AX237" s="13" t="s">
        <v>83</v>
      </c>
      <c r="AY237" s="246" t="s">
        <v>335</v>
      </c>
    </row>
    <row r="238" s="13" customFormat="1">
      <c r="A238" s="13"/>
      <c r="B238" s="236"/>
      <c r="C238" s="237"/>
      <c r="D238" s="229" t="s">
        <v>347</v>
      </c>
      <c r="E238" s="237"/>
      <c r="F238" s="239" t="s">
        <v>3680</v>
      </c>
      <c r="G238" s="237"/>
      <c r="H238" s="240">
        <v>42</v>
      </c>
      <c r="I238" s="241"/>
      <c r="J238" s="237"/>
      <c r="K238" s="237"/>
      <c r="L238" s="242"/>
      <c r="M238" s="243"/>
      <c r="N238" s="244"/>
      <c r="O238" s="244"/>
      <c r="P238" s="244"/>
      <c r="Q238" s="244"/>
      <c r="R238" s="244"/>
      <c r="S238" s="244"/>
      <c r="T238" s="244"/>
      <c r="U238" s="245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T238" s="246" t="s">
        <v>347</v>
      </c>
      <c r="AU238" s="246" t="s">
        <v>85</v>
      </c>
      <c r="AV238" s="13" t="s">
        <v>85</v>
      </c>
      <c r="AW238" s="13" t="s">
        <v>4</v>
      </c>
      <c r="AX238" s="13" t="s">
        <v>83</v>
      </c>
      <c r="AY238" s="246" t="s">
        <v>335</v>
      </c>
    </row>
    <row r="239" s="2" customFormat="1" ht="16.5" customHeight="1">
      <c r="A239" s="40"/>
      <c r="B239" s="41"/>
      <c r="C239" s="216" t="s">
        <v>594</v>
      </c>
      <c r="D239" s="216" t="s">
        <v>337</v>
      </c>
      <c r="E239" s="217" t="s">
        <v>3681</v>
      </c>
      <c r="F239" s="218" t="s">
        <v>3630</v>
      </c>
      <c r="G239" s="219" t="s">
        <v>388</v>
      </c>
      <c r="H239" s="220">
        <v>40</v>
      </c>
      <c r="I239" s="221"/>
      <c r="J239" s="222">
        <f>ROUND(I239*H239,2)</f>
        <v>0</v>
      </c>
      <c r="K239" s="218" t="s">
        <v>19</v>
      </c>
      <c r="L239" s="46"/>
      <c r="M239" s="223" t="s">
        <v>19</v>
      </c>
      <c r="N239" s="224" t="s">
        <v>47</v>
      </c>
      <c r="O239" s="86"/>
      <c r="P239" s="225">
        <f>O239*H239</f>
        <v>0</v>
      </c>
      <c r="Q239" s="225">
        <v>0.00016000000000000001</v>
      </c>
      <c r="R239" s="225">
        <f>Q239*H239</f>
        <v>0.0064000000000000003</v>
      </c>
      <c r="S239" s="225">
        <v>0</v>
      </c>
      <c r="T239" s="225">
        <f>S239*H239</f>
        <v>0</v>
      </c>
      <c r="U239" s="226" t="s">
        <v>19</v>
      </c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R239" s="227" t="s">
        <v>447</v>
      </c>
      <c r="AT239" s="227" t="s">
        <v>337</v>
      </c>
      <c r="AU239" s="227" t="s">
        <v>85</v>
      </c>
      <c r="AY239" s="19" t="s">
        <v>335</v>
      </c>
      <c r="BE239" s="228">
        <f>IF(N239="základní",J239,0)</f>
        <v>0</v>
      </c>
      <c r="BF239" s="228">
        <f>IF(N239="snížená",J239,0)</f>
        <v>0</v>
      </c>
      <c r="BG239" s="228">
        <f>IF(N239="zákl. přenesená",J239,0)</f>
        <v>0</v>
      </c>
      <c r="BH239" s="228">
        <f>IF(N239="sníž. přenesená",J239,0)</f>
        <v>0</v>
      </c>
      <c r="BI239" s="228">
        <f>IF(N239="nulová",J239,0)</f>
        <v>0</v>
      </c>
      <c r="BJ239" s="19" t="s">
        <v>83</v>
      </c>
      <c r="BK239" s="228">
        <f>ROUND(I239*H239,2)</f>
        <v>0</v>
      </c>
      <c r="BL239" s="19" t="s">
        <v>447</v>
      </c>
      <c r="BM239" s="227" t="s">
        <v>3682</v>
      </c>
    </row>
    <row r="240" s="2" customFormat="1">
      <c r="A240" s="40"/>
      <c r="B240" s="41"/>
      <c r="C240" s="42"/>
      <c r="D240" s="229" t="s">
        <v>343</v>
      </c>
      <c r="E240" s="42"/>
      <c r="F240" s="230" t="s">
        <v>3632</v>
      </c>
      <c r="G240" s="42"/>
      <c r="H240" s="42"/>
      <c r="I240" s="231"/>
      <c r="J240" s="42"/>
      <c r="K240" s="42"/>
      <c r="L240" s="46"/>
      <c r="M240" s="232"/>
      <c r="N240" s="233"/>
      <c r="O240" s="86"/>
      <c r="P240" s="86"/>
      <c r="Q240" s="86"/>
      <c r="R240" s="86"/>
      <c r="S240" s="86"/>
      <c r="T240" s="86"/>
      <c r="U240" s="87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T240" s="19" t="s">
        <v>343</v>
      </c>
      <c r="AU240" s="19" t="s">
        <v>85</v>
      </c>
    </row>
    <row r="241" s="2" customFormat="1" ht="16.5" customHeight="1">
      <c r="A241" s="40"/>
      <c r="B241" s="41"/>
      <c r="C241" s="257" t="s">
        <v>598</v>
      </c>
      <c r="D241" s="257" t="s">
        <v>395</v>
      </c>
      <c r="E241" s="258" t="s">
        <v>3683</v>
      </c>
      <c r="F241" s="259" t="s">
        <v>3684</v>
      </c>
      <c r="G241" s="260" t="s">
        <v>388</v>
      </c>
      <c r="H241" s="261">
        <v>42</v>
      </c>
      <c r="I241" s="262"/>
      <c r="J241" s="263">
        <f>ROUND(I241*H241,2)</f>
        <v>0</v>
      </c>
      <c r="K241" s="259" t="s">
        <v>19</v>
      </c>
      <c r="L241" s="264"/>
      <c r="M241" s="265" t="s">
        <v>19</v>
      </c>
      <c r="N241" s="266" t="s">
        <v>47</v>
      </c>
      <c r="O241" s="86"/>
      <c r="P241" s="225">
        <f>O241*H241</f>
        <v>0</v>
      </c>
      <c r="Q241" s="225">
        <v>0.032000000000000001</v>
      </c>
      <c r="R241" s="225">
        <f>Q241*H241</f>
        <v>1.3440000000000001</v>
      </c>
      <c r="S241" s="225">
        <v>0</v>
      </c>
      <c r="T241" s="225">
        <f>S241*H241</f>
        <v>0</v>
      </c>
      <c r="U241" s="226" t="s">
        <v>19</v>
      </c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R241" s="227" t="s">
        <v>565</v>
      </c>
      <c r="AT241" s="227" t="s">
        <v>395</v>
      </c>
      <c r="AU241" s="227" t="s">
        <v>85</v>
      </c>
      <c r="AY241" s="19" t="s">
        <v>335</v>
      </c>
      <c r="BE241" s="228">
        <f>IF(N241="základní",J241,0)</f>
        <v>0</v>
      </c>
      <c r="BF241" s="228">
        <f>IF(N241="snížená",J241,0)</f>
        <v>0</v>
      </c>
      <c r="BG241" s="228">
        <f>IF(N241="zákl. přenesená",J241,0)</f>
        <v>0</v>
      </c>
      <c r="BH241" s="228">
        <f>IF(N241="sníž. přenesená",J241,0)</f>
        <v>0</v>
      </c>
      <c r="BI241" s="228">
        <f>IF(N241="nulová",J241,0)</f>
        <v>0</v>
      </c>
      <c r="BJ241" s="19" t="s">
        <v>83</v>
      </c>
      <c r="BK241" s="228">
        <f>ROUND(I241*H241,2)</f>
        <v>0</v>
      </c>
      <c r="BL241" s="19" t="s">
        <v>447</v>
      </c>
      <c r="BM241" s="227" t="s">
        <v>3685</v>
      </c>
    </row>
    <row r="242" s="2" customFormat="1">
      <c r="A242" s="40"/>
      <c r="B242" s="41"/>
      <c r="C242" s="42"/>
      <c r="D242" s="229" t="s">
        <v>343</v>
      </c>
      <c r="E242" s="42"/>
      <c r="F242" s="230" t="s">
        <v>3684</v>
      </c>
      <c r="G242" s="42"/>
      <c r="H242" s="42"/>
      <c r="I242" s="231"/>
      <c r="J242" s="42"/>
      <c r="K242" s="42"/>
      <c r="L242" s="46"/>
      <c r="M242" s="232"/>
      <c r="N242" s="233"/>
      <c r="O242" s="86"/>
      <c r="P242" s="86"/>
      <c r="Q242" s="86"/>
      <c r="R242" s="86"/>
      <c r="S242" s="86"/>
      <c r="T242" s="86"/>
      <c r="U242" s="87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T242" s="19" t="s">
        <v>343</v>
      </c>
      <c r="AU242" s="19" t="s">
        <v>85</v>
      </c>
    </row>
    <row r="243" s="13" customFormat="1">
      <c r="A243" s="13"/>
      <c r="B243" s="236"/>
      <c r="C243" s="237"/>
      <c r="D243" s="229" t="s">
        <v>347</v>
      </c>
      <c r="E243" s="237"/>
      <c r="F243" s="239" t="s">
        <v>3680</v>
      </c>
      <c r="G243" s="237"/>
      <c r="H243" s="240">
        <v>42</v>
      </c>
      <c r="I243" s="241"/>
      <c r="J243" s="237"/>
      <c r="K243" s="237"/>
      <c r="L243" s="242"/>
      <c r="M243" s="243"/>
      <c r="N243" s="244"/>
      <c r="O243" s="244"/>
      <c r="P243" s="244"/>
      <c r="Q243" s="244"/>
      <c r="R243" s="244"/>
      <c r="S243" s="244"/>
      <c r="T243" s="244"/>
      <c r="U243" s="245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T243" s="246" t="s">
        <v>347</v>
      </c>
      <c r="AU243" s="246" t="s">
        <v>85</v>
      </c>
      <c r="AV243" s="13" t="s">
        <v>85</v>
      </c>
      <c r="AW243" s="13" t="s">
        <v>4</v>
      </c>
      <c r="AX243" s="13" t="s">
        <v>83</v>
      </c>
      <c r="AY243" s="246" t="s">
        <v>335</v>
      </c>
    </row>
    <row r="244" s="12" customFormat="1" ht="22.8" customHeight="1">
      <c r="A244" s="12"/>
      <c r="B244" s="200"/>
      <c r="C244" s="201"/>
      <c r="D244" s="202" t="s">
        <v>75</v>
      </c>
      <c r="E244" s="214" t="s">
        <v>3686</v>
      </c>
      <c r="F244" s="214" t="s">
        <v>3687</v>
      </c>
      <c r="G244" s="201"/>
      <c r="H244" s="201"/>
      <c r="I244" s="204"/>
      <c r="J244" s="215">
        <f>BK244</f>
        <v>0</v>
      </c>
      <c r="K244" s="201"/>
      <c r="L244" s="206"/>
      <c r="M244" s="207"/>
      <c r="N244" s="208"/>
      <c r="O244" s="208"/>
      <c r="P244" s="209">
        <f>SUM(P245:P317)</f>
        <v>0</v>
      </c>
      <c r="Q244" s="208"/>
      <c r="R244" s="209">
        <f>SUM(R245:R317)</f>
        <v>3.5055750000000003</v>
      </c>
      <c r="S244" s="208"/>
      <c r="T244" s="209">
        <f>SUM(T245:T317)</f>
        <v>0</v>
      </c>
      <c r="U244" s="210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R244" s="211" t="s">
        <v>83</v>
      </c>
      <c r="AT244" s="212" t="s">
        <v>75</v>
      </c>
      <c r="AU244" s="212" t="s">
        <v>83</v>
      </c>
      <c r="AY244" s="211" t="s">
        <v>335</v>
      </c>
      <c r="BK244" s="213">
        <f>SUM(BK245:BK317)</f>
        <v>0</v>
      </c>
    </row>
    <row r="245" s="2" customFormat="1" ht="21.75" customHeight="1">
      <c r="A245" s="40"/>
      <c r="B245" s="41"/>
      <c r="C245" s="216" t="s">
        <v>604</v>
      </c>
      <c r="D245" s="216" t="s">
        <v>337</v>
      </c>
      <c r="E245" s="217" t="s">
        <v>3688</v>
      </c>
      <c r="F245" s="218" t="s">
        <v>3523</v>
      </c>
      <c r="G245" s="219" t="s">
        <v>666</v>
      </c>
      <c r="H245" s="220">
        <v>1</v>
      </c>
      <c r="I245" s="221"/>
      <c r="J245" s="222">
        <f>ROUND(I245*H245,2)</f>
        <v>0</v>
      </c>
      <c r="K245" s="218" t="s">
        <v>19</v>
      </c>
      <c r="L245" s="46"/>
      <c r="M245" s="223" t="s">
        <v>19</v>
      </c>
      <c r="N245" s="224" t="s">
        <v>47</v>
      </c>
      <c r="O245" s="86"/>
      <c r="P245" s="225">
        <f>O245*H245</f>
        <v>0</v>
      </c>
      <c r="Q245" s="225">
        <v>0</v>
      </c>
      <c r="R245" s="225">
        <f>Q245*H245</f>
        <v>0</v>
      </c>
      <c r="S245" s="225">
        <v>0</v>
      </c>
      <c r="T245" s="225">
        <f>S245*H245</f>
        <v>0</v>
      </c>
      <c r="U245" s="226" t="s">
        <v>19</v>
      </c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R245" s="227" t="s">
        <v>447</v>
      </c>
      <c r="AT245" s="227" t="s">
        <v>337</v>
      </c>
      <c r="AU245" s="227" t="s">
        <v>85</v>
      </c>
      <c r="AY245" s="19" t="s">
        <v>335</v>
      </c>
      <c r="BE245" s="228">
        <f>IF(N245="základní",J245,0)</f>
        <v>0</v>
      </c>
      <c r="BF245" s="228">
        <f>IF(N245="snížená",J245,0)</f>
        <v>0</v>
      </c>
      <c r="BG245" s="228">
        <f>IF(N245="zákl. přenesená",J245,0)</f>
        <v>0</v>
      </c>
      <c r="BH245" s="228">
        <f>IF(N245="sníž. přenesená",J245,0)</f>
        <v>0</v>
      </c>
      <c r="BI245" s="228">
        <f>IF(N245="nulová",J245,0)</f>
        <v>0</v>
      </c>
      <c r="BJ245" s="19" t="s">
        <v>83</v>
      </c>
      <c r="BK245" s="228">
        <f>ROUND(I245*H245,2)</f>
        <v>0</v>
      </c>
      <c r="BL245" s="19" t="s">
        <v>447</v>
      </c>
      <c r="BM245" s="227" t="s">
        <v>3689</v>
      </c>
    </row>
    <row r="246" s="2" customFormat="1">
      <c r="A246" s="40"/>
      <c r="B246" s="41"/>
      <c r="C246" s="42"/>
      <c r="D246" s="229" t="s">
        <v>343</v>
      </c>
      <c r="E246" s="42"/>
      <c r="F246" s="230" t="s">
        <v>3525</v>
      </c>
      <c r="G246" s="42"/>
      <c r="H246" s="42"/>
      <c r="I246" s="231"/>
      <c r="J246" s="42"/>
      <c r="K246" s="42"/>
      <c r="L246" s="46"/>
      <c r="M246" s="232"/>
      <c r="N246" s="233"/>
      <c r="O246" s="86"/>
      <c r="P246" s="86"/>
      <c r="Q246" s="86"/>
      <c r="R246" s="86"/>
      <c r="S246" s="86"/>
      <c r="T246" s="86"/>
      <c r="U246" s="87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T246" s="19" t="s">
        <v>343</v>
      </c>
      <c r="AU246" s="19" t="s">
        <v>85</v>
      </c>
    </row>
    <row r="247" s="2" customFormat="1" ht="24.15" customHeight="1">
      <c r="A247" s="40"/>
      <c r="B247" s="41"/>
      <c r="C247" s="257" t="s">
        <v>615</v>
      </c>
      <c r="D247" s="257" t="s">
        <v>395</v>
      </c>
      <c r="E247" s="258" t="s">
        <v>1545</v>
      </c>
      <c r="F247" s="259" t="s">
        <v>3690</v>
      </c>
      <c r="G247" s="260" t="s">
        <v>3691</v>
      </c>
      <c r="H247" s="261">
        <v>1</v>
      </c>
      <c r="I247" s="262"/>
      <c r="J247" s="263">
        <f>ROUND(I247*H247,2)</f>
        <v>0</v>
      </c>
      <c r="K247" s="259" t="s">
        <v>19</v>
      </c>
      <c r="L247" s="264"/>
      <c r="M247" s="265" t="s">
        <v>19</v>
      </c>
      <c r="N247" s="266" t="s">
        <v>47</v>
      </c>
      <c r="O247" s="86"/>
      <c r="P247" s="225">
        <f>O247*H247</f>
        <v>0</v>
      </c>
      <c r="Q247" s="225">
        <v>0</v>
      </c>
      <c r="R247" s="225">
        <f>Q247*H247</f>
        <v>0</v>
      </c>
      <c r="S247" s="225">
        <v>0</v>
      </c>
      <c r="T247" s="225">
        <f>S247*H247</f>
        <v>0</v>
      </c>
      <c r="U247" s="226" t="s">
        <v>19</v>
      </c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R247" s="227" t="s">
        <v>565</v>
      </c>
      <c r="AT247" s="227" t="s">
        <v>395</v>
      </c>
      <c r="AU247" s="227" t="s">
        <v>85</v>
      </c>
      <c r="AY247" s="19" t="s">
        <v>335</v>
      </c>
      <c r="BE247" s="228">
        <f>IF(N247="základní",J247,0)</f>
        <v>0</v>
      </c>
      <c r="BF247" s="228">
        <f>IF(N247="snížená",J247,0)</f>
        <v>0</v>
      </c>
      <c r="BG247" s="228">
        <f>IF(N247="zákl. přenesená",J247,0)</f>
        <v>0</v>
      </c>
      <c r="BH247" s="228">
        <f>IF(N247="sníž. přenesená",J247,0)</f>
        <v>0</v>
      </c>
      <c r="BI247" s="228">
        <f>IF(N247="nulová",J247,0)</f>
        <v>0</v>
      </c>
      <c r="BJ247" s="19" t="s">
        <v>83</v>
      </c>
      <c r="BK247" s="228">
        <f>ROUND(I247*H247,2)</f>
        <v>0</v>
      </c>
      <c r="BL247" s="19" t="s">
        <v>447</v>
      </c>
      <c r="BM247" s="227" t="s">
        <v>3692</v>
      </c>
    </row>
    <row r="248" s="2" customFormat="1">
      <c r="A248" s="40"/>
      <c r="B248" s="41"/>
      <c r="C248" s="42"/>
      <c r="D248" s="229" t="s">
        <v>343</v>
      </c>
      <c r="E248" s="42"/>
      <c r="F248" s="230" t="s">
        <v>3690</v>
      </c>
      <c r="G248" s="42"/>
      <c r="H248" s="42"/>
      <c r="I248" s="231"/>
      <c r="J248" s="42"/>
      <c r="K248" s="42"/>
      <c r="L248" s="46"/>
      <c r="M248" s="232"/>
      <c r="N248" s="233"/>
      <c r="O248" s="86"/>
      <c r="P248" s="86"/>
      <c r="Q248" s="86"/>
      <c r="R248" s="86"/>
      <c r="S248" s="86"/>
      <c r="T248" s="86"/>
      <c r="U248" s="87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T248" s="19" t="s">
        <v>343</v>
      </c>
      <c r="AU248" s="19" t="s">
        <v>85</v>
      </c>
    </row>
    <row r="249" s="2" customFormat="1" ht="16.5" customHeight="1">
      <c r="A249" s="40"/>
      <c r="B249" s="41"/>
      <c r="C249" s="216" t="s">
        <v>623</v>
      </c>
      <c r="D249" s="216" t="s">
        <v>337</v>
      </c>
      <c r="E249" s="217" t="s">
        <v>3693</v>
      </c>
      <c r="F249" s="218" t="s">
        <v>3531</v>
      </c>
      <c r="G249" s="219" t="s">
        <v>666</v>
      </c>
      <c r="H249" s="220">
        <v>1</v>
      </c>
      <c r="I249" s="221"/>
      <c r="J249" s="222">
        <f>ROUND(I249*H249,2)</f>
        <v>0</v>
      </c>
      <c r="K249" s="218" t="s">
        <v>19</v>
      </c>
      <c r="L249" s="46"/>
      <c r="M249" s="223" t="s">
        <v>19</v>
      </c>
      <c r="N249" s="224" t="s">
        <v>47</v>
      </c>
      <c r="O249" s="86"/>
      <c r="P249" s="225">
        <f>O249*H249</f>
        <v>0</v>
      </c>
      <c r="Q249" s="225">
        <v>0</v>
      </c>
      <c r="R249" s="225">
        <f>Q249*H249</f>
        <v>0</v>
      </c>
      <c r="S249" s="225">
        <v>0</v>
      </c>
      <c r="T249" s="225">
        <f>S249*H249</f>
        <v>0</v>
      </c>
      <c r="U249" s="226" t="s">
        <v>19</v>
      </c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R249" s="227" t="s">
        <v>447</v>
      </c>
      <c r="AT249" s="227" t="s">
        <v>337</v>
      </c>
      <c r="AU249" s="227" t="s">
        <v>85</v>
      </c>
      <c r="AY249" s="19" t="s">
        <v>335</v>
      </c>
      <c r="BE249" s="228">
        <f>IF(N249="základní",J249,0)</f>
        <v>0</v>
      </c>
      <c r="BF249" s="228">
        <f>IF(N249="snížená",J249,0)</f>
        <v>0</v>
      </c>
      <c r="BG249" s="228">
        <f>IF(N249="zákl. přenesená",J249,0)</f>
        <v>0</v>
      </c>
      <c r="BH249" s="228">
        <f>IF(N249="sníž. přenesená",J249,0)</f>
        <v>0</v>
      </c>
      <c r="BI249" s="228">
        <f>IF(N249="nulová",J249,0)</f>
        <v>0</v>
      </c>
      <c r="BJ249" s="19" t="s">
        <v>83</v>
      </c>
      <c r="BK249" s="228">
        <f>ROUND(I249*H249,2)</f>
        <v>0</v>
      </c>
      <c r="BL249" s="19" t="s">
        <v>447</v>
      </c>
      <c r="BM249" s="227" t="s">
        <v>3694</v>
      </c>
    </row>
    <row r="250" s="2" customFormat="1">
      <c r="A250" s="40"/>
      <c r="B250" s="41"/>
      <c r="C250" s="42"/>
      <c r="D250" s="229" t="s">
        <v>343</v>
      </c>
      <c r="E250" s="42"/>
      <c r="F250" s="230" t="s">
        <v>3533</v>
      </c>
      <c r="G250" s="42"/>
      <c r="H250" s="42"/>
      <c r="I250" s="231"/>
      <c r="J250" s="42"/>
      <c r="K250" s="42"/>
      <c r="L250" s="46"/>
      <c r="M250" s="232"/>
      <c r="N250" s="233"/>
      <c r="O250" s="86"/>
      <c r="P250" s="86"/>
      <c r="Q250" s="86"/>
      <c r="R250" s="86"/>
      <c r="S250" s="86"/>
      <c r="T250" s="86"/>
      <c r="U250" s="87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T250" s="19" t="s">
        <v>343</v>
      </c>
      <c r="AU250" s="19" t="s">
        <v>85</v>
      </c>
    </row>
    <row r="251" s="2" customFormat="1" ht="24.15" customHeight="1">
      <c r="A251" s="40"/>
      <c r="B251" s="41"/>
      <c r="C251" s="257" t="s">
        <v>628</v>
      </c>
      <c r="D251" s="257" t="s">
        <v>395</v>
      </c>
      <c r="E251" s="258" t="s">
        <v>3695</v>
      </c>
      <c r="F251" s="259" t="s">
        <v>3535</v>
      </c>
      <c r="G251" s="260" t="s">
        <v>666</v>
      </c>
      <c r="H251" s="261">
        <v>1</v>
      </c>
      <c r="I251" s="262"/>
      <c r="J251" s="263">
        <f>ROUND(I251*H251,2)</f>
        <v>0</v>
      </c>
      <c r="K251" s="259" t="s">
        <v>19</v>
      </c>
      <c r="L251" s="264"/>
      <c r="M251" s="265" t="s">
        <v>19</v>
      </c>
      <c r="N251" s="266" t="s">
        <v>47</v>
      </c>
      <c r="O251" s="86"/>
      <c r="P251" s="225">
        <f>O251*H251</f>
        <v>0</v>
      </c>
      <c r="Q251" s="225">
        <v>0</v>
      </c>
      <c r="R251" s="225">
        <f>Q251*H251</f>
        <v>0</v>
      </c>
      <c r="S251" s="225">
        <v>0</v>
      </c>
      <c r="T251" s="225">
        <f>S251*H251</f>
        <v>0</v>
      </c>
      <c r="U251" s="226" t="s">
        <v>19</v>
      </c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R251" s="227" t="s">
        <v>565</v>
      </c>
      <c r="AT251" s="227" t="s">
        <v>395</v>
      </c>
      <c r="AU251" s="227" t="s">
        <v>85</v>
      </c>
      <c r="AY251" s="19" t="s">
        <v>335</v>
      </c>
      <c r="BE251" s="228">
        <f>IF(N251="základní",J251,0)</f>
        <v>0</v>
      </c>
      <c r="BF251" s="228">
        <f>IF(N251="snížená",J251,0)</f>
        <v>0</v>
      </c>
      <c r="BG251" s="228">
        <f>IF(N251="zákl. přenesená",J251,0)</f>
        <v>0</v>
      </c>
      <c r="BH251" s="228">
        <f>IF(N251="sníž. přenesená",J251,0)</f>
        <v>0</v>
      </c>
      <c r="BI251" s="228">
        <f>IF(N251="nulová",J251,0)</f>
        <v>0</v>
      </c>
      <c r="BJ251" s="19" t="s">
        <v>83</v>
      </c>
      <c r="BK251" s="228">
        <f>ROUND(I251*H251,2)</f>
        <v>0</v>
      </c>
      <c r="BL251" s="19" t="s">
        <v>447</v>
      </c>
      <c r="BM251" s="227" t="s">
        <v>3696</v>
      </c>
    </row>
    <row r="252" s="2" customFormat="1">
      <c r="A252" s="40"/>
      <c r="B252" s="41"/>
      <c r="C252" s="42"/>
      <c r="D252" s="229" t="s">
        <v>343</v>
      </c>
      <c r="E252" s="42"/>
      <c r="F252" s="230" t="s">
        <v>3535</v>
      </c>
      <c r="G252" s="42"/>
      <c r="H252" s="42"/>
      <c r="I252" s="231"/>
      <c r="J252" s="42"/>
      <c r="K252" s="42"/>
      <c r="L252" s="46"/>
      <c r="M252" s="232"/>
      <c r="N252" s="233"/>
      <c r="O252" s="86"/>
      <c r="P252" s="86"/>
      <c r="Q252" s="86"/>
      <c r="R252" s="86"/>
      <c r="S252" s="86"/>
      <c r="T252" s="86"/>
      <c r="U252" s="87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T252" s="19" t="s">
        <v>343</v>
      </c>
      <c r="AU252" s="19" t="s">
        <v>85</v>
      </c>
    </row>
    <row r="253" s="2" customFormat="1">
      <c r="A253" s="40"/>
      <c r="B253" s="41"/>
      <c r="C253" s="42"/>
      <c r="D253" s="229" t="s">
        <v>928</v>
      </c>
      <c r="E253" s="42"/>
      <c r="F253" s="289" t="s">
        <v>3537</v>
      </c>
      <c r="G253" s="42"/>
      <c r="H253" s="42"/>
      <c r="I253" s="231"/>
      <c r="J253" s="42"/>
      <c r="K253" s="42"/>
      <c r="L253" s="46"/>
      <c r="M253" s="232"/>
      <c r="N253" s="233"/>
      <c r="O253" s="86"/>
      <c r="P253" s="86"/>
      <c r="Q253" s="86"/>
      <c r="R253" s="86"/>
      <c r="S253" s="86"/>
      <c r="T253" s="86"/>
      <c r="U253" s="87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T253" s="19" t="s">
        <v>928</v>
      </c>
      <c r="AU253" s="19" t="s">
        <v>85</v>
      </c>
    </row>
    <row r="254" s="2" customFormat="1" ht="16.5" customHeight="1">
      <c r="A254" s="40"/>
      <c r="B254" s="41"/>
      <c r="C254" s="216" t="s">
        <v>634</v>
      </c>
      <c r="D254" s="216" t="s">
        <v>337</v>
      </c>
      <c r="E254" s="217" t="s">
        <v>3697</v>
      </c>
      <c r="F254" s="218" t="s">
        <v>3698</v>
      </c>
      <c r="G254" s="219" t="s">
        <v>666</v>
      </c>
      <c r="H254" s="220">
        <v>1</v>
      </c>
      <c r="I254" s="221"/>
      <c r="J254" s="222">
        <f>ROUND(I254*H254,2)</f>
        <v>0</v>
      </c>
      <c r="K254" s="218" t="s">
        <v>341</v>
      </c>
      <c r="L254" s="46"/>
      <c r="M254" s="223" t="s">
        <v>19</v>
      </c>
      <c r="N254" s="224" t="s">
        <v>47</v>
      </c>
      <c r="O254" s="86"/>
      <c r="P254" s="225">
        <f>O254*H254</f>
        <v>0</v>
      </c>
      <c r="Q254" s="225">
        <v>0</v>
      </c>
      <c r="R254" s="225">
        <f>Q254*H254</f>
        <v>0</v>
      </c>
      <c r="S254" s="225">
        <v>0</v>
      </c>
      <c r="T254" s="225">
        <f>S254*H254</f>
        <v>0</v>
      </c>
      <c r="U254" s="226" t="s">
        <v>19</v>
      </c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R254" s="227" t="s">
        <v>447</v>
      </c>
      <c r="AT254" s="227" t="s">
        <v>337</v>
      </c>
      <c r="AU254" s="227" t="s">
        <v>85</v>
      </c>
      <c r="AY254" s="19" t="s">
        <v>335</v>
      </c>
      <c r="BE254" s="228">
        <f>IF(N254="základní",J254,0)</f>
        <v>0</v>
      </c>
      <c r="BF254" s="228">
        <f>IF(N254="snížená",J254,0)</f>
        <v>0</v>
      </c>
      <c r="BG254" s="228">
        <f>IF(N254="zákl. přenesená",J254,0)</f>
        <v>0</v>
      </c>
      <c r="BH254" s="228">
        <f>IF(N254="sníž. přenesená",J254,0)</f>
        <v>0</v>
      </c>
      <c r="BI254" s="228">
        <f>IF(N254="nulová",J254,0)</f>
        <v>0</v>
      </c>
      <c r="BJ254" s="19" t="s">
        <v>83</v>
      </c>
      <c r="BK254" s="228">
        <f>ROUND(I254*H254,2)</f>
        <v>0</v>
      </c>
      <c r="BL254" s="19" t="s">
        <v>447</v>
      </c>
      <c r="BM254" s="227" t="s">
        <v>3699</v>
      </c>
    </row>
    <row r="255" s="2" customFormat="1">
      <c r="A255" s="40"/>
      <c r="B255" s="41"/>
      <c r="C255" s="42"/>
      <c r="D255" s="229" t="s">
        <v>343</v>
      </c>
      <c r="E255" s="42"/>
      <c r="F255" s="230" t="s">
        <v>3700</v>
      </c>
      <c r="G255" s="42"/>
      <c r="H255" s="42"/>
      <c r="I255" s="231"/>
      <c r="J255" s="42"/>
      <c r="K255" s="42"/>
      <c r="L255" s="46"/>
      <c r="M255" s="232"/>
      <c r="N255" s="233"/>
      <c r="O255" s="86"/>
      <c r="P255" s="86"/>
      <c r="Q255" s="86"/>
      <c r="R255" s="86"/>
      <c r="S255" s="86"/>
      <c r="T255" s="86"/>
      <c r="U255" s="87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T255" s="19" t="s">
        <v>343</v>
      </c>
      <c r="AU255" s="19" t="s">
        <v>85</v>
      </c>
    </row>
    <row r="256" s="2" customFormat="1">
      <c r="A256" s="40"/>
      <c r="B256" s="41"/>
      <c r="C256" s="42"/>
      <c r="D256" s="234" t="s">
        <v>345</v>
      </c>
      <c r="E256" s="42"/>
      <c r="F256" s="235" t="s">
        <v>3701</v>
      </c>
      <c r="G256" s="42"/>
      <c r="H256" s="42"/>
      <c r="I256" s="231"/>
      <c r="J256" s="42"/>
      <c r="K256" s="42"/>
      <c r="L256" s="46"/>
      <c r="M256" s="232"/>
      <c r="N256" s="233"/>
      <c r="O256" s="86"/>
      <c r="P256" s="86"/>
      <c r="Q256" s="86"/>
      <c r="R256" s="86"/>
      <c r="S256" s="86"/>
      <c r="T256" s="86"/>
      <c r="U256" s="87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T256" s="19" t="s">
        <v>345</v>
      </c>
      <c r="AU256" s="19" t="s">
        <v>85</v>
      </c>
    </row>
    <row r="257" s="2" customFormat="1" ht="24.15" customHeight="1">
      <c r="A257" s="40"/>
      <c r="B257" s="41"/>
      <c r="C257" s="257" t="s">
        <v>640</v>
      </c>
      <c r="D257" s="257" t="s">
        <v>395</v>
      </c>
      <c r="E257" s="258" t="s">
        <v>1640</v>
      </c>
      <c r="F257" s="259" t="s">
        <v>3702</v>
      </c>
      <c r="G257" s="260" t="s">
        <v>666</v>
      </c>
      <c r="H257" s="261">
        <v>1</v>
      </c>
      <c r="I257" s="262"/>
      <c r="J257" s="263">
        <f>ROUND(I257*H257,2)</f>
        <v>0</v>
      </c>
      <c r="K257" s="259" t="s">
        <v>19</v>
      </c>
      <c r="L257" s="264"/>
      <c r="M257" s="265" t="s">
        <v>19</v>
      </c>
      <c r="N257" s="266" t="s">
        <v>47</v>
      </c>
      <c r="O257" s="86"/>
      <c r="P257" s="225">
        <f>O257*H257</f>
        <v>0</v>
      </c>
      <c r="Q257" s="225">
        <v>0</v>
      </c>
      <c r="R257" s="225">
        <f>Q257*H257</f>
        <v>0</v>
      </c>
      <c r="S257" s="225">
        <v>0</v>
      </c>
      <c r="T257" s="225">
        <f>S257*H257</f>
        <v>0</v>
      </c>
      <c r="U257" s="226" t="s">
        <v>19</v>
      </c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R257" s="227" t="s">
        <v>565</v>
      </c>
      <c r="AT257" s="227" t="s">
        <v>395</v>
      </c>
      <c r="AU257" s="227" t="s">
        <v>85</v>
      </c>
      <c r="AY257" s="19" t="s">
        <v>335</v>
      </c>
      <c r="BE257" s="228">
        <f>IF(N257="základní",J257,0)</f>
        <v>0</v>
      </c>
      <c r="BF257" s="228">
        <f>IF(N257="snížená",J257,0)</f>
        <v>0</v>
      </c>
      <c r="BG257" s="228">
        <f>IF(N257="zákl. přenesená",J257,0)</f>
        <v>0</v>
      </c>
      <c r="BH257" s="228">
        <f>IF(N257="sníž. přenesená",J257,0)</f>
        <v>0</v>
      </c>
      <c r="BI257" s="228">
        <f>IF(N257="nulová",J257,0)</f>
        <v>0</v>
      </c>
      <c r="BJ257" s="19" t="s">
        <v>83</v>
      </c>
      <c r="BK257" s="228">
        <f>ROUND(I257*H257,2)</f>
        <v>0</v>
      </c>
      <c r="BL257" s="19" t="s">
        <v>447</v>
      </c>
      <c r="BM257" s="227" t="s">
        <v>3703</v>
      </c>
    </row>
    <row r="258" s="2" customFormat="1">
      <c r="A258" s="40"/>
      <c r="B258" s="41"/>
      <c r="C258" s="42"/>
      <c r="D258" s="229" t="s">
        <v>343</v>
      </c>
      <c r="E258" s="42"/>
      <c r="F258" s="230" t="s">
        <v>3704</v>
      </c>
      <c r="G258" s="42"/>
      <c r="H258" s="42"/>
      <c r="I258" s="231"/>
      <c r="J258" s="42"/>
      <c r="K258" s="42"/>
      <c r="L258" s="46"/>
      <c r="M258" s="232"/>
      <c r="N258" s="233"/>
      <c r="O258" s="86"/>
      <c r="P258" s="86"/>
      <c r="Q258" s="86"/>
      <c r="R258" s="86"/>
      <c r="S258" s="86"/>
      <c r="T258" s="86"/>
      <c r="U258" s="87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T258" s="19" t="s">
        <v>343</v>
      </c>
      <c r="AU258" s="19" t="s">
        <v>85</v>
      </c>
    </row>
    <row r="259" s="2" customFormat="1" ht="16.5" customHeight="1">
      <c r="A259" s="40"/>
      <c r="B259" s="41"/>
      <c r="C259" s="216" t="s">
        <v>648</v>
      </c>
      <c r="D259" s="216" t="s">
        <v>337</v>
      </c>
      <c r="E259" s="217" t="s">
        <v>3705</v>
      </c>
      <c r="F259" s="218" t="s">
        <v>3547</v>
      </c>
      <c r="G259" s="219" t="s">
        <v>666</v>
      </c>
      <c r="H259" s="220">
        <v>8</v>
      </c>
      <c r="I259" s="221"/>
      <c r="J259" s="222">
        <f>ROUND(I259*H259,2)</f>
        <v>0</v>
      </c>
      <c r="K259" s="218" t="s">
        <v>19</v>
      </c>
      <c r="L259" s="46"/>
      <c r="M259" s="223" t="s">
        <v>19</v>
      </c>
      <c r="N259" s="224" t="s">
        <v>47</v>
      </c>
      <c r="O259" s="86"/>
      <c r="P259" s="225">
        <f>O259*H259</f>
        <v>0</v>
      </c>
      <c r="Q259" s="225">
        <v>0</v>
      </c>
      <c r="R259" s="225">
        <f>Q259*H259</f>
        <v>0</v>
      </c>
      <c r="S259" s="225">
        <v>0</v>
      </c>
      <c r="T259" s="225">
        <f>S259*H259</f>
        <v>0</v>
      </c>
      <c r="U259" s="226" t="s">
        <v>19</v>
      </c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R259" s="227" t="s">
        <v>447</v>
      </c>
      <c r="AT259" s="227" t="s">
        <v>337</v>
      </c>
      <c r="AU259" s="227" t="s">
        <v>85</v>
      </c>
      <c r="AY259" s="19" t="s">
        <v>335</v>
      </c>
      <c r="BE259" s="228">
        <f>IF(N259="základní",J259,0)</f>
        <v>0</v>
      </c>
      <c r="BF259" s="228">
        <f>IF(N259="snížená",J259,0)</f>
        <v>0</v>
      </c>
      <c r="BG259" s="228">
        <f>IF(N259="zákl. přenesená",J259,0)</f>
        <v>0</v>
      </c>
      <c r="BH259" s="228">
        <f>IF(N259="sníž. přenesená",J259,0)</f>
        <v>0</v>
      </c>
      <c r="BI259" s="228">
        <f>IF(N259="nulová",J259,0)</f>
        <v>0</v>
      </c>
      <c r="BJ259" s="19" t="s">
        <v>83</v>
      </c>
      <c r="BK259" s="228">
        <f>ROUND(I259*H259,2)</f>
        <v>0</v>
      </c>
      <c r="BL259" s="19" t="s">
        <v>447</v>
      </c>
      <c r="BM259" s="227" t="s">
        <v>3706</v>
      </c>
    </row>
    <row r="260" s="2" customFormat="1">
      <c r="A260" s="40"/>
      <c r="B260" s="41"/>
      <c r="C260" s="42"/>
      <c r="D260" s="229" t="s">
        <v>343</v>
      </c>
      <c r="E260" s="42"/>
      <c r="F260" s="230" t="s">
        <v>3549</v>
      </c>
      <c r="G260" s="42"/>
      <c r="H260" s="42"/>
      <c r="I260" s="231"/>
      <c r="J260" s="42"/>
      <c r="K260" s="42"/>
      <c r="L260" s="46"/>
      <c r="M260" s="232"/>
      <c r="N260" s="233"/>
      <c r="O260" s="86"/>
      <c r="P260" s="86"/>
      <c r="Q260" s="86"/>
      <c r="R260" s="86"/>
      <c r="S260" s="86"/>
      <c r="T260" s="86"/>
      <c r="U260" s="87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T260" s="19" t="s">
        <v>343</v>
      </c>
      <c r="AU260" s="19" t="s">
        <v>85</v>
      </c>
    </row>
    <row r="261" s="2" customFormat="1" ht="16.5" customHeight="1">
      <c r="A261" s="40"/>
      <c r="B261" s="41"/>
      <c r="C261" s="257" t="s">
        <v>655</v>
      </c>
      <c r="D261" s="257" t="s">
        <v>395</v>
      </c>
      <c r="E261" s="258" t="s">
        <v>3707</v>
      </c>
      <c r="F261" s="259" t="s">
        <v>3552</v>
      </c>
      <c r="G261" s="260" t="s">
        <v>666</v>
      </c>
      <c r="H261" s="261">
        <v>8</v>
      </c>
      <c r="I261" s="262"/>
      <c r="J261" s="263">
        <f>ROUND(I261*H261,2)</f>
        <v>0</v>
      </c>
      <c r="K261" s="259" t="s">
        <v>19</v>
      </c>
      <c r="L261" s="264"/>
      <c r="M261" s="265" t="s">
        <v>19</v>
      </c>
      <c r="N261" s="266" t="s">
        <v>47</v>
      </c>
      <c r="O261" s="86"/>
      <c r="P261" s="225">
        <f>O261*H261</f>
        <v>0</v>
      </c>
      <c r="Q261" s="225">
        <v>0.023</v>
      </c>
      <c r="R261" s="225">
        <f>Q261*H261</f>
        <v>0.184</v>
      </c>
      <c r="S261" s="225">
        <v>0</v>
      </c>
      <c r="T261" s="225">
        <f>S261*H261</f>
        <v>0</v>
      </c>
      <c r="U261" s="226" t="s">
        <v>19</v>
      </c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R261" s="227" t="s">
        <v>565</v>
      </c>
      <c r="AT261" s="227" t="s">
        <v>395</v>
      </c>
      <c r="AU261" s="227" t="s">
        <v>85</v>
      </c>
      <c r="AY261" s="19" t="s">
        <v>335</v>
      </c>
      <c r="BE261" s="228">
        <f>IF(N261="základní",J261,0)</f>
        <v>0</v>
      </c>
      <c r="BF261" s="228">
        <f>IF(N261="snížená",J261,0)</f>
        <v>0</v>
      </c>
      <c r="BG261" s="228">
        <f>IF(N261="zákl. přenesená",J261,0)</f>
        <v>0</v>
      </c>
      <c r="BH261" s="228">
        <f>IF(N261="sníž. přenesená",J261,0)</f>
        <v>0</v>
      </c>
      <c r="BI261" s="228">
        <f>IF(N261="nulová",J261,0)</f>
        <v>0</v>
      </c>
      <c r="BJ261" s="19" t="s">
        <v>83</v>
      </c>
      <c r="BK261" s="228">
        <f>ROUND(I261*H261,2)</f>
        <v>0</v>
      </c>
      <c r="BL261" s="19" t="s">
        <v>447</v>
      </c>
      <c r="BM261" s="227" t="s">
        <v>3708</v>
      </c>
    </row>
    <row r="262" s="2" customFormat="1">
      <c r="A262" s="40"/>
      <c r="B262" s="41"/>
      <c r="C262" s="42"/>
      <c r="D262" s="229" t="s">
        <v>343</v>
      </c>
      <c r="E262" s="42"/>
      <c r="F262" s="230" t="s">
        <v>3552</v>
      </c>
      <c r="G262" s="42"/>
      <c r="H262" s="42"/>
      <c r="I262" s="231"/>
      <c r="J262" s="42"/>
      <c r="K262" s="42"/>
      <c r="L262" s="46"/>
      <c r="M262" s="232"/>
      <c r="N262" s="233"/>
      <c r="O262" s="86"/>
      <c r="P262" s="86"/>
      <c r="Q262" s="86"/>
      <c r="R262" s="86"/>
      <c r="S262" s="86"/>
      <c r="T262" s="86"/>
      <c r="U262" s="87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T262" s="19" t="s">
        <v>343</v>
      </c>
      <c r="AU262" s="19" t="s">
        <v>85</v>
      </c>
    </row>
    <row r="263" s="2" customFormat="1" ht="16.5" customHeight="1">
      <c r="A263" s="40"/>
      <c r="B263" s="41"/>
      <c r="C263" s="216" t="s">
        <v>2440</v>
      </c>
      <c r="D263" s="216" t="s">
        <v>337</v>
      </c>
      <c r="E263" s="217" t="s">
        <v>3709</v>
      </c>
      <c r="F263" s="218" t="s">
        <v>3710</v>
      </c>
      <c r="G263" s="219" t="s">
        <v>666</v>
      </c>
      <c r="H263" s="220">
        <v>10</v>
      </c>
      <c r="I263" s="221"/>
      <c r="J263" s="222">
        <f>ROUND(I263*H263,2)</f>
        <v>0</v>
      </c>
      <c r="K263" s="218" t="s">
        <v>341</v>
      </c>
      <c r="L263" s="46"/>
      <c r="M263" s="223" t="s">
        <v>19</v>
      </c>
      <c r="N263" s="224" t="s">
        <v>47</v>
      </c>
      <c r="O263" s="86"/>
      <c r="P263" s="225">
        <f>O263*H263</f>
        <v>0</v>
      </c>
      <c r="Q263" s="225">
        <v>0</v>
      </c>
      <c r="R263" s="225">
        <f>Q263*H263</f>
        <v>0</v>
      </c>
      <c r="S263" s="225">
        <v>0</v>
      </c>
      <c r="T263" s="225">
        <f>S263*H263</f>
        <v>0</v>
      </c>
      <c r="U263" s="226" t="s">
        <v>19</v>
      </c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R263" s="227" t="s">
        <v>447</v>
      </c>
      <c r="AT263" s="227" t="s">
        <v>337</v>
      </c>
      <c r="AU263" s="227" t="s">
        <v>85</v>
      </c>
      <c r="AY263" s="19" t="s">
        <v>335</v>
      </c>
      <c r="BE263" s="228">
        <f>IF(N263="základní",J263,0)</f>
        <v>0</v>
      </c>
      <c r="BF263" s="228">
        <f>IF(N263="snížená",J263,0)</f>
        <v>0</v>
      </c>
      <c r="BG263" s="228">
        <f>IF(N263="zákl. přenesená",J263,0)</f>
        <v>0</v>
      </c>
      <c r="BH263" s="228">
        <f>IF(N263="sníž. přenesená",J263,0)</f>
        <v>0</v>
      </c>
      <c r="BI263" s="228">
        <f>IF(N263="nulová",J263,0)</f>
        <v>0</v>
      </c>
      <c r="BJ263" s="19" t="s">
        <v>83</v>
      </c>
      <c r="BK263" s="228">
        <f>ROUND(I263*H263,2)</f>
        <v>0</v>
      </c>
      <c r="BL263" s="19" t="s">
        <v>447</v>
      </c>
      <c r="BM263" s="227" t="s">
        <v>3711</v>
      </c>
    </row>
    <row r="264" s="2" customFormat="1">
      <c r="A264" s="40"/>
      <c r="B264" s="41"/>
      <c r="C264" s="42"/>
      <c r="D264" s="229" t="s">
        <v>343</v>
      </c>
      <c r="E264" s="42"/>
      <c r="F264" s="230" t="s">
        <v>3712</v>
      </c>
      <c r="G264" s="42"/>
      <c r="H264" s="42"/>
      <c r="I264" s="231"/>
      <c r="J264" s="42"/>
      <c r="K264" s="42"/>
      <c r="L264" s="46"/>
      <c r="M264" s="232"/>
      <c r="N264" s="233"/>
      <c r="O264" s="86"/>
      <c r="P264" s="86"/>
      <c r="Q264" s="86"/>
      <c r="R264" s="86"/>
      <c r="S264" s="86"/>
      <c r="T264" s="86"/>
      <c r="U264" s="87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T264" s="19" t="s">
        <v>343</v>
      </c>
      <c r="AU264" s="19" t="s">
        <v>85</v>
      </c>
    </row>
    <row r="265" s="2" customFormat="1">
      <c r="A265" s="40"/>
      <c r="B265" s="41"/>
      <c r="C265" s="42"/>
      <c r="D265" s="234" t="s">
        <v>345</v>
      </c>
      <c r="E265" s="42"/>
      <c r="F265" s="235" t="s">
        <v>3713</v>
      </c>
      <c r="G265" s="42"/>
      <c r="H265" s="42"/>
      <c r="I265" s="231"/>
      <c r="J265" s="42"/>
      <c r="K265" s="42"/>
      <c r="L265" s="46"/>
      <c r="M265" s="232"/>
      <c r="N265" s="233"/>
      <c r="O265" s="86"/>
      <c r="P265" s="86"/>
      <c r="Q265" s="86"/>
      <c r="R265" s="86"/>
      <c r="S265" s="86"/>
      <c r="T265" s="86"/>
      <c r="U265" s="87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T265" s="19" t="s">
        <v>345</v>
      </c>
      <c r="AU265" s="19" t="s">
        <v>85</v>
      </c>
    </row>
    <row r="266" s="2" customFormat="1" ht="37.8" customHeight="1">
      <c r="A266" s="40"/>
      <c r="B266" s="41"/>
      <c r="C266" s="257" t="s">
        <v>2449</v>
      </c>
      <c r="D266" s="257" t="s">
        <v>395</v>
      </c>
      <c r="E266" s="258" t="s">
        <v>2660</v>
      </c>
      <c r="F266" s="259" t="s">
        <v>3559</v>
      </c>
      <c r="G266" s="260" t="s">
        <v>666</v>
      </c>
      <c r="H266" s="261">
        <v>10</v>
      </c>
      <c r="I266" s="262"/>
      <c r="J266" s="263">
        <f>ROUND(I266*H266,2)</f>
        <v>0</v>
      </c>
      <c r="K266" s="259" t="s">
        <v>19</v>
      </c>
      <c r="L266" s="264"/>
      <c r="M266" s="265" t="s">
        <v>19</v>
      </c>
      <c r="N266" s="266" t="s">
        <v>47</v>
      </c>
      <c r="O266" s="86"/>
      <c r="P266" s="225">
        <f>O266*H266</f>
        <v>0</v>
      </c>
      <c r="Q266" s="225">
        <v>0</v>
      </c>
      <c r="R266" s="225">
        <f>Q266*H266</f>
        <v>0</v>
      </c>
      <c r="S266" s="225">
        <v>0</v>
      </c>
      <c r="T266" s="225">
        <f>S266*H266</f>
        <v>0</v>
      </c>
      <c r="U266" s="226" t="s">
        <v>19</v>
      </c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R266" s="227" t="s">
        <v>565</v>
      </c>
      <c r="AT266" s="227" t="s">
        <v>395</v>
      </c>
      <c r="AU266" s="227" t="s">
        <v>85</v>
      </c>
      <c r="AY266" s="19" t="s">
        <v>335</v>
      </c>
      <c r="BE266" s="228">
        <f>IF(N266="základní",J266,0)</f>
        <v>0</v>
      </c>
      <c r="BF266" s="228">
        <f>IF(N266="snížená",J266,0)</f>
        <v>0</v>
      </c>
      <c r="BG266" s="228">
        <f>IF(N266="zákl. přenesená",J266,0)</f>
        <v>0</v>
      </c>
      <c r="BH266" s="228">
        <f>IF(N266="sníž. přenesená",J266,0)</f>
        <v>0</v>
      </c>
      <c r="BI266" s="228">
        <f>IF(N266="nulová",J266,0)</f>
        <v>0</v>
      </c>
      <c r="BJ266" s="19" t="s">
        <v>83</v>
      </c>
      <c r="BK266" s="228">
        <f>ROUND(I266*H266,2)</f>
        <v>0</v>
      </c>
      <c r="BL266" s="19" t="s">
        <v>447</v>
      </c>
      <c r="BM266" s="227" t="s">
        <v>3714</v>
      </c>
    </row>
    <row r="267" s="2" customFormat="1">
      <c r="A267" s="40"/>
      <c r="B267" s="41"/>
      <c r="C267" s="42"/>
      <c r="D267" s="229" t="s">
        <v>343</v>
      </c>
      <c r="E267" s="42"/>
      <c r="F267" s="230" t="s">
        <v>3559</v>
      </c>
      <c r="G267" s="42"/>
      <c r="H267" s="42"/>
      <c r="I267" s="231"/>
      <c r="J267" s="42"/>
      <c r="K267" s="42"/>
      <c r="L267" s="46"/>
      <c r="M267" s="232"/>
      <c r="N267" s="233"/>
      <c r="O267" s="86"/>
      <c r="P267" s="86"/>
      <c r="Q267" s="86"/>
      <c r="R267" s="86"/>
      <c r="S267" s="86"/>
      <c r="T267" s="86"/>
      <c r="U267" s="87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T267" s="19" t="s">
        <v>343</v>
      </c>
      <c r="AU267" s="19" t="s">
        <v>85</v>
      </c>
    </row>
    <row r="268" s="2" customFormat="1" ht="21.75" customHeight="1">
      <c r="A268" s="40"/>
      <c r="B268" s="41"/>
      <c r="C268" s="216" t="s">
        <v>663</v>
      </c>
      <c r="D268" s="216" t="s">
        <v>337</v>
      </c>
      <c r="E268" s="217" t="s">
        <v>3715</v>
      </c>
      <c r="F268" s="218" t="s">
        <v>3562</v>
      </c>
      <c r="G268" s="219" t="s">
        <v>666</v>
      </c>
      <c r="H268" s="220">
        <v>10</v>
      </c>
      <c r="I268" s="221"/>
      <c r="J268" s="222">
        <f>ROUND(I268*H268,2)</f>
        <v>0</v>
      </c>
      <c r="K268" s="218" t="s">
        <v>19</v>
      </c>
      <c r="L268" s="46"/>
      <c r="M268" s="223" t="s">
        <v>19</v>
      </c>
      <c r="N268" s="224" t="s">
        <v>47</v>
      </c>
      <c r="O268" s="86"/>
      <c r="P268" s="225">
        <f>O268*H268</f>
        <v>0</v>
      </c>
      <c r="Q268" s="225">
        <v>0</v>
      </c>
      <c r="R268" s="225">
        <f>Q268*H268</f>
        <v>0</v>
      </c>
      <c r="S268" s="225">
        <v>0</v>
      </c>
      <c r="T268" s="225">
        <f>S268*H268</f>
        <v>0</v>
      </c>
      <c r="U268" s="226" t="s">
        <v>19</v>
      </c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R268" s="227" t="s">
        <v>447</v>
      </c>
      <c r="AT268" s="227" t="s">
        <v>337</v>
      </c>
      <c r="AU268" s="227" t="s">
        <v>85</v>
      </c>
      <c r="AY268" s="19" t="s">
        <v>335</v>
      </c>
      <c r="BE268" s="228">
        <f>IF(N268="základní",J268,0)</f>
        <v>0</v>
      </c>
      <c r="BF268" s="228">
        <f>IF(N268="snížená",J268,0)</f>
        <v>0</v>
      </c>
      <c r="BG268" s="228">
        <f>IF(N268="zákl. přenesená",J268,0)</f>
        <v>0</v>
      </c>
      <c r="BH268" s="228">
        <f>IF(N268="sníž. přenesená",J268,0)</f>
        <v>0</v>
      </c>
      <c r="BI268" s="228">
        <f>IF(N268="nulová",J268,0)</f>
        <v>0</v>
      </c>
      <c r="BJ268" s="19" t="s">
        <v>83</v>
      </c>
      <c r="BK268" s="228">
        <f>ROUND(I268*H268,2)</f>
        <v>0</v>
      </c>
      <c r="BL268" s="19" t="s">
        <v>447</v>
      </c>
      <c r="BM268" s="227" t="s">
        <v>3716</v>
      </c>
    </row>
    <row r="269" s="2" customFormat="1">
      <c r="A269" s="40"/>
      <c r="B269" s="41"/>
      <c r="C269" s="42"/>
      <c r="D269" s="229" t="s">
        <v>343</v>
      </c>
      <c r="E269" s="42"/>
      <c r="F269" s="230" t="s">
        <v>3564</v>
      </c>
      <c r="G269" s="42"/>
      <c r="H269" s="42"/>
      <c r="I269" s="231"/>
      <c r="J269" s="42"/>
      <c r="K269" s="42"/>
      <c r="L269" s="46"/>
      <c r="M269" s="232"/>
      <c r="N269" s="233"/>
      <c r="O269" s="86"/>
      <c r="P269" s="86"/>
      <c r="Q269" s="86"/>
      <c r="R269" s="86"/>
      <c r="S269" s="86"/>
      <c r="T269" s="86"/>
      <c r="U269" s="87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T269" s="19" t="s">
        <v>343</v>
      </c>
      <c r="AU269" s="19" t="s">
        <v>85</v>
      </c>
    </row>
    <row r="270" s="2" customFormat="1" ht="16.5" customHeight="1">
      <c r="A270" s="40"/>
      <c r="B270" s="41"/>
      <c r="C270" s="257" t="s">
        <v>675</v>
      </c>
      <c r="D270" s="257" t="s">
        <v>395</v>
      </c>
      <c r="E270" s="258" t="s">
        <v>3717</v>
      </c>
      <c r="F270" s="259" t="s">
        <v>3567</v>
      </c>
      <c r="G270" s="260" t="s">
        <v>666</v>
      </c>
      <c r="H270" s="261">
        <v>10</v>
      </c>
      <c r="I270" s="262"/>
      <c r="J270" s="263">
        <f>ROUND(I270*H270,2)</f>
        <v>0</v>
      </c>
      <c r="K270" s="259" t="s">
        <v>19</v>
      </c>
      <c r="L270" s="264"/>
      <c r="M270" s="265" t="s">
        <v>19</v>
      </c>
      <c r="N270" s="266" t="s">
        <v>47</v>
      </c>
      <c r="O270" s="86"/>
      <c r="P270" s="225">
        <f>O270*H270</f>
        <v>0</v>
      </c>
      <c r="Q270" s="225">
        <v>0.0020999999999999999</v>
      </c>
      <c r="R270" s="225">
        <f>Q270*H270</f>
        <v>0.020999999999999998</v>
      </c>
      <c r="S270" s="225">
        <v>0</v>
      </c>
      <c r="T270" s="225">
        <f>S270*H270</f>
        <v>0</v>
      </c>
      <c r="U270" s="226" t="s">
        <v>19</v>
      </c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R270" s="227" t="s">
        <v>565</v>
      </c>
      <c r="AT270" s="227" t="s">
        <v>395</v>
      </c>
      <c r="AU270" s="227" t="s">
        <v>85</v>
      </c>
      <c r="AY270" s="19" t="s">
        <v>335</v>
      </c>
      <c r="BE270" s="228">
        <f>IF(N270="základní",J270,0)</f>
        <v>0</v>
      </c>
      <c r="BF270" s="228">
        <f>IF(N270="snížená",J270,0)</f>
        <v>0</v>
      </c>
      <c r="BG270" s="228">
        <f>IF(N270="zákl. přenesená",J270,0)</f>
        <v>0</v>
      </c>
      <c r="BH270" s="228">
        <f>IF(N270="sníž. přenesená",J270,0)</f>
        <v>0</v>
      </c>
      <c r="BI270" s="228">
        <f>IF(N270="nulová",J270,0)</f>
        <v>0</v>
      </c>
      <c r="BJ270" s="19" t="s">
        <v>83</v>
      </c>
      <c r="BK270" s="228">
        <f>ROUND(I270*H270,2)</f>
        <v>0</v>
      </c>
      <c r="BL270" s="19" t="s">
        <v>447</v>
      </c>
      <c r="BM270" s="227" t="s">
        <v>3718</v>
      </c>
    </row>
    <row r="271" s="2" customFormat="1">
      <c r="A271" s="40"/>
      <c r="B271" s="41"/>
      <c r="C271" s="42"/>
      <c r="D271" s="229" t="s">
        <v>343</v>
      </c>
      <c r="E271" s="42"/>
      <c r="F271" s="230" t="s">
        <v>3567</v>
      </c>
      <c r="G271" s="42"/>
      <c r="H271" s="42"/>
      <c r="I271" s="231"/>
      <c r="J271" s="42"/>
      <c r="K271" s="42"/>
      <c r="L271" s="46"/>
      <c r="M271" s="232"/>
      <c r="N271" s="233"/>
      <c r="O271" s="86"/>
      <c r="P271" s="86"/>
      <c r="Q271" s="86"/>
      <c r="R271" s="86"/>
      <c r="S271" s="86"/>
      <c r="T271" s="86"/>
      <c r="U271" s="87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T271" s="19" t="s">
        <v>343</v>
      </c>
      <c r="AU271" s="19" t="s">
        <v>85</v>
      </c>
    </row>
    <row r="272" s="2" customFormat="1" ht="21.75" customHeight="1">
      <c r="A272" s="40"/>
      <c r="B272" s="41"/>
      <c r="C272" s="216" t="s">
        <v>679</v>
      </c>
      <c r="D272" s="216" t="s">
        <v>337</v>
      </c>
      <c r="E272" s="217" t="s">
        <v>3719</v>
      </c>
      <c r="F272" s="218" t="s">
        <v>3570</v>
      </c>
      <c r="G272" s="219" t="s">
        <v>618</v>
      </c>
      <c r="H272" s="220">
        <v>2.5</v>
      </c>
      <c r="I272" s="221"/>
      <c r="J272" s="222">
        <f>ROUND(I272*H272,2)</f>
        <v>0</v>
      </c>
      <c r="K272" s="218" t="s">
        <v>19</v>
      </c>
      <c r="L272" s="46"/>
      <c r="M272" s="223" t="s">
        <v>19</v>
      </c>
      <c r="N272" s="224" t="s">
        <v>47</v>
      </c>
      <c r="O272" s="86"/>
      <c r="P272" s="225">
        <f>O272*H272</f>
        <v>0</v>
      </c>
      <c r="Q272" s="225">
        <v>0.026689999999999998</v>
      </c>
      <c r="R272" s="225">
        <f>Q272*H272</f>
        <v>0.066724999999999993</v>
      </c>
      <c r="S272" s="225">
        <v>0</v>
      </c>
      <c r="T272" s="225">
        <f>S272*H272</f>
        <v>0</v>
      </c>
      <c r="U272" s="226" t="s">
        <v>19</v>
      </c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R272" s="227" t="s">
        <v>447</v>
      </c>
      <c r="AT272" s="227" t="s">
        <v>337</v>
      </c>
      <c r="AU272" s="227" t="s">
        <v>85</v>
      </c>
      <c r="AY272" s="19" t="s">
        <v>335</v>
      </c>
      <c r="BE272" s="228">
        <f>IF(N272="základní",J272,0)</f>
        <v>0</v>
      </c>
      <c r="BF272" s="228">
        <f>IF(N272="snížená",J272,0)</f>
        <v>0</v>
      </c>
      <c r="BG272" s="228">
        <f>IF(N272="zákl. přenesená",J272,0)</f>
        <v>0</v>
      </c>
      <c r="BH272" s="228">
        <f>IF(N272="sníž. přenesená",J272,0)</f>
        <v>0</v>
      </c>
      <c r="BI272" s="228">
        <f>IF(N272="nulová",J272,0)</f>
        <v>0</v>
      </c>
      <c r="BJ272" s="19" t="s">
        <v>83</v>
      </c>
      <c r="BK272" s="228">
        <f>ROUND(I272*H272,2)</f>
        <v>0</v>
      </c>
      <c r="BL272" s="19" t="s">
        <v>447</v>
      </c>
      <c r="BM272" s="227" t="s">
        <v>3720</v>
      </c>
    </row>
    <row r="273" s="2" customFormat="1">
      <c r="A273" s="40"/>
      <c r="B273" s="41"/>
      <c r="C273" s="42"/>
      <c r="D273" s="229" t="s">
        <v>343</v>
      </c>
      <c r="E273" s="42"/>
      <c r="F273" s="230" t="s">
        <v>3572</v>
      </c>
      <c r="G273" s="42"/>
      <c r="H273" s="42"/>
      <c r="I273" s="231"/>
      <c r="J273" s="42"/>
      <c r="K273" s="42"/>
      <c r="L273" s="46"/>
      <c r="M273" s="232"/>
      <c r="N273" s="233"/>
      <c r="O273" s="86"/>
      <c r="P273" s="86"/>
      <c r="Q273" s="86"/>
      <c r="R273" s="86"/>
      <c r="S273" s="86"/>
      <c r="T273" s="86"/>
      <c r="U273" s="87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T273" s="19" t="s">
        <v>343</v>
      </c>
      <c r="AU273" s="19" t="s">
        <v>85</v>
      </c>
    </row>
    <row r="274" s="13" customFormat="1">
      <c r="A274" s="13"/>
      <c r="B274" s="236"/>
      <c r="C274" s="237"/>
      <c r="D274" s="229" t="s">
        <v>347</v>
      </c>
      <c r="E274" s="238" t="s">
        <v>19</v>
      </c>
      <c r="F274" s="239" t="s">
        <v>3721</v>
      </c>
      <c r="G274" s="237"/>
      <c r="H274" s="240">
        <v>1</v>
      </c>
      <c r="I274" s="241"/>
      <c r="J274" s="237"/>
      <c r="K274" s="237"/>
      <c r="L274" s="242"/>
      <c r="M274" s="243"/>
      <c r="N274" s="244"/>
      <c r="O274" s="244"/>
      <c r="P274" s="244"/>
      <c r="Q274" s="244"/>
      <c r="R274" s="244"/>
      <c r="S274" s="244"/>
      <c r="T274" s="244"/>
      <c r="U274" s="245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T274" s="246" t="s">
        <v>347</v>
      </c>
      <c r="AU274" s="246" t="s">
        <v>85</v>
      </c>
      <c r="AV274" s="13" t="s">
        <v>85</v>
      </c>
      <c r="AW274" s="13" t="s">
        <v>37</v>
      </c>
      <c r="AX274" s="13" t="s">
        <v>76</v>
      </c>
      <c r="AY274" s="246" t="s">
        <v>335</v>
      </c>
    </row>
    <row r="275" s="13" customFormat="1">
      <c r="A275" s="13"/>
      <c r="B275" s="236"/>
      <c r="C275" s="237"/>
      <c r="D275" s="229" t="s">
        <v>347</v>
      </c>
      <c r="E275" s="238" t="s">
        <v>19</v>
      </c>
      <c r="F275" s="239" t="s">
        <v>3722</v>
      </c>
      <c r="G275" s="237"/>
      <c r="H275" s="240">
        <v>1.5</v>
      </c>
      <c r="I275" s="241"/>
      <c r="J275" s="237"/>
      <c r="K275" s="237"/>
      <c r="L275" s="242"/>
      <c r="M275" s="243"/>
      <c r="N275" s="244"/>
      <c r="O275" s="244"/>
      <c r="P275" s="244"/>
      <c r="Q275" s="244"/>
      <c r="R275" s="244"/>
      <c r="S275" s="244"/>
      <c r="T275" s="244"/>
      <c r="U275" s="245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T275" s="246" t="s">
        <v>347</v>
      </c>
      <c r="AU275" s="246" t="s">
        <v>85</v>
      </c>
      <c r="AV275" s="13" t="s">
        <v>85</v>
      </c>
      <c r="AW275" s="13" t="s">
        <v>37</v>
      </c>
      <c r="AX275" s="13" t="s">
        <v>76</v>
      </c>
      <c r="AY275" s="246" t="s">
        <v>335</v>
      </c>
    </row>
    <row r="276" s="15" customFormat="1">
      <c r="A276" s="15"/>
      <c r="B276" s="267"/>
      <c r="C276" s="268"/>
      <c r="D276" s="229" t="s">
        <v>347</v>
      </c>
      <c r="E276" s="269" t="s">
        <v>19</v>
      </c>
      <c r="F276" s="270" t="s">
        <v>462</v>
      </c>
      <c r="G276" s="268"/>
      <c r="H276" s="271">
        <v>2.5</v>
      </c>
      <c r="I276" s="272"/>
      <c r="J276" s="268"/>
      <c r="K276" s="268"/>
      <c r="L276" s="273"/>
      <c r="M276" s="274"/>
      <c r="N276" s="275"/>
      <c r="O276" s="275"/>
      <c r="P276" s="275"/>
      <c r="Q276" s="275"/>
      <c r="R276" s="275"/>
      <c r="S276" s="275"/>
      <c r="T276" s="275"/>
      <c r="U276" s="276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T276" s="277" t="s">
        <v>347</v>
      </c>
      <c r="AU276" s="277" t="s">
        <v>85</v>
      </c>
      <c r="AV276" s="15" t="s">
        <v>103</v>
      </c>
      <c r="AW276" s="15" t="s">
        <v>37</v>
      </c>
      <c r="AX276" s="15" t="s">
        <v>83</v>
      </c>
      <c r="AY276" s="277" t="s">
        <v>335</v>
      </c>
    </row>
    <row r="277" s="2" customFormat="1" ht="21.75" customHeight="1">
      <c r="A277" s="40"/>
      <c r="B277" s="41"/>
      <c r="C277" s="216" t="s">
        <v>686</v>
      </c>
      <c r="D277" s="216" t="s">
        <v>337</v>
      </c>
      <c r="E277" s="217" t="s">
        <v>3723</v>
      </c>
      <c r="F277" s="218" t="s">
        <v>3724</v>
      </c>
      <c r="G277" s="219" t="s">
        <v>618</v>
      </c>
      <c r="H277" s="220">
        <v>10.5</v>
      </c>
      <c r="I277" s="221"/>
      <c r="J277" s="222">
        <f>ROUND(I277*H277,2)</f>
        <v>0</v>
      </c>
      <c r="K277" s="218" t="s">
        <v>19</v>
      </c>
      <c r="L277" s="46"/>
      <c r="M277" s="223" t="s">
        <v>19</v>
      </c>
      <c r="N277" s="224" t="s">
        <v>47</v>
      </c>
      <c r="O277" s="86"/>
      <c r="P277" s="225">
        <f>O277*H277</f>
        <v>0</v>
      </c>
      <c r="Q277" s="225">
        <v>0.044339999999999997</v>
      </c>
      <c r="R277" s="225">
        <f>Q277*H277</f>
        <v>0.46556999999999998</v>
      </c>
      <c r="S277" s="225">
        <v>0</v>
      </c>
      <c r="T277" s="225">
        <f>S277*H277</f>
        <v>0</v>
      </c>
      <c r="U277" s="226" t="s">
        <v>19</v>
      </c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R277" s="227" t="s">
        <v>447</v>
      </c>
      <c r="AT277" s="227" t="s">
        <v>337</v>
      </c>
      <c r="AU277" s="227" t="s">
        <v>85</v>
      </c>
      <c r="AY277" s="19" t="s">
        <v>335</v>
      </c>
      <c r="BE277" s="228">
        <f>IF(N277="základní",J277,0)</f>
        <v>0</v>
      </c>
      <c r="BF277" s="228">
        <f>IF(N277="snížená",J277,0)</f>
        <v>0</v>
      </c>
      <c r="BG277" s="228">
        <f>IF(N277="zákl. přenesená",J277,0)</f>
        <v>0</v>
      </c>
      <c r="BH277" s="228">
        <f>IF(N277="sníž. přenesená",J277,0)</f>
        <v>0</v>
      </c>
      <c r="BI277" s="228">
        <f>IF(N277="nulová",J277,0)</f>
        <v>0</v>
      </c>
      <c r="BJ277" s="19" t="s">
        <v>83</v>
      </c>
      <c r="BK277" s="228">
        <f>ROUND(I277*H277,2)</f>
        <v>0</v>
      </c>
      <c r="BL277" s="19" t="s">
        <v>447</v>
      </c>
      <c r="BM277" s="227" t="s">
        <v>3725</v>
      </c>
    </row>
    <row r="278" s="2" customFormat="1">
      <c r="A278" s="40"/>
      <c r="B278" s="41"/>
      <c r="C278" s="42"/>
      <c r="D278" s="229" t="s">
        <v>343</v>
      </c>
      <c r="E278" s="42"/>
      <c r="F278" s="230" t="s">
        <v>3726</v>
      </c>
      <c r="G278" s="42"/>
      <c r="H278" s="42"/>
      <c r="I278" s="231"/>
      <c r="J278" s="42"/>
      <c r="K278" s="42"/>
      <c r="L278" s="46"/>
      <c r="M278" s="232"/>
      <c r="N278" s="233"/>
      <c r="O278" s="86"/>
      <c r="P278" s="86"/>
      <c r="Q278" s="86"/>
      <c r="R278" s="86"/>
      <c r="S278" s="86"/>
      <c r="T278" s="86"/>
      <c r="U278" s="87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T278" s="19" t="s">
        <v>343</v>
      </c>
      <c r="AU278" s="19" t="s">
        <v>85</v>
      </c>
    </row>
    <row r="279" s="13" customFormat="1">
      <c r="A279" s="13"/>
      <c r="B279" s="236"/>
      <c r="C279" s="237"/>
      <c r="D279" s="229" t="s">
        <v>347</v>
      </c>
      <c r="E279" s="238" t="s">
        <v>19</v>
      </c>
      <c r="F279" s="239" t="s">
        <v>3727</v>
      </c>
      <c r="G279" s="237"/>
      <c r="H279" s="240">
        <v>1</v>
      </c>
      <c r="I279" s="241"/>
      <c r="J279" s="237"/>
      <c r="K279" s="237"/>
      <c r="L279" s="242"/>
      <c r="M279" s="243"/>
      <c r="N279" s="244"/>
      <c r="O279" s="244"/>
      <c r="P279" s="244"/>
      <c r="Q279" s="244"/>
      <c r="R279" s="244"/>
      <c r="S279" s="244"/>
      <c r="T279" s="244"/>
      <c r="U279" s="245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T279" s="246" t="s">
        <v>347</v>
      </c>
      <c r="AU279" s="246" t="s">
        <v>85</v>
      </c>
      <c r="AV279" s="13" t="s">
        <v>85</v>
      </c>
      <c r="AW279" s="13" t="s">
        <v>37</v>
      </c>
      <c r="AX279" s="13" t="s">
        <v>76</v>
      </c>
      <c r="AY279" s="246" t="s">
        <v>335</v>
      </c>
    </row>
    <row r="280" s="13" customFormat="1">
      <c r="A280" s="13"/>
      <c r="B280" s="236"/>
      <c r="C280" s="237"/>
      <c r="D280" s="229" t="s">
        <v>347</v>
      </c>
      <c r="E280" s="238" t="s">
        <v>19</v>
      </c>
      <c r="F280" s="239" t="s">
        <v>3728</v>
      </c>
      <c r="G280" s="237"/>
      <c r="H280" s="240">
        <v>2.5</v>
      </c>
      <c r="I280" s="241"/>
      <c r="J280" s="237"/>
      <c r="K280" s="237"/>
      <c r="L280" s="242"/>
      <c r="M280" s="243"/>
      <c r="N280" s="244"/>
      <c r="O280" s="244"/>
      <c r="P280" s="244"/>
      <c r="Q280" s="244"/>
      <c r="R280" s="244"/>
      <c r="S280" s="244"/>
      <c r="T280" s="244"/>
      <c r="U280" s="245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T280" s="246" t="s">
        <v>347</v>
      </c>
      <c r="AU280" s="246" t="s">
        <v>85</v>
      </c>
      <c r="AV280" s="13" t="s">
        <v>85</v>
      </c>
      <c r="AW280" s="13" t="s">
        <v>37</v>
      </c>
      <c r="AX280" s="13" t="s">
        <v>76</v>
      </c>
      <c r="AY280" s="246" t="s">
        <v>335</v>
      </c>
    </row>
    <row r="281" s="13" customFormat="1">
      <c r="A281" s="13"/>
      <c r="B281" s="236"/>
      <c r="C281" s="237"/>
      <c r="D281" s="229" t="s">
        <v>347</v>
      </c>
      <c r="E281" s="238" t="s">
        <v>19</v>
      </c>
      <c r="F281" s="239" t="s">
        <v>3729</v>
      </c>
      <c r="G281" s="237"/>
      <c r="H281" s="240">
        <v>7</v>
      </c>
      <c r="I281" s="241"/>
      <c r="J281" s="237"/>
      <c r="K281" s="237"/>
      <c r="L281" s="242"/>
      <c r="M281" s="243"/>
      <c r="N281" s="244"/>
      <c r="O281" s="244"/>
      <c r="P281" s="244"/>
      <c r="Q281" s="244"/>
      <c r="R281" s="244"/>
      <c r="S281" s="244"/>
      <c r="T281" s="244"/>
      <c r="U281" s="245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T281" s="246" t="s">
        <v>347</v>
      </c>
      <c r="AU281" s="246" t="s">
        <v>85</v>
      </c>
      <c r="AV281" s="13" t="s">
        <v>85</v>
      </c>
      <c r="AW281" s="13" t="s">
        <v>37</v>
      </c>
      <c r="AX281" s="13" t="s">
        <v>76</v>
      </c>
      <c r="AY281" s="246" t="s">
        <v>335</v>
      </c>
    </row>
    <row r="282" s="15" customFormat="1">
      <c r="A282" s="15"/>
      <c r="B282" s="267"/>
      <c r="C282" s="268"/>
      <c r="D282" s="229" t="s">
        <v>347</v>
      </c>
      <c r="E282" s="269" t="s">
        <v>19</v>
      </c>
      <c r="F282" s="270" t="s">
        <v>462</v>
      </c>
      <c r="G282" s="268"/>
      <c r="H282" s="271">
        <v>10.5</v>
      </c>
      <c r="I282" s="272"/>
      <c r="J282" s="268"/>
      <c r="K282" s="268"/>
      <c r="L282" s="273"/>
      <c r="M282" s="274"/>
      <c r="N282" s="275"/>
      <c r="O282" s="275"/>
      <c r="P282" s="275"/>
      <c r="Q282" s="275"/>
      <c r="R282" s="275"/>
      <c r="S282" s="275"/>
      <c r="T282" s="275"/>
      <c r="U282" s="276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T282" s="277" t="s">
        <v>347</v>
      </c>
      <c r="AU282" s="277" t="s">
        <v>85</v>
      </c>
      <c r="AV282" s="15" t="s">
        <v>103</v>
      </c>
      <c r="AW282" s="15" t="s">
        <v>37</v>
      </c>
      <c r="AX282" s="15" t="s">
        <v>83</v>
      </c>
      <c r="AY282" s="277" t="s">
        <v>335</v>
      </c>
    </row>
    <row r="283" s="2" customFormat="1" ht="24.15" customHeight="1">
      <c r="A283" s="40"/>
      <c r="B283" s="41"/>
      <c r="C283" s="216" t="s">
        <v>699</v>
      </c>
      <c r="D283" s="216" t="s">
        <v>337</v>
      </c>
      <c r="E283" s="217" t="s">
        <v>3730</v>
      </c>
      <c r="F283" s="218" t="s">
        <v>3581</v>
      </c>
      <c r="G283" s="219" t="s">
        <v>618</v>
      </c>
      <c r="H283" s="220">
        <v>40</v>
      </c>
      <c r="I283" s="221"/>
      <c r="J283" s="222">
        <f>ROUND(I283*H283,2)</f>
        <v>0</v>
      </c>
      <c r="K283" s="218" t="s">
        <v>19</v>
      </c>
      <c r="L283" s="46"/>
      <c r="M283" s="223" t="s">
        <v>19</v>
      </c>
      <c r="N283" s="224" t="s">
        <v>47</v>
      </c>
      <c r="O283" s="86"/>
      <c r="P283" s="225">
        <f>O283*H283</f>
        <v>0</v>
      </c>
      <c r="Q283" s="225">
        <v>0.0052199999999999998</v>
      </c>
      <c r="R283" s="225">
        <f>Q283*H283</f>
        <v>0.20879999999999999</v>
      </c>
      <c r="S283" s="225">
        <v>0</v>
      </c>
      <c r="T283" s="225">
        <f>S283*H283</f>
        <v>0</v>
      </c>
      <c r="U283" s="226" t="s">
        <v>19</v>
      </c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R283" s="227" t="s">
        <v>447</v>
      </c>
      <c r="AT283" s="227" t="s">
        <v>337</v>
      </c>
      <c r="AU283" s="227" t="s">
        <v>85</v>
      </c>
      <c r="AY283" s="19" t="s">
        <v>335</v>
      </c>
      <c r="BE283" s="228">
        <f>IF(N283="základní",J283,0)</f>
        <v>0</v>
      </c>
      <c r="BF283" s="228">
        <f>IF(N283="snížená",J283,0)</f>
        <v>0</v>
      </c>
      <c r="BG283" s="228">
        <f>IF(N283="zákl. přenesená",J283,0)</f>
        <v>0</v>
      </c>
      <c r="BH283" s="228">
        <f>IF(N283="sníž. přenesená",J283,0)</f>
        <v>0</v>
      </c>
      <c r="BI283" s="228">
        <f>IF(N283="nulová",J283,0)</f>
        <v>0</v>
      </c>
      <c r="BJ283" s="19" t="s">
        <v>83</v>
      </c>
      <c r="BK283" s="228">
        <f>ROUND(I283*H283,2)</f>
        <v>0</v>
      </c>
      <c r="BL283" s="19" t="s">
        <v>447</v>
      </c>
      <c r="BM283" s="227" t="s">
        <v>3731</v>
      </c>
    </row>
    <row r="284" s="2" customFormat="1">
      <c r="A284" s="40"/>
      <c r="B284" s="41"/>
      <c r="C284" s="42"/>
      <c r="D284" s="229" t="s">
        <v>343</v>
      </c>
      <c r="E284" s="42"/>
      <c r="F284" s="230" t="s">
        <v>3583</v>
      </c>
      <c r="G284" s="42"/>
      <c r="H284" s="42"/>
      <c r="I284" s="231"/>
      <c r="J284" s="42"/>
      <c r="K284" s="42"/>
      <c r="L284" s="46"/>
      <c r="M284" s="232"/>
      <c r="N284" s="233"/>
      <c r="O284" s="86"/>
      <c r="P284" s="86"/>
      <c r="Q284" s="86"/>
      <c r="R284" s="86"/>
      <c r="S284" s="86"/>
      <c r="T284" s="86"/>
      <c r="U284" s="87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T284" s="19" t="s">
        <v>343</v>
      </c>
      <c r="AU284" s="19" t="s">
        <v>85</v>
      </c>
    </row>
    <row r="285" s="13" customFormat="1">
      <c r="A285" s="13"/>
      <c r="B285" s="236"/>
      <c r="C285" s="237"/>
      <c r="D285" s="229" t="s">
        <v>347</v>
      </c>
      <c r="E285" s="238" t="s">
        <v>19</v>
      </c>
      <c r="F285" s="239" t="s">
        <v>3732</v>
      </c>
      <c r="G285" s="237"/>
      <c r="H285" s="240">
        <v>40</v>
      </c>
      <c r="I285" s="241"/>
      <c r="J285" s="237"/>
      <c r="K285" s="237"/>
      <c r="L285" s="242"/>
      <c r="M285" s="243"/>
      <c r="N285" s="244"/>
      <c r="O285" s="244"/>
      <c r="P285" s="244"/>
      <c r="Q285" s="244"/>
      <c r="R285" s="244"/>
      <c r="S285" s="244"/>
      <c r="T285" s="244"/>
      <c r="U285" s="245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T285" s="246" t="s">
        <v>347</v>
      </c>
      <c r="AU285" s="246" t="s">
        <v>85</v>
      </c>
      <c r="AV285" s="13" t="s">
        <v>85</v>
      </c>
      <c r="AW285" s="13" t="s">
        <v>37</v>
      </c>
      <c r="AX285" s="13" t="s">
        <v>83</v>
      </c>
      <c r="AY285" s="246" t="s">
        <v>335</v>
      </c>
    </row>
    <row r="286" s="2" customFormat="1" ht="24.15" customHeight="1">
      <c r="A286" s="40"/>
      <c r="B286" s="41"/>
      <c r="C286" s="216" t="s">
        <v>706</v>
      </c>
      <c r="D286" s="216" t="s">
        <v>337</v>
      </c>
      <c r="E286" s="217" t="s">
        <v>3733</v>
      </c>
      <c r="F286" s="218" t="s">
        <v>3588</v>
      </c>
      <c r="G286" s="219" t="s">
        <v>618</v>
      </c>
      <c r="H286" s="220">
        <v>35</v>
      </c>
      <c r="I286" s="221"/>
      <c r="J286" s="222">
        <f>ROUND(I286*H286,2)</f>
        <v>0</v>
      </c>
      <c r="K286" s="218" t="s">
        <v>19</v>
      </c>
      <c r="L286" s="46"/>
      <c r="M286" s="223" t="s">
        <v>19</v>
      </c>
      <c r="N286" s="224" t="s">
        <v>47</v>
      </c>
      <c r="O286" s="86"/>
      <c r="P286" s="225">
        <f>O286*H286</f>
        <v>0</v>
      </c>
      <c r="Q286" s="225">
        <v>0.0081700000000000002</v>
      </c>
      <c r="R286" s="225">
        <f>Q286*H286</f>
        <v>0.28594999999999998</v>
      </c>
      <c r="S286" s="225">
        <v>0</v>
      </c>
      <c r="T286" s="225">
        <f>S286*H286</f>
        <v>0</v>
      </c>
      <c r="U286" s="226" t="s">
        <v>19</v>
      </c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R286" s="227" t="s">
        <v>447</v>
      </c>
      <c r="AT286" s="227" t="s">
        <v>337</v>
      </c>
      <c r="AU286" s="227" t="s">
        <v>85</v>
      </c>
      <c r="AY286" s="19" t="s">
        <v>335</v>
      </c>
      <c r="BE286" s="228">
        <f>IF(N286="základní",J286,0)</f>
        <v>0</v>
      </c>
      <c r="BF286" s="228">
        <f>IF(N286="snížená",J286,0)</f>
        <v>0</v>
      </c>
      <c r="BG286" s="228">
        <f>IF(N286="zákl. přenesená",J286,0)</f>
        <v>0</v>
      </c>
      <c r="BH286" s="228">
        <f>IF(N286="sníž. přenesená",J286,0)</f>
        <v>0</v>
      </c>
      <c r="BI286" s="228">
        <f>IF(N286="nulová",J286,0)</f>
        <v>0</v>
      </c>
      <c r="BJ286" s="19" t="s">
        <v>83</v>
      </c>
      <c r="BK286" s="228">
        <f>ROUND(I286*H286,2)</f>
        <v>0</v>
      </c>
      <c r="BL286" s="19" t="s">
        <v>447</v>
      </c>
      <c r="BM286" s="227" t="s">
        <v>3734</v>
      </c>
    </row>
    <row r="287" s="2" customFormat="1">
      <c r="A287" s="40"/>
      <c r="B287" s="41"/>
      <c r="C287" s="42"/>
      <c r="D287" s="229" t="s">
        <v>343</v>
      </c>
      <c r="E287" s="42"/>
      <c r="F287" s="230" t="s">
        <v>3590</v>
      </c>
      <c r="G287" s="42"/>
      <c r="H287" s="42"/>
      <c r="I287" s="231"/>
      <c r="J287" s="42"/>
      <c r="K287" s="42"/>
      <c r="L287" s="46"/>
      <c r="M287" s="232"/>
      <c r="N287" s="233"/>
      <c r="O287" s="86"/>
      <c r="P287" s="86"/>
      <c r="Q287" s="86"/>
      <c r="R287" s="86"/>
      <c r="S287" s="86"/>
      <c r="T287" s="86"/>
      <c r="U287" s="87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T287" s="19" t="s">
        <v>343</v>
      </c>
      <c r="AU287" s="19" t="s">
        <v>85</v>
      </c>
    </row>
    <row r="288" s="13" customFormat="1">
      <c r="A288" s="13"/>
      <c r="B288" s="236"/>
      <c r="C288" s="237"/>
      <c r="D288" s="229" t="s">
        <v>347</v>
      </c>
      <c r="E288" s="238" t="s">
        <v>19</v>
      </c>
      <c r="F288" s="239" t="s">
        <v>3735</v>
      </c>
      <c r="G288" s="237"/>
      <c r="H288" s="240">
        <v>8</v>
      </c>
      <c r="I288" s="241"/>
      <c r="J288" s="237"/>
      <c r="K288" s="237"/>
      <c r="L288" s="242"/>
      <c r="M288" s="243"/>
      <c r="N288" s="244"/>
      <c r="O288" s="244"/>
      <c r="P288" s="244"/>
      <c r="Q288" s="244"/>
      <c r="R288" s="244"/>
      <c r="S288" s="244"/>
      <c r="T288" s="244"/>
      <c r="U288" s="245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T288" s="246" t="s">
        <v>347</v>
      </c>
      <c r="AU288" s="246" t="s">
        <v>85</v>
      </c>
      <c r="AV288" s="13" t="s">
        <v>85</v>
      </c>
      <c r="AW288" s="13" t="s">
        <v>37</v>
      </c>
      <c r="AX288" s="13" t="s">
        <v>76</v>
      </c>
      <c r="AY288" s="246" t="s">
        <v>335</v>
      </c>
    </row>
    <row r="289" s="13" customFormat="1">
      <c r="A289" s="13"/>
      <c r="B289" s="236"/>
      <c r="C289" s="237"/>
      <c r="D289" s="229" t="s">
        <v>347</v>
      </c>
      <c r="E289" s="238" t="s">
        <v>19</v>
      </c>
      <c r="F289" s="239" t="s">
        <v>3736</v>
      </c>
      <c r="G289" s="237"/>
      <c r="H289" s="240">
        <v>18</v>
      </c>
      <c r="I289" s="241"/>
      <c r="J289" s="237"/>
      <c r="K289" s="237"/>
      <c r="L289" s="242"/>
      <c r="M289" s="243"/>
      <c r="N289" s="244"/>
      <c r="O289" s="244"/>
      <c r="P289" s="244"/>
      <c r="Q289" s="244"/>
      <c r="R289" s="244"/>
      <c r="S289" s="244"/>
      <c r="T289" s="244"/>
      <c r="U289" s="245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T289" s="246" t="s">
        <v>347</v>
      </c>
      <c r="AU289" s="246" t="s">
        <v>85</v>
      </c>
      <c r="AV289" s="13" t="s">
        <v>85</v>
      </c>
      <c r="AW289" s="13" t="s">
        <v>37</v>
      </c>
      <c r="AX289" s="13" t="s">
        <v>76</v>
      </c>
      <c r="AY289" s="246" t="s">
        <v>335</v>
      </c>
    </row>
    <row r="290" s="13" customFormat="1">
      <c r="A290" s="13"/>
      <c r="B290" s="236"/>
      <c r="C290" s="237"/>
      <c r="D290" s="229" t="s">
        <v>347</v>
      </c>
      <c r="E290" s="238" t="s">
        <v>19</v>
      </c>
      <c r="F290" s="239" t="s">
        <v>3737</v>
      </c>
      <c r="G290" s="237"/>
      <c r="H290" s="240">
        <v>9</v>
      </c>
      <c r="I290" s="241"/>
      <c r="J290" s="237"/>
      <c r="K290" s="237"/>
      <c r="L290" s="242"/>
      <c r="M290" s="243"/>
      <c r="N290" s="244"/>
      <c r="O290" s="244"/>
      <c r="P290" s="244"/>
      <c r="Q290" s="244"/>
      <c r="R290" s="244"/>
      <c r="S290" s="244"/>
      <c r="T290" s="244"/>
      <c r="U290" s="245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T290" s="246" t="s">
        <v>347</v>
      </c>
      <c r="AU290" s="246" t="s">
        <v>85</v>
      </c>
      <c r="AV290" s="13" t="s">
        <v>85</v>
      </c>
      <c r="AW290" s="13" t="s">
        <v>37</v>
      </c>
      <c r="AX290" s="13" t="s">
        <v>76</v>
      </c>
      <c r="AY290" s="246" t="s">
        <v>335</v>
      </c>
    </row>
    <row r="291" s="15" customFormat="1">
      <c r="A291" s="15"/>
      <c r="B291" s="267"/>
      <c r="C291" s="268"/>
      <c r="D291" s="229" t="s">
        <v>347</v>
      </c>
      <c r="E291" s="269" t="s">
        <v>19</v>
      </c>
      <c r="F291" s="270" t="s">
        <v>462</v>
      </c>
      <c r="G291" s="268"/>
      <c r="H291" s="271">
        <v>35</v>
      </c>
      <c r="I291" s="272"/>
      <c r="J291" s="268"/>
      <c r="K291" s="268"/>
      <c r="L291" s="273"/>
      <c r="M291" s="274"/>
      <c r="N291" s="275"/>
      <c r="O291" s="275"/>
      <c r="P291" s="275"/>
      <c r="Q291" s="275"/>
      <c r="R291" s="275"/>
      <c r="S291" s="275"/>
      <c r="T291" s="275"/>
      <c r="U291" s="276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T291" s="277" t="s">
        <v>347</v>
      </c>
      <c r="AU291" s="277" t="s">
        <v>85</v>
      </c>
      <c r="AV291" s="15" t="s">
        <v>103</v>
      </c>
      <c r="AW291" s="15" t="s">
        <v>37</v>
      </c>
      <c r="AX291" s="15" t="s">
        <v>83</v>
      </c>
      <c r="AY291" s="277" t="s">
        <v>335</v>
      </c>
    </row>
    <row r="292" s="2" customFormat="1" ht="24.15" customHeight="1">
      <c r="A292" s="40"/>
      <c r="B292" s="41"/>
      <c r="C292" s="216" t="s">
        <v>713</v>
      </c>
      <c r="D292" s="216" t="s">
        <v>337</v>
      </c>
      <c r="E292" s="217" t="s">
        <v>3738</v>
      </c>
      <c r="F292" s="218" t="s">
        <v>3595</v>
      </c>
      <c r="G292" s="219" t="s">
        <v>618</v>
      </c>
      <c r="H292" s="220">
        <v>13</v>
      </c>
      <c r="I292" s="221"/>
      <c r="J292" s="222">
        <f>ROUND(I292*H292,2)</f>
        <v>0</v>
      </c>
      <c r="K292" s="218" t="s">
        <v>19</v>
      </c>
      <c r="L292" s="46"/>
      <c r="M292" s="223" t="s">
        <v>19</v>
      </c>
      <c r="N292" s="224" t="s">
        <v>47</v>
      </c>
      <c r="O292" s="86"/>
      <c r="P292" s="225">
        <f>O292*H292</f>
        <v>0</v>
      </c>
      <c r="Q292" s="225">
        <v>0.011979999999999999</v>
      </c>
      <c r="R292" s="225">
        <f>Q292*H292</f>
        <v>0.15573999999999999</v>
      </c>
      <c r="S292" s="225">
        <v>0</v>
      </c>
      <c r="T292" s="225">
        <f>S292*H292</f>
        <v>0</v>
      </c>
      <c r="U292" s="226" t="s">
        <v>19</v>
      </c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R292" s="227" t="s">
        <v>447</v>
      </c>
      <c r="AT292" s="227" t="s">
        <v>337</v>
      </c>
      <c r="AU292" s="227" t="s">
        <v>85</v>
      </c>
      <c r="AY292" s="19" t="s">
        <v>335</v>
      </c>
      <c r="BE292" s="228">
        <f>IF(N292="základní",J292,0)</f>
        <v>0</v>
      </c>
      <c r="BF292" s="228">
        <f>IF(N292="snížená",J292,0)</f>
        <v>0</v>
      </c>
      <c r="BG292" s="228">
        <f>IF(N292="zákl. přenesená",J292,0)</f>
        <v>0</v>
      </c>
      <c r="BH292" s="228">
        <f>IF(N292="sníž. přenesená",J292,0)</f>
        <v>0</v>
      </c>
      <c r="BI292" s="228">
        <f>IF(N292="nulová",J292,0)</f>
        <v>0</v>
      </c>
      <c r="BJ292" s="19" t="s">
        <v>83</v>
      </c>
      <c r="BK292" s="228">
        <f>ROUND(I292*H292,2)</f>
        <v>0</v>
      </c>
      <c r="BL292" s="19" t="s">
        <v>447</v>
      </c>
      <c r="BM292" s="227" t="s">
        <v>3739</v>
      </c>
    </row>
    <row r="293" s="2" customFormat="1">
      <c r="A293" s="40"/>
      <c r="B293" s="41"/>
      <c r="C293" s="42"/>
      <c r="D293" s="229" t="s">
        <v>343</v>
      </c>
      <c r="E293" s="42"/>
      <c r="F293" s="230" t="s">
        <v>3597</v>
      </c>
      <c r="G293" s="42"/>
      <c r="H293" s="42"/>
      <c r="I293" s="231"/>
      <c r="J293" s="42"/>
      <c r="K293" s="42"/>
      <c r="L293" s="46"/>
      <c r="M293" s="232"/>
      <c r="N293" s="233"/>
      <c r="O293" s="86"/>
      <c r="P293" s="86"/>
      <c r="Q293" s="86"/>
      <c r="R293" s="86"/>
      <c r="S293" s="86"/>
      <c r="T293" s="86"/>
      <c r="U293" s="87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T293" s="19" t="s">
        <v>343</v>
      </c>
      <c r="AU293" s="19" t="s">
        <v>85</v>
      </c>
    </row>
    <row r="294" s="13" customFormat="1">
      <c r="A294" s="13"/>
      <c r="B294" s="236"/>
      <c r="C294" s="237"/>
      <c r="D294" s="229" t="s">
        <v>347</v>
      </c>
      <c r="E294" s="238" t="s">
        <v>19</v>
      </c>
      <c r="F294" s="239" t="s">
        <v>3740</v>
      </c>
      <c r="G294" s="237"/>
      <c r="H294" s="240">
        <v>13</v>
      </c>
      <c r="I294" s="241"/>
      <c r="J294" s="237"/>
      <c r="K294" s="237"/>
      <c r="L294" s="242"/>
      <c r="M294" s="243"/>
      <c r="N294" s="244"/>
      <c r="O294" s="244"/>
      <c r="P294" s="244"/>
      <c r="Q294" s="244"/>
      <c r="R294" s="244"/>
      <c r="S294" s="244"/>
      <c r="T294" s="244"/>
      <c r="U294" s="245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T294" s="246" t="s">
        <v>347</v>
      </c>
      <c r="AU294" s="246" t="s">
        <v>85</v>
      </c>
      <c r="AV294" s="13" t="s">
        <v>85</v>
      </c>
      <c r="AW294" s="13" t="s">
        <v>37</v>
      </c>
      <c r="AX294" s="13" t="s">
        <v>83</v>
      </c>
      <c r="AY294" s="246" t="s">
        <v>335</v>
      </c>
    </row>
    <row r="295" s="2" customFormat="1" ht="24.15" customHeight="1">
      <c r="A295" s="40"/>
      <c r="B295" s="41"/>
      <c r="C295" s="216" t="s">
        <v>719</v>
      </c>
      <c r="D295" s="216" t="s">
        <v>337</v>
      </c>
      <c r="E295" s="217" t="s">
        <v>3741</v>
      </c>
      <c r="F295" s="218" t="s">
        <v>3742</v>
      </c>
      <c r="G295" s="219" t="s">
        <v>618</v>
      </c>
      <c r="H295" s="220">
        <v>11</v>
      </c>
      <c r="I295" s="221"/>
      <c r="J295" s="222">
        <f>ROUND(I295*H295,2)</f>
        <v>0</v>
      </c>
      <c r="K295" s="218" t="s">
        <v>341</v>
      </c>
      <c r="L295" s="46"/>
      <c r="M295" s="223" t="s">
        <v>19</v>
      </c>
      <c r="N295" s="224" t="s">
        <v>47</v>
      </c>
      <c r="O295" s="86"/>
      <c r="P295" s="225">
        <f>O295*H295</f>
        <v>0</v>
      </c>
      <c r="Q295" s="225">
        <v>0.02052</v>
      </c>
      <c r="R295" s="225">
        <f>Q295*H295</f>
        <v>0.22572</v>
      </c>
      <c r="S295" s="225">
        <v>0</v>
      </c>
      <c r="T295" s="225">
        <f>S295*H295</f>
        <v>0</v>
      </c>
      <c r="U295" s="226" t="s">
        <v>19</v>
      </c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R295" s="227" t="s">
        <v>447</v>
      </c>
      <c r="AT295" s="227" t="s">
        <v>337</v>
      </c>
      <c r="AU295" s="227" t="s">
        <v>85</v>
      </c>
      <c r="AY295" s="19" t="s">
        <v>335</v>
      </c>
      <c r="BE295" s="228">
        <f>IF(N295="základní",J295,0)</f>
        <v>0</v>
      </c>
      <c r="BF295" s="228">
        <f>IF(N295="snížená",J295,0)</f>
        <v>0</v>
      </c>
      <c r="BG295" s="228">
        <f>IF(N295="zákl. přenesená",J295,0)</f>
        <v>0</v>
      </c>
      <c r="BH295" s="228">
        <f>IF(N295="sníž. přenesená",J295,0)</f>
        <v>0</v>
      </c>
      <c r="BI295" s="228">
        <f>IF(N295="nulová",J295,0)</f>
        <v>0</v>
      </c>
      <c r="BJ295" s="19" t="s">
        <v>83</v>
      </c>
      <c r="BK295" s="228">
        <f>ROUND(I295*H295,2)</f>
        <v>0</v>
      </c>
      <c r="BL295" s="19" t="s">
        <v>447</v>
      </c>
      <c r="BM295" s="227" t="s">
        <v>3743</v>
      </c>
    </row>
    <row r="296" s="2" customFormat="1">
      <c r="A296" s="40"/>
      <c r="B296" s="41"/>
      <c r="C296" s="42"/>
      <c r="D296" s="229" t="s">
        <v>343</v>
      </c>
      <c r="E296" s="42"/>
      <c r="F296" s="230" t="s">
        <v>3744</v>
      </c>
      <c r="G296" s="42"/>
      <c r="H296" s="42"/>
      <c r="I296" s="231"/>
      <c r="J296" s="42"/>
      <c r="K296" s="42"/>
      <c r="L296" s="46"/>
      <c r="M296" s="232"/>
      <c r="N296" s="233"/>
      <c r="O296" s="86"/>
      <c r="P296" s="86"/>
      <c r="Q296" s="86"/>
      <c r="R296" s="86"/>
      <c r="S296" s="86"/>
      <c r="T296" s="86"/>
      <c r="U296" s="87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T296" s="19" t="s">
        <v>343</v>
      </c>
      <c r="AU296" s="19" t="s">
        <v>85</v>
      </c>
    </row>
    <row r="297" s="2" customFormat="1">
      <c r="A297" s="40"/>
      <c r="B297" s="41"/>
      <c r="C297" s="42"/>
      <c r="D297" s="234" t="s">
        <v>345</v>
      </c>
      <c r="E297" s="42"/>
      <c r="F297" s="235" t="s">
        <v>3745</v>
      </c>
      <c r="G297" s="42"/>
      <c r="H297" s="42"/>
      <c r="I297" s="231"/>
      <c r="J297" s="42"/>
      <c r="K297" s="42"/>
      <c r="L297" s="46"/>
      <c r="M297" s="232"/>
      <c r="N297" s="233"/>
      <c r="O297" s="86"/>
      <c r="P297" s="86"/>
      <c r="Q297" s="86"/>
      <c r="R297" s="86"/>
      <c r="S297" s="86"/>
      <c r="T297" s="86"/>
      <c r="U297" s="87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T297" s="19" t="s">
        <v>345</v>
      </c>
      <c r="AU297" s="19" t="s">
        <v>85</v>
      </c>
    </row>
    <row r="298" s="13" customFormat="1">
      <c r="A298" s="13"/>
      <c r="B298" s="236"/>
      <c r="C298" s="237"/>
      <c r="D298" s="229" t="s">
        <v>347</v>
      </c>
      <c r="E298" s="238" t="s">
        <v>19</v>
      </c>
      <c r="F298" s="239" t="s">
        <v>3746</v>
      </c>
      <c r="G298" s="237"/>
      <c r="H298" s="240">
        <v>11</v>
      </c>
      <c r="I298" s="241"/>
      <c r="J298" s="237"/>
      <c r="K298" s="237"/>
      <c r="L298" s="242"/>
      <c r="M298" s="243"/>
      <c r="N298" s="244"/>
      <c r="O298" s="244"/>
      <c r="P298" s="244"/>
      <c r="Q298" s="244"/>
      <c r="R298" s="244"/>
      <c r="S298" s="244"/>
      <c r="T298" s="244"/>
      <c r="U298" s="245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T298" s="246" t="s">
        <v>347</v>
      </c>
      <c r="AU298" s="246" t="s">
        <v>85</v>
      </c>
      <c r="AV298" s="13" t="s">
        <v>85</v>
      </c>
      <c r="AW298" s="13" t="s">
        <v>37</v>
      </c>
      <c r="AX298" s="13" t="s">
        <v>83</v>
      </c>
      <c r="AY298" s="246" t="s">
        <v>335</v>
      </c>
    </row>
    <row r="299" s="2" customFormat="1" ht="16.5" customHeight="1">
      <c r="A299" s="40"/>
      <c r="B299" s="41"/>
      <c r="C299" s="216" t="s">
        <v>725</v>
      </c>
      <c r="D299" s="216" t="s">
        <v>337</v>
      </c>
      <c r="E299" s="217" t="s">
        <v>3606</v>
      </c>
      <c r="F299" s="218" t="s">
        <v>3607</v>
      </c>
      <c r="G299" s="219" t="s">
        <v>388</v>
      </c>
      <c r="H299" s="220">
        <v>14</v>
      </c>
      <c r="I299" s="221"/>
      <c r="J299" s="222">
        <f>ROUND(I299*H299,2)</f>
        <v>0</v>
      </c>
      <c r="K299" s="218" t="s">
        <v>341</v>
      </c>
      <c r="L299" s="46"/>
      <c r="M299" s="223" t="s">
        <v>19</v>
      </c>
      <c r="N299" s="224" t="s">
        <v>47</v>
      </c>
      <c r="O299" s="86"/>
      <c r="P299" s="225">
        <f>O299*H299</f>
        <v>0</v>
      </c>
      <c r="Q299" s="225">
        <v>0.00198</v>
      </c>
      <c r="R299" s="225">
        <f>Q299*H299</f>
        <v>0.027720000000000002</v>
      </c>
      <c r="S299" s="225">
        <v>0</v>
      </c>
      <c r="T299" s="225">
        <f>S299*H299</f>
        <v>0</v>
      </c>
      <c r="U299" s="226" t="s">
        <v>19</v>
      </c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R299" s="227" t="s">
        <v>447</v>
      </c>
      <c r="AT299" s="227" t="s">
        <v>337</v>
      </c>
      <c r="AU299" s="227" t="s">
        <v>85</v>
      </c>
      <c r="AY299" s="19" t="s">
        <v>335</v>
      </c>
      <c r="BE299" s="228">
        <f>IF(N299="základní",J299,0)</f>
        <v>0</v>
      </c>
      <c r="BF299" s="228">
        <f>IF(N299="snížená",J299,0)</f>
        <v>0</v>
      </c>
      <c r="BG299" s="228">
        <f>IF(N299="zákl. přenesená",J299,0)</f>
        <v>0</v>
      </c>
      <c r="BH299" s="228">
        <f>IF(N299="sníž. přenesená",J299,0)</f>
        <v>0</v>
      </c>
      <c r="BI299" s="228">
        <f>IF(N299="nulová",J299,0)</f>
        <v>0</v>
      </c>
      <c r="BJ299" s="19" t="s">
        <v>83</v>
      </c>
      <c r="BK299" s="228">
        <f>ROUND(I299*H299,2)</f>
        <v>0</v>
      </c>
      <c r="BL299" s="19" t="s">
        <v>447</v>
      </c>
      <c r="BM299" s="227" t="s">
        <v>3747</v>
      </c>
    </row>
    <row r="300" s="2" customFormat="1">
      <c r="A300" s="40"/>
      <c r="B300" s="41"/>
      <c r="C300" s="42"/>
      <c r="D300" s="229" t="s">
        <v>343</v>
      </c>
      <c r="E300" s="42"/>
      <c r="F300" s="230" t="s">
        <v>3609</v>
      </c>
      <c r="G300" s="42"/>
      <c r="H300" s="42"/>
      <c r="I300" s="231"/>
      <c r="J300" s="42"/>
      <c r="K300" s="42"/>
      <c r="L300" s="46"/>
      <c r="M300" s="232"/>
      <c r="N300" s="233"/>
      <c r="O300" s="86"/>
      <c r="P300" s="86"/>
      <c r="Q300" s="86"/>
      <c r="R300" s="86"/>
      <c r="S300" s="86"/>
      <c r="T300" s="86"/>
      <c r="U300" s="87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T300" s="19" t="s">
        <v>343</v>
      </c>
      <c r="AU300" s="19" t="s">
        <v>85</v>
      </c>
    </row>
    <row r="301" s="2" customFormat="1">
      <c r="A301" s="40"/>
      <c r="B301" s="41"/>
      <c r="C301" s="42"/>
      <c r="D301" s="234" t="s">
        <v>345</v>
      </c>
      <c r="E301" s="42"/>
      <c r="F301" s="235" t="s">
        <v>3610</v>
      </c>
      <c r="G301" s="42"/>
      <c r="H301" s="42"/>
      <c r="I301" s="231"/>
      <c r="J301" s="42"/>
      <c r="K301" s="42"/>
      <c r="L301" s="46"/>
      <c r="M301" s="232"/>
      <c r="N301" s="233"/>
      <c r="O301" s="86"/>
      <c r="P301" s="86"/>
      <c r="Q301" s="86"/>
      <c r="R301" s="86"/>
      <c r="S301" s="86"/>
      <c r="T301" s="86"/>
      <c r="U301" s="87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T301" s="19" t="s">
        <v>345</v>
      </c>
      <c r="AU301" s="19" t="s">
        <v>85</v>
      </c>
    </row>
    <row r="302" s="2" customFormat="1" ht="21.75" customHeight="1">
      <c r="A302" s="40"/>
      <c r="B302" s="41"/>
      <c r="C302" s="257" t="s">
        <v>1396</v>
      </c>
      <c r="D302" s="257" t="s">
        <v>395</v>
      </c>
      <c r="E302" s="258" t="s">
        <v>3748</v>
      </c>
      <c r="F302" s="259" t="s">
        <v>3612</v>
      </c>
      <c r="G302" s="260" t="s">
        <v>388</v>
      </c>
      <c r="H302" s="261">
        <v>14.699999999999999</v>
      </c>
      <c r="I302" s="262"/>
      <c r="J302" s="263">
        <f>ROUND(I302*H302,2)</f>
        <v>0</v>
      </c>
      <c r="K302" s="259" t="s">
        <v>19</v>
      </c>
      <c r="L302" s="264"/>
      <c r="M302" s="265" t="s">
        <v>19</v>
      </c>
      <c r="N302" s="266" t="s">
        <v>47</v>
      </c>
      <c r="O302" s="86"/>
      <c r="P302" s="225">
        <f>O302*H302</f>
        <v>0</v>
      </c>
      <c r="Q302" s="225">
        <v>0.0060000000000000001</v>
      </c>
      <c r="R302" s="225">
        <f>Q302*H302</f>
        <v>0.088200000000000001</v>
      </c>
      <c r="S302" s="225">
        <v>0</v>
      </c>
      <c r="T302" s="225">
        <f>S302*H302</f>
        <v>0</v>
      </c>
      <c r="U302" s="226" t="s">
        <v>19</v>
      </c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R302" s="227" t="s">
        <v>565</v>
      </c>
      <c r="AT302" s="227" t="s">
        <v>395</v>
      </c>
      <c r="AU302" s="227" t="s">
        <v>85</v>
      </c>
      <c r="AY302" s="19" t="s">
        <v>335</v>
      </c>
      <c r="BE302" s="228">
        <f>IF(N302="základní",J302,0)</f>
        <v>0</v>
      </c>
      <c r="BF302" s="228">
        <f>IF(N302="snížená",J302,0)</f>
        <v>0</v>
      </c>
      <c r="BG302" s="228">
        <f>IF(N302="zákl. přenesená",J302,0)</f>
        <v>0</v>
      </c>
      <c r="BH302" s="228">
        <f>IF(N302="sníž. přenesená",J302,0)</f>
        <v>0</v>
      </c>
      <c r="BI302" s="228">
        <f>IF(N302="nulová",J302,0)</f>
        <v>0</v>
      </c>
      <c r="BJ302" s="19" t="s">
        <v>83</v>
      </c>
      <c r="BK302" s="228">
        <f>ROUND(I302*H302,2)</f>
        <v>0</v>
      </c>
      <c r="BL302" s="19" t="s">
        <v>447</v>
      </c>
      <c r="BM302" s="227" t="s">
        <v>3749</v>
      </c>
    </row>
    <row r="303" s="2" customFormat="1">
      <c r="A303" s="40"/>
      <c r="B303" s="41"/>
      <c r="C303" s="42"/>
      <c r="D303" s="229" t="s">
        <v>343</v>
      </c>
      <c r="E303" s="42"/>
      <c r="F303" s="230" t="s">
        <v>3612</v>
      </c>
      <c r="G303" s="42"/>
      <c r="H303" s="42"/>
      <c r="I303" s="231"/>
      <c r="J303" s="42"/>
      <c r="K303" s="42"/>
      <c r="L303" s="46"/>
      <c r="M303" s="232"/>
      <c r="N303" s="233"/>
      <c r="O303" s="86"/>
      <c r="P303" s="86"/>
      <c r="Q303" s="86"/>
      <c r="R303" s="86"/>
      <c r="S303" s="86"/>
      <c r="T303" s="86"/>
      <c r="U303" s="87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T303" s="19" t="s">
        <v>343</v>
      </c>
      <c r="AU303" s="19" t="s">
        <v>85</v>
      </c>
    </row>
    <row r="304" s="13" customFormat="1">
      <c r="A304" s="13"/>
      <c r="B304" s="236"/>
      <c r="C304" s="237"/>
      <c r="D304" s="229" t="s">
        <v>347</v>
      </c>
      <c r="E304" s="237"/>
      <c r="F304" s="239" t="s">
        <v>3670</v>
      </c>
      <c r="G304" s="237"/>
      <c r="H304" s="240">
        <v>14.699999999999999</v>
      </c>
      <c r="I304" s="241"/>
      <c r="J304" s="237"/>
      <c r="K304" s="237"/>
      <c r="L304" s="242"/>
      <c r="M304" s="243"/>
      <c r="N304" s="244"/>
      <c r="O304" s="244"/>
      <c r="P304" s="244"/>
      <c r="Q304" s="244"/>
      <c r="R304" s="244"/>
      <c r="S304" s="244"/>
      <c r="T304" s="244"/>
      <c r="U304" s="245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T304" s="246" t="s">
        <v>347</v>
      </c>
      <c r="AU304" s="246" t="s">
        <v>85</v>
      </c>
      <c r="AV304" s="13" t="s">
        <v>85</v>
      </c>
      <c r="AW304" s="13" t="s">
        <v>4</v>
      </c>
      <c r="AX304" s="13" t="s">
        <v>83</v>
      </c>
      <c r="AY304" s="246" t="s">
        <v>335</v>
      </c>
    </row>
    <row r="305" s="2" customFormat="1" ht="16.5" customHeight="1">
      <c r="A305" s="40"/>
      <c r="B305" s="41"/>
      <c r="C305" s="216" t="s">
        <v>731</v>
      </c>
      <c r="D305" s="216" t="s">
        <v>337</v>
      </c>
      <c r="E305" s="217" t="s">
        <v>3750</v>
      </c>
      <c r="F305" s="218" t="s">
        <v>3616</v>
      </c>
      <c r="G305" s="219" t="s">
        <v>388</v>
      </c>
      <c r="H305" s="220">
        <v>45</v>
      </c>
      <c r="I305" s="221"/>
      <c r="J305" s="222">
        <f>ROUND(I305*H305,2)</f>
        <v>0</v>
      </c>
      <c r="K305" s="218" t="s">
        <v>19</v>
      </c>
      <c r="L305" s="46"/>
      <c r="M305" s="223" t="s">
        <v>19</v>
      </c>
      <c r="N305" s="224" t="s">
        <v>47</v>
      </c>
      <c r="O305" s="86"/>
      <c r="P305" s="225">
        <f>O305*H305</f>
        <v>0</v>
      </c>
      <c r="Q305" s="225">
        <v>0.0015100000000000001</v>
      </c>
      <c r="R305" s="225">
        <f>Q305*H305</f>
        <v>0.067949999999999997</v>
      </c>
      <c r="S305" s="225">
        <v>0</v>
      </c>
      <c r="T305" s="225">
        <f>S305*H305</f>
        <v>0</v>
      </c>
      <c r="U305" s="226" t="s">
        <v>19</v>
      </c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R305" s="227" t="s">
        <v>447</v>
      </c>
      <c r="AT305" s="227" t="s">
        <v>337</v>
      </c>
      <c r="AU305" s="227" t="s">
        <v>85</v>
      </c>
      <c r="AY305" s="19" t="s">
        <v>335</v>
      </c>
      <c r="BE305" s="228">
        <f>IF(N305="základní",J305,0)</f>
        <v>0</v>
      </c>
      <c r="BF305" s="228">
        <f>IF(N305="snížená",J305,0)</f>
        <v>0</v>
      </c>
      <c r="BG305" s="228">
        <f>IF(N305="zákl. přenesená",J305,0)</f>
        <v>0</v>
      </c>
      <c r="BH305" s="228">
        <f>IF(N305="sníž. přenesená",J305,0)</f>
        <v>0</v>
      </c>
      <c r="BI305" s="228">
        <f>IF(N305="nulová",J305,0)</f>
        <v>0</v>
      </c>
      <c r="BJ305" s="19" t="s">
        <v>83</v>
      </c>
      <c r="BK305" s="228">
        <f>ROUND(I305*H305,2)</f>
        <v>0</v>
      </c>
      <c r="BL305" s="19" t="s">
        <v>447</v>
      </c>
      <c r="BM305" s="227" t="s">
        <v>3751</v>
      </c>
    </row>
    <row r="306" s="2" customFormat="1">
      <c r="A306" s="40"/>
      <c r="B306" s="41"/>
      <c r="C306" s="42"/>
      <c r="D306" s="229" t="s">
        <v>343</v>
      </c>
      <c r="E306" s="42"/>
      <c r="F306" s="230" t="s">
        <v>3618</v>
      </c>
      <c r="G306" s="42"/>
      <c r="H306" s="42"/>
      <c r="I306" s="231"/>
      <c r="J306" s="42"/>
      <c r="K306" s="42"/>
      <c r="L306" s="46"/>
      <c r="M306" s="232"/>
      <c r="N306" s="233"/>
      <c r="O306" s="86"/>
      <c r="P306" s="86"/>
      <c r="Q306" s="86"/>
      <c r="R306" s="86"/>
      <c r="S306" s="86"/>
      <c r="T306" s="86"/>
      <c r="U306" s="87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T306" s="19" t="s">
        <v>343</v>
      </c>
      <c r="AU306" s="19" t="s">
        <v>85</v>
      </c>
    </row>
    <row r="307" s="13" customFormat="1">
      <c r="A307" s="13"/>
      <c r="B307" s="236"/>
      <c r="C307" s="237"/>
      <c r="D307" s="229" t="s">
        <v>347</v>
      </c>
      <c r="E307" s="238" t="s">
        <v>19</v>
      </c>
      <c r="F307" s="239" t="s">
        <v>3752</v>
      </c>
      <c r="G307" s="237"/>
      <c r="H307" s="240">
        <v>45</v>
      </c>
      <c r="I307" s="241"/>
      <c r="J307" s="237"/>
      <c r="K307" s="237"/>
      <c r="L307" s="242"/>
      <c r="M307" s="243"/>
      <c r="N307" s="244"/>
      <c r="O307" s="244"/>
      <c r="P307" s="244"/>
      <c r="Q307" s="244"/>
      <c r="R307" s="244"/>
      <c r="S307" s="244"/>
      <c r="T307" s="244"/>
      <c r="U307" s="245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T307" s="246" t="s">
        <v>347</v>
      </c>
      <c r="AU307" s="246" t="s">
        <v>85</v>
      </c>
      <c r="AV307" s="13" t="s">
        <v>85</v>
      </c>
      <c r="AW307" s="13" t="s">
        <v>37</v>
      </c>
      <c r="AX307" s="13" t="s">
        <v>76</v>
      </c>
      <c r="AY307" s="246" t="s">
        <v>335</v>
      </c>
    </row>
    <row r="308" s="15" customFormat="1">
      <c r="A308" s="15"/>
      <c r="B308" s="267"/>
      <c r="C308" s="268"/>
      <c r="D308" s="229" t="s">
        <v>347</v>
      </c>
      <c r="E308" s="269" t="s">
        <v>19</v>
      </c>
      <c r="F308" s="270" t="s">
        <v>462</v>
      </c>
      <c r="G308" s="268"/>
      <c r="H308" s="271">
        <v>45</v>
      </c>
      <c r="I308" s="272"/>
      <c r="J308" s="268"/>
      <c r="K308" s="268"/>
      <c r="L308" s="273"/>
      <c r="M308" s="274"/>
      <c r="N308" s="275"/>
      <c r="O308" s="275"/>
      <c r="P308" s="275"/>
      <c r="Q308" s="275"/>
      <c r="R308" s="275"/>
      <c r="S308" s="275"/>
      <c r="T308" s="275"/>
      <c r="U308" s="276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T308" s="277" t="s">
        <v>347</v>
      </c>
      <c r="AU308" s="277" t="s">
        <v>85</v>
      </c>
      <c r="AV308" s="15" t="s">
        <v>103</v>
      </c>
      <c r="AW308" s="15" t="s">
        <v>37</v>
      </c>
      <c r="AX308" s="15" t="s">
        <v>83</v>
      </c>
      <c r="AY308" s="277" t="s">
        <v>335</v>
      </c>
    </row>
    <row r="309" s="2" customFormat="1" ht="16.5" customHeight="1">
      <c r="A309" s="40"/>
      <c r="B309" s="41"/>
      <c r="C309" s="257" t="s">
        <v>737</v>
      </c>
      <c r="D309" s="257" t="s">
        <v>395</v>
      </c>
      <c r="E309" s="258" t="s">
        <v>3753</v>
      </c>
      <c r="F309" s="259" t="s">
        <v>3626</v>
      </c>
      <c r="G309" s="260" t="s">
        <v>388</v>
      </c>
      <c r="H309" s="261">
        <v>47.25</v>
      </c>
      <c r="I309" s="262"/>
      <c r="J309" s="263">
        <f>ROUND(I309*H309,2)</f>
        <v>0</v>
      </c>
      <c r="K309" s="259" t="s">
        <v>19</v>
      </c>
      <c r="L309" s="264"/>
      <c r="M309" s="265" t="s">
        <v>19</v>
      </c>
      <c r="N309" s="266" t="s">
        <v>47</v>
      </c>
      <c r="O309" s="86"/>
      <c r="P309" s="225">
        <f>O309*H309</f>
        <v>0</v>
      </c>
      <c r="Q309" s="225">
        <v>0.0040000000000000001</v>
      </c>
      <c r="R309" s="225">
        <f>Q309*H309</f>
        <v>0.189</v>
      </c>
      <c r="S309" s="225">
        <v>0</v>
      </c>
      <c r="T309" s="225">
        <f>S309*H309</f>
        <v>0</v>
      </c>
      <c r="U309" s="226" t="s">
        <v>19</v>
      </c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R309" s="227" t="s">
        <v>565</v>
      </c>
      <c r="AT309" s="227" t="s">
        <v>395</v>
      </c>
      <c r="AU309" s="227" t="s">
        <v>85</v>
      </c>
      <c r="AY309" s="19" t="s">
        <v>335</v>
      </c>
      <c r="BE309" s="228">
        <f>IF(N309="základní",J309,0)</f>
        <v>0</v>
      </c>
      <c r="BF309" s="228">
        <f>IF(N309="snížená",J309,0)</f>
        <v>0</v>
      </c>
      <c r="BG309" s="228">
        <f>IF(N309="zákl. přenesená",J309,0)</f>
        <v>0</v>
      </c>
      <c r="BH309" s="228">
        <f>IF(N309="sníž. přenesená",J309,0)</f>
        <v>0</v>
      </c>
      <c r="BI309" s="228">
        <f>IF(N309="nulová",J309,0)</f>
        <v>0</v>
      </c>
      <c r="BJ309" s="19" t="s">
        <v>83</v>
      </c>
      <c r="BK309" s="228">
        <f>ROUND(I309*H309,2)</f>
        <v>0</v>
      </c>
      <c r="BL309" s="19" t="s">
        <v>447</v>
      </c>
      <c r="BM309" s="227" t="s">
        <v>3754</v>
      </c>
    </row>
    <row r="310" s="2" customFormat="1">
      <c r="A310" s="40"/>
      <c r="B310" s="41"/>
      <c r="C310" s="42"/>
      <c r="D310" s="229" t="s">
        <v>343</v>
      </c>
      <c r="E310" s="42"/>
      <c r="F310" s="230" t="s">
        <v>3626</v>
      </c>
      <c r="G310" s="42"/>
      <c r="H310" s="42"/>
      <c r="I310" s="231"/>
      <c r="J310" s="42"/>
      <c r="K310" s="42"/>
      <c r="L310" s="46"/>
      <c r="M310" s="232"/>
      <c r="N310" s="233"/>
      <c r="O310" s="86"/>
      <c r="P310" s="86"/>
      <c r="Q310" s="86"/>
      <c r="R310" s="86"/>
      <c r="S310" s="86"/>
      <c r="T310" s="86"/>
      <c r="U310" s="87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T310" s="19" t="s">
        <v>343</v>
      </c>
      <c r="AU310" s="19" t="s">
        <v>85</v>
      </c>
    </row>
    <row r="311" s="13" customFormat="1">
      <c r="A311" s="13"/>
      <c r="B311" s="236"/>
      <c r="C311" s="237"/>
      <c r="D311" s="229" t="s">
        <v>347</v>
      </c>
      <c r="E311" s="238" t="s">
        <v>19</v>
      </c>
      <c r="F311" s="239" t="s">
        <v>655</v>
      </c>
      <c r="G311" s="237"/>
      <c r="H311" s="240">
        <v>45</v>
      </c>
      <c r="I311" s="241"/>
      <c r="J311" s="237"/>
      <c r="K311" s="237"/>
      <c r="L311" s="242"/>
      <c r="M311" s="243"/>
      <c r="N311" s="244"/>
      <c r="O311" s="244"/>
      <c r="P311" s="244"/>
      <c r="Q311" s="244"/>
      <c r="R311" s="244"/>
      <c r="S311" s="244"/>
      <c r="T311" s="244"/>
      <c r="U311" s="245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T311" s="246" t="s">
        <v>347</v>
      </c>
      <c r="AU311" s="246" t="s">
        <v>85</v>
      </c>
      <c r="AV311" s="13" t="s">
        <v>85</v>
      </c>
      <c r="AW311" s="13" t="s">
        <v>37</v>
      </c>
      <c r="AX311" s="13" t="s">
        <v>83</v>
      </c>
      <c r="AY311" s="246" t="s">
        <v>335</v>
      </c>
    </row>
    <row r="312" s="13" customFormat="1">
      <c r="A312" s="13"/>
      <c r="B312" s="236"/>
      <c r="C312" s="237"/>
      <c r="D312" s="229" t="s">
        <v>347</v>
      </c>
      <c r="E312" s="237"/>
      <c r="F312" s="239" t="s">
        <v>3755</v>
      </c>
      <c r="G312" s="237"/>
      <c r="H312" s="240">
        <v>47.25</v>
      </c>
      <c r="I312" s="241"/>
      <c r="J312" s="237"/>
      <c r="K312" s="237"/>
      <c r="L312" s="242"/>
      <c r="M312" s="243"/>
      <c r="N312" s="244"/>
      <c r="O312" s="244"/>
      <c r="P312" s="244"/>
      <c r="Q312" s="244"/>
      <c r="R312" s="244"/>
      <c r="S312" s="244"/>
      <c r="T312" s="244"/>
      <c r="U312" s="245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T312" s="246" t="s">
        <v>347</v>
      </c>
      <c r="AU312" s="246" t="s">
        <v>85</v>
      </c>
      <c r="AV312" s="13" t="s">
        <v>85</v>
      </c>
      <c r="AW312" s="13" t="s">
        <v>4</v>
      </c>
      <c r="AX312" s="13" t="s">
        <v>83</v>
      </c>
      <c r="AY312" s="246" t="s">
        <v>335</v>
      </c>
    </row>
    <row r="313" s="2" customFormat="1" ht="16.5" customHeight="1">
      <c r="A313" s="40"/>
      <c r="B313" s="41"/>
      <c r="C313" s="216" t="s">
        <v>744</v>
      </c>
      <c r="D313" s="216" t="s">
        <v>337</v>
      </c>
      <c r="E313" s="217" t="s">
        <v>3756</v>
      </c>
      <c r="F313" s="218" t="s">
        <v>3630</v>
      </c>
      <c r="G313" s="219" t="s">
        <v>388</v>
      </c>
      <c r="H313" s="220">
        <v>45</v>
      </c>
      <c r="I313" s="221"/>
      <c r="J313" s="222">
        <f>ROUND(I313*H313,2)</f>
        <v>0</v>
      </c>
      <c r="K313" s="218" t="s">
        <v>19</v>
      </c>
      <c r="L313" s="46"/>
      <c r="M313" s="223" t="s">
        <v>19</v>
      </c>
      <c r="N313" s="224" t="s">
        <v>47</v>
      </c>
      <c r="O313" s="86"/>
      <c r="P313" s="225">
        <f>O313*H313</f>
        <v>0</v>
      </c>
      <c r="Q313" s="225">
        <v>0.00016000000000000001</v>
      </c>
      <c r="R313" s="225">
        <f>Q313*H313</f>
        <v>0.0072000000000000007</v>
      </c>
      <c r="S313" s="225">
        <v>0</v>
      </c>
      <c r="T313" s="225">
        <f>S313*H313</f>
        <v>0</v>
      </c>
      <c r="U313" s="226" t="s">
        <v>19</v>
      </c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R313" s="227" t="s">
        <v>447</v>
      </c>
      <c r="AT313" s="227" t="s">
        <v>337</v>
      </c>
      <c r="AU313" s="227" t="s">
        <v>85</v>
      </c>
      <c r="AY313" s="19" t="s">
        <v>335</v>
      </c>
      <c r="BE313" s="228">
        <f>IF(N313="základní",J313,0)</f>
        <v>0</v>
      </c>
      <c r="BF313" s="228">
        <f>IF(N313="snížená",J313,0)</f>
        <v>0</v>
      </c>
      <c r="BG313" s="228">
        <f>IF(N313="zákl. přenesená",J313,0)</f>
        <v>0</v>
      </c>
      <c r="BH313" s="228">
        <f>IF(N313="sníž. přenesená",J313,0)</f>
        <v>0</v>
      </c>
      <c r="BI313" s="228">
        <f>IF(N313="nulová",J313,0)</f>
        <v>0</v>
      </c>
      <c r="BJ313" s="19" t="s">
        <v>83</v>
      </c>
      <c r="BK313" s="228">
        <f>ROUND(I313*H313,2)</f>
        <v>0</v>
      </c>
      <c r="BL313" s="19" t="s">
        <v>447</v>
      </c>
      <c r="BM313" s="227" t="s">
        <v>3757</v>
      </c>
    </row>
    <row r="314" s="2" customFormat="1">
      <c r="A314" s="40"/>
      <c r="B314" s="41"/>
      <c r="C314" s="42"/>
      <c r="D314" s="229" t="s">
        <v>343</v>
      </c>
      <c r="E314" s="42"/>
      <c r="F314" s="230" t="s">
        <v>3632</v>
      </c>
      <c r="G314" s="42"/>
      <c r="H314" s="42"/>
      <c r="I314" s="231"/>
      <c r="J314" s="42"/>
      <c r="K314" s="42"/>
      <c r="L314" s="46"/>
      <c r="M314" s="232"/>
      <c r="N314" s="233"/>
      <c r="O314" s="86"/>
      <c r="P314" s="86"/>
      <c r="Q314" s="86"/>
      <c r="R314" s="86"/>
      <c r="S314" s="86"/>
      <c r="T314" s="86"/>
      <c r="U314" s="87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T314" s="19" t="s">
        <v>343</v>
      </c>
      <c r="AU314" s="19" t="s">
        <v>85</v>
      </c>
    </row>
    <row r="315" s="2" customFormat="1" ht="16.5" customHeight="1">
      <c r="A315" s="40"/>
      <c r="B315" s="41"/>
      <c r="C315" s="257" t="s">
        <v>769</v>
      </c>
      <c r="D315" s="257" t="s">
        <v>395</v>
      </c>
      <c r="E315" s="258" t="s">
        <v>1654</v>
      </c>
      <c r="F315" s="259" t="s">
        <v>3633</v>
      </c>
      <c r="G315" s="260" t="s">
        <v>388</v>
      </c>
      <c r="H315" s="261">
        <v>47.25</v>
      </c>
      <c r="I315" s="262"/>
      <c r="J315" s="263">
        <f>ROUND(I315*H315,2)</f>
        <v>0</v>
      </c>
      <c r="K315" s="259" t="s">
        <v>19</v>
      </c>
      <c r="L315" s="264"/>
      <c r="M315" s="265" t="s">
        <v>19</v>
      </c>
      <c r="N315" s="266" t="s">
        <v>47</v>
      </c>
      <c r="O315" s="86"/>
      <c r="P315" s="225">
        <f>O315*H315</f>
        <v>0</v>
      </c>
      <c r="Q315" s="225">
        <v>0.032000000000000001</v>
      </c>
      <c r="R315" s="225">
        <f>Q315*H315</f>
        <v>1.512</v>
      </c>
      <c r="S315" s="225">
        <v>0</v>
      </c>
      <c r="T315" s="225">
        <f>S315*H315</f>
        <v>0</v>
      </c>
      <c r="U315" s="226" t="s">
        <v>19</v>
      </c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R315" s="227" t="s">
        <v>565</v>
      </c>
      <c r="AT315" s="227" t="s">
        <v>395</v>
      </c>
      <c r="AU315" s="227" t="s">
        <v>85</v>
      </c>
      <c r="AY315" s="19" t="s">
        <v>335</v>
      </c>
      <c r="BE315" s="228">
        <f>IF(N315="základní",J315,0)</f>
        <v>0</v>
      </c>
      <c r="BF315" s="228">
        <f>IF(N315="snížená",J315,0)</f>
        <v>0</v>
      </c>
      <c r="BG315" s="228">
        <f>IF(N315="zákl. přenesená",J315,0)</f>
        <v>0</v>
      </c>
      <c r="BH315" s="228">
        <f>IF(N315="sníž. přenesená",J315,0)</f>
        <v>0</v>
      </c>
      <c r="BI315" s="228">
        <f>IF(N315="nulová",J315,0)</f>
        <v>0</v>
      </c>
      <c r="BJ315" s="19" t="s">
        <v>83</v>
      </c>
      <c r="BK315" s="228">
        <f>ROUND(I315*H315,2)</f>
        <v>0</v>
      </c>
      <c r="BL315" s="19" t="s">
        <v>447</v>
      </c>
      <c r="BM315" s="227" t="s">
        <v>3758</v>
      </c>
    </row>
    <row r="316" s="2" customFormat="1">
      <c r="A316" s="40"/>
      <c r="B316" s="41"/>
      <c r="C316" s="42"/>
      <c r="D316" s="229" t="s">
        <v>343</v>
      </c>
      <c r="E316" s="42"/>
      <c r="F316" s="230" t="s">
        <v>3635</v>
      </c>
      <c r="G316" s="42"/>
      <c r="H316" s="42"/>
      <c r="I316" s="231"/>
      <c r="J316" s="42"/>
      <c r="K316" s="42"/>
      <c r="L316" s="46"/>
      <c r="M316" s="232"/>
      <c r="N316" s="233"/>
      <c r="O316" s="86"/>
      <c r="P316" s="86"/>
      <c r="Q316" s="86"/>
      <c r="R316" s="86"/>
      <c r="S316" s="86"/>
      <c r="T316" s="86"/>
      <c r="U316" s="87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T316" s="19" t="s">
        <v>343</v>
      </c>
      <c r="AU316" s="19" t="s">
        <v>85</v>
      </c>
    </row>
    <row r="317" s="13" customFormat="1">
      <c r="A317" s="13"/>
      <c r="B317" s="236"/>
      <c r="C317" s="237"/>
      <c r="D317" s="229" t="s">
        <v>347</v>
      </c>
      <c r="E317" s="237"/>
      <c r="F317" s="239" t="s">
        <v>3755</v>
      </c>
      <c r="G317" s="237"/>
      <c r="H317" s="240">
        <v>47.25</v>
      </c>
      <c r="I317" s="241"/>
      <c r="J317" s="237"/>
      <c r="K317" s="237"/>
      <c r="L317" s="242"/>
      <c r="M317" s="243"/>
      <c r="N317" s="244"/>
      <c r="O317" s="244"/>
      <c r="P317" s="244"/>
      <c r="Q317" s="244"/>
      <c r="R317" s="244"/>
      <c r="S317" s="244"/>
      <c r="T317" s="244"/>
      <c r="U317" s="245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T317" s="246" t="s">
        <v>347</v>
      </c>
      <c r="AU317" s="246" t="s">
        <v>85</v>
      </c>
      <c r="AV317" s="13" t="s">
        <v>85</v>
      </c>
      <c r="AW317" s="13" t="s">
        <v>4</v>
      </c>
      <c r="AX317" s="13" t="s">
        <v>83</v>
      </c>
      <c r="AY317" s="246" t="s">
        <v>335</v>
      </c>
    </row>
    <row r="318" s="12" customFormat="1" ht="22.8" customHeight="1">
      <c r="A318" s="12"/>
      <c r="B318" s="200"/>
      <c r="C318" s="201"/>
      <c r="D318" s="202" t="s">
        <v>75</v>
      </c>
      <c r="E318" s="214" t="s">
        <v>3759</v>
      </c>
      <c r="F318" s="214" t="s">
        <v>3760</v>
      </c>
      <c r="G318" s="201"/>
      <c r="H318" s="201"/>
      <c r="I318" s="204"/>
      <c r="J318" s="215">
        <f>BK318</f>
        <v>0</v>
      </c>
      <c r="K318" s="201"/>
      <c r="L318" s="206"/>
      <c r="M318" s="207"/>
      <c r="N318" s="208"/>
      <c r="O318" s="208"/>
      <c r="P318" s="209">
        <f>SUM(P319:P362)</f>
        <v>0</v>
      </c>
      <c r="Q318" s="208"/>
      <c r="R318" s="209">
        <f>SUM(R319:R362)</f>
        <v>1.48892</v>
      </c>
      <c r="S318" s="208"/>
      <c r="T318" s="209">
        <f>SUM(T319:T362)</f>
        <v>0</v>
      </c>
      <c r="U318" s="210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R318" s="211" t="s">
        <v>83</v>
      </c>
      <c r="AT318" s="212" t="s">
        <v>75</v>
      </c>
      <c r="AU318" s="212" t="s">
        <v>83</v>
      </c>
      <c r="AY318" s="211" t="s">
        <v>335</v>
      </c>
      <c r="BK318" s="213">
        <f>SUM(BK319:BK362)</f>
        <v>0</v>
      </c>
    </row>
    <row r="319" s="2" customFormat="1" ht="16.5" customHeight="1">
      <c r="A319" s="40"/>
      <c r="B319" s="41"/>
      <c r="C319" s="216" t="s">
        <v>2533</v>
      </c>
      <c r="D319" s="216" t="s">
        <v>337</v>
      </c>
      <c r="E319" s="217" t="s">
        <v>3761</v>
      </c>
      <c r="F319" s="218" t="s">
        <v>3647</v>
      </c>
      <c r="G319" s="219" t="s">
        <v>666</v>
      </c>
      <c r="H319" s="220">
        <v>2</v>
      </c>
      <c r="I319" s="221"/>
      <c r="J319" s="222">
        <f>ROUND(I319*H319,2)</f>
        <v>0</v>
      </c>
      <c r="K319" s="218" t="s">
        <v>19</v>
      </c>
      <c r="L319" s="46"/>
      <c r="M319" s="223" t="s">
        <v>19</v>
      </c>
      <c r="N319" s="224" t="s">
        <v>47</v>
      </c>
      <c r="O319" s="86"/>
      <c r="P319" s="225">
        <f>O319*H319</f>
        <v>0</v>
      </c>
      <c r="Q319" s="225">
        <v>0</v>
      </c>
      <c r="R319" s="225">
        <f>Q319*H319</f>
        <v>0</v>
      </c>
      <c r="S319" s="225">
        <v>0</v>
      </c>
      <c r="T319" s="225">
        <f>S319*H319</f>
        <v>0</v>
      </c>
      <c r="U319" s="226" t="s">
        <v>19</v>
      </c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R319" s="227" t="s">
        <v>447</v>
      </c>
      <c r="AT319" s="227" t="s">
        <v>337</v>
      </c>
      <c r="AU319" s="227" t="s">
        <v>85</v>
      </c>
      <c r="AY319" s="19" t="s">
        <v>335</v>
      </c>
      <c r="BE319" s="228">
        <f>IF(N319="základní",J319,0)</f>
        <v>0</v>
      </c>
      <c r="BF319" s="228">
        <f>IF(N319="snížená",J319,0)</f>
        <v>0</v>
      </c>
      <c r="BG319" s="228">
        <f>IF(N319="zákl. přenesená",J319,0)</f>
        <v>0</v>
      </c>
      <c r="BH319" s="228">
        <f>IF(N319="sníž. přenesená",J319,0)</f>
        <v>0</v>
      </c>
      <c r="BI319" s="228">
        <f>IF(N319="nulová",J319,0)</f>
        <v>0</v>
      </c>
      <c r="BJ319" s="19" t="s">
        <v>83</v>
      </c>
      <c r="BK319" s="228">
        <f>ROUND(I319*H319,2)</f>
        <v>0</v>
      </c>
      <c r="BL319" s="19" t="s">
        <v>447</v>
      </c>
      <c r="BM319" s="227" t="s">
        <v>3762</v>
      </c>
    </row>
    <row r="320" s="2" customFormat="1">
      <c r="A320" s="40"/>
      <c r="B320" s="41"/>
      <c r="C320" s="42"/>
      <c r="D320" s="229" t="s">
        <v>343</v>
      </c>
      <c r="E320" s="42"/>
      <c r="F320" s="230" t="s">
        <v>3649</v>
      </c>
      <c r="G320" s="42"/>
      <c r="H320" s="42"/>
      <c r="I320" s="231"/>
      <c r="J320" s="42"/>
      <c r="K320" s="42"/>
      <c r="L320" s="46"/>
      <c r="M320" s="232"/>
      <c r="N320" s="233"/>
      <c r="O320" s="86"/>
      <c r="P320" s="86"/>
      <c r="Q320" s="86"/>
      <c r="R320" s="86"/>
      <c r="S320" s="86"/>
      <c r="T320" s="86"/>
      <c r="U320" s="87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T320" s="19" t="s">
        <v>343</v>
      </c>
      <c r="AU320" s="19" t="s">
        <v>85</v>
      </c>
    </row>
    <row r="321" s="2" customFormat="1" ht="52.2" customHeight="1">
      <c r="A321" s="40"/>
      <c r="B321" s="41"/>
      <c r="C321" s="257" t="s">
        <v>2539</v>
      </c>
      <c r="D321" s="257" t="s">
        <v>395</v>
      </c>
      <c r="E321" s="258" t="s">
        <v>2065</v>
      </c>
      <c r="F321" s="259" t="s">
        <v>3763</v>
      </c>
      <c r="G321" s="260" t="s">
        <v>666</v>
      </c>
      <c r="H321" s="261">
        <v>2</v>
      </c>
      <c r="I321" s="262"/>
      <c r="J321" s="263">
        <f>ROUND(I321*H321,2)</f>
        <v>0</v>
      </c>
      <c r="K321" s="259" t="s">
        <v>19</v>
      </c>
      <c r="L321" s="264"/>
      <c r="M321" s="265" t="s">
        <v>19</v>
      </c>
      <c r="N321" s="266" t="s">
        <v>47</v>
      </c>
      <c r="O321" s="86"/>
      <c r="P321" s="225">
        <f>O321*H321</f>
        <v>0</v>
      </c>
      <c r="Q321" s="225">
        <v>0</v>
      </c>
      <c r="R321" s="225">
        <f>Q321*H321</f>
        <v>0</v>
      </c>
      <c r="S321" s="225">
        <v>0</v>
      </c>
      <c r="T321" s="225">
        <f>S321*H321</f>
        <v>0</v>
      </c>
      <c r="U321" s="226" t="s">
        <v>19</v>
      </c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R321" s="227" t="s">
        <v>565</v>
      </c>
      <c r="AT321" s="227" t="s">
        <v>395</v>
      </c>
      <c r="AU321" s="227" t="s">
        <v>85</v>
      </c>
      <c r="AY321" s="19" t="s">
        <v>335</v>
      </c>
      <c r="BE321" s="228">
        <f>IF(N321="základní",J321,0)</f>
        <v>0</v>
      </c>
      <c r="BF321" s="228">
        <f>IF(N321="snížená",J321,0)</f>
        <v>0</v>
      </c>
      <c r="BG321" s="228">
        <f>IF(N321="zákl. přenesená",J321,0)</f>
        <v>0</v>
      </c>
      <c r="BH321" s="228">
        <f>IF(N321="sníž. přenesená",J321,0)</f>
        <v>0</v>
      </c>
      <c r="BI321" s="228">
        <f>IF(N321="nulová",J321,0)</f>
        <v>0</v>
      </c>
      <c r="BJ321" s="19" t="s">
        <v>83</v>
      </c>
      <c r="BK321" s="228">
        <f>ROUND(I321*H321,2)</f>
        <v>0</v>
      </c>
      <c r="BL321" s="19" t="s">
        <v>447</v>
      </c>
      <c r="BM321" s="227" t="s">
        <v>3764</v>
      </c>
    </row>
    <row r="322" s="2" customFormat="1">
      <c r="A322" s="40"/>
      <c r="B322" s="41"/>
      <c r="C322" s="42"/>
      <c r="D322" s="229" t="s">
        <v>343</v>
      </c>
      <c r="E322" s="42"/>
      <c r="F322" s="230" t="s">
        <v>3763</v>
      </c>
      <c r="G322" s="42"/>
      <c r="H322" s="42"/>
      <c r="I322" s="231"/>
      <c r="J322" s="42"/>
      <c r="K322" s="42"/>
      <c r="L322" s="46"/>
      <c r="M322" s="232"/>
      <c r="N322" s="233"/>
      <c r="O322" s="86"/>
      <c r="P322" s="86"/>
      <c r="Q322" s="86"/>
      <c r="R322" s="86"/>
      <c r="S322" s="86"/>
      <c r="T322" s="86"/>
      <c r="U322" s="87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T322" s="19" t="s">
        <v>343</v>
      </c>
      <c r="AU322" s="19" t="s">
        <v>85</v>
      </c>
    </row>
    <row r="323" s="2" customFormat="1" ht="16.5" customHeight="1">
      <c r="A323" s="40"/>
      <c r="B323" s="41"/>
      <c r="C323" s="216" t="s">
        <v>777</v>
      </c>
      <c r="D323" s="216" t="s">
        <v>337</v>
      </c>
      <c r="E323" s="217" t="s">
        <v>3765</v>
      </c>
      <c r="F323" s="218" t="s">
        <v>3547</v>
      </c>
      <c r="G323" s="219" t="s">
        <v>666</v>
      </c>
      <c r="H323" s="220">
        <v>10</v>
      </c>
      <c r="I323" s="221"/>
      <c r="J323" s="222">
        <f>ROUND(I323*H323,2)</f>
        <v>0</v>
      </c>
      <c r="K323" s="218" t="s">
        <v>19</v>
      </c>
      <c r="L323" s="46"/>
      <c r="M323" s="223" t="s">
        <v>19</v>
      </c>
      <c r="N323" s="224" t="s">
        <v>47</v>
      </c>
      <c r="O323" s="86"/>
      <c r="P323" s="225">
        <f>O323*H323</f>
        <v>0</v>
      </c>
      <c r="Q323" s="225">
        <v>0</v>
      </c>
      <c r="R323" s="225">
        <f>Q323*H323</f>
        <v>0</v>
      </c>
      <c r="S323" s="225">
        <v>0</v>
      </c>
      <c r="T323" s="225">
        <f>S323*H323</f>
        <v>0</v>
      </c>
      <c r="U323" s="226" t="s">
        <v>19</v>
      </c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R323" s="227" t="s">
        <v>447</v>
      </c>
      <c r="AT323" s="227" t="s">
        <v>337</v>
      </c>
      <c r="AU323" s="227" t="s">
        <v>85</v>
      </c>
      <c r="AY323" s="19" t="s">
        <v>335</v>
      </c>
      <c r="BE323" s="228">
        <f>IF(N323="základní",J323,0)</f>
        <v>0</v>
      </c>
      <c r="BF323" s="228">
        <f>IF(N323="snížená",J323,0)</f>
        <v>0</v>
      </c>
      <c r="BG323" s="228">
        <f>IF(N323="zákl. přenesená",J323,0)</f>
        <v>0</v>
      </c>
      <c r="BH323" s="228">
        <f>IF(N323="sníž. přenesená",J323,0)</f>
        <v>0</v>
      </c>
      <c r="BI323" s="228">
        <f>IF(N323="nulová",J323,0)</f>
        <v>0</v>
      </c>
      <c r="BJ323" s="19" t="s">
        <v>83</v>
      </c>
      <c r="BK323" s="228">
        <f>ROUND(I323*H323,2)</f>
        <v>0</v>
      </c>
      <c r="BL323" s="19" t="s">
        <v>447</v>
      </c>
      <c r="BM323" s="227" t="s">
        <v>3766</v>
      </c>
    </row>
    <row r="324" s="2" customFormat="1">
      <c r="A324" s="40"/>
      <c r="B324" s="41"/>
      <c r="C324" s="42"/>
      <c r="D324" s="229" t="s">
        <v>343</v>
      </c>
      <c r="E324" s="42"/>
      <c r="F324" s="230" t="s">
        <v>3549</v>
      </c>
      <c r="G324" s="42"/>
      <c r="H324" s="42"/>
      <c r="I324" s="231"/>
      <c r="J324" s="42"/>
      <c r="K324" s="42"/>
      <c r="L324" s="46"/>
      <c r="M324" s="232"/>
      <c r="N324" s="233"/>
      <c r="O324" s="86"/>
      <c r="P324" s="86"/>
      <c r="Q324" s="86"/>
      <c r="R324" s="86"/>
      <c r="S324" s="86"/>
      <c r="T324" s="86"/>
      <c r="U324" s="87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T324" s="19" t="s">
        <v>343</v>
      </c>
      <c r="AU324" s="19" t="s">
        <v>85</v>
      </c>
    </row>
    <row r="325" s="2" customFormat="1" ht="52.2" customHeight="1">
      <c r="A325" s="40"/>
      <c r="B325" s="41"/>
      <c r="C325" s="257" t="s">
        <v>788</v>
      </c>
      <c r="D325" s="257" t="s">
        <v>395</v>
      </c>
      <c r="E325" s="258" t="s">
        <v>2043</v>
      </c>
      <c r="F325" s="259" t="s">
        <v>3767</v>
      </c>
      <c r="G325" s="260" t="s">
        <v>666</v>
      </c>
      <c r="H325" s="261">
        <v>10</v>
      </c>
      <c r="I325" s="262"/>
      <c r="J325" s="263">
        <f>ROUND(I325*H325,2)</f>
        <v>0</v>
      </c>
      <c r="K325" s="259" t="s">
        <v>19</v>
      </c>
      <c r="L325" s="264"/>
      <c r="M325" s="265" t="s">
        <v>19</v>
      </c>
      <c r="N325" s="266" t="s">
        <v>47</v>
      </c>
      <c r="O325" s="86"/>
      <c r="P325" s="225">
        <f>O325*H325</f>
        <v>0</v>
      </c>
      <c r="Q325" s="225">
        <v>0</v>
      </c>
      <c r="R325" s="225">
        <f>Q325*H325</f>
        <v>0</v>
      </c>
      <c r="S325" s="225">
        <v>0</v>
      </c>
      <c r="T325" s="225">
        <f>S325*H325</f>
        <v>0</v>
      </c>
      <c r="U325" s="226" t="s">
        <v>19</v>
      </c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R325" s="227" t="s">
        <v>565</v>
      </c>
      <c r="AT325" s="227" t="s">
        <v>395</v>
      </c>
      <c r="AU325" s="227" t="s">
        <v>85</v>
      </c>
      <c r="AY325" s="19" t="s">
        <v>335</v>
      </c>
      <c r="BE325" s="228">
        <f>IF(N325="základní",J325,0)</f>
        <v>0</v>
      </c>
      <c r="BF325" s="228">
        <f>IF(N325="snížená",J325,0)</f>
        <v>0</v>
      </c>
      <c r="BG325" s="228">
        <f>IF(N325="zákl. přenesená",J325,0)</f>
        <v>0</v>
      </c>
      <c r="BH325" s="228">
        <f>IF(N325="sníž. přenesená",J325,0)</f>
        <v>0</v>
      </c>
      <c r="BI325" s="228">
        <f>IF(N325="nulová",J325,0)</f>
        <v>0</v>
      </c>
      <c r="BJ325" s="19" t="s">
        <v>83</v>
      </c>
      <c r="BK325" s="228">
        <f>ROUND(I325*H325,2)</f>
        <v>0</v>
      </c>
      <c r="BL325" s="19" t="s">
        <v>447</v>
      </c>
      <c r="BM325" s="227" t="s">
        <v>3768</v>
      </c>
    </row>
    <row r="326" s="2" customFormat="1">
      <c r="A326" s="40"/>
      <c r="B326" s="41"/>
      <c r="C326" s="42"/>
      <c r="D326" s="229" t="s">
        <v>343</v>
      </c>
      <c r="E326" s="42"/>
      <c r="F326" s="230" t="s">
        <v>3767</v>
      </c>
      <c r="G326" s="42"/>
      <c r="H326" s="42"/>
      <c r="I326" s="231"/>
      <c r="J326" s="42"/>
      <c r="K326" s="42"/>
      <c r="L326" s="46"/>
      <c r="M326" s="232"/>
      <c r="N326" s="233"/>
      <c r="O326" s="86"/>
      <c r="P326" s="86"/>
      <c r="Q326" s="86"/>
      <c r="R326" s="86"/>
      <c r="S326" s="86"/>
      <c r="T326" s="86"/>
      <c r="U326" s="87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T326" s="19" t="s">
        <v>343</v>
      </c>
      <c r="AU326" s="19" t="s">
        <v>85</v>
      </c>
    </row>
    <row r="327" s="2" customFormat="1" ht="21.75" customHeight="1">
      <c r="A327" s="40"/>
      <c r="B327" s="41"/>
      <c r="C327" s="216" t="s">
        <v>794</v>
      </c>
      <c r="D327" s="216" t="s">
        <v>337</v>
      </c>
      <c r="E327" s="217" t="s">
        <v>3769</v>
      </c>
      <c r="F327" s="218" t="s">
        <v>3724</v>
      </c>
      <c r="G327" s="219" t="s">
        <v>618</v>
      </c>
      <c r="H327" s="220">
        <v>8.5</v>
      </c>
      <c r="I327" s="221"/>
      <c r="J327" s="222">
        <f>ROUND(I327*H327,2)</f>
        <v>0</v>
      </c>
      <c r="K327" s="218" t="s">
        <v>19</v>
      </c>
      <c r="L327" s="46"/>
      <c r="M327" s="223" t="s">
        <v>19</v>
      </c>
      <c r="N327" s="224" t="s">
        <v>47</v>
      </c>
      <c r="O327" s="86"/>
      <c r="P327" s="225">
        <f>O327*H327</f>
        <v>0</v>
      </c>
      <c r="Q327" s="225">
        <v>0.044339999999999997</v>
      </c>
      <c r="R327" s="225">
        <f>Q327*H327</f>
        <v>0.37689</v>
      </c>
      <c r="S327" s="225">
        <v>0</v>
      </c>
      <c r="T327" s="225">
        <f>S327*H327</f>
        <v>0</v>
      </c>
      <c r="U327" s="226" t="s">
        <v>19</v>
      </c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R327" s="227" t="s">
        <v>447</v>
      </c>
      <c r="AT327" s="227" t="s">
        <v>337</v>
      </c>
      <c r="AU327" s="227" t="s">
        <v>85</v>
      </c>
      <c r="AY327" s="19" t="s">
        <v>335</v>
      </c>
      <c r="BE327" s="228">
        <f>IF(N327="základní",J327,0)</f>
        <v>0</v>
      </c>
      <c r="BF327" s="228">
        <f>IF(N327="snížená",J327,0)</f>
        <v>0</v>
      </c>
      <c r="BG327" s="228">
        <f>IF(N327="zákl. přenesená",J327,0)</f>
        <v>0</v>
      </c>
      <c r="BH327" s="228">
        <f>IF(N327="sníž. přenesená",J327,0)</f>
        <v>0</v>
      </c>
      <c r="BI327" s="228">
        <f>IF(N327="nulová",J327,0)</f>
        <v>0</v>
      </c>
      <c r="BJ327" s="19" t="s">
        <v>83</v>
      </c>
      <c r="BK327" s="228">
        <f>ROUND(I327*H327,2)</f>
        <v>0</v>
      </c>
      <c r="BL327" s="19" t="s">
        <v>447</v>
      </c>
      <c r="BM327" s="227" t="s">
        <v>3770</v>
      </c>
    </row>
    <row r="328" s="2" customFormat="1">
      <c r="A328" s="40"/>
      <c r="B328" s="41"/>
      <c r="C328" s="42"/>
      <c r="D328" s="229" t="s">
        <v>343</v>
      </c>
      <c r="E328" s="42"/>
      <c r="F328" s="230" t="s">
        <v>3726</v>
      </c>
      <c r="G328" s="42"/>
      <c r="H328" s="42"/>
      <c r="I328" s="231"/>
      <c r="J328" s="42"/>
      <c r="K328" s="42"/>
      <c r="L328" s="46"/>
      <c r="M328" s="232"/>
      <c r="N328" s="233"/>
      <c r="O328" s="86"/>
      <c r="P328" s="86"/>
      <c r="Q328" s="86"/>
      <c r="R328" s="86"/>
      <c r="S328" s="86"/>
      <c r="T328" s="86"/>
      <c r="U328" s="87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T328" s="19" t="s">
        <v>343</v>
      </c>
      <c r="AU328" s="19" t="s">
        <v>85</v>
      </c>
    </row>
    <row r="329" s="13" customFormat="1">
      <c r="A329" s="13"/>
      <c r="B329" s="236"/>
      <c r="C329" s="237"/>
      <c r="D329" s="229" t="s">
        <v>347</v>
      </c>
      <c r="E329" s="238" t="s">
        <v>19</v>
      </c>
      <c r="F329" s="239" t="s">
        <v>3771</v>
      </c>
      <c r="G329" s="237"/>
      <c r="H329" s="240">
        <v>3</v>
      </c>
      <c r="I329" s="241"/>
      <c r="J329" s="237"/>
      <c r="K329" s="237"/>
      <c r="L329" s="242"/>
      <c r="M329" s="243"/>
      <c r="N329" s="244"/>
      <c r="O329" s="244"/>
      <c r="P329" s="244"/>
      <c r="Q329" s="244"/>
      <c r="R329" s="244"/>
      <c r="S329" s="244"/>
      <c r="T329" s="244"/>
      <c r="U329" s="245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T329" s="246" t="s">
        <v>347</v>
      </c>
      <c r="AU329" s="246" t="s">
        <v>85</v>
      </c>
      <c r="AV329" s="13" t="s">
        <v>85</v>
      </c>
      <c r="AW329" s="13" t="s">
        <v>37</v>
      </c>
      <c r="AX329" s="13" t="s">
        <v>76</v>
      </c>
      <c r="AY329" s="246" t="s">
        <v>335</v>
      </c>
    </row>
    <row r="330" s="13" customFormat="1">
      <c r="A330" s="13"/>
      <c r="B330" s="236"/>
      <c r="C330" s="237"/>
      <c r="D330" s="229" t="s">
        <v>347</v>
      </c>
      <c r="E330" s="238" t="s">
        <v>19</v>
      </c>
      <c r="F330" s="239" t="s">
        <v>3772</v>
      </c>
      <c r="G330" s="237"/>
      <c r="H330" s="240">
        <v>1.5</v>
      </c>
      <c r="I330" s="241"/>
      <c r="J330" s="237"/>
      <c r="K330" s="237"/>
      <c r="L330" s="242"/>
      <c r="M330" s="243"/>
      <c r="N330" s="244"/>
      <c r="O330" s="244"/>
      <c r="P330" s="244"/>
      <c r="Q330" s="244"/>
      <c r="R330" s="244"/>
      <c r="S330" s="244"/>
      <c r="T330" s="244"/>
      <c r="U330" s="245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T330" s="246" t="s">
        <v>347</v>
      </c>
      <c r="AU330" s="246" t="s">
        <v>85</v>
      </c>
      <c r="AV330" s="13" t="s">
        <v>85</v>
      </c>
      <c r="AW330" s="13" t="s">
        <v>37</v>
      </c>
      <c r="AX330" s="13" t="s">
        <v>76</v>
      </c>
      <c r="AY330" s="246" t="s">
        <v>335</v>
      </c>
    </row>
    <row r="331" s="13" customFormat="1">
      <c r="A331" s="13"/>
      <c r="B331" s="236"/>
      <c r="C331" s="237"/>
      <c r="D331" s="229" t="s">
        <v>347</v>
      </c>
      <c r="E331" s="238" t="s">
        <v>19</v>
      </c>
      <c r="F331" s="239" t="s">
        <v>3771</v>
      </c>
      <c r="G331" s="237"/>
      <c r="H331" s="240">
        <v>3</v>
      </c>
      <c r="I331" s="241"/>
      <c r="J331" s="237"/>
      <c r="K331" s="237"/>
      <c r="L331" s="242"/>
      <c r="M331" s="243"/>
      <c r="N331" s="244"/>
      <c r="O331" s="244"/>
      <c r="P331" s="244"/>
      <c r="Q331" s="244"/>
      <c r="R331" s="244"/>
      <c r="S331" s="244"/>
      <c r="T331" s="244"/>
      <c r="U331" s="245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T331" s="246" t="s">
        <v>347</v>
      </c>
      <c r="AU331" s="246" t="s">
        <v>85</v>
      </c>
      <c r="AV331" s="13" t="s">
        <v>85</v>
      </c>
      <c r="AW331" s="13" t="s">
        <v>37</v>
      </c>
      <c r="AX331" s="13" t="s">
        <v>76</v>
      </c>
      <c r="AY331" s="246" t="s">
        <v>335</v>
      </c>
    </row>
    <row r="332" s="13" customFormat="1">
      <c r="A332" s="13"/>
      <c r="B332" s="236"/>
      <c r="C332" s="237"/>
      <c r="D332" s="229" t="s">
        <v>347</v>
      </c>
      <c r="E332" s="238" t="s">
        <v>19</v>
      </c>
      <c r="F332" s="239" t="s">
        <v>3727</v>
      </c>
      <c r="G332" s="237"/>
      <c r="H332" s="240">
        <v>1</v>
      </c>
      <c r="I332" s="241"/>
      <c r="J332" s="237"/>
      <c r="K332" s="237"/>
      <c r="L332" s="242"/>
      <c r="M332" s="243"/>
      <c r="N332" s="244"/>
      <c r="O332" s="244"/>
      <c r="P332" s="244"/>
      <c r="Q332" s="244"/>
      <c r="R332" s="244"/>
      <c r="S332" s="244"/>
      <c r="T332" s="244"/>
      <c r="U332" s="245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T332" s="246" t="s">
        <v>347</v>
      </c>
      <c r="AU332" s="246" t="s">
        <v>85</v>
      </c>
      <c r="AV332" s="13" t="s">
        <v>85</v>
      </c>
      <c r="AW332" s="13" t="s">
        <v>37</v>
      </c>
      <c r="AX332" s="13" t="s">
        <v>76</v>
      </c>
      <c r="AY332" s="246" t="s">
        <v>335</v>
      </c>
    </row>
    <row r="333" s="15" customFormat="1">
      <c r="A333" s="15"/>
      <c r="B333" s="267"/>
      <c r="C333" s="268"/>
      <c r="D333" s="229" t="s">
        <v>347</v>
      </c>
      <c r="E333" s="269" t="s">
        <v>19</v>
      </c>
      <c r="F333" s="270" t="s">
        <v>462</v>
      </c>
      <c r="G333" s="268"/>
      <c r="H333" s="271">
        <v>8.5</v>
      </c>
      <c r="I333" s="272"/>
      <c r="J333" s="268"/>
      <c r="K333" s="268"/>
      <c r="L333" s="273"/>
      <c r="M333" s="274"/>
      <c r="N333" s="275"/>
      <c r="O333" s="275"/>
      <c r="P333" s="275"/>
      <c r="Q333" s="275"/>
      <c r="R333" s="275"/>
      <c r="S333" s="275"/>
      <c r="T333" s="275"/>
      <c r="U333" s="276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T333" s="277" t="s">
        <v>347</v>
      </c>
      <c r="AU333" s="277" t="s">
        <v>85</v>
      </c>
      <c r="AV333" s="15" t="s">
        <v>103</v>
      </c>
      <c r="AW333" s="15" t="s">
        <v>37</v>
      </c>
      <c r="AX333" s="15" t="s">
        <v>83</v>
      </c>
      <c r="AY333" s="277" t="s">
        <v>335</v>
      </c>
    </row>
    <row r="334" s="2" customFormat="1" ht="21.75" customHeight="1">
      <c r="A334" s="40"/>
      <c r="B334" s="41"/>
      <c r="C334" s="216" t="s">
        <v>800</v>
      </c>
      <c r="D334" s="216" t="s">
        <v>337</v>
      </c>
      <c r="E334" s="217" t="s">
        <v>3773</v>
      </c>
      <c r="F334" s="218" t="s">
        <v>3655</v>
      </c>
      <c r="G334" s="219" t="s">
        <v>618</v>
      </c>
      <c r="H334" s="220">
        <v>1.3</v>
      </c>
      <c r="I334" s="221"/>
      <c r="J334" s="222">
        <f>ROUND(I334*H334,2)</f>
        <v>0</v>
      </c>
      <c r="K334" s="218" t="s">
        <v>19</v>
      </c>
      <c r="L334" s="46"/>
      <c r="M334" s="223" t="s">
        <v>19</v>
      </c>
      <c r="N334" s="224" t="s">
        <v>47</v>
      </c>
      <c r="O334" s="86"/>
      <c r="P334" s="225">
        <f>O334*H334</f>
        <v>0</v>
      </c>
      <c r="Q334" s="225">
        <v>0.049099999999999998</v>
      </c>
      <c r="R334" s="225">
        <f>Q334*H334</f>
        <v>0.063829999999999998</v>
      </c>
      <c r="S334" s="225">
        <v>0</v>
      </c>
      <c r="T334" s="225">
        <f>S334*H334</f>
        <v>0</v>
      </c>
      <c r="U334" s="226" t="s">
        <v>19</v>
      </c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R334" s="227" t="s">
        <v>447</v>
      </c>
      <c r="AT334" s="227" t="s">
        <v>337</v>
      </c>
      <c r="AU334" s="227" t="s">
        <v>85</v>
      </c>
      <c r="AY334" s="19" t="s">
        <v>335</v>
      </c>
      <c r="BE334" s="228">
        <f>IF(N334="základní",J334,0)</f>
        <v>0</v>
      </c>
      <c r="BF334" s="228">
        <f>IF(N334="snížená",J334,0)</f>
        <v>0</v>
      </c>
      <c r="BG334" s="228">
        <f>IF(N334="zákl. přenesená",J334,0)</f>
        <v>0</v>
      </c>
      <c r="BH334" s="228">
        <f>IF(N334="sníž. přenesená",J334,0)</f>
        <v>0</v>
      </c>
      <c r="BI334" s="228">
        <f>IF(N334="nulová",J334,0)</f>
        <v>0</v>
      </c>
      <c r="BJ334" s="19" t="s">
        <v>83</v>
      </c>
      <c r="BK334" s="228">
        <f>ROUND(I334*H334,2)</f>
        <v>0</v>
      </c>
      <c r="BL334" s="19" t="s">
        <v>447</v>
      </c>
      <c r="BM334" s="227" t="s">
        <v>3774</v>
      </c>
    </row>
    <row r="335" s="2" customFormat="1">
      <c r="A335" s="40"/>
      <c r="B335" s="41"/>
      <c r="C335" s="42"/>
      <c r="D335" s="229" t="s">
        <v>343</v>
      </c>
      <c r="E335" s="42"/>
      <c r="F335" s="230" t="s">
        <v>3657</v>
      </c>
      <c r="G335" s="42"/>
      <c r="H335" s="42"/>
      <c r="I335" s="231"/>
      <c r="J335" s="42"/>
      <c r="K335" s="42"/>
      <c r="L335" s="46"/>
      <c r="M335" s="232"/>
      <c r="N335" s="233"/>
      <c r="O335" s="86"/>
      <c r="P335" s="86"/>
      <c r="Q335" s="86"/>
      <c r="R335" s="86"/>
      <c r="S335" s="86"/>
      <c r="T335" s="86"/>
      <c r="U335" s="87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T335" s="19" t="s">
        <v>343</v>
      </c>
      <c r="AU335" s="19" t="s">
        <v>85</v>
      </c>
    </row>
    <row r="336" s="13" customFormat="1">
      <c r="A336" s="13"/>
      <c r="B336" s="236"/>
      <c r="C336" s="237"/>
      <c r="D336" s="229" t="s">
        <v>347</v>
      </c>
      <c r="E336" s="238" t="s">
        <v>19</v>
      </c>
      <c r="F336" s="239" t="s">
        <v>3775</v>
      </c>
      <c r="G336" s="237"/>
      <c r="H336" s="240">
        <v>0.29999999999999999</v>
      </c>
      <c r="I336" s="241"/>
      <c r="J336" s="237"/>
      <c r="K336" s="237"/>
      <c r="L336" s="242"/>
      <c r="M336" s="243"/>
      <c r="N336" s="244"/>
      <c r="O336" s="244"/>
      <c r="P336" s="244"/>
      <c r="Q336" s="244"/>
      <c r="R336" s="244"/>
      <c r="S336" s="244"/>
      <c r="T336" s="244"/>
      <c r="U336" s="245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T336" s="246" t="s">
        <v>347</v>
      </c>
      <c r="AU336" s="246" t="s">
        <v>85</v>
      </c>
      <c r="AV336" s="13" t="s">
        <v>85</v>
      </c>
      <c r="AW336" s="13" t="s">
        <v>37</v>
      </c>
      <c r="AX336" s="13" t="s">
        <v>76</v>
      </c>
      <c r="AY336" s="246" t="s">
        <v>335</v>
      </c>
    </row>
    <row r="337" s="13" customFormat="1">
      <c r="A337" s="13"/>
      <c r="B337" s="236"/>
      <c r="C337" s="237"/>
      <c r="D337" s="229" t="s">
        <v>347</v>
      </c>
      <c r="E337" s="238" t="s">
        <v>19</v>
      </c>
      <c r="F337" s="239" t="s">
        <v>3776</v>
      </c>
      <c r="G337" s="237"/>
      <c r="H337" s="240">
        <v>1</v>
      </c>
      <c r="I337" s="241"/>
      <c r="J337" s="237"/>
      <c r="K337" s="237"/>
      <c r="L337" s="242"/>
      <c r="M337" s="243"/>
      <c r="N337" s="244"/>
      <c r="O337" s="244"/>
      <c r="P337" s="244"/>
      <c r="Q337" s="244"/>
      <c r="R337" s="244"/>
      <c r="S337" s="244"/>
      <c r="T337" s="244"/>
      <c r="U337" s="245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T337" s="246" t="s">
        <v>347</v>
      </c>
      <c r="AU337" s="246" t="s">
        <v>85</v>
      </c>
      <c r="AV337" s="13" t="s">
        <v>85</v>
      </c>
      <c r="AW337" s="13" t="s">
        <v>37</v>
      </c>
      <c r="AX337" s="13" t="s">
        <v>76</v>
      </c>
      <c r="AY337" s="246" t="s">
        <v>335</v>
      </c>
    </row>
    <row r="338" s="15" customFormat="1">
      <c r="A338" s="15"/>
      <c r="B338" s="267"/>
      <c r="C338" s="268"/>
      <c r="D338" s="229" t="s">
        <v>347</v>
      </c>
      <c r="E338" s="269" t="s">
        <v>19</v>
      </c>
      <c r="F338" s="270" t="s">
        <v>462</v>
      </c>
      <c r="G338" s="268"/>
      <c r="H338" s="271">
        <v>1.3</v>
      </c>
      <c r="I338" s="272"/>
      <c r="J338" s="268"/>
      <c r="K338" s="268"/>
      <c r="L338" s="273"/>
      <c r="M338" s="274"/>
      <c r="N338" s="275"/>
      <c r="O338" s="275"/>
      <c r="P338" s="275"/>
      <c r="Q338" s="275"/>
      <c r="R338" s="275"/>
      <c r="S338" s="275"/>
      <c r="T338" s="275"/>
      <c r="U338" s="276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T338" s="277" t="s">
        <v>347</v>
      </c>
      <c r="AU338" s="277" t="s">
        <v>85</v>
      </c>
      <c r="AV338" s="15" t="s">
        <v>103</v>
      </c>
      <c r="AW338" s="15" t="s">
        <v>37</v>
      </c>
      <c r="AX338" s="15" t="s">
        <v>83</v>
      </c>
      <c r="AY338" s="277" t="s">
        <v>335</v>
      </c>
    </row>
    <row r="339" s="2" customFormat="1" ht="16.5" customHeight="1">
      <c r="A339" s="40"/>
      <c r="B339" s="41"/>
      <c r="C339" s="216" t="s">
        <v>807</v>
      </c>
      <c r="D339" s="216" t="s">
        <v>337</v>
      </c>
      <c r="E339" s="217" t="s">
        <v>3606</v>
      </c>
      <c r="F339" s="218" t="s">
        <v>3607</v>
      </c>
      <c r="G339" s="219" t="s">
        <v>388</v>
      </c>
      <c r="H339" s="220">
        <v>20</v>
      </c>
      <c r="I339" s="221"/>
      <c r="J339" s="222">
        <f>ROUND(I339*H339,2)</f>
        <v>0</v>
      </c>
      <c r="K339" s="218" t="s">
        <v>341</v>
      </c>
      <c r="L339" s="46"/>
      <c r="M339" s="223" t="s">
        <v>19</v>
      </c>
      <c r="N339" s="224" t="s">
        <v>47</v>
      </c>
      <c r="O339" s="86"/>
      <c r="P339" s="225">
        <f>O339*H339</f>
        <v>0</v>
      </c>
      <c r="Q339" s="225">
        <v>0.00198</v>
      </c>
      <c r="R339" s="225">
        <f>Q339*H339</f>
        <v>0.039599999999999996</v>
      </c>
      <c r="S339" s="225">
        <v>0</v>
      </c>
      <c r="T339" s="225">
        <f>S339*H339</f>
        <v>0</v>
      </c>
      <c r="U339" s="226" t="s">
        <v>19</v>
      </c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R339" s="227" t="s">
        <v>447</v>
      </c>
      <c r="AT339" s="227" t="s">
        <v>337</v>
      </c>
      <c r="AU339" s="227" t="s">
        <v>85</v>
      </c>
      <c r="AY339" s="19" t="s">
        <v>335</v>
      </c>
      <c r="BE339" s="228">
        <f>IF(N339="základní",J339,0)</f>
        <v>0</v>
      </c>
      <c r="BF339" s="228">
        <f>IF(N339="snížená",J339,0)</f>
        <v>0</v>
      </c>
      <c r="BG339" s="228">
        <f>IF(N339="zákl. přenesená",J339,0)</f>
        <v>0</v>
      </c>
      <c r="BH339" s="228">
        <f>IF(N339="sníž. přenesená",J339,0)</f>
        <v>0</v>
      </c>
      <c r="BI339" s="228">
        <f>IF(N339="nulová",J339,0)</f>
        <v>0</v>
      </c>
      <c r="BJ339" s="19" t="s">
        <v>83</v>
      </c>
      <c r="BK339" s="228">
        <f>ROUND(I339*H339,2)</f>
        <v>0</v>
      </c>
      <c r="BL339" s="19" t="s">
        <v>447</v>
      </c>
      <c r="BM339" s="227" t="s">
        <v>3777</v>
      </c>
    </row>
    <row r="340" s="2" customFormat="1">
      <c r="A340" s="40"/>
      <c r="B340" s="41"/>
      <c r="C340" s="42"/>
      <c r="D340" s="229" t="s">
        <v>343</v>
      </c>
      <c r="E340" s="42"/>
      <c r="F340" s="230" t="s">
        <v>3609</v>
      </c>
      <c r="G340" s="42"/>
      <c r="H340" s="42"/>
      <c r="I340" s="231"/>
      <c r="J340" s="42"/>
      <c r="K340" s="42"/>
      <c r="L340" s="46"/>
      <c r="M340" s="232"/>
      <c r="N340" s="233"/>
      <c r="O340" s="86"/>
      <c r="P340" s="86"/>
      <c r="Q340" s="86"/>
      <c r="R340" s="86"/>
      <c r="S340" s="86"/>
      <c r="T340" s="86"/>
      <c r="U340" s="87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T340" s="19" t="s">
        <v>343</v>
      </c>
      <c r="AU340" s="19" t="s">
        <v>85</v>
      </c>
    </row>
    <row r="341" s="2" customFormat="1">
      <c r="A341" s="40"/>
      <c r="B341" s="41"/>
      <c r="C341" s="42"/>
      <c r="D341" s="234" t="s">
        <v>345</v>
      </c>
      <c r="E341" s="42"/>
      <c r="F341" s="235" t="s">
        <v>3610</v>
      </c>
      <c r="G341" s="42"/>
      <c r="H341" s="42"/>
      <c r="I341" s="231"/>
      <c r="J341" s="42"/>
      <c r="K341" s="42"/>
      <c r="L341" s="46"/>
      <c r="M341" s="232"/>
      <c r="N341" s="233"/>
      <c r="O341" s="86"/>
      <c r="P341" s="86"/>
      <c r="Q341" s="86"/>
      <c r="R341" s="86"/>
      <c r="S341" s="86"/>
      <c r="T341" s="86"/>
      <c r="U341" s="87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T341" s="19" t="s">
        <v>345</v>
      </c>
      <c r="AU341" s="19" t="s">
        <v>85</v>
      </c>
    </row>
    <row r="342" s="2" customFormat="1" ht="16.5" customHeight="1">
      <c r="A342" s="40"/>
      <c r="B342" s="41"/>
      <c r="C342" s="257" t="s">
        <v>1405</v>
      </c>
      <c r="D342" s="257" t="s">
        <v>395</v>
      </c>
      <c r="E342" s="258" t="s">
        <v>3778</v>
      </c>
      <c r="F342" s="259" t="s">
        <v>3779</v>
      </c>
      <c r="G342" s="260" t="s">
        <v>388</v>
      </c>
      <c r="H342" s="261">
        <v>21</v>
      </c>
      <c r="I342" s="262"/>
      <c r="J342" s="263">
        <f>ROUND(I342*H342,2)</f>
        <v>0</v>
      </c>
      <c r="K342" s="259" t="s">
        <v>19</v>
      </c>
      <c r="L342" s="264"/>
      <c r="M342" s="265" t="s">
        <v>19</v>
      </c>
      <c r="N342" s="266" t="s">
        <v>47</v>
      </c>
      <c r="O342" s="86"/>
      <c r="P342" s="225">
        <f>O342*H342</f>
        <v>0</v>
      </c>
      <c r="Q342" s="225">
        <v>0.0060000000000000001</v>
      </c>
      <c r="R342" s="225">
        <f>Q342*H342</f>
        <v>0.126</v>
      </c>
      <c r="S342" s="225">
        <v>0</v>
      </c>
      <c r="T342" s="225">
        <f>S342*H342</f>
        <v>0</v>
      </c>
      <c r="U342" s="226" t="s">
        <v>19</v>
      </c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R342" s="227" t="s">
        <v>565</v>
      </c>
      <c r="AT342" s="227" t="s">
        <v>395</v>
      </c>
      <c r="AU342" s="227" t="s">
        <v>85</v>
      </c>
      <c r="AY342" s="19" t="s">
        <v>335</v>
      </c>
      <c r="BE342" s="228">
        <f>IF(N342="základní",J342,0)</f>
        <v>0</v>
      </c>
      <c r="BF342" s="228">
        <f>IF(N342="snížená",J342,0)</f>
        <v>0</v>
      </c>
      <c r="BG342" s="228">
        <f>IF(N342="zákl. přenesená",J342,0)</f>
        <v>0</v>
      </c>
      <c r="BH342" s="228">
        <f>IF(N342="sníž. přenesená",J342,0)</f>
        <v>0</v>
      </c>
      <c r="BI342" s="228">
        <f>IF(N342="nulová",J342,0)</f>
        <v>0</v>
      </c>
      <c r="BJ342" s="19" t="s">
        <v>83</v>
      </c>
      <c r="BK342" s="228">
        <f>ROUND(I342*H342,2)</f>
        <v>0</v>
      </c>
      <c r="BL342" s="19" t="s">
        <v>447</v>
      </c>
      <c r="BM342" s="227" t="s">
        <v>3780</v>
      </c>
    </row>
    <row r="343" s="2" customFormat="1">
      <c r="A343" s="40"/>
      <c r="B343" s="41"/>
      <c r="C343" s="42"/>
      <c r="D343" s="229" t="s">
        <v>343</v>
      </c>
      <c r="E343" s="42"/>
      <c r="F343" s="230" t="s">
        <v>3612</v>
      </c>
      <c r="G343" s="42"/>
      <c r="H343" s="42"/>
      <c r="I343" s="231"/>
      <c r="J343" s="42"/>
      <c r="K343" s="42"/>
      <c r="L343" s="46"/>
      <c r="M343" s="232"/>
      <c r="N343" s="233"/>
      <c r="O343" s="86"/>
      <c r="P343" s="86"/>
      <c r="Q343" s="86"/>
      <c r="R343" s="86"/>
      <c r="S343" s="86"/>
      <c r="T343" s="86"/>
      <c r="U343" s="87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T343" s="19" t="s">
        <v>343</v>
      </c>
      <c r="AU343" s="19" t="s">
        <v>85</v>
      </c>
    </row>
    <row r="344" s="13" customFormat="1">
      <c r="A344" s="13"/>
      <c r="B344" s="236"/>
      <c r="C344" s="237"/>
      <c r="D344" s="229" t="s">
        <v>347</v>
      </c>
      <c r="E344" s="237"/>
      <c r="F344" s="239" t="s">
        <v>3781</v>
      </c>
      <c r="G344" s="237"/>
      <c r="H344" s="240">
        <v>21</v>
      </c>
      <c r="I344" s="241"/>
      <c r="J344" s="237"/>
      <c r="K344" s="237"/>
      <c r="L344" s="242"/>
      <c r="M344" s="243"/>
      <c r="N344" s="244"/>
      <c r="O344" s="244"/>
      <c r="P344" s="244"/>
      <c r="Q344" s="244"/>
      <c r="R344" s="244"/>
      <c r="S344" s="244"/>
      <c r="T344" s="244"/>
      <c r="U344" s="245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T344" s="246" t="s">
        <v>347</v>
      </c>
      <c r="AU344" s="246" t="s">
        <v>85</v>
      </c>
      <c r="AV344" s="13" t="s">
        <v>85</v>
      </c>
      <c r="AW344" s="13" t="s">
        <v>4</v>
      </c>
      <c r="AX344" s="13" t="s">
        <v>83</v>
      </c>
      <c r="AY344" s="246" t="s">
        <v>335</v>
      </c>
    </row>
    <row r="345" s="2" customFormat="1" ht="16.5" customHeight="1">
      <c r="A345" s="40"/>
      <c r="B345" s="41"/>
      <c r="C345" s="216" t="s">
        <v>821</v>
      </c>
      <c r="D345" s="216" t="s">
        <v>337</v>
      </c>
      <c r="E345" s="217" t="s">
        <v>3782</v>
      </c>
      <c r="F345" s="218" t="s">
        <v>3616</v>
      </c>
      <c r="G345" s="219" t="s">
        <v>388</v>
      </c>
      <c r="H345" s="220">
        <v>40</v>
      </c>
      <c r="I345" s="221"/>
      <c r="J345" s="222">
        <f>ROUND(I345*H345,2)</f>
        <v>0</v>
      </c>
      <c r="K345" s="218" t="s">
        <v>19</v>
      </c>
      <c r="L345" s="46"/>
      <c r="M345" s="223" t="s">
        <v>19</v>
      </c>
      <c r="N345" s="224" t="s">
        <v>47</v>
      </c>
      <c r="O345" s="86"/>
      <c r="P345" s="225">
        <f>O345*H345</f>
        <v>0</v>
      </c>
      <c r="Q345" s="225">
        <v>0.0015100000000000001</v>
      </c>
      <c r="R345" s="225">
        <f>Q345*H345</f>
        <v>0.060400000000000002</v>
      </c>
      <c r="S345" s="225">
        <v>0</v>
      </c>
      <c r="T345" s="225">
        <f>S345*H345</f>
        <v>0</v>
      </c>
      <c r="U345" s="226" t="s">
        <v>19</v>
      </c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R345" s="227" t="s">
        <v>447</v>
      </c>
      <c r="AT345" s="227" t="s">
        <v>337</v>
      </c>
      <c r="AU345" s="227" t="s">
        <v>85</v>
      </c>
      <c r="AY345" s="19" t="s">
        <v>335</v>
      </c>
      <c r="BE345" s="228">
        <f>IF(N345="základní",J345,0)</f>
        <v>0</v>
      </c>
      <c r="BF345" s="228">
        <f>IF(N345="snížená",J345,0)</f>
        <v>0</v>
      </c>
      <c r="BG345" s="228">
        <f>IF(N345="zákl. přenesená",J345,0)</f>
        <v>0</v>
      </c>
      <c r="BH345" s="228">
        <f>IF(N345="sníž. přenesená",J345,0)</f>
        <v>0</v>
      </c>
      <c r="BI345" s="228">
        <f>IF(N345="nulová",J345,0)</f>
        <v>0</v>
      </c>
      <c r="BJ345" s="19" t="s">
        <v>83</v>
      </c>
      <c r="BK345" s="228">
        <f>ROUND(I345*H345,2)</f>
        <v>0</v>
      </c>
      <c r="BL345" s="19" t="s">
        <v>447</v>
      </c>
      <c r="BM345" s="227" t="s">
        <v>3783</v>
      </c>
    </row>
    <row r="346" s="2" customFormat="1">
      <c r="A346" s="40"/>
      <c r="B346" s="41"/>
      <c r="C346" s="42"/>
      <c r="D346" s="229" t="s">
        <v>343</v>
      </c>
      <c r="E346" s="42"/>
      <c r="F346" s="230" t="s">
        <v>3618</v>
      </c>
      <c r="G346" s="42"/>
      <c r="H346" s="42"/>
      <c r="I346" s="231"/>
      <c r="J346" s="42"/>
      <c r="K346" s="42"/>
      <c r="L346" s="46"/>
      <c r="M346" s="232"/>
      <c r="N346" s="233"/>
      <c r="O346" s="86"/>
      <c r="P346" s="86"/>
      <c r="Q346" s="86"/>
      <c r="R346" s="86"/>
      <c r="S346" s="86"/>
      <c r="T346" s="86"/>
      <c r="U346" s="87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T346" s="19" t="s">
        <v>343</v>
      </c>
      <c r="AU346" s="19" t="s">
        <v>85</v>
      </c>
    </row>
    <row r="347" s="13" customFormat="1">
      <c r="A347" s="13"/>
      <c r="B347" s="236"/>
      <c r="C347" s="237"/>
      <c r="D347" s="229" t="s">
        <v>347</v>
      </c>
      <c r="E347" s="238" t="s">
        <v>19</v>
      </c>
      <c r="F347" s="239" t="s">
        <v>3784</v>
      </c>
      <c r="G347" s="237"/>
      <c r="H347" s="240">
        <v>20</v>
      </c>
      <c r="I347" s="241"/>
      <c r="J347" s="237"/>
      <c r="K347" s="237"/>
      <c r="L347" s="242"/>
      <c r="M347" s="243"/>
      <c r="N347" s="244"/>
      <c r="O347" s="244"/>
      <c r="P347" s="244"/>
      <c r="Q347" s="244"/>
      <c r="R347" s="244"/>
      <c r="S347" s="244"/>
      <c r="T347" s="244"/>
      <c r="U347" s="245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T347" s="246" t="s">
        <v>347</v>
      </c>
      <c r="AU347" s="246" t="s">
        <v>85</v>
      </c>
      <c r="AV347" s="13" t="s">
        <v>85</v>
      </c>
      <c r="AW347" s="13" t="s">
        <v>37</v>
      </c>
      <c r="AX347" s="13" t="s">
        <v>76</v>
      </c>
      <c r="AY347" s="246" t="s">
        <v>335</v>
      </c>
    </row>
    <row r="348" s="13" customFormat="1">
      <c r="A348" s="13"/>
      <c r="B348" s="236"/>
      <c r="C348" s="237"/>
      <c r="D348" s="229" t="s">
        <v>347</v>
      </c>
      <c r="E348" s="238" t="s">
        <v>19</v>
      </c>
      <c r="F348" s="239" t="s">
        <v>3785</v>
      </c>
      <c r="G348" s="237"/>
      <c r="H348" s="240">
        <v>20</v>
      </c>
      <c r="I348" s="241"/>
      <c r="J348" s="237"/>
      <c r="K348" s="237"/>
      <c r="L348" s="242"/>
      <c r="M348" s="243"/>
      <c r="N348" s="244"/>
      <c r="O348" s="244"/>
      <c r="P348" s="244"/>
      <c r="Q348" s="244"/>
      <c r="R348" s="244"/>
      <c r="S348" s="244"/>
      <c r="T348" s="244"/>
      <c r="U348" s="245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T348" s="246" t="s">
        <v>347</v>
      </c>
      <c r="AU348" s="246" t="s">
        <v>85</v>
      </c>
      <c r="AV348" s="13" t="s">
        <v>85</v>
      </c>
      <c r="AW348" s="13" t="s">
        <v>37</v>
      </c>
      <c r="AX348" s="13" t="s">
        <v>76</v>
      </c>
      <c r="AY348" s="246" t="s">
        <v>335</v>
      </c>
    </row>
    <row r="349" s="15" customFormat="1">
      <c r="A349" s="15"/>
      <c r="B349" s="267"/>
      <c r="C349" s="268"/>
      <c r="D349" s="229" t="s">
        <v>347</v>
      </c>
      <c r="E349" s="269" t="s">
        <v>19</v>
      </c>
      <c r="F349" s="270" t="s">
        <v>462</v>
      </c>
      <c r="G349" s="268"/>
      <c r="H349" s="271">
        <v>40</v>
      </c>
      <c r="I349" s="272"/>
      <c r="J349" s="268"/>
      <c r="K349" s="268"/>
      <c r="L349" s="273"/>
      <c r="M349" s="274"/>
      <c r="N349" s="275"/>
      <c r="O349" s="275"/>
      <c r="P349" s="275"/>
      <c r="Q349" s="275"/>
      <c r="R349" s="275"/>
      <c r="S349" s="275"/>
      <c r="T349" s="275"/>
      <c r="U349" s="276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T349" s="277" t="s">
        <v>347</v>
      </c>
      <c r="AU349" s="277" t="s">
        <v>85</v>
      </c>
      <c r="AV349" s="15" t="s">
        <v>103</v>
      </c>
      <c r="AW349" s="15" t="s">
        <v>37</v>
      </c>
      <c r="AX349" s="15" t="s">
        <v>83</v>
      </c>
      <c r="AY349" s="277" t="s">
        <v>335</v>
      </c>
    </row>
    <row r="350" s="2" customFormat="1" ht="16.5" customHeight="1">
      <c r="A350" s="40"/>
      <c r="B350" s="41"/>
      <c r="C350" s="257" t="s">
        <v>831</v>
      </c>
      <c r="D350" s="257" t="s">
        <v>395</v>
      </c>
      <c r="E350" s="258" t="s">
        <v>3786</v>
      </c>
      <c r="F350" s="259" t="s">
        <v>3622</v>
      </c>
      <c r="G350" s="260" t="s">
        <v>388</v>
      </c>
      <c r="H350" s="261">
        <v>21</v>
      </c>
      <c r="I350" s="262"/>
      <c r="J350" s="263">
        <f>ROUND(I350*H350,2)</f>
        <v>0</v>
      </c>
      <c r="K350" s="259" t="s">
        <v>19</v>
      </c>
      <c r="L350" s="264"/>
      <c r="M350" s="265" t="s">
        <v>19</v>
      </c>
      <c r="N350" s="266" t="s">
        <v>47</v>
      </c>
      <c r="O350" s="86"/>
      <c r="P350" s="225">
        <f>O350*H350</f>
        <v>0</v>
      </c>
      <c r="Q350" s="225">
        <v>0.0030000000000000001</v>
      </c>
      <c r="R350" s="225">
        <f>Q350*H350</f>
        <v>0.063</v>
      </c>
      <c r="S350" s="225">
        <v>0</v>
      </c>
      <c r="T350" s="225">
        <f>S350*H350</f>
        <v>0</v>
      </c>
      <c r="U350" s="226" t="s">
        <v>19</v>
      </c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R350" s="227" t="s">
        <v>565</v>
      </c>
      <c r="AT350" s="227" t="s">
        <v>395</v>
      </c>
      <c r="AU350" s="227" t="s">
        <v>85</v>
      </c>
      <c r="AY350" s="19" t="s">
        <v>335</v>
      </c>
      <c r="BE350" s="228">
        <f>IF(N350="základní",J350,0)</f>
        <v>0</v>
      </c>
      <c r="BF350" s="228">
        <f>IF(N350="snížená",J350,0)</f>
        <v>0</v>
      </c>
      <c r="BG350" s="228">
        <f>IF(N350="zákl. přenesená",J350,0)</f>
        <v>0</v>
      </c>
      <c r="BH350" s="228">
        <f>IF(N350="sníž. přenesená",J350,0)</f>
        <v>0</v>
      </c>
      <c r="BI350" s="228">
        <f>IF(N350="nulová",J350,0)</f>
        <v>0</v>
      </c>
      <c r="BJ350" s="19" t="s">
        <v>83</v>
      </c>
      <c r="BK350" s="228">
        <f>ROUND(I350*H350,2)</f>
        <v>0</v>
      </c>
      <c r="BL350" s="19" t="s">
        <v>447</v>
      </c>
      <c r="BM350" s="227" t="s">
        <v>3787</v>
      </c>
    </row>
    <row r="351" s="2" customFormat="1">
      <c r="A351" s="40"/>
      <c r="B351" s="41"/>
      <c r="C351" s="42"/>
      <c r="D351" s="229" t="s">
        <v>343</v>
      </c>
      <c r="E351" s="42"/>
      <c r="F351" s="230" t="s">
        <v>3622</v>
      </c>
      <c r="G351" s="42"/>
      <c r="H351" s="42"/>
      <c r="I351" s="231"/>
      <c r="J351" s="42"/>
      <c r="K351" s="42"/>
      <c r="L351" s="46"/>
      <c r="M351" s="232"/>
      <c r="N351" s="233"/>
      <c r="O351" s="86"/>
      <c r="P351" s="86"/>
      <c r="Q351" s="86"/>
      <c r="R351" s="86"/>
      <c r="S351" s="86"/>
      <c r="T351" s="86"/>
      <c r="U351" s="87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T351" s="19" t="s">
        <v>343</v>
      </c>
      <c r="AU351" s="19" t="s">
        <v>85</v>
      </c>
    </row>
    <row r="352" s="13" customFormat="1">
      <c r="A352" s="13"/>
      <c r="B352" s="236"/>
      <c r="C352" s="237"/>
      <c r="D352" s="229" t="s">
        <v>347</v>
      </c>
      <c r="E352" s="238" t="s">
        <v>19</v>
      </c>
      <c r="F352" s="239" t="s">
        <v>3785</v>
      </c>
      <c r="G352" s="237"/>
      <c r="H352" s="240">
        <v>20</v>
      </c>
      <c r="I352" s="241"/>
      <c r="J352" s="237"/>
      <c r="K352" s="237"/>
      <c r="L352" s="242"/>
      <c r="M352" s="243"/>
      <c r="N352" s="244"/>
      <c r="O352" s="244"/>
      <c r="P352" s="244"/>
      <c r="Q352" s="244"/>
      <c r="R352" s="244"/>
      <c r="S352" s="244"/>
      <c r="T352" s="244"/>
      <c r="U352" s="245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T352" s="246" t="s">
        <v>347</v>
      </c>
      <c r="AU352" s="246" t="s">
        <v>85</v>
      </c>
      <c r="AV352" s="13" t="s">
        <v>85</v>
      </c>
      <c r="AW352" s="13" t="s">
        <v>37</v>
      </c>
      <c r="AX352" s="13" t="s">
        <v>83</v>
      </c>
      <c r="AY352" s="246" t="s">
        <v>335</v>
      </c>
    </row>
    <row r="353" s="13" customFormat="1">
      <c r="A353" s="13"/>
      <c r="B353" s="236"/>
      <c r="C353" s="237"/>
      <c r="D353" s="229" t="s">
        <v>347</v>
      </c>
      <c r="E353" s="237"/>
      <c r="F353" s="239" t="s">
        <v>3781</v>
      </c>
      <c r="G353" s="237"/>
      <c r="H353" s="240">
        <v>21</v>
      </c>
      <c r="I353" s="241"/>
      <c r="J353" s="237"/>
      <c r="K353" s="237"/>
      <c r="L353" s="242"/>
      <c r="M353" s="243"/>
      <c r="N353" s="244"/>
      <c r="O353" s="244"/>
      <c r="P353" s="244"/>
      <c r="Q353" s="244"/>
      <c r="R353" s="244"/>
      <c r="S353" s="244"/>
      <c r="T353" s="244"/>
      <c r="U353" s="245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T353" s="246" t="s">
        <v>347</v>
      </c>
      <c r="AU353" s="246" t="s">
        <v>85</v>
      </c>
      <c r="AV353" s="13" t="s">
        <v>85</v>
      </c>
      <c r="AW353" s="13" t="s">
        <v>4</v>
      </c>
      <c r="AX353" s="13" t="s">
        <v>83</v>
      </c>
      <c r="AY353" s="246" t="s">
        <v>335</v>
      </c>
    </row>
    <row r="354" s="2" customFormat="1" ht="16.5" customHeight="1">
      <c r="A354" s="40"/>
      <c r="B354" s="41"/>
      <c r="C354" s="257" t="s">
        <v>837</v>
      </c>
      <c r="D354" s="257" t="s">
        <v>395</v>
      </c>
      <c r="E354" s="258" t="s">
        <v>3788</v>
      </c>
      <c r="F354" s="259" t="s">
        <v>3626</v>
      </c>
      <c r="G354" s="260" t="s">
        <v>388</v>
      </c>
      <c r="H354" s="261">
        <v>21</v>
      </c>
      <c r="I354" s="262"/>
      <c r="J354" s="263">
        <f>ROUND(I354*H354,2)</f>
        <v>0</v>
      </c>
      <c r="K354" s="259" t="s">
        <v>19</v>
      </c>
      <c r="L354" s="264"/>
      <c r="M354" s="265" t="s">
        <v>19</v>
      </c>
      <c r="N354" s="266" t="s">
        <v>47</v>
      </c>
      <c r="O354" s="86"/>
      <c r="P354" s="225">
        <f>O354*H354</f>
        <v>0</v>
      </c>
      <c r="Q354" s="225">
        <v>0.0040000000000000001</v>
      </c>
      <c r="R354" s="225">
        <f>Q354*H354</f>
        <v>0.084000000000000005</v>
      </c>
      <c r="S354" s="225">
        <v>0</v>
      </c>
      <c r="T354" s="225">
        <f>S354*H354</f>
        <v>0</v>
      </c>
      <c r="U354" s="226" t="s">
        <v>19</v>
      </c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R354" s="227" t="s">
        <v>565</v>
      </c>
      <c r="AT354" s="227" t="s">
        <v>395</v>
      </c>
      <c r="AU354" s="227" t="s">
        <v>85</v>
      </c>
      <c r="AY354" s="19" t="s">
        <v>335</v>
      </c>
      <c r="BE354" s="228">
        <f>IF(N354="základní",J354,0)</f>
        <v>0</v>
      </c>
      <c r="BF354" s="228">
        <f>IF(N354="snížená",J354,0)</f>
        <v>0</v>
      </c>
      <c r="BG354" s="228">
        <f>IF(N354="zákl. přenesená",J354,0)</f>
        <v>0</v>
      </c>
      <c r="BH354" s="228">
        <f>IF(N354="sníž. přenesená",J354,0)</f>
        <v>0</v>
      </c>
      <c r="BI354" s="228">
        <f>IF(N354="nulová",J354,0)</f>
        <v>0</v>
      </c>
      <c r="BJ354" s="19" t="s">
        <v>83</v>
      </c>
      <c r="BK354" s="228">
        <f>ROUND(I354*H354,2)</f>
        <v>0</v>
      </c>
      <c r="BL354" s="19" t="s">
        <v>447</v>
      </c>
      <c r="BM354" s="227" t="s">
        <v>3789</v>
      </c>
    </row>
    <row r="355" s="2" customFormat="1">
      <c r="A355" s="40"/>
      <c r="B355" s="41"/>
      <c r="C355" s="42"/>
      <c r="D355" s="229" t="s">
        <v>343</v>
      </c>
      <c r="E355" s="42"/>
      <c r="F355" s="230" t="s">
        <v>3626</v>
      </c>
      <c r="G355" s="42"/>
      <c r="H355" s="42"/>
      <c r="I355" s="231"/>
      <c r="J355" s="42"/>
      <c r="K355" s="42"/>
      <c r="L355" s="46"/>
      <c r="M355" s="232"/>
      <c r="N355" s="233"/>
      <c r="O355" s="86"/>
      <c r="P355" s="86"/>
      <c r="Q355" s="86"/>
      <c r="R355" s="86"/>
      <c r="S355" s="86"/>
      <c r="T355" s="86"/>
      <c r="U355" s="87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T355" s="19" t="s">
        <v>343</v>
      </c>
      <c r="AU355" s="19" t="s">
        <v>85</v>
      </c>
    </row>
    <row r="356" s="13" customFormat="1">
      <c r="A356" s="13"/>
      <c r="B356" s="236"/>
      <c r="C356" s="237"/>
      <c r="D356" s="229" t="s">
        <v>347</v>
      </c>
      <c r="E356" s="238" t="s">
        <v>19</v>
      </c>
      <c r="F356" s="239" t="s">
        <v>478</v>
      </c>
      <c r="G356" s="237"/>
      <c r="H356" s="240">
        <v>20</v>
      </c>
      <c r="I356" s="241"/>
      <c r="J356" s="237"/>
      <c r="K356" s="237"/>
      <c r="L356" s="242"/>
      <c r="M356" s="243"/>
      <c r="N356" s="244"/>
      <c r="O356" s="244"/>
      <c r="P356" s="244"/>
      <c r="Q356" s="244"/>
      <c r="R356" s="244"/>
      <c r="S356" s="244"/>
      <c r="T356" s="244"/>
      <c r="U356" s="245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T356" s="246" t="s">
        <v>347</v>
      </c>
      <c r="AU356" s="246" t="s">
        <v>85</v>
      </c>
      <c r="AV356" s="13" t="s">
        <v>85</v>
      </c>
      <c r="AW356" s="13" t="s">
        <v>37</v>
      </c>
      <c r="AX356" s="13" t="s">
        <v>83</v>
      </c>
      <c r="AY356" s="246" t="s">
        <v>335</v>
      </c>
    </row>
    <row r="357" s="13" customFormat="1">
      <c r="A357" s="13"/>
      <c r="B357" s="236"/>
      <c r="C357" s="237"/>
      <c r="D357" s="229" t="s">
        <v>347</v>
      </c>
      <c r="E357" s="237"/>
      <c r="F357" s="239" t="s">
        <v>3781</v>
      </c>
      <c r="G357" s="237"/>
      <c r="H357" s="240">
        <v>21</v>
      </c>
      <c r="I357" s="241"/>
      <c r="J357" s="237"/>
      <c r="K357" s="237"/>
      <c r="L357" s="242"/>
      <c r="M357" s="243"/>
      <c r="N357" s="244"/>
      <c r="O357" s="244"/>
      <c r="P357" s="244"/>
      <c r="Q357" s="244"/>
      <c r="R357" s="244"/>
      <c r="S357" s="244"/>
      <c r="T357" s="244"/>
      <c r="U357" s="245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T357" s="246" t="s">
        <v>347</v>
      </c>
      <c r="AU357" s="246" t="s">
        <v>85</v>
      </c>
      <c r="AV357" s="13" t="s">
        <v>85</v>
      </c>
      <c r="AW357" s="13" t="s">
        <v>4</v>
      </c>
      <c r="AX357" s="13" t="s">
        <v>83</v>
      </c>
      <c r="AY357" s="246" t="s">
        <v>335</v>
      </c>
    </row>
    <row r="358" s="2" customFormat="1" ht="16.5" customHeight="1">
      <c r="A358" s="40"/>
      <c r="B358" s="41"/>
      <c r="C358" s="216" t="s">
        <v>842</v>
      </c>
      <c r="D358" s="216" t="s">
        <v>337</v>
      </c>
      <c r="E358" s="217" t="s">
        <v>3790</v>
      </c>
      <c r="F358" s="218" t="s">
        <v>3630</v>
      </c>
      <c r="G358" s="219" t="s">
        <v>388</v>
      </c>
      <c r="H358" s="220">
        <v>20</v>
      </c>
      <c r="I358" s="221"/>
      <c r="J358" s="222">
        <f>ROUND(I358*H358,2)</f>
        <v>0</v>
      </c>
      <c r="K358" s="218" t="s">
        <v>19</v>
      </c>
      <c r="L358" s="46"/>
      <c r="M358" s="223" t="s">
        <v>19</v>
      </c>
      <c r="N358" s="224" t="s">
        <v>47</v>
      </c>
      <c r="O358" s="86"/>
      <c r="P358" s="225">
        <f>O358*H358</f>
        <v>0</v>
      </c>
      <c r="Q358" s="225">
        <v>0.00016000000000000001</v>
      </c>
      <c r="R358" s="225">
        <f>Q358*H358</f>
        <v>0.0032000000000000002</v>
      </c>
      <c r="S358" s="225">
        <v>0</v>
      </c>
      <c r="T358" s="225">
        <f>S358*H358</f>
        <v>0</v>
      </c>
      <c r="U358" s="226" t="s">
        <v>19</v>
      </c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R358" s="227" t="s">
        <v>447</v>
      </c>
      <c r="AT358" s="227" t="s">
        <v>337</v>
      </c>
      <c r="AU358" s="227" t="s">
        <v>85</v>
      </c>
      <c r="AY358" s="19" t="s">
        <v>335</v>
      </c>
      <c r="BE358" s="228">
        <f>IF(N358="základní",J358,0)</f>
        <v>0</v>
      </c>
      <c r="BF358" s="228">
        <f>IF(N358="snížená",J358,0)</f>
        <v>0</v>
      </c>
      <c r="BG358" s="228">
        <f>IF(N358="zákl. přenesená",J358,0)</f>
        <v>0</v>
      </c>
      <c r="BH358" s="228">
        <f>IF(N358="sníž. přenesená",J358,0)</f>
        <v>0</v>
      </c>
      <c r="BI358" s="228">
        <f>IF(N358="nulová",J358,0)</f>
        <v>0</v>
      </c>
      <c r="BJ358" s="19" t="s">
        <v>83</v>
      </c>
      <c r="BK358" s="228">
        <f>ROUND(I358*H358,2)</f>
        <v>0</v>
      </c>
      <c r="BL358" s="19" t="s">
        <v>447</v>
      </c>
      <c r="BM358" s="227" t="s">
        <v>3791</v>
      </c>
    </row>
    <row r="359" s="2" customFormat="1">
      <c r="A359" s="40"/>
      <c r="B359" s="41"/>
      <c r="C359" s="42"/>
      <c r="D359" s="229" t="s">
        <v>343</v>
      </c>
      <c r="E359" s="42"/>
      <c r="F359" s="230" t="s">
        <v>3632</v>
      </c>
      <c r="G359" s="42"/>
      <c r="H359" s="42"/>
      <c r="I359" s="231"/>
      <c r="J359" s="42"/>
      <c r="K359" s="42"/>
      <c r="L359" s="46"/>
      <c r="M359" s="232"/>
      <c r="N359" s="233"/>
      <c r="O359" s="86"/>
      <c r="P359" s="86"/>
      <c r="Q359" s="86"/>
      <c r="R359" s="86"/>
      <c r="S359" s="86"/>
      <c r="T359" s="86"/>
      <c r="U359" s="87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T359" s="19" t="s">
        <v>343</v>
      </c>
      <c r="AU359" s="19" t="s">
        <v>85</v>
      </c>
    </row>
    <row r="360" s="2" customFormat="1" ht="16.5" customHeight="1">
      <c r="A360" s="40"/>
      <c r="B360" s="41"/>
      <c r="C360" s="257" t="s">
        <v>851</v>
      </c>
      <c r="D360" s="257" t="s">
        <v>395</v>
      </c>
      <c r="E360" s="258" t="s">
        <v>1654</v>
      </c>
      <c r="F360" s="259" t="s">
        <v>3633</v>
      </c>
      <c r="G360" s="260" t="s">
        <v>388</v>
      </c>
      <c r="H360" s="261">
        <v>21</v>
      </c>
      <c r="I360" s="262"/>
      <c r="J360" s="263">
        <f>ROUND(I360*H360,2)</f>
        <v>0</v>
      </c>
      <c r="K360" s="259" t="s">
        <v>19</v>
      </c>
      <c r="L360" s="264"/>
      <c r="M360" s="265" t="s">
        <v>19</v>
      </c>
      <c r="N360" s="266" t="s">
        <v>47</v>
      </c>
      <c r="O360" s="86"/>
      <c r="P360" s="225">
        <f>O360*H360</f>
        <v>0</v>
      </c>
      <c r="Q360" s="225">
        <v>0.032000000000000001</v>
      </c>
      <c r="R360" s="225">
        <f>Q360*H360</f>
        <v>0.67200000000000004</v>
      </c>
      <c r="S360" s="225">
        <v>0</v>
      </c>
      <c r="T360" s="225">
        <f>S360*H360</f>
        <v>0</v>
      </c>
      <c r="U360" s="226" t="s">
        <v>19</v>
      </c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R360" s="227" t="s">
        <v>565</v>
      </c>
      <c r="AT360" s="227" t="s">
        <v>395</v>
      </c>
      <c r="AU360" s="227" t="s">
        <v>85</v>
      </c>
      <c r="AY360" s="19" t="s">
        <v>335</v>
      </c>
      <c r="BE360" s="228">
        <f>IF(N360="základní",J360,0)</f>
        <v>0</v>
      </c>
      <c r="BF360" s="228">
        <f>IF(N360="snížená",J360,0)</f>
        <v>0</v>
      </c>
      <c r="BG360" s="228">
        <f>IF(N360="zákl. přenesená",J360,0)</f>
        <v>0</v>
      </c>
      <c r="BH360" s="228">
        <f>IF(N360="sníž. přenesená",J360,0)</f>
        <v>0</v>
      </c>
      <c r="BI360" s="228">
        <f>IF(N360="nulová",J360,0)</f>
        <v>0</v>
      </c>
      <c r="BJ360" s="19" t="s">
        <v>83</v>
      </c>
      <c r="BK360" s="228">
        <f>ROUND(I360*H360,2)</f>
        <v>0</v>
      </c>
      <c r="BL360" s="19" t="s">
        <v>447</v>
      </c>
      <c r="BM360" s="227" t="s">
        <v>3792</v>
      </c>
    </row>
    <row r="361" s="2" customFormat="1">
      <c r="A361" s="40"/>
      <c r="B361" s="41"/>
      <c r="C361" s="42"/>
      <c r="D361" s="229" t="s">
        <v>343</v>
      </c>
      <c r="E361" s="42"/>
      <c r="F361" s="230" t="s">
        <v>3635</v>
      </c>
      <c r="G361" s="42"/>
      <c r="H361" s="42"/>
      <c r="I361" s="231"/>
      <c r="J361" s="42"/>
      <c r="K361" s="42"/>
      <c r="L361" s="46"/>
      <c r="M361" s="232"/>
      <c r="N361" s="233"/>
      <c r="O361" s="86"/>
      <c r="P361" s="86"/>
      <c r="Q361" s="86"/>
      <c r="R361" s="86"/>
      <c r="S361" s="86"/>
      <c r="T361" s="86"/>
      <c r="U361" s="87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T361" s="19" t="s">
        <v>343</v>
      </c>
      <c r="AU361" s="19" t="s">
        <v>85</v>
      </c>
    </row>
    <row r="362" s="13" customFormat="1">
      <c r="A362" s="13"/>
      <c r="B362" s="236"/>
      <c r="C362" s="237"/>
      <c r="D362" s="229" t="s">
        <v>347</v>
      </c>
      <c r="E362" s="237"/>
      <c r="F362" s="239" t="s">
        <v>3781</v>
      </c>
      <c r="G362" s="237"/>
      <c r="H362" s="240">
        <v>21</v>
      </c>
      <c r="I362" s="241"/>
      <c r="J362" s="237"/>
      <c r="K362" s="237"/>
      <c r="L362" s="242"/>
      <c r="M362" s="243"/>
      <c r="N362" s="244"/>
      <c r="O362" s="244"/>
      <c r="P362" s="244"/>
      <c r="Q362" s="244"/>
      <c r="R362" s="244"/>
      <c r="S362" s="244"/>
      <c r="T362" s="244"/>
      <c r="U362" s="245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T362" s="246" t="s">
        <v>347</v>
      </c>
      <c r="AU362" s="246" t="s">
        <v>85</v>
      </c>
      <c r="AV362" s="13" t="s">
        <v>85</v>
      </c>
      <c r="AW362" s="13" t="s">
        <v>4</v>
      </c>
      <c r="AX362" s="13" t="s">
        <v>83</v>
      </c>
      <c r="AY362" s="246" t="s">
        <v>335</v>
      </c>
    </row>
    <row r="363" s="12" customFormat="1" ht="22.8" customHeight="1">
      <c r="A363" s="12"/>
      <c r="B363" s="200"/>
      <c r="C363" s="201"/>
      <c r="D363" s="202" t="s">
        <v>75</v>
      </c>
      <c r="E363" s="214" t="s">
        <v>3793</v>
      </c>
      <c r="F363" s="214" t="s">
        <v>3794</v>
      </c>
      <c r="G363" s="201"/>
      <c r="H363" s="201"/>
      <c r="I363" s="204"/>
      <c r="J363" s="215">
        <f>BK363</f>
        <v>0</v>
      </c>
      <c r="K363" s="201"/>
      <c r="L363" s="206"/>
      <c r="M363" s="207"/>
      <c r="N363" s="208"/>
      <c r="O363" s="208"/>
      <c r="P363" s="209">
        <f>SUM(P364:P400)</f>
        <v>0</v>
      </c>
      <c r="Q363" s="208"/>
      <c r="R363" s="209">
        <f>SUM(R364:R400)</f>
        <v>0.093500000000000014</v>
      </c>
      <c r="S363" s="208"/>
      <c r="T363" s="209">
        <f>SUM(T364:T400)</f>
        <v>0</v>
      </c>
      <c r="U363" s="210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R363" s="211" t="s">
        <v>83</v>
      </c>
      <c r="AT363" s="212" t="s">
        <v>75</v>
      </c>
      <c r="AU363" s="212" t="s">
        <v>83</v>
      </c>
      <c r="AY363" s="211" t="s">
        <v>335</v>
      </c>
      <c r="BK363" s="213">
        <f>SUM(BK364:BK400)</f>
        <v>0</v>
      </c>
    </row>
    <row r="364" s="2" customFormat="1" ht="16.5" customHeight="1">
      <c r="A364" s="40"/>
      <c r="B364" s="41"/>
      <c r="C364" s="216" t="s">
        <v>854</v>
      </c>
      <c r="D364" s="216" t="s">
        <v>337</v>
      </c>
      <c r="E364" s="217" t="s">
        <v>3795</v>
      </c>
      <c r="F364" s="218" t="s">
        <v>3796</v>
      </c>
      <c r="G364" s="219" t="s">
        <v>666</v>
      </c>
      <c r="H364" s="220">
        <v>1</v>
      </c>
      <c r="I364" s="221"/>
      <c r="J364" s="222">
        <f>ROUND(I364*H364,2)</f>
        <v>0</v>
      </c>
      <c r="K364" s="218" t="s">
        <v>341</v>
      </c>
      <c r="L364" s="46"/>
      <c r="M364" s="223" t="s">
        <v>19</v>
      </c>
      <c r="N364" s="224" t="s">
        <v>47</v>
      </c>
      <c r="O364" s="86"/>
      <c r="P364" s="225">
        <f>O364*H364</f>
        <v>0</v>
      </c>
      <c r="Q364" s="225">
        <v>0</v>
      </c>
      <c r="R364" s="225">
        <f>Q364*H364</f>
        <v>0</v>
      </c>
      <c r="S364" s="225">
        <v>0</v>
      </c>
      <c r="T364" s="225">
        <f>S364*H364</f>
        <v>0</v>
      </c>
      <c r="U364" s="226" t="s">
        <v>19</v>
      </c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R364" s="227" t="s">
        <v>447</v>
      </c>
      <c r="AT364" s="227" t="s">
        <v>337</v>
      </c>
      <c r="AU364" s="227" t="s">
        <v>85</v>
      </c>
      <c r="AY364" s="19" t="s">
        <v>335</v>
      </c>
      <c r="BE364" s="228">
        <f>IF(N364="základní",J364,0)</f>
        <v>0</v>
      </c>
      <c r="BF364" s="228">
        <f>IF(N364="snížená",J364,0)</f>
        <v>0</v>
      </c>
      <c r="BG364" s="228">
        <f>IF(N364="zákl. přenesená",J364,0)</f>
        <v>0</v>
      </c>
      <c r="BH364" s="228">
        <f>IF(N364="sníž. přenesená",J364,0)</f>
        <v>0</v>
      </c>
      <c r="BI364" s="228">
        <f>IF(N364="nulová",J364,0)</f>
        <v>0</v>
      </c>
      <c r="BJ364" s="19" t="s">
        <v>83</v>
      </c>
      <c r="BK364" s="228">
        <f>ROUND(I364*H364,2)</f>
        <v>0</v>
      </c>
      <c r="BL364" s="19" t="s">
        <v>447</v>
      </c>
      <c r="BM364" s="227" t="s">
        <v>3797</v>
      </c>
    </row>
    <row r="365" s="2" customFormat="1">
      <c r="A365" s="40"/>
      <c r="B365" s="41"/>
      <c r="C365" s="42"/>
      <c r="D365" s="229" t="s">
        <v>343</v>
      </c>
      <c r="E365" s="42"/>
      <c r="F365" s="230" t="s">
        <v>3798</v>
      </c>
      <c r="G365" s="42"/>
      <c r="H365" s="42"/>
      <c r="I365" s="231"/>
      <c r="J365" s="42"/>
      <c r="K365" s="42"/>
      <c r="L365" s="46"/>
      <c r="M365" s="232"/>
      <c r="N365" s="233"/>
      <c r="O365" s="86"/>
      <c r="P365" s="86"/>
      <c r="Q365" s="86"/>
      <c r="R365" s="86"/>
      <c r="S365" s="86"/>
      <c r="T365" s="86"/>
      <c r="U365" s="87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T365" s="19" t="s">
        <v>343</v>
      </c>
      <c r="AU365" s="19" t="s">
        <v>85</v>
      </c>
    </row>
    <row r="366" s="2" customFormat="1">
      <c r="A366" s="40"/>
      <c r="B366" s="41"/>
      <c r="C366" s="42"/>
      <c r="D366" s="234" t="s">
        <v>345</v>
      </c>
      <c r="E366" s="42"/>
      <c r="F366" s="235" t="s">
        <v>3799</v>
      </c>
      <c r="G366" s="42"/>
      <c r="H366" s="42"/>
      <c r="I366" s="231"/>
      <c r="J366" s="42"/>
      <c r="K366" s="42"/>
      <c r="L366" s="46"/>
      <c r="M366" s="232"/>
      <c r="N366" s="233"/>
      <c r="O366" s="86"/>
      <c r="P366" s="86"/>
      <c r="Q366" s="86"/>
      <c r="R366" s="86"/>
      <c r="S366" s="86"/>
      <c r="T366" s="86"/>
      <c r="U366" s="87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T366" s="19" t="s">
        <v>345</v>
      </c>
      <c r="AU366" s="19" t="s">
        <v>85</v>
      </c>
    </row>
    <row r="367" s="2" customFormat="1" ht="16.5" customHeight="1">
      <c r="A367" s="40"/>
      <c r="B367" s="41"/>
      <c r="C367" s="257" t="s">
        <v>873</v>
      </c>
      <c r="D367" s="257" t="s">
        <v>395</v>
      </c>
      <c r="E367" s="258" t="s">
        <v>3800</v>
      </c>
      <c r="F367" s="259" t="s">
        <v>3801</v>
      </c>
      <c r="G367" s="260" t="s">
        <v>666</v>
      </c>
      <c r="H367" s="261">
        <v>1</v>
      </c>
      <c r="I367" s="262"/>
      <c r="J367" s="263">
        <f>ROUND(I367*H367,2)</f>
        <v>0</v>
      </c>
      <c r="K367" s="259" t="s">
        <v>19</v>
      </c>
      <c r="L367" s="264"/>
      <c r="M367" s="265" t="s">
        <v>19</v>
      </c>
      <c r="N367" s="266" t="s">
        <v>47</v>
      </c>
      <c r="O367" s="86"/>
      <c r="P367" s="225">
        <f>O367*H367</f>
        <v>0</v>
      </c>
      <c r="Q367" s="225">
        <v>0.0015</v>
      </c>
      <c r="R367" s="225">
        <f>Q367*H367</f>
        <v>0.0015</v>
      </c>
      <c r="S367" s="225">
        <v>0</v>
      </c>
      <c r="T367" s="225">
        <f>S367*H367</f>
        <v>0</v>
      </c>
      <c r="U367" s="226" t="s">
        <v>19</v>
      </c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R367" s="227" t="s">
        <v>565</v>
      </c>
      <c r="AT367" s="227" t="s">
        <v>395</v>
      </c>
      <c r="AU367" s="227" t="s">
        <v>85</v>
      </c>
      <c r="AY367" s="19" t="s">
        <v>335</v>
      </c>
      <c r="BE367" s="228">
        <f>IF(N367="základní",J367,0)</f>
        <v>0</v>
      </c>
      <c r="BF367" s="228">
        <f>IF(N367="snížená",J367,0)</f>
        <v>0</v>
      </c>
      <c r="BG367" s="228">
        <f>IF(N367="zákl. přenesená",J367,0)</f>
        <v>0</v>
      </c>
      <c r="BH367" s="228">
        <f>IF(N367="sníž. přenesená",J367,0)</f>
        <v>0</v>
      </c>
      <c r="BI367" s="228">
        <f>IF(N367="nulová",J367,0)</f>
        <v>0</v>
      </c>
      <c r="BJ367" s="19" t="s">
        <v>83</v>
      </c>
      <c r="BK367" s="228">
        <f>ROUND(I367*H367,2)</f>
        <v>0</v>
      </c>
      <c r="BL367" s="19" t="s">
        <v>447</v>
      </c>
      <c r="BM367" s="227" t="s">
        <v>3802</v>
      </c>
    </row>
    <row r="368" s="2" customFormat="1">
      <c r="A368" s="40"/>
      <c r="B368" s="41"/>
      <c r="C368" s="42"/>
      <c r="D368" s="229" t="s">
        <v>343</v>
      </c>
      <c r="E368" s="42"/>
      <c r="F368" s="230" t="s">
        <v>3801</v>
      </c>
      <c r="G368" s="42"/>
      <c r="H368" s="42"/>
      <c r="I368" s="231"/>
      <c r="J368" s="42"/>
      <c r="K368" s="42"/>
      <c r="L368" s="46"/>
      <c r="M368" s="232"/>
      <c r="N368" s="233"/>
      <c r="O368" s="86"/>
      <c r="P368" s="86"/>
      <c r="Q368" s="86"/>
      <c r="R368" s="86"/>
      <c r="S368" s="86"/>
      <c r="T368" s="86"/>
      <c r="U368" s="87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T368" s="19" t="s">
        <v>343</v>
      </c>
      <c r="AU368" s="19" t="s">
        <v>85</v>
      </c>
    </row>
    <row r="369" s="2" customFormat="1" ht="21.75" customHeight="1">
      <c r="A369" s="40"/>
      <c r="B369" s="41"/>
      <c r="C369" s="216" t="s">
        <v>881</v>
      </c>
      <c r="D369" s="216" t="s">
        <v>337</v>
      </c>
      <c r="E369" s="217" t="s">
        <v>3803</v>
      </c>
      <c r="F369" s="218" t="s">
        <v>3804</v>
      </c>
      <c r="G369" s="219" t="s">
        <v>666</v>
      </c>
      <c r="H369" s="220">
        <v>2</v>
      </c>
      <c r="I369" s="221"/>
      <c r="J369" s="222">
        <f>ROUND(I369*H369,2)</f>
        <v>0</v>
      </c>
      <c r="K369" s="218" t="s">
        <v>341</v>
      </c>
      <c r="L369" s="46"/>
      <c r="M369" s="223" t="s">
        <v>19</v>
      </c>
      <c r="N369" s="224" t="s">
        <v>47</v>
      </c>
      <c r="O369" s="86"/>
      <c r="P369" s="225">
        <f>O369*H369</f>
        <v>0</v>
      </c>
      <c r="Q369" s="225">
        <v>0</v>
      </c>
      <c r="R369" s="225">
        <f>Q369*H369</f>
        <v>0</v>
      </c>
      <c r="S369" s="225">
        <v>0</v>
      </c>
      <c r="T369" s="225">
        <f>S369*H369</f>
        <v>0</v>
      </c>
      <c r="U369" s="226" t="s">
        <v>19</v>
      </c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R369" s="227" t="s">
        <v>447</v>
      </c>
      <c r="AT369" s="227" t="s">
        <v>337</v>
      </c>
      <c r="AU369" s="227" t="s">
        <v>85</v>
      </c>
      <c r="AY369" s="19" t="s">
        <v>335</v>
      </c>
      <c r="BE369" s="228">
        <f>IF(N369="základní",J369,0)</f>
        <v>0</v>
      </c>
      <c r="BF369" s="228">
        <f>IF(N369="snížená",J369,0)</f>
        <v>0</v>
      </c>
      <c r="BG369" s="228">
        <f>IF(N369="zákl. přenesená",J369,0)</f>
        <v>0</v>
      </c>
      <c r="BH369" s="228">
        <f>IF(N369="sníž. přenesená",J369,0)</f>
        <v>0</v>
      </c>
      <c r="BI369" s="228">
        <f>IF(N369="nulová",J369,0)</f>
        <v>0</v>
      </c>
      <c r="BJ369" s="19" t="s">
        <v>83</v>
      </c>
      <c r="BK369" s="228">
        <f>ROUND(I369*H369,2)</f>
        <v>0</v>
      </c>
      <c r="BL369" s="19" t="s">
        <v>447</v>
      </c>
      <c r="BM369" s="227" t="s">
        <v>3805</v>
      </c>
    </row>
    <row r="370" s="2" customFormat="1">
      <c r="A370" s="40"/>
      <c r="B370" s="41"/>
      <c r="C370" s="42"/>
      <c r="D370" s="229" t="s">
        <v>343</v>
      </c>
      <c r="E370" s="42"/>
      <c r="F370" s="230" t="s">
        <v>3806</v>
      </c>
      <c r="G370" s="42"/>
      <c r="H370" s="42"/>
      <c r="I370" s="231"/>
      <c r="J370" s="42"/>
      <c r="K370" s="42"/>
      <c r="L370" s="46"/>
      <c r="M370" s="232"/>
      <c r="N370" s="233"/>
      <c r="O370" s="86"/>
      <c r="P370" s="86"/>
      <c r="Q370" s="86"/>
      <c r="R370" s="86"/>
      <c r="S370" s="86"/>
      <c r="T370" s="86"/>
      <c r="U370" s="87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T370" s="19" t="s">
        <v>343</v>
      </c>
      <c r="AU370" s="19" t="s">
        <v>85</v>
      </c>
    </row>
    <row r="371" s="2" customFormat="1">
      <c r="A371" s="40"/>
      <c r="B371" s="41"/>
      <c r="C371" s="42"/>
      <c r="D371" s="234" t="s">
        <v>345</v>
      </c>
      <c r="E371" s="42"/>
      <c r="F371" s="235" t="s">
        <v>3807</v>
      </c>
      <c r="G371" s="42"/>
      <c r="H371" s="42"/>
      <c r="I371" s="231"/>
      <c r="J371" s="42"/>
      <c r="K371" s="42"/>
      <c r="L371" s="46"/>
      <c r="M371" s="232"/>
      <c r="N371" s="233"/>
      <c r="O371" s="86"/>
      <c r="P371" s="86"/>
      <c r="Q371" s="86"/>
      <c r="R371" s="86"/>
      <c r="S371" s="86"/>
      <c r="T371" s="86"/>
      <c r="U371" s="87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T371" s="19" t="s">
        <v>345</v>
      </c>
      <c r="AU371" s="19" t="s">
        <v>85</v>
      </c>
    </row>
    <row r="372" s="2" customFormat="1" ht="16.5" customHeight="1">
      <c r="A372" s="40"/>
      <c r="B372" s="41"/>
      <c r="C372" s="257" t="s">
        <v>888</v>
      </c>
      <c r="D372" s="257" t="s">
        <v>395</v>
      </c>
      <c r="E372" s="258" t="s">
        <v>3808</v>
      </c>
      <c r="F372" s="259" t="s">
        <v>3809</v>
      </c>
      <c r="G372" s="260" t="s">
        <v>666</v>
      </c>
      <c r="H372" s="261">
        <v>1</v>
      </c>
      <c r="I372" s="262"/>
      <c r="J372" s="263">
        <f>ROUND(I372*H372,2)</f>
        <v>0</v>
      </c>
      <c r="K372" s="259" t="s">
        <v>341</v>
      </c>
      <c r="L372" s="264"/>
      <c r="M372" s="265" t="s">
        <v>19</v>
      </c>
      <c r="N372" s="266" t="s">
        <v>47</v>
      </c>
      <c r="O372" s="86"/>
      <c r="P372" s="225">
        <f>O372*H372</f>
        <v>0</v>
      </c>
      <c r="Q372" s="225">
        <v>0.0014</v>
      </c>
      <c r="R372" s="225">
        <f>Q372*H372</f>
        <v>0.0014</v>
      </c>
      <c r="S372" s="225">
        <v>0</v>
      </c>
      <c r="T372" s="225">
        <f>S372*H372</f>
        <v>0</v>
      </c>
      <c r="U372" s="226" t="s">
        <v>19</v>
      </c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R372" s="227" t="s">
        <v>565</v>
      </c>
      <c r="AT372" s="227" t="s">
        <v>395</v>
      </c>
      <c r="AU372" s="227" t="s">
        <v>85</v>
      </c>
      <c r="AY372" s="19" t="s">
        <v>335</v>
      </c>
      <c r="BE372" s="228">
        <f>IF(N372="základní",J372,0)</f>
        <v>0</v>
      </c>
      <c r="BF372" s="228">
        <f>IF(N372="snížená",J372,0)</f>
        <v>0</v>
      </c>
      <c r="BG372" s="228">
        <f>IF(N372="zákl. přenesená",J372,0)</f>
        <v>0</v>
      </c>
      <c r="BH372" s="228">
        <f>IF(N372="sníž. přenesená",J372,0)</f>
        <v>0</v>
      </c>
      <c r="BI372" s="228">
        <f>IF(N372="nulová",J372,0)</f>
        <v>0</v>
      </c>
      <c r="BJ372" s="19" t="s">
        <v>83</v>
      </c>
      <c r="BK372" s="228">
        <f>ROUND(I372*H372,2)</f>
        <v>0</v>
      </c>
      <c r="BL372" s="19" t="s">
        <v>447</v>
      </c>
      <c r="BM372" s="227" t="s">
        <v>3810</v>
      </c>
    </row>
    <row r="373" s="2" customFormat="1">
      <c r="A373" s="40"/>
      <c r="B373" s="41"/>
      <c r="C373" s="42"/>
      <c r="D373" s="229" t="s">
        <v>343</v>
      </c>
      <c r="E373" s="42"/>
      <c r="F373" s="230" t="s">
        <v>3809</v>
      </c>
      <c r="G373" s="42"/>
      <c r="H373" s="42"/>
      <c r="I373" s="231"/>
      <c r="J373" s="42"/>
      <c r="K373" s="42"/>
      <c r="L373" s="46"/>
      <c r="M373" s="232"/>
      <c r="N373" s="233"/>
      <c r="O373" s="86"/>
      <c r="P373" s="86"/>
      <c r="Q373" s="86"/>
      <c r="R373" s="86"/>
      <c r="S373" s="86"/>
      <c r="T373" s="86"/>
      <c r="U373" s="87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T373" s="19" t="s">
        <v>343</v>
      </c>
      <c r="AU373" s="19" t="s">
        <v>85</v>
      </c>
    </row>
    <row r="374" s="2" customFormat="1" ht="16.5" customHeight="1">
      <c r="A374" s="40"/>
      <c r="B374" s="41"/>
      <c r="C374" s="257" t="s">
        <v>896</v>
      </c>
      <c r="D374" s="257" t="s">
        <v>395</v>
      </c>
      <c r="E374" s="258" t="s">
        <v>3811</v>
      </c>
      <c r="F374" s="259" t="s">
        <v>3812</v>
      </c>
      <c r="G374" s="260" t="s">
        <v>666</v>
      </c>
      <c r="H374" s="261">
        <v>1</v>
      </c>
      <c r="I374" s="262"/>
      <c r="J374" s="263">
        <f>ROUND(I374*H374,2)</f>
        <v>0</v>
      </c>
      <c r="K374" s="259" t="s">
        <v>341</v>
      </c>
      <c r="L374" s="264"/>
      <c r="M374" s="265" t="s">
        <v>19</v>
      </c>
      <c r="N374" s="266" t="s">
        <v>47</v>
      </c>
      <c r="O374" s="86"/>
      <c r="P374" s="225">
        <f>O374*H374</f>
        <v>0</v>
      </c>
      <c r="Q374" s="225">
        <v>0.0015</v>
      </c>
      <c r="R374" s="225">
        <f>Q374*H374</f>
        <v>0.0015</v>
      </c>
      <c r="S374" s="225">
        <v>0</v>
      </c>
      <c r="T374" s="225">
        <f>S374*H374</f>
        <v>0</v>
      </c>
      <c r="U374" s="226" t="s">
        <v>19</v>
      </c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R374" s="227" t="s">
        <v>565</v>
      </c>
      <c r="AT374" s="227" t="s">
        <v>395</v>
      </c>
      <c r="AU374" s="227" t="s">
        <v>85</v>
      </c>
      <c r="AY374" s="19" t="s">
        <v>335</v>
      </c>
      <c r="BE374" s="228">
        <f>IF(N374="základní",J374,0)</f>
        <v>0</v>
      </c>
      <c r="BF374" s="228">
        <f>IF(N374="snížená",J374,0)</f>
        <v>0</v>
      </c>
      <c r="BG374" s="228">
        <f>IF(N374="zákl. přenesená",J374,0)</f>
        <v>0</v>
      </c>
      <c r="BH374" s="228">
        <f>IF(N374="sníž. přenesená",J374,0)</f>
        <v>0</v>
      </c>
      <c r="BI374" s="228">
        <f>IF(N374="nulová",J374,0)</f>
        <v>0</v>
      </c>
      <c r="BJ374" s="19" t="s">
        <v>83</v>
      </c>
      <c r="BK374" s="228">
        <f>ROUND(I374*H374,2)</f>
        <v>0</v>
      </c>
      <c r="BL374" s="19" t="s">
        <v>447</v>
      </c>
      <c r="BM374" s="227" t="s">
        <v>3813</v>
      </c>
    </row>
    <row r="375" s="2" customFormat="1">
      <c r="A375" s="40"/>
      <c r="B375" s="41"/>
      <c r="C375" s="42"/>
      <c r="D375" s="229" t="s">
        <v>343</v>
      </c>
      <c r="E375" s="42"/>
      <c r="F375" s="230" t="s">
        <v>3812</v>
      </c>
      <c r="G375" s="42"/>
      <c r="H375" s="42"/>
      <c r="I375" s="231"/>
      <c r="J375" s="42"/>
      <c r="K375" s="42"/>
      <c r="L375" s="46"/>
      <c r="M375" s="232"/>
      <c r="N375" s="233"/>
      <c r="O375" s="86"/>
      <c r="P375" s="86"/>
      <c r="Q375" s="86"/>
      <c r="R375" s="86"/>
      <c r="S375" s="86"/>
      <c r="T375" s="86"/>
      <c r="U375" s="87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T375" s="19" t="s">
        <v>343</v>
      </c>
      <c r="AU375" s="19" t="s">
        <v>85</v>
      </c>
    </row>
    <row r="376" s="2" customFormat="1" ht="16.5" customHeight="1">
      <c r="A376" s="40"/>
      <c r="B376" s="41"/>
      <c r="C376" s="216" t="s">
        <v>906</v>
      </c>
      <c r="D376" s="216" t="s">
        <v>337</v>
      </c>
      <c r="E376" s="217" t="s">
        <v>3814</v>
      </c>
      <c r="F376" s="218" t="s">
        <v>3815</v>
      </c>
      <c r="G376" s="219" t="s">
        <v>666</v>
      </c>
      <c r="H376" s="220">
        <v>7</v>
      </c>
      <c r="I376" s="221"/>
      <c r="J376" s="222">
        <f>ROUND(I376*H376,2)</f>
        <v>0</v>
      </c>
      <c r="K376" s="218" t="s">
        <v>341</v>
      </c>
      <c r="L376" s="46"/>
      <c r="M376" s="223" t="s">
        <v>19</v>
      </c>
      <c r="N376" s="224" t="s">
        <v>47</v>
      </c>
      <c r="O376" s="86"/>
      <c r="P376" s="225">
        <f>O376*H376</f>
        <v>0</v>
      </c>
      <c r="Q376" s="225">
        <v>0</v>
      </c>
      <c r="R376" s="225">
        <f>Q376*H376</f>
        <v>0</v>
      </c>
      <c r="S376" s="225">
        <v>0</v>
      </c>
      <c r="T376" s="225">
        <f>S376*H376</f>
        <v>0</v>
      </c>
      <c r="U376" s="226" t="s">
        <v>19</v>
      </c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R376" s="227" t="s">
        <v>447</v>
      </c>
      <c r="AT376" s="227" t="s">
        <v>337</v>
      </c>
      <c r="AU376" s="227" t="s">
        <v>85</v>
      </c>
      <c r="AY376" s="19" t="s">
        <v>335</v>
      </c>
      <c r="BE376" s="228">
        <f>IF(N376="základní",J376,0)</f>
        <v>0</v>
      </c>
      <c r="BF376" s="228">
        <f>IF(N376="snížená",J376,0)</f>
        <v>0</v>
      </c>
      <c r="BG376" s="228">
        <f>IF(N376="zákl. přenesená",J376,0)</f>
        <v>0</v>
      </c>
      <c r="BH376" s="228">
        <f>IF(N376="sníž. přenesená",J376,0)</f>
        <v>0</v>
      </c>
      <c r="BI376" s="228">
        <f>IF(N376="nulová",J376,0)</f>
        <v>0</v>
      </c>
      <c r="BJ376" s="19" t="s">
        <v>83</v>
      </c>
      <c r="BK376" s="228">
        <f>ROUND(I376*H376,2)</f>
        <v>0</v>
      </c>
      <c r="BL376" s="19" t="s">
        <v>447</v>
      </c>
      <c r="BM376" s="227" t="s">
        <v>3816</v>
      </c>
    </row>
    <row r="377" s="2" customFormat="1">
      <c r="A377" s="40"/>
      <c r="B377" s="41"/>
      <c r="C377" s="42"/>
      <c r="D377" s="229" t="s">
        <v>343</v>
      </c>
      <c r="E377" s="42"/>
      <c r="F377" s="230" t="s">
        <v>3817</v>
      </c>
      <c r="G377" s="42"/>
      <c r="H377" s="42"/>
      <c r="I377" s="231"/>
      <c r="J377" s="42"/>
      <c r="K377" s="42"/>
      <c r="L377" s="46"/>
      <c r="M377" s="232"/>
      <c r="N377" s="233"/>
      <c r="O377" s="86"/>
      <c r="P377" s="86"/>
      <c r="Q377" s="86"/>
      <c r="R377" s="86"/>
      <c r="S377" s="86"/>
      <c r="T377" s="86"/>
      <c r="U377" s="87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T377" s="19" t="s">
        <v>343</v>
      </c>
      <c r="AU377" s="19" t="s">
        <v>85</v>
      </c>
    </row>
    <row r="378" s="2" customFormat="1">
      <c r="A378" s="40"/>
      <c r="B378" s="41"/>
      <c r="C378" s="42"/>
      <c r="D378" s="234" t="s">
        <v>345</v>
      </c>
      <c r="E378" s="42"/>
      <c r="F378" s="235" t="s">
        <v>3818</v>
      </c>
      <c r="G378" s="42"/>
      <c r="H378" s="42"/>
      <c r="I378" s="231"/>
      <c r="J378" s="42"/>
      <c r="K378" s="42"/>
      <c r="L378" s="46"/>
      <c r="M378" s="232"/>
      <c r="N378" s="233"/>
      <c r="O378" s="86"/>
      <c r="P378" s="86"/>
      <c r="Q378" s="86"/>
      <c r="R378" s="86"/>
      <c r="S378" s="86"/>
      <c r="T378" s="86"/>
      <c r="U378" s="87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T378" s="19" t="s">
        <v>345</v>
      </c>
      <c r="AU378" s="19" t="s">
        <v>85</v>
      </c>
    </row>
    <row r="379" s="2" customFormat="1" ht="16.5" customHeight="1">
      <c r="A379" s="40"/>
      <c r="B379" s="41"/>
      <c r="C379" s="257" t="s">
        <v>913</v>
      </c>
      <c r="D379" s="257" t="s">
        <v>395</v>
      </c>
      <c r="E379" s="258" t="s">
        <v>3819</v>
      </c>
      <c r="F379" s="259" t="s">
        <v>3820</v>
      </c>
      <c r="G379" s="260" t="s">
        <v>666</v>
      </c>
      <c r="H379" s="261">
        <v>7</v>
      </c>
      <c r="I379" s="262"/>
      <c r="J379" s="263">
        <f>ROUND(I379*H379,2)</f>
        <v>0</v>
      </c>
      <c r="K379" s="259" t="s">
        <v>341</v>
      </c>
      <c r="L379" s="264"/>
      <c r="M379" s="265" t="s">
        <v>19</v>
      </c>
      <c r="N379" s="266" t="s">
        <v>47</v>
      </c>
      <c r="O379" s="86"/>
      <c r="P379" s="225">
        <f>O379*H379</f>
        <v>0</v>
      </c>
      <c r="Q379" s="225">
        <v>0.00050000000000000001</v>
      </c>
      <c r="R379" s="225">
        <f>Q379*H379</f>
        <v>0.0035000000000000001</v>
      </c>
      <c r="S379" s="225">
        <v>0</v>
      </c>
      <c r="T379" s="225">
        <f>S379*H379</f>
        <v>0</v>
      </c>
      <c r="U379" s="226" t="s">
        <v>19</v>
      </c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R379" s="227" t="s">
        <v>565</v>
      </c>
      <c r="AT379" s="227" t="s">
        <v>395</v>
      </c>
      <c r="AU379" s="227" t="s">
        <v>85</v>
      </c>
      <c r="AY379" s="19" t="s">
        <v>335</v>
      </c>
      <c r="BE379" s="228">
        <f>IF(N379="základní",J379,0)</f>
        <v>0</v>
      </c>
      <c r="BF379" s="228">
        <f>IF(N379="snížená",J379,0)</f>
        <v>0</v>
      </c>
      <c r="BG379" s="228">
        <f>IF(N379="zákl. přenesená",J379,0)</f>
        <v>0</v>
      </c>
      <c r="BH379" s="228">
        <f>IF(N379="sníž. přenesená",J379,0)</f>
        <v>0</v>
      </c>
      <c r="BI379" s="228">
        <f>IF(N379="nulová",J379,0)</f>
        <v>0</v>
      </c>
      <c r="BJ379" s="19" t="s">
        <v>83</v>
      </c>
      <c r="BK379" s="228">
        <f>ROUND(I379*H379,2)</f>
        <v>0</v>
      </c>
      <c r="BL379" s="19" t="s">
        <v>447</v>
      </c>
      <c r="BM379" s="227" t="s">
        <v>3821</v>
      </c>
    </row>
    <row r="380" s="2" customFormat="1">
      <c r="A380" s="40"/>
      <c r="B380" s="41"/>
      <c r="C380" s="42"/>
      <c r="D380" s="229" t="s">
        <v>343</v>
      </c>
      <c r="E380" s="42"/>
      <c r="F380" s="230" t="s">
        <v>3820</v>
      </c>
      <c r="G380" s="42"/>
      <c r="H380" s="42"/>
      <c r="I380" s="231"/>
      <c r="J380" s="42"/>
      <c r="K380" s="42"/>
      <c r="L380" s="46"/>
      <c r="M380" s="232"/>
      <c r="N380" s="233"/>
      <c r="O380" s="86"/>
      <c r="P380" s="86"/>
      <c r="Q380" s="86"/>
      <c r="R380" s="86"/>
      <c r="S380" s="86"/>
      <c r="T380" s="86"/>
      <c r="U380" s="87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T380" s="19" t="s">
        <v>343</v>
      </c>
      <c r="AU380" s="19" t="s">
        <v>85</v>
      </c>
    </row>
    <row r="381" s="2" customFormat="1" ht="16.5" customHeight="1">
      <c r="A381" s="40"/>
      <c r="B381" s="41"/>
      <c r="C381" s="216" t="s">
        <v>917</v>
      </c>
      <c r="D381" s="216" t="s">
        <v>337</v>
      </c>
      <c r="E381" s="217" t="s">
        <v>3822</v>
      </c>
      <c r="F381" s="218" t="s">
        <v>3823</v>
      </c>
      <c r="G381" s="219" t="s">
        <v>666</v>
      </c>
      <c r="H381" s="220">
        <v>2</v>
      </c>
      <c r="I381" s="221"/>
      <c r="J381" s="222">
        <f>ROUND(I381*H381,2)</f>
        <v>0</v>
      </c>
      <c r="K381" s="218" t="s">
        <v>341</v>
      </c>
      <c r="L381" s="46"/>
      <c r="M381" s="223" t="s">
        <v>19</v>
      </c>
      <c r="N381" s="224" t="s">
        <v>47</v>
      </c>
      <c r="O381" s="86"/>
      <c r="P381" s="225">
        <f>O381*H381</f>
        <v>0</v>
      </c>
      <c r="Q381" s="225">
        <v>0</v>
      </c>
      <c r="R381" s="225">
        <f>Q381*H381</f>
        <v>0</v>
      </c>
      <c r="S381" s="225">
        <v>0</v>
      </c>
      <c r="T381" s="225">
        <f>S381*H381</f>
        <v>0</v>
      </c>
      <c r="U381" s="226" t="s">
        <v>19</v>
      </c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R381" s="227" t="s">
        <v>103</v>
      </c>
      <c r="AT381" s="227" t="s">
        <v>337</v>
      </c>
      <c r="AU381" s="227" t="s">
        <v>85</v>
      </c>
      <c r="AY381" s="19" t="s">
        <v>335</v>
      </c>
      <c r="BE381" s="228">
        <f>IF(N381="základní",J381,0)</f>
        <v>0</v>
      </c>
      <c r="BF381" s="228">
        <f>IF(N381="snížená",J381,0)</f>
        <v>0</v>
      </c>
      <c r="BG381" s="228">
        <f>IF(N381="zákl. přenesená",J381,0)</f>
        <v>0</v>
      </c>
      <c r="BH381" s="228">
        <f>IF(N381="sníž. přenesená",J381,0)</f>
        <v>0</v>
      </c>
      <c r="BI381" s="228">
        <f>IF(N381="nulová",J381,0)</f>
        <v>0</v>
      </c>
      <c r="BJ381" s="19" t="s">
        <v>83</v>
      </c>
      <c r="BK381" s="228">
        <f>ROUND(I381*H381,2)</f>
        <v>0</v>
      </c>
      <c r="BL381" s="19" t="s">
        <v>103</v>
      </c>
      <c r="BM381" s="227" t="s">
        <v>3824</v>
      </c>
    </row>
    <row r="382" s="2" customFormat="1">
      <c r="A382" s="40"/>
      <c r="B382" s="41"/>
      <c r="C382" s="42"/>
      <c r="D382" s="229" t="s">
        <v>343</v>
      </c>
      <c r="E382" s="42"/>
      <c r="F382" s="230" t="s">
        <v>3825</v>
      </c>
      <c r="G382" s="42"/>
      <c r="H382" s="42"/>
      <c r="I382" s="231"/>
      <c r="J382" s="42"/>
      <c r="K382" s="42"/>
      <c r="L382" s="46"/>
      <c r="M382" s="232"/>
      <c r="N382" s="233"/>
      <c r="O382" s="86"/>
      <c r="P382" s="86"/>
      <c r="Q382" s="86"/>
      <c r="R382" s="86"/>
      <c r="S382" s="86"/>
      <c r="T382" s="86"/>
      <c r="U382" s="87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T382" s="19" t="s">
        <v>343</v>
      </c>
      <c r="AU382" s="19" t="s">
        <v>85</v>
      </c>
    </row>
    <row r="383" s="2" customFormat="1">
      <c r="A383" s="40"/>
      <c r="B383" s="41"/>
      <c r="C383" s="42"/>
      <c r="D383" s="234" t="s">
        <v>345</v>
      </c>
      <c r="E383" s="42"/>
      <c r="F383" s="235" t="s">
        <v>3826</v>
      </c>
      <c r="G383" s="42"/>
      <c r="H383" s="42"/>
      <c r="I383" s="231"/>
      <c r="J383" s="42"/>
      <c r="K383" s="42"/>
      <c r="L383" s="46"/>
      <c r="M383" s="232"/>
      <c r="N383" s="233"/>
      <c r="O383" s="86"/>
      <c r="P383" s="86"/>
      <c r="Q383" s="86"/>
      <c r="R383" s="86"/>
      <c r="S383" s="86"/>
      <c r="T383" s="86"/>
      <c r="U383" s="87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T383" s="19" t="s">
        <v>345</v>
      </c>
      <c r="AU383" s="19" t="s">
        <v>85</v>
      </c>
    </row>
    <row r="384" s="2" customFormat="1" ht="16.5" customHeight="1">
      <c r="A384" s="40"/>
      <c r="B384" s="41"/>
      <c r="C384" s="257" t="s">
        <v>924</v>
      </c>
      <c r="D384" s="257" t="s">
        <v>395</v>
      </c>
      <c r="E384" s="258" t="s">
        <v>3827</v>
      </c>
      <c r="F384" s="259" t="s">
        <v>3828</v>
      </c>
      <c r="G384" s="260" t="s">
        <v>666</v>
      </c>
      <c r="H384" s="261">
        <v>2</v>
      </c>
      <c r="I384" s="262"/>
      <c r="J384" s="263">
        <f>ROUND(I384*H384,2)</f>
        <v>0</v>
      </c>
      <c r="K384" s="259" t="s">
        <v>341</v>
      </c>
      <c r="L384" s="264"/>
      <c r="M384" s="265" t="s">
        <v>19</v>
      </c>
      <c r="N384" s="266" t="s">
        <v>47</v>
      </c>
      <c r="O384" s="86"/>
      <c r="P384" s="225">
        <f>O384*H384</f>
        <v>0</v>
      </c>
      <c r="Q384" s="225">
        <v>0.0038999999999999998</v>
      </c>
      <c r="R384" s="225">
        <f>Q384*H384</f>
        <v>0.0077999999999999996</v>
      </c>
      <c r="S384" s="225">
        <v>0</v>
      </c>
      <c r="T384" s="225">
        <f>S384*H384</f>
        <v>0</v>
      </c>
      <c r="U384" s="226" t="s">
        <v>19</v>
      </c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R384" s="227" t="s">
        <v>394</v>
      </c>
      <c r="AT384" s="227" t="s">
        <v>395</v>
      </c>
      <c r="AU384" s="227" t="s">
        <v>85</v>
      </c>
      <c r="AY384" s="19" t="s">
        <v>335</v>
      </c>
      <c r="BE384" s="228">
        <f>IF(N384="základní",J384,0)</f>
        <v>0</v>
      </c>
      <c r="BF384" s="228">
        <f>IF(N384="snížená",J384,0)</f>
        <v>0</v>
      </c>
      <c r="BG384" s="228">
        <f>IF(N384="zákl. přenesená",J384,0)</f>
        <v>0</v>
      </c>
      <c r="BH384" s="228">
        <f>IF(N384="sníž. přenesená",J384,0)</f>
        <v>0</v>
      </c>
      <c r="BI384" s="228">
        <f>IF(N384="nulová",J384,0)</f>
        <v>0</v>
      </c>
      <c r="BJ384" s="19" t="s">
        <v>83</v>
      </c>
      <c r="BK384" s="228">
        <f>ROUND(I384*H384,2)</f>
        <v>0</v>
      </c>
      <c r="BL384" s="19" t="s">
        <v>103</v>
      </c>
      <c r="BM384" s="227" t="s">
        <v>3829</v>
      </c>
    </row>
    <row r="385" s="2" customFormat="1">
      <c r="A385" s="40"/>
      <c r="B385" s="41"/>
      <c r="C385" s="42"/>
      <c r="D385" s="229" t="s">
        <v>343</v>
      </c>
      <c r="E385" s="42"/>
      <c r="F385" s="230" t="s">
        <v>3828</v>
      </c>
      <c r="G385" s="42"/>
      <c r="H385" s="42"/>
      <c r="I385" s="231"/>
      <c r="J385" s="42"/>
      <c r="K385" s="42"/>
      <c r="L385" s="46"/>
      <c r="M385" s="232"/>
      <c r="N385" s="233"/>
      <c r="O385" s="86"/>
      <c r="P385" s="86"/>
      <c r="Q385" s="86"/>
      <c r="R385" s="86"/>
      <c r="S385" s="86"/>
      <c r="T385" s="86"/>
      <c r="U385" s="87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T385" s="19" t="s">
        <v>343</v>
      </c>
      <c r="AU385" s="19" t="s">
        <v>85</v>
      </c>
    </row>
    <row r="386" s="2" customFormat="1" ht="16.5" customHeight="1">
      <c r="A386" s="40"/>
      <c r="B386" s="41"/>
      <c r="C386" s="216" t="s">
        <v>934</v>
      </c>
      <c r="D386" s="216" t="s">
        <v>337</v>
      </c>
      <c r="E386" s="217" t="s">
        <v>3830</v>
      </c>
      <c r="F386" s="218" t="s">
        <v>3831</v>
      </c>
      <c r="G386" s="219" t="s">
        <v>666</v>
      </c>
      <c r="H386" s="220">
        <v>4</v>
      </c>
      <c r="I386" s="221"/>
      <c r="J386" s="222">
        <f>ROUND(I386*H386,2)</f>
        <v>0</v>
      </c>
      <c r="K386" s="218" t="s">
        <v>341</v>
      </c>
      <c r="L386" s="46"/>
      <c r="M386" s="223" t="s">
        <v>19</v>
      </c>
      <c r="N386" s="224" t="s">
        <v>47</v>
      </c>
      <c r="O386" s="86"/>
      <c r="P386" s="225">
        <f>O386*H386</f>
        <v>0</v>
      </c>
      <c r="Q386" s="225">
        <v>0</v>
      </c>
      <c r="R386" s="225">
        <f>Q386*H386</f>
        <v>0</v>
      </c>
      <c r="S386" s="225">
        <v>0</v>
      </c>
      <c r="T386" s="225">
        <f>S386*H386</f>
        <v>0</v>
      </c>
      <c r="U386" s="226" t="s">
        <v>19</v>
      </c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R386" s="227" t="s">
        <v>447</v>
      </c>
      <c r="AT386" s="227" t="s">
        <v>337</v>
      </c>
      <c r="AU386" s="227" t="s">
        <v>85</v>
      </c>
      <c r="AY386" s="19" t="s">
        <v>335</v>
      </c>
      <c r="BE386" s="228">
        <f>IF(N386="základní",J386,0)</f>
        <v>0</v>
      </c>
      <c r="BF386" s="228">
        <f>IF(N386="snížená",J386,0)</f>
        <v>0</v>
      </c>
      <c r="BG386" s="228">
        <f>IF(N386="zákl. přenesená",J386,0)</f>
        <v>0</v>
      </c>
      <c r="BH386" s="228">
        <f>IF(N386="sníž. přenesená",J386,0)</f>
        <v>0</v>
      </c>
      <c r="BI386" s="228">
        <f>IF(N386="nulová",J386,0)</f>
        <v>0</v>
      </c>
      <c r="BJ386" s="19" t="s">
        <v>83</v>
      </c>
      <c r="BK386" s="228">
        <f>ROUND(I386*H386,2)</f>
        <v>0</v>
      </c>
      <c r="BL386" s="19" t="s">
        <v>447</v>
      </c>
      <c r="BM386" s="227" t="s">
        <v>3832</v>
      </c>
    </row>
    <row r="387" s="2" customFormat="1">
      <c r="A387" s="40"/>
      <c r="B387" s="41"/>
      <c r="C387" s="42"/>
      <c r="D387" s="229" t="s">
        <v>343</v>
      </c>
      <c r="E387" s="42"/>
      <c r="F387" s="230" t="s">
        <v>3833</v>
      </c>
      <c r="G387" s="42"/>
      <c r="H387" s="42"/>
      <c r="I387" s="231"/>
      <c r="J387" s="42"/>
      <c r="K387" s="42"/>
      <c r="L387" s="46"/>
      <c r="M387" s="232"/>
      <c r="N387" s="233"/>
      <c r="O387" s="86"/>
      <c r="P387" s="86"/>
      <c r="Q387" s="86"/>
      <c r="R387" s="86"/>
      <c r="S387" s="86"/>
      <c r="T387" s="86"/>
      <c r="U387" s="87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T387" s="19" t="s">
        <v>343</v>
      </c>
      <c r="AU387" s="19" t="s">
        <v>85</v>
      </c>
    </row>
    <row r="388" s="2" customFormat="1">
      <c r="A388" s="40"/>
      <c r="B388" s="41"/>
      <c r="C388" s="42"/>
      <c r="D388" s="234" t="s">
        <v>345</v>
      </c>
      <c r="E388" s="42"/>
      <c r="F388" s="235" t="s">
        <v>3834</v>
      </c>
      <c r="G388" s="42"/>
      <c r="H388" s="42"/>
      <c r="I388" s="231"/>
      <c r="J388" s="42"/>
      <c r="K388" s="42"/>
      <c r="L388" s="46"/>
      <c r="M388" s="232"/>
      <c r="N388" s="233"/>
      <c r="O388" s="86"/>
      <c r="P388" s="86"/>
      <c r="Q388" s="86"/>
      <c r="R388" s="86"/>
      <c r="S388" s="86"/>
      <c r="T388" s="86"/>
      <c r="U388" s="87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T388" s="19" t="s">
        <v>345</v>
      </c>
      <c r="AU388" s="19" t="s">
        <v>85</v>
      </c>
    </row>
    <row r="389" s="2" customFormat="1" ht="16.5" customHeight="1">
      <c r="A389" s="40"/>
      <c r="B389" s="41"/>
      <c r="C389" s="257" t="s">
        <v>941</v>
      </c>
      <c r="D389" s="257" t="s">
        <v>395</v>
      </c>
      <c r="E389" s="258" t="s">
        <v>3835</v>
      </c>
      <c r="F389" s="259" t="s">
        <v>3836</v>
      </c>
      <c r="G389" s="260" t="s">
        <v>666</v>
      </c>
      <c r="H389" s="261">
        <v>4</v>
      </c>
      <c r="I389" s="262"/>
      <c r="J389" s="263">
        <f>ROUND(I389*H389,2)</f>
        <v>0</v>
      </c>
      <c r="K389" s="259" t="s">
        <v>341</v>
      </c>
      <c r="L389" s="264"/>
      <c r="M389" s="265" t="s">
        <v>19</v>
      </c>
      <c r="N389" s="266" t="s">
        <v>47</v>
      </c>
      <c r="O389" s="86"/>
      <c r="P389" s="225">
        <f>O389*H389</f>
        <v>0</v>
      </c>
      <c r="Q389" s="225">
        <v>0.00029999999999999997</v>
      </c>
      <c r="R389" s="225">
        <f>Q389*H389</f>
        <v>0.0011999999999999999</v>
      </c>
      <c r="S389" s="225">
        <v>0</v>
      </c>
      <c r="T389" s="225">
        <f>S389*H389</f>
        <v>0</v>
      </c>
      <c r="U389" s="226" t="s">
        <v>19</v>
      </c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R389" s="227" t="s">
        <v>565</v>
      </c>
      <c r="AT389" s="227" t="s">
        <v>395</v>
      </c>
      <c r="AU389" s="227" t="s">
        <v>85</v>
      </c>
      <c r="AY389" s="19" t="s">
        <v>335</v>
      </c>
      <c r="BE389" s="228">
        <f>IF(N389="základní",J389,0)</f>
        <v>0</v>
      </c>
      <c r="BF389" s="228">
        <f>IF(N389="snížená",J389,0)</f>
        <v>0</v>
      </c>
      <c r="BG389" s="228">
        <f>IF(N389="zákl. přenesená",J389,0)</f>
        <v>0</v>
      </c>
      <c r="BH389" s="228">
        <f>IF(N389="sníž. přenesená",J389,0)</f>
        <v>0</v>
      </c>
      <c r="BI389" s="228">
        <f>IF(N389="nulová",J389,0)</f>
        <v>0</v>
      </c>
      <c r="BJ389" s="19" t="s">
        <v>83</v>
      </c>
      <c r="BK389" s="228">
        <f>ROUND(I389*H389,2)</f>
        <v>0</v>
      </c>
      <c r="BL389" s="19" t="s">
        <v>447</v>
      </c>
      <c r="BM389" s="227" t="s">
        <v>3837</v>
      </c>
    </row>
    <row r="390" s="2" customFormat="1">
      <c r="A390" s="40"/>
      <c r="B390" s="41"/>
      <c r="C390" s="42"/>
      <c r="D390" s="229" t="s">
        <v>343</v>
      </c>
      <c r="E390" s="42"/>
      <c r="F390" s="230" t="s">
        <v>3836</v>
      </c>
      <c r="G390" s="42"/>
      <c r="H390" s="42"/>
      <c r="I390" s="231"/>
      <c r="J390" s="42"/>
      <c r="K390" s="42"/>
      <c r="L390" s="46"/>
      <c r="M390" s="232"/>
      <c r="N390" s="233"/>
      <c r="O390" s="86"/>
      <c r="P390" s="86"/>
      <c r="Q390" s="86"/>
      <c r="R390" s="86"/>
      <c r="S390" s="86"/>
      <c r="T390" s="86"/>
      <c r="U390" s="87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T390" s="19" t="s">
        <v>343</v>
      </c>
      <c r="AU390" s="19" t="s">
        <v>85</v>
      </c>
    </row>
    <row r="391" s="2" customFormat="1" ht="24.15" customHeight="1">
      <c r="A391" s="40"/>
      <c r="B391" s="41"/>
      <c r="C391" s="216" t="s">
        <v>948</v>
      </c>
      <c r="D391" s="216" t="s">
        <v>337</v>
      </c>
      <c r="E391" s="217" t="s">
        <v>3838</v>
      </c>
      <c r="F391" s="218" t="s">
        <v>3839</v>
      </c>
      <c r="G391" s="219" t="s">
        <v>618</v>
      </c>
      <c r="H391" s="220">
        <v>20</v>
      </c>
      <c r="I391" s="221"/>
      <c r="J391" s="222">
        <f>ROUND(I391*H391,2)</f>
        <v>0</v>
      </c>
      <c r="K391" s="218" t="s">
        <v>341</v>
      </c>
      <c r="L391" s="46"/>
      <c r="M391" s="223" t="s">
        <v>19</v>
      </c>
      <c r="N391" s="224" t="s">
        <v>47</v>
      </c>
      <c r="O391" s="86"/>
      <c r="P391" s="225">
        <f>O391*H391</f>
        <v>0</v>
      </c>
      <c r="Q391" s="225">
        <v>0.0034399999999999999</v>
      </c>
      <c r="R391" s="225">
        <f>Q391*H391</f>
        <v>0.0688</v>
      </c>
      <c r="S391" s="225">
        <v>0</v>
      </c>
      <c r="T391" s="225">
        <f>S391*H391</f>
        <v>0</v>
      </c>
      <c r="U391" s="226" t="s">
        <v>19</v>
      </c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R391" s="227" t="s">
        <v>447</v>
      </c>
      <c r="AT391" s="227" t="s">
        <v>337</v>
      </c>
      <c r="AU391" s="227" t="s">
        <v>85</v>
      </c>
      <c r="AY391" s="19" t="s">
        <v>335</v>
      </c>
      <c r="BE391" s="228">
        <f>IF(N391="základní",J391,0)</f>
        <v>0</v>
      </c>
      <c r="BF391" s="228">
        <f>IF(N391="snížená",J391,0)</f>
        <v>0</v>
      </c>
      <c r="BG391" s="228">
        <f>IF(N391="zákl. přenesená",J391,0)</f>
        <v>0</v>
      </c>
      <c r="BH391" s="228">
        <f>IF(N391="sníž. přenesená",J391,0)</f>
        <v>0</v>
      </c>
      <c r="BI391" s="228">
        <f>IF(N391="nulová",J391,0)</f>
        <v>0</v>
      </c>
      <c r="BJ391" s="19" t="s">
        <v>83</v>
      </c>
      <c r="BK391" s="228">
        <f>ROUND(I391*H391,2)</f>
        <v>0</v>
      </c>
      <c r="BL391" s="19" t="s">
        <v>447</v>
      </c>
      <c r="BM391" s="227" t="s">
        <v>3840</v>
      </c>
    </row>
    <row r="392" s="2" customFormat="1">
      <c r="A392" s="40"/>
      <c r="B392" s="41"/>
      <c r="C392" s="42"/>
      <c r="D392" s="229" t="s">
        <v>343</v>
      </c>
      <c r="E392" s="42"/>
      <c r="F392" s="230" t="s">
        <v>3841</v>
      </c>
      <c r="G392" s="42"/>
      <c r="H392" s="42"/>
      <c r="I392" s="231"/>
      <c r="J392" s="42"/>
      <c r="K392" s="42"/>
      <c r="L392" s="46"/>
      <c r="M392" s="232"/>
      <c r="N392" s="233"/>
      <c r="O392" s="86"/>
      <c r="P392" s="86"/>
      <c r="Q392" s="86"/>
      <c r="R392" s="86"/>
      <c r="S392" s="86"/>
      <c r="T392" s="86"/>
      <c r="U392" s="87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T392" s="19" t="s">
        <v>343</v>
      </c>
      <c r="AU392" s="19" t="s">
        <v>85</v>
      </c>
    </row>
    <row r="393" s="2" customFormat="1">
      <c r="A393" s="40"/>
      <c r="B393" s="41"/>
      <c r="C393" s="42"/>
      <c r="D393" s="234" t="s">
        <v>345</v>
      </c>
      <c r="E393" s="42"/>
      <c r="F393" s="235" t="s">
        <v>3842</v>
      </c>
      <c r="G393" s="42"/>
      <c r="H393" s="42"/>
      <c r="I393" s="231"/>
      <c r="J393" s="42"/>
      <c r="K393" s="42"/>
      <c r="L393" s="46"/>
      <c r="M393" s="232"/>
      <c r="N393" s="233"/>
      <c r="O393" s="86"/>
      <c r="P393" s="86"/>
      <c r="Q393" s="86"/>
      <c r="R393" s="86"/>
      <c r="S393" s="86"/>
      <c r="T393" s="86"/>
      <c r="U393" s="87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T393" s="19" t="s">
        <v>345</v>
      </c>
      <c r="AU393" s="19" t="s">
        <v>85</v>
      </c>
    </row>
    <row r="394" s="2" customFormat="1" ht="21.75" customHeight="1">
      <c r="A394" s="40"/>
      <c r="B394" s="41"/>
      <c r="C394" s="216" t="s">
        <v>956</v>
      </c>
      <c r="D394" s="216" t="s">
        <v>337</v>
      </c>
      <c r="E394" s="217" t="s">
        <v>3843</v>
      </c>
      <c r="F394" s="218" t="s">
        <v>3844</v>
      </c>
      <c r="G394" s="219" t="s">
        <v>618</v>
      </c>
      <c r="H394" s="220">
        <v>7</v>
      </c>
      <c r="I394" s="221"/>
      <c r="J394" s="222">
        <f>ROUND(I394*H394,2)</f>
        <v>0</v>
      </c>
      <c r="K394" s="218" t="s">
        <v>341</v>
      </c>
      <c r="L394" s="46"/>
      <c r="M394" s="223" t="s">
        <v>19</v>
      </c>
      <c r="N394" s="224" t="s">
        <v>47</v>
      </c>
      <c r="O394" s="86"/>
      <c r="P394" s="225">
        <f>O394*H394</f>
        <v>0</v>
      </c>
      <c r="Q394" s="225">
        <v>0</v>
      </c>
      <c r="R394" s="225">
        <f>Q394*H394</f>
        <v>0</v>
      </c>
      <c r="S394" s="225">
        <v>0</v>
      </c>
      <c r="T394" s="225">
        <f>S394*H394</f>
        <v>0</v>
      </c>
      <c r="U394" s="226" t="s">
        <v>19</v>
      </c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R394" s="227" t="s">
        <v>2142</v>
      </c>
      <c r="AT394" s="227" t="s">
        <v>337</v>
      </c>
      <c r="AU394" s="227" t="s">
        <v>85</v>
      </c>
      <c r="AY394" s="19" t="s">
        <v>335</v>
      </c>
      <c r="BE394" s="228">
        <f>IF(N394="základní",J394,0)</f>
        <v>0</v>
      </c>
      <c r="BF394" s="228">
        <f>IF(N394="snížená",J394,0)</f>
        <v>0</v>
      </c>
      <c r="BG394" s="228">
        <f>IF(N394="zákl. přenesená",J394,0)</f>
        <v>0</v>
      </c>
      <c r="BH394" s="228">
        <f>IF(N394="sníž. přenesená",J394,0)</f>
        <v>0</v>
      </c>
      <c r="BI394" s="228">
        <f>IF(N394="nulová",J394,0)</f>
        <v>0</v>
      </c>
      <c r="BJ394" s="19" t="s">
        <v>83</v>
      </c>
      <c r="BK394" s="228">
        <f>ROUND(I394*H394,2)</f>
        <v>0</v>
      </c>
      <c r="BL394" s="19" t="s">
        <v>2142</v>
      </c>
      <c r="BM394" s="227" t="s">
        <v>3845</v>
      </c>
    </row>
    <row r="395" s="2" customFormat="1">
      <c r="A395" s="40"/>
      <c r="B395" s="41"/>
      <c r="C395" s="42"/>
      <c r="D395" s="229" t="s">
        <v>343</v>
      </c>
      <c r="E395" s="42"/>
      <c r="F395" s="230" t="s">
        <v>3846</v>
      </c>
      <c r="G395" s="42"/>
      <c r="H395" s="42"/>
      <c r="I395" s="231"/>
      <c r="J395" s="42"/>
      <c r="K395" s="42"/>
      <c r="L395" s="46"/>
      <c r="M395" s="232"/>
      <c r="N395" s="233"/>
      <c r="O395" s="86"/>
      <c r="P395" s="86"/>
      <c r="Q395" s="86"/>
      <c r="R395" s="86"/>
      <c r="S395" s="86"/>
      <c r="T395" s="86"/>
      <c r="U395" s="87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T395" s="19" t="s">
        <v>343</v>
      </c>
      <c r="AU395" s="19" t="s">
        <v>85</v>
      </c>
    </row>
    <row r="396" s="2" customFormat="1">
      <c r="A396" s="40"/>
      <c r="B396" s="41"/>
      <c r="C396" s="42"/>
      <c r="D396" s="234" t="s">
        <v>345</v>
      </c>
      <c r="E396" s="42"/>
      <c r="F396" s="235" t="s">
        <v>3847</v>
      </c>
      <c r="G396" s="42"/>
      <c r="H396" s="42"/>
      <c r="I396" s="231"/>
      <c r="J396" s="42"/>
      <c r="K396" s="42"/>
      <c r="L396" s="46"/>
      <c r="M396" s="232"/>
      <c r="N396" s="233"/>
      <c r="O396" s="86"/>
      <c r="P396" s="86"/>
      <c r="Q396" s="86"/>
      <c r="R396" s="86"/>
      <c r="S396" s="86"/>
      <c r="T396" s="86"/>
      <c r="U396" s="87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T396" s="19" t="s">
        <v>345</v>
      </c>
      <c r="AU396" s="19" t="s">
        <v>85</v>
      </c>
    </row>
    <row r="397" s="2" customFormat="1" ht="16.5" customHeight="1">
      <c r="A397" s="40"/>
      <c r="B397" s="41"/>
      <c r="C397" s="257" t="s">
        <v>961</v>
      </c>
      <c r="D397" s="257" t="s">
        <v>395</v>
      </c>
      <c r="E397" s="258" t="s">
        <v>3848</v>
      </c>
      <c r="F397" s="259" t="s">
        <v>3849</v>
      </c>
      <c r="G397" s="260" t="s">
        <v>666</v>
      </c>
      <c r="H397" s="261">
        <v>1</v>
      </c>
      <c r="I397" s="262"/>
      <c r="J397" s="263">
        <f>ROUND(I397*H397,2)</f>
        <v>0</v>
      </c>
      <c r="K397" s="259" t="s">
        <v>341</v>
      </c>
      <c r="L397" s="264"/>
      <c r="M397" s="265" t="s">
        <v>19</v>
      </c>
      <c r="N397" s="266" t="s">
        <v>47</v>
      </c>
      <c r="O397" s="86"/>
      <c r="P397" s="225">
        <f>O397*H397</f>
        <v>0</v>
      </c>
      <c r="Q397" s="225">
        <v>0.0077999999999999996</v>
      </c>
      <c r="R397" s="225">
        <f>Q397*H397</f>
        <v>0.0077999999999999996</v>
      </c>
      <c r="S397" s="225">
        <v>0</v>
      </c>
      <c r="T397" s="225">
        <f>S397*H397</f>
        <v>0</v>
      </c>
      <c r="U397" s="226" t="s">
        <v>19</v>
      </c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R397" s="227" t="s">
        <v>2142</v>
      </c>
      <c r="AT397" s="227" t="s">
        <v>395</v>
      </c>
      <c r="AU397" s="227" t="s">
        <v>85</v>
      </c>
      <c r="AY397" s="19" t="s">
        <v>335</v>
      </c>
      <c r="BE397" s="228">
        <f>IF(N397="základní",J397,0)</f>
        <v>0</v>
      </c>
      <c r="BF397" s="228">
        <f>IF(N397="snížená",J397,0)</f>
        <v>0</v>
      </c>
      <c r="BG397" s="228">
        <f>IF(N397="zákl. přenesená",J397,0)</f>
        <v>0</v>
      </c>
      <c r="BH397" s="228">
        <f>IF(N397="sníž. přenesená",J397,0)</f>
        <v>0</v>
      </c>
      <c r="BI397" s="228">
        <f>IF(N397="nulová",J397,0)</f>
        <v>0</v>
      </c>
      <c r="BJ397" s="19" t="s">
        <v>83</v>
      </c>
      <c r="BK397" s="228">
        <f>ROUND(I397*H397,2)</f>
        <v>0</v>
      </c>
      <c r="BL397" s="19" t="s">
        <v>2142</v>
      </c>
      <c r="BM397" s="227" t="s">
        <v>3850</v>
      </c>
    </row>
    <row r="398" s="2" customFormat="1">
      <c r="A398" s="40"/>
      <c r="B398" s="41"/>
      <c r="C398" s="42"/>
      <c r="D398" s="229" t="s">
        <v>343</v>
      </c>
      <c r="E398" s="42"/>
      <c r="F398" s="230" t="s">
        <v>3849</v>
      </c>
      <c r="G398" s="42"/>
      <c r="H398" s="42"/>
      <c r="I398" s="231"/>
      <c r="J398" s="42"/>
      <c r="K398" s="42"/>
      <c r="L398" s="46"/>
      <c r="M398" s="232"/>
      <c r="N398" s="233"/>
      <c r="O398" s="86"/>
      <c r="P398" s="86"/>
      <c r="Q398" s="86"/>
      <c r="R398" s="86"/>
      <c r="S398" s="86"/>
      <c r="T398" s="86"/>
      <c r="U398" s="87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T398" s="19" t="s">
        <v>343</v>
      </c>
      <c r="AU398" s="19" t="s">
        <v>85</v>
      </c>
    </row>
    <row r="399" s="2" customFormat="1" ht="16.5" customHeight="1">
      <c r="A399" s="40"/>
      <c r="B399" s="41"/>
      <c r="C399" s="257" t="s">
        <v>969</v>
      </c>
      <c r="D399" s="257" t="s">
        <v>395</v>
      </c>
      <c r="E399" s="258" t="s">
        <v>2373</v>
      </c>
      <c r="F399" s="259" t="s">
        <v>3851</v>
      </c>
      <c r="G399" s="260" t="s">
        <v>666</v>
      </c>
      <c r="H399" s="261">
        <v>1</v>
      </c>
      <c r="I399" s="262"/>
      <c r="J399" s="263">
        <f>ROUND(I399*H399,2)</f>
        <v>0</v>
      </c>
      <c r="K399" s="259" t="s">
        <v>19</v>
      </c>
      <c r="L399" s="264"/>
      <c r="M399" s="265" t="s">
        <v>19</v>
      </c>
      <c r="N399" s="266" t="s">
        <v>47</v>
      </c>
      <c r="O399" s="86"/>
      <c r="P399" s="225">
        <f>O399*H399</f>
        <v>0</v>
      </c>
      <c r="Q399" s="225">
        <v>0</v>
      </c>
      <c r="R399" s="225">
        <f>Q399*H399</f>
        <v>0</v>
      </c>
      <c r="S399" s="225">
        <v>0</v>
      </c>
      <c r="T399" s="225">
        <f>S399*H399</f>
        <v>0</v>
      </c>
      <c r="U399" s="226" t="s">
        <v>19</v>
      </c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R399" s="227" t="s">
        <v>2142</v>
      </c>
      <c r="AT399" s="227" t="s">
        <v>395</v>
      </c>
      <c r="AU399" s="227" t="s">
        <v>85</v>
      </c>
      <c r="AY399" s="19" t="s">
        <v>335</v>
      </c>
      <c r="BE399" s="228">
        <f>IF(N399="základní",J399,0)</f>
        <v>0</v>
      </c>
      <c r="BF399" s="228">
        <f>IF(N399="snížená",J399,0)</f>
        <v>0</v>
      </c>
      <c r="BG399" s="228">
        <f>IF(N399="zákl. přenesená",J399,0)</f>
        <v>0</v>
      </c>
      <c r="BH399" s="228">
        <f>IF(N399="sníž. přenesená",J399,0)</f>
        <v>0</v>
      </c>
      <c r="BI399" s="228">
        <f>IF(N399="nulová",J399,0)</f>
        <v>0</v>
      </c>
      <c r="BJ399" s="19" t="s">
        <v>83</v>
      </c>
      <c r="BK399" s="228">
        <f>ROUND(I399*H399,2)</f>
        <v>0</v>
      </c>
      <c r="BL399" s="19" t="s">
        <v>2142</v>
      </c>
      <c r="BM399" s="227" t="s">
        <v>3852</v>
      </c>
    </row>
    <row r="400" s="2" customFormat="1">
      <c r="A400" s="40"/>
      <c r="B400" s="41"/>
      <c r="C400" s="42"/>
      <c r="D400" s="229" t="s">
        <v>343</v>
      </c>
      <c r="E400" s="42"/>
      <c r="F400" s="230" t="s">
        <v>3851</v>
      </c>
      <c r="G400" s="42"/>
      <c r="H400" s="42"/>
      <c r="I400" s="231"/>
      <c r="J400" s="42"/>
      <c r="K400" s="42"/>
      <c r="L400" s="46"/>
      <c r="M400" s="232"/>
      <c r="N400" s="233"/>
      <c r="O400" s="86"/>
      <c r="P400" s="86"/>
      <c r="Q400" s="86"/>
      <c r="R400" s="86"/>
      <c r="S400" s="86"/>
      <c r="T400" s="86"/>
      <c r="U400" s="87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T400" s="19" t="s">
        <v>343</v>
      </c>
      <c r="AU400" s="19" t="s">
        <v>85</v>
      </c>
    </row>
    <row r="401" s="12" customFormat="1" ht="22.8" customHeight="1">
      <c r="A401" s="12"/>
      <c r="B401" s="200"/>
      <c r="C401" s="201"/>
      <c r="D401" s="202" t="s">
        <v>75</v>
      </c>
      <c r="E401" s="214" t="s">
        <v>3853</v>
      </c>
      <c r="F401" s="214" t="s">
        <v>3854</v>
      </c>
      <c r="G401" s="201"/>
      <c r="H401" s="201"/>
      <c r="I401" s="204"/>
      <c r="J401" s="215">
        <f>BK401</f>
        <v>0</v>
      </c>
      <c r="K401" s="201"/>
      <c r="L401" s="206"/>
      <c r="M401" s="207"/>
      <c r="N401" s="208"/>
      <c r="O401" s="208"/>
      <c r="P401" s="209">
        <f>SUM(P402:P446)</f>
        <v>0</v>
      </c>
      <c r="Q401" s="208"/>
      <c r="R401" s="209">
        <f>SUM(R402:R446)</f>
        <v>0.80445999999999984</v>
      </c>
      <c r="S401" s="208"/>
      <c r="T401" s="209">
        <f>SUM(T402:T446)</f>
        <v>0</v>
      </c>
      <c r="U401" s="210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R401" s="211" t="s">
        <v>83</v>
      </c>
      <c r="AT401" s="212" t="s">
        <v>75</v>
      </c>
      <c r="AU401" s="212" t="s">
        <v>83</v>
      </c>
      <c r="AY401" s="211" t="s">
        <v>335</v>
      </c>
      <c r="BK401" s="213">
        <f>SUM(BK402:BK446)</f>
        <v>0</v>
      </c>
    </row>
    <row r="402" s="2" customFormat="1" ht="21.75" customHeight="1">
      <c r="A402" s="40"/>
      <c r="B402" s="41"/>
      <c r="C402" s="216" t="s">
        <v>979</v>
      </c>
      <c r="D402" s="216" t="s">
        <v>337</v>
      </c>
      <c r="E402" s="217" t="s">
        <v>3855</v>
      </c>
      <c r="F402" s="218" t="s">
        <v>3856</v>
      </c>
      <c r="G402" s="219" t="s">
        <v>666</v>
      </c>
      <c r="H402" s="220">
        <v>2</v>
      </c>
      <c r="I402" s="221"/>
      <c r="J402" s="222">
        <f>ROUND(I402*H402,2)</f>
        <v>0</v>
      </c>
      <c r="K402" s="218" t="s">
        <v>341</v>
      </c>
      <c r="L402" s="46"/>
      <c r="M402" s="223" t="s">
        <v>19</v>
      </c>
      <c r="N402" s="224" t="s">
        <v>47</v>
      </c>
      <c r="O402" s="86"/>
      <c r="P402" s="225">
        <f>O402*H402</f>
        <v>0</v>
      </c>
      <c r="Q402" s="225">
        <v>0</v>
      </c>
      <c r="R402" s="225">
        <f>Q402*H402</f>
        <v>0</v>
      </c>
      <c r="S402" s="225">
        <v>0</v>
      </c>
      <c r="T402" s="225">
        <f>S402*H402</f>
        <v>0</v>
      </c>
      <c r="U402" s="226" t="s">
        <v>19</v>
      </c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R402" s="227" t="s">
        <v>447</v>
      </c>
      <c r="AT402" s="227" t="s">
        <v>337</v>
      </c>
      <c r="AU402" s="227" t="s">
        <v>85</v>
      </c>
      <c r="AY402" s="19" t="s">
        <v>335</v>
      </c>
      <c r="BE402" s="228">
        <f>IF(N402="základní",J402,0)</f>
        <v>0</v>
      </c>
      <c r="BF402" s="228">
        <f>IF(N402="snížená",J402,0)</f>
        <v>0</v>
      </c>
      <c r="BG402" s="228">
        <f>IF(N402="zákl. přenesená",J402,0)</f>
        <v>0</v>
      </c>
      <c r="BH402" s="228">
        <f>IF(N402="sníž. přenesená",J402,0)</f>
        <v>0</v>
      </c>
      <c r="BI402" s="228">
        <f>IF(N402="nulová",J402,0)</f>
        <v>0</v>
      </c>
      <c r="BJ402" s="19" t="s">
        <v>83</v>
      </c>
      <c r="BK402" s="228">
        <f>ROUND(I402*H402,2)</f>
        <v>0</v>
      </c>
      <c r="BL402" s="19" t="s">
        <v>447</v>
      </c>
      <c r="BM402" s="227" t="s">
        <v>3857</v>
      </c>
    </row>
    <row r="403" s="2" customFormat="1">
      <c r="A403" s="40"/>
      <c r="B403" s="41"/>
      <c r="C403" s="42"/>
      <c r="D403" s="229" t="s">
        <v>343</v>
      </c>
      <c r="E403" s="42"/>
      <c r="F403" s="230" t="s">
        <v>3858</v>
      </c>
      <c r="G403" s="42"/>
      <c r="H403" s="42"/>
      <c r="I403" s="231"/>
      <c r="J403" s="42"/>
      <c r="K403" s="42"/>
      <c r="L403" s="46"/>
      <c r="M403" s="232"/>
      <c r="N403" s="233"/>
      <c r="O403" s="86"/>
      <c r="P403" s="86"/>
      <c r="Q403" s="86"/>
      <c r="R403" s="86"/>
      <c r="S403" s="86"/>
      <c r="T403" s="86"/>
      <c r="U403" s="87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T403" s="19" t="s">
        <v>343</v>
      </c>
      <c r="AU403" s="19" t="s">
        <v>85</v>
      </c>
    </row>
    <row r="404" s="2" customFormat="1">
      <c r="A404" s="40"/>
      <c r="B404" s="41"/>
      <c r="C404" s="42"/>
      <c r="D404" s="234" t="s">
        <v>345</v>
      </c>
      <c r="E404" s="42"/>
      <c r="F404" s="235" t="s">
        <v>3859</v>
      </c>
      <c r="G404" s="42"/>
      <c r="H404" s="42"/>
      <c r="I404" s="231"/>
      <c r="J404" s="42"/>
      <c r="K404" s="42"/>
      <c r="L404" s="46"/>
      <c r="M404" s="232"/>
      <c r="N404" s="233"/>
      <c r="O404" s="86"/>
      <c r="P404" s="86"/>
      <c r="Q404" s="86"/>
      <c r="R404" s="86"/>
      <c r="S404" s="86"/>
      <c r="T404" s="86"/>
      <c r="U404" s="87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T404" s="19" t="s">
        <v>345</v>
      </c>
      <c r="AU404" s="19" t="s">
        <v>85</v>
      </c>
    </row>
    <row r="405" s="13" customFormat="1">
      <c r="A405" s="13"/>
      <c r="B405" s="236"/>
      <c r="C405" s="237"/>
      <c r="D405" s="229" t="s">
        <v>347</v>
      </c>
      <c r="E405" s="238" t="s">
        <v>19</v>
      </c>
      <c r="F405" s="239" t="s">
        <v>3860</v>
      </c>
      <c r="G405" s="237"/>
      <c r="H405" s="240">
        <v>1</v>
      </c>
      <c r="I405" s="241"/>
      <c r="J405" s="237"/>
      <c r="K405" s="237"/>
      <c r="L405" s="242"/>
      <c r="M405" s="243"/>
      <c r="N405" s="244"/>
      <c r="O405" s="244"/>
      <c r="P405" s="244"/>
      <c r="Q405" s="244"/>
      <c r="R405" s="244"/>
      <c r="S405" s="244"/>
      <c r="T405" s="244"/>
      <c r="U405" s="245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T405" s="246" t="s">
        <v>347</v>
      </c>
      <c r="AU405" s="246" t="s">
        <v>85</v>
      </c>
      <c r="AV405" s="13" t="s">
        <v>85</v>
      </c>
      <c r="AW405" s="13" t="s">
        <v>37</v>
      </c>
      <c r="AX405" s="13" t="s">
        <v>76</v>
      </c>
      <c r="AY405" s="246" t="s">
        <v>335</v>
      </c>
    </row>
    <row r="406" s="13" customFormat="1">
      <c r="A406" s="13"/>
      <c r="B406" s="236"/>
      <c r="C406" s="237"/>
      <c r="D406" s="229" t="s">
        <v>347</v>
      </c>
      <c r="E406" s="238" t="s">
        <v>19</v>
      </c>
      <c r="F406" s="239" t="s">
        <v>3861</v>
      </c>
      <c r="G406" s="237"/>
      <c r="H406" s="240">
        <v>1</v>
      </c>
      <c r="I406" s="241"/>
      <c r="J406" s="237"/>
      <c r="K406" s="237"/>
      <c r="L406" s="242"/>
      <c r="M406" s="243"/>
      <c r="N406" s="244"/>
      <c r="O406" s="244"/>
      <c r="P406" s="244"/>
      <c r="Q406" s="244"/>
      <c r="R406" s="244"/>
      <c r="S406" s="244"/>
      <c r="T406" s="244"/>
      <c r="U406" s="245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T406" s="246" t="s">
        <v>347</v>
      </c>
      <c r="AU406" s="246" t="s">
        <v>85</v>
      </c>
      <c r="AV406" s="13" t="s">
        <v>85</v>
      </c>
      <c r="AW406" s="13" t="s">
        <v>37</v>
      </c>
      <c r="AX406" s="13" t="s">
        <v>76</v>
      </c>
      <c r="AY406" s="246" t="s">
        <v>335</v>
      </c>
    </row>
    <row r="407" s="15" customFormat="1">
      <c r="A407" s="15"/>
      <c r="B407" s="267"/>
      <c r="C407" s="268"/>
      <c r="D407" s="229" t="s">
        <v>347</v>
      </c>
      <c r="E407" s="269" t="s">
        <v>19</v>
      </c>
      <c r="F407" s="270" t="s">
        <v>462</v>
      </c>
      <c r="G407" s="268"/>
      <c r="H407" s="271">
        <v>2</v>
      </c>
      <c r="I407" s="272"/>
      <c r="J407" s="268"/>
      <c r="K407" s="268"/>
      <c r="L407" s="273"/>
      <c r="M407" s="274"/>
      <c r="N407" s="275"/>
      <c r="O407" s="275"/>
      <c r="P407" s="275"/>
      <c r="Q407" s="275"/>
      <c r="R407" s="275"/>
      <c r="S407" s="275"/>
      <c r="T407" s="275"/>
      <c r="U407" s="276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T407" s="277" t="s">
        <v>347</v>
      </c>
      <c r="AU407" s="277" t="s">
        <v>85</v>
      </c>
      <c r="AV407" s="15" t="s">
        <v>103</v>
      </c>
      <c r="AW407" s="15" t="s">
        <v>37</v>
      </c>
      <c r="AX407" s="15" t="s">
        <v>83</v>
      </c>
      <c r="AY407" s="277" t="s">
        <v>335</v>
      </c>
    </row>
    <row r="408" s="2" customFormat="1" ht="16.5" customHeight="1">
      <c r="A408" s="40"/>
      <c r="B408" s="41"/>
      <c r="C408" s="257" t="s">
        <v>985</v>
      </c>
      <c r="D408" s="257" t="s">
        <v>395</v>
      </c>
      <c r="E408" s="258" t="s">
        <v>3862</v>
      </c>
      <c r="F408" s="259" t="s">
        <v>3863</v>
      </c>
      <c r="G408" s="260" t="s">
        <v>666</v>
      </c>
      <c r="H408" s="261">
        <v>2</v>
      </c>
      <c r="I408" s="262"/>
      <c r="J408" s="263">
        <f>ROUND(I408*H408,2)</f>
        <v>0</v>
      </c>
      <c r="K408" s="259" t="s">
        <v>341</v>
      </c>
      <c r="L408" s="264"/>
      <c r="M408" s="265" t="s">
        <v>19</v>
      </c>
      <c r="N408" s="266" t="s">
        <v>47</v>
      </c>
      <c r="O408" s="86"/>
      <c r="P408" s="225">
        <f>O408*H408</f>
        <v>0</v>
      </c>
      <c r="Q408" s="225">
        <v>0.0080000000000000002</v>
      </c>
      <c r="R408" s="225">
        <f>Q408*H408</f>
        <v>0.016</v>
      </c>
      <c r="S408" s="225">
        <v>0</v>
      </c>
      <c r="T408" s="225">
        <f>S408*H408</f>
        <v>0</v>
      </c>
      <c r="U408" s="226" t="s">
        <v>19</v>
      </c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R408" s="227" t="s">
        <v>565</v>
      </c>
      <c r="AT408" s="227" t="s">
        <v>395</v>
      </c>
      <c r="AU408" s="227" t="s">
        <v>85</v>
      </c>
      <c r="AY408" s="19" t="s">
        <v>335</v>
      </c>
      <c r="BE408" s="228">
        <f>IF(N408="základní",J408,0)</f>
        <v>0</v>
      </c>
      <c r="BF408" s="228">
        <f>IF(N408="snížená",J408,0)</f>
        <v>0</v>
      </c>
      <c r="BG408" s="228">
        <f>IF(N408="zákl. přenesená",J408,0)</f>
        <v>0</v>
      </c>
      <c r="BH408" s="228">
        <f>IF(N408="sníž. přenesená",J408,0)</f>
        <v>0</v>
      </c>
      <c r="BI408" s="228">
        <f>IF(N408="nulová",J408,0)</f>
        <v>0</v>
      </c>
      <c r="BJ408" s="19" t="s">
        <v>83</v>
      </c>
      <c r="BK408" s="228">
        <f>ROUND(I408*H408,2)</f>
        <v>0</v>
      </c>
      <c r="BL408" s="19" t="s">
        <v>447</v>
      </c>
      <c r="BM408" s="227" t="s">
        <v>3864</v>
      </c>
    </row>
    <row r="409" s="2" customFormat="1">
      <c r="A409" s="40"/>
      <c r="B409" s="41"/>
      <c r="C409" s="42"/>
      <c r="D409" s="229" t="s">
        <v>343</v>
      </c>
      <c r="E409" s="42"/>
      <c r="F409" s="230" t="s">
        <v>3863</v>
      </c>
      <c r="G409" s="42"/>
      <c r="H409" s="42"/>
      <c r="I409" s="231"/>
      <c r="J409" s="42"/>
      <c r="K409" s="42"/>
      <c r="L409" s="46"/>
      <c r="M409" s="232"/>
      <c r="N409" s="233"/>
      <c r="O409" s="86"/>
      <c r="P409" s="86"/>
      <c r="Q409" s="86"/>
      <c r="R409" s="86"/>
      <c r="S409" s="86"/>
      <c r="T409" s="86"/>
      <c r="U409" s="87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T409" s="19" t="s">
        <v>343</v>
      </c>
      <c r="AU409" s="19" t="s">
        <v>85</v>
      </c>
    </row>
    <row r="410" s="2" customFormat="1" ht="16.5" customHeight="1">
      <c r="A410" s="40"/>
      <c r="B410" s="41"/>
      <c r="C410" s="216" t="s">
        <v>990</v>
      </c>
      <c r="D410" s="216" t="s">
        <v>337</v>
      </c>
      <c r="E410" s="217" t="s">
        <v>3865</v>
      </c>
      <c r="F410" s="218" t="s">
        <v>3866</v>
      </c>
      <c r="G410" s="219" t="s">
        <v>666</v>
      </c>
      <c r="H410" s="220">
        <v>7</v>
      </c>
      <c r="I410" s="221"/>
      <c r="J410" s="222">
        <f>ROUND(I410*H410,2)</f>
        <v>0</v>
      </c>
      <c r="K410" s="218" t="s">
        <v>341</v>
      </c>
      <c r="L410" s="46"/>
      <c r="M410" s="223" t="s">
        <v>19</v>
      </c>
      <c r="N410" s="224" t="s">
        <v>47</v>
      </c>
      <c r="O410" s="86"/>
      <c r="P410" s="225">
        <f>O410*H410</f>
        <v>0</v>
      </c>
      <c r="Q410" s="225">
        <v>0</v>
      </c>
      <c r="R410" s="225">
        <f>Q410*H410</f>
        <v>0</v>
      </c>
      <c r="S410" s="225">
        <v>0</v>
      </c>
      <c r="T410" s="225">
        <f>S410*H410</f>
        <v>0</v>
      </c>
      <c r="U410" s="226" t="s">
        <v>19</v>
      </c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R410" s="227" t="s">
        <v>447</v>
      </c>
      <c r="AT410" s="227" t="s">
        <v>337</v>
      </c>
      <c r="AU410" s="227" t="s">
        <v>85</v>
      </c>
      <c r="AY410" s="19" t="s">
        <v>335</v>
      </c>
      <c r="BE410" s="228">
        <f>IF(N410="základní",J410,0)</f>
        <v>0</v>
      </c>
      <c r="BF410" s="228">
        <f>IF(N410="snížená",J410,0)</f>
        <v>0</v>
      </c>
      <c r="BG410" s="228">
        <f>IF(N410="zákl. přenesená",J410,0)</f>
        <v>0</v>
      </c>
      <c r="BH410" s="228">
        <f>IF(N410="sníž. přenesená",J410,0)</f>
        <v>0</v>
      </c>
      <c r="BI410" s="228">
        <f>IF(N410="nulová",J410,0)</f>
        <v>0</v>
      </c>
      <c r="BJ410" s="19" t="s">
        <v>83</v>
      </c>
      <c r="BK410" s="228">
        <f>ROUND(I410*H410,2)</f>
        <v>0</v>
      </c>
      <c r="BL410" s="19" t="s">
        <v>447</v>
      </c>
      <c r="BM410" s="227" t="s">
        <v>3867</v>
      </c>
    </row>
    <row r="411" s="2" customFormat="1">
      <c r="A411" s="40"/>
      <c r="B411" s="41"/>
      <c r="C411" s="42"/>
      <c r="D411" s="229" t="s">
        <v>343</v>
      </c>
      <c r="E411" s="42"/>
      <c r="F411" s="230" t="s">
        <v>3868</v>
      </c>
      <c r="G411" s="42"/>
      <c r="H411" s="42"/>
      <c r="I411" s="231"/>
      <c r="J411" s="42"/>
      <c r="K411" s="42"/>
      <c r="L411" s="46"/>
      <c r="M411" s="232"/>
      <c r="N411" s="233"/>
      <c r="O411" s="86"/>
      <c r="P411" s="86"/>
      <c r="Q411" s="86"/>
      <c r="R411" s="86"/>
      <c r="S411" s="86"/>
      <c r="T411" s="86"/>
      <c r="U411" s="87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T411" s="19" t="s">
        <v>343</v>
      </c>
      <c r="AU411" s="19" t="s">
        <v>85</v>
      </c>
    </row>
    <row r="412" s="2" customFormat="1">
      <c r="A412" s="40"/>
      <c r="B412" s="41"/>
      <c r="C412" s="42"/>
      <c r="D412" s="234" t="s">
        <v>345</v>
      </c>
      <c r="E412" s="42"/>
      <c r="F412" s="235" t="s">
        <v>3869</v>
      </c>
      <c r="G412" s="42"/>
      <c r="H412" s="42"/>
      <c r="I412" s="231"/>
      <c r="J412" s="42"/>
      <c r="K412" s="42"/>
      <c r="L412" s="46"/>
      <c r="M412" s="232"/>
      <c r="N412" s="233"/>
      <c r="O412" s="86"/>
      <c r="P412" s="86"/>
      <c r="Q412" s="86"/>
      <c r="R412" s="86"/>
      <c r="S412" s="86"/>
      <c r="T412" s="86"/>
      <c r="U412" s="87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T412" s="19" t="s">
        <v>345</v>
      </c>
      <c r="AU412" s="19" t="s">
        <v>85</v>
      </c>
    </row>
    <row r="413" s="2" customFormat="1" ht="24.15" customHeight="1">
      <c r="A413" s="40"/>
      <c r="B413" s="41"/>
      <c r="C413" s="257" t="s">
        <v>996</v>
      </c>
      <c r="D413" s="257" t="s">
        <v>395</v>
      </c>
      <c r="E413" s="258" t="s">
        <v>1681</v>
      </c>
      <c r="F413" s="259" t="s">
        <v>3870</v>
      </c>
      <c r="G413" s="260" t="s">
        <v>666</v>
      </c>
      <c r="H413" s="261">
        <v>7</v>
      </c>
      <c r="I413" s="262"/>
      <c r="J413" s="263">
        <f>ROUND(I413*H413,2)</f>
        <v>0</v>
      </c>
      <c r="K413" s="259" t="s">
        <v>19</v>
      </c>
      <c r="L413" s="264"/>
      <c r="M413" s="265" t="s">
        <v>19</v>
      </c>
      <c r="N413" s="266" t="s">
        <v>47</v>
      </c>
      <c r="O413" s="86"/>
      <c r="P413" s="225">
        <f>O413*H413</f>
        <v>0</v>
      </c>
      <c r="Q413" s="225">
        <v>0</v>
      </c>
      <c r="R413" s="225">
        <f>Q413*H413</f>
        <v>0</v>
      </c>
      <c r="S413" s="225">
        <v>0</v>
      </c>
      <c r="T413" s="225">
        <f>S413*H413</f>
        <v>0</v>
      </c>
      <c r="U413" s="226" t="s">
        <v>19</v>
      </c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R413" s="227" t="s">
        <v>565</v>
      </c>
      <c r="AT413" s="227" t="s">
        <v>395</v>
      </c>
      <c r="AU413" s="227" t="s">
        <v>85</v>
      </c>
      <c r="AY413" s="19" t="s">
        <v>335</v>
      </c>
      <c r="BE413" s="228">
        <f>IF(N413="základní",J413,0)</f>
        <v>0</v>
      </c>
      <c r="BF413" s="228">
        <f>IF(N413="snížená",J413,0)</f>
        <v>0</v>
      </c>
      <c r="BG413" s="228">
        <f>IF(N413="zákl. přenesená",J413,0)</f>
        <v>0</v>
      </c>
      <c r="BH413" s="228">
        <f>IF(N413="sníž. přenesená",J413,0)</f>
        <v>0</v>
      </c>
      <c r="BI413" s="228">
        <f>IF(N413="nulová",J413,0)</f>
        <v>0</v>
      </c>
      <c r="BJ413" s="19" t="s">
        <v>83</v>
      </c>
      <c r="BK413" s="228">
        <f>ROUND(I413*H413,2)</f>
        <v>0</v>
      </c>
      <c r="BL413" s="19" t="s">
        <v>447</v>
      </c>
      <c r="BM413" s="227" t="s">
        <v>3871</v>
      </c>
    </row>
    <row r="414" s="2" customFormat="1">
      <c r="A414" s="40"/>
      <c r="B414" s="41"/>
      <c r="C414" s="42"/>
      <c r="D414" s="229" t="s">
        <v>343</v>
      </c>
      <c r="E414" s="42"/>
      <c r="F414" s="230" t="s">
        <v>3870</v>
      </c>
      <c r="G414" s="42"/>
      <c r="H414" s="42"/>
      <c r="I414" s="231"/>
      <c r="J414" s="42"/>
      <c r="K414" s="42"/>
      <c r="L414" s="46"/>
      <c r="M414" s="232"/>
      <c r="N414" s="233"/>
      <c r="O414" s="86"/>
      <c r="P414" s="86"/>
      <c r="Q414" s="86"/>
      <c r="R414" s="86"/>
      <c r="S414" s="86"/>
      <c r="T414" s="86"/>
      <c r="U414" s="87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T414" s="19" t="s">
        <v>343</v>
      </c>
      <c r="AU414" s="19" t="s">
        <v>85</v>
      </c>
    </row>
    <row r="415" s="2" customFormat="1" ht="16.5" customHeight="1">
      <c r="A415" s="40"/>
      <c r="B415" s="41"/>
      <c r="C415" s="216" t="s">
        <v>1001</v>
      </c>
      <c r="D415" s="216" t="s">
        <v>337</v>
      </c>
      <c r="E415" s="217" t="s">
        <v>3872</v>
      </c>
      <c r="F415" s="218" t="s">
        <v>3873</v>
      </c>
      <c r="G415" s="219" t="s">
        <v>666</v>
      </c>
      <c r="H415" s="220">
        <v>4</v>
      </c>
      <c r="I415" s="221"/>
      <c r="J415" s="222">
        <f>ROUND(I415*H415,2)</f>
        <v>0</v>
      </c>
      <c r="K415" s="218" t="s">
        <v>341</v>
      </c>
      <c r="L415" s="46"/>
      <c r="M415" s="223" t="s">
        <v>19</v>
      </c>
      <c r="N415" s="224" t="s">
        <v>47</v>
      </c>
      <c r="O415" s="86"/>
      <c r="P415" s="225">
        <f>O415*H415</f>
        <v>0</v>
      </c>
      <c r="Q415" s="225">
        <v>0</v>
      </c>
      <c r="R415" s="225">
        <f>Q415*H415</f>
        <v>0</v>
      </c>
      <c r="S415" s="225">
        <v>0</v>
      </c>
      <c r="T415" s="225">
        <f>S415*H415</f>
        <v>0</v>
      </c>
      <c r="U415" s="226" t="s">
        <v>19</v>
      </c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R415" s="227" t="s">
        <v>447</v>
      </c>
      <c r="AT415" s="227" t="s">
        <v>337</v>
      </c>
      <c r="AU415" s="227" t="s">
        <v>85</v>
      </c>
      <c r="AY415" s="19" t="s">
        <v>335</v>
      </c>
      <c r="BE415" s="228">
        <f>IF(N415="základní",J415,0)</f>
        <v>0</v>
      </c>
      <c r="BF415" s="228">
        <f>IF(N415="snížená",J415,0)</f>
        <v>0</v>
      </c>
      <c r="BG415" s="228">
        <f>IF(N415="zákl. přenesená",J415,0)</f>
        <v>0</v>
      </c>
      <c r="BH415" s="228">
        <f>IF(N415="sníž. přenesená",J415,0)</f>
        <v>0</v>
      </c>
      <c r="BI415" s="228">
        <f>IF(N415="nulová",J415,0)</f>
        <v>0</v>
      </c>
      <c r="BJ415" s="19" t="s">
        <v>83</v>
      </c>
      <c r="BK415" s="228">
        <f>ROUND(I415*H415,2)</f>
        <v>0</v>
      </c>
      <c r="BL415" s="19" t="s">
        <v>447</v>
      </c>
      <c r="BM415" s="227" t="s">
        <v>3874</v>
      </c>
    </row>
    <row r="416" s="2" customFormat="1">
      <c r="A416" s="40"/>
      <c r="B416" s="41"/>
      <c r="C416" s="42"/>
      <c r="D416" s="229" t="s">
        <v>343</v>
      </c>
      <c r="E416" s="42"/>
      <c r="F416" s="230" t="s">
        <v>3875</v>
      </c>
      <c r="G416" s="42"/>
      <c r="H416" s="42"/>
      <c r="I416" s="231"/>
      <c r="J416" s="42"/>
      <c r="K416" s="42"/>
      <c r="L416" s="46"/>
      <c r="M416" s="232"/>
      <c r="N416" s="233"/>
      <c r="O416" s="86"/>
      <c r="P416" s="86"/>
      <c r="Q416" s="86"/>
      <c r="R416" s="86"/>
      <c r="S416" s="86"/>
      <c r="T416" s="86"/>
      <c r="U416" s="87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T416" s="19" t="s">
        <v>343</v>
      </c>
      <c r="AU416" s="19" t="s">
        <v>85</v>
      </c>
    </row>
    <row r="417" s="2" customFormat="1">
      <c r="A417" s="40"/>
      <c r="B417" s="41"/>
      <c r="C417" s="42"/>
      <c r="D417" s="234" t="s">
        <v>345</v>
      </c>
      <c r="E417" s="42"/>
      <c r="F417" s="235" t="s">
        <v>3876</v>
      </c>
      <c r="G417" s="42"/>
      <c r="H417" s="42"/>
      <c r="I417" s="231"/>
      <c r="J417" s="42"/>
      <c r="K417" s="42"/>
      <c r="L417" s="46"/>
      <c r="M417" s="232"/>
      <c r="N417" s="233"/>
      <c r="O417" s="86"/>
      <c r="P417" s="86"/>
      <c r="Q417" s="86"/>
      <c r="R417" s="86"/>
      <c r="S417" s="86"/>
      <c r="T417" s="86"/>
      <c r="U417" s="87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T417" s="19" t="s">
        <v>345</v>
      </c>
      <c r="AU417" s="19" t="s">
        <v>85</v>
      </c>
    </row>
    <row r="418" s="2" customFormat="1" ht="16.5" customHeight="1">
      <c r="A418" s="40"/>
      <c r="B418" s="41"/>
      <c r="C418" s="257" t="s">
        <v>1008</v>
      </c>
      <c r="D418" s="257" t="s">
        <v>395</v>
      </c>
      <c r="E418" s="258" t="s">
        <v>3877</v>
      </c>
      <c r="F418" s="259" t="s">
        <v>3878</v>
      </c>
      <c r="G418" s="260" t="s">
        <v>666</v>
      </c>
      <c r="H418" s="261">
        <v>4</v>
      </c>
      <c r="I418" s="262"/>
      <c r="J418" s="263">
        <f>ROUND(I418*H418,2)</f>
        <v>0</v>
      </c>
      <c r="K418" s="259" t="s">
        <v>341</v>
      </c>
      <c r="L418" s="264"/>
      <c r="M418" s="265" t="s">
        <v>19</v>
      </c>
      <c r="N418" s="266" t="s">
        <v>47</v>
      </c>
      <c r="O418" s="86"/>
      <c r="P418" s="225">
        <f>O418*H418</f>
        <v>0</v>
      </c>
      <c r="Q418" s="225">
        <v>0.0050000000000000001</v>
      </c>
      <c r="R418" s="225">
        <f>Q418*H418</f>
        <v>0.02</v>
      </c>
      <c r="S418" s="225">
        <v>0</v>
      </c>
      <c r="T418" s="225">
        <f>S418*H418</f>
        <v>0</v>
      </c>
      <c r="U418" s="226" t="s">
        <v>19</v>
      </c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R418" s="227" t="s">
        <v>565</v>
      </c>
      <c r="AT418" s="227" t="s">
        <v>395</v>
      </c>
      <c r="AU418" s="227" t="s">
        <v>85</v>
      </c>
      <c r="AY418" s="19" t="s">
        <v>335</v>
      </c>
      <c r="BE418" s="228">
        <f>IF(N418="základní",J418,0)</f>
        <v>0</v>
      </c>
      <c r="BF418" s="228">
        <f>IF(N418="snížená",J418,0)</f>
        <v>0</v>
      </c>
      <c r="BG418" s="228">
        <f>IF(N418="zákl. přenesená",J418,0)</f>
        <v>0</v>
      </c>
      <c r="BH418" s="228">
        <f>IF(N418="sníž. přenesená",J418,0)</f>
        <v>0</v>
      </c>
      <c r="BI418" s="228">
        <f>IF(N418="nulová",J418,0)</f>
        <v>0</v>
      </c>
      <c r="BJ418" s="19" t="s">
        <v>83</v>
      </c>
      <c r="BK418" s="228">
        <f>ROUND(I418*H418,2)</f>
        <v>0</v>
      </c>
      <c r="BL418" s="19" t="s">
        <v>447</v>
      </c>
      <c r="BM418" s="227" t="s">
        <v>3879</v>
      </c>
    </row>
    <row r="419" s="2" customFormat="1">
      <c r="A419" s="40"/>
      <c r="B419" s="41"/>
      <c r="C419" s="42"/>
      <c r="D419" s="229" t="s">
        <v>343</v>
      </c>
      <c r="E419" s="42"/>
      <c r="F419" s="230" t="s">
        <v>3878</v>
      </c>
      <c r="G419" s="42"/>
      <c r="H419" s="42"/>
      <c r="I419" s="231"/>
      <c r="J419" s="42"/>
      <c r="K419" s="42"/>
      <c r="L419" s="46"/>
      <c r="M419" s="232"/>
      <c r="N419" s="233"/>
      <c r="O419" s="86"/>
      <c r="P419" s="86"/>
      <c r="Q419" s="86"/>
      <c r="R419" s="86"/>
      <c r="S419" s="86"/>
      <c r="T419" s="86"/>
      <c r="U419" s="87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T419" s="19" t="s">
        <v>343</v>
      </c>
      <c r="AU419" s="19" t="s">
        <v>85</v>
      </c>
    </row>
    <row r="420" s="2" customFormat="1" ht="16.5" customHeight="1">
      <c r="A420" s="40"/>
      <c r="B420" s="41"/>
      <c r="C420" s="216" t="s">
        <v>1014</v>
      </c>
      <c r="D420" s="216" t="s">
        <v>337</v>
      </c>
      <c r="E420" s="217" t="s">
        <v>3880</v>
      </c>
      <c r="F420" s="218" t="s">
        <v>3881</v>
      </c>
      <c r="G420" s="219" t="s">
        <v>666</v>
      </c>
      <c r="H420" s="220">
        <v>2</v>
      </c>
      <c r="I420" s="221"/>
      <c r="J420" s="222">
        <f>ROUND(I420*H420,2)</f>
        <v>0</v>
      </c>
      <c r="K420" s="218" t="s">
        <v>341</v>
      </c>
      <c r="L420" s="46"/>
      <c r="M420" s="223" t="s">
        <v>19</v>
      </c>
      <c r="N420" s="224" t="s">
        <v>47</v>
      </c>
      <c r="O420" s="86"/>
      <c r="P420" s="225">
        <f>O420*H420</f>
        <v>0</v>
      </c>
      <c r="Q420" s="225">
        <v>0</v>
      </c>
      <c r="R420" s="225">
        <f>Q420*H420</f>
        <v>0</v>
      </c>
      <c r="S420" s="225">
        <v>0</v>
      </c>
      <c r="T420" s="225">
        <f>S420*H420</f>
        <v>0</v>
      </c>
      <c r="U420" s="226" t="s">
        <v>19</v>
      </c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R420" s="227" t="s">
        <v>447</v>
      </c>
      <c r="AT420" s="227" t="s">
        <v>337</v>
      </c>
      <c r="AU420" s="227" t="s">
        <v>85</v>
      </c>
      <c r="AY420" s="19" t="s">
        <v>335</v>
      </c>
      <c r="BE420" s="228">
        <f>IF(N420="základní",J420,0)</f>
        <v>0</v>
      </c>
      <c r="BF420" s="228">
        <f>IF(N420="snížená",J420,0)</f>
        <v>0</v>
      </c>
      <c r="BG420" s="228">
        <f>IF(N420="zákl. přenesená",J420,0)</f>
        <v>0</v>
      </c>
      <c r="BH420" s="228">
        <f>IF(N420="sníž. přenesená",J420,0)</f>
        <v>0</v>
      </c>
      <c r="BI420" s="228">
        <f>IF(N420="nulová",J420,0)</f>
        <v>0</v>
      </c>
      <c r="BJ420" s="19" t="s">
        <v>83</v>
      </c>
      <c r="BK420" s="228">
        <f>ROUND(I420*H420,2)</f>
        <v>0</v>
      </c>
      <c r="BL420" s="19" t="s">
        <v>447</v>
      </c>
      <c r="BM420" s="227" t="s">
        <v>3882</v>
      </c>
    </row>
    <row r="421" s="2" customFormat="1">
      <c r="A421" s="40"/>
      <c r="B421" s="41"/>
      <c r="C421" s="42"/>
      <c r="D421" s="229" t="s">
        <v>343</v>
      </c>
      <c r="E421" s="42"/>
      <c r="F421" s="230" t="s">
        <v>3883</v>
      </c>
      <c r="G421" s="42"/>
      <c r="H421" s="42"/>
      <c r="I421" s="231"/>
      <c r="J421" s="42"/>
      <c r="K421" s="42"/>
      <c r="L421" s="46"/>
      <c r="M421" s="232"/>
      <c r="N421" s="233"/>
      <c r="O421" s="86"/>
      <c r="P421" s="86"/>
      <c r="Q421" s="86"/>
      <c r="R421" s="86"/>
      <c r="S421" s="86"/>
      <c r="T421" s="86"/>
      <c r="U421" s="87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T421" s="19" t="s">
        <v>343</v>
      </c>
      <c r="AU421" s="19" t="s">
        <v>85</v>
      </c>
    </row>
    <row r="422" s="2" customFormat="1">
      <c r="A422" s="40"/>
      <c r="B422" s="41"/>
      <c r="C422" s="42"/>
      <c r="D422" s="234" t="s">
        <v>345</v>
      </c>
      <c r="E422" s="42"/>
      <c r="F422" s="235" t="s">
        <v>3884</v>
      </c>
      <c r="G422" s="42"/>
      <c r="H422" s="42"/>
      <c r="I422" s="231"/>
      <c r="J422" s="42"/>
      <c r="K422" s="42"/>
      <c r="L422" s="46"/>
      <c r="M422" s="232"/>
      <c r="N422" s="233"/>
      <c r="O422" s="86"/>
      <c r="P422" s="86"/>
      <c r="Q422" s="86"/>
      <c r="R422" s="86"/>
      <c r="S422" s="86"/>
      <c r="T422" s="86"/>
      <c r="U422" s="87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T422" s="19" t="s">
        <v>345</v>
      </c>
      <c r="AU422" s="19" t="s">
        <v>85</v>
      </c>
    </row>
    <row r="423" s="13" customFormat="1">
      <c r="A423" s="13"/>
      <c r="B423" s="236"/>
      <c r="C423" s="237"/>
      <c r="D423" s="229" t="s">
        <v>347</v>
      </c>
      <c r="E423" s="238" t="s">
        <v>19</v>
      </c>
      <c r="F423" s="239" t="s">
        <v>3885</v>
      </c>
      <c r="G423" s="237"/>
      <c r="H423" s="240">
        <v>1</v>
      </c>
      <c r="I423" s="241"/>
      <c r="J423" s="237"/>
      <c r="K423" s="237"/>
      <c r="L423" s="242"/>
      <c r="M423" s="243"/>
      <c r="N423" s="244"/>
      <c r="O423" s="244"/>
      <c r="P423" s="244"/>
      <c r="Q423" s="244"/>
      <c r="R423" s="244"/>
      <c r="S423" s="244"/>
      <c r="T423" s="244"/>
      <c r="U423" s="245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T423" s="246" t="s">
        <v>347</v>
      </c>
      <c r="AU423" s="246" t="s">
        <v>85</v>
      </c>
      <c r="AV423" s="13" t="s">
        <v>85</v>
      </c>
      <c r="AW423" s="13" t="s">
        <v>37</v>
      </c>
      <c r="AX423" s="13" t="s">
        <v>76</v>
      </c>
      <c r="AY423" s="246" t="s">
        <v>335</v>
      </c>
    </row>
    <row r="424" s="13" customFormat="1">
      <c r="A424" s="13"/>
      <c r="B424" s="236"/>
      <c r="C424" s="237"/>
      <c r="D424" s="229" t="s">
        <v>347</v>
      </c>
      <c r="E424" s="238" t="s">
        <v>19</v>
      </c>
      <c r="F424" s="239" t="s">
        <v>3886</v>
      </c>
      <c r="G424" s="237"/>
      <c r="H424" s="240">
        <v>1</v>
      </c>
      <c r="I424" s="241"/>
      <c r="J424" s="237"/>
      <c r="K424" s="237"/>
      <c r="L424" s="242"/>
      <c r="M424" s="243"/>
      <c r="N424" s="244"/>
      <c r="O424" s="244"/>
      <c r="P424" s="244"/>
      <c r="Q424" s="244"/>
      <c r="R424" s="244"/>
      <c r="S424" s="244"/>
      <c r="T424" s="244"/>
      <c r="U424" s="245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T424" s="246" t="s">
        <v>347</v>
      </c>
      <c r="AU424" s="246" t="s">
        <v>85</v>
      </c>
      <c r="AV424" s="13" t="s">
        <v>85</v>
      </c>
      <c r="AW424" s="13" t="s">
        <v>37</v>
      </c>
      <c r="AX424" s="13" t="s">
        <v>76</v>
      </c>
      <c r="AY424" s="246" t="s">
        <v>335</v>
      </c>
    </row>
    <row r="425" s="15" customFormat="1">
      <c r="A425" s="15"/>
      <c r="B425" s="267"/>
      <c r="C425" s="268"/>
      <c r="D425" s="229" t="s">
        <v>347</v>
      </c>
      <c r="E425" s="269" t="s">
        <v>19</v>
      </c>
      <c r="F425" s="270" t="s">
        <v>462</v>
      </c>
      <c r="G425" s="268"/>
      <c r="H425" s="271">
        <v>2</v>
      </c>
      <c r="I425" s="272"/>
      <c r="J425" s="268"/>
      <c r="K425" s="268"/>
      <c r="L425" s="273"/>
      <c r="M425" s="274"/>
      <c r="N425" s="275"/>
      <c r="O425" s="275"/>
      <c r="P425" s="275"/>
      <c r="Q425" s="275"/>
      <c r="R425" s="275"/>
      <c r="S425" s="275"/>
      <c r="T425" s="275"/>
      <c r="U425" s="276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T425" s="277" t="s">
        <v>347</v>
      </c>
      <c r="AU425" s="277" t="s">
        <v>85</v>
      </c>
      <c r="AV425" s="15" t="s">
        <v>103</v>
      </c>
      <c r="AW425" s="15" t="s">
        <v>37</v>
      </c>
      <c r="AX425" s="15" t="s">
        <v>83</v>
      </c>
      <c r="AY425" s="277" t="s">
        <v>335</v>
      </c>
    </row>
    <row r="426" s="2" customFormat="1" ht="16.5" customHeight="1">
      <c r="A426" s="40"/>
      <c r="B426" s="41"/>
      <c r="C426" s="257" t="s">
        <v>1020</v>
      </c>
      <c r="D426" s="257" t="s">
        <v>395</v>
      </c>
      <c r="E426" s="258" t="s">
        <v>3887</v>
      </c>
      <c r="F426" s="259" t="s">
        <v>3888</v>
      </c>
      <c r="G426" s="260" t="s">
        <v>666</v>
      </c>
      <c r="H426" s="261">
        <v>2</v>
      </c>
      <c r="I426" s="262"/>
      <c r="J426" s="263">
        <f>ROUND(I426*H426,2)</f>
        <v>0</v>
      </c>
      <c r="K426" s="259" t="s">
        <v>341</v>
      </c>
      <c r="L426" s="264"/>
      <c r="M426" s="265" t="s">
        <v>19</v>
      </c>
      <c r="N426" s="266" t="s">
        <v>47</v>
      </c>
      <c r="O426" s="86"/>
      <c r="P426" s="225">
        <f>O426*H426</f>
        <v>0</v>
      </c>
      <c r="Q426" s="225">
        <v>0.0045999999999999999</v>
      </c>
      <c r="R426" s="225">
        <f>Q426*H426</f>
        <v>0.0091999999999999998</v>
      </c>
      <c r="S426" s="225">
        <v>0</v>
      </c>
      <c r="T426" s="225">
        <f>S426*H426</f>
        <v>0</v>
      </c>
      <c r="U426" s="226" t="s">
        <v>19</v>
      </c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R426" s="227" t="s">
        <v>565</v>
      </c>
      <c r="AT426" s="227" t="s">
        <v>395</v>
      </c>
      <c r="AU426" s="227" t="s">
        <v>85</v>
      </c>
      <c r="AY426" s="19" t="s">
        <v>335</v>
      </c>
      <c r="BE426" s="228">
        <f>IF(N426="základní",J426,0)</f>
        <v>0</v>
      </c>
      <c r="BF426" s="228">
        <f>IF(N426="snížená",J426,0)</f>
        <v>0</v>
      </c>
      <c r="BG426" s="228">
        <f>IF(N426="zákl. přenesená",J426,0)</f>
        <v>0</v>
      </c>
      <c r="BH426" s="228">
        <f>IF(N426="sníž. přenesená",J426,0)</f>
        <v>0</v>
      </c>
      <c r="BI426" s="228">
        <f>IF(N426="nulová",J426,0)</f>
        <v>0</v>
      </c>
      <c r="BJ426" s="19" t="s">
        <v>83</v>
      </c>
      <c r="BK426" s="228">
        <f>ROUND(I426*H426,2)</f>
        <v>0</v>
      </c>
      <c r="BL426" s="19" t="s">
        <v>447</v>
      </c>
      <c r="BM426" s="227" t="s">
        <v>3889</v>
      </c>
    </row>
    <row r="427" s="2" customFormat="1">
      <c r="A427" s="40"/>
      <c r="B427" s="41"/>
      <c r="C427" s="42"/>
      <c r="D427" s="229" t="s">
        <v>343</v>
      </c>
      <c r="E427" s="42"/>
      <c r="F427" s="230" t="s">
        <v>3888</v>
      </c>
      <c r="G427" s="42"/>
      <c r="H427" s="42"/>
      <c r="I427" s="231"/>
      <c r="J427" s="42"/>
      <c r="K427" s="42"/>
      <c r="L427" s="46"/>
      <c r="M427" s="232"/>
      <c r="N427" s="233"/>
      <c r="O427" s="86"/>
      <c r="P427" s="86"/>
      <c r="Q427" s="86"/>
      <c r="R427" s="86"/>
      <c r="S427" s="86"/>
      <c r="T427" s="86"/>
      <c r="U427" s="87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T427" s="19" t="s">
        <v>343</v>
      </c>
      <c r="AU427" s="19" t="s">
        <v>85</v>
      </c>
    </row>
    <row r="428" s="2" customFormat="1" ht="16.5" customHeight="1">
      <c r="A428" s="40"/>
      <c r="B428" s="41"/>
      <c r="C428" s="216" t="s">
        <v>1024</v>
      </c>
      <c r="D428" s="216" t="s">
        <v>337</v>
      </c>
      <c r="E428" s="217" t="s">
        <v>3890</v>
      </c>
      <c r="F428" s="218" t="s">
        <v>3891</v>
      </c>
      <c r="G428" s="219" t="s">
        <v>666</v>
      </c>
      <c r="H428" s="220">
        <v>2</v>
      </c>
      <c r="I428" s="221"/>
      <c r="J428" s="222">
        <f>ROUND(I428*H428,2)</f>
        <v>0</v>
      </c>
      <c r="K428" s="218" t="s">
        <v>341</v>
      </c>
      <c r="L428" s="46"/>
      <c r="M428" s="223" t="s">
        <v>19</v>
      </c>
      <c r="N428" s="224" t="s">
        <v>47</v>
      </c>
      <c r="O428" s="86"/>
      <c r="P428" s="225">
        <f>O428*H428</f>
        <v>0</v>
      </c>
      <c r="Q428" s="225">
        <v>0</v>
      </c>
      <c r="R428" s="225">
        <f>Q428*H428</f>
        <v>0</v>
      </c>
      <c r="S428" s="225">
        <v>0</v>
      </c>
      <c r="T428" s="225">
        <f>S428*H428</f>
        <v>0</v>
      </c>
      <c r="U428" s="226" t="s">
        <v>19</v>
      </c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R428" s="227" t="s">
        <v>447</v>
      </c>
      <c r="AT428" s="227" t="s">
        <v>337</v>
      </c>
      <c r="AU428" s="227" t="s">
        <v>85</v>
      </c>
      <c r="AY428" s="19" t="s">
        <v>335</v>
      </c>
      <c r="BE428" s="228">
        <f>IF(N428="základní",J428,0)</f>
        <v>0</v>
      </c>
      <c r="BF428" s="228">
        <f>IF(N428="snížená",J428,0)</f>
        <v>0</v>
      </c>
      <c r="BG428" s="228">
        <f>IF(N428="zákl. přenesená",J428,0)</f>
        <v>0</v>
      </c>
      <c r="BH428" s="228">
        <f>IF(N428="sníž. přenesená",J428,0)</f>
        <v>0</v>
      </c>
      <c r="BI428" s="228">
        <f>IF(N428="nulová",J428,0)</f>
        <v>0</v>
      </c>
      <c r="BJ428" s="19" t="s">
        <v>83</v>
      </c>
      <c r="BK428" s="228">
        <f>ROUND(I428*H428,2)</f>
        <v>0</v>
      </c>
      <c r="BL428" s="19" t="s">
        <v>447</v>
      </c>
      <c r="BM428" s="227" t="s">
        <v>3892</v>
      </c>
    </row>
    <row r="429" s="2" customFormat="1">
      <c r="A429" s="40"/>
      <c r="B429" s="41"/>
      <c r="C429" s="42"/>
      <c r="D429" s="229" t="s">
        <v>343</v>
      </c>
      <c r="E429" s="42"/>
      <c r="F429" s="230" t="s">
        <v>3893</v>
      </c>
      <c r="G429" s="42"/>
      <c r="H429" s="42"/>
      <c r="I429" s="231"/>
      <c r="J429" s="42"/>
      <c r="K429" s="42"/>
      <c r="L429" s="46"/>
      <c r="M429" s="232"/>
      <c r="N429" s="233"/>
      <c r="O429" s="86"/>
      <c r="P429" s="86"/>
      <c r="Q429" s="86"/>
      <c r="R429" s="86"/>
      <c r="S429" s="86"/>
      <c r="T429" s="86"/>
      <c r="U429" s="87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T429" s="19" t="s">
        <v>343</v>
      </c>
      <c r="AU429" s="19" t="s">
        <v>85</v>
      </c>
    </row>
    <row r="430" s="2" customFormat="1">
      <c r="A430" s="40"/>
      <c r="B430" s="41"/>
      <c r="C430" s="42"/>
      <c r="D430" s="234" t="s">
        <v>345</v>
      </c>
      <c r="E430" s="42"/>
      <c r="F430" s="235" t="s">
        <v>3894</v>
      </c>
      <c r="G430" s="42"/>
      <c r="H430" s="42"/>
      <c r="I430" s="231"/>
      <c r="J430" s="42"/>
      <c r="K430" s="42"/>
      <c r="L430" s="46"/>
      <c r="M430" s="232"/>
      <c r="N430" s="233"/>
      <c r="O430" s="86"/>
      <c r="P430" s="86"/>
      <c r="Q430" s="86"/>
      <c r="R430" s="86"/>
      <c r="S430" s="86"/>
      <c r="T430" s="86"/>
      <c r="U430" s="87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T430" s="19" t="s">
        <v>345</v>
      </c>
      <c r="AU430" s="19" t="s">
        <v>85</v>
      </c>
    </row>
    <row r="431" s="13" customFormat="1">
      <c r="A431" s="13"/>
      <c r="B431" s="236"/>
      <c r="C431" s="237"/>
      <c r="D431" s="229" t="s">
        <v>347</v>
      </c>
      <c r="E431" s="238" t="s">
        <v>19</v>
      </c>
      <c r="F431" s="239" t="s">
        <v>3895</v>
      </c>
      <c r="G431" s="237"/>
      <c r="H431" s="240">
        <v>2</v>
      </c>
      <c r="I431" s="241"/>
      <c r="J431" s="237"/>
      <c r="K431" s="237"/>
      <c r="L431" s="242"/>
      <c r="M431" s="243"/>
      <c r="N431" s="244"/>
      <c r="O431" s="244"/>
      <c r="P431" s="244"/>
      <c r="Q431" s="244"/>
      <c r="R431" s="244"/>
      <c r="S431" s="244"/>
      <c r="T431" s="244"/>
      <c r="U431" s="245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T431" s="246" t="s">
        <v>347</v>
      </c>
      <c r="AU431" s="246" t="s">
        <v>85</v>
      </c>
      <c r="AV431" s="13" t="s">
        <v>85</v>
      </c>
      <c r="AW431" s="13" t="s">
        <v>37</v>
      </c>
      <c r="AX431" s="13" t="s">
        <v>83</v>
      </c>
      <c r="AY431" s="246" t="s">
        <v>335</v>
      </c>
    </row>
    <row r="432" s="2" customFormat="1" ht="16.5" customHeight="1">
      <c r="A432" s="40"/>
      <c r="B432" s="41"/>
      <c r="C432" s="257" t="s">
        <v>1031</v>
      </c>
      <c r="D432" s="257" t="s">
        <v>395</v>
      </c>
      <c r="E432" s="258" t="s">
        <v>3896</v>
      </c>
      <c r="F432" s="259" t="s">
        <v>3897</v>
      </c>
      <c r="G432" s="260" t="s">
        <v>666</v>
      </c>
      <c r="H432" s="261">
        <v>2</v>
      </c>
      <c r="I432" s="262"/>
      <c r="J432" s="263">
        <f>ROUND(I432*H432,2)</f>
        <v>0</v>
      </c>
      <c r="K432" s="259" t="s">
        <v>341</v>
      </c>
      <c r="L432" s="264"/>
      <c r="M432" s="265" t="s">
        <v>19</v>
      </c>
      <c r="N432" s="266" t="s">
        <v>47</v>
      </c>
      <c r="O432" s="86"/>
      <c r="P432" s="225">
        <f>O432*H432</f>
        <v>0</v>
      </c>
      <c r="Q432" s="225">
        <v>0.0037000000000000002</v>
      </c>
      <c r="R432" s="225">
        <f>Q432*H432</f>
        <v>0.0074000000000000003</v>
      </c>
      <c r="S432" s="225">
        <v>0</v>
      </c>
      <c r="T432" s="225">
        <f>S432*H432</f>
        <v>0</v>
      </c>
      <c r="U432" s="226" t="s">
        <v>19</v>
      </c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R432" s="227" t="s">
        <v>565</v>
      </c>
      <c r="AT432" s="227" t="s">
        <v>395</v>
      </c>
      <c r="AU432" s="227" t="s">
        <v>85</v>
      </c>
      <c r="AY432" s="19" t="s">
        <v>335</v>
      </c>
      <c r="BE432" s="228">
        <f>IF(N432="základní",J432,0)</f>
        <v>0</v>
      </c>
      <c r="BF432" s="228">
        <f>IF(N432="snížená",J432,0)</f>
        <v>0</v>
      </c>
      <c r="BG432" s="228">
        <f>IF(N432="zákl. přenesená",J432,0)</f>
        <v>0</v>
      </c>
      <c r="BH432" s="228">
        <f>IF(N432="sníž. přenesená",J432,0)</f>
        <v>0</v>
      </c>
      <c r="BI432" s="228">
        <f>IF(N432="nulová",J432,0)</f>
        <v>0</v>
      </c>
      <c r="BJ432" s="19" t="s">
        <v>83</v>
      </c>
      <c r="BK432" s="228">
        <f>ROUND(I432*H432,2)</f>
        <v>0</v>
      </c>
      <c r="BL432" s="19" t="s">
        <v>447</v>
      </c>
      <c r="BM432" s="227" t="s">
        <v>3898</v>
      </c>
    </row>
    <row r="433" s="2" customFormat="1">
      <c r="A433" s="40"/>
      <c r="B433" s="41"/>
      <c r="C433" s="42"/>
      <c r="D433" s="229" t="s">
        <v>343</v>
      </c>
      <c r="E433" s="42"/>
      <c r="F433" s="230" t="s">
        <v>3897</v>
      </c>
      <c r="G433" s="42"/>
      <c r="H433" s="42"/>
      <c r="I433" s="231"/>
      <c r="J433" s="42"/>
      <c r="K433" s="42"/>
      <c r="L433" s="46"/>
      <c r="M433" s="232"/>
      <c r="N433" s="233"/>
      <c r="O433" s="86"/>
      <c r="P433" s="86"/>
      <c r="Q433" s="86"/>
      <c r="R433" s="86"/>
      <c r="S433" s="86"/>
      <c r="T433" s="86"/>
      <c r="U433" s="87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T433" s="19" t="s">
        <v>343</v>
      </c>
      <c r="AU433" s="19" t="s">
        <v>85</v>
      </c>
    </row>
    <row r="434" s="2" customFormat="1" ht="21.75" customHeight="1">
      <c r="A434" s="40"/>
      <c r="B434" s="41"/>
      <c r="C434" s="216" t="s">
        <v>1036</v>
      </c>
      <c r="D434" s="216" t="s">
        <v>337</v>
      </c>
      <c r="E434" s="217" t="s">
        <v>3899</v>
      </c>
      <c r="F434" s="218" t="s">
        <v>3900</v>
      </c>
      <c r="G434" s="219" t="s">
        <v>618</v>
      </c>
      <c r="H434" s="220">
        <v>7</v>
      </c>
      <c r="I434" s="221"/>
      <c r="J434" s="222">
        <f>ROUND(I434*H434,2)</f>
        <v>0</v>
      </c>
      <c r="K434" s="218" t="s">
        <v>341</v>
      </c>
      <c r="L434" s="46"/>
      <c r="M434" s="223" t="s">
        <v>19</v>
      </c>
      <c r="N434" s="224" t="s">
        <v>47</v>
      </c>
      <c r="O434" s="86"/>
      <c r="P434" s="225">
        <f>O434*H434</f>
        <v>0</v>
      </c>
      <c r="Q434" s="225">
        <v>0.0083999999999999995</v>
      </c>
      <c r="R434" s="225">
        <f>Q434*H434</f>
        <v>0.058799999999999998</v>
      </c>
      <c r="S434" s="225">
        <v>0</v>
      </c>
      <c r="T434" s="225">
        <f>S434*H434</f>
        <v>0</v>
      </c>
      <c r="U434" s="226" t="s">
        <v>19</v>
      </c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R434" s="227" t="s">
        <v>447</v>
      </c>
      <c r="AT434" s="227" t="s">
        <v>337</v>
      </c>
      <c r="AU434" s="227" t="s">
        <v>85</v>
      </c>
      <c r="AY434" s="19" t="s">
        <v>335</v>
      </c>
      <c r="BE434" s="228">
        <f>IF(N434="základní",J434,0)</f>
        <v>0</v>
      </c>
      <c r="BF434" s="228">
        <f>IF(N434="snížená",J434,0)</f>
        <v>0</v>
      </c>
      <c r="BG434" s="228">
        <f>IF(N434="zákl. přenesená",J434,0)</f>
        <v>0</v>
      </c>
      <c r="BH434" s="228">
        <f>IF(N434="sníž. přenesená",J434,0)</f>
        <v>0</v>
      </c>
      <c r="BI434" s="228">
        <f>IF(N434="nulová",J434,0)</f>
        <v>0</v>
      </c>
      <c r="BJ434" s="19" t="s">
        <v>83</v>
      </c>
      <c r="BK434" s="228">
        <f>ROUND(I434*H434,2)</f>
        <v>0</v>
      </c>
      <c r="BL434" s="19" t="s">
        <v>447</v>
      </c>
      <c r="BM434" s="227" t="s">
        <v>3901</v>
      </c>
    </row>
    <row r="435" s="2" customFormat="1">
      <c r="A435" s="40"/>
      <c r="B435" s="41"/>
      <c r="C435" s="42"/>
      <c r="D435" s="229" t="s">
        <v>343</v>
      </c>
      <c r="E435" s="42"/>
      <c r="F435" s="230" t="s">
        <v>3902</v>
      </c>
      <c r="G435" s="42"/>
      <c r="H435" s="42"/>
      <c r="I435" s="231"/>
      <c r="J435" s="42"/>
      <c r="K435" s="42"/>
      <c r="L435" s="46"/>
      <c r="M435" s="232"/>
      <c r="N435" s="233"/>
      <c r="O435" s="86"/>
      <c r="P435" s="86"/>
      <c r="Q435" s="86"/>
      <c r="R435" s="86"/>
      <c r="S435" s="86"/>
      <c r="T435" s="86"/>
      <c r="U435" s="87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T435" s="19" t="s">
        <v>343</v>
      </c>
      <c r="AU435" s="19" t="s">
        <v>85</v>
      </c>
    </row>
    <row r="436" s="2" customFormat="1">
      <c r="A436" s="40"/>
      <c r="B436" s="41"/>
      <c r="C436" s="42"/>
      <c r="D436" s="234" t="s">
        <v>345</v>
      </c>
      <c r="E436" s="42"/>
      <c r="F436" s="235" t="s">
        <v>3903</v>
      </c>
      <c r="G436" s="42"/>
      <c r="H436" s="42"/>
      <c r="I436" s="231"/>
      <c r="J436" s="42"/>
      <c r="K436" s="42"/>
      <c r="L436" s="46"/>
      <c r="M436" s="232"/>
      <c r="N436" s="233"/>
      <c r="O436" s="86"/>
      <c r="P436" s="86"/>
      <c r="Q436" s="86"/>
      <c r="R436" s="86"/>
      <c r="S436" s="86"/>
      <c r="T436" s="86"/>
      <c r="U436" s="87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T436" s="19" t="s">
        <v>345</v>
      </c>
      <c r="AU436" s="19" t="s">
        <v>85</v>
      </c>
    </row>
    <row r="437" s="13" customFormat="1">
      <c r="A437" s="13"/>
      <c r="B437" s="236"/>
      <c r="C437" s="237"/>
      <c r="D437" s="229" t="s">
        <v>347</v>
      </c>
      <c r="E437" s="238" t="s">
        <v>19</v>
      </c>
      <c r="F437" s="239" t="s">
        <v>3904</v>
      </c>
      <c r="G437" s="237"/>
      <c r="H437" s="240">
        <v>7</v>
      </c>
      <c r="I437" s="241"/>
      <c r="J437" s="237"/>
      <c r="K437" s="237"/>
      <c r="L437" s="242"/>
      <c r="M437" s="243"/>
      <c r="N437" s="244"/>
      <c r="O437" s="244"/>
      <c r="P437" s="244"/>
      <c r="Q437" s="244"/>
      <c r="R437" s="244"/>
      <c r="S437" s="244"/>
      <c r="T437" s="244"/>
      <c r="U437" s="245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T437" s="246" t="s">
        <v>347</v>
      </c>
      <c r="AU437" s="246" t="s">
        <v>85</v>
      </c>
      <c r="AV437" s="13" t="s">
        <v>85</v>
      </c>
      <c r="AW437" s="13" t="s">
        <v>37</v>
      </c>
      <c r="AX437" s="13" t="s">
        <v>83</v>
      </c>
      <c r="AY437" s="246" t="s">
        <v>335</v>
      </c>
    </row>
    <row r="438" s="2" customFormat="1" ht="24.15" customHeight="1">
      <c r="A438" s="40"/>
      <c r="B438" s="41"/>
      <c r="C438" s="216" t="s">
        <v>1043</v>
      </c>
      <c r="D438" s="216" t="s">
        <v>337</v>
      </c>
      <c r="E438" s="217" t="s">
        <v>3905</v>
      </c>
      <c r="F438" s="218" t="s">
        <v>3588</v>
      </c>
      <c r="G438" s="219" t="s">
        <v>618</v>
      </c>
      <c r="H438" s="220">
        <v>70</v>
      </c>
      <c r="I438" s="221"/>
      <c r="J438" s="222">
        <f>ROUND(I438*H438,2)</f>
        <v>0</v>
      </c>
      <c r="K438" s="218" t="s">
        <v>19</v>
      </c>
      <c r="L438" s="46"/>
      <c r="M438" s="223" t="s">
        <v>19</v>
      </c>
      <c r="N438" s="224" t="s">
        <v>47</v>
      </c>
      <c r="O438" s="86"/>
      <c r="P438" s="225">
        <f>O438*H438</f>
        <v>0</v>
      </c>
      <c r="Q438" s="225">
        <v>0.0081700000000000002</v>
      </c>
      <c r="R438" s="225">
        <f>Q438*H438</f>
        <v>0.57189999999999996</v>
      </c>
      <c r="S438" s="225">
        <v>0</v>
      </c>
      <c r="T438" s="225">
        <f>S438*H438</f>
        <v>0</v>
      </c>
      <c r="U438" s="226" t="s">
        <v>19</v>
      </c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R438" s="227" t="s">
        <v>447</v>
      </c>
      <c r="AT438" s="227" t="s">
        <v>337</v>
      </c>
      <c r="AU438" s="227" t="s">
        <v>85</v>
      </c>
      <c r="AY438" s="19" t="s">
        <v>335</v>
      </c>
      <c r="BE438" s="228">
        <f>IF(N438="základní",J438,0)</f>
        <v>0</v>
      </c>
      <c r="BF438" s="228">
        <f>IF(N438="snížená",J438,0)</f>
        <v>0</v>
      </c>
      <c r="BG438" s="228">
        <f>IF(N438="zákl. přenesená",J438,0)</f>
        <v>0</v>
      </c>
      <c r="BH438" s="228">
        <f>IF(N438="sníž. přenesená",J438,0)</f>
        <v>0</v>
      </c>
      <c r="BI438" s="228">
        <f>IF(N438="nulová",J438,0)</f>
        <v>0</v>
      </c>
      <c r="BJ438" s="19" t="s">
        <v>83</v>
      </c>
      <c r="BK438" s="228">
        <f>ROUND(I438*H438,2)</f>
        <v>0</v>
      </c>
      <c r="BL438" s="19" t="s">
        <v>447</v>
      </c>
      <c r="BM438" s="227" t="s">
        <v>3906</v>
      </c>
    </row>
    <row r="439" s="2" customFormat="1">
      <c r="A439" s="40"/>
      <c r="B439" s="41"/>
      <c r="C439" s="42"/>
      <c r="D439" s="229" t="s">
        <v>343</v>
      </c>
      <c r="E439" s="42"/>
      <c r="F439" s="230" t="s">
        <v>3590</v>
      </c>
      <c r="G439" s="42"/>
      <c r="H439" s="42"/>
      <c r="I439" s="231"/>
      <c r="J439" s="42"/>
      <c r="K439" s="42"/>
      <c r="L439" s="46"/>
      <c r="M439" s="232"/>
      <c r="N439" s="233"/>
      <c r="O439" s="86"/>
      <c r="P439" s="86"/>
      <c r="Q439" s="86"/>
      <c r="R439" s="86"/>
      <c r="S439" s="86"/>
      <c r="T439" s="86"/>
      <c r="U439" s="87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T439" s="19" t="s">
        <v>343</v>
      </c>
      <c r="AU439" s="19" t="s">
        <v>85</v>
      </c>
    </row>
    <row r="440" s="13" customFormat="1">
      <c r="A440" s="13"/>
      <c r="B440" s="236"/>
      <c r="C440" s="237"/>
      <c r="D440" s="229" t="s">
        <v>347</v>
      </c>
      <c r="E440" s="238" t="s">
        <v>19</v>
      </c>
      <c r="F440" s="239" t="s">
        <v>3907</v>
      </c>
      <c r="G440" s="237"/>
      <c r="H440" s="240">
        <v>70</v>
      </c>
      <c r="I440" s="241"/>
      <c r="J440" s="237"/>
      <c r="K440" s="237"/>
      <c r="L440" s="242"/>
      <c r="M440" s="243"/>
      <c r="N440" s="244"/>
      <c r="O440" s="244"/>
      <c r="P440" s="244"/>
      <c r="Q440" s="244"/>
      <c r="R440" s="244"/>
      <c r="S440" s="244"/>
      <c r="T440" s="244"/>
      <c r="U440" s="245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T440" s="246" t="s">
        <v>347</v>
      </c>
      <c r="AU440" s="246" t="s">
        <v>85</v>
      </c>
      <c r="AV440" s="13" t="s">
        <v>85</v>
      </c>
      <c r="AW440" s="13" t="s">
        <v>37</v>
      </c>
      <c r="AX440" s="13" t="s">
        <v>83</v>
      </c>
      <c r="AY440" s="246" t="s">
        <v>335</v>
      </c>
    </row>
    <row r="441" s="2" customFormat="1" ht="16.5" customHeight="1">
      <c r="A441" s="40"/>
      <c r="B441" s="41"/>
      <c r="C441" s="216" t="s">
        <v>1048</v>
      </c>
      <c r="D441" s="216" t="s">
        <v>337</v>
      </c>
      <c r="E441" s="217" t="s">
        <v>3908</v>
      </c>
      <c r="F441" s="218" t="s">
        <v>3616</v>
      </c>
      <c r="G441" s="219" t="s">
        <v>388</v>
      </c>
      <c r="H441" s="220">
        <v>26</v>
      </c>
      <c r="I441" s="221"/>
      <c r="J441" s="222">
        <f>ROUND(I441*H441,2)</f>
        <v>0</v>
      </c>
      <c r="K441" s="218" t="s">
        <v>19</v>
      </c>
      <c r="L441" s="46"/>
      <c r="M441" s="223" t="s">
        <v>19</v>
      </c>
      <c r="N441" s="224" t="s">
        <v>47</v>
      </c>
      <c r="O441" s="86"/>
      <c r="P441" s="225">
        <f>O441*H441</f>
        <v>0</v>
      </c>
      <c r="Q441" s="225">
        <v>0.0015100000000000001</v>
      </c>
      <c r="R441" s="225">
        <f>Q441*H441</f>
        <v>0.039260000000000003</v>
      </c>
      <c r="S441" s="225">
        <v>0</v>
      </c>
      <c r="T441" s="225">
        <f>S441*H441</f>
        <v>0</v>
      </c>
      <c r="U441" s="226" t="s">
        <v>19</v>
      </c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R441" s="227" t="s">
        <v>447</v>
      </c>
      <c r="AT441" s="227" t="s">
        <v>337</v>
      </c>
      <c r="AU441" s="227" t="s">
        <v>85</v>
      </c>
      <c r="AY441" s="19" t="s">
        <v>335</v>
      </c>
      <c r="BE441" s="228">
        <f>IF(N441="základní",J441,0)</f>
        <v>0</v>
      </c>
      <c r="BF441" s="228">
        <f>IF(N441="snížená",J441,0)</f>
        <v>0</v>
      </c>
      <c r="BG441" s="228">
        <f>IF(N441="zákl. přenesená",J441,0)</f>
        <v>0</v>
      </c>
      <c r="BH441" s="228">
        <f>IF(N441="sníž. přenesená",J441,0)</f>
        <v>0</v>
      </c>
      <c r="BI441" s="228">
        <f>IF(N441="nulová",J441,0)</f>
        <v>0</v>
      </c>
      <c r="BJ441" s="19" t="s">
        <v>83</v>
      </c>
      <c r="BK441" s="228">
        <f>ROUND(I441*H441,2)</f>
        <v>0</v>
      </c>
      <c r="BL441" s="19" t="s">
        <v>447</v>
      </c>
      <c r="BM441" s="227" t="s">
        <v>3909</v>
      </c>
    </row>
    <row r="442" s="2" customFormat="1">
      <c r="A442" s="40"/>
      <c r="B442" s="41"/>
      <c r="C442" s="42"/>
      <c r="D442" s="229" t="s">
        <v>343</v>
      </c>
      <c r="E442" s="42"/>
      <c r="F442" s="230" t="s">
        <v>3618</v>
      </c>
      <c r="G442" s="42"/>
      <c r="H442" s="42"/>
      <c r="I442" s="231"/>
      <c r="J442" s="42"/>
      <c r="K442" s="42"/>
      <c r="L442" s="46"/>
      <c r="M442" s="232"/>
      <c r="N442" s="233"/>
      <c r="O442" s="86"/>
      <c r="P442" s="86"/>
      <c r="Q442" s="86"/>
      <c r="R442" s="86"/>
      <c r="S442" s="86"/>
      <c r="T442" s="86"/>
      <c r="U442" s="87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T442" s="19" t="s">
        <v>343</v>
      </c>
      <c r="AU442" s="19" t="s">
        <v>85</v>
      </c>
    </row>
    <row r="443" s="13" customFormat="1">
      <c r="A443" s="13"/>
      <c r="B443" s="236"/>
      <c r="C443" s="237"/>
      <c r="D443" s="229" t="s">
        <v>347</v>
      </c>
      <c r="E443" s="238" t="s">
        <v>19</v>
      </c>
      <c r="F443" s="239" t="s">
        <v>3910</v>
      </c>
      <c r="G443" s="237"/>
      <c r="H443" s="240">
        <v>26</v>
      </c>
      <c r="I443" s="241"/>
      <c r="J443" s="237"/>
      <c r="K443" s="237"/>
      <c r="L443" s="242"/>
      <c r="M443" s="243"/>
      <c r="N443" s="244"/>
      <c r="O443" s="244"/>
      <c r="P443" s="244"/>
      <c r="Q443" s="244"/>
      <c r="R443" s="244"/>
      <c r="S443" s="244"/>
      <c r="T443" s="244"/>
      <c r="U443" s="245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T443" s="246" t="s">
        <v>347</v>
      </c>
      <c r="AU443" s="246" t="s">
        <v>85</v>
      </c>
      <c r="AV443" s="13" t="s">
        <v>85</v>
      </c>
      <c r="AW443" s="13" t="s">
        <v>37</v>
      </c>
      <c r="AX443" s="13" t="s">
        <v>83</v>
      </c>
      <c r="AY443" s="246" t="s">
        <v>335</v>
      </c>
    </row>
    <row r="444" s="2" customFormat="1" ht="16.5" customHeight="1">
      <c r="A444" s="40"/>
      <c r="B444" s="41"/>
      <c r="C444" s="257" t="s">
        <v>1054</v>
      </c>
      <c r="D444" s="257" t="s">
        <v>395</v>
      </c>
      <c r="E444" s="258" t="s">
        <v>3911</v>
      </c>
      <c r="F444" s="259" t="s">
        <v>3622</v>
      </c>
      <c r="G444" s="260" t="s">
        <v>388</v>
      </c>
      <c r="H444" s="261">
        <v>27.300000000000001</v>
      </c>
      <c r="I444" s="262"/>
      <c r="J444" s="263">
        <f>ROUND(I444*H444,2)</f>
        <v>0</v>
      </c>
      <c r="K444" s="259" t="s">
        <v>19</v>
      </c>
      <c r="L444" s="264"/>
      <c r="M444" s="265" t="s">
        <v>19</v>
      </c>
      <c r="N444" s="266" t="s">
        <v>47</v>
      </c>
      <c r="O444" s="86"/>
      <c r="P444" s="225">
        <f>O444*H444</f>
        <v>0</v>
      </c>
      <c r="Q444" s="225">
        <v>0.0030000000000000001</v>
      </c>
      <c r="R444" s="225">
        <f>Q444*H444</f>
        <v>0.081900000000000001</v>
      </c>
      <c r="S444" s="225">
        <v>0</v>
      </c>
      <c r="T444" s="225">
        <f>S444*H444</f>
        <v>0</v>
      </c>
      <c r="U444" s="226" t="s">
        <v>19</v>
      </c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R444" s="227" t="s">
        <v>565</v>
      </c>
      <c r="AT444" s="227" t="s">
        <v>395</v>
      </c>
      <c r="AU444" s="227" t="s">
        <v>85</v>
      </c>
      <c r="AY444" s="19" t="s">
        <v>335</v>
      </c>
      <c r="BE444" s="228">
        <f>IF(N444="základní",J444,0)</f>
        <v>0</v>
      </c>
      <c r="BF444" s="228">
        <f>IF(N444="snížená",J444,0)</f>
        <v>0</v>
      </c>
      <c r="BG444" s="228">
        <f>IF(N444="zákl. přenesená",J444,0)</f>
        <v>0</v>
      </c>
      <c r="BH444" s="228">
        <f>IF(N444="sníž. přenesená",J444,0)</f>
        <v>0</v>
      </c>
      <c r="BI444" s="228">
        <f>IF(N444="nulová",J444,0)</f>
        <v>0</v>
      </c>
      <c r="BJ444" s="19" t="s">
        <v>83</v>
      </c>
      <c r="BK444" s="228">
        <f>ROUND(I444*H444,2)</f>
        <v>0</v>
      </c>
      <c r="BL444" s="19" t="s">
        <v>447</v>
      </c>
      <c r="BM444" s="227" t="s">
        <v>3912</v>
      </c>
    </row>
    <row r="445" s="2" customFormat="1">
      <c r="A445" s="40"/>
      <c r="B445" s="41"/>
      <c r="C445" s="42"/>
      <c r="D445" s="229" t="s">
        <v>343</v>
      </c>
      <c r="E445" s="42"/>
      <c r="F445" s="230" t="s">
        <v>3622</v>
      </c>
      <c r="G445" s="42"/>
      <c r="H445" s="42"/>
      <c r="I445" s="231"/>
      <c r="J445" s="42"/>
      <c r="K445" s="42"/>
      <c r="L445" s="46"/>
      <c r="M445" s="232"/>
      <c r="N445" s="233"/>
      <c r="O445" s="86"/>
      <c r="P445" s="86"/>
      <c r="Q445" s="86"/>
      <c r="R445" s="86"/>
      <c r="S445" s="86"/>
      <c r="T445" s="86"/>
      <c r="U445" s="87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T445" s="19" t="s">
        <v>343</v>
      </c>
      <c r="AU445" s="19" t="s">
        <v>85</v>
      </c>
    </row>
    <row r="446" s="13" customFormat="1">
      <c r="A446" s="13"/>
      <c r="B446" s="236"/>
      <c r="C446" s="237"/>
      <c r="D446" s="229" t="s">
        <v>347</v>
      </c>
      <c r="E446" s="237"/>
      <c r="F446" s="239" t="s">
        <v>3913</v>
      </c>
      <c r="G446" s="237"/>
      <c r="H446" s="240">
        <v>27.300000000000001</v>
      </c>
      <c r="I446" s="241"/>
      <c r="J446" s="237"/>
      <c r="K446" s="237"/>
      <c r="L446" s="242"/>
      <c r="M446" s="243"/>
      <c r="N446" s="244"/>
      <c r="O446" s="244"/>
      <c r="P446" s="244"/>
      <c r="Q446" s="244"/>
      <c r="R446" s="244"/>
      <c r="S446" s="244"/>
      <c r="T446" s="244"/>
      <c r="U446" s="245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T446" s="246" t="s">
        <v>347</v>
      </c>
      <c r="AU446" s="246" t="s">
        <v>85</v>
      </c>
      <c r="AV446" s="13" t="s">
        <v>85</v>
      </c>
      <c r="AW446" s="13" t="s">
        <v>4</v>
      </c>
      <c r="AX446" s="13" t="s">
        <v>83</v>
      </c>
      <c r="AY446" s="246" t="s">
        <v>335</v>
      </c>
    </row>
    <row r="447" s="12" customFormat="1" ht="22.8" customHeight="1">
      <c r="A447" s="12"/>
      <c r="B447" s="200"/>
      <c r="C447" s="201"/>
      <c r="D447" s="202" t="s">
        <v>75</v>
      </c>
      <c r="E447" s="214" t="s">
        <v>3914</v>
      </c>
      <c r="F447" s="214" t="s">
        <v>3915</v>
      </c>
      <c r="G447" s="201"/>
      <c r="H447" s="201"/>
      <c r="I447" s="204"/>
      <c r="J447" s="215">
        <f>BK447</f>
        <v>0</v>
      </c>
      <c r="K447" s="201"/>
      <c r="L447" s="206"/>
      <c r="M447" s="207"/>
      <c r="N447" s="208"/>
      <c r="O447" s="208"/>
      <c r="P447" s="209">
        <f>SUM(P448:P494)</f>
        <v>0</v>
      </c>
      <c r="Q447" s="208"/>
      <c r="R447" s="209">
        <f>SUM(R448:R494)</f>
        <v>0.25822999999999996</v>
      </c>
      <c r="S447" s="208"/>
      <c r="T447" s="209">
        <f>SUM(T448:T494)</f>
        <v>0</v>
      </c>
      <c r="U447" s="210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R447" s="211" t="s">
        <v>83</v>
      </c>
      <c r="AT447" s="212" t="s">
        <v>75</v>
      </c>
      <c r="AU447" s="212" t="s">
        <v>83</v>
      </c>
      <c r="AY447" s="211" t="s">
        <v>335</v>
      </c>
      <c r="BK447" s="213">
        <f>SUM(BK448:BK494)</f>
        <v>0</v>
      </c>
    </row>
    <row r="448" s="2" customFormat="1" ht="16.5" customHeight="1">
      <c r="A448" s="40"/>
      <c r="B448" s="41"/>
      <c r="C448" s="216" t="s">
        <v>1058</v>
      </c>
      <c r="D448" s="216" t="s">
        <v>337</v>
      </c>
      <c r="E448" s="217" t="s">
        <v>3916</v>
      </c>
      <c r="F448" s="218" t="s">
        <v>3917</v>
      </c>
      <c r="G448" s="219" t="s">
        <v>666</v>
      </c>
      <c r="H448" s="220">
        <v>2</v>
      </c>
      <c r="I448" s="221"/>
      <c r="J448" s="222">
        <f>ROUND(I448*H448,2)</f>
        <v>0</v>
      </c>
      <c r="K448" s="218" t="s">
        <v>341</v>
      </c>
      <c r="L448" s="46"/>
      <c r="M448" s="223" t="s">
        <v>19</v>
      </c>
      <c r="N448" s="224" t="s">
        <v>47</v>
      </c>
      <c r="O448" s="86"/>
      <c r="P448" s="225">
        <f>O448*H448</f>
        <v>0</v>
      </c>
      <c r="Q448" s="225">
        <v>0</v>
      </c>
      <c r="R448" s="225">
        <f>Q448*H448</f>
        <v>0</v>
      </c>
      <c r="S448" s="225">
        <v>0</v>
      </c>
      <c r="T448" s="225">
        <f>S448*H448</f>
        <v>0</v>
      </c>
      <c r="U448" s="226" t="s">
        <v>19</v>
      </c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R448" s="227" t="s">
        <v>447</v>
      </c>
      <c r="AT448" s="227" t="s">
        <v>337</v>
      </c>
      <c r="AU448" s="227" t="s">
        <v>85</v>
      </c>
      <c r="AY448" s="19" t="s">
        <v>335</v>
      </c>
      <c r="BE448" s="228">
        <f>IF(N448="základní",J448,0)</f>
        <v>0</v>
      </c>
      <c r="BF448" s="228">
        <f>IF(N448="snížená",J448,0)</f>
        <v>0</v>
      </c>
      <c r="BG448" s="228">
        <f>IF(N448="zákl. přenesená",J448,0)</f>
        <v>0</v>
      </c>
      <c r="BH448" s="228">
        <f>IF(N448="sníž. přenesená",J448,0)</f>
        <v>0</v>
      </c>
      <c r="BI448" s="228">
        <f>IF(N448="nulová",J448,0)</f>
        <v>0</v>
      </c>
      <c r="BJ448" s="19" t="s">
        <v>83</v>
      </c>
      <c r="BK448" s="228">
        <f>ROUND(I448*H448,2)</f>
        <v>0</v>
      </c>
      <c r="BL448" s="19" t="s">
        <v>447</v>
      </c>
      <c r="BM448" s="227" t="s">
        <v>3918</v>
      </c>
    </row>
    <row r="449" s="2" customFormat="1">
      <c r="A449" s="40"/>
      <c r="B449" s="41"/>
      <c r="C449" s="42"/>
      <c r="D449" s="229" t="s">
        <v>343</v>
      </c>
      <c r="E449" s="42"/>
      <c r="F449" s="230" t="s">
        <v>3919</v>
      </c>
      <c r="G449" s="42"/>
      <c r="H449" s="42"/>
      <c r="I449" s="231"/>
      <c r="J449" s="42"/>
      <c r="K449" s="42"/>
      <c r="L449" s="46"/>
      <c r="M449" s="232"/>
      <c r="N449" s="233"/>
      <c r="O449" s="86"/>
      <c r="P449" s="86"/>
      <c r="Q449" s="86"/>
      <c r="R449" s="86"/>
      <c r="S449" s="86"/>
      <c r="T449" s="86"/>
      <c r="U449" s="87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T449" s="19" t="s">
        <v>343</v>
      </c>
      <c r="AU449" s="19" t="s">
        <v>85</v>
      </c>
    </row>
    <row r="450" s="2" customFormat="1">
      <c r="A450" s="40"/>
      <c r="B450" s="41"/>
      <c r="C450" s="42"/>
      <c r="D450" s="234" t="s">
        <v>345</v>
      </c>
      <c r="E450" s="42"/>
      <c r="F450" s="235" t="s">
        <v>3920</v>
      </c>
      <c r="G450" s="42"/>
      <c r="H450" s="42"/>
      <c r="I450" s="231"/>
      <c r="J450" s="42"/>
      <c r="K450" s="42"/>
      <c r="L450" s="46"/>
      <c r="M450" s="232"/>
      <c r="N450" s="233"/>
      <c r="O450" s="86"/>
      <c r="P450" s="86"/>
      <c r="Q450" s="86"/>
      <c r="R450" s="86"/>
      <c r="S450" s="86"/>
      <c r="T450" s="86"/>
      <c r="U450" s="87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T450" s="19" t="s">
        <v>345</v>
      </c>
      <c r="AU450" s="19" t="s">
        <v>85</v>
      </c>
    </row>
    <row r="451" s="13" customFormat="1">
      <c r="A451" s="13"/>
      <c r="B451" s="236"/>
      <c r="C451" s="237"/>
      <c r="D451" s="229" t="s">
        <v>347</v>
      </c>
      <c r="E451" s="238" t="s">
        <v>19</v>
      </c>
      <c r="F451" s="239" t="s">
        <v>3921</v>
      </c>
      <c r="G451" s="237"/>
      <c r="H451" s="240">
        <v>1</v>
      </c>
      <c r="I451" s="241"/>
      <c r="J451" s="237"/>
      <c r="K451" s="237"/>
      <c r="L451" s="242"/>
      <c r="M451" s="243"/>
      <c r="N451" s="244"/>
      <c r="O451" s="244"/>
      <c r="P451" s="244"/>
      <c r="Q451" s="244"/>
      <c r="R451" s="244"/>
      <c r="S451" s="244"/>
      <c r="T451" s="244"/>
      <c r="U451" s="245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T451" s="246" t="s">
        <v>347</v>
      </c>
      <c r="AU451" s="246" t="s">
        <v>85</v>
      </c>
      <c r="AV451" s="13" t="s">
        <v>85</v>
      </c>
      <c r="AW451" s="13" t="s">
        <v>37</v>
      </c>
      <c r="AX451" s="13" t="s">
        <v>76</v>
      </c>
      <c r="AY451" s="246" t="s">
        <v>335</v>
      </c>
    </row>
    <row r="452" s="13" customFormat="1">
      <c r="A452" s="13"/>
      <c r="B452" s="236"/>
      <c r="C452" s="237"/>
      <c r="D452" s="229" t="s">
        <v>347</v>
      </c>
      <c r="E452" s="238" t="s">
        <v>19</v>
      </c>
      <c r="F452" s="239" t="s">
        <v>3922</v>
      </c>
      <c r="G452" s="237"/>
      <c r="H452" s="240">
        <v>1</v>
      </c>
      <c r="I452" s="241"/>
      <c r="J452" s="237"/>
      <c r="K452" s="237"/>
      <c r="L452" s="242"/>
      <c r="M452" s="243"/>
      <c r="N452" s="244"/>
      <c r="O452" s="244"/>
      <c r="P452" s="244"/>
      <c r="Q452" s="244"/>
      <c r="R452" s="244"/>
      <c r="S452" s="244"/>
      <c r="T452" s="244"/>
      <c r="U452" s="245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T452" s="246" t="s">
        <v>347</v>
      </c>
      <c r="AU452" s="246" t="s">
        <v>85</v>
      </c>
      <c r="AV452" s="13" t="s">
        <v>85</v>
      </c>
      <c r="AW452" s="13" t="s">
        <v>37</v>
      </c>
      <c r="AX452" s="13" t="s">
        <v>76</v>
      </c>
      <c r="AY452" s="246" t="s">
        <v>335</v>
      </c>
    </row>
    <row r="453" s="15" customFormat="1">
      <c r="A453" s="15"/>
      <c r="B453" s="267"/>
      <c r="C453" s="268"/>
      <c r="D453" s="229" t="s">
        <v>347</v>
      </c>
      <c r="E453" s="269" t="s">
        <v>19</v>
      </c>
      <c r="F453" s="270" t="s">
        <v>462</v>
      </c>
      <c r="G453" s="268"/>
      <c r="H453" s="271">
        <v>2</v>
      </c>
      <c r="I453" s="272"/>
      <c r="J453" s="268"/>
      <c r="K453" s="268"/>
      <c r="L453" s="273"/>
      <c r="M453" s="274"/>
      <c r="N453" s="275"/>
      <c r="O453" s="275"/>
      <c r="P453" s="275"/>
      <c r="Q453" s="275"/>
      <c r="R453" s="275"/>
      <c r="S453" s="275"/>
      <c r="T453" s="275"/>
      <c r="U453" s="276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T453" s="277" t="s">
        <v>347</v>
      </c>
      <c r="AU453" s="277" t="s">
        <v>85</v>
      </c>
      <c r="AV453" s="15" t="s">
        <v>103</v>
      </c>
      <c r="AW453" s="15" t="s">
        <v>37</v>
      </c>
      <c r="AX453" s="15" t="s">
        <v>83</v>
      </c>
      <c r="AY453" s="277" t="s">
        <v>335</v>
      </c>
    </row>
    <row r="454" s="2" customFormat="1" ht="16.5" customHeight="1">
      <c r="A454" s="40"/>
      <c r="B454" s="41"/>
      <c r="C454" s="257" t="s">
        <v>1066</v>
      </c>
      <c r="D454" s="257" t="s">
        <v>395</v>
      </c>
      <c r="E454" s="258" t="s">
        <v>3923</v>
      </c>
      <c r="F454" s="259" t="s">
        <v>3924</v>
      </c>
      <c r="G454" s="260" t="s">
        <v>666</v>
      </c>
      <c r="H454" s="261">
        <v>2</v>
      </c>
      <c r="I454" s="262"/>
      <c r="J454" s="263">
        <f>ROUND(I454*H454,2)</f>
        <v>0</v>
      </c>
      <c r="K454" s="259" t="s">
        <v>341</v>
      </c>
      <c r="L454" s="264"/>
      <c r="M454" s="265" t="s">
        <v>19</v>
      </c>
      <c r="N454" s="266" t="s">
        <v>47</v>
      </c>
      <c r="O454" s="86"/>
      <c r="P454" s="225">
        <f>O454*H454</f>
        <v>0</v>
      </c>
      <c r="Q454" s="225">
        <v>0.034000000000000002</v>
      </c>
      <c r="R454" s="225">
        <f>Q454*H454</f>
        <v>0.068000000000000005</v>
      </c>
      <c r="S454" s="225">
        <v>0</v>
      </c>
      <c r="T454" s="225">
        <f>S454*H454</f>
        <v>0</v>
      </c>
      <c r="U454" s="226" t="s">
        <v>19</v>
      </c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R454" s="227" t="s">
        <v>565</v>
      </c>
      <c r="AT454" s="227" t="s">
        <v>395</v>
      </c>
      <c r="AU454" s="227" t="s">
        <v>85</v>
      </c>
      <c r="AY454" s="19" t="s">
        <v>335</v>
      </c>
      <c r="BE454" s="228">
        <f>IF(N454="základní",J454,0)</f>
        <v>0</v>
      </c>
      <c r="BF454" s="228">
        <f>IF(N454="snížená",J454,0)</f>
        <v>0</v>
      </c>
      <c r="BG454" s="228">
        <f>IF(N454="zákl. přenesená",J454,0)</f>
        <v>0</v>
      </c>
      <c r="BH454" s="228">
        <f>IF(N454="sníž. přenesená",J454,0)</f>
        <v>0</v>
      </c>
      <c r="BI454" s="228">
        <f>IF(N454="nulová",J454,0)</f>
        <v>0</v>
      </c>
      <c r="BJ454" s="19" t="s">
        <v>83</v>
      </c>
      <c r="BK454" s="228">
        <f>ROUND(I454*H454,2)</f>
        <v>0</v>
      </c>
      <c r="BL454" s="19" t="s">
        <v>447</v>
      </c>
      <c r="BM454" s="227" t="s">
        <v>3925</v>
      </c>
    </row>
    <row r="455" s="2" customFormat="1">
      <c r="A455" s="40"/>
      <c r="B455" s="41"/>
      <c r="C455" s="42"/>
      <c r="D455" s="229" t="s">
        <v>343</v>
      </c>
      <c r="E455" s="42"/>
      <c r="F455" s="230" t="s">
        <v>3924</v>
      </c>
      <c r="G455" s="42"/>
      <c r="H455" s="42"/>
      <c r="I455" s="231"/>
      <c r="J455" s="42"/>
      <c r="K455" s="42"/>
      <c r="L455" s="46"/>
      <c r="M455" s="232"/>
      <c r="N455" s="233"/>
      <c r="O455" s="86"/>
      <c r="P455" s="86"/>
      <c r="Q455" s="86"/>
      <c r="R455" s="86"/>
      <c r="S455" s="86"/>
      <c r="T455" s="86"/>
      <c r="U455" s="87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T455" s="19" t="s">
        <v>343</v>
      </c>
      <c r="AU455" s="19" t="s">
        <v>85</v>
      </c>
    </row>
    <row r="456" s="2" customFormat="1" ht="16.5" customHeight="1">
      <c r="A456" s="40"/>
      <c r="B456" s="41"/>
      <c r="C456" s="216" t="s">
        <v>1072</v>
      </c>
      <c r="D456" s="216" t="s">
        <v>337</v>
      </c>
      <c r="E456" s="217" t="s">
        <v>3926</v>
      </c>
      <c r="F456" s="218" t="s">
        <v>3927</v>
      </c>
      <c r="G456" s="219" t="s">
        <v>666</v>
      </c>
      <c r="H456" s="220">
        <v>2</v>
      </c>
      <c r="I456" s="221"/>
      <c r="J456" s="222">
        <f>ROUND(I456*H456,2)</f>
        <v>0</v>
      </c>
      <c r="K456" s="218" t="s">
        <v>341</v>
      </c>
      <c r="L456" s="46"/>
      <c r="M456" s="223" t="s">
        <v>19</v>
      </c>
      <c r="N456" s="224" t="s">
        <v>47</v>
      </c>
      <c r="O456" s="86"/>
      <c r="P456" s="225">
        <f>O456*H456</f>
        <v>0</v>
      </c>
      <c r="Q456" s="225">
        <v>0</v>
      </c>
      <c r="R456" s="225">
        <f>Q456*H456</f>
        <v>0</v>
      </c>
      <c r="S456" s="225">
        <v>0</v>
      </c>
      <c r="T456" s="225">
        <f>S456*H456</f>
        <v>0</v>
      </c>
      <c r="U456" s="226" t="s">
        <v>19</v>
      </c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R456" s="227" t="s">
        <v>447</v>
      </c>
      <c r="AT456" s="227" t="s">
        <v>337</v>
      </c>
      <c r="AU456" s="227" t="s">
        <v>85</v>
      </c>
      <c r="AY456" s="19" t="s">
        <v>335</v>
      </c>
      <c r="BE456" s="228">
        <f>IF(N456="základní",J456,0)</f>
        <v>0</v>
      </c>
      <c r="BF456" s="228">
        <f>IF(N456="snížená",J456,0)</f>
        <v>0</v>
      </c>
      <c r="BG456" s="228">
        <f>IF(N456="zákl. přenesená",J456,0)</f>
        <v>0</v>
      </c>
      <c r="BH456" s="228">
        <f>IF(N456="sníž. přenesená",J456,0)</f>
        <v>0</v>
      </c>
      <c r="BI456" s="228">
        <f>IF(N456="nulová",J456,0)</f>
        <v>0</v>
      </c>
      <c r="BJ456" s="19" t="s">
        <v>83</v>
      </c>
      <c r="BK456" s="228">
        <f>ROUND(I456*H456,2)</f>
        <v>0</v>
      </c>
      <c r="BL456" s="19" t="s">
        <v>447</v>
      </c>
      <c r="BM456" s="227" t="s">
        <v>3928</v>
      </c>
    </row>
    <row r="457" s="2" customFormat="1">
      <c r="A457" s="40"/>
      <c r="B457" s="41"/>
      <c r="C457" s="42"/>
      <c r="D457" s="229" t="s">
        <v>343</v>
      </c>
      <c r="E457" s="42"/>
      <c r="F457" s="230" t="s">
        <v>3929</v>
      </c>
      <c r="G457" s="42"/>
      <c r="H457" s="42"/>
      <c r="I457" s="231"/>
      <c r="J457" s="42"/>
      <c r="K457" s="42"/>
      <c r="L457" s="46"/>
      <c r="M457" s="232"/>
      <c r="N457" s="233"/>
      <c r="O457" s="86"/>
      <c r="P457" s="86"/>
      <c r="Q457" s="86"/>
      <c r="R457" s="86"/>
      <c r="S457" s="86"/>
      <c r="T457" s="86"/>
      <c r="U457" s="87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T457" s="19" t="s">
        <v>343</v>
      </c>
      <c r="AU457" s="19" t="s">
        <v>85</v>
      </c>
    </row>
    <row r="458" s="2" customFormat="1">
      <c r="A458" s="40"/>
      <c r="B458" s="41"/>
      <c r="C458" s="42"/>
      <c r="D458" s="234" t="s">
        <v>345</v>
      </c>
      <c r="E458" s="42"/>
      <c r="F458" s="235" t="s">
        <v>3930</v>
      </c>
      <c r="G458" s="42"/>
      <c r="H458" s="42"/>
      <c r="I458" s="231"/>
      <c r="J458" s="42"/>
      <c r="K458" s="42"/>
      <c r="L458" s="46"/>
      <c r="M458" s="232"/>
      <c r="N458" s="233"/>
      <c r="O458" s="86"/>
      <c r="P458" s="86"/>
      <c r="Q458" s="86"/>
      <c r="R458" s="86"/>
      <c r="S458" s="86"/>
      <c r="T458" s="86"/>
      <c r="U458" s="87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T458" s="19" t="s">
        <v>345</v>
      </c>
      <c r="AU458" s="19" t="s">
        <v>85</v>
      </c>
    </row>
    <row r="459" s="13" customFormat="1">
      <c r="A459" s="13"/>
      <c r="B459" s="236"/>
      <c r="C459" s="237"/>
      <c r="D459" s="229" t="s">
        <v>347</v>
      </c>
      <c r="E459" s="238" t="s">
        <v>19</v>
      </c>
      <c r="F459" s="239" t="s">
        <v>3931</v>
      </c>
      <c r="G459" s="237"/>
      <c r="H459" s="240">
        <v>1</v>
      </c>
      <c r="I459" s="241"/>
      <c r="J459" s="237"/>
      <c r="K459" s="237"/>
      <c r="L459" s="242"/>
      <c r="M459" s="243"/>
      <c r="N459" s="244"/>
      <c r="O459" s="244"/>
      <c r="P459" s="244"/>
      <c r="Q459" s="244"/>
      <c r="R459" s="244"/>
      <c r="S459" s="244"/>
      <c r="T459" s="244"/>
      <c r="U459" s="245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T459" s="246" t="s">
        <v>347</v>
      </c>
      <c r="AU459" s="246" t="s">
        <v>85</v>
      </c>
      <c r="AV459" s="13" t="s">
        <v>85</v>
      </c>
      <c r="AW459" s="13" t="s">
        <v>37</v>
      </c>
      <c r="AX459" s="13" t="s">
        <v>76</v>
      </c>
      <c r="AY459" s="246" t="s">
        <v>335</v>
      </c>
    </row>
    <row r="460" s="13" customFormat="1">
      <c r="A460" s="13"/>
      <c r="B460" s="236"/>
      <c r="C460" s="237"/>
      <c r="D460" s="229" t="s">
        <v>347</v>
      </c>
      <c r="E460" s="238" t="s">
        <v>19</v>
      </c>
      <c r="F460" s="239" t="s">
        <v>3932</v>
      </c>
      <c r="G460" s="237"/>
      <c r="H460" s="240">
        <v>1</v>
      </c>
      <c r="I460" s="241"/>
      <c r="J460" s="237"/>
      <c r="K460" s="237"/>
      <c r="L460" s="242"/>
      <c r="M460" s="243"/>
      <c r="N460" s="244"/>
      <c r="O460" s="244"/>
      <c r="P460" s="244"/>
      <c r="Q460" s="244"/>
      <c r="R460" s="244"/>
      <c r="S460" s="244"/>
      <c r="T460" s="244"/>
      <c r="U460" s="245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T460" s="246" t="s">
        <v>347</v>
      </c>
      <c r="AU460" s="246" t="s">
        <v>85</v>
      </c>
      <c r="AV460" s="13" t="s">
        <v>85</v>
      </c>
      <c r="AW460" s="13" t="s">
        <v>37</v>
      </c>
      <c r="AX460" s="13" t="s">
        <v>76</v>
      </c>
      <c r="AY460" s="246" t="s">
        <v>335</v>
      </c>
    </row>
    <row r="461" s="15" customFormat="1">
      <c r="A461" s="15"/>
      <c r="B461" s="267"/>
      <c r="C461" s="268"/>
      <c r="D461" s="229" t="s">
        <v>347</v>
      </c>
      <c r="E461" s="269" t="s">
        <v>19</v>
      </c>
      <c r="F461" s="270" t="s">
        <v>462</v>
      </c>
      <c r="G461" s="268"/>
      <c r="H461" s="271">
        <v>2</v>
      </c>
      <c r="I461" s="272"/>
      <c r="J461" s="268"/>
      <c r="K461" s="268"/>
      <c r="L461" s="273"/>
      <c r="M461" s="274"/>
      <c r="N461" s="275"/>
      <c r="O461" s="275"/>
      <c r="P461" s="275"/>
      <c r="Q461" s="275"/>
      <c r="R461" s="275"/>
      <c r="S461" s="275"/>
      <c r="T461" s="275"/>
      <c r="U461" s="276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T461" s="277" t="s">
        <v>347</v>
      </c>
      <c r="AU461" s="277" t="s">
        <v>85</v>
      </c>
      <c r="AV461" s="15" t="s">
        <v>103</v>
      </c>
      <c r="AW461" s="15" t="s">
        <v>37</v>
      </c>
      <c r="AX461" s="15" t="s">
        <v>83</v>
      </c>
      <c r="AY461" s="277" t="s">
        <v>335</v>
      </c>
    </row>
    <row r="462" s="2" customFormat="1" ht="16.5" customHeight="1">
      <c r="A462" s="40"/>
      <c r="B462" s="41"/>
      <c r="C462" s="257" t="s">
        <v>1077</v>
      </c>
      <c r="D462" s="257" t="s">
        <v>395</v>
      </c>
      <c r="E462" s="258" t="s">
        <v>3933</v>
      </c>
      <c r="F462" s="259" t="s">
        <v>3934</v>
      </c>
      <c r="G462" s="260" t="s">
        <v>666</v>
      </c>
      <c r="H462" s="261">
        <v>2</v>
      </c>
      <c r="I462" s="262"/>
      <c r="J462" s="263">
        <f>ROUND(I462*H462,2)</f>
        <v>0</v>
      </c>
      <c r="K462" s="259" t="s">
        <v>341</v>
      </c>
      <c r="L462" s="264"/>
      <c r="M462" s="265" t="s">
        <v>19</v>
      </c>
      <c r="N462" s="266" t="s">
        <v>47</v>
      </c>
      <c r="O462" s="86"/>
      <c r="P462" s="225">
        <f>O462*H462</f>
        <v>0</v>
      </c>
      <c r="Q462" s="225">
        <v>0.050000000000000003</v>
      </c>
      <c r="R462" s="225">
        <f>Q462*H462</f>
        <v>0.10000000000000001</v>
      </c>
      <c r="S462" s="225">
        <v>0</v>
      </c>
      <c r="T462" s="225">
        <f>S462*H462</f>
        <v>0</v>
      </c>
      <c r="U462" s="226" t="s">
        <v>19</v>
      </c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R462" s="227" t="s">
        <v>565</v>
      </c>
      <c r="AT462" s="227" t="s">
        <v>395</v>
      </c>
      <c r="AU462" s="227" t="s">
        <v>85</v>
      </c>
      <c r="AY462" s="19" t="s">
        <v>335</v>
      </c>
      <c r="BE462" s="228">
        <f>IF(N462="základní",J462,0)</f>
        <v>0</v>
      </c>
      <c r="BF462" s="228">
        <f>IF(N462="snížená",J462,0)</f>
        <v>0</v>
      </c>
      <c r="BG462" s="228">
        <f>IF(N462="zákl. přenesená",J462,0)</f>
        <v>0</v>
      </c>
      <c r="BH462" s="228">
        <f>IF(N462="sníž. přenesená",J462,0)</f>
        <v>0</v>
      </c>
      <c r="BI462" s="228">
        <f>IF(N462="nulová",J462,0)</f>
        <v>0</v>
      </c>
      <c r="BJ462" s="19" t="s">
        <v>83</v>
      </c>
      <c r="BK462" s="228">
        <f>ROUND(I462*H462,2)</f>
        <v>0</v>
      </c>
      <c r="BL462" s="19" t="s">
        <v>447</v>
      </c>
      <c r="BM462" s="227" t="s">
        <v>3935</v>
      </c>
    </row>
    <row r="463" s="2" customFormat="1">
      <c r="A463" s="40"/>
      <c r="B463" s="41"/>
      <c r="C463" s="42"/>
      <c r="D463" s="229" t="s">
        <v>343</v>
      </c>
      <c r="E463" s="42"/>
      <c r="F463" s="230" t="s">
        <v>3934</v>
      </c>
      <c r="G463" s="42"/>
      <c r="H463" s="42"/>
      <c r="I463" s="231"/>
      <c r="J463" s="42"/>
      <c r="K463" s="42"/>
      <c r="L463" s="46"/>
      <c r="M463" s="232"/>
      <c r="N463" s="233"/>
      <c r="O463" s="86"/>
      <c r="P463" s="86"/>
      <c r="Q463" s="86"/>
      <c r="R463" s="86"/>
      <c r="S463" s="86"/>
      <c r="T463" s="86"/>
      <c r="U463" s="87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T463" s="19" t="s">
        <v>343</v>
      </c>
      <c r="AU463" s="19" t="s">
        <v>85</v>
      </c>
    </row>
    <row r="464" s="2" customFormat="1" ht="16.5" customHeight="1">
      <c r="A464" s="40"/>
      <c r="B464" s="41"/>
      <c r="C464" s="216" t="s">
        <v>1084</v>
      </c>
      <c r="D464" s="216" t="s">
        <v>337</v>
      </c>
      <c r="E464" s="217" t="s">
        <v>3936</v>
      </c>
      <c r="F464" s="218" t="s">
        <v>3937</v>
      </c>
      <c r="G464" s="219" t="s">
        <v>618</v>
      </c>
      <c r="H464" s="220">
        <v>25</v>
      </c>
      <c r="I464" s="221"/>
      <c r="J464" s="222">
        <f>ROUND(I464*H464,2)</f>
        <v>0</v>
      </c>
      <c r="K464" s="218" t="s">
        <v>341</v>
      </c>
      <c r="L464" s="46"/>
      <c r="M464" s="223" t="s">
        <v>19</v>
      </c>
      <c r="N464" s="224" t="s">
        <v>47</v>
      </c>
      <c r="O464" s="86"/>
      <c r="P464" s="225">
        <f>O464*H464</f>
        <v>0</v>
      </c>
      <c r="Q464" s="225">
        <v>0</v>
      </c>
      <c r="R464" s="225">
        <f>Q464*H464</f>
        <v>0</v>
      </c>
      <c r="S464" s="225">
        <v>0</v>
      </c>
      <c r="T464" s="225">
        <f>S464*H464</f>
        <v>0</v>
      </c>
      <c r="U464" s="226" t="s">
        <v>19</v>
      </c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R464" s="227" t="s">
        <v>447</v>
      </c>
      <c r="AT464" s="227" t="s">
        <v>337</v>
      </c>
      <c r="AU464" s="227" t="s">
        <v>85</v>
      </c>
      <c r="AY464" s="19" t="s">
        <v>335</v>
      </c>
      <c r="BE464" s="228">
        <f>IF(N464="základní",J464,0)</f>
        <v>0</v>
      </c>
      <c r="BF464" s="228">
        <f>IF(N464="snížená",J464,0)</f>
        <v>0</v>
      </c>
      <c r="BG464" s="228">
        <f>IF(N464="zákl. přenesená",J464,0)</f>
        <v>0</v>
      </c>
      <c r="BH464" s="228">
        <f>IF(N464="sníž. přenesená",J464,0)</f>
        <v>0</v>
      </c>
      <c r="BI464" s="228">
        <f>IF(N464="nulová",J464,0)</f>
        <v>0</v>
      </c>
      <c r="BJ464" s="19" t="s">
        <v>83</v>
      </c>
      <c r="BK464" s="228">
        <f>ROUND(I464*H464,2)</f>
        <v>0</v>
      </c>
      <c r="BL464" s="19" t="s">
        <v>447</v>
      </c>
      <c r="BM464" s="227" t="s">
        <v>3938</v>
      </c>
    </row>
    <row r="465" s="2" customFormat="1">
      <c r="A465" s="40"/>
      <c r="B465" s="41"/>
      <c r="C465" s="42"/>
      <c r="D465" s="229" t="s">
        <v>343</v>
      </c>
      <c r="E465" s="42"/>
      <c r="F465" s="230" t="s">
        <v>3939</v>
      </c>
      <c r="G465" s="42"/>
      <c r="H465" s="42"/>
      <c r="I465" s="231"/>
      <c r="J465" s="42"/>
      <c r="K465" s="42"/>
      <c r="L465" s="46"/>
      <c r="M465" s="232"/>
      <c r="N465" s="233"/>
      <c r="O465" s="86"/>
      <c r="P465" s="86"/>
      <c r="Q465" s="86"/>
      <c r="R465" s="86"/>
      <c r="S465" s="86"/>
      <c r="T465" s="86"/>
      <c r="U465" s="87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T465" s="19" t="s">
        <v>343</v>
      </c>
      <c r="AU465" s="19" t="s">
        <v>85</v>
      </c>
    </row>
    <row r="466" s="2" customFormat="1">
      <c r="A466" s="40"/>
      <c r="B466" s="41"/>
      <c r="C466" s="42"/>
      <c r="D466" s="234" t="s">
        <v>345</v>
      </c>
      <c r="E466" s="42"/>
      <c r="F466" s="235" t="s">
        <v>3940</v>
      </c>
      <c r="G466" s="42"/>
      <c r="H466" s="42"/>
      <c r="I466" s="231"/>
      <c r="J466" s="42"/>
      <c r="K466" s="42"/>
      <c r="L466" s="46"/>
      <c r="M466" s="232"/>
      <c r="N466" s="233"/>
      <c r="O466" s="86"/>
      <c r="P466" s="86"/>
      <c r="Q466" s="86"/>
      <c r="R466" s="86"/>
      <c r="S466" s="86"/>
      <c r="T466" s="86"/>
      <c r="U466" s="87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T466" s="19" t="s">
        <v>345</v>
      </c>
      <c r="AU466" s="19" t="s">
        <v>85</v>
      </c>
    </row>
    <row r="467" s="2" customFormat="1" ht="16.5" customHeight="1">
      <c r="A467" s="40"/>
      <c r="B467" s="41"/>
      <c r="C467" s="257" t="s">
        <v>1089</v>
      </c>
      <c r="D467" s="257" t="s">
        <v>395</v>
      </c>
      <c r="E467" s="258" t="s">
        <v>3941</v>
      </c>
      <c r="F467" s="259" t="s">
        <v>3942</v>
      </c>
      <c r="G467" s="260" t="s">
        <v>618</v>
      </c>
      <c r="H467" s="261">
        <v>25.75</v>
      </c>
      <c r="I467" s="262"/>
      <c r="J467" s="263">
        <f>ROUND(I467*H467,2)</f>
        <v>0</v>
      </c>
      <c r="K467" s="259" t="s">
        <v>341</v>
      </c>
      <c r="L467" s="264"/>
      <c r="M467" s="265" t="s">
        <v>19</v>
      </c>
      <c r="N467" s="266" t="s">
        <v>47</v>
      </c>
      <c r="O467" s="86"/>
      <c r="P467" s="225">
        <f>O467*H467</f>
        <v>0</v>
      </c>
      <c r="Q467" s="225">
        <v>0.001</v>
      </c>
      <c r="R467" s="225">
        <f>Q467*H467</f>
        <v>0.025750000000000002</v>
      </c>
      <c r="S467" s="225">
        <v>0</v>
      </c>
      <c r="T467" s="225">
        <f>S467*H467</f>
        <v>0</v>
      </c>
      <c r="U467" s="226" t="s">
        <v>19</v>
      </c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R467" s="227" t="s">
        <v>565</v>
      </c>
      <c r="AT467" s="227" t="s">
        <v>395</v>
      </c>
      <c r="AU467" s="227" t="s">
        <v>85</v>
      </c>
      <c r="AY467" s="19" t="s">
        <v>335</v>
      </c>
      <c r="BE467" s="228">
        <f>IF(N467="základní",J467,0)</f>
        <v>0</v>
      </c>
      <c r="BF467" s="228">
        <f>IF(N467="snížená",J467,0)</f>
        <v>0</v>
      </c>
      <c r="BG467" s="228">
        <f>IF(N467="zákl. přenesená",J467,0)</f>
        <v>0</v>
      </c>
      <c r="BH467" s="228">
        <f>IF(N467="sníž. přenesená",J467,0)</f>
        <v>0</v>
      </c>
      <c r="BI467" s="228">
        <f>IF(N467="nulová",J467,0)</f>
        <v>0</v>
      </c>
      <c r="BJ467" s="19" t="s">
        <v>83</v>
      </c>
      <c r="BK467" s="228">
        <f>ROUND(I467*H467,2)</f>
        <v>0</v>
      </c>
      <c r="BL467" s="19" t="s">
        <v>447</v>
      </c>
      <c r="BM467" s="227" t="s">
        <v>3943</v>
      </c>
    </row>
    <row r="468" s="2" customFormat="1">
      <c r="A468" s="40"/>
      <c r="B468" s="41"/>
      <c r="C468" s="42"/>
      <c r="D468" s="229" t="s">
        <v>343</v>
      </c>
      <c r="E468" s="42"/>
      <c r="F468" s="230" t="s">
        <v>3942</v>
      </c>
      <c r="G468" s="42"/>
      <c r="H468" s="42"/>
      <c r="I468" s="231"/>
      <c r="J468" s="42"/>
      <c r="K468" s="42"/>
      <c r="L468" s="46"/>
      <c r="M468" s="232"/>
      <c r="N468" s="233"/>
      <c r="O468" s="86"/>
      <c r="P468" s="86"/>
      <c r="Q468" s="86"/>
      <c r="R468" s="86"/>
      <c r="S468" s="86"/>
      <c r="T468" s="86"/>
      <c r="U468" s="87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T468" s="19" t="s">
        <v>343</v>
      </c>
      <c r="AU468" s="19" t="s">
        <v>85</v>
      </c>
    </row>
    <row r="469" s="13" customFormat="1">
      <c r="A469" s="13"/>
      <c r="B469" s="236"/>
      <c r="C469" s="237"/>
      <c r="D469" s="229" t="s">
        <v>347</v>
      </c>
      <c r="E469" s="237"/>
      <c r="F469" s="239" t="s">
        <v>3944</v>
      </c>
      <c r="G469" s="237"/>
      <c r="H469" s="240">
        <v>25.75</v>
      </c>
      <c r="I469" s="241"/>
      <c r="J469" s="237"/>
      <c r="K469" s="237"/>
      <c r="L469" s="242"/>
      <c r="M469" s="243"/>
      <c r="N469" s="244"/>
      <c r="O469" s="244"/>
      <c r="P469" s="244"/>
      <c r="Q469" s="244"/>
      <c r="R469" s="244"/>
      <c r="S469" s="244"/>
      <c r="T469" s="244"/>
      <c r="U469" s="245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T469" s="246" t="s">
        <v>347</v>
      </c>
      <c r="AU469" s="246" t="s">
        <v>85</v>
      </c>
      <c r="AV469" s="13" t="s">
        <v>85</v>
      </c>
      <c r="AW469" s="13" t="s">
        <v>4</v>
      </c>
      <c r="AX469" s="13" t="s">
        <v>83</v>
      </c>
      <c r="AY469" s="246" t="s">
        <v>335</v>
      </c>
    </row>
    <row r="470" s="2" customFormat="1" ht="16.5" customHeight="1">
      <c r="A470" s="40"/>
      <c r="B470" s="41"/>
      <c r="C470" s="216" t="s">
        <v>1093</v>
      </c>
      <c r="D470" s="216" t="s">
        <v>337</v>
      </c>
      <c r="E470" s="217" t="s">
        <v>3945</v>
      </c>
      <c r="F470" s="218" t="s">
        <v>3946</v>
      </c>
      <c r="G470" s="219" t="s">
        <v>666</v>
      </c>
      <c r="H470" s="220">
        <v>4</v>
      </c>
      <c r="I470" s="221"/>
      <c r="J470" s="222">
        <f>ROUND(I470*H470,2)</f>
        <v>0</v>
      </c>
      <c r="K470" s="218" t="s">
        <v>341</v>
      </c>
      <c r="L470" s="46"/>
      <c r="M470" s="223" t="s">
        <v>19</v>
      </c>
      <c r="N470" s="224" t="s">
        <v>47</v>
      </c>
      <c r="O470" s="86"/>
      <c r="P470" s="225">
        <f>O470*H470</f>
        <v>0</v>
      </c>
      <c r="Q470" s="225">
        <v>0</v>
      </c>
      <c r="R470" s="225">
        <f>Q470*H470</f>
        <v>0</v>
      </c>
      <c r="S470" s="225">
        <v>0</v>
      </c>
      <c r="T470" s="225">
        <f>S470*H470</f>
        <v>0</v>
      </c>
      <c r="U470" s="226" t="s">
        <v>19</v>
      </c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R470" s="227" t="s">
        <v>447</v>
      </c>
      <c r="AT470" s="227" t="s">
        <v>337</v>
      </c>
      <c r="AU470" s="227" t="s">
        <v>85</v>
      </c>
      <c r="AY470" s="19" t="s">
        <v>335</v>
      </c>
      <c r="BE470" s="228">
        <f>IF(N470="základní",J470,0)</f>
        <v>0</v>
      </c>
      <c r="BF470" s="228">
        <f>IF(N470="snížená",J470,0)</f>
        <v>0</v>
      </c>
      <c r="BG470" s="228">
        <f>IF(N470="zákl. přenesená",J470,0)</f>
        <v>0</v>
      </c>
      <c r="BH470" s="228">
        <f>IF(N470="sníž. přenesená",J470,0)</f>
        <v>0</v>
      </c>
      <c r="BI470" s="228">
        <f>IF(N470="nulová",J470,0)</f>
        <v>0</v>
      </c>
      <c r="BJ470" s="19" t="s">
        <v>83</v>
      </c>
      <c r="BK470" s="228">
        <f>ROUND(I470*H470,2)</f>
        <v>0</v>
      </c>
      <c r="BL470" s="19" t="s">
        <v>447</v>
      </c>
      <c r="BM470" s="227" t="s">
        <v>3947</v>
      </c>
    </row>
    <row r="471" s="2" customFormat="1">
      <c r="A471" s="40"/>
      <c r="B471" s="41"/>
      <c r="C471" s="42"/>
      <c r="D471" s="229" t="s">
        <v>343</v>
      </c>
      <c r="E471" s="42"/>
      <c r="F471" s="230" t="s">
        <v>3948</v>
      </c>
      <c r="G471" s="42"/>
      <c r="H471" s="42"/>
      <c r="I471" s="231"/>
      <c r="J471" s="42"/>
      <c r="K471" s="42"/>
      <c r="L471" s="46"/>
      <c r="M471" s="232"/>
      <c r="N471" s="233"/>
      <c r="O471" s="86"/>
      <c r="P471" s="86"/>
      <c r="Q471" s="86"/>
      <c r="R471" s="86"/>
      <c r="S471" s="86"/>
      <c r="T471" s="86"/>
      <c r="U471" s="87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T471" s="19" t="s">
        <v>343</v>
      </c>
      <c r="AU471" s="19" t="s">
        <v>85</v>
      </c>
    </row>
    <row r="472" s="2" customFormat="1">
      <c r="A472" s="40"/>
      <c r="B472" s="41"/>
      <c r="C472" s="42"/>
      <c r="D472" s="234" t="s">
        <v>345</v>
      </c>
      <c r="E472" s="42"/>
      <c r="F472" s="235" t="s">
        <v>3949</v>
      </c>
      <c r="G472" s="42"/>
      <c r="H472" s="42"/>
      <c r="I472" s="231"/>
      <c r="J472" s="42"/>
      <c r="K472" s="42"/>
      <c r="L472" s="46"/>
      <c r="M472" s="232"/>
      <c r="N472" s="233"/>
      <c r="O472" s="86"/>
      <c r="P472" s="86"/>
      <c r="Q472" s="86"/>
      <c r="R472" s="86"/>
      <c r="S472" s="86"/>
      <c r="T472" s="86"/>
      <c r="U472" s="87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T472" s="19" t="s">
        <v>345</v>
      </c>
      <c r="AU472" s="19" t="s">
        <v>85</v>
      </c>
    </row>
    <row r="473" s="2" customFormat="1" ht="16.5" customHeight="1">
      <c r="A473" s="40"/>
      <c r="B473" s="41"/>
      <c r="C473" s="257" t="s">
        <v>1102</v>
      </c>
      <c r="D473" s="257" t="s">
        <v>395</v>
      </c>
      <c r="E473" s="258" t="s">
        <v>3950</v>
      </c>
      <c r="F473" s="259" t="s">
        <v>3951</v>
      </c>
      <c r="G473" s="260" t="s">
        <v>666</v>
      </c>
      <c r="H473" s="261">
        <v>4</v>
      </c>
      <c r="I473" s="262"/>
      <c r="J473" s="263">
        <f>ROUND(I473*H473,2)</f>
        <v>0</v>
      </c>
      <c r="K473" s="259" t="s">
        <v>341</v>
      </c>
      <c r="L473" s="264"/>
      <c r="M473" s="265" t="s">
        <v>19</v>
      </c>
      <c r="N473" s="266" t="s">
        <v>47</v>
      </c>
      <c r="O473" s="86"/>
      <c r="P473" s="225">
        <f>O473*H473</f>
        <v>0</v>
      </c>
      <c r="Q473" s="225">
        <v>3.0000000000000001E-05</v>
      </c>
      <c r="R473" s="225">
        <f>Q473*H473</f>
        <v>0.00012</v>
      </c>
      <c r="S473" s="225">
        <v>0</v>
      </c>
      <c r="T473" s="225">
        <f>S473*H473</f>
        <v>0</v>
      </c>
      <c r="U473" s="226" t="s">
        <v>19</v>
      </c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R473" s="227" t="s">
        <v>565</v>
      </c>
      <c r="AT473" s="227" t="s">
        <v>395</v>
      </c>
      <c r="AU473" s="227" t="s">
        <v>85</v>
      </c>
      <c r="AY473" s="19" t="s">
        <v>335</v>
      </c>
      <c r="BE473" s="228">
        <f>IF(N473="základní",J473,0)</f>
        <v>0</v>
      </c>
      <c r="BF473" s="228">
        <f>IF(N473="snížená",J473,0)</f>
        <v>0</v>
      </c>
      <c r="BG473" s="228">
        <f>IF(N473="zákl. přenesená",J473,0)</f>
        <v>0</v>
      </c>
      <c r="BH473" s="228">
        <f>IF(N473="sníž. přenesená",J473,0)</f>
        <v>0</v>
      </c>
      <c r="BI473" s="228">
        <f>IF(N473="nulová",J473,0)</f>
        <v>0</v>
      </c>
      <c r="BJ473" s="19" t="s">
        <v>83</v>
      </c>
      <c r="BK473" s="228">
        <f>ROUND(I473*H473,2)</f>
        <v>0</v>
      </c>
      <c r="BL473" s="19" t="s">
        <v>447</v>
      </c>
      <c r="BM473" s="227" t="s">
        <v>3952</v>
      </c>
    </row>
    <row r="474" s="2" customFormat="1">
      <c r="A474" s="40"/>
      <c r="B474" s="41"/>
      <c r="C474" s="42"/>
      <c r="D474" s="229" t="s">
        <v>343</v>
      </c>
      <c r="E474" s="42"/>
      <c r="F474" s="230" t="s">
        <v>3951</v>
      </c>
      <c r="G474" s="42"/>
      <c r="H474" s="42"/>
      <c r="I474" s="231"/>
      <c r="J474" s="42"/>
      <c r="K474" s="42"/>
      <c r="L474" s="46"/>
      <c r="M474" s="232"/>
      <c r="N474" s="233"/>
      <c r="O474" s="86"/>
      <c r="P474" s="86"/>
      <c r="Q474" s="86"/>
      <c r="R474" s="86"/>
      <c r="S474" s="86"/>
      <c r="T474" s="86"/>
      <c r="U474" s="87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T474" s="19" t="s">
        <v>343</v>
      </c>
      <c r="AU474" s="19" t="s">
        <v>85</v>
      </c>
    </row>
    <row r="475" s="2" customFormat="1" ht="16.5" customHeight="1">
      <c r="A475" s="40"/>
      <c r="B475" s="41"/>
      <c r="C475" s="216" t="s">
        <v>1108</v>
      </c>
      <c r="D475" s="216" t="s">
        <v>337</v>
      </c>
      <c r="E475" s="217" t="s">
        <v>3953</v>
      </c>
      <c r="F475" s="218" t="s">
        <v>3954</v>
      </c>
      <c r="G475" s="219" t="s">
        <v>666</v>
      </c>
      <c r="H475" s="220">
        <v>4</v>
      </c>
      <c r="I475" s="221"/>
      <c r="J475" s="222">
        <f>ROUND(I475*H475,2)</f>
        <v>0</v>
      </c>
      <c r="K475" s="218" t="s">
        <v>341</v>
      </c>
      <c r="L475" s="46"/>
      <c r="M475" s="223" t="s">
        <v>19</v>
      </c>
      <c r="N475" s="224" t="s">
        <v>47</v>
      </c>
      <c r="O475" s="86"/>
      <c r="P475" s="225">
        <f>O475*H475</f>
        <v>0</v>
      </c>
      <c r="Q475" s="225">
        <v>0</v>
      </c>
      <c r="R475" s="225">
        <f>Q475*H475</f>
        <v>0</v>
      </c>
      <c r="S475" s="225">
        <v>0</v>
      </c>
      <c r="T475" s="225">
        <f>S475*H475</f>
        <v>0</v>
      </c>
      <c r="U475" s="226" t="s">
        <v>19</v>
      </c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R475" s="227" t="s">
        <v>447</v>
      </c>
      <c r="AT475" s="227" t="s">
        <v>337</v>
      </c>
      <c r="AU475" s="227" t="s">
        <v>85</v>
      </c>
      <c r="AY475" s="19" t="s">
        <v>335</v>
      </c>
      <c r="BE475" s="228">
        <f>IF(N475="základní",J475,0)</f>
        <v>0</v>
      </c>
      <c r="BF475" s="228">
        <f>IF(N475="snížená",J475,0)</f>
        <v>0</v>
      </c>
      <c r="BG475" s="228">
        <f>IF(N475="zákl. přenesená",J475,0)</f>
        <v>0</v>
      </c>
      <c r="BH475" s="228">
        <f>IF(N475="sníž. přenesená",J475,0)</f>
        <v>0</v>
      </c>
      <c r="BI475" s="228">
        <f>IF(N475="nulová",J475,0)</f>
        <v>0</v>
      </c>
      <c r="BJ475" s="19" t="s">
        <v>83</v>
      </c>
      <c r="BK475" s="228">
        <f>ROUND(I475*H475,2)</f>
        <v>0</v>
      </c>
      <c r="BL475" s="19" t="s">
        <v>447</v>
      </c>
      <c r="BM475" s="227" t="s">
        <v>3955</v>
      </c>
    </row>
    <row r="476" s="2" customFormat="1">
      <c r="A476" s="40"/>
      <c r="B476" s="41"/>
      <c r="C476" s="42"/>
      <c r="D476" s="229" t="s">
        <v>343</v>
      </c>
      <c r="E476" s="42"/>
      <c r="F476" s="230" t="s">
        <v>3956</v>
      </c>
      <c r="G476" s="42"/>
      <c r="H476" s="42"/>
      <c r="I476" s="231"/>
      <c r="J476" s="42"/>
      <c r="K476" s="42"/>
      <c r="L476" s="46"/>
      <c r="M476" s="232"/>
      <c r="N476" s="233"/>
      <c r="O476" s="86"/>
      <c r="P476" s="86"/>
      <c r="Q476" s="86"/>
      <c r="R476" s="86"/>
      <c r="S476" s="86"/>
      <c r="T476" s="86"/>
      <c r="U476" s="87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T476" s="19" t="s">
        <v>343</v>
      </c>
      <c r="AU476" s="19" t="s">
        <v>85</v>
      </c>
    </row>
    <row r="477" s="2" customFormat="1">
      <c r="A477" s="40"/>
      <c r="B477" s="41"/>
      <c r="C477" s="42"/>
      <c r="D477" s="234" t="s">
        <v>345</v>
      </c>
      <c r="E477" s="42"/>
      <c r="F477" s="235" t="s">
        <v>3957</v>
      </c>
      <c r="G477" s="42"/>
      <c r="H477" s="42"/>
      <c r="I477" s="231"/>
      <c r="J477" s="42"/>
      <c r="K477" s="42"/>
      <c r="L477" s="46"/>
      <c r="M477" s="232"/>
      <c r="N477" s="233"/>
      <c r="O477" s="86"/>
      <c r="P477" s="86"/>
      <c r="Q477" s="86"/>
      <c r="R477" s="86"/>
      <c r="S477" s="86"/>
      <c r="T477" s="86"/>
      <c r="U477" s="87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T477" s="19" t="s">
        <v>345</v>
      </c>
      <c r="AU477" s="19" t="s">
        <v>85</v>
      </c>
    </row>
    <row r="478" s="2" customFormat="1" ht="16.5" customHeight="1">
      <c r="A478" s="40"/>
      <c r="B478" s="41"/>
      <c r="C478" s="257" t="s">
        <v>1127</v>
      </c>
      <c r="D478" s="257" t="s">
        <v>395</v>
      </c>
      <c r="E478" s="258" t="s">
        <v>3958</v>
      </c>
      <c r="F478" s="259" t="s">
        <v>3959</v>
      </c>
      <c r="G478" s="260" t="s">
        <v>666</v>
      </c>
      <c r="H478" s="261">
        <v>4</v>
      </c>
      <c r="I478" s="262"/>
      <c r="J478" s="263">
        <f>ROUND(I478*H478,2)</f>
        <v>0</v>
      </c>
      <c r="K478" s="259" t="s">
        <v>341</v>
      </c>
      <c r="L478" s="264"/>
      <c r="M478" s="265" t="s">
        <v>19</v>
      </c>
      <c r="N478" s="266" t="s">
        <v>47</v>
      </c>
      <c r="O478" s="86"/>
      <c r="P478" s="225">
        <f>O478*H478</f>
        <v>0</v>
      </c>
      <c r="Q478" s="225">
        <v>4.0000000000000003E-05</v>
      </c>
      <c r="R478" s="225">
        <f>Q478*H478</f>
        <v>0.00016000000000000001</v>
      </c>
      <c r="S478" s="225">
        <v>0</v>
      </c>
      <c r="T478" s="225">
        <f>S478*H478</f>
        <v>0</v>
      </c>
      <c r="U478" s="226" t="s">
        <v>19</v>
      </c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R478" s="227" t="s">
        <v>565</v>
      </c>
      <c r="AT478" s="227" t="s">
        <v>395</v>
      </c>
      <c r="AU478" s="227" t="s">
        <v>85</v>
      </c>
      <c r="AY478" s="19" t="s">
        <v>335</v>
      </c>
      <c r="BE478" s="228">
        <f>IF(N478="základní",J478,0)</f>
        <v>0</v>
      </c>
      <c r="BF478" s="228">
        <f>IF(N478="snížená",J478,0)</f>
        <v>0</v>
      </c>
      <c r="BG478" s="228">
        <f>IF(N478="zákl. přenesená",J478,0)</f>
        <v>0</v>
      </c>
      <c r="BH478" s="228">
        <f>IF(N478="sníž. přenesená",J478,0)</f>
        <v>0</v>
      </c>
      <c r="BI478" s="228">
        <f>IF(N478="nulová",J478,0)</f>
        <v>0</v>
      </c>
      <c r="BJ478" s="19" t="s">
        <v>83</v>
      </c>
      <c r="BK478" s="228">
        <f>ROUND(I478*H478,2)</f>
        <v>0</v>
      </c>
      <c r="BL478" s="19" t="s">
        <v>447</v>
      </c>
      <c r="BM478" s="227" t="s">
        <v>3960</v>
      </c>
    </row>
    <row r="479" s="2" customFormat="1">
      <c r="A479" s="40"/>
      <c r="B479" s="41"/>
      <c r="C479" s="42"/>
      <c r="D479" s="229" t="s">
        <v>343</v>
      </c>
      <c r="E479" s="42"/>
      <c r="F479" s="230" t="s">
        <v>3959</v>
      </c>
      <c r="G479" s="42"/>
      <c r="H479" s="42"/>
      <c r="I479" s="231"/>
      <c r="J479" s="42"/>
      <c r="K479" s="42"/>
      <c r="L479" s="46"/>
      <c r="M479" s="232"/>
      <c r="N479" s="233"/>
      <c r="O479" s="86"/>
      <c r="P479" s="86"/>
      <c r="Q479" s="86"/>
      <c r="R479" s="86"/>
      <c r="S479" s="86"/>
      <c r="T479" s="86"/>
      <c r="U479" s="87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T479" s="19" t="s">
        <v>343</v>
      </c>
      <c r="AU479" s="19" t="s">
        <v>85</v>
      </c>
    </row>
    <row r="480" s="2" customFormat="1" ht="16.5" customHeight="1">
      <c r="A480" s="40"/>
      <c r="B480" s="41"/>
      <c r="C480" s="216" t="s">
        <v>1133</v>
      </c>
      <c r="D480" s="216" t="s">
        <v>337</v>
      </c>
      <c r="E480" s="217" t="s">
        <v>3961</v>
      </c>
      <c r="F480" s="218" t="s">
        <v>3962</v>
      </c>
      <c r="G480" s="219" t="s">
        <v>666</v>
      </c>
      <c r="H480" s="220">
        <v>2</v>
      </c>
      <c r="I480" s="221"/>
      <c r="J480" s="222">
        <f>ROUND(I480*H480,2)</f>
        <v>0</v>
      </c>
      <c r="K480" s="218" t="s">
        <v>341</v>
      </c>
      <c r="L480" s="46"/>
      <c r="M480" s="223" t="s">
        <v>19</v>
      </c>
      <c r="N480" s="224" t="s">
        <v>47</v>
      </c>
      <c r="O480" s="86"/>
      <c r="P480" s="225">
        <f>O480*H480</f>
        <v>0</v>
      </c>
      <c r="Q480" s="225">
        <v>0</v>
      </c>
      <c r="R480" s="225">
        <f>Q480*H480</f>
        <v>0</v>
      </c>
      <c r="S480" s="225">
        <v>0</v>
      </c>
      <c r="T480" s="225">
        <f>S480*H480</f>
        <v>0</v>
      </c>
      <c r="U480" s="226" t="s">
        <v>19</v>
      </c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R480" s="227" t="s">
        <v>447</v>
      </c>
      <c r="AT480" s="227" t="s">
        <v>337</v>
      </c>
      <c r="AU480" s="227" t="s">
        <v>85</v>
      </c>
      <c r="AY480" s="19" t="s">
        <v>335</v>
      </c>
      <c r="BE480" s="228">
        <f>IF(N480="základní",J480,0)</f>
        <v>0</v>
      </c>
      <c r="BF480" s="228">
        <f>IF(N480="snížená",J480,0)</f>
        <v>0</v>
      </c>
      <c r="BG480" s="228">
        <f>IF(N480="zákl. přenesená",J480,0)</f>
        <v>0</v>
      </c>
      <c r="BH480" s="228">
        <f>IF(N480="sníž. přenesená",J480,0)</f>
        <v>0</v>
      </c>
      <c r="BI480" s="228">
        <f>IF(N480="nulová",J480,0)</f>
        <v>0</v>
      </c>
      <c r="BJ480" s="19" t="s">
        <v>83</v>
      </c>
      <c r="BK480" s="228">
        <f>ROUND(I480*H480,2)</f>
        <v>0</v>
      </c>
      <c r="BL480" s="19" t="s">
        <v>447</v>
      </c>
      <c r="BM480" s="227" t="s">
        <v>3963</v>
      </c>
    </row>
    <row r="481" s="2" customFormat="1">
      <c r="A481" s="40"/>
      <c r="B481" s="41"/>
      <c r="C481" s="42"/>
      <c r="D481" s="229" t="s">
        <v>343</v>
      </c>
      <c r="E481" s="42"/>
      <c r="F481" s="230" t="s">
        <v>3964</v>
      </c>
      <c r="G481" s="42"/>
      <c r="H481" s="42"/>
      <c r="I481" s="231"/>
      <c r="J481" s="42"/>
      <c r="K481" s="42"/>
      <c r="L481" s="46"/>
      <c r="M481" s="232"/>
      <c r="N481" s="233"/>
      <c r="O481" s="86"/>
      <c r="P481" s="86"/>
      <c r="Q481" s="86"/>
      <c r="R481" s="86"/>
      <c r="S481" s="86"/>
      <c r="T481" s="86"/>
      <c r="U481" s="87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T481" s="19" t="s">
        <v>343</v>
      </c>
      <c r="AU481" s="19" t="s">
        <v>85</v>
      </c>
    </row>
    <row r="482" s="2" customFormat="1">
      <c r="A482" s="40"/>
      <c r="B482" s="41"/>
      <c r="C482" s="42"/>
      <c r="D482" s="234" t="s">
        <v>345</v>
      </c>
      <c r="E482" s="42"/>
      <c r="F482" s="235" t="s">
        <v>3965</v>
      </c>
      <c r="G482" s="42"/>
      <c r="H482" s="42"/>
      <c r="I482" s="231"/>
      <c r="J482" s="42"/>
      <c r="K482" s="42"/>
      <c r="L482" s="46"/>
      <c r="M482" s="232"/>
      <c r="N482" s="233"/>
      <c r="O482" s="86"/>
      <c r="P482" s="86"/>
      <c r="Q482" s="86"/>
      <c r="R482" s="86"/>
      <c r="S482" s="86"/>
      <c r="T482" s="86"/>
      <c r="U482" s="87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T482" s="19" t="s">
        <v>345</v>
      </c>
      <c r="AU482" s="19" t="s">
        <v>85</v>
      </c>
    </row>
    <row r="483" s="2" customFormat="1" ht="24.15" customHeight="1">
      <c r="A483" s="40"/>
      <c r="B483" s="41"/>
      <c r="C483" s="257" t="s">
        <v>1138</v>
      </c>
      <c r="D483" s="257" t="s">
        <v>395</v>
      </c>
      <c r="E483" s="258" t="s">
        <v>3966</v>
      </c>
      <c r="F483" s="259" t="s">
        <v>3967</v>
      </c>
      <c r="G483" s="260" t="s">
        <v>666</v>
      </c>
      <c r="H483" s="261">
        <v>2</v>
      </c>
      <c r="I483" s="262"/>
      <c r="J483" s="263">
        <f>ROUND(I483*H483,2)</f>
        <v>0</v>
      </c>
      <c r="K483" s="259" t="s">
        <v>341</v>
      </c>
      <c r="L483" s="264"/>
      <c r="M483" s="265" t="s">
        <v>19</v>
      </c>
      <c r="N483" s="266" t="s">
        <v>47</v>
      </c>
      <c r="O483" s="86"/>
      <c r="P483" s="225">
        <f>O483*H483</f>
        <v>0</v>
      </c>
      <c r="Q483" s="225">
        <v>0.032000000000000001</v>
      </c>
      <c r="R483" s="225">
        <f>Q483*H483</f>
        <v>0.064000000000000001</v>
      </c>
      <c r="S483" s="225">
        <v>0</v>
      </c>
      <c r="T483" s="225">
        <f>S483*H483</f>
        <v>0</v>
      </c>
      <c r="U483" s="226" t="s">
        <v>19</v>
      </c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R483" s="227" t="s">
        <v>565</v>
      </c>
      <c r="AT483" s="227" t="s">
        <v>395</v>
      </c>
      <c r="AU483" s="227" t="s">
        <v>85</v>
      </c>
      <c r="AY483" s="19" t="s">
        <v>335</v>
      </c>
      <c r="BE483" s="228">
        <f>IF(N483="základní",J483,0)</f>
        <v>0</v>
      </c>
      <c r="BF483" s="228">
        <f>IF(N483="snížená",J483,0)</f>
        <v>0</v>
      </c>
      <c r="BG483" s="228">
        <f>IF(N483="zákl. přenesená",J483,0)</f>
        <v>0</v>
      </c>
      <c r="BH483" s="228">
        <f>IF(N483="sníž. přenesená",J483,0)</f>
        <v>0</v>
      </c>
      <c r="BI483" s="228">
        <f>IF(N483="nulová",J483,0)</f>
        <v>0</v>
      </c>
      <c r="BJ483" s="19" t="s">
        <v>83</v>
      </c>
      <c r="BK483" s="228">
        <f>ROUND(I483*H483,2)</f>
        <v>0</v>
      </c>
      <c r="BL483" s="19" t="s">
        <v>447</v>
      </c>
      <c r="BM483" s="227" t="s">
        <v>3968</v>
      </c>
    </row>
    <row r="484" s="2" customFormat="1">
      <c r="A484" s="40"/>
      <c r="B484" s="41"/>
      <c r="C484" s="42"/>
      <c r="D484" s="229" t="s">
        <v>343</v>
      </c>
      <c r="E484" s="42"/>
      <c r="F484" s="230" t="s">
        <v>3967</v>
      </c>
      <c r="G484" s="42"/>
      <c r="H484" s="42"/>
      <c r="I484" s="231"/>
      <c r="J484" s="42"/>
      <c r="K484" s="42"/>
      <c r="L484" s="46"/>
      <c r="M484" s="232"/>
      <c r="N484" s="233"/>
      <c r="O484" s="86"/>
      <c r="P484" s="86"/>
      <c r="Q484" s="86"/>
      <c r="R484" s="86"/>
      <c r="S484" s="86"/>
      <c r="T484" s="86"/>
      <c r="U484" s="87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T484" s="19" t="s">
        <v>343</v>
      </c>
      <c r="AU484" s="19" t="s">
        <v>85</v>
      </c>
    </row>
    <row r="485" s="2" customFormat="1" ht="24.15" customHeight="1">
      <c r="A485" s="40"/>
      <c r="B485" s="41"/>
      <c r="C485" s="216" t="s">
        <v>1318</v>
      </c>
      <c r="D485" s="216" t="s">
        <v>337</v>
      </c>
      <c r="E485" s="217" t="s">
        <v>3969</v>
      </c>
      <c r="F485" s="218" t="s">
        <v>3970</v>
      </c>
      <c r="G485" s="219" t="s">
        <v>666</v>
      </c>
      <c r="H485" s="220">
        <v>1</v>
      </c>
      <c r="I485" s="221"/>
      <c r="J485" s="222">
        <f>ROUND(I485*H485,2)</f>
        <v>0</v>
      </c>
      <c r="K485" s="218" t="s">
        <v>341</v>
      </c>
      <c r="L485" s="46"/>
      <c r="M485" s="223" t="s">
        <v>19</v>
      </c>
      <c r="N485" s="224" t="s">
        <v>47</v>
      </c>
      <c r="O485" s="86"/>
      <c r="P485" s="225">
        <f>O485*H485</f>
        <v>0</v>
      </c>
      <c r="Q485" s="225">
        <v>0</v>
      </c>
      <c r="R485" s="225">
        <f>Q485*H485</f>
        <v>0</v>
      </c>
      <c r="S485" s="225">
        <v>0</v>
      </c>
      <c r="T485" s="225">
        <f>S485*H485</f>
        <v>0</v>
      </c>
      <c r="U485" s="226" t="s">
        <v>19</v>
      </c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R485" s="227" t="s">
        <v>447</v>
      </c>
      <c r="AT485" s="227" t="s">
        <v>337</v>
      </c>
      <c r="AU485" s="227" t="s">
        <v>85</v>
      </c>
      <c r="AY485" s="19" t="s">
        <v>335</v>
      </c>
      <c r="BE485" s="228">
        <f>IF(N485="základní",J485,0)</f>
        <v>0</v>
      </c>
      <c r="BF485" s="228">
        <f>IF(N485="snížená",J485,0)</f>
        <v>0</v>
      </c>
      <c r="BG485" s="228">
        <f>IF(N485="zákl. přenesená",J485,0)</f>
        <v>0</v>
      </c>
      <c r="BH485" s="228">
        <f>IF(N485="sníž. přenesená",J485,0)</f>
        <v>0</v>
      </c>
      <c r="BI485" s="228">
        <f>IF(N485="nulová",J485,0)</f>
        <v>0</v>
      </c>
      <c r="BJ485" s="19" t="s">
        <v>83</v>
      </c>
      <c r="BK485" s="228">
        <f>ROUND(I485*H485,2)</f>
        <v>0</v>
      </c>
      <c r="BL485" s="19" t="s">
        <v>447</v>
      </c>
      <c r="BM485" s="227" t="s">
        <v>3971</v>
      </c>
    </row>
    <row r="486" s="2" customFormat="1">
      <c r="A486" s="40"/>
      <c r="B486" s="41"/>
      <c r="C486" s="42"/>
      <c r="D486" s="229" t="s">
        <v>343</v>
      </c>
      <c r="E486" s="42"/>
      <c r="F486" s="230" t="s">
        <v>3972</v>
      </c>
      <c r="G486" s="42"/>
      <c r="H486" s="42"/>
      <c r="I486" s="231"/>
      <c r="J486" s="42"/>
      <c r="K486" s="42"/>
      <c r="L486" s="46"/>
      <c r="M486" s="232"/>
      <c r="N486" s="233"/>
      <c r="O486" s="86"/>
      <c r="P486" s="86"/>
      <c r="Q486" s="86"/>
      <c r="R486" s="86"/>
      <c r="S486" s="86"/>
      <c r="T486" s="86"/>
      <c r="U486" s="87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T486" s="19" t="s">
        <v>343</v>
      </c>
      <c r="AU486" s="19" t="s">
        <v>85</v>
      </c>
    </row>
    <row r="487" s="2" customFormat="1">
      <c r="A487" s="40"/>
      <c r="B487" s="41"/>
      <c r="C487" s="42"/>
      <c r="D487" s="234" t="s">
        <v>345</v>
      </c>
      <c r="E487" s="42"/>
      <c r="F487" s="235" t="s">
        <v>3973</v>
      </c>
      <c r="G487" s="42"/>
      <c r="H487" s="42"/>
      <c r="I487" s="231"/>
      <c r="J487" s="42"/>
      <c r="K487" s="42"/>
      <c r="L487" s="46"/>
      <c r="M487" s="232"/>
      <c r="N487" s="233"/>
      <c r="O487" s="86"/>
      <c r="P487" s="86"/>
      <c r="Q487" s="86"/>
      <c r="R487" s="86"/>
      <c r="S487" s="86"/>
      <c r="T487" s="86"/>
      <c r="U487" s="87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T487" s="19" t="s">
        <v>345</v>
      </c>
      <c r="AU487" s="19" t="s">
        <v>85</v>
      </c>
    </row>
    <row r="488" s="13" customFormat="1">
      <c r="A488" s="13"/>
      <c r="B488" s="236"/>
      <c r="C488" s="237"/>
      <c r="D488" s="229" t="s">
        <v>347</v>
      </c>
      <c r="E488" s="238" t="s">
        <v>19</v>
      </c>
      <c r="F488" s="239" t="s">
        <v>3974</v>
      </c>
      <c r="G488" s="237"/>
      <c r="H488" s="240">
        <v>1</v>
      </c>
      <c r="I488" s="241"/>
      <c r="J488" s="237"/>
      <c r="K488" s="237"/>
      <c r="L488" s="242"/>
      <c r="M488" s="243"/>
      <c r="N488" s="244"/>
      <c r="O488" s="244"/>
      <c r="P488" s="244"/>
      <c r="Q488" s="244"/>
      <c r="R488" s="244"/>
      <c r="S488" s="244"/>
      <c r="T488" s="244"/>
      <c r="U488" s="245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T488" s="246" t="s">
        <v>347</v>
      </c>
      <c r="AU488" s="246" t="s">
        <v>85</v>
      </c>
      <c r="AV488" s="13" t="s">
        <v>85</v>
      </c>
      <c r="AW488" s="13" t="s">
        <v>37</v>
      </c>
      <c r="AX488" s="13" t="s">
        <v>83</v>
      </c>
      <c r="AY488" s="246" t="s">
        <v>335</v>
      </c>
    </row>
    <row r="489" s="2" customFormat="1" ht="16.5" customHeight="1">
      <c r="A489" s="40"/>
      <c r="B489" s="41"/>
      <c r="C489" s="257" t="s">
        <v>1322</v>
      </c>
      <c r="D489" s="257" t="s">
        <v>395</v>
      </c>
      <c r="E489" s="258" t="s">
        <v>3975</v>
      </c>
      <c r="F489" s="259" t="s">
        <v>3976</v>
      </c>
      <c r="G489" s="260" t="s">
        <v>666</v>
      </c>
      <c r="H489" s="261">
        <v>1</v>
      </c>
      <c r="I489" s="262"/>
      <c r="J489" s="263">
        <f>ROUND(I489*H489,2)</f>
        <v>0</v>
      </c>
      <c r="K489" s="259" t="s">
        <v>341</v>
      </c>
      <c r="L489" s="264"/>
      <c r="M489" s="265" t="s">
        <v>19</v>
      </c>
      <c r="N489" s="266" t="s">
        <v>47</v>
      </c>
      <c r="O489" s="86"/>
      <c r="P489" s="225">
        <f>O489*H489</f>
        <v>0</v>
      </c>
      <c r="Q489" s="225">
        <v>0.00020000000000000001</v>
      </c>
      <c r="R489" s="225">
        <f>Q489*H489</f>
        <v>0.00020000000000000001</v>
      </c>
      <c r="S489" s="225">
        <v>0</v>
      </c>
      <c r="T489" s="225">
        <f>S489*H489</f>
        <v>0</v>
      </c>
      <c r="U489" s="226" t="s">
        <v>19</v>
      </c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R489" s="227" t="s">
        <v>565</v>
      </c>
      <c r="AT489" s="227" t="s">
        <v>395</v>
      </c>
      <c r="AU489" s="227" t="s">
        <v>85</v>
      </c>
      <c r="AY489" s="19" t="s">
        <v>335</v>
      </c>
      <c r="BE489" s="228">
        <f>IF(N489="základní",J489,0)</f>
        <v>0</v>
      </c>
      <c r="BF489" s="228">
        <f>IF(N489="snížená",J489,0)</f>
        <v>0</v>
      </c>
      <c r="BG489" s="228">
        <f>IF(N489="zákl. přenesená",J489,0)</f>
        <v>0</v>
      </c>
      <c r="BH489" s="228">
        <f>IF(N489="sníž. přenesená",J489,0)</f>
        <v>0</v>
      </c>
      <c r="BI489" s="228">
        <f>IF(N489="nulová",J489,0)</f>
        <v>0</v>
      </c>
      <c r="BJ489" s="19" t="s">
        <v>83</v>
      </c>
      <c r="BK489" s="228">
        <f>ROUND(I489*H489,2)</f>
        <v>0</v>
      </c>
      <c r="BL489" s="19" t="s">
        <v>447</v>
      </c>
      <c r="BM489" s="227" t="s">
        <v>3977</v>
      </c>
    </row>
    <row r="490" s="2" customFormat="1">
      <c r="A490" s="40"/>
      <c r="B490" s="41"/>
      <c r="C490" s="42"/>
      <c r="D490" s="229" t="s">
        <v>343</v>
      </c>
      <c r="E490" s="42"/>
      <c r="F490" s="230" t="s">
        <v>3976</v>
      </c>
      <c r="G490" s="42"/>
      <c r="H490" s="42"/>
      <c r="I490" s="231"/>
      <c r="J490" s="42"/>
      <c r="K490" s="42"/>
      <c r="L490" s="46"/>
      <c r="M490" s="232"/>
      <c r="N490" s="233"/>
      <c r="O490" s="86"/>
      <c r="P490" s="86"/>
      <c r="Q490" s="86"/>
      <c r="R490" s="86"/>
      <c r="S490" s="86"/>
      <c r="T490" s="86"/>
      <c r="U490" s="87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T490" s="19" t="s">
        <v>343</v>
      </c>
      <c r="AU490" s="19" t="s">
        <v>85</v>
      </c>
    </row>
    <row r="491" s="2" customFormat="1" ht="16.5" customHeight="1">
      <c r="A491" s="40"/>
      <c r="B491" s="41"/>
      <c r="C491" s="216" t="s">
        <v>1365</v>
      </c>
      <c r="D491" s="216" t="s">
        <v>337</v>
      </c>
      <c r="E491" s="217" t="s">
        <v>3978</v>
      </c>
      <c r="F491" s="218" t="s">
        <v>3979</v>
      </c>
      <c r="G491" s="219" t="s">
        <v>666</v>
      </c>
      <c r="H491" s="220">
        <v>1</v>
      </c>
      <c r="I491" s="221"/>
      <c r="J491" s="222">
        <f>ROUND(I491*H491,2)</f>
        <v>0</v>
      </c>
      <c r="K491" s="218" t="s">
        <v>19</v>
      </c>
      <c r="L491" s="46"/>
      <c r="M491" s="223" t="s">
        <v>19</v>
      </c>
      <c r="N491" s="224" t="s">
        <v>47</v>
      </c>
      <c r="O491" s="86"/>
      <c r="P491" s="225">
        <f>O491*H491</f>
        <v>0</v>
      </c>
      <c r="Q491" s="225">
        <v>0</v>
      </c>
      <c r="R491" s="225">
        <f>Q491*H491</f>
        <v>0</v>
      </c>
      <c r="S491" s="225">
        <v>0</v>
      </c>
      <c r="T491" s="225">
        <f>S491*H491</f>
        <v>0</v>
      </c>
      <c r="U491" s="226" t="s">
        <v>19</v>
      </c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R491" s="227" t="s">
        <v>447</v>
      </c>
      <c r="AT491" s="227" t="s">
        <v>337</v>
      </c>
      <c r="AU491" s="227" t="s">
        <v>85</v>
      </c>
      <c r="AY491" s="19" t="s">
        <v>335</v>
      </c>
      <c r="BE491" s="228">
        <f>IF(N491="základní",J491,0)</f>
        <v>0</v>
      </c>
      <c r="BF491" s="228">
        <f>IF(N491="snížená",J491,0)</f>
        <v>0</v>
      </c>
      <c r="BG491" s="228">
        <f>IF(N491="zákl. přenesená",J491,0)</f>
        <v>0</v>
      </c>
      <c r="BH491" s="228">
        <f>IF(N491="sníž. přenesená",J491,0)</f>
        <v>0</v>
      </c>
      <c r="BI491" s="228">
        <f>IF(N491="nulová",J491,0)</f>
        <v>0</v>
      </c>
      <c r="BJ491" s="19" t="s">
        <v>83</v>
      </c>
      <c r="BK491" s="228">
        <f>ROUND(I491*H491,2)</f>
        <v>0</v>
      </c>
      <c r="BL491" s="19" t="s">
        <v>447</v>
      </c>
      <c r="BM491" s="227" t="s">
        <v>3980</v>
      </c>
    </row>
    <row r="492" s="2" customFormat="1">
      <c r="A492" s="40"/>
      <c r="B492" s="41"/>
      <c r="C492" s="42"/>
      <c r="D492" s="229" t="s">
        <v>343</v>
      </c>
      <c r="E492" s="42"/>
      <c r="F492" s="230" t="s">
        <v>3981</v>
      </c>
      <c r="G492" s="42"/>
      <c r="H492" s="42"/>
      <c r="I492" s="231"/>
      <c r="J492" s="42"/>
      <c r="K492" s="42"/>
      <c r="L492" s="46"/>
      <c r="M492" s="232"/>
      <c r="N492" s="233"/>
      <c r="O492" s="86"/>
      <c r="P492" s="86"/>
      <c r="Q492" s="86"/>
      <c r="R492" s="86"/>
      <c r="S492" s="86"/>
      <c r="T492" s="86"/>
      <c r="U492" s="87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T492" s="19" t="s">
        <v>343</v>
      </c>
      <c r="AU492" s="19" t="s">
        <v>85</v>
      </c>
    </row>
    <row r="493" s="2" customFormat="1" ht="16.5" customHeight="1">
      <c r="A493" s="40"/>
      <c r="B493" s="41"/>
      <c r="C493" s="216" t="s">
        <v>1374</v>
      </c>
      <c r="D493" s="216" t="s">
        <v>337</v>
      </c>
      <c r="E493" s="217" t="s">
        <v>3982</v>
      </c>
      <c r="F493" s="218" t="s">
        <v>3983</v>
      </c>
      <c r="G493" s="219" t="s">
        <v>666</v>
      </c>
      <c r="H493" s="220">
        <v>3</v>
      </c>
      <c r="I493" s="221"/>
      <c r="J493" s="222">
        <f>ROUND(I493*H493,2)</f>
        <v>0</v>
      </c>
      <c r="K493" s="218" t="s">
        <v>19</v>
      </c>
      <c r="L493" s="46"/>
      <c r="M493" s="223" t="s">
        <v>19</v>
      </c>
      <c r="N493" s="224" t="s">
        <v>47</v>
      </c>
      <c r="O493" s="86"/>
      <c r="P493" s="225">
        <f>O493*H493</f>
        <v>0</v>
      </c>
      <c r="Q493" s="225">
        <v>0</v>
      </c>
      <c r="R493" s="225">
        <f>Q493*H493</f>
        <v>0</v>
      </c>
      <c r="S493" s="225">
        <v>0</v>
      </c>
      <c r="T493" s="225">
        <f>S493*H493</f>
        <v>0</v>
      </c>
      <c r="U493" s="226" t="s">
        <v>19</v>
      </c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R493" s="227" t="s">
        <v>447</v>
      </c>
      <c r="AT493" s="227" t="s">
        <v>337</v>
      </c>
      <c r="AU493" s="227" t="s">
        <v>85</v>
      </c>
      <c r="AY493" s="19" t="s">
        <v>335</v>
      </c>
      <c r="BE493" s="228">
        <f>IF(N493="základní",J493,0)</f>
        <v>0</v>
      </c>
      <c r="BF493" s="228">
        <f>IF(N493="snížená",J493,0)</f>
        <v>0</v>
      </c>
      <c r="BG493" s="228">
        <f>IF(N493="zákl. přenesená",J493,0)</f>
        <v>0</v>
      </c>
      <c r="BH493" s="228">
        <f>IF(N493="sníž. přenesená",J493,0)</f>
        <v>0</v>
      </c>
      <c r="BI493" s="228">
        <f>IF(N493="nulová",J493,0)</f>
        <v>0</v>
      </c>
      <c r="BJ493" s="19" t="s">
        <v>83</v>
      </c>
      <c r="BK493" s="228">
        <f>ROUND(I493*H493,2)</f>
        <v>0</v>
      </c>
      <c r="BL493" s="19" t="s">
        <v>447</v>
      </c>
      <c r="BM493" s="227" t="s">
        <v>3984</v>
      </c>
    </row>
    <row r="494" s="2" customFormat="1">
      <c r="A494" s="40"/>
      <c r="B494" s="41"/>
      <c r="C494" s="42"/>
      <c r="D494" s="229" t="s">
        <v>343</v>
      </c>
      <c r="E494" s="42"/>
      <c r="F494" s="230" t="s">
        <v>3983</v>
      </c>
      <c r="G494" s="42"/>
      <c r="H494" s="42"/>
      <c r="I494" s="231"/>
      <c r="J494" s="42"/>
      <c r="K494" s="42"/>
      <c r="L494" s="46"/>
      <c r="M494" s="232"/>
      <c r="N494" s="233"/>
      <c r="O494" s="86"/>
      <c r="P494" s="86"/>
      <c r="Q494" s="86"/>
      <c r="R494" s="86"/>
      <c r="S494" s="86"/>
      <c r="T494" s="86"/>
      <c r="U494" s="87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T494" s="19" t="s">
        <v>343</v>
      </c>
      <c r="AU494" s="19" t="s">
        <v>85</v>
      </c>
    </row>
    <row r="495" s="12" customFormat="1" ht="22.8" customHeight="1">
      <c r="A495" s="12"/>
      <c r="B495" s="200"/>
      <c r="C495" s="201"/>
      <c r="D495" s="202" t="s">
        <v>75</v>
      </c>
      <c r="E495" s="214" t="s">
        <v>3985</v>
      </c>
      <c r="F495" s="214" t="s">
        <v>3986</v>
      </c>
      <c r="G495" s="201"/>
      <c r="H495" s="201"/>
      <c r="I495" s="204"/>
      <c r="J495" s="215">
        <f>BK495</f>
        <v>0</v>
      </c>
      <c r="K495" s="201"/>
      <c r="L495" s="206"/>
      <c r="M495" s="207"/>
      <c r="N495" s="208"/>
      <c r="O495" s="208"/>
      <c r="P495" s="209">
        <f>SUM(P496:P548)</f>
        <v>0</v>
      </c>
      <c r="Q495" s="208"/>
      <c r="R495" s="209">
        <f>SUM(R496:R548)</f>
        <v>1.1123400000000001</v>
      </c>
      <c r="S495" s="208"/>
      <c r="T495" s="209">
        <f>SUM(T496:T548)</f>
        <v>0</v>
      </c>
      <c r="U495" s="210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R495" s="211" t="s">
        <v>83</v>
      </c>
      <c r="AT495" s="212" t="s">
        <v>75</v>
      </c>
      <c r="AU495" s="212" t="s">
        <v>83</v>
      </c>
      <c r="AY495" s="211" t="s">
        <v>335</v>
      </c>
      <c r="BK495" s="213">
        <f>SUM(BK496:BK548)</f>
        <v>0</v>
      </c>
    </row>
    <row r="496" s="2" customFormat="1" ht="24.15" customHeight="1">
      <c r="A496" s="40"/>
      <c r="B496" s="41"/>
      <c r="C496" s="216" t="s">
        <v>1162</v>
      </c>
      <c r="D496" s="216" t="s">
        <v>337</v>
      </c>
      <c r="E496" s="217" t="s">
        <v>3987</v>
      </c>
      <c r="F496" s="218" t="s">
        <v>3988</v>
      </c>
      <c r="G496" s="219" t="s">
        <v>666</v>
      </c>
      <c r="H496" s="220">
        <v>4</v>
      </c>
      <c r="I496" s="221"/>
      <c r="J496" s="222">
        <f>ROUND(I496*H496,2)</f>
        <v>0</v>
      </c>
      <c r="K496" s="218" t="s">
        <v>341</v>
      </c>
      <c r="L496" s="46"/>
      <c r="M496" s="223" t="s">
        <v>19</v>
      </c>
      <c r="N496" s="224" t="s">
        <v>47</v>
      </c>
      <c r="O496" s="86"/>
      <c r="P496" s="225">
        <f>O496*H496</f>
        <v>0</v>
      </c>
      <c r="Q496" s="225">
        <v>0</v>
      </c>
      <c r="R496" s="225">
        <f>Q496*H496</f>
        <v>0</v>
      </c>
      <c r="S496" s="225">
        <v>0</v>
      </c>
      <c r="T496" s="225">
        <f>S496*H496</f>
        <v>0</v>
      </c>
      <c r="U496" s="226" t="s">
        <v>19</v>
      </c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R496" s="227" t="s">
        <v>447</v>
      </c>
      <c r="AT496" s="227" t="s">
        <v>337</v>
      </c>
      <c r="AU496" s="227" t="s">
        <v>85</v>
      </c>
      <c r="AY496" s="19" t="s">
        <v>335</v>
      </c>
      <c r="BE496" s="228">
        <f>IF(N496="základní",J496,0)</f>
        <v>0</v>
      </c>
      <c r="BF496" s="228">
        <f>IF(N496="snížená",J496,0)</f>
        <v>0</v>
      </c>
      <c r="BG496" s="228">
        <f>IF(N496="zákl. přenesená",J496,0)</f>
        <v>0</v>
      </c>
      <c r="BH496" s="228">
        <f>IF(N496="sníž. přenesená",J496,0)</f>
        <v>0</v>
      </c>
      <c r="BI496" s="228">
        <f>IF(N496="nulová",J496,0)</f>
        <v>0</v>
      </c>
      <c r="BJ496" s="19" t="s">
        <v>83</v>
      </c>
      <c r="BK496" s="228">
        <f>ROUND(I496*H496,2)</f>
        <v>0</v>
      </c>
      <c r="BL496" s="19" t="s">
        <v>447</v>
      </c>
      <c r="BM496" s="227" t="s">
        <v>3989</v>
      </c>
    </row>
    <row r="497" s="2" customFormat="1">
      <c r="A497" s="40"/>
      <c r="B497" s="41"/>
      <c r="C497" s="42"/>
      <c r="D497" s="229" t="s">
        <v>343</v>
      </c>
      <c r="E497" s="42"/>
      <c r="F497" s="230" t="s">
        <v>3990</v>
      </c>
      <c r="G497" s="42"/>
      <c r="H497" s="42"/>
      <c r="I497" s="231"/>
      <c r="J497" s="42"/>
      <c r="K497" s="42"/>
      <c r="L497" s="46"/>
      <c r="M497" s="232"/>
      <c r="N497" s="233"/>
      <c r="O497" s="86"/>
      <c r="P497" s="86"/>
      <c r="Q497" s="86"/>
      <c r="R497" s="86"/>
      <c r="S497" s="86"/>
      <c r="T497" s="86"/>
      <c r="U497" s="87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T497" s="19" t="s">
        <v>343</v>
      </c>
      <c r="AU497" s="19" t="s">
        <v>85</v>
      </c>
    </row>
    <row r="498" s="2" customFormat="1">
      <c r="A498" s="40"/>
      <c r="B498" s="41"/>
      <c r="C498" s="42"/>
      <c r="D498" s="234" t="s">
        <v>345</v>
      </c>
      <c r="E498" s="42"/>
      <c r="F498" s="235" t="s">
        <v>3991</v>
      </c>
      <c r="G498" s="42"/>
      <c r="H498" s="42"/>
      <c r="I498" s="231"/>
      <c r="J498" s="42"/>
      <c r="K498" s="42"/>
      <c r="L498" s="46"/>
      <c r="M498" s="232"/>
      <c r="N498" s="233"/>
      <c r="O498" s="86"/>
      <c r="P498" s="86"/>
      <c r="Q498" s="86"/>
      <c r="R498" s="86"/>
      <c r="S498" s="86"/>
      <c r="T498" s="86"/>
      <c r="U498" s="87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T498" s="19" t="s">
        <v>345</v>
      </c>
      <c r="AU498" s="19" t="s">
        <v>85</v>
      </c>
    </row>
    <row r="499" s="13" customFormat="1">
      <c r="A499" s="13"/>
      <c r="B499" s="236"/>
      <c r="C499" s="237"/>
      <c r="D499" s="229" t="s">
        <v>347</v>
      </c>
      <c r="E499" s="238" t="s">
        <v>19</v>
      </c>
      <c r="F499" s="239" t="s">
        <v>3992</v>
      </c>
      <c r="G499" s="237"/>
      <c r="H499" s="240">
        <v>1</v>
      </c>
      <c r="I499" s="241"/>
      <c r="J499" s="237"/>
      <c r="K499" s="237"/>
      <c r="L499" s="242"/>
      <c r="M499" s="243"/>
      <c r="N499" s="244"/>
      <c r="O499" s="244"/>
      <c r="P499" s="244"/>
      <c r="Q499" s="244"/>
      <c r="R499" s="244"/>
      <c r="S499" s="244"/>
      <c r="T499" s="244"/>
      <c r="U499" s="245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T499" s="246" t="s">
        <v>347</v>
      </c>
      <c r="AU499" s="246" t="s">
        <v>85</v>
      </c>
      <c r="AV499" s="13" t="s">
        <v>85</v>
      </c>
      <c r="AW499" s="13" t="s">
        <v>37</v>
      </c>
      <c r="AX499" s="13" t="s">
        <v>76</v>
      </c>
      <c r="AY499" s="246" t="s">
        <v>335</v>
      </c>
    </row>
    <row r="500" s="13" customFormat="1">
      <c r="A500" s="13"/>
      <c r="B500" s="236"/>
      <c r="C500" s="237"/>
      <c r="D500" s="229" t="s">
        <v>347</v>
      </c>
      <c r="E500" s="238" t="s">
        <v>19</v>
      </c>
      <c r="F500" s="239" t="s">
        <v>3993</v>
      </c>
      <c r="G500" s="237"/>
      <c r="H500" s="240">
        <v>1</v>
      </c>
      <c r="I500" s="241"/>
      <c r="J500" s="237"/>
      <c r="K500" s="237"/>
      <c r="L500" s="242"/>
      <c r="M500" s="243"/>
      <c r="N500" s="244"/>
      <c r="O500" s="244"/>
      <c r="P500" s="244"/>
      <c r="Q500" s="244"/>
      <c r="R500" s="244"/>
      <c r="S500" s="244"/>
      <c r="T500" s="244"/>
      <c r="U500" s="245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T500" s="246" t="s">
        <v>347</v>
      </c>
      <c r="AU500" s="246" t="s">
        <v>85</v>
      </c>
      <c r="AV500" s="13" t="s">
        <v>85</v>
      </c>
      <c r="AW500" s="13" t="s">
        <v>37</v>
      </c>
      <c r="AX500" s="13" t="s">
        <v>76</v>
      </c>
      <c r="AY500" s="246" t="s">
        <v>335</v>
      </c>
    </row>
    <row r="501" s="13" customFormat="1">
      <c r="A501" s="13"/>
      <c r="B501" s="236"/>
      <c r="C501" s="237"/>
      <c r="D501" s="229" t="s">
        <v>347</v>
      </c>
      <c r="E501" s="238" t="s">
        <v>19</v>
      </c>
      <c r="F501" s="239" t="s">
        <v>3994</v>
      </c>
      <c r="G501" s="237"/>
      <c r="H501" s="240">
        <v>1</v>
      </c>
      <c r="I501" s="241"/>
      <c r="J501" s="237"/>
      <c r="K501" s="237"/>
      <c r="L501" s="242"/>
      <c r="M501" s="243"/>
      <c r="N501" s="244"/>
      <c r="O501" s="244"/>
      <c r="P501" s="244"/>
      <c r="Q501" s="244"/>
      <c r="R501" s="244"/>
      <c r="S501" s="244"/>
      <c r="T501" s="244"/>
      <c r="U501" s="245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T501" s="246" t="s">
        <v>347</v>
      </c>
      <c r="AU501" s="246" t="s">
        <v>85</v>
      </c>
      <c r="AV501" s="13" t="s">
        <v>85</v>
      </c>
      <c r="AW501" s="13" t="s">
        <v>37</v>
      </c>
      <c r="AX501" s="13" t="s">
        <v>76</v>
      </c>
      <c r="AY501" s="246" t="s">
        <v>335</v>
      </c>
    </row>
    <row r="502" s="13" customFormat="1">
      <c r="A502" s="13"/>
      <c r="B502" s="236"/>
      <c r="C502" s="237"/>
      <c r="D502" s="229" t="s">
        <v>347</v>
      </c>
      <c r="E502" s="238" t="s">
        <v>19</v>
      </c>
      <c r="F502" s="239" t="s">
        <v>3995</v>
      </c>
      <c r="G502" s="237"/>
      <c r="H502" s="240">
        <v>1</v>
      </c>
      <c r="I502" s="241"/>
      <c r="J502" s="237"/>
      <c r="K502" s="237"/>
      <c r="L502" s="242"/>
      <c r="M502" s="243"/>
      <c r="N502" s="244"/>
      <c r="O502" s="244"/>
      <c r="P502" s="244"/>
      <c r="Q502" s="244"/>
      <c r="R502" s="244"/>
      <c r="S502" s="244"/>
      <c r="T502" s="244"/>
      <c r="U502" s="245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T502" s="246" t="s">
        <v>347</v>
      </c>
      <c r="AU502" s="246" t="s">
        <v>85</v>
      </c>
      <c r="AV502" s="13" t="s">
        <v>85</v>
      </c>
      <c r="AW502" s="13" t="s">
        <v>37</v>
      </c>
      <c r="AX502" s="13" t="s">
        <v>76</v>
      </c>
      <c r="AY502" s="246" t="s">
        <v>335</v>
      </c>
    </row>
    <row r="503" s="15" customFormat="1">
      <c r="A503" s="15"/>
      <c r="B503" s="267"/>
      <c r="C503" s="268"/>
      <c r="D503" s="229" t="s">
        <v>347</v>
      </c>
      <c r="E503" s="269" t="s">
        <v>19</v>
      </c>
      <c r="F503" s="270" t="s">
        <v>462</v>
      </c>
      <c r="G503" s="268"/>
      <c r="H503" s="271">
        <v>4</v>
      </c>
      <c r="I503" s="272"/>
      <c r="J503" s="268"/>
      <c r="K503" s="268"/>
      <c r="L503" s="273"/>
      <c r="M503" s="274"/>
      <c r="N503" s="275"/>
      <c r="O503" s="275"/>
      <c r="P503" s="275"/>
      <c r="Q503" s="275"/>
      <c r="R503" s="275"/>
      <c r="S503" s="275"/>
      <c r="T503" s="275"/>
      <c r="U503" s="276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T503" s="277" t="s">
        <v>347</v>
      </c>
      <c r="AU503" s="277" t="s">
        <v>85</v>
      </c>
      <c r="AV503" s="15" t="s">
        <v>103</v>
      </c>
      <c r="AW503" s="15" t="s">
        <v>37</v>
      </c>
      <c r="AX503" s="15" t="s">
        <v>83</v>
      </c>
      <c r="AY503" s="277" t="s">
        <v>335</v>
      </c>
    </row>
    <row r="504" s="2" customFormat="1" ht="37.8" customHeight="1">
      <c r="A504" s="40"/>
      <c r="B504" s="41"/>
      <c r="C504" s="257" t="s">
        <v>1172</v>
      </c>
      <c r="D504" s="257" t="s">
        <v>395</v>
      </c>
      <c r="E504" s="258" t="s">
        <v>1713</v>
      </c>
      <c r="F504" s="259" t="s">
        <v>3996</v>
      </c>
      <c r="G504" s="260" t="s">
        <v>666</v>
      </c>
      <c r="H504" s="261">
        <v>4</v>
      </c>
      <c r="I504" s="262"/>
      <c r="J504" s="263">
        <f>ROUND(I504*H504,2)</f>
        <v>0</v>
      </c>
      <c r="K504" s="259" t="s">
        <v>19</v>
      </c>
      <c r="L504" s="264"/>
      <c r="M504" s="265" t="s">
        <v>19</v>
      </c>
      <c r="N504" s="266" t="s">
        <v>47</v>
      </c>
      <c r="O504" s="86"/>
      <c r="P504" s="225">
        <f>O504*H504</f>
        <v>0</v>
      </c>
      <c r="Q504" s="225">
        <v>0</v>
      </c>
      <c r="R504" s="225">
        <f>Q504*H504</f>
        <v>0</v>
      </c>
      <c r="S504" s="225">
        <v>0</v>
      </c>
      <c r="T504" s="225">
        <f>S504*H504</f>
        <v>0</v>
      </c>
      <c r="U504" s="226" t="s">
        <v>19</v>
      </c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R504" s="227" t="s">
        <v>565</v>
      </c>
      <c r="AT504" s="227" t="s">
        <v>395</v>
      </c>
      <c r="AU504" s="227" t="s">
        <v>85</v>
      </c>
      <c r="AY504" s="19" t="s">
        <v>335</v>
      </c>
      <c r="BE504" s="228">
        <f>IF(N504="základní",J504,0)</f>
        <v>0</v>
      </c>
      <c r="BF504" s="228">
        <f>IF(N504="snížená",J504,0)</f>
        <v>0</v>
      </c>
      <c r="BG504" s="228">
        <f>IF(N504="zákl. přenesená",J504,0)</f>
        <v>0</v>
      </c>
      <c r="BH504" s="228">
        <f>IF(N504="sníž. přenesená",J504,0)</f>
        <v>0</v>
      </c>
      <c r="BI504" s="228">
        <f>IF(N504="nulová",J504,0)</f>
        <v>0</v>
      </c>
      <c r="BJ504" s="19" t="s">
        <v>83</v>
      </c>
      <c r="BK504" s="228">
        <f>ROUND(I504*H504,2)</f>
        <v>0</v>
      </c>
      <c r="BL504" s="19" t="s">
        <v>447</v>
      </c>
      <c r="BM504" s="227" t="s">
        <v>3997</v>
      </c>
    </row>
    <row r="505" s="2" customFormat="1">
      <c r="A505" s="40"/>
      <c r="B505" s="41"/>
      <c r="C505" s="42"/>
      <c r="D505" s="229" t="s">
        <v>343</v>
      </c>
      <c r="E505" s="42"/>
      <c r="F505" s="230" t="s">
        <v>3998</v>
      </c>
      <c r="G505" s="42"/>
      <c r="H505" s="42"/>
      <c r="I505" s="231"/>
      <c r="J505" s="42"/>
      <c r="K505" s="42"/>
      <c r="L505" s="46"/>
      <c r="M505" s="232"/>
      <c r="N505" s="233"/>
      <c r="O505" s="86"/>
      <c r="P505" s="86"/>
      <c r="Q505" s="86"/>
      <c r="R505" s="86"/>
      <c r="S505" s="86"/>
      <c r="T505" s="86"/>
      <c r="U505" s="87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T505" s="19" t="s">
        <v>343</v>
      </c>
      <c r="AU505" s="19" t="s">
        <v>85</v>
      </c>
    </row>
    <row r="506" s="2" customFormat="1" ht="21.75" customHeight="1">
      <c r="A506" s="40"/>
      <c r="B506" s="41"/>
      <c r="C506" s="216" t="s">
        <v>1178</v>
      </c>
      <c r="D506" s="216" t="s">
        <v>337</v>
      </c>
      <c r="E506" s="217" t="s">
        <v>3999</v>
      </c>
      <c r="F506" s="218" t="s">
        <v>4000</v>
      </c>
      <c r="G506" s="219" t="s">
        <v>666</v>
      </c>
      <c r="H506" s="220">
        <v>4</v>
      </c>
      <c r="I506" s="221"/>
      <c r="J506" s="222">
        <f>ROUND(I506*H506,2)</f>
        <v>0</v>
      </c>
      <c r="K506" s="218" t="s">
        <v>341</v>
      </c>
      <c r="L506" s="46"/>
      <c r="M506" s="223" t="s">
        <v>19</v>
      </c>
      <c r="N506" s="224" t="s">
        <v>47</v>
      </c>
      <c r="O506" s="86"/>
      <c r="P506" s="225">
        <f>O506*H506</f>
        <v>0</v>
      </c>
      <c r="Q506" s="225">
        <v>0</v>
      </c>
      <c r="R506" s="225">
        <f>Q506*H506</f>
        <v>0</v>
      </c>
      <c r="S506" s="225">
        <v>0</v>
      </c>
      <c r="T506" s="225">
        <f>S506*H506</f>
        <v>0</v>
      </c>
      <c r="U506" s="226" t="s">
        <v>19</v>
      </c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R506" s="227" t="s">
        <v>447</v>
      </c>
      <c r="AT506" s="227" t="s">
        <v>337</v>
      </c>
      <c r="AU506" s="227" t="s">
        <v>85</v>
      </c>
      <c r="AY506" s="19" t="s">
        <v>335</v>
      </c>
      <c r="BE506" s="228">
        <f>IF(N506="základní",J506,0)</f>
        <v>0</v>
      </c>
      <c r="BF506" s="228">
        <f>IF(N506="snížená",J506,0)</f>
        <v>0</v>
      </c>
      <c r="BG506" s="228">
        <f>IF(N506="zákl. přenesená",J506,0)</f>
        <v>0</v>
      </c>
      <c r="BH506" s="228">
        <f>IF(N506="sníž. přenesená",J506,0)</f>
        <v>0</v>
      </c>
      <c r="BI506" s="228">
        <f>IF(N506="nulová",J506,0)</f>
        <v>0</v>
      </c>
      <c r="BJ506" s="19" t="s">
        <v>83</v>
      </c>
      <c r="BK506" s="228">
        <f>ROUND(I506*H506,2)</f>
        <v>0</v>
      </c>
      <c r="BL506" s="19" t="s">
        <v>447</v>
      </c>
      <c r="BM506" s="227" t="s">
        <v>4001</v>
      </c>
    </row>
    <row r="507" s="2" customFormat="1">
      <c r="A507" s="40"/>
      <c r="B507" s="41"/>
      <c r="C507" s="42"/>
      <c r="D507" s="229" t="s">
        <v>343</v>
      </c>
      <c r="E507" s="42"/>
      <c r="F507" s="230" t="s">
        <v>4000</v>
      </c>
      <c r="G507" s="42"/>
      <c r="H507" s="42"/>
      <c r="I507" s="231"/>
      <c r="J507" s="42"/>
      <c r="K507" s="42"/>
      <c r="L507" s="46"/>
      <c r="M507" s="232"/>
      <c r="N507" s="233"/>
      <c r="O507" s="86"/>
      <c r="P507" s="86"/>
      <c r="Q507" s="86"/>
      <c r="R507" s="86"/>
      <c r="S507" s="86"/>
      <c r="T507" s="86"/>
      <c r="U507" s="87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T507" s="19" t="s">
        <v>343</v>
      </c>
      <c r="AU507" s="19" t="s">
        <v>85</v>
      </c>
    </row>
    <row r="508" s="2" customFormat="1">
      <c r="A508" s="40"/>
      <c r="B508" s="41"/>
      <c r="C508" s="42"/>
      <c r="D508" s="234" t="s">
        <v>345</v>
      </c>
      <c r="E508" s="42"/>
      <c r="F508" s="235" t="s">
        <v>4002</v>
      </c>
      <c r="G508" s="42"/>
      <c r="H508" s="42"/>
      <c r="I508" s="231"/>
      <c r="J508" s="42"/>
      <c r="K508" s="42"/>
      <c r="L508" s="46"/>
      <c r="M508" s="232"/>
      <c r="N508" s="233"/>
      <c r="O508" s="86"/>
      <c r="P508" s="86"/>
      <c r="Q508" s="86"/>
      <c r="R508" s="86"/>
      <c r="S508" s="86"/>
      <c r="T508" s="86"/>
      <c r="U508" s="87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T508" s="19" t="s">
        <v>345</v>
      </c>
      <c r="AU508" s="19" t="s">
        <v>85</v>
      </c>
    </row>
    <row r="509" s="2" customFormat="1">
      <c r="A509" s="40"/>
      <c r="B509" s="41"/>
      <c r="C509" s="42"/>
      <c r="D509" s="229" t="s">
        <v>928</v>
      </c>
      <c r="E509" s="42"/>
      <c r="F509" s="289" t="s">
        <v>4003</v>
      </c>
      <c r="G509" s="42"/>
      <c r="H509" s="42"/>
      <c r="I509" s="231"/>
      <c r="J509" s="42"/>
      <c r="K509" s="42"/>
      <c r="L509" s="46"/>
      <c r="M509" s="232"/>
      <c r="N509" s="233"/>
      <c r="O509" s="86"/>
      <c r="P509" s="86"/>
      <c r="Q509" s="86"/>
      <c r="R509" s="86"/>
      <c r="S509" s="86"/>
      <c r="T509" s="86"/>
      <c r="U509" s="87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T509" s="19" t="s">
        <v>928</v>
      </c>
      <c r="AU509" s="19" t="s">
        <v>85</v>
      </c>
    </row>
    <row r="510" s="13" customFormat="1">
      <c r="A510" s="13"/>
      <c r="B510" s="236"/>
      <c r="C510" s="237"/>
      <c r="D510" s="229" t="s">
        <v>347</v>
      </c>
      <c r="E510" s="238" t="s">
        <v>19</v>
      </c>
      <c r="F510" s="239" t="s">
        <v>4004</v>
      </c>
      <c r="G510" s="237"/>
      <c r="H510" s="240">
        <v>1</v>
      </c>
      <c r="I510" s="241"/>
      <c r="J510" s="237"/>
      <c r="K510" s="237"/>
      <c r="L510" s="242"/>
      <c r="M510" s="243"/>
      <c r="N510" s="244"/>
      <c r="O510" s="244"/>
      <c r="P510" s="244"/>
      <c r="Q510" s="244"/>
      <c r="R510" s="244"/>
      <c r="S510" s="244"/>
      <c r="T510" s="244"/>
      <c r="U510" s="245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T510" s="246" t="s">
        <v>347</v>
      </c>
      <c r="AU510" s="246" t="s">
        <v>85</v>
      </c>
      <c r="AV510" s="13" t="s">
        <v>85</v>
      </c>
      <c r="AW510" s="13" t="s">
        <v>37</v>
      </c>
      <c r="AX510" s="13" t="s">
        <v>76</v>
      </c>
      <c r="AY510" s="246" t="s">
        <v>335</v>
      </c>
    </row>
    <row r="511" s="13" customFormat="1">
      <c r="A511" s="13"/>
      <c r="B511" s="236"/>
      <c r="C511" s="237"/>
      <c r="D511" s="229" t="s">
        <v>347</v>
      </c>
      <c r="E511" s="238" t="s">
        <v>19</v>
      </c>
      <c r="F511" s="239" t="s">
        <v>4005</v>
      </c>
      <c r="G511" s="237"/>
      <c r="H511" s="240">
        <v>1</v>
      </c>
      <c r="I511" s="241"/>
      <c r="J511" s="237"/>
      <c r="K511" s="237"/>
      <c r="L511" s="242"/>
      <c r="M511" s="243"/>
      <c r="N511" s="244"/>
      <c r="O511" s="244"/>
      <c r="P511" s="244"/>
      <c r="Q511" s="244"/>
      <c r="R511" s="244"/>
      <c r="S511" s="244"/>
      <c r="T511" s="244"/>
      <c r="U511" s="245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T511" s="246" t="s">
        <v>347</v>
      </c>
      <c r="AU511" s="246" t="s">
        <v>85</v>
      </c>
      <c r="AV511" s="13" t="s">
        <v>85</v>
      </c>
      <c r="AW511" s="13" t="s">
        <v>37</v>
      </c>
      <c r="AX511" s="13" t="s">
        <v>76</v>
      </c>
      <c r="AY511" s="246" t="s">
        <v>335</v>
      </c>
    </row>
    <row r="512" s="13" customFormat="1">
      <c r="A512" s="13"/>
      <c r="B512" s="236"/>
      <c r="C512" s="237"/>
      <c r="D512" s="229" t="s">
        <v>347</v>
      </c>
      <c r="E512" s="238" t="s">
        <v>19</v>
      </c>
      <c r="F512" s="239" t="s">
        <v>4006</v>
      </c>
      <c r="G512" s="237"/>
      <c r="H512" s="240">
        <v>1</v>
      </c>
      <c r="I512" s="241"/>
      <c r="J512" s="237"/>
      <c r="K512" s="237"/>
      <c r="L512" s="242"/>
      <c r="M512" s="243"/>
      <c r="N512" s="244"/>
      <c r="O512" s="244"/>
      <c r="P512" s="244"/>
      <c r="Q512" s="244"/>
      <c r="R512" s="244"/>
      <c r="S512" s="244"/>
      <c r="T512" s="244"/>
      <c r="U512" s="245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T512" s="246" t="s">
        <v>347</v>
      </c>
      <c r="AU512" s="246" t="s">
        <v>85</v>
      </c>
      <c r="AV512" s="13" t="s">
        <v>85</v>
      </c>
      <c r="AW512" s="13" t="s">
        <v>37</v>
      </c>
      <c r="AX512" s="13" t="s">
        <v>76</v>
      </c>
      <c r="AY512" s="246" t="s">
        <v>335</v>
      </c>
    </row>
    <row r="513" s="13" customFormat="1">
      <c r="A513" s="13"/>
      <c r="B513" s="236"/>
      <c r="C513" s="237"/>
      <c r="D513" s="229" t="s">
        <v>347</v>
      </c>
      <c r="E513" s="238" t="s">
        <v>19</v>
      </c>
      <c r="F513" s="239" t="s">
        <v>4007</v>
      </c>
      <c r="G513" s="237"/>
      <c r="H513" s="240">
        <v>1</v>
      </c>
      <c r="I513" s="241"/>
      <c r="J513" s="237"/>
      <c r="K513" s="237"/>
      <c r="L513" s="242"/>
      <c r="M513" s="243"/>
      <c r="N513" s="244"/>
      <c r="O513" s="244"/>
      <c r="P513" s="244"/>
      <c r="Q513" s="244"/>
      <c r="R513" s="244"/>
      <c r="S513" s="244"/>
      <c r="T513" s="244"/>
      <c r="U513" s="245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T513" s="246" t="s">
        <v>347</v>
      </c>
      <c r="AU513" s="246" t="s">
        <v>85</v>
      </c>
      <c r="AV513" s="13" t="s">
        <v>85</v>
      </c>
      <c r="AW513" s="13" t="s">
        <v>37</v>
      </c>
      <c r="AX513" s="13" t="s">
        <v>76</v>
      </c>
      <c r="AY513" s="246" t="s">
        <v>335</v>
      </c>
    </row>
    <row r="514" s="15" customFormat="1">
      <c r="A514" s="15"/>
      <c r="B514" s="267"/>
      <c r="C514" s="268"/>
      <c r="D514" s="229" t="s">
        <v>347</v>
      </c>
      <c r="E514" s="269" t="s">
        <v>19</v>
      </c>
      <c r="F514" s="270" t="s">
        <v>462</v>
      </c>
      <c r="G514" s="268"/>
      <c r="H514" s="271">
        <v>4</v>
      </c>
      <c r="I514" s="272"/>
      <c r="J514" s="268"/>
      <c r="K514" s="268"/>
      <c r="L514" s="273"/>
      <c r="M514" s="274"/>
      <c r="N514" s="275"/>
      <c r="O514" s="275"/>
      <c r="P514" s="275"/>
      <c r="Q514" s="275"/>
      <c r="R514" s="275"/>
      <c r="S514" s="275"/>
      <c r="T514" s="275"/>
      <c r="U514" s="276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T514" s="277" t="s">
        <v>347</v>
      </c>
      <c r="AU514" s="277" t="s">
        <v>85</v>
      </c>
      <c r="AV514" s="15" t="s">
        <v>103</v>
      </c>
      <c r="AW514" s="15" t="s">
        <v>37</v>
      </c>
      <c r="AX514" s="15" t="s">
        <v>83</v>
      </c>
      <c r="AY514" s="277" t="s">
        <v>335</v>
      </c>
    </row>
    <row r="515" s="2" customFormat="1" ht="16.5" customHeight="1">
      <c r="A515" s="40"/>
      <c r="B515" s="41"/>
      <c r="C515" s="257" t="s">
        <v>1185</v>
      </c>
      <c r="D515" s="257" t="s">
        <v>395</v>
      </c>
      <c r="E515" s="258" t="s">
        <v>1717</v>
      </c>
      <c r="F515" s="259" t="s">
        <v>4008</v>
      </c>
      <c r="G515" s="260" t="s">
        <v>666</v>
      </c>
      <c r="H515" s="261">
        <v>4</v>
      </c>
      <c r="I515" s="262"/>
      <c r="J515" s="263">
        <f>ROUND(I515*H515,2)</f>
        <v>0</v>
      </c>
      <c r="K515" s="259" t="s">
        <v>19</v>
      </c>
      <c r="L515" s="264"/>
      <c r="M515" s="265" t="s">
        <v>19</v>
      </c>
      <c r="N515" s="266" t="s">
        <v>47</v>
      </c>
      <c r="O515" s="86"/>
      <c r="P515" s="225">
        <f>O515*H515</f>
        <v>0</v>
      </c>
      <c r="Q515" s="225">
        <v>0</v>
      </c>
      <c r="R515" s="225">
        <f>Q515*H515</f>
        <v>0</v>
      </c>
      <c r="S515" s="225">
        <v>0</v>
      </c>
      <c r="T515" s="225">
        <f>S515*H515</f>
        <v>0</v>
      </c>
      <c r="U515" s="226" t="s">
        <v>19</v>
      </c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R515" s="227" t="s">
        <v>565</v>
      </c>
      <c r="AT515" s="227" t="s">
        <v>395</v>
      </c>
      <c r="AU515" s="227" t="s">
        <v>85</v>
      </c>
      <c r="AY515" s="19" t="s">
        <v>335</v>
      </c>
      <c r="BE515" s="228">
        <f>IF(N515="základní",J515,0)</f>
        <v>0</v>
      </c>
      <c r="BF515" s="228">
        <f>IF(N515="snížená",J515,0)</f>
        <v>0</v>
      </c>
      <c r="BG515" s="228">
        <f>IF(N515="zákl. přenesená",J515,0)</f>
        <v>0</v>
      </c>
      <c r="BH515" s="228">
        <f>IF(N515="sníž. přenesená",J515,0)</f>
        <v>0</v>
      </c>
      <c r="BI515" s="228">
        <f>IF(N515="nulová",J515,0)</f>
        <v>0</v>
      </c>
      <c r="BJ515" s="19" t="s">
        <v>83</v>
      </c>
      <c r="BK515" s="228">
        <f>ROUND(I515*H515,2)</f>
        <v>0</v>
      </c>
      <c r="BL515" s="19" t="s">
        <v>447</v>
      </c>
      <c r="BM515" s="227" t="s">
        <v>4009</v>
      </c>
    </row>
    <row r="516" s="2" customFormat="1">
      <c r="A516" s="40"/>
      <c r="B516" s="41"/>
      <c r="C516" s="42"/>
      <c r="D516" s="229" t="s">
        <v>343</v>
      </c>
      <c r="E516" s="42"/>
      <c r="F516" s="230" t="s">
        <v>4008</v>
      </c>
      <c r="G516" s="42"/>
      <c r="H516" s="42"/>
      <c r="I516" s="231"/>
      <c r="J516" s="42"/>
      <c r="K516" s="42"/>
      <c r="L516" s="46"/>
      <c r="M516" s="232"/>
      <c r="N516" s="233"/>
      <c r="O516" s="86"/>
      <c r="P516" s="86"/>
      <c r="Q516" s="86"/>
      <c r="R516" s="86"/>
      <c r="S516" s="86"/>
      <c r="T516" s="86"/>
      <c r="U516" s="87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T516" s="19" t="s">
        <v>343</v>
      </c>
      <c r="AU516" s="19" t="s">
        <v>85</v>
      </c>
    </row>
    <row r="517" s="2" customFormat="1" ht="16.5" customHeight="1">
      <c r="A517" s="40"/>
      <c r="B517" s="41"/>
      <c r="C517" s="216" t="s">
        <v>1191</v>
      </c>
      <c r="D517" s="216" t="s">
        <v>337</v>
      </c>
      <c r="E517" s="217" t="s">
        <v>4010</v>
      </c>
      <c r="F517" s="218" t="s">
        <v>4011</v>
      </c>
      <c r="G517" s="219" t="s">
        <v>666</v>
      </c>
      <c r="H517" s="220">
        <v>4</v>
      </c>
      <c r="I517" s="221"/>
      <c r="J517" s="222">
        <f>ROUND(I517*H517,2)</f>
        <v>0</v>
      </c>
      <c r="K517" s="218" t="s">
        <v>341</v>
      </c>
      <c r="L517" s="46"/>
      <c r="M517" s="223" t="s">
        <v>19</v>
      </c>
      <c r="N517" s="224" t="s">
        <v>47</v>
      </c>
      <c r="O517" s="86"/>
      <c r="P517" s="225">
        <f>O517*H517</f>
        <v>0</v>
      </c>
      <c r="Q517" s="225">
        <v>0</v>
      </c>
      <c r="R517" s="225">
        <f>Q517*H517</f>
        <v>0</v>
      </c>
      <c r="S517" s="225">
        <v>0</v>
      </c>
      <c r="T517" s="225">
        <f>S517*H517</f>
        <v>0</v>
      </c>
      <c r="U517" s="226" t="s">
        <v>19</v>
      </c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R517" s="227" t="s">
        <v>103</v>
      </c>
      <c r="AT517" s="227" t="s">
        <v>337</v>
      </c>
      <c r="AU517" s="227" t="s">
        <v>85</v>
      </c>
      <c r="AY517" s="19" t="s">
        <v>335</v>
      </c>
      <c r="BE517" s="228">
        <f>IF(N517="základní",J517,0)</f>
        <v>0</v>
      </c>
      <c r="BF517" s="228">
        <f>IF(N517="snížená",J517,0)</f>
        <v>0</v>
      </c>
      <c r="BG517" s="228">
        <f>IF(N517="zákl. přenesená",J517,0)</f>
        <v>0</v>
      </c>
      <c r="BH517" s="228">
        <f>IF(N517="sníž. přenesená",J517,0)</f>
        <v>0</v>
      </c>
      <c r="BI517" s="228">
        <f>IF(N517="nulová",J517,0)</f>
        <v>0</v>
      </c>
      <c r="BJ517" s="19" t="s">
        <v>83</v>
      </c>
      <c r="BK517" s="228">
        <f>ROUND(I517*H517,2)</f>
        <v>0</v>
      </c>
      <c r="BL517" s="19" t="s">
        <v>103</v>
      </c>
      <c r="BM517" s="227" t="s">
        <v>4012</v>
      </c>
    </row>
    <row r="518" s="2" customFormat="1">
      <c r="A518" s="40"/>
      <c r="B518" s="41"/>
      <c r="C518" s="42"/>
      <c r="D518" s="229" t="s">
        <v>343</v>
      </c>
      <c r="E518" s="42"/>
      <c r="F518" s="230" t="s">
        <v>4013</v>
      </c>
      <c r="G518" s="42"/>
      <c r="H518" s="42"/>
      <c r="I518" s="231"/>
      <c r="J518" s="42"/>
      <c r="K518" s="42"/>
      <c r="L518" s="46"/>
      <c r="M518" s="232"/>
      <c r="N518" s="233"/>
      <c r="O518" s="86"/>
      <c r="P518" s="86"/>
      <c r="Q518" s="86"/>
      <c r="R518" s="86"/>
      <c r="S518" s="86"/>
      <c r="T518" s="86"/>
      <c r="U518" s="87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T518" s="19" t="s">
        <v>343</v>
      </c>
      <c r="AU518" s="19" t="s">
        <v>85</v>
      </c>
    </row>
    <row r="519" s="2" customFormat="1">
      <c r="A519" s="40"/>
      <c r="B519" s="41"/>
      <c r="C519" s="42"/>
      <c r="D519" s="234" t="s">
        <v>345</v>
      </c>
      <c r="E519" s="42"/>
      <c r="F519" s="235" t="s">
        <v>4014</v>
      </c>
      <c r="G519" s="42"/>
      <c r="H519" s="42"/>
      <c r="I519" s="231"/>
      <c r="J519" s="42"/>
      <c r="K519" s="42"/>
      <c r="L519" s="46"/>
      <c r="M519" s="232"/>
      <c r="N519" s="233"/>
      <c r="O519" s="86"/>
      <c r="P519" s="86"/>
      <c r="Q519" s="86"/>
      <c r="R519" s="86"/>
      <c r="S519" s="86"/>
      <c r="T519" s="86"/>
      <c r="U519" s="87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T519" s="19" t="s">
        <v>345</v>
      </c>
      <c r="AU519" s="19" t="s">
        <v>85</v>
      </c>
    </row>
    <row r="520" s="13" customFormat="1">
      <c r="A520" s="13"/>
      <c r="B520" s="236"/>
      <c r="C520" s="237"/>
      <c r="D520" s="229" t="s">
        <v>347</v>
      </c>
      <c r="E520" s="238" t="s">
        <v>19</v>
      </c>
      <c r="F520" s="239" t="s">
        <v>4015</v>
      </c>
      <c r="G520" s="237"/>
      <c r="H520" s="240">
        <v>4</v>
      </c>
      <c r="I520" s="241"/>
      <c r="J520" s="237"/>
      <c r="K520" s="237"/>
      <c r="L520" s="242"/>
      <c r="M520" s="243"/>
      <c r="N520" s="244"/>
      <c r="O520" s="244"/>
      <c r="P520" s="244"/>
      <c r="Q520" s="244"/>
      <c r="R520" s="244"/>
      <c r="S520" s="244"/>
      <c r="T520" s="244"/>
      <c r="U520" s="245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T520" s="246" t="s">
        <v>347</v>
      </c>
      <c r="AU520" s="246" t="s">
        <v>85</v>
      </c>
      <c r="AV520" s="13" t="s">
        <v>85</v>
      </c>
      <c r="AW520" s="13" t="s">
        <v>37</v>
      </c>
      <c r="AX520" s="13" t="s">
        <v>83</v>
      </c>
      <c r="AY520" s="246" t="s">
        <v>335</v>
      </c>
    </row>
    <row r="521" s="2" customFormat="1" ht="37.8" customHeight="1">
      <c r="A521" s="40"/>
      <c r="B521" s="41"/>
      <c r="C521" s="257" t="s">
        <v>1200</v>
      </c>
      <c r="D521" s="257" t="s">
        <v>395</v>
      </c>
      <c r="E521" s="258" t="s">
        <v>1697</v>
      </c>
      <c r="F521" s="259" t="s">
        <v>4016</v>
      </c>
      <c r="G521" s="260" t="s">
        <v>666</v>
      </c>
      <c r="H521" s="261">
        <v>4</v>
      </c>
      <c r="I521" s="262"/>
      <c r="J521" s="263">
        <f>ROUND(I521*H521,2)</f>
        <v>0</v>
      </c>
      <c r="K521" s="259" t="s">
        <v>19</v>
      </c>
      <c r="L521" s="264"/>
      <c r="M521" s="265" t="s">
        <v>19</v>
      </c>
      <c r="N521" s="266" t="s">
        <v>47</v>
      </c>
      <c r="O521" s="86"/>
      <c r="P521" s="225">
        <f>O521*H521</f>
        <v>0</v>
      </c>
      <c r="Q521" s="225">
        <v>0</v>
      </c>
      <c r="R521" s="225">
        <f>Q521*H521</f>
        <v>0</v>
      </c>
      <c r="S521" s="225">
        <v>0</v>
      </c>
      <c r="T521" s="225">
        <f>S521*H521</f>
        <v>0</v>
      </c>
      <c r="U521" s="226" t="s">
        <v>19</v>
      </c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R521" s="227" t="s">
        <v>394</v>
      </c>
      <c r="AT521" s="227" t="s">
        <v>395</v>
      </c>
      <c r="AU521" s="227" t="s">
        <v>85</v>
      </c>
      <c r="AY521" s="19" t="s">
        <v>335</v>
      </c>
      <c r="BE521" s="228">
        <f>IF(N521="základní",J521,0)</f>
        <v>0</v>
      </c>
      <c r="BF521" s="228">
        <f>IF(N521="snížená",J521,0)</f>
        <v>0</v>
      </c>
      <c r="BG521" s="228">
        <f>IF(N521="zákl. přenesená",J521,0)</f>
        <v>0</v>
      </c>
      <c r="BH521" s="228">
        <f>IF(N521="sníž. přenesená",J521,0)</f>
        <v>0</v>
      </c>
      <c r="BI521" s="228">
        <f>IF(N521="nulová",J521,0)</f>
        <v>0</v>
      </c>
      <c r="BJ521" s="19" t="s">
        <v>83</v>
      </c>
      <c r="BK521" s="228">
        <f>ROUND(I521*H521,2)</f>
        <v>0</v>
      </c>
      <c r="BL521" s="19" t="s">
        <v>103</v>
      </c>
      <c r="BM521" s="227" t="s">
        <v>4017</v>
      </c>
    </row>
    <row r="522" s="2" customFormat="1">
      <c r="A522" s="40"/>
      <c r="B522" s="41"/>
      <c r="C522" s="42"/>
      <c r="D522" s="229" t="s">
        <v>343</v>
      </c>
      <c r="E522" s="42"/>
      <c r="F522" s="230" t="s">
        <v>4016</v>
      </c>
      <c r="G522" s="42"/>
      <c r="H522" s="42"/>
      <c r="I522" s="231"/>
      <c r="J522" s="42"/>
      <c r="K522" s="42"/>
      <c r="L522" s="46"/>
      <c r="M522" s="232"/>
      <c r="N522" s="233"/>
      <c r="O522" s="86"/>
      <c r="P522" s="86"/>
      <c r="Q522" s="86"/>
      <c r="R522" s="86"/>
      <c r="S522" s="86"/>
      <c r="T522" s="86"/>
      <c r="U522" s="87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T522" s="19" t="s">
        <v>343</v>
      </c>
      <c r="AU522" s="19" t="s">
        <v>85</v>
      </c>
    </row>
    <row r="523" s="2" customFormat="1" ht="37.8" customHeight="1">
      <c r="A523" s="40"/>
      <c r="B523" s="41"/>
      <c r="C523" s="216" t="s">
        <v>1207</v>
      </c>
      <c r="D523" s="216" t="s">
        <v>337</v>
      </c>
      <c r="E523" s="217" t="s">
        <v>4018</v>
      </c>
      <c r="F523" s="218" t="s">
        <v>4019</v>
      </c>
      <c r="G523" s="219" t="s">
        <v>1529</v>
      </c>
      <c r="H523" s="220">
        <v>1</v>
      </c>
      <c r="I523" s="221"/>
      <c r="J523" s="222">
        <f>ROUND(I523*H523,2)</f>
        <v>0</v>
      </c>
      <c r="K523" s="218" t="s">
        <v>19</v>
      </c>
      <c r="L523" s="46"/>
      <c r="M523" s="223" t="s">
        <v>19</v>
      </c>
      <c r="N523" s="224" t="s">
        <v>47</v>
      </c>
      <c r="O523" s="86"/>
      <c r="P523" s="225">
        <f>O523*H523</f>
        <v>0</v>
      </c>
      <c r="Q523" s="225">
        <v>0.125</v>
      </c>
      <c r="R523" s="225">
        <f>Q523*H523</f>
        <v>0.125</v>
      </c>
      <c r="S523" s="225">
        <v>0</v>
      </c>
      <c r="T523" s="225">
        <f>S523*H523</f>
        <v>0</v>
      </c>
      <c r="U523" s="226" t="s">
        <v>19</v>
      </c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R523" s="227" t="s">
        <v>447</v>
      </c>
      <c r="AT523" s="227" t="s">
        <v>337</v>
      </c>
      <c r="AU523" s="227" t="s">
        <v>85</v>
      </c>
      <c r="AY523" s="19" t="s">
        <v>335</v>
      </c>
      <c r="BE523" s="228">
        <f>IF(N523="základní",J523,0)</f>
        <v>0</v>
      </c>
      <c r="BF523" s="228">
        <f>IF(N523="snížená",J523,0)</f>
        <v>0</v>
      </c>
      <c r="BG523" s="228">
        <f>IF(N523="zákl. přenesená",J523,0)</f>
        <v>0</v>
      </c>
      <c r="BH523" s="228">
        <f>IF(N523="sníž. přenesená",J523,0)</f>
        <v>0</v>
      </c>
      <c r="BI523" s="228">
        <f>IF(N523="nulová",J523,0)</f>
        <v>0</v>
      </c>
      <c r="BJ523" s="19" t="s">
        <v>83</v>
      </c>
      <c r="BK523" s="228">
        <f>ROUND(I523*H523,2)</f>
        <v>0</v>
      </c>
      <c r="BL523" s="19" t="s">
        <v>447</v>
      </c>
      <c r="BM523" s="227" t="s">
        <v>4020</v>
      </c>
    </row>
    <row r="524" s="2" customFormat="1">
      <c r="A524" s="40"/>
      <c r="B524" s="41"/>
      <c r="C524" s="42"/>
      <c r="D524" s="229" t="s">
        <v>343</v>
      </c>
      <c r="E524" s="42"/>
      <c r="F524" s="230" t="s">
        <v>4021</v>
      </c>
      <c r="G524" s="42"/>
      <c r="H524" s="42"/>
      <c r="I524" s="231"/>
      <c r="J524" s="42"/>
      <c r="K524" s="42"/>
      <c r="L524" s="46"/>
      <c r="M524" s="232"/>
      <c r="N524" s="233"/>
      <c r="O524" s="86"/>
      <c r="P524" s="86"/>
      <c r="Q524" s="86"/>
      <c r="R524" s="86"/>
      <c r="S524" s="86"/>
      <c r="T524" s="86"/>
      <c r="U524" s="87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T524" s="19" t="s">
        <v>343</v>
      </c>
      <c r="AU524" s="19" t="s">
        <v>85</v>
      </c>
    </row>
    <row r="525" s="2" customFormat="1" ht="37.8" customHeight="1">
      <c r="A525" s="40"/>
      <c r="B525" s="41"/>
      <c r="C525" s="216" t="s">
        <v>1215</v>
      </c>
      <c r="D525" s="216" t="s">
        <v>337</v>
      </c>
      <c r="E525" s="217" t="s">
        <v>4022</v>
      </c>
      <c r="F525" s="218" t="s">
        <v>4023</v>
      </c>
      <c r="G525" s="219" t="s">
        <v>1529</v>
      </c>
      <c r="H525" s="220">
        <v>1</v>
      </c>
      <c r="I525" s="221"/>
      <c r="J525" s="222">
        <f>ROUND(I525*H525,2)</f>
        <v>0</v>
      </c>
      <c r="K525" s="218" t="s">
        <v>19</v>
      </c>
      <c r="L525" s="46"/>
      <c r="M525" s="223" t="s">
        <v>19</v>
      </c>
      <c r="N525" s="224" t="s">
        <v>47</v>
      </c>
      <c r="O525" s="86"/>
      <c r="P525" s="225">
        <f>O525*H525</f>
        <v>0</v>
      </c>
      <c r="Q525" s="225">
        <v>0.14999999999999999</v>
      </c>
      <c r="R525" s="225">
        <f>Q525*H525</f>
        <v>0.14999999999999999</v>
      </c>
      <c r="S525" s="225">
        <v>0</v>
      </c>
      <c r="T525" s="225">
        <f>S525*H525</f>
        <v>0</v>
      </c>
      <c r="U525" s="226" t="s">
        <v>19</v>
      </c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R525" s="227" t="s">
        <v>447</v>
      </c>
      <c r="AT525" s="227" t="s">
        <v>337</v>
      </c>
      <c r="AU525" s="227" t="s">
        <v>85</v>
      </c>
      <c r="AY525" s="19" t="s">
        <v>335</v>
      </c>
      <c r="BE525" s="228">
        <f>IF(N525="základní",J525,0)</f>
        <v>0</v>
      </c>
      <c r="BF525" s="228">
        <f>IF(N525="snížená",J525,0)</f>
        <v>0</v>
      </c>
      <c r="BG525" s="228">
        <f>IF(N525="zákl. přenesená",J525,0)</f>
        <v>0</v>
      </c>
      <c r="BH525" s="228">
        <f>IF(N525="sníž. přenesená",J525,0)</f>
        <v>0</v>
      </c>
      <c r="BI525" s="228">
        <f>IF(N525="nulová",J525,0)</f>
        <v>0</v>
      </c>
      <c r="BJ525" s="19" t="s">
        <v>83</v>
      </c>
      <c r="BK525" s="228">
        <f>ROUND(I525*H525,2)</f>
        <v>0</v>
      </c>
      <c r="BL525" s="19" t="s">
        <v>447</v>
      </c>
      <c r="BM525" s="227" t="s">
        <v>4024</v>
      </c>
    </row>
    <row r="526" s="2" customFormat="1">
      <c r="A526" s="40"/>
      <c r="B526" s="41"/>
      <c r="C526" s="42"/>
      <c r="D526" s="229" t="s">
        <v>343</v>
      </c>
      <c r="E526" s="42"/>
      <c r="F526" s="230" t="s">
        <v>4025</v>
      </c>
      <c r="G526" s="42"/>
      <c r="H526" s="42"/>
      <c r="I526" s="231"/>
      <c r="J526" s="42"/>
      <c r="K526" s="42"/>
      <c r="L526" s="46"/>
      <c r="M526" s="232"/>
      <c r="N526" s="233"/>
      <c r="O526" s="86"/>
      <c r="P526" s="86"/>
      <c r="Q526" s="86"/>
      <c r="R526" s="86"/>
      <c r="S526" s="86"/>
      <c r="T526" s="86"/>
      <c r="U526" s="87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T526" s="19" t="s">
        <v>343</v>
      </c>
      <c r="AU526" s="19" t="s">
        <v>85</v>
      </c>
    </row>
    <row r="527" s="2" customFormat="1" ht="37.8" customHeight="1">
      <c r="A527" s="40"/>
      <c r="B527" s="41"/>
      <c r="C527" s="216" t="s">
        <v>1223</v>
      </c>
      <c r="D527" s="216" t="s">
        <v>337</v>
      </c>
      <c r="E527" s="217" t="s">
        <v>4026</v>
      </c>
      <c r="F527" s="218" t="s">
        <v>4027</v>
      </c>
      <c r="G527" s="219" t="s">
        <v>1529</v>
      </c>
      <c r="H527" s="220">
        <v>1</v>
      </c>
      <c r="I527" s="221"/>
      <c r="J527" s="222">
        <f>ROUND(I527*H527,2)</f>
        <v>0</v>
      </c>
      <c r="K527" s="218" t="s">
        <v>19</v>
      </c>
      <c r="L527" s="46"/>
      <c r="M527" s="223" t="s">
        <v>19</v>
      </c>
      <c r="N527" s="224" t="s">
        <v>47</v>
      </c>
      <c r="O527" s="86"/>
      <c r="P527" s="225">
        <f>O527*H527</f>
        <v>0</v>
      </c>
      <c r="Q527" s="225">
        <v>0.17499999999999999</v>
      </c>
      <c r="R527" s="225">
        <f>Q527*H527</f>
        <v>0.17499999999999999</v>
      </c>
      <c r="S527" s="225">
        <v>0</v>
      </c>
      <c r="T527" s="225">
        <f>S527*H527</f>
        <v>0</v>
      </c>
      <c r="U527" s="226" t="s">
        <v>19</v>
      </c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R527" s="227" t="s">
        <v>447</v>
      </c>
      <c r="AT527" s="227" t="s">
        <v>337</v>
      </c>
      <c r="AU527" s="227" t="s">
        <v>85</v>
      </c>
      <c r="AY527" s="19" t="s">
        <v>335</v>
      </c>
      <c r="BE527" s="228">
        <f>IF(N527="základní",J527,0)</f>
        <v>0</v>
      </c>
      <c r="BF527" s="228">
        <f>IF(N527="snížená",J527,0)</f>
        <v>0</v>
      </c>
      <c r="BG527" s="228">
        <f>IF(N527="zákl. přenesená",J527,0)</f>
        <v>0</v>
      </c>
      <c r="BH527" s="228">
        <f>IF(N527="sníž. přenesená",J527,0)</f>
        <v>0</v>
      </c>
      <c r="BI527" s="228">
        <f>IF(N527="nulová",J527,0)</f>
        <v>0</v>
      </c>
      <c r="BJ527" s="19" t="s">
        <v>83</v>
      </c>
      <c r="BK527" s="228">
        <f>ROUND(I527*H527,2)</f>
        <v>0</v>
      </c>
      <c r="BL527" s="19" t="s">
        <v>447</v>
      </c>
      <c r="BM527" s="227" t="s">
        <v>4028</v>
      </c>
    </row>
    <row r="528" s="2" customFormat="1">
      <c r="A528" s="40"/>
      <c r="B528" s="41"/>
      <c r="C528" s="42"/>
      <c r="D528" s="229" t="s">
        <v>343</v>
      </c>
      <c r="E528" s="42"/>
      <c r="F528" s="230" t="s">
        <v>4029</v>
      </c>
      <c r="G528" s="42"/>
      <c r="H528" s="42"/>
      <c r="I528" s="231"/>
      <c r="J528" s="42"/>
      <c r="K528" s="42"/>
      <c r="L528" s="46"/>
      <c r="M528" s="232"/>
      <c r="N528" s="233"/>
      <c r="O528" s="86"/>
      <c r="P528" s="86"/>
      <c r="Q528" s="86"/>
      <c r="R528" s="86"/>
      <c r="S528" s="86"/>
      <c r="T528" s="86"/>
      <c r="U528" s="87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T528" s="19" t="s">
        <v>343</v>
      </c>
      <c r="AU528" s="19" t="s">
        <v>85</v>
      </c>
    </row>
    <row r="529" s="2" customFormat="1" ht="37.8" customHeight="1">
      <c r="A529" s="40"/>
      <c r="B529" s="41"/>
      <c r="C529" s="216" t="s">
        <v>1230</v>
      </c>
      <c r="D529" s="216" t="s">
        <v>337</v>
      </c>
      <c r="E529" s="217" t="s">
        <v>4030</v>
      </c>
      <c r="F529" s="218" t="s">
        <v>4031</v>
      </c>
      <c r="G529" s="219" t="s">
        <v>1529</v>
      </c>
      <c r="H529" s="220">
        <v>1</v>
      </c>
      <c r="I529" s="221"/>
      <c r="J529" s="222">
        <f>ROUND(I529*H529,2)</f>
        <v>0</v>
      </c>
      <c r="K529" s="218" t="s">
        <v>19</v>
      </c>
      <c r="L529" s="46"/>
      <c r="M529" s="223" t="s">
        <v>19</v>
      </c>
      <c r="N529" s="224" t="s">
        <v>47</v>
      </c>
      <c r="O529" s="86"/>
      <c r="P529" s="225">
        <f>O529*H529</f>
        <v>0</v>
      </c>
      <c r="Q529" s="225">
        <v>0.17499999999999999</v>
      </c>
      <c r="R529" s="225">
        <f>Q529*H529</f>
        <v>0.17499999999999999</v>
      </c>
      <c r="S529" s="225">
        <v>0</v>
      </c>
      <c r="T529" s="225">
        <f>S529*H529</f>
        <v>0</v>
      </c>
      <c r="U529" s="226" t="s">
        <v>19</v>
      </c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R529" s="227" t="s">
        <v>447</v>
      </c>
      <c r="AT529" s="227" t="s">
        <v>337</v>
      </c>
      <c r="AU529" s="227" t="s">
        <v>85</v>
      </c>
      <c r="AY529" s="19" t="s">
        <v>335</v>
      </c>
      <c r="BE529" s="228">
        <f>IF(N529="základní",J529,0)</f>
        <v>0</v>
      </c>
      <c r="BF529" s="228">
        <f>IF(N529="snížená",J529,0)</f>
        <v>0</v>
      </c>
      <c r="BG529" s="228">
        <f>IF(N529="zákl. přenesená",J529,0)</f>
        <v>0</v>
      </c>
      <c r="BH529" s="228">
        <f>IF(N529="sníž. přenesená",J529,0)</f>
        <v>0</v>
      </c>
      <c r="BI529" s="228">
        <f>IF(N529="nulová",J529,0)</f>
        <v>0</v>
      </c>
      <c r="BJ529" s="19" t="s">
        <v>83</v>
      </c>
      <c r="BK529" s="228">
        <f>ROUND(I529*H529,2)</f>
        <v>0</v>
      </c>
      <c r="BL529" s="19" t="s">
        <v>447</v>
      </c>
      <c r="BM529" s="227" t="s">
        <v>4032</v>
      </c>
    </row>
    <row r="530" s="2" customFormat="1">
      <c r="A530" s="40"/>
      <c r="B530" s="41"/>
      <c r="C530" s="42"/>
      <c r="D530" s="229" t="s">
        <v>343</v>
      </c>
      <c r="E530" s="42"/>
      <c r="F530" s="230" t="s">
        <v>4033</v>
      </c>
      <c r="G530" s="42"/>
      <c r="H530" s="42"/>
      <c r="I530" s="231"/>
      <c r="J530" s="42"/>
      <c r="K530" s="42"/>
      <c r="L530" s="46"/>
      <c r="M530" s="232"/>
      <c r="N530" s="233"/>
      <c r="O530" s="86"/>
      <c r="P530" s="86"/>
      <c r="Q530" s="86"/>
      <c r="R530" s="86"/>
      <c r="S530" s="86"/>
      <c r="T530" s="86"/>
      <c r="U530" s="87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T530" s="19" t="s">
        <v>343</v>
      </c>
      <c r="AU530" s="19" t="s">
        <v>85</v>
      </c>
    </row>
    <row r="531" s="2" customFormat="1" ht="37.8" customHeight="1">
      <c r="A531" s="40"/>
      <c r="B531" s="41"/>
      <c r="C531" s="216" t="s">
        <v>1239</v>
      </c>
      <c r="D531" s="216" t="s">
        <v>337</v>
      </c>
      <c r="E531" s="217" t="s">
        <v>4034</v>
      </c>
      <c r="F531" s="218" t="s">
        <v>4035</v>
      </c>
      <c r="G531" s="219" t="s">
        <v>1529</v>
      </c>
      <c r="H531" s="220">
        <v>1</v>
      </c>
      <c r="I531" s="221"/>
      <c r="J531" s="222">
        <f>ROUND(I531*H531,2)</f>
        <v>0</v>
      </c>
      <c r="K531" s="218" t="s">
        <v>19</v>
      </c>
      <c r="L531" s="46"/>
      <c r="M531" s="223" t="s">
        <v>19</v>
      </c>
      <c r="N531" s="224" t="s">
        <v>47</v>
      </c>
      <c r="O531" s="86"/>
      <c r="P531" s="225">
        <f>O531*H531</f>
        <v>0</v>
      </c>
      <c r="Q531" s="225">
        <v>0.10000000000000001</v>
      </c>
      <c r="R531" s="225">
        <f>Q531*H531</f>
        <v>0.10000000000000001</v>
      </c>
      <c r="S531" s="225">
        <v>0</v>
      </c>
      <c r="T531" s="225">
        <f>S531*H531</f>
        <v>0</v>
      </c>
      <c r="U531" s="226" t="s">
        <v>19</v>
      </c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R531" s="227" t="s">
        <v>447</v>
      </c>
      <c r="AT531" s="227" t="s">
        <v>337</v>
      </c>
      <c r="AU531" s="227" t="s">
        <v>85</v>
      </c>
      <c r="AY531" s="19" t="s">
        <v>335</v>
      </c>
      <c r="BE531" s="228">
        <f>IF(N531="základní",J531,0)</f>
        <v>0</v>
      </c>
      <c r="BF531" s="228">
        <f>IF(N531="snížená",J531,0)</f>
        <v>0</v>
      </c>
      <c r="BG531" s="228">
        <f>IF(N531="zákl. přenesená",J531,0)</f>
        <v>0</v>
      </c>
      <c r="BH531" s="228">
        <f>IF(N531="sníž. přenesená",J531,0)</f>
        <v>0</v>
      </c>
      <c r="BI531" s="228">
        <f>IF(N531="nulová",J531,0)</f>
        <v>0</v>
      </c>
      <c r="BJ531" s="19" t="s">
        <v>83</v>
      </c>
      <c r="BK531" s="228">
        <f>ROUND(I531*H531,2)</f>
        <v>0</v>
      </c>
      <c r="BL531" s="19" t="s">
        <v>447</v>
      </c>
      <c r="BM531" s="227" t="s">
        <v>4036</v>
      </c>
    </row>
    <row r="532" s="2" customFormat="1">
      <c r="A532" s="40"/>
      <c r="B532" s="41"/>
      <c r="C532" s="42"/>
      <c r="D532" s="229" t="s">
        <v>343</v>
      </c>
      <c r="E532" s="42"/>
      <c r="F532" s="230" t="s">
        <v>4037</v>
      </c>
      <c r="G532" s="42"/>
      <c r="H532" s="42"/>
      <c r="I532" s="231"/>
      <c r="J532" s="42"/>
      <c r="K532" s="42"/>
      <c r="L532" s="46"/>
      <c r="M532" s="232"/>
      <c r="N532" s="233"/>
      <c r="O532" s="86"/>
      <c r="P532" s="86"/>
      <c r="Q532" s="86"/>
      <c r="R532" s="86"/>
      <c r="S532" s="86"/>
      <c r="T532" s="86"/>
      <c r="U532" s="87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T532" s="19" t="s">
        <v>343</v>
      </c>
      <c r="AU532" s="19" t="s">
        <v>85</v>
      </c>
    </row>
    <row r="533" s="2" customFormat="1" ht="37.8" customHeight="1">
      <c r="A533" s="40"/>
      <c r="B533" s="41"/>
      <c r="C533" s="216" t="s">
        <v>1247</v>
      </c>
      <c r="D533" s="216" t="s">
        <v>337</v>
      </c>
      <c r="E533" s="217" t="s">
        <v>4038</v>
      </c>
      <c r="F533" s="218" t="s">
        <v>4039</v>
      </c>
      <c r="G533" s="219" t="s">
        <v>1529</v>
      </c>
      <c r="H533" s="220">
        <v>1</v>
      </c>
      <c r="I533" s="221"/>
      <c r="J533" s="222">
        <f>ROUND(I533*H533,2)</f>
        <v>0</v>
      </c>
      <c r="K533" s="218" t="s">
        <v>19</v>
      </c>
      <c r="L533" s="46"/>
      <c r="M533" s="223" t="s">
        <v>19</v>
      </c>
      <c r="N533" s="224" t="s">
        <v>47</v>
      </c>
      <c r="O533" s="86"/>
      <c r="P533" s="225">
        <f>O533*H533</f>
        <v>0</v>
      </c>
      <c r="Q533" s="225">
        <v>0.125</v>
      </c>
      <c r="R533" s="225">
        <f>Q533*H533</f>
        <v>0.125</v>
      </c>
      <c r="S533" s="225">
        <v>0</v>
      </c>
      <c r="T533" s="225">
        <f>S533*H533</f>
        <v>0</v>
      </c>
      <c r="U533" s="226" t="s">
        <v>19</v>
      </c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R533" s="227" t="s">
        <v>447</v>
      </c>
      <c r="AT533" s="227" t="s">
        <v>337</v>
      </c>
      <c r="AU533" s="227" t="s">
        <v>85</v>
      </c>
      <c r="AY533" s="19" t="s">
        <v>335</v>
      </c>
      <c r="BE533" s="228">
        <f>IF(N533="základní",J533,0)</f>
        <v>0</v>
      </c>
      <c r="BF533" s="228">
        <f>IF(N533="snížená",J533,0)</f>
        <v>0</v>
      </c>
      <c r="BG533" s="228">
        <f>IF(N533="zákl. přenesená",J533,0)</f>
        <v>0</v>
      </c>
      <c r="BH533" s="228">
        <f>IF(N533="sníž. přenesená",J533,0)</f>
        <v>0</v>
      </c>
      <c r="BI533" s="228">
        <f>IF(N533="nulová",J533,0)</f>
        <v>0</v>
      </c>
      <c r="BJ533" s="19" t="s">
        <v>83</v>
      </c>
      <c r="BK533" s="228">
        <f>ROUND(I533*H533,2)</f>
        <v>0</v>
      </c>
      <c r="BL533" s="19" t="s">
        <v>447</v>
      </c>
      <c r="BM533" s="227" t="s">
        <v>4040</v>
      </c>
    </row>
    <row r="534" s="2" customFormat="1">
      <c r="A534" s="40"/>
      <c r="B534" s="41"/>
      <c r="C534" s="42"/>
      <c r="D534" s="229" t="s">
        <v>343</v>
      </c>
      <c r="E534" s="42"/>
      <c r="F534" s="230" t="s">
        <v>4041</v>
      </c>
      <c r="G534" s="42"/>
      <c r="H534" s="42"/>
      <c r="I534" s="231"/>
      <c r="J534" s="42"/>
      <c r="K534" s="42"/>
      <c r="L534" s="46"/>
      <c r="M534" s="232"/>
      <c r="N534" s="233"/>
      <c r="O534" s="86"/>
      <c r="P534" s="86"/>
      <c r="Q534" s="86"/>
      <c r="R534" s="86"/>
      <c r="S534" s="86"/>
      <c r="T534" s="86"/>
      <c r="U534" s="87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T534" s="19" t="s">
        <v>343</v>
      </c>
      <c r="AU534" s="19" t="s">
        <v>85</v>
      </c>
    </row>
    <row r="535" s="2" customFormat="1" ht="37.8" customHeight="1">
      <c r="A535" s="40"/>
      <c r="B535" s="41"/>
      <c r="C535" s="216" t="s">
        <v>1256</v>
      </c>
      <c r="D535" s="216" t="s">
        <v>337</v>
      </c>
      <c r="E535" s="217" t="s">
        <v>4042</v>
      </c>
      <c r="F535" s="218" t="s">
        <v>4043</v>
      </c>
      <c r="G535" s="219" t="s">
        <v>1529</v>
      </c>
      <c r="H535" s="220">
        <v>1</v>
      </c>
      <c r="I535" s="221"/>
      <c r="J535" s="222">
        <f>ROUND(I535*H535,2)</f>
        <v>0</v>
      </c>
      <c r="K535" s="218" t="s">
        <v>19</v>
      </c>
      <c r="L535" s="46"/>
      <c r="M535" s="223" t="s">
        <v>19</v>
      </c>
      <c r="N535" s="224" t="s">
        <v>47</v>
      </c>
      <c r="O535" s="86"/>
      <c r="P535" s="225">
        <f>O535*H535</f>
        <v>0</v>
      </c>
      <c r="Q535" s="225">
        <v>0.125</v>
      </c>
      <c r="R535" s="225">
        <f>Q535*H535</f>
        <v>0.125</v>
      </c>
      <c r="S535" s="225">
        <v>0</v>
      </c>
      <c r="T535" s="225">
        <f>S535*H535</f>
        <v>0</v>
      </c>
      <c r="U535" s="226" t="s">
        <v>19</v>
      </c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R535" s="227" t="s">
        <v>447</v>
      </c>
      <c r="AT535" s="227" t="s">
        <v>337</v>
      </c>
      <c r="AU535" s="227" t="s">
        <v>85</v>
      </c>
      <c r="AY535" s="19" t="s">
        <v>335</v>
      </c>
      <c r="BE535" s="228">
        <f>IF(N535="základní",J535,0)</f>
        <v>0</v>
      </c>
      <c r="BF535" s="228">
        <f>IF(N535="snížená",J535,0)</f>
        <v>0</v>
      </c>
      <c r="BG535" s="228">
        <f>IF(N535="zákl. přenesená",J535,0)</f>
        <v>0</v>
      </c>
      <c r="BH535" s="228">
        <f>IF(N535="sníž. přenesená",J535,0)</f>
        <v>0</v>
      </c>
      <c r="BI535" s="228">
        <f>IF(N535="nulová",J535,0)</f>
        <v>0</v>
      </c>
      <c r="BJ535" s="19" t="s">
        <v>83</v>
      </c>
      <c r="BK535" s="228">
        <f>ROUND(I535*H535,2)</f>
        <v>0</v>
      </c>
      <c r="BL535" s="19" t="s">
        <v>447</v>
      </c>
      <c r="BM535" s="227" t="s">
        <v>4044</v>
      </c>
    </row>
    <row r="536" s="2" customFormat="1">
      <c r="A536" s="40"/>
      <c r="B536" s="41"/>
      <c r="C536" s="42"/>
      <c r="D536" s="229" t="s">
        <v>343</v>
      </c>
      <c r="E536" s="42"/>
      <c r="F536" s="230" t="s">
        <v>4045</v>
      </c>
      <c r="G536" s="42"/>
      <c r="H536" s="42"/>
      <c r="I536" s="231"/>
      <c r="J536" s="42"/>
      <c r="K536" s="42"/>
      <c r="L536" s="46"/>
      <c r="M536" s="232"/>
      <c r="N536" s="233"/>
      <c r="O536" s="86"/>
      <c r="P536" s="86"/>
      <c r="Q536" s="86"/>
      <c r="R536" s="86"/>
      <c r="S536" s="86"/>
      <c r="T536" s="86"/>
      <c r="U536" s="87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T536" s="19" t="s">
        <v>343</v>
      </c>
      <c r="AU536" s="19" t="s">
        <v>85</v>
      </c>
    </row>
    <row r="537" s="2" customFormat="1" ht="37.8" customHeight="1">
      <c r="A537" s="40"/>
      <c r="B537" s="41"/>
      <c r="C537" s="216" t="s">
        <v>1264</v>
      </c>
      <c r="D537" s="216" t="s">
        <v>337</v>
      </c>
      <c r="E537" s="217" t="s">
        <v>4046</v>
      </c>
      <c r="F537" s="218" t="s">
        <v>4047</v>
      </c>
      <c r="G537" s="219" t="s">
        <v>1529</v>
      </c>
      <c r="H537" s="220">
        <v>1</v>
      </c>
      <c r="I537" s="221"/>
      <c r="J537" s="222">
        <f>ROUND(I537*H537,2)</f>
        <v>0</v>
      </c>
      <c r="K537" s="218" t="s">
        <v>19</v>
      </c>
      <c r="L537" s="46"/>
      <c r="M537" s="223" t="s">
        <v>19</v>
      </c>
      <c r="N537" s="224" t="s">
        <v>47</v>
      </c>
      <c r="O537" s="86"/>
      <c r="P537" s="225">
        <f>O537*H537</f>
        <v>0</v>
      </c>
      <c r="Q537" s="225">
        <v>0.125</v>
      </c>
      <c r="R537" s="225">
        <f>Q537*H537</f>
        <v>0.125</v>
      </c>
      <c r="S537" s="225">
        <v>0</v>
      </c>
      <c r="T537" s="225">
        <f>S537*H537</f>
        <v>0</v>
      </c>
      <c r="U537" s="226" t="s">
        <v>19</v>
      </c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R537" s="227" t="s">
        <v>447</v>
      </c>
      <c r="AT537" s="227" t="s">
        <v>337</v>
      </c>
      <c r="AU537" s="227" t="s">
        <v>85</v>
      </c>
      <c r="AY537" s="19" t="s">
        <v>335</v>
      </c>
      <c r="BE537" s="228">
        <f>IF(N537="základní",J537,0)</f>
        <v>0</v>
      </c>
      <c r="BF537" s="228">
        <f>IF(N537="snížená",J537,0)</f>
        <v>0</v>
      </c>
      <c r="BG537" s="228">
        <f>IF(N537="zákl. přenesená",J537,0)</f>
        <v>0</v>
      </c>
      <c r="BH537" s="228">
        <f>IF(N537="sníž. přenesená",J537,0)</f>
        <v>0</v>
      </c>
      <c r="BI537" s="228">
        <f>IF(N537="nulová",J537,0)</f>
        <v>0</v>
      </c>
      <c r="BJ537" s="19" t="s">
        <v>83</v>
      </c>
      <c r="BK537" s="228">
        <f>ROUND(I537*H537,2)</f>
        <v>0</v>
      </c>
      <c r="BL537" s="19" t="s">
        <v>447</v>
      </c>
      <c r="BM537" s="227" t="s">
        <v>4048</v>
      </c>
    </row>
    <row r="538" s="2" customFormat="1">
      <c r="A538" s="40"/>
      <c r="B538" s="41"/>
      <c r="C538" s="42"/>
      <c r="D538" s="229" t="s">
        <v>343</v>
      </c>
      <c r="E538" s="42"/>
      <c r="F538" s="230" t="s">
        <v>4049</v>
      </c>
      <c r="G538" s="42"/>
      <c r="H538" s="42"/>
      <c r="I538" s="231"/>
      <c r="J538" s="42"/>
      <c r="K538" s="42"/>
      <c r="L538" s="46"/>
      <c r="M538" s="232"/>
      <c r="N538" s="233"/>
      <c r="O538" s="86"/>
      <c r="P538" s="86"/>
      <c r="Q538" s="86"/>
      <c r="R538" s="86"/>
      <c r="S538" s="86"/>
      <c r="T538" s="86"/>
      <c r="U538" s="87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T538" s="19" t="s">
        <v>343</v>
      </c>
      <c r="AU538" s="19" t="s">
        <v>85</v>
      </c>
    </row>
    <row r="539" s="2" customFormat="1" ht="21.75" customHeight="1">
      <c r="A539" s="40"/>
      <c r="B539" s="41"/>
      <c r="C539" s="216" t="s">
        <v>1271</v>
      </c>
      <c r="D539" s="216" t="s">
        <v>337</v>
      </c>
      <c r="E539" s="217" t="s">
        <v>4050</v>
      </c>
      <c r="F539" s="218" t="s">
        <v>4051</v>
      </c>
      <c r="G539" s="219" t="s">
        <v>618</v>
      </c>
      <c r="H539" s="220">
        <v>2</v>
      </c>
      <c r="I539" s="221"/>
      <c r="J539" s="222">
        <f>ROUND(I539*H539,2)</f>
        <v>0</v>
      </c>
      <c r="K539" s="218" t="s">
        <v>341</v>
      </c>
      <c r="L539" s="46"/>
      <c r="M539" s="223" t="s">
        <v>19</v>
      </c>
      <c r="N539" s="224" t="s">
        <v>47</v>
      </c>
      <c r="O539" s="86"/>
      <c r="P539" s="225">
        <f>O539*H539</f>
        <v>0</v>
      </c>
      <c r="Q539" s="225">
        <v>0.0061700000000000001</v>
      </c>
      <c r="R539" s="225">
        <f>Q539*H539</f>
        <v>0.01234</v>
      </c>
      <c r="S539" s="225">
        <v>0</v>
      </c>
      <c r="T539" s="225">
        <f>S539*H539</f>
        <v>0</v>
      </c>
      <c r="U539" s="226" t="s">
        <v>19</v>
      </c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R539" s="227" t="s">
        <v>103</v>
      </c>
      <c r="AT539" s="227" t="s">
        <v>337</v>
      </c>
      <c r="AU539" s="227" t="s">
        <v>85</v>
      </c>
      <c r="AY539" s="19" t="s">
        <v>335</v>
      </c>
      <c r="BE539" s="228">
        <f>IF(N539="základní",J539,0)</f>
        <v>0</v>
      </c>
      <c r="BF539" s="228">
        <f>IF(N539="snížená",J539,0)</f>
        <v>0</v>
      </c>
      <c r="BG539" s="228">
        <f>IF(N539="zákl. přenesená",J539,0)</f>
        <v>0</v>
      </c>
      <c r="BH539" s="228">
        <f>IF(N539="sníž. přenesená",J539,0)</f>
        <v>0</v>
      </c>
      <c r="BI539" s="228">
        <f>IF(N539="nulová",J539,0)</f>
        <v>0</v>
      </c>
      <c r="BJ539" s="19" t="s">
        <v>83</v>
      </c>
      <c r="BK539" s="228">
        <f>ROUND(I539*H539,2)</f>
        <v>0</v>
      </c>
      <c r="BL539" s="19" t="s">
        <v>103</v>
      </c>
      <c r="BM539" s="227" t="s">
        <v>4052</v>
      </c>
    </row>
    <row r="540" s="2" customFormat="1">
      <c r="A540" s="40"/>
      <c r="B540" s="41"/>
      <c r="C540" s="42"/>
      <c r="D540" s="229" t="s">
        <v>343</v>
      </c>
      <c r="E540" s="42"/>
      <c r="F540" s="230" t="s">
        <v>4053</v>
      </c>
      <c r="G540" s="42"/>
      <c r="H540" s="42"/>
      <c r="I540" s="231"/>
      <c r="J540" s="42"/>
      <c r="K540" s="42"/>
      <c r="L540" s="46"/>
      <c r="M540" s="232"/>
      <c r="N540" s="233"/>
      <c r="O540" s="86"/>
      <c r="P540" s="86"/>
      <c r="Q540" s="86"/>
      <c r="R540" s="86"/>
      <c r="S540" s="86"/>
      <c r="T540" s="86"/>
      <c r="U540" s="87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T540" s="19" t="s">
        <v>343</v>
      </c>
      <c r="AU540" s="19" t="s">
        <v>85</v>
      </c>
    </row>
    <row r="541" s="2" customFormat="1">
      <c r="A541" s="40"/>
      <c r="B541" s="41"/>
      <c r="C541" s="42"/>
      <c r="D541" s="234" t="s">
        <v>345</v>
      </c>
      <c r="E541" s="42"/>
      <c r="F541" s="235" t="s">
        <v>4054</v>
      </c>
      <c r="G541" s="42"/>
      <c r="H541" s="42"/>
      <c r="I541" s="231"/>
      <c r="J541" s="42"/>
      <c r="K541" s="42"/>
      <c r="L541" s="46"/>
      <c r="M541" s="232"/>
      <c r="N541" s="233"/>
      <c r="O541" s="86"/>
      <c r="P541" s="86"/>
      <c r="Q541" s="86"/>
      <c r="R541" s="86"/>
      <c r="S541" s="86"/>
      <c r="T541" s="86"/>
      <c r="U541" s="87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T541" s="19" t="s">
        <v>345</v>
      </c>
      <c r="AU541" s="19" t="s">
        <v>85</v>
      </c>
    </row>
    <row r="542" s="13" customFormat="1">
      <c r="A542" s="13"/>
      <c r="B542" s="236"/>
      <c r="C542" s="237"/>
      <c r="D542" s="229" t="s">
        <v>347</v>
      </c>
      <c r="E542" s="238" t="s">
        <v>19</v>
      </c>
      <c r="F542" s="239" t="s">
        <v>4055</v>
      </c>
      <c r="G542" s="237"/>
      <c r="H542" s="240">
        <v>2</v>
      </c>
      <c r="I542" s="241"/>
      <c r="J542" s="237"/>
      <c r="K542" s="237"/>
      <c r="L542" s="242"/>
      <c r="M542" s="243"/>
      <c r="N542" s="244"/>
      <c r="O542" s="244"/>
      <c r="P542" s="244"/>
      <c r="Q542" s="244"/>
      <c r="R542" s="244"/>
      <c r="S542" s="244"/>
      <c r="T542" s="244"/>
      <c r="U542" s="245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T542" s="246" t="s">
        <v>347</v>
      </c>
      <c r="AU542" s="246" t="s">
        <v>85</v>
      </c>
      <c r="AV542" s="13" t="s">
        <v>85</v>
      </c>
      <c r="AW542" s="13" t="s">
        <v>37</v>
      </c>
      <c r="AX542" s="13" t="s">
        <v>83</v>
      </c>
      <c r="AY542" s="246" t="s">
        <v>335</v>
      </c>
    </row>
    <row r="543" s="2" customFormat="1" ht="21.75" customHeight="1">
      <c r="A543" s="40"/>
      <c r="B543" s="41"/>
      <c r="C543" s="216" t="s">
        <v>1276</v>
      </c>
      <c r="D543" s="216" t="s">
        <v>337</v>
      </c>
      <c r="E543" s="217" t="s">
        <v>4056</v>
      </c>
      <c r="F543" s="218" t="s">
        <v>4057</v>
      </c>
      <c r="G543" s="219" t="s">
        <v>618</v>
      </c>
      <c r="H543" s="220">
        <v>180</v>
      </c>
      <c r="I543" s="221"/>
      <c r="J543" s="222">
        <f>ROUND(I543*H543,2)</f>
        <v>0</v>
      </c>
      <c r="K543" s="218" t="s">
        <v>341</v>
      </c>
      <c r="L543" s="46"/>
      <c r="M543" s="223" t="s">
        <v>19</v>
      </c>
      <c r="N543" s="224" t="s">
        <v>47</v>
      </c>
      <c r="O543" s="86"/>
      <c r="P543" s="225">
        <f>O543*H543</f>
        <v>0</v>
      </c>
      <c r="Q543" s="225">
        <v>0</v>
      </c>
      <c r="R543" s="225">
        <f>Q543*H543</f>
        <v>0</v>
      </c>
      <c r="S543" s="225">
        <v>0</v>
      </c>
      <c r="T543" s="225">
        <f>S543*H543</f>
        <v>0</v>
      </c>
      <c r="U543" s="226" t="s">
        <v>19</v>
      </c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R543" s="227" t="s">
        <v>447</v>
      </c>
      <c r="AT543" s="227" t="s">
        <v>337</v>
      </c>
      <c r="AU543" s="227" t="s">
        <v>85</v>
      </c>
      <c r="AY543" s="19" t="s">
        <v>335</v>
      </c>
      <c r="BE543" s="228">
        <f>IF(N543="základní",J543,0)</f>
        <v>0</v>
      </c>
      <c r="BF543" s="228">
        <f>IF(N543="snížená",J543,0)</f>
        <v>0</v>
      </c>
      <c r="BG543" s="228">
        <f>IF(N543="zákl. přenesená",J543,0)</f>
        <v>0</v>
      </c>
      <c r="BH543" s="228">
        <f>IF(N543="sníž. přenesená",J543,0)</f>
        <v>0</v>
      </c>
      <c r="BI543" s="228">
        <f>IF(N543="nulová",J543,0)</f>
        <v>0</v>
      </c>
      <c r="BJ543" s="19" t="s">
        <v>83</v>
      </c>
      <c r="BK543" s="228">
        <f>ROUND(I543*H543,2)</f>
        <v>0</v>
      </c>
      <c r="BL543" s="19" t="s">
        <v>447</v>
      </c>
      <c r="BM543" s="227" t="s">
        <v>4058</v>
      </c>
    </row>
    <row r="544" s="2" customFormat="1">
      <c r="A544" s="40"/>
      <c r="B544" s="41"/>
      <c r="C544" s="42"/>
      <c r="D544" s="229" t="s">
        <v>343</v>
      </c>
      <c r="E544" s="42"/>
      <c r="F544" s="230" t="s">
        <v>4059</v>
      </c>
      <c r="G544" s="42"/>
      <c r="H544" s="42"/>
      <c r="I544" s="231"/>
      <c r="J544" s="42"/>
      <c r="K544" s="42"/>
      <c r="L544" s="46"/>
      <c r="M544" s="232"/>
      <c r="N544" s="233"/>
      <c r="O544" s="86"/>
      <c r="P544" s="86"/>
      <c r="Q544" s="86"/>
      <c r="R544" s="86"/>
      <c r="S544" s="86"/>
      <c r="T544" s="86"/>
      <c r="U544" s="87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T544" s="19" t="s">
        <v>343</v>
      </c>
      <c r="AU544" s="19" t="s">
        <v>85</v>
      </c>
    </row>
    <row r="545" s="2" customFormat="1">
      <c r="A545" s="40"/>
      <c r="B545" s="41"/>
      <c r="C545" s="42"/>
      <c r="D545" s="234" t="s">
        <v>345</v>
      </c>
      <c r="E545" s="42"/>
      <c r="F545" s="235" t="s">
        <v>4060</v>
      </c>
      <c r="G545" s="42"/>
      <c r="H545" s="42"/>
      <c r="I545" s="231"/>
      <c r="J545" s="42"/>
      <c r="K545" s="42"/>
      <c r="L545" s="46"/>
      <c r="M545" s="232"/>
      <c r="N545" s="233"/>
      <c r="O545" s="86"/>
      <c r="P545" s="86"/>
      <c r="Q545" s="86"/>
      <c r="R545" s="86"/>
      <c r="S545" s="86"/>
      <c r="T545" s="86"/>
      <c r="U545" s="87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T545" s="19" t="s">
        <v>345</v>
      </c>
      <c r="AU545" s="19" t="s">
        <v>85</v>
      </c>
    </row>
    <row r="546" s="2" customFormat="1" ht="37.8" customHeight="1">
      <c r="A546" s="40"/>
      <c r="B546" s="41"/>
      <c r="C546" s="257" t="s">
        <v>1286</v>
      </c>
      <c r="D546" s="257" t="s">
        <v>395</v>
      </c>
      <c r="E546" s="258" t="s">
        <v>1685</v>
      </c>
      <c r="F546" s="259" t="s">
        <v>4061</v>
      </c>
      <c r="G546" s="260" t="s">
        <v>618</v>
      </c>
      <c r="H546" s="261">
        <v>189</v>
      </c>
      <c r="I546" s="262"/>
      <c r="J546" s="263">
        <f>ROUND(I546*H546,2)</f>
        <v>0</v>
      </c>
      <c r="K546" s="259" t="s">
        <v>19</v>
      </c>
      <c r="L546" s="264"/>
      <c r="M546" s="265" t="s">
        <v>19</v>
      </c>
      <c r="N546" s="266" t="s">
        <v>47</v>
      </c>
      <c r="O546" s="86"/>
      <c r="P546" s="225">
        <f>O546*H546</f>
        <v>0</v>
      </c>
      <c r="Q546" s="225">
        <v>0</v>
      </c>
      <c r="R546" s="225">
        <f>Q546*H546</f>
        <v>0</v>
      </c>
      <c r="S546" s="225">
        <v>0</v>
      </c>
      <c r="T546" s="225">
        <f>S546*H546</f>
        <v>0</v>
      </c>
      <c r="U546" s="226" t="s">
        <v>19</v>
      </c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R546" s="227" t="s">
        <v>565</v>
      </c>
      <c r="AT546" s="227" t="s">
        <v>395</v>
      </c>
      <c r="AU546" s="227" t="s">
        <v>85</v>
      </c>
      <c r="AY546" s="19" t="s">
        <v>335</v>
      </c>
      <c r="BE546" s="228">
        <f>IF(N546="základní",J546,0)</f>
        <v>0</v>
      </c>
      <c r="BF546" s="228">
        <f>IF(N546="snížená",J546,0)</f>
        <v>0</v>
      </c>
      <c r="BG546" s="228">
        <f>IF(N546="zákl. přenesená",J546,0)</f>
        <v>0</v>
      </c>
      <c r="BH546" s="228">
        <f>IF(N546="sníž. přenesená",J546,0)</f>
        <v>0</v>
      </c>
      <c r="BI546" s="228">
        <f>IF(N546="nulová",J546,0)</f>
        <v>0</v>
      </c>
      <c r="BJ546" s="19" t="s">
        <v>83</v>
      </c>
      <c r="BK546" s="228">
        <f>ROUND(I546*H546,2)</f>
        <v>0</v>
      </c>
      <c r="BL546" s="19" t="s">
        <v>447</v>
      </c>
      <c r="BM546" s="227" t="s">
        <v>4062</v>
      </c>
    </row>
    <row r="547" s="2" customFormat="1">
      <c r="A547" s="40"/>
      <c r="B547" s="41"/>
      <c r="C547" s="42"/>
      <c r="D547" s="229" t="s">
        <v>343</v>
      </c>
      <c r="E547" s="42"/>
      <c r="F547" s="230" t="s">
        <v>4063</v>
      </c>
      <c r="G547" s="42"/>
      <c r="H547" s="42"/>
      <c r="I547" s="231"/>
      <c r="J547" s="42"/>
      <c r="K547" s="42"/>
      <c r="L547" s="46"/>
      <c r="M547" s="232"/>
      <c r="N547" s="233"/>
      <c r="O547" s="86"/>
      <c r="P547" s="86"/>
      <c r="Q547" s="86"/>
      <c r="R547" s="86"/>
      <c r="S547" s="86"/>
      <c r="T547" s="86"/>
      <c r="U547" s="87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T547" s="19" t="s">
        <v>343</v>
      </c>
      <c r="AU547" s="19" t="s">
        <v>85</v>
      </c>
    </row>
    <row r="548" s="13" customFormat="1">
      <c r="A548" s="13"/>
      <c r="B548" s="236"/>
      <c r="C548" s="237"/>
      <c r="D548" s="229" t="s">
        <v>347</v>
      </c>
      <c r="E548" s="237"/>
      <c r="F548" s="239" t="s">
        <v>4064</v>
      </c>
      <c r="G548" s="237"/>
      <c r="H548" s="240">
        <v>189</v>
      </c>
      <c r="I548" s="241"/>
      <c r="J548" s="237"/>
      <c r="K548" s="237"/>
      <c r="L548" s="242"/>
      <c r="M548" s="243"/>
      <c r="N548" s="244"/>
      <c r="O548" s="244"/>
      <c r="P548" s="244"/>
      <c r="Q548" s="244"/>
      <c r="R548" s="244"/>
      <c r="S548" s="244"/>
      <c r="T548" s="244"/>
      <c r="U548" s="245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T548" s="246" t="s">
        <v>347</v>
      </c>
      <c r="AU548" s="246" t="s">
        <v>85</v>
      </c>
      <c r="AV548" s="13" t="s">
        <v>85</v>
      </c>
      <c r="AW548" s="13" t="s">
        <v>4</v>
      </c>
      <c r="AX548" s="13" t="s">
        <v>83</v>
      </c>
      <c r="AY548" s="246" t="s">
        <v>335</v>
      </c>
    </row>
    <row r="549" s="12" customFormat="1" ht="22.8" customHeight="1">
      <c r="A549" s="12"/>
      <c r="B549" s="200"/>
      <c r="C549" s="201"/>
      <c r="D549" s="202" t="s">
        <v>75</v>
      </c>
      <c r="E549" s="214" t="s">
        <v>4065</v>
      </c>
      <c r="F549" s="214" t="s">
        <v>4066</v>
      </c>
      <c r="G549" s="201"/>
      <c r="H549" s="201"/>
      <c r="I549" s="204"/>
      <c r="J549" s="215">
        <f>BK549</f>
        <v>0</v>
      </c>
      <c r="K549" s="201"/>
      <c r="L549" s="206"/>
      <c r="M549" s="207"/>
      <c r="N549" s="208"/>
      <c r="O549" s="208"/>
      <c r="P549" s="209">
        <f>SUM(P550:P565)</f>
        <v>0</v>
      </c>
      <c r="Q549" s="208"/>
      <c r="R549" s="209">
        <f>SUM(R550:R565)</f>
        <v>0.024110000000000003</v>
      </c>
      <c r="S549" s="208"/>
      <c r="T549" s="209">
        <f>SUM(T550:T565)</f>
        <v>0</v>
      </c>
      <c r="U549" s="210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R549" s="211" t="s">
        <v>83</v>
      </c>
      <c r="AT549" s="212" t="s">
        <v>75</v>
      </c>
      <c r="AU549" s="212" t="s">
        <v>83</v>
      </c>
      <c r="AY549" s="211" t="s">
        <v>335</v>
      </c>
      <c r="BK549" s="213">
        <f>SUM(BK550:BK565)</f>
        <v>0</v>
      </c>
    </row>
    <row r="550" s="2" customFormat="1" ht="16.5" customHeight="1">
      <c r="A550" s="40"/>
      <c r="B550" s="41"/>
      <c r="C550" s="216" t="s">
        <v>1290</v>
      </c>
      <c r="D550" s="216" t="s">
        <v>337</v>
      </c>
      <c r="E550" s="217" t="s">
        <v>4067</v>
      </c>
      <c r="F550" s="218" t="s">
        <v>4068</v>
      </c>
      <c r="G550" s="219" t="s">
        <v>666</v>
      </c>
      <c r="H550" s="220">
        <v>1</v>
      </c>
      <c r="I550" s="221"/>
      <c r="J550" s="222">
        <f>ROUND(I550*H550,2)</f>
        <v>0</v>
      </c>
      <c r="K550" s="218" t="s">
        <v>341</v>
      </c>
      <c r="L550" s="46"/>
      <c r="M550" s="223" t="s">
        <v>19</v>
      </c>
      <c r="N550" s="224" t="s">
        <v>47</v>
      </c>
      <c r="O550" s="86"/>
      <c r="P550" s="225">
        <f>O550*H550</f>
        <v>0</v>
      </c>
      <c r="Q550" s="225">
        <v>0</v>
      </c>
      <c r="R550" s="225">
        <f>Q550*H550</f>
        <v>0</v>
      </c>
      <c r="S550" s="225">
        <v>0</v>
      </c>
      <c r="T550" s="225">
        <f>S550*H550</f>
        <v>0</v>
      </c>
      <c r="U550" s="226" t="s">
        <v>19</v>
      </c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R550" s="227" t="s">
        <v>447</v>
      </c>
      <c r="AT550" s="227" t="s">
        <v>337</v>
      </c>
      <c r="AU550" s="227" t="s">
        <v>85</v>
      </c>
      <c r="AY550" s="19" t="s">
        <v>335</v>
      </c>
      <c r="BE550" s="228">
        <f>IF(N550="základní",J550,0)</f>
        <v>0</v>
      </c>
      <c r="BF550" s="228">
        <f>IF(N550="snížená",J550,0)</f>
        <v>0</v>
      </c>
      <c r="BG550" s="228">
        <f>IF(N550="zákl. přenesená",J550,0)</f>
        <v>0</v>
      </c>
      <c r="BH550" s="228">
        <f>IF(N550="sníž. přenesená",J550,0)</f>
        <v>0</v>
      </c>
      <c r="BI550" s="228">
        <f>IF(N550="nulová",J550,0)</f>
        <v>0</v>
      </c>
      <c r="BJ550" s="19" t="s">
        <v>83</v>
      </c>
      <c r="BK550" s="228">
        <f>ROUND(I550*H550,2)</f>
        <v>0</v>
      </c>
      <c r="BL550" s="19" t="s">
        <v>447</v>
      </c>
      <c r="BM550" s="227" t="s">
        <v>4069</v>
      </c>
    </row>
    <row r="551" s="2" customFormat="1">
      <c r="A551" s="40"/>
      <c r="B551" s="41"/>
      <c r="C551" s="42"/>
      <c r="D551" s="229" t="s">
        <v>343</v>
      </c>
      <c r="E551" s="42"/>
      <c r="F551" s="230" t="s">
        <v>4070</v>
      </c>
      <c r="G551" s="42"/>
      <c r="H551" s="42"/>
      <c r="I551" s="231"/>
      <c r="J551" s="42"/>
      <c r="K551" s="42"/>
      <c r="L551" s="46"/>
      <c r="M551" s="232"/>
      <c r="N551" s="233"/>
      <c r="O551" s="86"/>
      <c r="P551" s="86"/>
      <c r="Q551" s="86"/>
      <c r="R551" s="86"/>
      <c r="S551" s="86"/>
      <c r="T551" s="86"/>
      <c r="U551" s="87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T551" s="19" t="s">
        <v>343</v>
      </c>
      <c r="AU551" s="19" t="s">
        <v>85</v>
      </c>
    </row>
    <row r="552" s="2" customFormat="1">
      <c r="A552" s="40"/>
      <c r="B552" s="41"/>
      <c r="C552" s="42"/>
      <c r="D552" s="234" t="s">
        <v>345</v>
      </c>
      <c r="E552" s="42"/>
      <c r="F552" s="235" t="s">
        <v>4071</v>
      </c>
      <c r="G552" s="42"/>
      <c r="H552" s="42"/>
      <c r="I552" s="231"/>
      <c r="J552" s="42"/>
      <c r="K552" s="42"/>
      <c r="L552" s="46"/>
      <c r="M552" s="232"/>
      <c r="N552" s="233"/>
      <c r="O552" s="86"/>
      <c r="P552" s="86"/>
      <c r="Q552" s="86"/>
      <c r="R552" s="86"/>
      <c r="S552" s="86"/>
      <c r="T552" s="86"/>
      <c r="U552" s="87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T552" s="19" t="s">
        <v>345</v>
      </c>
      <c r="AU552" s="19" t="s">
        <v>85</v>
      </c>
    </row>
    <row r="553" s="13" customFormat="1">
      <c r="A553" s="13"/>
      <c r="B553" s="236"/>
      <c r="C553" s="237"/>
      <c r="D553" s="229" t="s">
        <v>347</v>
      </c>
      <c r="E553" s="238" t="s">
        <v>19</v>
      </c>
      <c r="F553" s="239" t="s">
        <v>4072</v>
      </c>
      <c r="G553" s="237"/>
      <c r="H553" s="240">
        <v>1</v>
      </c>
      <c r="I553" s="241"/>
      <c r="J553" s="237"/>
      <c r="K553" s="237"/>
      <c r="L553" s="242"/>
      <c r="M553" s="243"/>
      <c r="N553" s="244"/>
      <c r="O553" s="244"/>
      <c r="P553" s="244"/>
      <c r="Q553" s="244"/>
      <c r="R553" s="244"/>
      <c r="S553" s="244"/>
      <c r="T553" s="244"/>
      <c r="U553" s="245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T553" s="246" t="s">
        <v>347</v>
      </c>
      <c r="AU553" s="246" t="s">
        <v>85</v>
      </c>
      <c r="AV553" s="13" t="s">
        <v>85</v>
      </c>
      <c r="AW553" s="13" t="s">
        <v>37</v>
      </c>
      <c r="AX553" s="13" t="s">
        <v>83</v>
      </c>
      <c r="AY553" s="246" t="s">
        <v>335</v>
      </c>
    </row>
    <row r="554" s="2" customFormat="1" ht="21.75" customHeight="1">
      <c r="A554" s="40"/>
      <c r="B554" s="41"/>
      <c r="C554" s="257" t="s">
        <v>1296</v>
      </c>
      <c r="D554" s="257" t="s">
        <v>395</v>
      </c>
      <c r="E554" s="258" t="s">
        <v>4073</v>
      </c>
      <c r="F554" s="259" t="s">
        <v>4074</v>
      </c>
      <c r="G554" s="260" t="s">
        <v>666</v>
      </c>
      <c r="H554" s="261">
        <v>1</v>
      </c>
      <c r="I554" s="262"/>
      <c r="J554" s="263">
        <f>ROUND(I554*H554,2)</f>
        <v>0</v>
      </c>
      <c r="K554" s="259" t="s">
        <v>341</v>
      </c>
      <c r="L554" s="264"/>
      <c r="M554" s="265" t="s">
        <v>19</v>
      </c>
      <c r="N554" s="266" t="s">
        <v>47</v>
      </c>
      <c r="O554" s="86"/>
      <c r="P554" s="225">
        <f>O554*H554</f>
        <v>0</v>
      </c>
      <c r="Q554" s="225">
        <v>0.002</v>
      </c>
      <c r="R554" s="225">
        <f>Q554*H554</f>
        <v>0.002</v>
      </c>
      <c r="S554" s="225">
        <v>0</v>
      </c>
      <c r="T554" s="225">
        <f>S554*H554</f>
        <v>0</v>
      </c>
      <c r="U554" s="226" t="s">
        <v>19</v>
      </c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R554" s="227" t="s">
        <v>565</v>
      </c>
      <c r="AT554" s="227" t="s">
        <v>395</v>
      </c>
      <c r="AU554" s="227" t="s">
        <v>85</v>
      </c>
      <c r="AY554" s="19" t="s">
        <v>335</v>
      </c>
      <c r="BE554" s="228">
        <f>IF(N554="základní",J554,0)</f>
        <v>0</v>
      </c>
      <c r="BF554" s="228">
        <f>IF(N554="snížená",J554,0)</f>
        <v>0</v>
      </c>
      <c r="BG554" s="228">
        <f>IF(N554="zákl. přenesená",J554,0)</f>
        <v>0</v>
      </c>
      <c r="BH554" s="228">
        <f>IF(N554="sníž. přenesená",J554,0)</f>
        <v>0</v>
      </c>
      <c r="BI554" s="228">
        <f>IF(N554="nulová",J554,0)</f>
        <v>0</v>
      </c>
      <c r="BJ554" s="19" t="s">
        <v>83</v>
      </c>
      <c r="BK554" s="228">
        <f>ROUND(I554*H554,2)</f>
        <v>0</v>
      </c>
      <c r="BL554" s="19" t="s">
        <v>447</v>
      </c>
      <c r="BM554" s="227" t="s">
        <v>4075</v>
      </c>
    </row>
    <row r="555" s="2" customFormat="1">
      <c r="A555" s="40"/>
      <c r="B555" s="41"/>
      <c r="C555" s="42"/>
      <c r="D555" s="229" t="s">
        <v>343</v>
      </c>
      <c r="E555" s="42"/>
      <c r="F555" s="230" t="s">
        <v>4074</v>
      </c>
      <c r="G555" s="42"/>
      <c r="H555" s="42"/>
      <c r="I555" s="231"/>
      <c r="J555" s="42"/>
      <c r="K555" s="42"/>
      <c r="L555" s="46"/>
      <c r="M555" s="232"/>
      <c r="N555" s="233"/>
      <c r="O555" s="86"/>
      <c r="P555" s="86"/>
      <c r="Q555" s="86"/>
      <c r="R555" s="86"/>
      <c r="S555" s="86"/>
      <c r="T555" s="86"/>
      <c r="U555" s="87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T555" s="19" t="s">
        <v>343</v>
      </c>
      <c r="AU555" s="19" t="s">
        <v>85</v>
      </c>
    </row>
    <row r="556" s="2" customFormat="1" ht="21.75" customHeight="1">
      <c r="A556" s="40"/>
      <c r="B556" s="41"/>
      <c r="C556" s="216" t="s">
        <v>1300</v>
      </c>
      <c r="D556" s="216" t="s">
        <v>337</v>
      </c>
      <c r="E556" s="217" t="s">
        <v>4076</v>
      </c>
      <c r="F556" s="218" t="s">
        <v>4077</v>
      </c>
      <c r="G556" s="219" t="s">
        <v>618</v>
      </c>
      <c r="H556" s="220">
        <v>13</v>
      </c>
      <c r="I556" s="221"/>
      <c r="J556" s="222">
        <f>ROUND(I556*H556,2)</f>
        <v>0</v>
      </c>
      <c r="K556" s="218" t="s">
        <v>341</v>
      </c>
      <c r="L556" s="46"/>
      <c r="M556" s="223" t="s">
        <v>19</v>
      </c>
      <c r="N556" s="224" t="s">
        <v>47</v>
      </c>
      <c r="O556" s="86"/>
      <c r="P556" s="225">
        <f>O556*H556</f>
        <v>0</v>
      </c>
      <c r="Q556" s="225">
        <v>0.00167</v>
      </c>
      <c r="R556" s="225">
        <f>Q556*H556</f>
        <v>0.02171</v>
      </c>
      <c r="S556" s="225">
        <v>0</v>
      </c>
      <c r="T556" s="225">
        <f>S556*H556</f>
        <v>0</v>
      </c>
      <c r="U556" s="226" t="s">
        <v>19</v>
      </c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R556" s="227" t="s">
        <v>447</v>
      </c>
      <c r="AT556" s="227" t="s">
        <v>337</v>
      </c>
      <c r="AU556" s="227" t="s">
        <v>85</v>
      </c>
      <c r="AY556" s="19" t="s">
        <v>335</v>
      </c>
      <c r="BE556" s="228">
        <f>IF(N556="základní",J556,0)</f>
        <v>0</v>
      </c>
      <c r="BF556" s="228">
        <f>IF(N556="snížená",J556,0)</f>
        <v>0</v>
      </c>
      <c r="BG556" s="228">
        <f>IF(N556="zákl. přenesená",J556,0)</f>
        <v>0</v>
      </c>
      <c r="BH556" s="228">
        <f>IF(N556="sníž. přenesená",J556,0)</f>
        <v>0</v>
      </c>
      <c r="BI556" s="228">
        <f>IF(N556="nulová",J556,0)</f>
        <v>0</v>
      </c>
      <c r="BJ556" s="19" t="s">
        <v>83</v>
      </c>
      <c r="BK556" s="228">
        <f>ROUND(I556*H556,2)</f>
        <v>0</v>
      </c>
      <c r="BL556" s="19" t="s">
        <v>447</v>
      </c>
      <c r="BM556" s="227" t="s">
        <v>4078</v>
      </c>
    </row>
    <row r="557" s="2" customFormat="1">
      <c r="A557" s="40"/>
      <c r="B557" s="41"/>
      <c r="C557" s="42"/>
      <c r="D557" s="229" t="s">
        <v>343</v>
      </c>
      <c r="E557" s="42"/>
      <c r="F557" s="230" t="s">
        <v>4079</v>
      </c>
      <c r="G557" s="42"/>
      <c r="H557" s="42"/>
      <c r="I557" s="231"/>
      <c r="J557" s="42"/>
      <c r="K557" s="42"/>
      <c r="L557" s="46"/>
      <c r="M557" s="232"/>
      <c r="N557" s="233"/>
      <c r="O557" s="86"/>
      <c r="P557" s="86"/>
      <c r="Q557" s="86"/>
      <c r="R557" s="86"/>
      <c r="S557" s="86"/>
      <c r="T557" s="86"/>
      <c r="U557" s="87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T557" s="19" t="s">
        <v>343</v>
      </c>
      <c r="AU557" s="19" t="s">
        <v>85</v>
      </c>
    </row>
    <row r="558" s="2" customFormat="1">
      <c r="A558" s="40"/>
      <c r="B558" s="41"/>
      <c r="C558" s="42"/>
      <c r="D558" s="234" t="s">
        <v>345</v>
      </c>
      <c r="E558" s="42"/>
      <c r="F558" s="235" t="s">
        <v>4080</v>
      </c>
      <c r="G558" s="42"/>
      <c r="H558" s="42"/>
      <c r="I558" s="231"/>
      <c r="J558" s="42"/>
      <c r="K558" s="42"/>
      <c r="L558" s="46"/>
      <c r="M558" s="232"/>
      <c r="N558" s="233"/>
      <c r="O558" s="86"/>
      <c r="P558" s="86"/>
      <c r="Q558" s="86"/>
      <c r="R558" s="86"/>
      <c r="S558" s="86"/>
      <c r="T558" s="86"/>
      <c r="U558" s="87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T558" s="19" t="s">
        <v>345</v>
      </c>
      <c r="AU558" s="19" t="s">
        <v>85</v>
      </c>
    </row>
    <row r="559" s="13" customFormat="1">
      <c r="A559" s="13"/>
      <c r="B559" s="236"/>
      <c r="C559" s="237"/>
      <c r="D559" s="229" t="s">
        <v>347</v>
      </c>
      <c r="E559" s="238" t="s">
        <v>19</v>
      </c>
      <c r="F559" s="239" t="s">
        <v>4081</v>
      </c>
      <c r="G559" s="237"/>
      <c r="H559" s="240">
        <v>13</v>
      </c>
      <c r="I559" s="241"/>
      <c r="J559" s="237"/>
      <c r="K559" s="237"/>
      <c r="L559" s="242"/>
      <c r="M559" s="243"/>
      <c r="N559" s="244"/>
      <c r="O559" s="244"/>
      <c r="P559" s="244"/>
      <c r="Q559" s="244"/>
      <c r="R559" s="244"/>
      <c r="S559" s="244"/>
      <c r="T559" s="244"/>
      <c r="U559" s="245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T559" s="246" t="s">
        <v>347</v>
      </c>
      <c r="AU559" s="246" t="s">
        <v>85</v>
      </c>
      <c r="AV559" s="13" t="s">
        <v>85</v>
      </c>
      <c r="AW559" s="13" t="s">
        <v>37</v>
      </c>
      <c r="AX559" s="13" t="s">
        <v>83</v>
      </c>
      <c r="AY559" s="246" t="s">
        <v>335</v>
      </c>
    </row>
    <row r="560" s="2" customFormat="1" ht="21.75" customHeight="1">
      <c r="A560" s="40"/>
      <c r="B560" s="41"/>
      <c r="C560" s="216" t="s">
        <v>1307</v>
      </c>
      <c r="D560" s="216" t="s">
        <v>337</v>
      </c>
      <c r="E560" s="217" t="s">
        <v>4082</v>
      </c>
      <c r="F560" s="218" t="s">
        <v>4083</v>
      </c>
      <c r="G560" s="219" t="s">
        <v>666</v>
      </c>
      <c r="H560" s="220">
        <v>1</v>
      </c>
      <c r="I560" s="221"/>
      <c r="J560" s="222">
        <f>ROUND(I560*H560,2)</f>
        <v>0</v>
      </c>
      <c r="K560" s="218" t="s">
        <v>341</v>
      </c>
      <c r="L560" s="46"/>
      <c r="M560" s="223" t="s">
        <v>19</v>
      </c>
      <c r="N560" s="224" t="s">
        <v>47</v>
      </c>
      <c r="O560" s="86"/>
      <c r="P560" s="225">
        <f>O560*H560</f>
        <v>0</v>
      </c>
      <c r="Q560" s="225">
        <v>0</v>
      </c>
      <c r="R560" s="225">
        <f>Q560*H560</f>
        <v>0</v>
      </c>
      <c r="S560" s="225">
        <v>0</v>
      </c>
      <c r="T560" s="225">
        <f>S560*H560</f>
        <v>0</v>
      </c>
      <c r="U560" s="226" t="s">
        <v>19</v>
      </c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R560" s="227" t="s">
        <v>447</v>
      </c>
      <c r="AT560" s="227" t="s">
        <v>337</v>
      </c>
      <c r="AU560" s="227" t="s">
        <v>85</v>
      </c>
      <c r="AY560" s="19" t="s">
        <v>335</v>
      </c>
      <c r="BE560" s="228">
        <f>IF(N560="základní",J560,0)</f>
        <v>0</v>
      </c>
      <c r="BF560" s="228">
        <f>IF(N560="snížená",J560,0)</f>
        <v>0</v>
      </c>
      <c r="BG560" s="228">
        <f>IF(N560="zákl. přenesená",J560,0)</f>
        <v>0</v>
      </c>
      <c r="BH560" s="228">
        <f>IF(N560="sníž. přenesená",J560,0)</f>
        <v>0</v>
      </c>
      <c r="BI560" s="228">
        <f>IF(N560="nulová",J560,0)</f>
        <v>0</v>
      </c>
      <c r="BJ560" s="19" t="s">
        <v>83</v>
      </c>
      <c r="BK560" s="228">
        <f>ROUND(I560*H560,2)</f>
        <v>0</v>
      </c>
      <c r="BL560" s="19" t="s">
        <v>447</v>
      </c>
      <c r="BM560" s="227" t="s">
        <v>4084</v>
      </c>
    </row>
    <row r="561" s="2" customFormat="1">
      <c r="A561" s="40"/>
      <c r="B561" s="41"/>
      <c r="C561" s="42"/>
      <c r="D561" s="229" t="s">
        <v>343</v>
      </c>
      <c r="E561" s="42"/>
      <c r="F561" s="230" t="s">
        <v>4085</v>
      </c>
      <c r="G561" s="42"/>
      <c r="H561" s="42"/>
      <c r="I561" s="231"/>
      <c r="J561" s="42"/>
      <c r="K561" s="42"/>
      <c r="L561" s="46"/>
      <c r="M561" s="232"/>
      <c r="N561" s="233"/>
      <c r="O561" s="86"/>
      <c r="P561" s="86"/>
      <c r="Q561" s="86"/>
      <c r="R561" s="86"/>
      <c r="S561" s="86"/>
      <c r="T561" s="86"/>
      <c r="U561" s="87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T561" s="19" t="s">
        <v>343</v>
      </c>
      <c r="AU561" s="19" t="s">
        <v>85</v>
      </c>
    </row>
    <row r="562" s="2" customFormat="1">
      <c r="A562" s="40"/>
      <c r="B562" s="41"/>
      <c r="C562" s="42"/>
      <c r="D562" s="234" t="s">
        <v>345</v>
      </c>
      <c r="E562" s="42"/>
      <c r="F562" s="235" t="s">
        <v>4086</v>
      </c>
      <c r="G562" s="42"/>
      <c r="H562" s="42"/>
      <c r="I562" s="231"/>
      <c r="J562" s="42"/>
      <c r="K562" s="42"/>
      <c r="L562" s="46"/>
      <c r="M562" s="232"/>
      <c r="N562" s="233"/>
      <c r="O562" s="86"/>
      <c r="P562" s="86"/>
      <c r="Q562" s="86"/>
      <c r="R562" s="86"/>
      <c r="S562" s="86"/>
      <c r="T562" s="86"/>
      <c r="U562" s="87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T562" s="19" t="s">
        <v>345</v>
      </c>
      <c r="AU562" s="19" t="s">
        <v>85</v>
      </c>
    </row>
    <row r="563" s="13" customFormat="1">
      <c r="A563" s="13"/>
      <c r="B563" s="236"/>
      <c r="C563" s="237"/>
      <c r="D563" s="229" t="s">
        <v>347</v>
      </c>
      <c r="E563" s="238" t="s">
        <v>19</v>
      </c>
      <c r="F563" s="239" t="s">
        <v>4087</v>
      </c>
      <c r="G563" s="237"/>
      <c r="H563" s="240">
        <v>1</v>
      </c>
      <c r="I563" s="241"/>
      <c r="J563" s="237"/>
      <c r="K563" s="237"/>
      <c r="L563" s="242"/>
      <c r="M563" s="243"/>
      <c r="N563" s="244"/>
      <c r="O563" s="244"/>
      <c r="P563" s="244"/>
      <c r="Q563" s="244"/>
      <c r="R563" s="244"/>
      <c r="S563" s="244"/>
      <c r="T563" s="244"/>
      <c r="U563" s="245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T563" s="246" t="s">
        <v>347</v>
      </c>
      <c r="AU563" s="246" t="s">
        <v>85</v>
      </c>
      <c r="AV563" s="13" t="s">
        <v>85</v>
      </c>
      <c r="AW563" s="13" t="s">
        <v>37</v>
      </c>
      <c r="AX563" s="13" t="s">
        <v>83</v>
      </c>
      <c r="AY563" s="246" t="s">
        <v>335</v>
      </c>
    </row>
    <row r="564" s="2" customFormat="1" ht="16.5" customHeight="1">
      <c r="A564" s="40"/>
      <c r="B564" s="41"/>
      <c r="C564" s="257" t="s">
        <v>1311</v>
      </c>
      <c r="D564" s="257" t="s">
        <v>395</v>
      </c>
      <c r="E564" s="258" t="s">
        <v>4088</v>
      </c>
      <c r="F564" s="259" t="s">
        <v>4089</v>
      </c>
      <c r="G564" s="260" t="s">
        <v>666</v>
      </c>
      <c r="H564" s="261">
        <v>1</v>
      </c>
      <c r="I564" s="262"/>
      <c r="J564" s="263">
        <f>ROUND(I564*H564,2)</f>
        <v>0</v>
      </c>
      <c r="K564" s="259" t="s">
        <v>341</v>
      </c>
      <c r="L564" s="264"/>
      <c r="M564" s="265" t="s">
        <v>19</v>
      </c>
      <c r="N564" s="266" t="s">
        <v>47</v>
      </c>
      <c r="O564" s="86"/>
      <c r="P564" s="225">
        <f>O564*H564</f>
        <v>0</v>
      </c>
      <c r="Q564" s="225">
        <v>0.00040000000000000002</v>
      </c>
      <c r="R564" s="225">
        <f>Q564*H564</f>
        <v>0.00040000000000000002</v>
      </c>
      <c r="S564" s="225">
        <v>0</v>
      </c>
      <c r="T564" s="225">
        <f>S564*H564</f>
        <v>0</v>
      </c>
      <c r="U564" s="226" t="s">
        <v>19</v>
      </c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R564" s="227" t="s">
        <v>565</v>
      </c>
      <c r="AT564" s="227" t="s">
        <v>395</v>
      </c>
      <c r="AU564" s="227" t="s">
        <v>85</v>
      </c>
      <c r="AY564" s="19" t="s">
        <v>335</v>
      </c>
      <c r="BE564" s="228">
        <f>IF(N564="základní",J564,0)</f>
        <v>0</v>
      </c>
      <c r="BF564" s="228">
        <f>IF(N564="snížená",J564,0)</f>
        <v>0</v>
      </c>
      <c r="BG564" s="228">
        <f>IF(N564="zákl. přenesená",J564,0)</f>
        <v>0</v>
      </c>
      <c r="BH564" s="228">
        <f>IF(N564="sníž. přenesená",J564,0)</f>
        <v>0</v>
      </c>
      <c r="BI564" s="228">
        <f>IF(N564="nulová",J564,0)</f>
        <v>0</v>
      </c>
      <c r="BJ564" s="19" t="s">
        <v>83</v>
      </c>
      <c r="BK564" s="228">
        <f>ROUND(I564*H564,2)</f>
        <v>0</v>
      </c>
      <c r="BL564" s="19" t="s">
        <v>447</v>
      </c>
      <c r="BM564" s="227" t="s">
        <v>4090</v>
      </c>
    </row>
    <row r="565" s="2" customFormat="1">
      <c r="A565" s="40"/>
      <c r="B565" s="41"/>
      <c r="C565" s="42"/>
      <c r="D565" s="229" t="s">
        <v>343</v>
      </c>
      <c r="E565" s="42"/>
      <c r="F565" s="230" t="s">
        <v>4089</v>
      </c>
      <c r="G565" s="42"/>
      <c r="H565" s="42"/>
      <c r="I565" s="231"/>
      <c r="J565" s="42"/>
      <c r="K565" s="42"/>
      <c r="L565" s="46"/>
      <c r="M565" s="232"/>
      <c r="N565" s="233"/>
      <c r="O565" s="86"/>
      <c r="P565" s="86"/>
      <c r="Q565" s="86"/>
      <c r="R565" s="86"/>
      <c r="S565" s="86"/>
      <c r="T565" s="86"/>
      <c r="U565" s="87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T565" s="19" t="s">
        <v>343</v>
      </c>
      <c r="AU565" s="19" t="s">
        <v>85</v>
      </c>
    </row>
    <row r="566" s="12" customFormat="1" ht="22.8" customHeight="1">
      <c r="A566" s="12"/>
      <c r="B566" s="200"/>
      <c r="C566" s="201"/>
      <c r="D566" s="202" t="s">
        <v>75</v>
      </c>
      <c r="E566" s="214" t="s">
        <v>4091</v>
      </c>
      <c r="F566" s="214" t="s">
        <v>4092</v>
      </c>
      <c r="G566" s="201"/>
      <c r="H566" s="201"/>
      <c r="I566" s="204"/>
      <c r="J566" s="215">
        <f>BK566</f>
        <v>0</v>
      </c>
      <c r="K566" s="201"/>
      <c r="L566" s="206"/>
      <c r="M566" s="207"/>
      <c r="N566" s="208"/>
      <c r="O566" s="208"/>
      <c r="P566" s="209">
        <f>SUM(P567:P575)</f>
        <v>0</v>
      </c>
      <c r="Q566" s="208"/>
      <c r="R566" s="209">
        <f>SUM(R567:R575)</f>
        <v>0.02248</v>
      </c>
      <c r="S566" s="208"/>
      <c r="T566" s="209">
        <f>SUM(T567:T575)</f>
        <v>0</v>
      </c>
      <c r="U566" s="210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R566" s="211" t="s">
        <v>83</v>
      </c>
      <c r="AT566" s="212" t="s">
        <v>75</v>
      </c>
      <c r="AU566" s="212" t="s">
        <v>83</v>
      </c>
      <c r="AY566" s="211" t="s">
        <v>335</v>
      </c>
      <c r="BK566" s="213">
        <f>SUM(BK567:BK575)</f>
        <v>0</v>
      </c>
    </row>
    <row r="567" s="2" customFormat="1" ht="24.15" customHeight="1">
      <c r="A567" s="40"/>
      <c r="B567" s="41"/>
      <c r="C567" s="216" t="s">
        <v>1329</v>
      </c>
      <c r="D567" s="216" t="s">
        <v>337</v>
      </c>
      <c r="E567" s="217" t="s">
        <v>4093</v>
      </c>
      <c r="F567" s="218" t="s">
        <v>3581</v>
      </c>
      <c r="G567" s="219" t="s">
        <v>618</v>
      </c>
      <c r="H567" s="220">
        <v>4</v>
      </c>
      <c r="I567" s="221"/>
      <c r="J567" s="222">
        <f>ROUND(I567*H567,2)</f>
        <v>0</v>
      </c>
      <c r="K567" s="218" t="s">
        <v>19</v>
      </c>
      <c r="L567" s="46"/>
      <c r="M567" s="223" t="s">
        <v>19</v>
      </c>
      <c r="N567" s="224" t="s">
        <v>47</v>
      </c>
      <c r="O567" s="86"/>
      <c r="P567" s="225">
        <f>O567*H567</f>
        <v>0</v>
      </c>
      <c r="Q567" s="225">
        <v>0.0052199999999999998</v>
      </c>
      <c r="R567" s="225">
        <f>Q567*H567</f>
        <v>0.020879999999999999</v>
      </c>
      <c r="S567" s="225">
        <v>0</v>
      </c>
      <c r="T567" s="225">
        <f>S567*H567</f>
        <v>0</v>
      </c>
      <c r="U567" s="226" t="s">
        <v>19</v>
      </c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R567" s="227" t="s">
        <v>447</v>
      </c>
      <c r="AT567" s="227" t="s">
        <v>337</v>
      </c>
      <c r="AU567" s="227" t="s">
        <v>85</v>
      </c>
      <c r="AY567" s="19" t="s">
        <v>335</v>
      </c>
      <c r="BE567" s="228">
        <f>IF(N567="základní",J567,0)</f>
        <v>0</v>
      </c>
      <c r="BF567" s="228">
        <f>IF(N567="snížená",J567,0)</f>
        <v>0</v>
      </c>
      <c r="BG567" s="228">
        <f>IF(N567="zákl. přenesená",J567,0)</f>
        <v>0</v>
      </c>
      <c r="BH567" s="228">
        <f>IF(N567="sníž. přenesená",J567,0)</f>
        <v>0</v>
      </c>
      <c r="BI567" s="228">
        <f>IF(N567="nulová",J567,0)</f>
        <v>0</v>
      </c>
      <c r="BJ567" s="19" t="s">
        <v>83</v>
      </c>
      <c r="BK567" s="228">
        <f>ROUND(I567*H567,2)</f>
        <v>0</v>
      </c>
      <c r="BL567" s="19" t="s">
        <v>447</v>
      </c>
      <c r="BM567" s="227" t="s">
        <v>4094</v>
      </c>
    </row>
    <row r="568" s="2" customFormat="1">
      <c r="A568" s="40"/>
      <c r="B568" s="41"/>
      <c r="C568" s="42"/>
      <c r="D568" s="229" t="s">
        <v>343</v>
      </c>
      <c r="E568" s="42"/>
      <c r="F568" s="230" t="s">
        <v>3583</v>
      </c>
      <c r="G568" s="42"/>
      <c r="H568" s="42"/>
      <c r="I568" s="231"/>
      <c r="J568" s="42"/>
      <c r="K568" s="42"/>
      <c r="L568" s="46"/>
      <c r="M568" s="232"/>
      <c r="N568" s="233"/>
      <c r="O568" s="86"/>
      <c r="P568" s="86"/>
      <c r="Q568" s="86"/>
      <c r="R568" s="86"/>
      <c r="S568" s="86"/>
      <c r="T568" s="86"/>
      <c r="U568" s="87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T568" s="19" t="s">
        <v>343</v>
      </c>
      <c r="AU568" s="19" t="s">
        <v>85</v>
      </c>
    </row>
    <row r="569" s="13" customFormat="1">
      <c r="A569" s="13"/>
      <c r="B569" s="236"/>
      <c r="C569" s="237"/>
      <c r="D569" s="229" t="s">
        <v>347</v>
      </c>
      <c r="E569" s="238" t="s">
        <v>19</v>
      </c>
      <c r="F569" s="239" t="s">
        <v>4095</v>
      </c>
      <c r="G569" s="237"/>
      <c r="H569" s="240">
        <v>4</v>
      </c>
      <c r="I569" s="241"/>
      <c r="J569" s="237"/>
      <c r="K569" s="237"/>
      <c r="L569" s="242"/>
      <c r="M569" s="243"/>
      <c r="N569" s="244"/>
      <c r="O569" s="244"/>
      <c r="P569" s="244"/>
      <c r="Q569" s="244"/>
      <c r="R569" s="244"/>
      <c r="S569" s="244"/>
      <c r="T569" s="244"/>
      <c r="U569" s="245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T569" s="246" t="s">
        <v>347</v>
      </c>
      <c r="AU569" s="246" t="s">
        <v>85</v>
      </c>
      <c r="AV569" s="13" t="s">
        <v>85</v>
      </c>
      <c r="AW569" s="13" t="s">
        <v>37</v>
      </c>
      <c r="AX569" s="13" t="s">
        <v>83</v>
      </c>
      <c r="AY569" s="246" t="s">
        <v>335</v>
      </c>
    </row>
    <row r="570" s="2" customFormat="1" ht="24.15" customHeight="1">
      <c r="A570" s="40"/>
      <c r="B570" s="41"/>
      <c r="C570" s="216" t="s">
        <v>1337</v>
      </c>
      <c r="D570" s="216" t="s">
        <v>337</v>
      </c>
      <c r="E570" s="217" t="s">
        <v>4096</v>
      </c>
      <c r="F570" s="218" t="s">
        <v>4097</v>
      </c>
      <c r="G570" s="219" t="s">
        <v>666</v>
      </c>
      <c r="H570" s="220">
        <v>1</v>
      </c>
      <c r="I570" s="221"/>
      <c r="J570" s="222">
        <f>ROUND(I570*H570,2)</f>
        <v>0</v>
      </c>
      <c r="K570" s="218" t="s">
        <v>341</v>
      </c>
      <c r="L570" s="46"/>
      <c r="M570" s="223" t="s">
        <v>19</v>
      </c>
      <c r="N570" s="224" t="s">
        <v>47</v>
      </c>
      <c r="O570" s="86"/>
      <c r="P570" s="225">
        <f>O570*H570</f>
        <v>0</v>
      </c>
      <c r="Q570" s="225">
        <v>0</v>
      </c>
      <c r="R570" s="225">
        <f>Q570*H570</f>
        <v>0</v>
      </c>
      <c r="S570" s="225">
        <v>0</v>
      </c>
      <c r="T570" s="225">
        <f>S570*H570</f>
        <v>0</v>
      </c>
      <c r="U570" s="226" t="s">
        <v>19</v>
      </c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R570" s="227" t="s">
        <v>447</v>
      </c>
      <c r="AT570" s="227" t="s">
        <v>337</v>
      </c>
      <c r="AU570" s="227" t="s">
        <v>85</v>
      </c>
      <c r="AY570" s="19" t="s">
        <v>335</v>
      </c>
      <c r="BE570" s="228">
        <f>IF(N570="základní",J570,0)</f>
        <v>0</v>
      </c>
      <c r="BF570" s="228">
        <f>IF(N570="snížená",J570,0)</f>
        <v>0</v>
      </c>
      <c r="BG570" s="228">
        <f>IF(N570="zákl. přenesená",J570,0)</f>
        <v>0</v>
      </c>
      <c r="BH570" s="228">
        <f>IF(N570="sníž. přenesená",J570,0)</f>
        <v>0</v>
      </c>
      <c r="BI570" s="228">
        <f>IF(N570="nulová",J570,0)</f>
        <v>0</v>
      </c>
      <c r="BJ570" s="19" t="s">
        <v>83</v>
      </c>
      <c r="BK570" s="228">
        <f>ROUND(I570*H570,2)</f>
        <v>0</v>
      </c>
      <c r="BL570" s="19" t="s">
        <v>447</v>
      </c>
      <c r="BM570" s="227" t="s">
        <v>4098</v>
      </c>
    </row>
    <row r="571" s="2" customFormat="1">
      <c r="A571" s="40"/>
      <c r="B571" s="41"/>
      <c r="C571" s="42"/>
      <c r="D571" s="229" t="s">
        <v>343</v>
      </c>
      <c r="E571" s="42"/>
      <c r="F571" s="230" t="s">
        <v>4099</v>
      </c>
      <c r="G571" s="42"/>
      <c r="H571" s="42"/>
      <c r="I571" s="231"/>
      <c r="J571" s="42"/>
      <c r="K571" s="42"/>
      <c r="L571" s="46"/>
      <c r="M571" s="232"/>
      <c r="N571" s="233"/>
      <c r="O571" s="86"/>
      <c r="P571" s="86"/>
      <c r="Q571" s="86"/>
      <c r="R571" s="86"/>
      <c r="S571" s="86"/>
      <c r="T571" s="86"/>
      <c r="U571" s="87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T571" s="19" t="s">
        <v>343</v>
      </c>
      <c r="AU571" s="19" t="s">
        <v>85</v>
      </c>
    </row>
    <row r="572" s="2" customFormat="1">
      <c r="A572" s="40"/>
      <c r="B572" s="41"/>
      <c r="C572" s="42"/>
      <c r="D572" s="234" t="s">
        <v>345</v>
      </c>
      <c r="E572" s="42"/>
      <c r="F572" s="235" t="s">
        <v>4100</v>
      </c>
      <c r="G572" s="42"/>
      <c r="H572" s="42"/>
      <c r="I572" s="231"/>
      <c r="J572" s="42"/>
      <c r="K572" s="42"/>
      <c r="L572" s="46"/>
      <c r="M572" s="232"/>
      <c r="N572" s="233"/>
      <c r="O572" s="86"/>
      <c r="P572" s="86"/>
      <c r="Q572" s="86"/>
      <c r="R572" s="86"/>
      <c r="S572" s="86"/>
      <c r="T572" s="86"/>
      <c r="U572" s="87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T572" s="19" t="s">
        <v>345</v>
      </c>
      <c r="AU572" s="19" t="s">
        <v>85</v>
      </c>
    </row>
    <row r="573" s="13" customFormat="1">
      <c r="A573" s="13"/>
      <c r="B573" s="236"/>
      <c r="C573" s="237"/>
      <c r="D573" s="229" t="s">
        <v>347</v>
      </c>
      <c r="E573" s="238" t="s">
        <v>19</v>
      </c>
      <c r="F573" s="239" t="s">
        <v>4101</v>
      </c>
      <c r="G573" s="237"/>
      <c r="H573" s="240">
        <v>1</v>
      </c>
      <c r="I573" s="241"/>
      <c r="J573" s="237"/>
      <c r="K573" s="237"/>
      <c r="L573" s="242"/>
      <c r="M573" s="243"/>
      <c r="N573" s="244"/>
      <c r="O573" s="244"/>
      <c r="P573" s="244"/>
      <c r="Q573" s="244"/>
      <c r="R573" s="244"/>
      <c r="S573" s="244"/>
      <c r="T573" s="244"/>
      <c r="U573" s="245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T573" s="246" t="s">
        <v>347</v>
      </c>
      <c r="AU573" s="246" t="s">
        <v>85</v>
      </c>
      <c r="AV573" s="13" t="s">
        <v>85</v>
      </c>
      <c r="AW573" s="13" t="s">
        <v>37</v>
      </c>
      <c r="AX573" s="13" t="s">
        <v>83</v>
      </c>
      <c r="AY573" s="246" t="s">
        <v>335</v>
      </c>
    </row>
    <row r="574" s="2" customFormat="1" ht="16.5" customHeight="1">
      <c r="A574" s="40"/>
      <c r="B574" s="41"/>
      <c r="C574" s="257" t="s">
        <v>1344</v>
      </c>
      <c r="D574" s="257" t="s">
        <v>395</v>
      </c>
      <c r="E574" s="258" t="s">
        <v>4102</v>
      </c>
      <c r="F574" s="259" t="s">
        <v>4103</v>
      </c>
      <c r="G574" s="260" t="s">
        <v>666</v>
      </c>
      <c r="H574" s="261">
        <v>1</v>
      </c>
      <c r="I574" s="262"/>
      <c r="J574" s="263">
        <f>ROUND(I574*H574,2)</f>
        <v>0</v>
      </c>
      <c r="K574" s="259" t="s">
        <v>341</v>
      </c>
      <c r="L574" s="264"/>
      <c r="M574" s="265" t="s">
        <v>19</v>
      </c>
      <c r="N574" s="266" t="s">
        <v>47</v>
      </c>
      <c r="O574" s="86"/>
      <c r="P574" s="225">
        <f>O574*H574</f>
        <v>0</v>
      </c>
      <c r="Q574" s="225">
        <v>0.0016000000000000001</v>
      </c>
      <c r="R574" s="225">
        <f>Q574*H574</f>
        <v>0.0016000000000000001</v>
      </c>
      <c r="S574" s="225">
        <v>0</v>
      </c>
      <c r="T574" s="225">
        <f>S574*H574</f>
        <v>0</v>
      </c>
      <c r="U574" s="226" t="s">
        <v>19</v>
      </c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R574" s="227" t="s">
        <v>565</v>
      </c>
      <c r="AT574" s="227" t="s">
        <v>395</v>
      </c>
      <c r="AU574" s="227" t="s">
        <v>85</v>
      </c>
      <c r="AY574" s="19" t="s">
        <v>335</v>
      </c>
      <c r="BE574" s="228">
        <f>IF(N574="základní",J574,0)</f>
        <v>0</v>
      </c>
      <c r="BF574" s="228">
        <f>IF(N574="snížená",J574,0)</f>
        <v>0</v>
      </c>
      <c r="BG574" s="228">
        <f>IF(N574="zákl. přenesená",J574,0)</f>
        <v>0</v>
      </c>
      <c r="BH574" s="228">
        <f>IF(N574="sníž. přenesená",J574,0)</f>
        <v>0</v>
      </c>
      <c r="BI574" s="228">
        <f>IF(N574="nulová",J574,0)</f>
        <v>0</v>
      </c>
      <c r="BJ574" s="19" t="s">
        <v>83</v>
      </c>
      <c r="BK574" s="228">
        <f>ROUND(I574*H574,2)</f>
        <v>0</v>
      </c>
      <c r="BL574" s="19" t="s">
        <v>447</v>
      </c>
      <c r="BM574" s="227" t="s">
        <v>4104</v>
      </c>
    </row>
    <row r="575" s="2" customFormat="1">
      <c r="A575" s="40"/>
      <c r="B575" s="41"/>
      <c r="C575" s="42"/>
      <c r="D575" s="229" t="s">
        <v>343</v>
      </c>
      <c r="E575" s="42"/>
      <c r="F575" s="230" t="s">
        <v>4103</v>
      </c>
      <c r="G575" s="42"/>
      <c r="H575" s="42"/>
      <c r="I575" s="231"/>
      <c r="J575" s="42"/>
      <c r="K575" s="42"/>
      <c r="L575" s="46"/>
      <c r="M575" s="232"/>
      <c r="N575" s="233"/>
      <c r="O575" s="86"/>
      <c r="P575" s="86"/>
      <c r="Q575" s="86"/>
      <c r="R575" s="86"/>
      <c r="S575" s="86"/>
      <c r="T575" s="86"/>
      <c r="U575" s="87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T575" s="19" t="s">
        <v>343</v>
      </c>
      <c r="AU575" s="19" t="s">
        <v>85</v>
      </c>
    </row>
    <row r="576" s="12" customFormat="1" ht="22.8" customHeight="1">
      <c r="A576" s="12"/>
      <c r="B576" s="200"/>
      <c r="C576" s="201"/>
      <c r="D576" s="202" t="s">
        <v>75</v>
      </c>
      <c r="E576" s="214" t="s">
        <v>1064</v>
      </c>
      <c r="F576" s="214" t="s">
        <v>1065</v>
      </c>
      <c r="G576" s="201"/>
      <c r="H576" s="201"/>
      <c r="I576" s="204"/>
      <c r="J576" s="215">
        <f>BK576</f>
        <v>0</v>
      </c>
      <c r="K576" s="201"/>
      <c r="L576" s="206"/>
      <c r="M576" s="207"/>
      <c r="N576" s="208"/>
      <c r="O576" s="208"/>
      <c r="P576" s="209">
        <v>0</v>
      </c>
      <c r="Q576" s="208"/>
      <c r="R576" s="209">
        <v>0</v>
      </c>
      <c r="S576" s="208"/>
      <c r="T576" s="209">
        <v>0</v>
      </c>
      <c r="U576" s="210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R576" s="211" t="s">
        <v>85</v>
      </c>
      <c r="AT576" s="212" t="s">
        <v>75</v>
      </c>
      <c r="AU576" s="212" t="s">
        <v>83</v>
      </c>
      <c r="AY576" s="211" t="s">
        <v>335</v>
      </c>
      <c r="BK576" s="213">
        <v>0</v>
      </c>
    </row>
    <row r="577" s="12" customFormat="1" ht="22.8" customHeight="1">
      <c r="A577" s="12"/>
      <c r="B577" s="200"/>
      <c r="C577" s="201"/>
      <c r="D577" s="202" t="s">
        <v>75</v>
      </c>
      <c r="E577" s="214" t="s">
        <v>4105</v>
      </c>
      <c r="F577" s="214" t="s">
        <v>4106</v>
      </c>
      <c r="G577" s="201"/>
      <c r="H577" s="201"/>
      <c r="I577" s="204"/>
      <c r="J577" s="215">
        <f>BK577</f>
        <v>0</v>
      </c>
      <c r="K577" s="201"/>
      <c r="L577" s="206"/>
      <c r="M577" s="207"/>
      <c r="N577" s="208"/>
      <c r="O577" s="208"/>
      <c r="P577" s="209">
        <f>SUM(P578:P582)</f>
        <v>0</v>
      </c>
      <c r="Q577" s="208"/>
      <c r="R577" s="209">
        <f>SUM(R578:R582)</f>
        <v>0</v>
      </c>
      <c r="S577" s="208"/>
      <c r="T577" s="209">
        <f>SUM(T578:T582)</f>
        <v>0</v>
      </c>
      <c r="U577" s="210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R577" s="211" t="s">
        <v>103</v>
      </c>
      <c r="AT577" s="212" t="s">
        <v>75</v>
      </c>
      <c r="AU577" s="212" t="s">
        <v>83</v>
      </c>
      <c r="AY577" s="211" t="s">
        <v>335</v>
      </c>
      <c r="BK577" s="213">
        <f>SUM(BK578:BK582)</f>
        <v>0</v>
      </c>
    </row>
    <row r="578" s="2" customFormat="1" ht="16.5" customHeight="1">
      <c r="A578" s="40"/>
      <c r="B578" s="41"/>
      <c r="C578" s="216" t="s">
        <v>1351</v>
      </c>
      <c r="D578" s="216" t="s">
        <v>337</v>
      </c>
      <c r="E578" s="217" t="s">
        <v>4107</v>
      </c>
      <c r="F578" s="218" t="s">
        <v>4108</v>
      </c>
      <c r="G578" s="219" t="s">
        <v>1529</v>
      </c>
      <c r="H578" s="220">
        <v>1</v>
      </c>
      <c r="I578" s="221"/>
      <c r="J578" s="222">
        <f>ROUND(I578*H578,2)</f>
        <v>0</v>
      </c>
      <c r="K578" s="218" t="s">
        <v>19</v>
      </c>
      <c r="L578" s="46"/>
      <c r="M578" s="223" t="s">
        <v>19</v>
      </c>
      <c r="N578" s="224" t="s">
        <v>47</v>
      </c>
      <c r="O578" s="86"/>
      <c r="P578" s="225">
        <f>O578*H578</f>
        <v>0</v>
      </c>
      <c r="Q578" s="225">
        <v>0</v>
      </c>
      <c r="R578" s="225">
        <f>Q578*H578</f>
        <v>0</v>
      </c>
      <c r="S578" s="225">
        <v>0</v>
      </c>
      <c r="T578" s="225">
        <f>S578*H578</f>
        <v>0</v>
      </c>
      <c r="U578" s="226" t="s">
        <v>19</v>
      </c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R578" s="227" t="s">
        <v>447</v>
      </c>
      <c r="AT578" s="227" t="s">
        <v>337</v>
      </c>
      <c r="AU578" s="227" t="s">
        <v>85</v>
      </c>
      <c r="AY578" s="19" t="s">
        <v>335</v>
      </c>
      <c r="BE578" s="228">
        <f>IF(N578="základní",J578,0)</f>
        <v>0</v>
      </c>
      <c r="BF578" s="228">
        <f>IF(N578="snížená",J578,0)</f>
        <v>0</v>
      </c>
      <c r="BG578" s="228">
        <f>IF(N578="zákl. přenesená",J578,0)</f>
        <v>0</v>
      </c>
      <c r="BH578" s="228">
        <f>IF(N578="sníž. přenesená",J578,0)</f>
        <v>0</v>
      </c>
      <c r="BI578" s="228">
        <f>IF(N578="nulová",J578,0)</f>
        <v>0</v>
      </c>
      <c r="BJ578" s="19" t="s">
        <v>83</v>
      </c>
      <c r="BK578" s="228">
        <f>ROUND(I578*H578,2)</f>
        <v>0</v>
      </c>
      <c r="BL578" s="19" t="s">
        <v>447</v>
      </c>
      <c r="BM578" s="227" t="s">
        <v>4109</v>
      </c>
    </row>
    <row r="579" s="2" customFormat="1">
      <c r="A579" s="40"/>
      <c r="B579" s="41"/>
      <c r="C579" s="42"/>
      <c r="D579" s="229" t="s">
        <v>343</v>
      </c>
      <c r="E579" s="42"/>
      <c r="F579" s="230" t="s">
        <v>4108</v>
      </c>
      <c r="G579" s="42"/>
      <c r="H579" s="42"/>
      <c r="I579" s="231"/>
      <c r="J579" s="42"/>
      <c r="K579" s="42"/>
      <c r="L579" s="46"/>
      <c r="M579" s="232"/>
      <c r="N579" s="233"/>
      <c r="O579" s="86"/>
      <c r="P579" s="86"/>
      <c r="Q579" s="86"/>
      <c r="R579" s="86"/>
      <c r="S579" s="86"/>
      <c r="T579" s="86"/>
      <c r="U579" s="87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T579" s="19" t="s">
        <v>343</v>
      </c>
      <c r="AU579" s="19" t="s">
        <v>85</v>
      </c>
    </row>
    <row r="580" s="2" customFormat="1" ht="16.5" customHeight="1">
      <c r="A580" s="40"/>
      <c r="B580" s="41"/>
      <c r="C580" s="216" t="s">
        <v>1358</v>
      </c>
      <c r="D580" s="216" t="s">
        <v>337</v>
      </c>
      <c r="E580" s="217" t="s">
        <v>4110</v>
      </c>
      <c r="F580" s="218" t="s">
        <v>4111</v>
      </c>
      <c r="G580" s="219" t="s">
        <v>364</v>
      </c>
      <c r="H580" s="220">
        <v>14.196</v>
      </c>
      <c r="I580" s="221"/>
      <c r="J580" s="222">
        <f>ROUND(I580*H580,2)</f>
        <v>0</v>
      </c>
      <c r="K580" s="218" t="s">
        <v>341</v>
      </c>
      <c r="L580" s="46"/>
      <c r="M580" s="223" t="s">
        <v>19</v>
      </c>
      <c r="N580" s="224" t="s">
        <v>47</v>
      </c>
      <c r="O580" s="86"/>
      <c r="P580" s="225">
        <f>O580*H580</f>
        <v>0</v>
      </c>
      <c r="Q580" s="225">
        <v>0</v>
      </c>
      <c r="R580" s="225">
        <f>Q580*H580</f>
        <v>0</v>
      </c>
      <c r="S580" s="225">
        <v>0</v>
      </c>
      <c r="T580" s="225">
        <f>S580*H580</f>
        <v>0</v>
      </c>
      <c r="U580" s="226" t="s">
        <v>19</v>
      </c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R580" s="227" t="s">
        <v>447</v>
      </c>
      <c r="AT580" s="227" t="s">
        <v>337</v>
      </c>
      <c r="AU580" s="227" t="s">
        <v>85</v>
      </c>
      <c r="AY580" s="19" t="s">
        <v>335</v>
      </c>
      <c r="BE580" s="228">
        <f>IF(N580="základní",J580,0)</f>
        <v>0</v>
      </c>
      <c r="BF580" s="228">
        <f>IF(N580="snížená",J580,0)</f>
        <v>0</v>
      </c>
      <c r="BG580" s="228">
        <f>IF(N580="zákl. přenesená",J580,0)</f>
        <v>0</v>
      </c>
      <c r="BH580" s="228">
        <f>IF(N580="sníž. přenesená",J580,0)</f>
        <v>0</v>
      </c>
      <c r="BI580" s="228">
        <f>IF(N580="nulová",J580,0)</f>
        <v>0</v>
      </c>
      <c r="BJ580" s="19" t="s">
        <v>83</v>
      </c>
      <c r="BK580" s="228">
        <f>ROUND(I580*H580,2)</f>
        <v>0</v>
      </c>
      <c r="BL580" s="19" t="s">
        <v>447</v>
      </c>
      <c r="BM580" s="227" t="s">
        <v>4112</v>
      </c>
    </row>
    <row r="581" s="2" customFormat="1">
      <c r="A581" s="40"/>
      <c r="B581" s="41"/>
      <c r="C581" s="42"/>
      <c r="D581" s="229" t="s">
        <v>343</v>
      </c>
      <c r="E581" s="42"/>
      <c r="F581" s="230" t="s">
        <v>4113</v>
      </c>
      <c r="G581" s="42"/>
      <c r="H581" s="42"/>
      <c r="I581" s="231"/>
      <c r="J581" s="42"/>
      <c r="K581" s="42"/>
      <c r="L581" s="46"/>
      <c r="M581" s="232"/>
      <c r="N581" s="233"/>
      <c r="O581" s="86"/>
      <c r="P581" s="86"/>
      <c r="Q581" s="86"/>
      <c r="R581" s="86"/>
      <c r="S581" s="86"/>
      <c r="T581" s="86"/>
      <c r="U581" s="87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T581" s="19" t="s">
        <v>343</v>
      </c>
      <c r="AU581" s="19" t="s">
        <v>85</v>
      </c>
    </row>
    <row r="582" s="2" customFormat="1">
      <c r="A582" s="40"/>
      <c r="B582" s="41"/>
      <c r="C582" s="42"/>
      <c r="D582" s="234" t="s">
        <v>345</v>
      </c>
      <c r="E582" s="42"/>
      <c r="F582" s="235" t="s">
        <v>4114</v>
      </c>
      <c r="G582" s="42"/>
      <c r="H582" s="42"/>
      <c r="I582" s="231"/>
      <c r="J582" s="42"/>
      <c r="K582" s="42"/>
      <c r="L582" s="46"/>
      <c r="M582" s="293"/>
      <c r="N582" s="294"/>
      <c r="O582" s="295"/>
      <c r="P582" s="295"/>
      <c r="Q582" s="295"/>
      <c r="R582" s="295"/>
      <c r="S582" s="295"/>
      <c r="T582" s="295"/>
      <c r="U582" s="296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T582" s="19" t="s">
        <v>345</v>
      </c>
      <c r="AU582" s="19" t="s">
        <v>85</v>
      </c>
    </row>
    <row r="583" s="2" customFormat="1" ht="6.96" customHeight="1">
      <c r="A583" s="40"/>
      <c r="B583" s="61"/>
      <c r="C583" s="62"/>
      <c r="D583" s="62"/>
      <c r="E583" s="62"/>
      <c r="F583" s="62"/>
      <c r="G583" s="62"/>
      <c r="H583" s="62"/>
      <c r="I583" s="62"/>
      <c r="J583" s="62"/>
      <c r="K583" s="62"/>
      <c r="L583" s="46"/>
      <c r="M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</row>
  </sheetData>
  <sheetProtection sheet="1" autoFilter="0" formatColumns="0" formatRows="0" objects="1" scenarios="1" spinCount="100000" saltValue="FaRGltiUQTAsnRR1J3lECpHnTFoZ/yBr2i7uJvxtKgY77aoPnxEorXsMjzrJsA72Zs8WDRKyMfcwWA3GtGIYdw==" hashValue="5t6VGyozzm7i4nfirt6Vhsx2GMCJydm48QUE1Ad1tGGVCRAMUhumhhSOgxgWiqIBXnHuUa1QI7s/fJfo4PpwEw==" algorithmName="SHA-512" password="B0A8"/>
  <autoFilter ref="C103:K582"/>
  <mergeCells count="15">
    <mergeCell ref="E7:H7"/>
    <mergeCell ref="E11:H11"/>
    <mergeCell ref="E9:H9"/>
    <mergeCell ref="E13:H13"/>
    <mergeCell ref="E22:H22"/>
    <mergeCell ref="E31:H31"/>
    <mergeCell ref="E52:H52"/>
    <mergeCell ref="E56:H56"/>
    <mergeCell ref="E54:H54"/>
    <mergeCell ref="E58:H58"/>
    <mergeCell ref="E90:H90"/>
    <mergeCell ref="E94:H94"/>
    <mergeCell ref="E92:H92"/>
    <mergeCell ref="E96:H96"/>
    <mergeCell ref="L2:V2"/>
  </mergeCells>
  <hyperlinks>
    <hyperlink ref="F109" r:id="rId1" display="https://podminky.urs.cz/item/CS_URS_2022_02/751611141"/>
    <hyperlink ref="F115" r:id="rId2" display="https://podminky.urs.cz/item/CS_URS_2022_02/751741112"/>
    <hyperlink ref="F121" r:id="rId3" display="https://podminky.urs.cz/item/CS_URS_2022_02/751514639"/>
    <hyperlink ref="F126" r:id="rId4" display="https://podminky.urs.cz/item/CS_URS_2022_02/751344121"/>
    <hyperlink ref="F131" r:id="rId5" display="https://podminky.urs.cz/item/CS_URS_2022_02/751311011"/>
    <hyperlink ref="F136" r:id="rId6" display="https://podminky.urs.cz/item/CS_URS_2022_02/751514877"/>
    <hyperlink ref="F141" r:id="rId7" display="https://podminky.urs.cz/item/CS_URS_2022_02/751510015"/>
    <hyperlink ref="F151" r:id="rId8" display="https://podminky.urs.cz/item/CS_URS_2022_02/751510043"/>
    <hyperlink ref="F157" r:id="rId9" display="https://podminky.urs.cz/item/CS_URS_2022_02/751510044"/>
    <hyperlink ref="F163" r:id="rId10" display="https://podminky.urs.cz/item/CS_URS_2022_02/751510045"/>
    <hyperlink ref="F167" r:id="rId11" display="https://podminky.urs.cz/item/CS_URS_2022_02/751510046"/>
    <hyperlink ref="F171" r:id="rId12" display="https://podminky.urs.cz/item/CS_URS_2022_02/713381311"/>
    <hyperlink ref="F204" r:id="rId13" display="https://podminky.urs.cz/item/CS_URS_2022_02/751398025"/>
    <hyperlink ref="F209" r:id="rId14" display="https://podminky.urs.cz/item/CS_URS_2022_02/751510017"/>
    <hyperlink ref="F256" r:id="rId15" display="https://podminky.urs.cz/item/CS_URS_2022_02/751398055"/>
    <hyperlink ref="F265" r:id="rId16" display="https://podminky.urs.cz/item/CS_URS_2022_02/751322141"/>
    <hyperlink ref="F297" r:id="rId17" display="https://podminky.urs.cz/item/CS_URS_2022_02/751510047"/>
    <hyperlink ref="F301" r:id="rId18" display="https://podminky.urs.cz/item/CS_URS_2022_02/713381311"/>
    <hyperlink ref="F341" r:id="rId19" display="https://podminky.urs.cz/item/CS_URS_2022_02/713381311"/>
    <hyperlink ref="F366" r:id="rId20" display="https://podminky.urs.cz/item/CS_URS_2022_02/751111131"/>
    <hyperlink ref="F371" r:id="rId21" display="https://podminky.urs.cz/item/CS_URS_2022_02/751514679"/>
    <hyperlink ref="F378" r:id="rId22" display="https://podminky.urs.cz/item/CS_URS_2022_02/751322012"/>
    <hyperlink ref="F383" r:id="rId23" display="https://podminky.urs.cz/item/CS_URS_2022_02/751344112"/>
    <hyperlink ref="F388" r:id="rId24" display="https://podminky.urs.cz/item/CS_URS_2022_02/751398021"/>
    <hyperlink ref="F393" r:id="rId25" display="https://podminky.urs.cz/item/CS_URS_2022_02/751510042"/>
    <hyperlink ref="F396" r:id="rId26" display="https://podminky.urs.cz/item/CS_URS_2022_02/751537146"/>
    <hyperlink ref="F404" r:id="rId27" display="https://podminky.urs.cz/item/CS_URS_2022_02/751122094"/>
    <hyperlink ref="F412" r:id="rId28" display="https://podminky.urs.cz/item/CS_URS_2022_02/751311092"/>
    <hyperlink ref="F417" r:id="rId29" display="https://podminky.urs.cz/item/CS_URS_2022_02/751344114"/>
    <hyperlink ref="F422" r:id="rId30" display="https://podminky.urs.cz/item/CS_URS_2022_02/751355012"/>
    <hyperlink ref="F430" r:id="rId31" display="https://podminky.urs.cz/item/CS_URS_2022_02/751366013"/>
    <hyperlink ref="F436" r:id="rId32" display="https://podminky.urs.cz/item/CS_URS_2022_02/751510012"/>
    <hyperlink ref="F450" r:id="rId33" display="https://podminky.urs.cz/item/CS_URS_2022_02/751711112"/>
    <hyperlink ref="F458" r:id="rId34" display="https://podminky.urs.cz/item/CS_URS_2022_02/751721111"/>
    <hyperlink ref="F466" r:id="rId35" display="https://podminky.urs.cz/item/CS_URS_2022_02/751791122"/>
    <hyperlink ref="F472" r:id="rId36" display="https://podminky.urs.cz/item/CS_URS_2022_02/751791173"/>
    <hyperlink ref="F477" r:id="rId37" display="https://podminky.urs.cz/item/CS_URS_2022_02/751791175"/>
    <hyperlink ref="F482" r:id="rId38" display="https://podminky.urs.cz/item/CS_URS_2022_02/751792003"/>
    <hyperlink ref="F487" r:id="rId39" display="https://podminky.urs.cz/item/CS_URS_2022_02/751614130"/>
    <hyperlink ref="F498" r:id="rId40" display="https://podminky.urs.cz/item/CS_URS_2022_02/751122472"/>
    <hyperlink ref="F508" r:id="rId41" display="https://podminky.urs.cz/item/CS_URS_2022_02/751398105"/>
    <hyperlink ref="F519" r:id="rId42" display="https://podminky.urs.cz/item/CS_URS_2022_02/751398051"/>
    <hyperlink ref="F541" r:id="rId43" display="https://podminky.urs.cz/item/CS_URS_2022_02/751510011"/>
    <hyperlink ref="F545" r:id="rId44" display="https://podminky.urs.cz/item/CS_URS_2022_02/751512164"/>
    <hyperlink ref="F552" r:id="rId45" display="https://podminky.urs.cz/item/CS_URS_2022_02/751122071"/>
    <hyperlink ref="F558" r:id="rId46" display="https://podminky.urs.cz/item/CS_URS_2022_02/751510041"/>
    <hyperlink ref="F562" r:id="rId47" display="https://podminky.urs.cz/item/CS_URS_2022_02/751514775"/>
    <hyperlink ref="F572" r:id="rId48" display="https://podminky.urs.cz/item/CS_URS_2022_02/751514777"/>
    <hyperlink ref="F582" r:id="rId49" display="https://podminky.urs.cz/item/CS_URS_2022_02/998751101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50"/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4.16016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116</v>
      </c>
    </row>
    <row r="3" s="1" customFormat="1" ht="6.96" customHeight="1"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22"/>
      <c r="AT3" s="19" t="s">
        <v>85</v>
      </c>
    </row>
    <row r="4" s="1" customFormat="1" ht="24.96" customHeight="1">
      <c r="B4" s="22"/>
      <c r="D4" s="144" t="s">
        <v>174</v>
      </c>
      <c r="L4" s="22"/>
      <c r="M4" s="145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6" t="s">
        <v>16</v>
      </c>
      <c r="L6" s="22"/>
    </row>
    <row r="7" s="1" customFormat="1" ht="26.25" customHeight="1">
      <c r="B7" s="22"/>
      <c r="E7" s="147" t="str">
        <f>'Rekapitulace stavby'!K6</f>
        <v>PROJEKT NA STAVBU HALY PRO DEPONACI SILNIČNÍCH VOZIDEL JHV VE VOZOVNĚ STŘEŠOVICE</v>
      </c>
      <c r="F7" s="146"/>
      <c r="G7" s="146"/>
      <c r="H7" s="146"/>
      <c r="L7" s="22"/>
    </row>
    <row r="8">
      <c r="B8" s="22"/>
      <c r="D8" s="146" t="s">
        <v>187</v>
      </c>
      <c r="L8" s="22"/>
    </row>
    <row r="9" s="1" customFormat="1" ht="16.5" customHeight="1">
      <c r="B9" s="22"/>
      <c r="E9" s="147" t="s">
        <v>191</v>
      </c>
      <c r="F9" s="1"/>
      <c r="G9" s="1"/>
      <c r="H9" s="1"/>
      <c r="L9" s="22"/>
    </row>
    <row r="10" s="1" customFormat="1" ht="12" customHeight="1">
      <c r="B10" s="22"/>
      <c r="D10" s="146" t="s">
        <v>195</v>
      </c>
      <c r="L10" s="22"/>
    </row>
    <row r="11" s="2" customFormat="1" ht="16.5" customHeight="1">
      <c r="A11" s="40"/>
      <c r="B11" s="46"/>
      <c r="C11" s="40"/>
      <c r="D11" s="40"/>
      <c r="E11" s="160" t="s">
        <v>3111</v>
      </c>
      <c r="F11" s="40"/>
      <c r="G11" s="40"/>
      <c r="H11" s="40"/>
      <c r="I11" s="40"/>
      <c r="J11" s="40"/>
      <c r="K11" s="40"/>
      <c r="L11" s="148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 ht="12" customHeight="1">
      <c r="A12" s="40"/>
      <c r="B12" s="46"/>
      <c r="C12" s="40"/>
      <c r="D12" s="146" t="s">
        <v>3507</v>
      </c>
      <c r="E12" s="40"/>
      <c r="F12" s="40"/>
      <c r="G12" s="40"/>
      <c r="H12" s="40"/>
      <c r="I12" s="40"/>
      <c r="J12" s="40"/>
      <c r="K12" s="40"/>
      <c r="L12" s="148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6.5" customHeight="1">
      <c r="A13" s="40"/>
      <c r="B13" s="46"/>
      <c r="C13" s="40"/>
      <c r="D13" s="40"/>
      <c r="E13" s="149" t="s">
        <v>4115</v>
      </c>
      <c r="F13" s="40"/>
      <c r="G13" s="40"/>
      <c r="H13" s="40"/>
      <c r="I13" s="40"/>
      <c r="J13" s="40"/>
      <c r="K13" s="40"/>
      <c r="L13" s="148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>
      <c r="A14" s="40"/>
      <c r="B14" s="46"/>
      <c r="C14" s="40"/>
      <c r="D14" s="40"/>
      <c r="E14" s="40"/>
      <c r="F14" s="40"/>
      <c r="G14" s="40"/>
      <c r="H14" s="40"/>
      <c r="I14" s="40"/>
      <c r="J14" s="40"/>
      <c r="K14" s="40"/>
      <c r="L14" s="148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2" customHeight="1">
      <c r="A15" s="40"/>
      <c r="B15" s="46"/>
      <c r="C15" s="40"/>
      <c r="D15" s="146" t="s">
        <v>18</v>
      </c>
      <c r="E15" s="40"/>
      <c r="F15" s="135" t="s">
        <v>19</v>
      </c>
      <c r="G15" s="40"/>
      <c r="H15" s="40"/>
      <c r="I15" s="146" t="s">
        <v>20</v>
      </c>
      <c r="J15" s="135" t="s">
        <v>19</v>
      </c>
      <c r="K15" s="40"/>
      <c r="L15" s="148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6" t="s">
        <v>21</v>
      </c>
      <c r="E16" s="40"/>
      <c r="F16" s="135" t="s">
        <v>22</v>
      </c>
      <c r="G16" s="40"/>
      <c r="H16" s="40"/>
      <c r="I16" s="146" t="s">
        <v>23</v>
      </c>
      <c r="J16" s="150" t="str">
        <f>'Rekapitulace stavby'!AN8</f>
        <v>30. 1. 2023</v>
      </c>
      <c r="K16" s="40"/>
      <c r="L16" s="148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0.8" customHeight="1">
      <c r="A17" s="40"/>
      <c r="B17" s="46"/>
      <c r="C17" s="40"/>
      <c r="D17" s="40"/>
      <c r="E17" s="40"/>
      <c r="F17" s="40"/>
      <c r="G17" s="40"/>
      <c r="H17" s="40"/>
      <c r="I17" s="40"/>
      <c r="J17" s="40"/>
      <c r="K17" s="40"/>
      <c r="L17" s="148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12" customHeight="1">
      <c r="A18" s="40"/>
      <c r="B18" s="46"/>
      <c r="C18" s="40"/>
      <c r="D18" s="146" t="s">
        <v>25</v>
      </c>
      <c r="E18" s="40"/>
      <c r="F18" s="40"/>
      <c r="G18" s="40"/>
      <c r="H18" s="40"/>
      <c r="I18" s="146" t="s">
        <v>26</v>
      </c>
      <c r="J18" s="135" t="s">
        <v>27</v>
      </c>
      <c r="K18" s="40"/>
      <c r="L18" s="148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8" customHeight="1">
      <c r="A19" s="40"/>
      <c r="B19" s="46"/>
      <c r="C19" s="40"/>
      <c r="D19" s="40"/>
      <c r="E19" s="135" t="s">
        <v>28</v>
      </c>
      <c r="F19" s="40"/>
      <c r="G19" s="40"/>
      <c r="H19" s="40"/>
      <c r="I19" s="146" t="s">
        <v>29</v>
      </c>
      <c r="J19" s="135" t="s">
        <v>30</v>
      </c>
      <c r="K19" s="40"/>
      <c r="L19" s="148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6.96" customHeight="1">
      <c r="A20" s="40"/>
      <c r="B20" s="46"/>
      <c r="C20" s="40"/>
      <c r="D20" s="40"/>
      <c r="E20" s="40"/>
      <c r="F20" s="40"/>
      <c r="G20" s="40"/>
      <c r="H20" s="40"/>
      <c r="I20" s="40"/>
      <c r="J20" s="40"/>
      <c r="K20" s="40"/>
      <c r="L20" s="148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12" customHeight="1">
      <c r="A21" s="40"/>
      <c r="B21" s="46"/>
      <c r="C21" s="40"/>
      <c r="D21" s="146" t="s">
        <v>31</v>
      </c>
      <c r="E21" s="40"/>
      <c r="F21" s="40"/>
      <c r="G21" s="40"/>
      <c r="H21" s="40"/>
      <c r="I21" s="146" t="s">
        <v>26</v>
      </c>
      <c r="J21" s="35" t="str">
        <f>'Rekapitulace stavby'!AN13</f>
        <v>Vyplň údaj</v>
      </c>
      <c r="K21" s="40"/>
      <c r="L21" s="148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8" customHeight="1">
      <c r="A22" s="40"/>
      <c r="B22" s="46"/>
      <c r="C22" s="40"/>
      <c r="D22" s="40"/>
      <c r="E22" s="35" t="str">
        <f>'Rekapitulace stavby'!E14</f>
        <v>Vyplň údaj</v>
      </c>
      <c r="F22" s="135"/>
      <c r="G22" s="135"/>
      <c r="H22" s="135"/>
      <c r="I22" s="146" t="s">
        <v>29</v>
      </c>
      <c r="J22" s="35" t="str">
        <f>'Rekapitulace stavby'!AN14</f>
        <v>Vyplň údaj</v>
      </c>
      <c r="K22" s="40"/>
      <c r="L22" s="148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6.96" customHeight="1">
      <c r="A23" s="40"/>
      <c r="B23" s="46"/>
      <c r="C23" s="40"/>
      <c r="D23" s="40"/>
      <c r="E23" s="40"/>
      <c r="F23" s="40"/>
      <c r="G23" s="40"/>
      <c r="H23" s="40"/>
      <c r="I23" s="40"/>
      <c r="J23" s="40"/>
      <c r="K23" s="40"/>
      <c r="L23" s="148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12" customHeight="1">
      <c r="A24" s="40"/>
      <c r="B24" s="46"/>
      <c r="C24" s="40"/>
      <c r="D24" s="146" t="s">
        <v>33</v>
      </c>
      <c r="E24" s="40"/>
      <c r="F24" s="40"/>
      <c r="G24" s="40"/>
      <c r="H24" s="40"/>
      <c r="I24" s="146" t="s">
        <v>26</v>
      </c>
      <c r="J24" s="135" t="s">
        <v>34</v>
      </c>
      <c r="K24" s="40"/>
      <c r="L24" s="148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8" customHeight="1">
      <c r="A25" s="40"/>
      <c r="B25" s="46"/>
      <c r="C25" s="40"/>
      <c r="D25" s="40"/>
      <c r="E25" s="135" t="s">
        <v>35</v>
      </c>
      <c r="F25" s="40"/>
      <c r="G25" s="40"/>
      <c r="H25" s="40"/>
      <c r="I25" s="146" t="s">
        <v>29</v>
      </c>
      <c r="J25" s="135" t="s">
        <v>36</v>
      </c>
      <c r="K25" s="40"/>
      <c r="L25" s="148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6.96" customHeight="1">
      <c r="A26" s="40"/>
      <c r="B26" s="46"/>
      <c r="C26" s="40"/>
      <c r="D26" s="40"/>
      <c r="E26" s="40"/>
      <c r="F26" s="40"/>
      <c r="G26" s="40"/>
      <c r="H26" s="40"/>
      <c r="I26" s="40"/>
      <c r="J26" s="40"/>
      <c r="K26" s="40"/>
      <c r="L26" s="148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12" customHeight="1">
      <c r="A27" s="40"/>
      <c r="B27" s="46"/>
      <c r="C27" s="40"/>
      <c r="D27" s="146" t="s">
        <v>38</v>
      </c>
      <c r="E27" s="40"/>
      <c r="F27" s="40"/>
      <c r="G27" s="40"/>
      <c r="H27" s="40"/>
      <c r="I27" s="146" t="s">
        <v>26</v>
      </c>
      <c r="J27" s="135" t="str">
        <f>IF('Rekapitulace stavby'!AN19="","",'Rekapitulace stavby'!AN19)</f>
        <v/>
      </c>
      <c r="K27" s="40"/>
      <c r="L27" s="148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8" customHeight="1">
      <c r="A28" s="40"/>
      <c r="B28" s="46"/>
      <c r="C28" s="40"/>
      <c r="D28" s="40"/>
      <c r="E28" s="135" t="str">
        <f>IF('Rekapitulace stavby'!E20="","",'Rekapitulace stavby'!E20)</f>
        <v>Tomáš Krhutek</v>
      </c>
      <c r="F28" s="40"/>
      <c r="G28" s="40"/>
      <c r="H28" s="40"/>
      <c r="I28" s="146" t="s">
        <v>29</v>
      </c>
      <c r="J28" s="135" t="str">
        <f>IF('Rekapitulace stavby'!AN20="","",'Rekapitulace stavby'!AN20)</f>
        <v/>
      </c>
      <c r="K28" s="40"/>
      <c r="L28" s="148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2" customFormat="1" ht="6.96" customHeight="1">
      <c r="A29" s="40"/>
      <c r="B29" s="46"/>
      <c r="C29" s="40"/>
      <c r="D29" s="40"/>
      <c r="E29" s="40"/>
      <c r="F29" s="40"/>
      <c r="G29" s="40"/>
      <c r="H29" s="40"/>
      <c r="I29" s="40"/>
      <c r="J29" s="40"/>
      <c r="K29" s="40"/>
      <c r="L29" s="148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s="2" customFormat="1" ht="12" customHeight="1">
      <c r="A30" s="40"/>
      <c r="B30" s="46"/>
      <c r="C30" s="40"/>
      <c r="D30" s="146" t="s">
        <v>40</v>
      </c>
      <c r="E30" s="40"/>
      <c r="F30" s="40"/>
      <c r="G30" s="40"/>
      <c r="H30" s="40"/>
      <c r="I30" s="40"/>
      <c r="J30" s="40"/>
      <c r="K30" s="40"/>
      <c r="L30" s="148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8" customFormat="1" ht="16.5" customHeight="1">
      <c r="A31" s="151"/>
      <c r="B31" s="152"/>
      <c r="C31" s="151"/>
      <c r="D31" s="151"/>
      <c r="E31" s="153" t="s">
        <v>19</v>
      </c>
      <c r="F31" s="153"/>
      <c r="G31" s="153"/>
      <c r="H31" s="153"/>
      <c r="I31" s="151"/>
      <c r="J31" s="151"/>
      <c r="K31" s="151"/>
      <c r="L31" s="154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</row>
    <row r="32" s="2" customFormat="1" ht="6.96" customHeight="1">
      <c r="A32" s="40"/>
      <c r="B32" s="46"/>
      <c r="C32" s="40"/>
      <c r="D32" s="40"/>
      <c r="E32" s="40"/>
      <c r="F32" s="40"/>
      <c r="G32" s="40"/>
      <c r="H32" s="40"/>
      <c r="I32" s="40"/>
      <c r="J32" s="40"/>
      <c r="K32" s="40"/>
      <c r="L32" s="148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6"/>
      <c r="E33" s="156"/>
      <c r="F33" s="156"/>
      <c r="G33" s="156"/>
      <c r="H33" s="156"/>
      <c r="I33" s="156"/>
      <c r="J33" s="156"/>
      <c r="K33" s="156"/>
      <c r="L33" s="148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25.44" customHeight="1">
      <c r="A34" s="40"/>
      <c r="B34" s="46"/>
      <c r="C34" s="40"/>
      <c r="D34" s="157" t="s">
        <v>42</v>
      </c>
      <c r="E34" s="40"/>
      <c r="F34" s="40"/>
      <c r="G34" s="40"/>
      <c r="H34" s="40"/>
      <c r="I34" s="40"/>
      <c r="J34" s="158">
        <f>ROUND(J98, 2)</f>
        <v>0</v>
      </c>
      <c r="K34" s="40"/>
      <c r="L34" s="148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6.96" customHeight="1">
      <c r="A35" s="40"/>
      <c r="B35" s="46"/>
      <c r="C35" s="40"/>
      <c r="D35" s="156"/>
      <c r="E35" s="156"/>
      <c r="F35" s="156"/>
      <c r="G35" s="156"/>
      <c r="H35" s="156"/>
      <c r="I35" s="156"/>
      <c r="J35" s="156"/>
      <c r="K35" s="156"/>
      <c r="L35" s="148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40"/>
      <c r="F36" s="159" t="s">
        <v>44</v>
      </c>
      <c r="G36" s="40"/>
      <c r="H36" s="40"/>
      <c r="I36" s="159" t="s">
        <v>43</v>
      </c>
      <c r="J36" s="159" t="s">
        <v>45</v>
      </c>
      <c r="K36" s="40"/>
      <c r="L36" s="148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s="2" customFormat="1" ht="14.4" customHeight="1">
      <c r="A37" s="40"/>
      <c r="B37" s="46"/>
      <c r="C37" s="40"/>
      <c r="D37" s="160" t="s">
        <v>46</v>
      </c>
      <c r="E37" s="146" t="s">
        <v>47</v>
      </c>
      <c r="F37" s="161">
        <f>ROUND((SUM(BE98:BE282)),  2)</f>
        <v>0</v>
      </c>
      <c r="G37" s="40"/>
      <c r="H37" s="40"/>
      <c r="I37" s="162">
        <v>0.20999999999999999</v>
      </c>
      <c r="J37" s="161">
        <f>ROUND(((SUM(BE98:BE282))*I37),  2)</f>
        <v>0</v>
      </c>
      <c r="K37" s="40"/>
      <c r="L37" s="148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s="2" customFormat="1" ht="14.4" customHeight="1">
      <c r="A38" s="40"/>
      <c r="B38" s="46"/>
      <c r="C38" s="40"/>
      <c r="D38" s="40"/>
      <c r="E38" s="146" t="s">
        <v>48</v>
      </c>
      <c r="F38" s="161">
        <f>ROUND((SUM(BF98:BF282)),  2)</f>
        <v>0</v>
      </c>
      <c r="G38" s="40"/>
      <c r="H38" s="40"/>
      <c r="I38" s="162">
        <v>0.14999999999999999</v>
      </c>
      <c r="J38" s="161">
        <f>ROUND(((SUM(BF98:BF282))*I38),  2)</f>
        <v>0</v>
      </c>
      <c r="K38" s="40"/>
      <c r="L38" s="148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6" t="s">
        <v>49</v>
      </c>
      <c r="F39" s="161">
        <f>ROUND((SUM(BG98:BG282)),  2)</f>
        <v>0</v>
      </c>
      <c r="G39" s="40"/>
      <c r="H39" s="40"/>
      <c r="I39" s="162">
        <v>0.20999999999999999</v>
      </c>
      <c r="J39" s="161">
        <f>0</f>
        <v>0</v>
      </c>
      <c r="K39" s="40"/>
      <c r="L39" s="148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hidden="1" s="2" customFormat="1" ht="14.4" customHeight="1">
      <c r="A40" s="40"/>
      <c r="B40" s="46"/>
      <c r="C40" s="40"/>
      <c r="D40" s="40"/>
      <c r="E40" s="146" t="s">
        <v>50</v>
      </c>
      <c r="F40" s="161">
        <f>ROUND((SUM(BH98:BH282)),  2)</f>
        <v>0</v>
      </c>
      <c r="G40" s="40"/>
      <c r="H40" s="40"/>
      <c r="I40" s="162">
        <v>0.14999999999999999</v>
      </c>
      <c r="J40" s="161">
        <f>0</f>
        <v>0</v>
      </c>
      <c r="K40" s="40"/>
      <c r="L40" s="148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hidden="1" s="2" customFormat="1" ht="14.4" customHeight="1">
      <c r="A41" s="40"/>
      <c r="B41" s="46"/>
      <c r="C41" s="40"/>
      <c r="D41" s="40"/>
      <c r="E41" s="146" t="s">
        <v>51</v>
      </c>
      <c r="F41" s="161">
        <f>ROUND((SUM(BI98:BI282)),  2)</f>
        <v>0</v>
      </c>
      <c r="G41" s="40"/>
      <c r="H41" s="40"/>
      <c r="I41" s="162">
        <v>0</v>
      </c>
      <c r="J41" s="161">
        <f>0</f>
        <v>0</v>
      </c>
      <c r="K41" s="40"/>
      <c r="L41" s="148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6.96" customHeight="1">
      <c r="A42" s="40"/>
      <c r="B42" s="46"/>
      <c r="C42" s="40"/>
      <c r="D42" s="40"/>
      <c r="E42" s="40"/>
      <c r="F42" s="40"/>
      <c r="G42" s="40"/>
      <c r="H42" s="40"/>
      <c r="I42" s="40"/>
      <c r="J42" s="40"/>
      <c r="K42" s="40"/>
      <c r="L42" s="148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3" s="2" customFormat="1" ht="25.44" customHeight="1">
      <c r="A43" s="40"/>
      <c r="B43" s="46"/>
      <c r="C43" s="163"/>
      <c r="D43" s="164" t="s">
        <v>52</v>
      </c>
      <c r="E43" s="165"/>
      <c r="F43" s="165"/>
      <c r="G43" s="166" t="s">
        <v>53</v>
      </c>
      <c r="H43" s="167" t="s">
        <v>54</v>
      </c>
      <c r="I43" s="165"/>
      <c r="J43" s="168">
        <f>SUM(J34:J41)</f>
        <v>0</v>
      </c>
      <c r="K43" s="169"/>
      <c r="L43" s="148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</row>
    <row r="44" s="2" customFormat="1" ht="14.4" customHeight="1">
      <c r="A44" s="40"/>
      <c r="B44" s="170"/>
      <c r="C44" s="171"/>
      <c r="D44" s="171"/>
      <c r="E44" s="171"/>
      <c r="F44" s="171"/>
      <c r="G44" s="171"/>
      <c r="H44" s="171"/>
      <c r="I44" s="171"/>
      <c r="J44" s="171"/>
      <c r="K44" s="171"/>
      <c r="L44" s="148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8" s="2" customFormat="1" ht="6.96" customHeight="1">
      <c r="A48" s="40"/>
      <c r="B48" s="172"/>
      <c r="C48" s="173"/>
      <c r="D48" s="173"/>
      <c r="E48" s="173"/>
      <c r="F48" s="173"/>
      <c r="G48" s="173"/>
      <c r="H48" s="173"/>
      <c r="I48" s="173"/>
      <c r="J48" s="173"/>
      <c r="K48" s="173"/>
      <c r="L48" s="148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24.96" customHeight="1">
      <c r="A49" s="40"/>
      <c r="B49" s="41"/>
      <c r="C49" s="25" t="s">
        <v>284</v>
      </c>
      <c r="D49" s="42"/>
      <c r="E49" s="42"/>
      <c r="F49" s="42"/>
      <c r="G49" s="42"/>
      <c r="H49" s="42"/>
      <c r="I49" s="42"/>
      <c r="J49" s="42"/>
      <c r="K49" s="42"/>
      <c r="L49" s="148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6.96" customHeight="1">
      <c r="A50" s="40"/>
      <c r="B50" s="41"/>
      <c r="C50" s="42"/>
      <c r="D50" s="42"/>
      <c r="E50" s="42"/>
      <c r="F50" s="42"/>
      <c r="G50" s="42"/>
      <c r="H50" s="42"/>
      <c r="I50" s="42"/>
      <c r="J50" s="42"/>
      <c r="K50" s="42"/>
      <c r="L50" s="148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2" customFormat="1" ht="12" customHeight="1">
      <c r="A51" s="40"/>
      <c r="B51" s="41"/>
      <c r="C51" s="34" t="s">
        <v>16</v>
      </c>
      <c r="D51" s="42"/>
      <c r="E51" s="42"/>
      <c r="F51" s="42"/>
      <c r="G51" s="42"/>
      <c r="H51" s="42"/>
      <c r="I51" s="42"/>
      <c r="J51" s="42"/>
      <c r="K51" s="42"/>
      <c r="L51" s="148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s="2" customFormat="1" ht="26.25" customHeight="1">
      <c r="A52" s="40"/>
      <c r="B52" s="41"/>
      <c r="C52" s="42"/>
      <c r="D52" s="42"/>
      <c r="E52" s="174" t="str">
        <f>E7</f>
        <v>PROJEKT NA STAVBU HALY PRO DEPONACI SILNIČNÍCH VOZIDEL JHV VE VOZOVNĚ STŘEŠOVICE</v>
      </c>
      <c r="F52" s="34"/>
      <c r="G52" s="34"/>
      <c r="H52" s="34"/>
      <c r="I52" s="42"/>
      <c r="J52" s="42"/>
      <c r="K52" s="42"/>
      <c r="L52" s="148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1" customFormat="1" ht="12" customHeight="1">
      <c r="B53" s="23"/>
      <c r="C53" s="34" t="s">
        <v>187</v>
      </c>
      <c r="D53" s="24"/>
      <c r="E53" s="24"/>
      <c r="F53" s="24"/>
      <c r="G53" s="24"/>
      <c r="H53" s="24"/>
      <c r="I53" s="24"/>
      <c r="J53" s="24"/>
      <c r="K53" s="24"/>
      <c r="L53" s="22"/>
    </row>
    <row r="54" s="1" customFormat="1" ht="16.5" customHeight="1">
      <c r="B54" s="23"/>
      <c r="C54" s="24"/>
      <c r="D54" s="24"/>
      <c r="E54" s="174" t="s">
        <v>191</v>
      </c>
      <c r="F54" s="24"/>
      <c r="G54" s="24"/>
      <c r="H54" s="24"/>
      <c r="I54" s="24"/>
      <c r="J54" s="24"/>
      <c r="K54" s="24"/>
      <c r="L54" s="22"/>
    </row>
    <row r="55" s="1" customFormat="1" ht="12" customHeight="1">
      <c r="B55" s="23"/>
      <c r="C55" s="34" t="s">
        <v>195</v>
      </c>
      <c r="D55" s="24"/>
      <c r="E55" s="24"/>
      <c r="F55" s="24"/>
      <c r="G55" s="24"/>
      <c r="H55" s="24"/>
      <c r="I55" s="24"/>
      <c r="J55" s="24"/>
      <c r="K55" s="24"/>
      <c r="L55" s="22"/>
    </row>
    <row r="56" s="2" customFormat="1" ht="16.5" customHeight="1">
      <c r="A56" s="40"/>
      <c r="B56" s="41"/>
      <c r="C56" s="42"/>
      <c r="D56" s="42"/>
      <c r="E56" s="297" t="s">
        <v>3111</v>
      </c>
      <c r="F56" s="42"/>
      <c r="G56" s="42"/>
      <c r="H56" s="42"/>
      <c r="I56" s="42"/>
      <c r="J56" s="42"/>
      <c r="K56" s="42"/>
      <c r="L56" s="148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12" customHeight="1">
      <c r="A57" s="40"/>
      <c r="B57" s="41"/>
      <c r="C57" s="34" t="s">
        <v>3507</v>
      </c>
      <c r="D57" s="42"/>
      <c r="E57" s="42"/>
      <c r="F57" s="42"/>
      <c r="G57" s="42"/>
      <c r="H57" s="42"/>
      <c r="I57" s="42"/>
      <c r="J57" s="42"/>
      <c r="K57" s="42"/>
      <c r="L57" s="148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6.5" customHeight="1">
      <c r="A58" s="40"/>
      <c r="B58" s="41"/>
      <c r="C58" s="42"/>
      <c r="D58" s="42"/>
      <c r="E58" s="71" t="str">
        <f>E13</f>
        <v>SO-02-4.4 - VYTÁPĚNÍ</v>
      </c>
      <c r="F58" s="42"/>
      <c r="G58" s="42"/>
      <c r="H58" s="42"/>
      <c r="I58" s="42"/>
      <c r="J58" s="42"/>
      <c r="K58" s="42"/>
      <c r="L58" s="148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6.96" customHeight="1">
      <c r="A59" s="40"/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148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2" customHeight="1">
      <c r="A60" s="40"/>
      <c r="B60" s="41"/>
      <c r="C60" s="34" t="s">
        <v>21</v>
      </c>
      <c r="D60" s="42"/>
      <c r="E60" s="42"/>
      <c r="F60" s="29" t="str">
        <f>F16</f>
        <v xml:space="preserve">Patočkova č.p. 132 a 460, Na Ořechovce č.p. 1062 </v>
      </c>
      <c r="G60" s="42"/>
      <c r="H60" s="42"/>
      <c r="I60" s="34" t="s">
        <v>23</v>
      </c>
      <c r="J60" s="74" t="str">
        <f>IF(J16="","",J16)</f>
        <v>30. 1. 2023</v>
      </c>
      <c r="K60" s="42"/>
      <c r="L60" s="148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6.96" customHeight="1">
      <c r="A61" s="40"/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148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15.15" customHeight="1">
      <c r="A62" s="40"/>
      <c r="B62" s="41"/>
      <c r="C62" s="34" t="s">
        <v>25</v>
      </c>
      <c r="D62" s="42"/>
      <c r="E62" s="42"/>
      <c r="F62" s="29" t="str">
        <f>E19</f>
        <v>Dopravní podnik hl. m. Prahy, akciová společnost</v>
      </c>
      <c r="G62" s="42"/>
      <c r="H62" s="42"/>
      <c r="I62" s="34" t="s">
        <v>33</v>
      </c>
      <c r="J62" s="38" t="str">
        <f>E25</f>
        <v>SAGASTA, s.r.o.</v>
      </c>
      <c r="K62" s="42"/>
      <c r="L62" s="148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15.15" customHeight="1">
      <c r="A63" s="40"/>
      <c r="B63" s="41"/>
      <c r="C63" s="34" t="s">
        <v>31</v>
      </c>
      <c r="D63" s="42"/>
      <c r="E63" s="42"/>
      <c r="F63" s="29" t="str">
        <f>IF(E22="","",E22)</f>
        <v>Vyplň údaj</v>
      </c>
      <c r="G63" s="42"/>
      <c r="H63" s="42"/>
      <c r="I63" s="34" t="s">
        <v>38</v>
      </c>
      <c r="J63" s="38" t="str">
        <f>E28</f>
        <v>Tomáš Krhutek</v>
      </c>
      <c r="K63" s="42"/>
      <c r="L63" s="148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 s="2" customFormat="1" ht="10.32" customHeight="1">
      <c r="A64" s="40"/>
      <c r="B64" s="41"/>
      <c r="C64" s="42"/>
      <c r="D64" s="42"/>
      <c r="E64" s="42"/>
      <c r="F64" s="42"/>
      <c r="G64" s="42"/>
      <c r="H64" s="42"/>
      <c r="I64" s="42"/>
      <c r="J64" s="42"/>
      <c r="K64" s="42"/>
      <c r="L64" s="148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 s="2" customFormat="1" ht="29.28" customHeight="1">
      <c r="A65" s="40"/>
      <c r="B65" s="41"/>
      <c r="C65" s="175" t="s">
        <v>285</v>
      </c>
      <c r="D65" s="176"/>
      <c r="E65" s="176"/>
      <c r="F65" s="176"/>
      <c r="G65" s="176"/>
      <c r="H65" s="176"/>
      <c r="I65" s="176"/>
      <c r="J65" s="177" t="s">
        <v>286</v>
      </c>
      <c r="K65" s="176"/>
      <c r="L65" s="148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 s="2" customFormat="1" ht="10.32" customHeight="1">
      <c r="A66" s="40"/>
      <c r="B66" s="41"/>
      <c r="C66" s="42"/>
      <c r="D66" s="42"/>
      <c r="E66" s="42"/>
      <c r="F66" s="42"/>
      <c r="G66" s="42"/>
      <c r="H66" s="42"/>
      <c r="I66" s="42"/>
      <c r="J66" s="42"/>
      <c r="K66" s="42"/>
      <c r="L66" s="148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 s="2" customFormat="1" ht="22.8" customHeight="1">
      <c r="A67" s="40"/>
      <c r="B67" s="41"/>
      <c r="C67" s="178" t="s">
        <v>74</v>
      </c>
      <c r="D67" s="42"/>
      <c r="E67" s="42"/>
      <c r="F67" s="42"/>
      <c r="G67" s="42"/>
      <c r="H67" s="42"/>
      <c r="I67" s="42"/>
      <c r="J67" s="104">
        <f>J98</f>
        <v>0</v>
      </c>
      <c r="K67" s="42"/>
      <c r="L67" s="148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U67" s="19" t="s">
        <v>287</v>
      </c>
    </row>
    <row r="68" s="9" customFormat="1" ht="24.96" customHeight="1">
      <c r="A68" s="9"/>
      <c r="B68" s="179"/>
      <c r="C68" s="180"/>
      <c r="D68" s="181" t="s">
        <v>4116</v>
      </c>
      <c r="E68" s="182"/>
      <c r="F68" s="182"/>
      <c r="G68" s="182"/>
      <c r="H68" s="182"/>
      <c r="I68" s="182"/>
      <c r="J68" s="183">
        <f>J99</f>
        <v>0</v>
      </c>
      <c r="K68" s="180"/>
      <c r="L68" s="184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="9" customFormat="1" ht="24.96" customHeight="1">
      <c r="A69" s="9"/>
      <c r="B69" s="179"/>
      <c r="C69" s="180"/>
      <c r="D69" s="181" t="s">
        <v>4117</v>
      </c>
      <c r="E69" s="182"/>
      <c r="F69" s="182"/>
      <c r="G69" s="182"/>
      <c r="H69" s="182"/>
      <c r="I69" s="182"/>
      <c r="J69" s="183">
        <f>J131</f>
        <v>0</v>
      </c>
      <c r="K69" s="180"/>
      <c r="L69" s="184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="9" customFormat="1" ht="24.96" customHeight="1">
      <c r="A70" s="9"/>
      <c r="B70" s="179"/>
      <c r="C70" s="180"/>
      <c r="D70" s="181" t="s">
        <v>4118</v>
      </c>
      <c r="E70" s="182"/>
      <c r="F70" s="182"/>
      <c r="G70" s="182"/>
      <c r="H70" s="182"/>
      <c r="I70" s="182"/>
      <c r="J70" s="183">
        <f>J190</f>
        <v>0</v>
      </c>
      <c r="K70" s="180"/>
      <c r="L70" s="184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s="9" customFormat="1" ht="24.96" customHeight="1">
      <c r="A71" s="9"/>
      <c r="B71" s="179"/>
      <c r="C71" s="180"/>
      <c r="D71" s="181" t="s">
        <v>4119</v>
      </c>
      <c r="E71" s="182"/>
      <c r="F71" s="182"/>
      <c r="G71" s="182"/>
      <c r="H71" s="182"/>
      <c r="I71" s="182"/>
      <c r="J71" s="183">
        <f>J219</f>
        <v>0</v>
      </c>
      <c r="K71" s="180"/>
      <c r="L71" s="184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="9" customFormat="1" ht="24.96" customHeight="1">
      <c r="A72" s="9"/>
      <c r="B72" s="179"/>
      <c r="C72" s="180"/>
      <c r="D72" s="181" t="s">
        <v>4120</v>
      </c>
      <c r="E72" s="182"/>
      <c r="F72" s="182"/>
      <c r="G72" s="182"/>
      <c r="H72" s="182"/>
      <c r="I72" s="182"/>
      <c r="J72" s="183">
        <f>J229</f>
        <v>0</v>
      </c>
      <c r="K72" s="180"/>
      <c r="L72" s="184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="9" customFormat="1" ht="24.96" customHeight="1">
      <c r="A73" s="9"/>
      <c r="B73" s="179"/>
      <c r="C73" s="180"/>
      <c r="D73" s="181" t="s">
        <v>4121</v>
      </c>
      <c r="E73" s="182"/>
      <c r="F73" s="182"/>
      <c r="G73" s="182"/>
      <c r="H73" s="182"/>
      <c r="I73" s="182"/>
      <c r="J73" s="183">
        <f>J235</f>
        <v>0</v>
      </c>
      <c r="K73" s="180"/>
      <c r="L73" s="184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s="9" customFormat="1" ht="24.96" customHeight="1">
      <c r="A74" s="9"/>
      <c r="B74" s="179"/>
      <c r="C74" s="180"/>
      <c r="D74" s="181" t="s">
        <v>4122</v>
      </c>
      <c r="E74" s="182"/>
      <c r="F74" s="182"/>
      <c r="G74" s="182"/>
      <c r="H74" s="182"/>
      <c r="I74" s="182"/>
      <c r="J74" s="183">
        <f>J255</f>
        <v>0</v>
      </c>
      <c r="K74" s="180"/>
      <c r="L74" s="184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s="2" customFormat="1" ht="21.84" customHeight="1">
      <c r="A75" s="40"/>
      <c r="B75" s="41"/>
      <c r="C75" s="42"/>
      <c r="D75" s="42"/>
      <c r="E75" s="42"/>
      <c r="F75" s="42"/>
      <c r="G75" s="42"/>
      <c r="H75" s="42"/>
      <c r="I75" s="42"/>
      <c r="J75" s="42"/>
      <c r="K75" s="42"/>
      <c r="L75" s="148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 s="2" customFormat="1" ht="6.96" customHeight="1">
      <c r="A76" s="40"/>
      <c r="B76" s="61"/>
      <c r="C76" s="62"/>
      <c r="D76" s="62"/>
      <c r="E76" s="62"/>
      <c r="F76" s="62"/>
      <c r="G76" s="62"/>
      <c r="H76" s="62"/>
      <c r="I76" s="62"/>
      <c r="J76" s="62"/>
      <c r="K76" s="62"/>
      <c r="L76" s="148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80" s="2" customFormat="1" ht="6.96" customHeight="1">
      <c r="A80" s="40"/>
      <c r="B80" s="63"/>
      <c r="C80" s="64"/>
      <c r="D80" s="64"/>
      <c r="E80" s="64"/>
      <c r="F80" s="64"/>
      <c r="G80" s="64"/>
      <c r="H80" s="64"/>
      <c r="I80" s="64"/>
      <c r="J80" s="64"/>
      <c r="K80" s="64"/>
      <c r="L80" s="148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24.96" customHeight="1">
      <c r="A81" s="40"/>
      <c r="B81" s="41"/>
      <c r="C81" s="25" t="s">
        <v>319</v>
      </c>
      <c r="D81" s="42"/>
      <c r="E81" s="42"/>
      <c r="F81" s="42"/>
      <c r="G81" s="42"/>
      <c r="H81" s="42"/>
      <c r="I81" s="42"/>
      <c r="J81" s="42"/>
      <c r="K81" s="42"/>
      <c r="L81" s="148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6.96" customHeight="1">
      <c r="A82" s="40"/>
      <c r="B82" s="41"/>
      <c r="C82" s="42"/>
      <c r="D82" s="42"/>
      <c r="E82" s="42"/>
      <c r="F82" s="42"/>
      <c r="G82" s="42"/>
      <c r="H82" s="42"/>
      <c r="I82" s="42"/>
      <c r="J82" s="42"/>
      <c r="K82" s="42"/>
      <c r="L82" s="148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2" customFormat="1" ht="12" customHeight="1">
      <c r="A83" s="40"/>
      <c r="B83" s="41"/>
      <c r="C83" s="34" t="s">
        <v>16</v>
      </c>
      <c r="D83" s="42"/>
      <c r="E83" s="42"/>
      <c r="F83" s="42"/>
      <c r="G83" s="42"/>
      <c r="H83" s="42"/>
      <c r="I83" s="42"/>
      <c r="J83" s="42"/>
      <c r="K83" s="42"/>
      <c r="L83" s="148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="2" customFormat="1" ht="26.25" customHeight="1">
      <c r="A84" s="40"/>
      <c r="B84" s="41"/>
      <c r="C84" s="42"/>
      <c r="D84" s="42"/>
      <c r="E84" s="174" t="str">
        <f>E7</f>
        <v>PROJEKT NA STAVBU HALY PRO DEPONACI SILNIČNÍCH VOZIDEL JHV VE VOZOVNĚ STŘEŠOVICE</v>
      </c>
      <c r="F84" s="34"/>
      <c r="G84" s="34"/>
      <c r="H84" s="34"/>
      <c r="I84" s="42"/>
      <c r="J84" s="42"/>
      <c r="K84" s="42"/>
      <c r="L84" s="148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 s="1" customFormat="1" ht="12" customHeight="1">
      <c r="B85" s="23"/>
      <c r="C85" s="34" t="s">
        <v>187</v>
      </c>
      <c r="D85" s="24"/>
      <c r="E85" s="24"/>
      <c r="F85" s="24"/>
      <c r="G85" s="24"/>
      <c r="H85" s="24"/>
      <c r="I85" s="24"/>
      <c r="J85" s="24"/>
      <c r="K85" s="24"/>
      <c r="L85" s="22"/>
    </row>
    <row r="86" s="1" customFormat="1" ht="16.5" customHeight="1">
      <c r="B86" s="23"/>
      <c r="C86" s="24"/>
      <c r="D86" s="24"/>
      <c r="E86" s="174" t="s">
        <v>191</v>
      </c>
      <c r="F86" s="24"/>
      <c r="G86" s="24"/>
      <c r="H86" s="24"/>
      <c r="I86" s="24"/>
      <c r="J86" s="24"/>
      <c r="K86" s="24"/>
      <c r="L86" s="22"/>
    </row>
    <row r="87" s="1" customFormat="1" ht="12" customHeight="1">
      <c r="B87" s="23"/>
      <c r="C87" s="34" t="s">
        <v>195</v>
      </c>
      <c r="D87" s="24"/>
      <c r="E87" s="24"/>
      <c r="F87" s="24"/>
      <c r="G87" s="24"/>
      <c r="H87" s="24"/>
      <c r="I87" s="24"/>
      <c r="J87" s="24"/>
      <c r="K87" s="24"/>
      <c r="L87" s="22"/>
    </row>
    <row r="88" s="2" customFormat="1" ht="16.5" customHeight="1">
      <c r="A88" s="40"/>
      <c r="B88" s="41"/>
      <c r="C88" s="42"/>
      <c r="D88" s="42"/>
      <c r="E88" s="297" t="s">
        <v>3111</v>
      </c>
      <c r="F88" s="42"/>
      <c r="G88" s="42"/>
      <c r="H88" s="42"/>
      <c r="I88" s="42"/>
      <c r="J88" s="42"/>
      <c r="K88" s="42"/>
      <c r="L88" s="148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 s="2" customFormat="1" ht="12" customHeight="1">
      <c r="A89" s="40"/>
      <c r="B89" s="41"/>
      <c r="C89" s="34" t="s">
        <v>3507</v>
      </c>
      <c r="D89" s="42"/>
      <c r="E89" s="42"/>
      <c r="F89" s="42"/>
      <c r="G89" s="42"/>
      <c r="H89" s="42"/>
      <c r="I89" s="42"/>
      <c r="J89" s="42"/>
      <c r="K89" s="42"/>
      <c r="L89" s="148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 s="2" customFormat="1" ht="16.5" customHeight="1">
      <c r="A90" s="40"/>
      <c r="B90" s="41"/>
      <c r="C90" s="42"/>
      <c r="D90" s="42"/>
      <c r="E90" s="71" t="str">
        <f>E13</f>
        <v>SO-02-4.4 - VYTÁPĚNÍ</v>
      </c>
      <c r="F90" s="42"/>
      <c r="G90" s="42"/>
      <c r="H90" s="42"/>
      <c r="I90" s="42"/>
      <c r="J90" s="42"/>
      <c r="K90" s="42"/>
      <c r="L90" s="148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 s="2" customFormat="1" ht="6.96" customHeight="1">
      <c r="A91" s="40"/>
      <c r="B91" s="41"/>
      <c r="C91" s="42"/>
      <c r="D91" s="42"/>
      <c r="E91" s="42"/>
      <c r="F91" s="42"/>
      <c r="G91" s="42"/>
      <c r="H91" s="42"/>
      <c r="I91" s="42"/>
      <c r="J91" s="42"/>
      <c r="K91" s="42"/>
      <c r="L91" s="148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2" s="2" customFormat="1" ht="12" customHeight="1">
      <c r="A92" s="40"/>
      <c r="B92" s="41"/>
      <c r="C92" s="34" t="s">
        <v>21</v>
      </c>
      <c r="D92" s="42"/>
      <c r="E92" s="42"/>
      <c r="F92" s="29" t="str">
        <f>F16</f>
        <v xml:space="preserve">Patočkova č.p. 132 a 460, Na Ořechovce č.p. 1062 </v>
      </c>
      <c r="G92" s="42"/>
      <c r="H92" s="42"/>
      <c r="I92" s="34" t="s">
        <v>23</v>
      </c>
      <c r="J92" s="74" t="str">
        <f>IF(J16="","",J16)</f>
        <v>30. 1. 2023</v>
      </c>
      <c r="K92" s="42"/>
      <c r="L92" s="148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</row>
    <row r="93" s="2" customFormat="1" ht="6.96" customHeight="1">
      <c r="A93" s="40"/>
      <c r="B93" s="41"/>
      <c r="C93" s="42"/>
      <c r="D93" s="42"/>
      <c r="E93" s="42"/>
      <c r="F93" s="42"/>
      <c r="G93" s="42"/>
      <c r="H93" s="42"/>
      <c r="I93" s="42"/>
      <c r="J93" s="42"/>
      <c r="K93" s="42"/>
      <c r="L93" s="148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</row>
    <row r="94" s="2" customFormat="1" ht="15.15" customHeight="1">
      <c r="A94" s="40"/>
      <c r="B94" s="41"/>
      <c r="C94" s="34" t="s">
        <v>25</v>
      </c>
      <c r="D94" s="42"/>
      <c r="E94" s="42"/>
      <c r="F94" s="29" t="str">
        <f>E19</f>
        <v>Dopravní podnik hl. m. Prahy, akciová společnost</v>
      </c>
      <c r="G94" s="42"/>
      <c r="H94" s="42"/>
      <c r="I94" s="34" t="s">
        <v>33</v>
      </c>
      <c r="J94" s="38" t="str">
        <f>E25</f>
        <v>SAGASTA, s.r.o.</v>
      </c>
      <c r="K94" s="42"/>
      <c r="L94" s="148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</row>
    <row r="95" s="2" customFormat="1" ht="15.15" customHeight="1">
      <c r="A95" s="40"/>
      <c r="B95" s="41"/>
      <c r="C95" s="34" t="s">
        <v>31</v>
      </c>
      <c r="D95" s="42"/>
      <c r="E95" s="42"/>
      <c r="F95" s="29" t="str">
        <f>IF(E22="","",E22)</f>
        <v>Vyplň údaj</v>
      </c>
      <c r="G95" s="42"/>
      <c r="H95" s="42"/>
      <c r="I95" s="34" t="s">
        <v>38</v>
      </c>
      <c r="J95" s="38" t="str">
        <f>E28</f>
        <v>Tomáš Krhutek</v>
      </c>
      <c r="K95" s="42"/>
      <c r="L95" s="148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</row>
    <row r="96" s="2" customFormat="1" ht="10.32" customHeight="1">
      <c r="A96" s="40"/>
      <c r="B96" s="41"/>
      <c r="C96" s="42"/>
      <c r="D96" s="42"/>
      <c r="E96" s="42"/>
      <c r="F96" s="42"/>
      <c r="G96" s="42"/>
      <c r="H96" s="42"/>
      <c r="I96" s="42"/>
      <c r="J96" s="42"/>
      <c r="K96" s="42"/>
      <c r="L96" s="148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</row>
    <row r="97" s="11" customFormat="1" ht="29.28" customHeight="1">
      <c r="A97" s="190"/>
      <c r="B97" s="191"/>
      <c r="C97" s="192" t="s">
        <v>320</v>
      </c>
      <c r="D97" s="193" t="s">
        <v>61</v>
      </c>
      <c r="E97" s="193" t="s">
        <v>57</v>
      </c>
      <c r="F97" s="193" t="s">
        <v>58</v>
      </c>
      <c r="G97" s="193" t="s">
        <v>321</v>
      </c>
      <c r="H97" s="193" t="s">
        <v>322</v>
      </c>
      <c r="I97" s="193" t="s">
        <v>323</v>
      </c>
      <c r="J97" s="193" t="s">
        <v>286</v>
      </c>
      <c r="K97" s="194" t="s">
        <v>324</v>
      </c>
      <c r="L97" s="195"/>
      <c r="M97" s="94" t="s">
        <v>19</v>
      </c>
      <c r="N97" s="95" t="s">
        <v>46</v>
      </c>
      <c r="O97" s="95" t="s">
        <v>325</v>
      </c>
      <c r="P97" s="95" t="s">
        <v>326</v>
      </c>
      <c r="Q97" s="95" t="s">
        <v>327</v>
      </c>
      <c r="R97" s="95" t="s">
        <v>328</v>
      </c>
      <c r="S97" s="95" t="s">
        <v>329</v>
      </c>
      <c r="T97" s="95" t="s">
        <v>330</v>
      </c>
      <c r="U97" s="96" t="s">
        <v>331</v>
      </c>
      <c r="V97" s="190"/>
      <c r="W97" s="190"/>
      <c r="X97" s="190"/>
      <c r="Y97" s="190"/>
      <c r="Z97" s="190"/>
      <c r="AA97" s="190"/>
      <c r="AB97" s="190"/>
      <c r="AC97" s="190"/>
      <c r="AD97" s="190"/>
      <c r="AE97" s="190"/>
    </row>
    <row r="98" s="2" customFormat="1" ht="22.8" customHeight="1">
      <c r="A98" s="40"/>
      <c r="B98" s="41"/>
      <c r="C98" s="101" t="s">
        <v>332</v>
      </c>
      <c r="D98" s="42"/>
      <c r="E98" s="42"/>
      <c r="F98" s="42"/>
      <c r="G98" s="42"/>
      <c r="H98" s="42"/>
      <c r="I98" s="42"/>
      <c r="J98" s="196">
        <f>BK98</f>
        <v>0</v>
      </c>
      <c r="K98" s="42"/>
      <c r="L98" s="46"/>
      <c r="M98" s="97"/>
      <c r="N98" s="197"/>
      <c r="O98" s="98"/>
      <c r="P98" s="198">
        <f>P99+P131+P190+P219+P229+P235+P255</f>
        <v>0</v>
      </c>
      <c r="Q98" s="98"/>
      <c r="R98" s="198">
        <f>R99+R131+R190+R219+R229+R235+R255</f>
        <v>4.7856030000000001</v>
      </c>
      <c r="S98" s="98"/>
      <c r="T98" s="198">
        <f>T99+T131+T190+T219+T229+T235+T255</f>
        <v>0.01</v>
      </c>
      <c r="U98" s="99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T98" s="19" t="s">
        <v>75</v>
      </c>
      <c r="AU98" s="19" t="s">
        <v>287</v>
      </c>
      <c r="BK98" s="199">
        <f>BK99+BK131+BK190+BK219+BK229+BK235+BK255</f>
        <v>0</v>
      </c>
    </row>
    <row r="99" s="12" customFormat="1" ht="25.92" customHeight="1">
      <c r="A99" s="12"/>
      <c r="B99" s="200"/>
      <c r="C99" s="201"/>
      <c r="D99" s="202" t="s">
        <v>75</v>
      </c>
      <c r="E99" s="203" t="s">
        <v>3118</v>
      </c>
      <c r="F99" s="203" t="s">
        <v>4123</v>
      </c>
      <c r="G99" s="201"/>
      <c r="H99" s="201"/>
      <c r="I99" s="204"/>
      <c r="J99" s="205">
        <f>BK99</f>
        <v>0</v>
      </c>
      <c r="K99" s="201"/>
      <c r="L99" s="206"/>
      <c r="M99" s="207"/>
      <c r="N99" s="208"/>
      <c r="O99" s="208"/>
      <c r="P99" s="209">
        <f>SUM(P100:P130)</f>
        <v>0</v>
      </c>
      <c r="Q99" s="208"/>
      <c r="R99" s="209">
        <f>SUM(R100:R130)</f>
        <v>0.86791000000000018</v>
      </c>
      <c r="S99" s="208"/>
      <c r="T99" s="209">
        <f>SUM(T100:T130)</f>
        <v>0.01</v>
      </c>
      <c r="U99" s="210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R99" s="211" t="s">
        <v>83</v>
      </c>
      <c r="AT99" s="212" t="s">
        <v>75</v>
      </c>
      <c r="AU99" s="212" t="s">
        <v>76</v>
      </c>
      <c r="AY99" s="211" t="s">
        <v>335</v>
      </c>
      <c r="BK99" s="213">
        <f>SUM(BK100:BK130)</f>
        <v>0</v>
      </c>
    </row>
    <row r="100" s="2" customFormat="1" ht="16.5" customHeight="1">
      <c r="A100" s="40"/>
      <c r="B100" s="41"/>
      <c r="C100" s="216" t="s">
        <v>83</v>
      </c>
      <c r="D100" s="216" t="s">
        <v>337</v>
      </c>
      <c r="E100" s="217" t="s">
        <v>4124</v>
      </c>
      <c r="F100" s="218" t="s">
        <v>4125</v>
      </c>
      <c r="G100" s="219" t="s">
        <v>618</v>
      </c>
      <c r="H100" s="220">
        <v>120</v>
      </c>
      <c r="I100" s="221"/>
      <c r="J100" s="222">
        <f>ROUND(I100*H100,2)</f>
        <v>0</v>
      </c>
      <c r="K100" s="218" t="s">
        <v>341</v>
      </c>
      <c r="L100" s="46"/>
      <c r="M100" s="223" t="s">
        <v>19</v>
      </c>
      <c r="N100" s="224" t="s">
        <v>47</v>
      </c>
      <c r="O100" s="86"/>
      <c r="P100" s="225">
        <f>O100*H100</f>
        <v>0</v>
      </c>
      <c r="Q100" s="225">
        <v>0</v>
      </c>
      <c r="R100" s="225">
        <f>Q100*H100</f>
        <v>0</v>
      </c>
      <c r="S100" s="225">
        <v>0</v>
      </c>
      <c r="T100" s="225">
        <f>S100*H100</f>
        <v>0</v>
      </c>
      <c r="U100" s="226" t="s">
        <v>19</v>
      </c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R100" s="227" t="s">
        <v>447</v>
      </c>
      <c r="AT100" s="227" t="s">
        <v>337</v>
      </c>
      <c r="AU100" s="227" t="s">
        <v>83</v>
      </c>
      <c r="AY100" s="19" t="s">
        <v>335</v>
      </c>
      <c r="BE100" s="228">
        <f>IF(N100="základní",J100,0)</f>
        <v>0</v>
      </c>
      <c r="BF100" s="228">
        <f>IF(N100="snížená",J100,0)</f>
        <v>0</v>
      </c>
      <c r="BG100" s="228">
        <f>IF(N100="zákl. přenesená",J100,0)</f>
        <v>0</v>
      </c>
      <c r="BH100" s="228">
        <f>IF(N100="sníž. přenesená",J100,0)</f>
        <v>0</v>
      </c>
      <c r="BI100" s="228">
        <f>IF(N100="nulová",J100,0)</f>
        <v>0</v>
      </c>
      <c r="BJ100" s="19" t="s">
        <v>83</v>
      </c>
      <c r="BK100" s="228">
        <f>ROUND(I100*H100,2)</f>
        <v>0</v>
      </c>
      <c r="BL100" s="19" t="s">
        <v>447</v>
      </c>
      <c r="BM100" s="227" t="s">
        <v>4126</v>
      </c>
    </row>
    <row r="101" s="2" customFormat="1">
      <c r="A101" s="40"/>
      <c r="B101" s="41"/>
      <c r="C101" s="42"/>
      <c r="D101" s="229" t="s">
        <v>343</v>
      </c>
      <c r="E101" s="42"/>
      <c r="F101" s="230" t="s">
        <v>4127</v>
      </c>
      <c r="G101" s="42"/>
      <c r="H101" s="42"/>
      <c r="I101" s="231"/>
      <c r="J101" s="42"/>
      <c r="K101" s="42"/>
      <c r="L101" s="46"/>
      <c r="M101" s="232"/>
      <c r="N101" s="233"/>
      <c r="O101" s="86"/>
      <c r="P101" s="86"/>
      <c r="Q101" s="86"/>
      <c r="R101" s="86"/>
      <c r="S101" s="86"/>
      <c r="T101" s="86"/>
      <c r="U101" s="87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T101" s="19" t="s">
        <v>343</v>
      </c>
      <c r="AU101" s="19" t="s">
        <v>83</v>
      </c>
    </row>
    <row r="102" s="2" customFormat="1">
      <c r="A102" s="40"/>
      <c r="B102" s="41"/>
      <c r="C102" s="42"/>
      <c r="D102" s="234" t="s">
        <v>345</v>
      </c>
      <c r="E102" s="42"/>
      <c r="F102" s="235" t="s">
        <v>4128</v>
      </c>
      <c r="G102" s="42"/>
      <c r="H102" s="42"/>
      <c r="I102" s="231"/>
      <c r="J102" s="42"/>
      <c r="K102" s="42"/>
      <c r="L102" s="46"/>
      <c r="M102" s="232"/>
      <c r="N102" s="233"/>
      <c r="O102" s="86"/>
      <c r="P102" s="86"/>
      <c r="Q102" s="86"/>
      <c r="R102" s="86"/>
      <c r="S102" s="86"/>
      <c r="T102" s="86"/>
      <c r="U102" s="87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T102" s="19" t="s">
        <v>345</v>
      </c>
      <c r="AU102" s="19" t="s">
        <v>83</v>
      </c>
    </row>
    <row r="103" s="2" customFormat="1" ht="16.5" customHeight="1">
      <c r="A103" s="40"/>
      <c r="B103" s="41"/>
      <c r="C103" s="257" t="s">
        <v>85</v>
      </c>
      <c r="D103" s="257" t="s">
        <v>395</v>
      </c>
      <c r="E103" s="258" t="s">
        <v>4129</v>
      </c>
      <c r="F103" s="259" t="s">
        <v>4130</v>
      </c>
      <c r="G103" s="260" t="s">
        <v>618</v>
      </c>
      <c r="H103" s="261">
        <v>126</v>
      </c>
      <c r="I103" s="262"/>
      <c r="J103" s="263">
        <f>ROUND(I103*H103,2)</f>
        <v>0</v>
      </c>
      <c r="K103" s="259" t="s">
        <v>341</v>
      </c>
      <c r="L103" s="264"/>
      <c r="M103" s="265" t="s">
        <v>19</v>
      </c>
      <c r="N103" s="266" t="s">
        <v>47</v>
      </c>
      <c r="O103" s="86"/>
      <c r="P103" s="225">
        <f>O103*H103</f>
        <v>0</v>
      </c>
      <c r="Q103" s="225">
        <v>0.0020500000000000002</v>
      </c>
      <c r="R103" s="225">
        <f>Q103*H103</f>
        <v>0.25830000000000003</v>
      </c>
      <c r="S103" s="225">
        <v>0</v>
      </c>
      <c r="T103" s="225">
        <f>S103*H103</f>
        <v>0</v>
      </c>
      <c r="U103" s="226" t="s">
        <v>19</v>
      </c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R103" s="227" t="s">
        <v>565</v>
      </c>
      <c r="AT103" s="227" t="s">
        <v>395</v>
      </c>
      <c r="AU103" s="227" t="s">
        <v>83</v>
      </c>
      <c r="AY103" s="19" t="s">
        <v>335</v>
      </c>
      <c r="BE103" s="228">
        <f>IF(N103="základní",J103,0)</f>
        <v>0</v>
      </c>
      <c r="BF103" s="228">
        <f>IF(N103="snížená",J103,0)</f>
        <v>0</v>
      </c>
      <c r="BG103" s="228">
        <f>IF(N103="zákl. přenesená",J103,0)</f>
        <v>0</v>
      </c>
      <c r="BH103" s="228">
        <f>IF(N103="sníž. přenesená",J103,0)</f>
        <v>0</v>
      </c>
      <c r="BI103" s="228">
        <f>IF(N103="nulová",J103,0)</f>
        <v>0</v>
      </c>
      <c r="BJ103" s="19" t="s">
        <v>83</v>
      </c>
      <c r="BK103" s="228">
        <f>ROUND(I103*H103,2)</f>
        <v>0</v>
      </c>
      <c r="BL103" s="19" t="s">
        <v>447</v>
      </c>
      <c r="BM103" s="227" t="s">
        <v>4131</v>
      </c>
    </row>
    <row r="104" s="2" customFormat="1">
      <c r="A104" s="40"/>
      <c r="B104" s="41"/>
      <c r="C104" s="42"/>
      <c r="D104" s="229" t="s">
        <v>343</v>
      </c>
      <c r="E104" s="42"/>
      <c r="F104" s="230" t="s">
        <v>4130</v>
      </c>
      <c r="G104" s="42"/>
      <c r="H104" s="42"/>
      <c r="I104" s="231"/>
      <c r="J104" s="42"/>
      <c r="K104" s="42"/>
      <c r="L104" s="46"/>
      <c r="M104" s="232"/>
      <c r="N104" s="233"/>
      <c r="O104" s="86"/>
      <c r="P104" s="86"/>
      <c r="Q104" s="86"/>
      <c r="R104" s="86"/>
      <c r="S104" s="86"/>
      <c r="T104" s="86"/>
      <c r="U104" s="87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T104" s="19" t="s">
        <v>343</v>
      </c>
      <c r="AU104" s="19" t="s">
        <v>83</v>
      </c>
    </row>
    <row r="105" s="13" customFormat="1">
      <c r="A105" s="13"/>
      <c r="B105" s="236"/>
      <c r="C105" s="237"/>
      <c r="D105" s="229" t="s">
        <v>347</v>
      </c>
      <c r="E105" s="237"/>
      <c r="F105" s="239" t="s">
        <v>4132</v>
      </c>
      <c r="G105" s="237"/>
      <c r="H105" s="240">
        <v>126</v>
      </c>
      <c r="I105" s="241"/>
      <c r="J105" s="237"/>
      <c r="K105" s="237"/>
      <c r="L105" s="242"/>
      <c r="M105" s="243"/>
      <c r="N105" s="244"/>
      <c r="O105" s="244"/>
      <c r="P105" s="244"/>
      <c r="Q105" s="244"/>
      <c r="R105" s="244"/>
      <c r="S105" s="244"/>
      <c r="T105" s="244"/>
      <c r="U105" s="245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T105" s="246" t="s">
        <v>347</v>
      </c>
      <c r="AU105" s="246" t="s">
        <v>83</v>
      </c>
      <c r="AV105" s="13" t="s">
        <v>85</v>
      </c>
      <c r="AW105" s="13" t="s">
        <v>4</v>
      </c>
      <c r="AX105" s="13" t="s">
        <v>83</v>
      </c>
      <c r="AY105" s="246" t="s">
        <v>335</v>
      </c>
    </row>
    <row r="106" s="2" customFormat="1" ht="16.5" customHeight="1">
      <c r="A106" s="40"/>
      <c r="B106" s="41"/>
      <c r="C106" s="216" t="s">
        <v>99</v>
      </c>
      <c r="D106" s="216" t="s">
        <v>337</v>
      </c>
      <c r="E106" s="217" t="s">
        <v>4133</v>
      </c>
      <c r="F106" s="218" t="s">
        <v>4134</v>
      </c>
      <c r="G106" s="219" t="s">
        <v>618</v>
      </c>
      <c r="H106" s="220">
        <v>120</v>
      </c>
      <c r="I106" s="221"/>
      <c r="J106" s="222">
        <f>ROUND(I106*H106,2)</f>
        <v>0</v>
      </c>
      <c r="K106" s="218" t="s">
        <v>341</v>
      </c>
      <c r="L106" s="46"/>
      <c r="M106" s="223" t="s">
        <v>19</v>
      </c>
      <c r="N106" s="224" t="s">
        <v>47</v>
      </c>
      <c r="O106" s="86"/>
      <c r="P106" s="225">
        <f>O106*H106</f>
        <v>0</v>
      </c>
      <c r="Q106" s="225">
        <v>0.0048799999999999998</v>
      </c>
      <c r="R106" s="225">
        <f>Q106*H106</f>
        <v>0.58560000000000001</v>
      </c>
      <c r="S106" s="225">
        <v>0</v>
      </c>
      <c r="T106" s="225">
        <f>S106*H106</f>
        <v>0</v>
      </c>
      <c r="U106" s="226" t="s">
        <v>19</v>
      </c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R106" s="227" t="s">
        <v>447</v>
      </c>
      <c r="AT106" s="227" t="s">
        <v>337</v>
      </c>
      <c r="AU106" s="227" t="s">
        <v>83</v>
      </c>
      <c r="AY106" s="19" t="s">
        <v>335</v>
      </c>
      <c r="BE106" s="228">
        <f>IF(N106="základní",J106,0)</f>
        <v>0</v>
      </c>
      <c r="BF106" s="228">
        <f>IF(N106="snížená",J106,0)</f>
        <v>0</v>
      </c>
      <c r="BG106" s="228">
        <f>IF(N106="zákl. přenesená",J106,0)</f>
        <v>0</v>
      </c>
      <c r="BH106" s="228">
        <f>IF(N106="sníž. přenesená",J106,0)</f>
        <v>0</v>
      </c>
      <c r="BI106" s="228">
        <f>IF(N106="nulová",J106,0)</f>
        <v>0</v>
      </c>
      <c r="BJ106" s="19" t="s">
        <v>83</v>
      </c>
      <c r="BK106" s="228">
        <f>ROUND(I106*H106,2)</f>
        <v>0</v>
      </c>
      <c r="BL106" s="19" t="s">
        <v>447</v>
      </c>
      <c r="BM106" s="227" t="s">
        <v>4135</v>
      </c>
    </row>
    <row r="107" s="2" customFormat="1">
      <c r="A107" s="40"/>
      <c r="B107" s="41"/>
      <c r="C107" s="42"/>
      <c r="D107" s="229" t="s">
        <v>343</v>
      </c>
      <c r="E107" s="42"/>
      <c r="F107" s="230" t="s">
        <v>4136</v>
      </c>
      <c r="G107" s="42"/>
      <c r="H107" s="42"/>
      <c r="I107" s="231"/>
      <c r="J107" s="42"/>
      <c r="K107" s="42"/>
      <c r="L107" s="46"/>
      <c r="M107" s="232"/>
      <c r="N107" s="233"/>
      <c r="O107" s="86"/>
      <c r="P107" s="86"/>
      <c r="Q107" s="86"/>
      <c r="R107" s="86"/>
      <c r="S107" s="86"/>
      <c r="T107" s="86"/>
      <c r="U107" s="87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T107" s="19" t="s">
        <v>343</v>
      </c>
      <c r="AU107" s="19" t="s">
        <v>83</v>
      </c>
    </row>
    <row r="108" s="2" customFormat="1">
      <c r="A108" s="40"/>
      <c r="B108" s="41"/>
      <c r="C108" s="42"/>
      <c r="D108" s="234" t="s">
        <v>345</v>
      </c>
      <c r="E108" s="42"/>
      <c r="F108" s="235" t="s">
        <v>4137</v>
      </c>
      <c r="G108" s="42"/>
      <c r="H108" s="42"/>
      <c r="I108" s="231"/>
      <c r="J108" s="42"/>
      <c r="K108" s="42"/>
      <c r="L108" s="46"/>
      <c r="M108" s="232"/>
      <c r="N108" s="233"/>
      <c r="O108" s="86"/>
      <c r="P108" s="86"/>
      <c r="Q108" s="86"/>
      <c r="R108" s="86"/>
      <c r="S108" s="86"/>
      <c r="T108" s="86"/>
      <c r="U108" s="87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T108" s="19" t="s">
        <v>345</v>
      </c>
      <c r="AU108" s="19" t="s">
        <v>83</v>
      </c>
    </row>
    <row r="109" s="2" customFormat="1" ht="16.5" customHeight="1">
      <c r="A109" s="40"/>
      <c r="B109" s="41"/>
      <c r="C109" s="216" t="s">
        <v>103</v>
      </c>
      <c r="D109" s="216" t="s">
        <v>337</v>
      </c>
      <c r="E109" s="217" t="s">
        <v>4138</v>
      </c>
      <c r="F109" s="218" t="s">
        <v>4139</v>
      </c>
      <c r="G109" s="219" t="s">
        <v>4140</v>
      </c>
      <c r="H109" s="220">
        <v>1</v>
      </c>
      <c r="I109" s="221"/>
      <c r="J109" s="222">
        <f>ROUND(I109*H109,2)</f>
        <v>0</v>
      </c>
      <c r="K109" s="218" t="s">
        <v>19</v>
      </c>
      <c r="L109" s="46"/>
      <c r="M109" s="223" t="s">
        <v>19</v>
      </c>
      <c r="N109" s="224" t="s">
        <v>47</v>
      </c>
      <c r="O109" s="86"/>
      <c r="P109" s="225">
        <f>O109*H109</f>
        <v>0</v>
      </c>
      <c r="Q109" s="225">
        <v>0</v>
      </c>
      <c r="R109" s="225">
        <f>Q109*H109</f>
        <v>0</v>
      </c>
      <c r="S109" s="225">
        <v>0</v>
      </c>
      <c r="T109" s="225">
        <f>S109*H109</f>
        <v>0</v>
      </c>
      <c r="U109" s="226" t="s">
        <v>19</v>
      </c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R109" s="227" t="s">
        <v>103</v>
      </c>
      <c r="AT109" s="227" t="s">
        <v>337</v>
      </c>
      <c r="AU109" s="227" t="s">
        <v>83</v>
      </c>
      <c r="AY109" s="19" t="s">
        <v>335</v>
      </c>
      <c r="BE109" s="228">
        <f>IF(N109="základní",J109,0)</f>
        <v>0</v>
      </c>
      <c r="BF109" s="228">
        <f>IF(N109="snížená",J109,0)</f>
        <v>0</v>
      </c>
      <c r="BG109" s="228">
        <f>IF(N109="zákl. přenesená",J109,0)</f>
        <v>0</v>
      </c>
      <c r="BH109" s="228">
        <f>IF(N109="sníž. přenesená",J109,0)</f>
        <v>0</v>
      </c>
      <c r="BI109" s="228">
        <f>IF(N109="nulová",J109,0)</f>
        <v>0</v>
      </c>
      <c r="BJ109" s="19" t="s">
        <v>83</v>
      </c>
      <c r="BK109" s="228">
        <f>ROUND(I109*H109,2)</f>
        <v>0</v>
      </c>
      <c r="BL109" s="19" t="s">
        <v>103</v>
      </c>
      <c r="BM109" s="227" t="s">
        <v>103</v>
      </c>
    </row>
    <row r="110" s="2" customFormat="1">
      <c r="A110" s="40"/>
      <c r="B110" s="41"/>
      <c r="C110" s="42"/>
      <c r="D110" s="229" t="s">
        <v>343</v>
      </c>
      <c r="E110" s="42"/>
      <c r="F110" s="230" t="s">
        <v>4139</v>
      </c>
      <c r="G110" s="42"/>
      <c r="H110" s="42"/>
      <c r="I110" s="231"/>
      <c r="J110" s="42"/>
      <c r="K110" s="42"/>
      <c r="L110" s="46"/>
      <c r="M110" s="232"/>
      <c r="N110" s="233"/>
      <c r="O110" s="86"/>
      <c r="P110" s="86"/>
      <c r="Q110" s="86"/>
      <c r="R110" s="86"/>
      <c r="S110" s="86"/>
      <c r="T110" s="86"/>
      <c r="U110" s="87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T110" s="19" t="s">
        <v>343</v>
      </c>
      <c r="AU110" s="19" t="s">
        <v>83</v>
      </c>
    </row>
    <row r="111" s="2" customFormat="1">
      <c r="A111" s="40"/>
      <c r="B111" s="41"/>
      <c r="C111" s="42"/>
      <c r="D111" s="229" t="s">
        <v>928</v>
      </c>
      <c r="E111" s="42"/>
      <c r="F111" s="289" t="s">
        <v>4141</v>
      </c>
      <c r="G111" s="42"/>
      <c r="H111" s="42"/>
      <c r="I111" s="231"/>
      <c r="J111" s="42"/>
      <c r="K111" s="42"/>
      <c r="L111" s="46"/>
      <c r="M111" s="232"/>
      <c r="N111" s="233"/>
      <c r="O111" s="86"/>
      <c r="P111" s="86"/>
      <c r="Q111" s="86"/>
      <c r="R111" s="86"/>
      <c r="S111" s="86"/>
      <c r="T111" s="86"/>
      <c r="U111" s="87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T111" s="19" t="s">
        <v>928</v>
      </c>
      <c r="AU111" s="19" t="s">
        <v>83</v>
      </c>
    </row>
    <row r="112" s="2" customFormat="1" ht="16.5" customHeight="1">
      <c r="A112" s="40"/>
      <c r="B112" s="41"/>
      <c r="C112" s="216" t="s">
        <v>369</v>
      </c>
      <c r="D112" s="216" t="s">
        <v>337</v>
      </c>
      <c r="E112" s="217" t="s">
        <v>4142</v>
      </c>
      <c r="F112" s="218" t="s">
        <v>4143</v>
      </c>
      <c r="G112" s="219" t="s">
        <v>666</v>
      </c>
      <c r="H112" s="220">
        <v>2</v>
      </c>
      <c r="I112" s="221"/>
      <c r="J112" s="222">
        <f>ROUND(I112*H112,2)</f>
        <v>0</v>
      </c>
      <c r="K112" s="218" t="s">
        <v>341</v>
      </c>
      <c r="L112" s="46"/>
      <c r="M112" s="223" t="s">
        <v>19</v>
      </c>
      <c r="N112" s="224" t="s">
        <v>47</v>
      </c>
      <c r="O112" s="86"/>
      <c r="P112" s="225">
        <f>O112*H112</f>
        <v>0</v>
      </c>
      <c r="Q112" s="225">
        <v>0.0042199999999999998</v>
      </c>
      <c r="R112" s="225">
        <f>Q112*H112</f>
        <v>0.0084399999999999996</v>
      </c>
      <c r="S112" s="225">
        <v>0</v>
      </c>
      <c r="T112" s="225">
        <f>S112*H112</f>
        <v>0</v>
      </c>
      <c r="U112" s="226" t="s">
        <v>19</v>
      </c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R112" s="227" t="s">
        <v>447</v>
      </c>
      <c r="AT112" s="227" t="s">
        <v>337</v>
      </c>
      <c r="AU112" s="227" t="s">
        <v>83</v>
      </c>
      <c r="AY112" s="19" t="s">
        <v>335</v>
      </c>
      <c r="BE112" s="228">
        <f>IF(N112="základní",J112,0)</f>
        <v>0</v>
      </c>
      <c r="BF112" s="228">
        <f>IF(N112="snížená",J112,0)</f>
        <v>0</v>
      </c>
      <c r="BG112" s="228">
        <f>IF(N112="zákl. přenesená",J112,0)</f>
        <v>0</v>
      </c>
      <c r="BH112" s="228">
        <f>IF(N112="sníž. přenesená",J112,0)</f>
        <v>0</v>
      </c>
      <c r="BI112" s="228">
        <f>IF(N112="nulová",J112,0)</f>
        <v>0</v>
      </c>
      <c r="BJ112" s="19" t="s">
        <v>83</v>
      </c>
      <c r="BK112" s="228">
        <f>ROUND(I112*H112,2)</f>
        <v>0</v>
      </c>
      <c r="BL112" s="19" t="s">
        <v>447</v>
      </c>
      <c r="BM112" s="227" t="s">
        <v>4144</v>
      </c>
    </row>
    <row r="113" s="2" customFormat="1">
      <c r="A113" s="40"/>
      <c r="B113" s="41"/>
      <c r="C113" s="42"/>
      <c r="D113" s="229" t="s">
        <v>343</v>
      </c>
      <c r="E113" s="42"/>
      <c r="F113" s="230" t="s">
        <v>4145</v>
      </c>
      <c r="G113" s="42"/>
      <c r="H113" s="42"/>
      <c r="I113" s="231"/>
      <c r="J113" s="42"/>
      <c r="K113" s="42"/>
      <c r="L113" s="46"/>
      <c r="M113" s="232"/>
      <c r="N113" s="233"/>
      <c r="O113" s="86"/>
      <c r="P113" s="86"/>
      <c r="Q113" s="86"/>
      <c r="R113" s="86"/>
      <c r="S113" s="86"/>
      <c r="T113" s="86"/>
      <c r="U113" s="87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T113" s="19" t="s">
        <v>343</v>
      </c>
      <c r="AU113" s="19" t="s">
        <v>83</v>
      </c>
    </row>
    <row r="114" s="2" customFormat="1">
      <c r="A114" s="40"/>
      <c r="B114" s="41"/>
      <c r="C114" s="42"/>
      <c r="D114" s="234" t="s">
        <v>345</v>
      </c>
      <c r="E114" s="42"/>
      <c r="F114" s="235" t="s">
        <v>4146</v>
      </c>
      <c r="G114" s="42"/>
      <c r="H114" s="42"/>
      <c r="I114" s="231"/>
      <c r="J114" s="42"/>
      <c r="K114" s="42"/>
      <c r="L114" s="46"/>
      <c r="M114" s="232"/>
      <c r="N114" s="233"/>
      <c r="O114" s="86"/>
      <c r="P114" s="86"/>
      <c r="Q114" s="86"/>
      <c r="R114" s="86"/>
      <c r="S114" s="86"/>
      <c r="T114" s="86"/>
      <c r="U114" s="87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T114" s="19" t="s">
        <v>345</v>
      </c>
      <c r="AU114" s="19" t="s">
        <v>83</v>
      </c>
    </row>
    <row r="115" s="2" customFormat="1" ht="16.5" customHeight="1">
      <c r="A115" s="40"/>
      <c r="B115" s="41"/>
      <c r="C115" s="216" t="s">
        <v>377</v>
      </c>
      <c r="D115" s="216" t="s">
        <v>337</v>
      </c>
      <c r="E115" s="217" t="s">
        <v>4147</v>
      </c>
      <c r="F115" s="218" t="s">
        <v>4148</v>
      </c>
      <c r="G115" s="219" t="s">
        <v>666</v>
      </c>
      <c r="H115" s="220">
        <v>1</v>
      </c>
      <c r="I115" s="221"/>
      <c r="J115" s="222">
        <f>ROUND(I115*H115,2)</f>
        <v>0</v>
      </c>
      <c r="K115" s="218" t="s">
        <v>341</v>
      </c>
      <c r="L115" s="46"/>
      <c r="M115" s="223" t="s">
        <v>19</v>
      </c>
      <c r="N115" s="224" t="s">
        <v>47</v>
      </c>
      <c r="O115" s="86"/>
      <c r="P115" s="225">
        <f>O115*H115</f>
        <v>0</v>
      </c>
      <c r="Q115" s="225">
        <v>0.0013600000000000001</v>
      </c>
      <c r="R115" s="225">
        <f>Q115*H115</f>
        <v>0.0013600000000000001</v>
      </c>
      <c r="S115" s="225">
        <v>0</v>
      </c>
      <c r="T115" s="225">
        <f>S115*H115</f>
        <v>0</v>
      </c>
      <c r="U115" s="226" t="s">
        <v>19</v>
      </c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R115" s="227" t="s">
        <v>447</v>
      </c>
      <c r="AT115" s="227" t="s">
        <v>337</v>
      </c>
      <c r="AU115" s="227" t="s">
        <v>83</v>
      </c>
      <c r="AY115" s="19" t="s">
        <v>335</v>
      </c>
      <c r="BE115" s="228">
        <f>IF(N115="základní",J115,0)</f>
        <v>0</v>
      </c>
      <c r="BF115" s="228">
        <f>IF(N115="snížená",J115,0)</f>
        <v>0</v>
      </c>
      <c r="BG115" s="228">
        <f>IF(N115="zákl. přenesená",J115,0)</f>
        <v>0</v>
      </c>
      <c r="BH115" s="228">
        <f>IF(N115="sníž. přenesená",J115,0)</f>
        <v>0</v>
      </c>
      <c r="BI115" s="228">
        <f>IF(N115="nulová",J115,0)</f>
        <v>0</v>
      </c>
      <c r="BJ115" s="19" t="s">
        <v>83</v>
      </c>
      <c r="BK115" s="228">
        <f>ROUND(I115*H115,2)</f>
        <v>0</v>
      </c>
      <c r="BL115" s="19" t="s">
        <v>447</v>
      </c>
      <c r="BM115" s="227" t="s">
        <v>4149</v>
      </c>
    </row>
    <row r="116" s="2" customFormat="1">
      <c r="A116" s="40"/>
      <c r="B116" s="41"/>
      <c r="C116" s="42"/>
      <c r="D116" s="229" t="s">
        <v>343</v>
      </c>
      <c r="E116" s="42"/>
      <c r="F116" s="230" t="s">
        <v>4150</v>
      </c>
      <c r="G116" s="42"/>
      <c r="H116" s="42"/>
      <c r="I116" s="231"/>
      <c r="J116" s="42"/>
      <c r="K116" s="42"/>
      <c r="L116" s="46"/>
      <c r="M116" s="232"/>
      <c r="N116" s="233"/>
      <c r="O116" s="86"/>
      <c r="P116" s="86"/>
      <c r="Q116" s="86"/>
      <c r="R116" s="86"/>
      <c r="S116" s="86"/>
      <c r="T116" s="86"/>
      <c r="U116" s="87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T116" s="19" t="s">
        <v>343</v>
      </c>
      <c r="AU116" s="19" t="s">
        <v>83</v>
      </c>
    </row>
    <row r="117" s="2" customFormat="1">
      <c r="A117" s="40"/>
      <c r="B117" s="41"/>
      <c r="C117" s="42"/>
      <c r="D117" s="234" t="s">
        <v>345</v>
      </c>
      <c r="E117" s="42"/>
      <c r="F117" s="235" t="s">
        <v>4151</v>
      </c>
      <c r="G117" s="42"/>
      <c r="H117" s="42"/>
      <c r="I117" s="231"/>
      <c r="J117" s="42"/>
      <c r="K117" s="42"/>
      <c r="L117" s="46"/>
      <c r="M117" s="232"/>
      <c r="N117" s="233"/>
      <c r="O117" s="86"/>
      <c r="P117" s="86"/>
      <c r="Q117" s="86"/>
      <c r="R117" s="86"/>
      <c r="S117" s="86"/>
      <c r="T117" s="86"/>
      <c r="U117" s="87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T117" s="19" t="s">
        <v>345</v>
      </c>
      <c r="AU117" s="19" t="s">
        <v>83</v>
      </c>
    </row>
    <row r="118" s="2" customFormat="1" ht="16.5" customHeight="1">
      <c r="A118" s="40"/>
      <c r="B118" s="41"/>
      <c r="C118" s="216" t="s">
        <v>385</v>
      </c>
      <c r="D118" s="216" t="s">
        <v>337</v>
      </c>
      <c r="E118" s="217" t="s">
        <v>4152</v>
      </c>
      <c r="F118" s="218" t="s">
        <v>4153</v>
      </c>
      <c r="G118" s="219" t="s">
        <v>666</v>
      </c>
      <c r="H118" s="220">
        <v>2</v>
      </c>
      <c r="I118" s="221"/>
      <c r="J118" s="222">
        <f>ROUND(I118*H118,2)</f>
        <v>0</v>
      </c>
      <c r="K118" s="218" t="s">
        <v>341</v>
      </c>
      <c r="L118" s="46"/>
      <c r="M118" s="223" t="s">
        <v>19</v>
      </c>
      <c r="N118" s="224" t="s">
        <v>47</v>
      </c>
      <c r="O118" s="86"/>
      <c r="P118" s="225">
        <f>O118*H118</f>
        <v>0</v>
      </c>
      <c r="Q118" s="225">
        <v>0.0036099999999999999</v>
      </c>
      <c r="R118" s="225">
        <f>Q118*H118</f>
        <v>0.0072199999999999999</v>
      </c>
      <c r="S118" s="225">
        <v>0</v>
      </c>
      <c r="T118" s="225">
        <f>S118*H118</f>
        <v>0</v>
      </c>
      <c r="U118" s="226" t="s">
        <v>19</v>
      </c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R118" s="227" t="s">
        <v>447</v>
      </c>
      <c r="AT118" s="227" t="s">
        <v>337</v>
      </c>
      <c r="AU118" s="227" t="s">
        <v>83</v>
      </c>
      <c r="AY118" s="19" t="s">
        <v>335</v>
      </c>
      <c r="BE118" s="228">
        <f>IF(N118="základní",J118,0)</f>
        <v>0</v>
      </c>
      <c r="BF118" s="228">
        <f>IF(N118="snížená",J118,0)</f>
        <v>0</v>
      </c>
      <c r="BG118" s="228">
        <f>IF(N118="zákl. přenesená",J118,0)</f>
        <v>0</v>
      </c>
      <c r="BH118" s="228">
        <f>IF(N118="sníž. přenesená",J118,0)</f>
        <v>0</v>
      </c>
      <c r="BI118" s="228">
        <f>IF(N118="nulová",J118,0)</f>
        <v>0</v>
      </c>
      <c r="BJ118" s="19" t="s">
        <v>83</v>
      </c>
      <c r="BK118" s="228">
        <f>ROUND(I118*H118,2)</f>
        <v>0</v>
      </c>
      <c r="BL118" s="19" t="s">
        <v>447</v>
      </c>
      <c r="BM118" s="227" t="s">
        <v>4154</v>
      </c>
    </row>
    <row r="119" s="2" customFormat="1">
      <c r="A119" s="40"/>
      <c r="B119" s="41"/>
      <c r="C119" s="42"/>
      <c r="D119" s="229" t="s">
        <v>343</v>
      </c>
      <c r="E119" s="42"/>
      <c r="F119" s="230" t="s">
        <v>4155</v>
      </c>
      <c r="G119" s="42"/>
      <c r="H119" s="42"/>
      <c r="I119" s="231"/>
      <c r="J119" s="42"/>
      <c r="K119" s="42"/>
      <c r="L119" s="46"/>
      <c r="M119" s="232"/>
      <c r="N119" s="233"/>
      <c r="O119" s="86"/>
      <c r="P119" s="86"/>
      <c r="Q119" s="86"/>
      <c r="R119" s="86"/>
      <c r="S119" s="86"/>
      <c r="T119" s="86"/>
      <c r="U119" s="87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T119" s="19" t="s">
        <v>343</v>
      </c>
      <c r="AU119" s="19" t="s">
        <v>83</v>
      </c>
    </row>
    <row r="120" s="2" customFormat="1">
      <c r="A120" s="40"/>
      <c r="B120" s="41"/>
      <c r="C120" s="42"/>
      <c r="D120" s="234" t="s">
        <v>345</v>
      </c>
      <c r="E120" s="42"/>
      <c r="F120" s="235" t="s">
        <v>4156</v>
      </c>
      <c r="G120" s="42"/>
      <c r="H120" s="42"/>
      <c r="I120" s="231"/>
      <c r="J120" s="42"/>
      <c r="K120" s="42"/>
      <c r="L120" s="46"/>
      <c r="M120" s="232"/>
      <c r="N120" s="233"/>
      <c r="O120" s="86"/>
      <c r="P120" s="86"/>
      <c r="Q120" s="86"/>
      <c r="R120" s="86"/>
      <c r="S120" s="86"/>
      <c r="T120" s="86"/>
      <c r="U120" s="87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T120" s="19" t="s">
        <v>345</v>
      </c>
      <c r="AU120" s="19" t="s">
        <v>83</v>
      </c>
    </row>
    <row r="121" s="2" customFormat="1" ht="16.5" customHeight="1">
      <c r="A121" s="40"/>
      <c r="B121" s="41"/>
      <c r="C121" s="216" t="s">
        <v>394</v>
      </c>
      <c r="D121" s="216" t="s">
        <v>337</v>
      </c>
      <c r="E121" s="217" t="s">
        <v>4157</v>
      </c>
      <c r="F121" s="218" t="s">
        <v>4158</v>
      </c>
      <c r="G121" s="219" t="s">
        <v>666</v>
      </c>
      <c r="H121" s="220">
        <v>1</v>
      </c>
      <c r="I121" s="221"/>
      <c r="J121" s="222">
        <f>ROUND(I121*H121,2)</f>
        <v>0</v>
      </c>
      <c r="K121" s="218" t="s">
        <v>341</v>
      </c>
      <c r="L121" s="46"/>
      <c r="M121" s="223" t="s">
        <v>19</v>
      </c>
      <c r="N121" s="224" t="s">
        <v>47</v>
      </c>
      <c r="O121" s="86"/>
      <c r="P121" s="225">
        <f>O121*H121</f>
        <v>0</v>
      </c>
      <c r="Q121" s="225">
        <v>0.00051999999999999995</v>
      </c>
      <c r="R121" s="225">
        <f>Q121*H121</f>
        <v>0.00051999999999999995</v>
      </c>
      <c r="S121" s="225">
        <v>0</v>
      </c>
      <c r="T121" s="225">
        <f>S121*H121</f>
        <v>0</v>
      </c>
      <c r="U121" s="226" t="s">
        <v>19</v>
      </c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R121" s="227" t="s">
        <v>447</v>
      </c>
      <c r="AT121" s="227" t="s">
        <v>337</v>
      </c>
      <c r="AU121" s="227" t="s">
        <v>83</v>
      </c>
      <c r="AY121" s="19" t="s">
        <v>335</v>
      </c>
      <c r="BE121" s="228">
        <f>IF(N121="základní",J121,0)</f>
        <v>0</v>
      </c>
      <c r="BF121" s="228">
        <f>IF(N121="snížená",J121,0)</f>
        <v>0</v>
      </c>
      <c r="BG121" s="228">
        <f>IF(N121="zákl. přenesená",J121,0)</f>
        <v>0</v>
      </c>
      <c r="BH121" s="228">
        <f>IF(N121="sníž. přenesená",J121,0)</f>
        <v>0</v>
      </c>
      <c r="BI121" s="228">
        <f>IF(N121="nulová",J121,0)</f>
        <v>0</v>
      </c>
      <c r="BJ121" s="19" t="s">
        <v>83</v>
      </c>
      <c r="BK121" s="228">
        <f>ROUND(I121*H121,2)</f>
        <v>0</v>
      </c>
      <c r="BL121" s="19" t="s">
        <v>447</v>
      </c>
      <c r="BM121" s="227" t="s">
        <v>4159</v>
      </c>
    </row>
    <row r="122" s="2" customFormat="1">
      <c r="A122" s="40"/>
      <c r="B122" s="41"/>
      <c r="C122" s="42"/>
      <c r="D122" s="229" t="s">
        <v>343</v>
      </c>
      <c r="E122" s="42"/>
      <c r="F122" s="230" t="s">
        <v>4160</v>
      </c>
      <c r="G122" s="42"/>
      <c r="H122" s="42"/>
      <c r="I122" s="231"/>
      <c r="J122" s="42"/>
      <c r="K122" s="42"/>
      <c r="L122" s="46"/>
      <c r="M122" s="232"/>
      <c r="N122" s="233"/>
      <c r="O122" s="86"/>
      <c r="P122" s="86"/>
      <c r="Q122" s="86"/>
      <c r="R122" s="86"/>
      <c r="S122" s="86"/>
      <c r="T122" s="86"/>
      <c r="U122" s="87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T122" s="19" t="s">
        <v>343</v>
      </c>
      <c r="AU122" s="19" t="s">
        <v>83</v>
      </c>
    </row>
    <row r="123" s="2" customFormat="1">
      <c r="A123" s="40"/>
      <c r="B123" s="41"/>
      <c r="C123" s="42"/>
      <c r="D123" s="234" t="s">
        <v>345</v>
      </c>
      <c r="E123" s="42"/>
      <c r="F123" s="235" t="s">
        <v>4161</v>
      </c>
      <c r="G123" s="42"/>
      <c r="H123" s="42"/>
      <c r="I123" s="231"/>
      <c r="J123" s="42"/>
      <c r="K123" s="42"/>
      <c r="L123" s="46"/>
      <c r="M123" s="232"/>
      <c r="N123" s="233"/>
      <c r="O123" s="86"/>
      <c r="P123" s="86"/>
      <c r="Q123" s="86"/>
      <c r="R123" s="86"/>
      <c r="S123" s="86"/>
      <c r="T123" s="86"/>
      <c r="U123" s="87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T123" s="19" t="s">
        <v>345</v>
      </c>
      <c r="AU123" s="19" t="s">
        <v>83</v>
      </c>
    </row>
    <row r="124" s="2" customFormat="1" ht="16.5" customHeight="1">
      <c r="A124" s="40"/>
      <c r="B124" s="41"/>
      <c r="C124" s="216" t="s">
        <v>401</v>
      </c>
      <c r="D124" s="216" t="s">
        <v>337</v>
      </c>
      <c r="E124" s="217" t="s">
        <v>4162</v>
      </c>
      <c r="F124" s="218" t="s">
        <v>4163</v>
      </c>
      <c r="G124" s="219" t="s">
        <v>666</v>
      </c>
      <c r="H124" s="220">
        <v>1</v>
      </c>
      <c r="I124" s="221"/>
      <c r="J124" s="222">
        <f>ROUND(I124*H124,2)</f>
        <v>0</v>
      </c>
      <c r="K124" s="218" t="s">
        <v>341</v>
      </c>
      <c r="L124" s="46"/>
      <c r="M124" s="223" t="s">
        <v>19</v>
      </c>
      <c r="N124" s="224" t="s">
        <v>47</v>
      </c>
      <c r="O124" s="86"/>
      <c r="P124" s="225">
        <f>O124*H124</f>
        <v>0</v>
      </c>
      <c r="Q124" s="225">
        <v>0.00147</v>
      </c>
      <c r="R124" s="225">
        <f>Q124*H124</f>
        <v>0.00147</v>
      </c>
      <c r="S124" s="225">
        <v>0</v>
      </c>
      <c r="T124" s="225">
        <f>S124*H124</f>
        <v>0</v>
      </c>
      <c r="U124" s="226" t="s">
        <v>19</v>
      </c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R124" s="227" t="s">
        <v>447</v>
      </c>
      <c r="AT124" s="227" t="s">
        <v>337</v>
      </c>
      <c r="AU124" s="227" t="s">
        <v>83</v>
      </c>
      <c r="AY124" s="19" t="s">
        <v>335</v>
      </c>
      <c r="BE124" s="228">
        <f>IF(N124="základní",J124,0)</f>
        <v>0</v>
      </c>
      <c r="BF124" s="228">
        <f>IF(N124="snížená",J124,0)</f>
        <v>0</v>
      </c>
      <c r="BG124" s="228">
        <f>IF(N124="zákl. přenesená",J124,0)</f>
        <v>0</v>
      </c>
      <c r="BH124" s="228">
        <f>IF(N124="sníž. přenesená",J124,0)</f>
        <v>0</v>
      </c>
      <c r="BI124" s="228">
        <f>IF(N124="nulová",J124,0)</f>
        <v>0</v>
      </c>
      <c r="BJ124" s="19" t="s">
        <v>83</v>
      </c>
      <c r="BK124" s="228">
        <f>ROUND(I124*H124,2)</f>
        <v>0</v>
      </c>
      <c r="BL124" s="19" t="s">
        <v>447</v>
      </c>
      <c r="BM124" s="227" t="s">
        <v>4164</v>
      </c>
    </row>
    <row r="125" s="2" customFormat="1">
      <c r="A125" s="40"/>
      <c r="B125" s="41"/>
      <c r="C125" s="42"/>
      <c r="D125" s="229" t="s">
        <v>343</v>
      </c>
      <c r="E125" s="42"/>
      <c r="F125" s="230" t="s">
        <v>4165</v>
      </c>
      <c r="G125" s="42"/>
      <c r="H125" s="42"/>
      <c r="I125" s="231"/>
      <c r="J125" s="42"/>
      <c r="K125" s="42"/>
      <c r="L125" s="46"/>
      <c r="M125" s="232"/>
      <c r="N125" s="233"/>
      <c r="O125" s="86"/>
      <c r="P125" s="86"/>
      <c r="Q125" s="86"/>
      <c r="R125" s="86"/>
      <c r="S125" s="86"/>
      <c r="T125" s="86"/>
      <c r="U125" s="87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T125" s="19" t="s">
        <v>343</v>
      </c>
      <c r="AU125" s="19" t="s">
        <v>83</v>
      </c>
    </row>
    <row r="126" s="2" customFormat="1">
      <c r="A126" s="40"/>
      <c r="B126" s="41"/>
      <c r="C126" s="42"/>
      <c r="D126" s="234" t="s">
        <v>345</v>
      </c>
      <c r="E126" s="42"/>
      <c r="F126" s="235" t="s">
        <v>4166</v>
      </c>
      <c r="G126" s="42"/>
      <c r="H126" s="42"/>
      <c r="I126" s="231"/>
      <c r="J126" s="42"/>
      <c r="K126" s="42"/>
      <c r="L126" s="46"/>
      <c r="M126" s="232"/>
      <c r="N126" s="233"/>
      <c r="O126" s="86"/>
      <c r="P126" s="86"/>
      <c r="Q126" s="86"/>
      <c r="R126" s="86"/>
      <c r="S126" s="86"/>
      <c r="T126" s="86"/>
      <c r="U126" s="87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T126" s="19" t="s">
        <v>345</v>
      </c>
      <c r="AU126" s="19" t="s">
        <v>83</v>
      </c>
    </row>
    <row r="127" s="2" customFormat="1" ht="21.75" customHeight="1">
      <c r="A127" s="40"/>
      <c r="B127" s="41"/>
      <c r="C127" s="216" t="s">
        <v>713</v>
      </c>
      <c r="D127" s="216" t="s">
        <v>337</v>
      </c>
      <c r="E127" s="217" t="s">
        <v>4167</v>
      </c>
      <c r="F127" s="218" t="s">
        <v>4168</v>
      </c>
      <c r="G127" s="219" t="s">
        <v>1529</v>
      </c>
      <c r="H127" s="220">
        <v>1</v>
      </c>
      <c r="I127" s="221"/>
      <c r="J127" s="222">
        <f>ROUND(I127*H127,2)</f>
        <v>0</v>
      </c>
      <c r="K127" s="218" t="s">
        <v>19</v>
      </c>
      <c r="L127" s="46"/>
      <c r="M127" s="223" t="s">
        <v>19</v>
      </c>
      <c r="N127" s="224" t="s">
        <v>47</v>
      </c>
      <c r="O127" s="86"/>
      <c r="P127" s="225">
        <f>O127*H127</f>
        <v>0</v>
      </c>
      <c r="Q127" s="225">
        <v>0.0050000000000000001</v>
      </c>
      <c r="R127" s="225">
        <f>Q127*H127</f>
        <v>0.0050000000000000001</v>
      </c>
      <c r="S127" s="225">
        <v>0</v>
      </c>
      <c r="T127" s="225">
        <f>S127*H127</f>
        <v>0</v>
      </c>
      <c r="U127" s="226" t="s">
        <v>19</v>
      </c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R127" s="227" t="s">
        <v>103</v>
      </c>
      <c r="AT127" s="227" t="s">
        <v>337</v>
      </c>
      <c r="AU127" s="227" t="s">
        <v>83</v>
      </c>
      <c r="AY127" s="19" t="s">
        <v>335</v>
      </c>
      <c r="BE127" s="228">
        <f>IF(N127="základní",J127,0)</f>
        <v>0</v>
      </c>
      <c r="BF127" s="228">
        <f>IF(N127="snížená",J127,0)</f>
        <v>0</v>
      </c>
      <c r="BG127" s="228">
        <f>IF(N127="zákl. přenesená",J127,0)</f>
        <v>0</v>
      </c>
      <c r="BH127" s="228">
        <f>IF(N127="sníž. přenesená",J127,0)</f>
        <v>0</v>
      </c>
      <c r="BI127" s="228">
        <f>IF(N127="nulová",J127,0)</f>
        <v>0</v>
      </c>
      <c r="BJ127" s="19" t="s">
        <v>83</v>
      </c>
      <c r="BK127" s="228">
        <f>ROUND(I127*H127,2)</f>
        <v>0</v>
      </c>
      <c r="BL127" s="19" t="s">
        <v>103</v>
      </c>
      <c r="BM127" s="227" t="s">
        <v>4169</v>
      </c>
    </row>
    <row r="128" s="2" customFormat="1">
      <c r="A128" s="40"/>
      <c r="B128" s="41"/>
      <c r="C128" s="42"/>
      <c r="D128" s="229" t="s">
        <v>343</v>
      </c>
      <c r="E128" s="42"/>
      <c r="F128" s="230" t="s">
        <v>4170</v>
      </c>
      <c r="G128" s="42"/>
      <c r="H128" s="42"/>
      <c r="I128" s="231"/>
      <c r="J128" s="42"/>
      <c r="K128" s="42"/>
      <c r="L128" s="46"/>
      <c r="M128" s="232"/>
      <c r="N128" s="233"/>
      <c r="O128" s="86"/>
      <c r="P128" s="86"/>
      <c r="Q128" s="86"/>
      <c r="R128" s="86"/>
      <c r="S128" s="86"/>
      <c r="T128" s="86"/>
      <c r="U128" s="87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T128" s="19" t="s">
        <v>343</v>
      </c>
      <c r="AU128" s="19" t="s">
        <v>83</v>
      </c>
    </row>
    <row r="129" s="2" customFormat="1" ht="16.5" customHeight="1">
      <c r="A129" s="40"/>
      <c r="B129" s="41"/>
      <c r="C129" s="216" t="s">
        <v>719</v>
      </c>
      <c r="D129" s="216" t="s">
        <v>337</v>
      </c>
      <c r="E129" s="217" t="s">
        <v>4171</v>
      </c>
      <c r="F129" s="218" t="s">
        <v>4172</v>
      </c>
      <c r="G129" s="219" t="s">
        <v>1529</v>
      </c>
      <c r="H129" s="220">
        <v>1</v>
      </c>
      <c r="I129" s="221"/>
      <c r="J129" s="222">
        <f>ROUND(I129*H129,2)</f>
        <v>0</v>
      </c>
      <c r="K129" s="218" t="s">
        <v>19</v>
      </c>
      <c r="L129" s="46"/>
      <c r="M129" s="223" t="s">
        <v>19</v>
      </c>
      <c r="N129" s="224" t="s">
        <v>47</v>
      </c>
      <c r="O129" s="86"/>
      <c r="P129" s="225">
        <f>O129*H129</f>
        <v>0</v>
      </c>
      <c r="Q129" s="225">
        <v>0</v>
      </c>
      <c r="R129" s="225">
        <f>Q129*H129</f>
        <v>0</v>
      </c>
      <c r="S129" s="225">
        <v>0.01</v>
      </c>
      <c r="T129" s="225">
        <f>S129*H129</f>
        <v>0.01</v>
      </c>
      <c r="U129" s="226" t="s">
        <v>19</v>
      </c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R129" s="227" t="s">
        <v>103</v>
      </c>
      <c r="AT129" s="227" t="s">
        <v>337</v>
      </c>
      <c r="AU129" s="227" t="s">
        <v>83</v>
      </c>
      <c r="AY129" s="19" t="s">
        <v>335</v>
      </c>
      <c r="BE129" s="228">
        <f>IF(N129="základní",J129,0)</f>
        <v>0</v>
      </c>
      <c r="BF129" s="228">
        <f>IF(N129="snížená",J129,0)</f>
        <v>0</v>
      </c>
      <c r="BG129" s="228">
        <f>IF(N129="zákl. přenesená",J129,0)</f>
        <v>0</v>
      </c>
      <c r="BH129" s="228">
        <f>IF(N129="sníž. přenesená",J129,0)</f>
        <v>0</v>
      </c>
      <c r="BI129" s="228">
        <f>IF(N129="nulová",J129,0)</f>
        <v>0</v>
      </c>
      <c r="BJ129" s="19" t="s">
        <v>83</v>
      </c>
      <c r="BK129" s="228">
        <f>ROUND(I129*H129,2)</f>
        <v>0</v>
      </c>
      <c r="BL129" s="19" t="s">
        <v>103</v>
      </c>
      <c r="BM129" s="227" t="s">
        <v>4173</v>
      </c>
    </row>
    <row r="130" s="2" customFormat="1">
      <c r="A130" s="40"/>
      <c r="B130" s="41"/>
      <c r="C130" s="42"/>
      <c r="D130" s="229" t="s">
        <v>343</v>
      </c>
      <c r="E130" s="42"/>
      <c r="F130" s="230" t="s">
        <v>4172</v>
      </c>
      <c r="G130" s="42"/>
      <c r="H130" s="42"/>
      <c r="I130" s="231"/>
      <c r="J130" s="42"/>
      <c r="K130" s="42"/>
      <c r="L130" s="46"/>
      <c r="M130" s="232"/>
      <c r="N130" s="233"/>
      <c r="O130" s="86"/>
      <c r="P130" s="86"/>
      <c r="Q130" s="86"/>
      <c r="R130" s="86"/>
      <c r="S130" s="86"/>
      <c r="T130" s="86"/>
      <c r="U130" s="87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T130" s="19" t="s">
        <v>343</v>
      </c>
      <c r="AU130" s="19" t="s">
        <v>83</v>
      </c>
    </row>
    <row r="131" s="12" customFormat="1" ht="25.92" customHeight="1">
      <c r="A131" s="12"/>
      <c r="B131" s="200"/>
      <c r="C131" s="201"/>
      <c r="D131" s="202" t="s">
        <v>75</v>
      </c>
      <c r="E131" s="203" t="s">
        <v>3170</v>
      </c>
      <c r="F131" s="203" t="s">
        <v>4174</v>
      </c>
      <c r="G131" s="201"/>
      <c r="H131" s="201"/>
      <c r="I131" s="204"/>
      <c r="J131" s="205">
        <f>BK131</f>
        <v>0</v>
      </c>
      <c r="K131" s="201"/>
      <c r="L131" s="206"/>
      <c r="M131" s="207"/>
      <c r="N131" s="208"/>
      <c r="O131" s="208"/>
      <c r="P131" s="209">
        <f>SUM(P132:P189)</f>
        <v>0</v>
      </c>
      <c r="Q131" s="208"/>
      <c r="R131" s="209">
        <f>SUM(R132:R189)</f>
        <v>0.085360000000000019</v>
      </c>
      <c r="S131" s="208"/>
      <c r="T131" s="209">
        <f>SUM(T132:T189)</f>
        <v>0</v>
      </c>
      <c r="U131" s="210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R131" s="211" t="s">
        <v>83</v>
      </c>
      <c r="AT131" s="212" t="s">
        <v>75</v>
      </c>
      <c r="AU131" s="212" t="s">
        <v>76</v>
      </c>
      <c r="AY131" s="211" t="s">
        <v>335</v>
      </c>
      <c r="BK131" s="213">
        <f>SUM(BK132:BK189)</f>
        <v>0</v>
      </c>
    </row>
    <row r="132" s="2" customFormat="1" ht="16.5" customHeight="1">
      <c r="A132" s="40"/>
      <c r="B132" s="41"/>
      <c r="C132" s="216" t="s">
        <v>405</v>
      </c>
      <c r="D132" s="216" t="s">
        <v>337</v>
      </c>
      <c r="E132" s="217" t="s">
        <v>4175</v>
      </c>
      <c r="F132" s="218" t="s">
        <v>4176</v>
      </c>
      <c r="G132" s="219" t="s">
        <v>666</v>
      </c>
      <c r="H132" s="220">
        <v>12</v>
      </c>
      <c r="I132" s="221"/>
      <c r="J132" s="222">
        <f>ROUND(I132*H132,2)</f>
        <v>0</v>
      </c>
      <c r="K132" s="218" t="s">
        <v>341</v>
      </c>
      <c r="L132" s="46"/>
      <c r="M132" s="223" t="s">
        <v>19</v>
      </c>
      <c r="N132" s="224" t="s">
        <v>47</v>
      </c>
      <c r="O132" s="86"/>
      <c r="P132" s="225">
        <f>O132*H132</f>
        <v>0</v>
      </c>
      <c r="Q132" s="225">
        <v>0.00050000000000000001</v>
      </c>
      <c r="R132" s="225">
        <f>Q132*H132</f>
        <v>0.0060000000000000001</v>
      </c>
      <c r="S132" s="225">
        <v>0</v>
      </c>
      <c r="T132" s="225">
        <f>S132*H132</f>
        <v>0</v>
      </c>
      <c r="U132" s="226" t="s">
        <v>19</v>
      </c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R132" s="227" t="s">
        <v>447</v>
      </c>
      <c r="AT132" s="227" t="s">
        <v>337</v>
      </c>
      <c r="AU132" s="227" t="s">
        <v>83</v>
      </c>
      <c r="AY132" s="19" t="s">
        <v>335</v>
      </c>
      <c r="BE132" s="228">
        <f>IF(N132="základní",J132,0)</f>
        <v>0</v>
      </c>
      <c r="BF132" s="228">
        <f>IF(N132="snížená",J132,0)</f>
        <v>0</v>
      </c>
      <c r="BG132" s="228">
        <f>IF(N132="zákl. přenesená",J132,0)</f>
        <v>0</v>
      </c>
      <c r="BH132" s="228">
        <f>IF(N132="sníž. přenesená",J132,0)</f>
        <v>0</v>
      </c>
      <c r="BI132" s="228">
        <f>IF(N132="nulová",J132,0)</f>
        <v>0</v>
      </c>
      <c r="BJ132" s="19" t="s">
        <v>83</v>
      </c>
      <c r="BK132" s="228">
        <f>ROUND(I132*H132,2)</f>
        <v>0</v>
      </c>
      <c r="BL132" s="19" t="s">
        <v>447</v>
      </c>
      <c r="BM132" s="227" t="s">
        <v>4177</v>
      </c>
    </row>
    <row r="133" s="2" customFormat="1">
      <c r="A133" s="40"/>
      <c r="B133" s="41"/>
      <c r="C133" s="42"/>
      <c r="D133" s="229" t="s">
        <v>343</v>
      </c>
      <c r="E133" s="42"/>
      <c r="F133" s="230" t="s">
        <v>4178</v>
      </c>
      <c r="G133" s="42"/>
      <c r="H133" s="42"/>
      <c r="I133" s="231"/>
      <c r="J133" s="42"/>
      <c r="K133" s="42"/>
      <c r="L133" s="46"/>
      <c r="M133" s="232"/>
      <c r="N133" s="233"/>
      <c r="O133" s="86"/>
      <c r="P133" s="86"/>
      <c r="Q133" s="86"/>
      <c r="R133" s="86"/>
      <c r="S133" s="86"/>
      <c r="T133" s="86"/>
      <c r="U133" s="87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T133" s="19" t="s">
        <v>343</v>
      </c>
      <c r="AU133" s="19" t="s">
        <v>83</v>
      </c>
    </row>
    <row r="134" s="2" customFormat="1">
      <c r="A134" s="40"/>
      <c r="B134" s="41"/>
      <c r="C134" s="42"/>
      <c r="D134" s="234" t="s">
        <v>345</v>
      </c>
      <c r="E134" s="42"/>
      <c r="F134" s="235" t="s">
        <v>4179</v>
      </c>
      <c r="G134" s="42"/>
      <c r="H134" s="42"/>
      <c r="I134" s="231"/>
      <c r="J134" s="42"/>
      <c r="K134" s="42"/>
      <c r="L134" s="46"/>
      <c r="M134" s="232"/>
      <c r="N134" s="233"/>
      <c r="O134" s="86"/>
      <c r="P134" s="86"/>
      <c r="Q134" s="86"/>
      <c r="R134" s="86"/>
      <c r="S134" s="86"/>
      <c r="T134" s="86"/>
      <c r="U134" s="87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T134" s="19" t="s">
        <v>345</v>
      </c>
      <c r="AU134" s="19" t="s">
        <v>83</v>
      </c>
    </row>
    <row r="135" s="2" customFormat="1" ht="16.5" customHeight="1">
      <c r="A135" s="40"/>
      <c r="B135" s="41"/>
      <c r="C135" s="216" t="s">
        <v>412</v>
      </c>
      <c r="D135" s="216" t="s">
        <v>337</v>
      </c>
      <c r="E135" s="217" t="s">
        <v>4180</v>
      </c>
      <c r="F135" s="218" t="s">
        <v>4181</v>
      </c>
      <c r="G135" s="219" t="s">
        <v>666</v>
      </c>
      <c r="H135" s="220">
        <v>9</v>
      </c>
      <c r="I135" s="221"/>
      <c r="J135" s="222">
        <f>ROUND(I135*H135,2)</f>
        <v>0</v>
      </c>
      <c r="K135" s="218" t="s">
        <v>341</v>
      </c>
      <c r="L135" s="46"/>
      <c r="M135" s="223" t="s">
        <v>19</v>
      </c>
      <c r="N135" s="224" t="s">
        <v>47</v>
      </c>
      <c r="O135" s="86"/>
      <c r="P135" s="225">
        <f>O135*H135</f>
        <v>0</v>
      </c>
      <c r="Q135" s="225">
        <v>0.00069999999999999999</v>
      </c>
      <c r="R135" s="225">
        <f>Q135*H135</f>
        <v>0.0063</v>
      </c>
      <c r="S135" s="225">
        <v>0</v>
      </c>
      <c r="T135" s="225">
        <f>S135*H135</f>
        <v>0</v>
      </c>
      <c r="U135" s="226" t="s">
        <v>19</v>
      </c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R135" s="227" t="s">
        <v>447</v>
      </c>
      <c r="AT135" s="227" t="s">
        <v>337</v>
      </c>
      <c r="AU135" s="227" t="s">
        <v>83</v>
      </c>
      <c r="AY135" s="19" t="s">
        <v>335</v>
      </c>
      <c r="BE135" s="228">
        <f>IF(N135="základní",J135,0)</f>
        <v>0</v>
      </c>
      <c r="BF135" s="228">
        <f>IF(N135="snížená",J135,0)</f>
        <v>0</v>
      </c>
      <c r="BG135" s="228">
        <f>IF(N135="zákl. přenesená",J135,0)</f>
        <v>0</v>
      </c>
      <c r="BH135" s="228">
        <f>IF(N135="sníž. přenesená",J135,0)</f>
        <v>0</v>
      </c>
      <c r="BI135" s="228">
        <f>IF(N135="nulová",J135,0)</f>
        <v>0</v>
      </c>
      <c r="BJ135" s="19" t="s">
        <v>83</v>
      </c>
      <c r="BK135" s="228">
        <f>ROUND(I135*H135,2)</f>
        <v>0</v>
      </c>
      <c r="BL135" s="19" t="s">
        <v>447</v>
      </c>
      <c r="BM135" s="227" t="s">
        <v>4182</v>
      </c>
    </row>
    <row r="136" s="2" customFormat="1">
      <c r="A136" s="40"/>
      <c r="B136" s="41"/>
      <c r="C136" s="42"/>
      <c r="D136" s="229" t="s">
        <v>343</v>
      </c>
      <c r="E136" s="42"/>
      <c r="F136" s="230" t="s">
        <v>4183</v>
      </c>
      <c r="G136" s="42"/>
      <c r="H136" s="42"/>
      <c r="I136" s="231"/>
      <c r="J136" s="42"/>
      <c r="K136" s="42"/>
      <c r="L136" s="46"/>
      <c r="M136" s="232"/>
      <c r="N136" s="233"/>
      <c r="O136" s="86"/>
      <c r="P136" s="86"/>
      <c r="Q136" s="86"/>
      <c r="R136" s="86"/>
      <c r="S136" s="86"/>
      <c r="T136" s="86"/>
      <c r="U136" s="87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T136" s="19" t="s">
        <v>343</v>
      </c>
      <c r="AU136" s="19" t="s">
        <v>83</v>
      </c>
    </row>
    <row r="137" s="2" customFormat="1">
      <c r="A137" s="40"/>
      <c r="B137" s="41"/>
      <c r="C137" s="42"/>
      <c r="D137" s="234" t="s">
        <v>345</v>
      </c>
      <c r="E137" s="42"/>
      <c r="F137" s="235" t="s">
        <v>4184</v>
      </c>
      <c r="G137" s="42"/>
      <c r="H137" s="42"/>
      <c r="I137" s="231"/>
      <c r="J137" s="42"/>
      <c r="K137" s="42"/>
      <c r="L137" s="46"/>
      <c r="M137" s="232"/>
      <c r="N137" s="233"/>
      <c r="O137" s="86"/>
      <c r="P137" s="86"/>
      <c r="Q137" s="86"/>
      <c r="R137" s="86"/>
      <c r="S137" s="86"/>
      <c r="T137" s="86"/>
      <c r="U137" s="87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T137" s="19" t="s">
        <v>345</v>
      </c>
      <c r="AU137" s="19" t="s">
        <v>83</v>
      </c>
    </row>
    <row r="138" s="2" customFormat="1" ht="16.5" customHeight="1">
      <c r="A138" s="40"/>
      <c r="B138" s="41"/>
      <c r="C138" s="216" t="s">
        <v>420</v>
      </c>
      <c r="D138" s="216" t="s">
        <v>337</v>
      </c>
      <c r="E138" s="217" t="s">
        <v>4185</v>
      </c>
      <c r="F138" s="218" t="s">
        <v>4186</v>
      </c>
      <c r="G138" s="219" t="s">
        <v>666</v>
      </c>
      <c r="H138" s="220">
        <v>2</v>
      </c>
      <c r="I138" s="221"/>
      <c r="J138" s="222">
        <f>ROUND(I138*H138,2)</f>
        <v>0</v>
      </c>
      <c r="K138" s="218" t="s">
        <v>341</v>
      </c>
      <c r="L138" s="46"/>
      <c r="M138" s="223" t="s">
        <v>19</v>
      </c>
      <c r="N138" s="224" t="s">
        <v>47</v>
      </c>
      <c r="O138" s="86"/>
      <c r="P138" s="225">
        <f>O138*H138</f>
        <v>0</v>
      </c>
      <c r="Q138" s="225">
        <v>0.00315</v>
      </c>
      <c r="R138" s="225">
        <f>Q138*H138</f>
        <v>0.0063</v>
      </c>
      <c r="S138" s="225">
        <v>0</v>
      </c>
      <c r="T138" s="225">
        <f>S138*H138</f>
        <v>0</v>
      </c>
      <c r="U138" s="226" t="s">
        <v>19</v>
      </c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R138" s="227" t="s">
        <v>103</v>
      </c>
      <c r="AT138" s="227" t="s">
        <v>337</v>
      </c>
      <c r="AU138" s="227" t="s">
        <v>83</v>
      </c>
      <c r="AY138" s="19" t="s">
        <v>335</v>
      </c>
      <c r="BE138" s="228">
        <f>IF(N138="základní",J138,0)</f>
        <v>0</v>
      </c>
      <c r="BF138" s="228">
        <f>IF(N138="snížená",J138,0)</f>
        <v>0</v>
      </c>
      <c r="BG138" s="228">
        <f>IF(N138="zákl. přenesená",J138,0)</f>
        <v>0</v>
      </c>
      <c r="BH138" s="228">
        <f>IF(N138="sníž. přenesená",J138,0)</f>
        <v>0</v>
      </c>
      <c r="BI138" s="228">
        <f>IF(N138="nulová",J138,0)</f>
        <v>0</v>
      </c>
      <c r="BJ138" s="19" t="s">
        <v>83</v>
      </c>
      <c r="BK138" s="228">
        <f>ROUND(I138*H138,2)</f>
        <v>0</v>
      </c>
      <c r="BL138" s="19" t="s">
        <v>103</v>
      </c>
      <c r="BM138" s="227" t="s">
        <v>4187</v>
      </c>
    </row>
    <row r="139" s="2" customFormat="1">
      <c r="A139" s="40"/>
      <c r="B139" s="41"/>
      <c r="C139" s="42"/>
      <c r="D139" s="229" t="s">
        <v>343</v>
      </c>
      <c r="E139" s="42"/>
      <c r="F139" s="230" t="s">
        <v>4188</v>
      </c>
      <c r="G139" s="42"/>
      <c r="H139" s="42"/>
      <c r="I139" s="231"/>
      <c r="J139" s="42"/>
      <c r="K139" s="42"/>
      <c r="L139" s="46"/>
      <c r="M139" s="232"/>
      <c r="N139" s="233"/>
      <c r="O139" s="86"/>
      <c r="P139" s="86"/>
      <c r="Q139" s="86"/>
      <c r="R139" s="86"/>
      <c r="S139" s="86"/>
      <c r="T139" s="86"/>
      <c r="U139" s="87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T139" s="19" t="s">
        <v>343</v>
      </c>
      <c r="AU139" s="19" t="s">
        <v>83</v>
      </c>
    </row>
    <row r="140" s="2" customFormat="1">
      <c r="A140" s="40"/>
      <c r="B140" s="41"/>
      <c r="C140" s="42"/>
      <c r="D140" s="234" t="s">
        <v>345</v>
      </c>
      <c r="E140" s="42"/>
      <c r="F140" s="235" t="s">
        <v>4189</v>
      </c>
      <c r="G140" s="42"/>
      <c r="H140" s="42"/>
      <c r="I140" s="231"/>
      <c r="J140" s="42"/>
      <c r="K140" s="42"/>
      <c r="L140" s="46"/>
      <c r="M140" s="232"/>
      <c r="N140" s="233"/>
      <c r="O140" s="86"/>
      <c r="P140" s="86"/>
      <c r="Q140" s="86"/>
      <c r="R140" s="86"/>
      <c r="S140" s="86"/>
      <c r="T140" s="86"/>
      <c r="U140" s="87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T140" s="19" t="s">
        <v>345</v>
      </c>
      <c r="AU140" s="19" t="s">
        <v>83</v>
      </c>
    </row>
    <row r="141" s="2" customFormat="1" ht="16.5" customHeight="1">
      <c r="A141" s="40"/>
      <c r="B141" s="41"/>
      <c r="C141" s="216" t="s">
        <v>428</v>
      </c>
      <c r="D141" s="216" t="s">
        <v>337</v>
      </c>
      <c r="E141" s="217" t="s">
        <v>4190</v>
      </c>
      <c r="F141" s="218" t="s">
        <v>4191</v>
      </c>
      <c r="G141" s="219" t="s">
        <v>666</v>
      </c>
      <c r="H141" s="220">
        <v>3</v>
      </c>
      <c r="I141" s="221"/>
      <c r="J141" s="222">
        <f>ROUND(I141*H141,2)</f>
        <v>0</v>
      </c>
      <c r="K141" s="218" t="s">
        <v>341</v>
      </c>
      <c r="L141" s="46"/>
      <c r="M141" s="223" t="s">
        <v>19</v>
      </c>
      <c r="N141" s="224" t="s">
        <v>47</v>
      </c>
      <c r="O141" s="86"/>
      <c r="P141" s="225">
        <f>O141*H141</f>
        <v>0</v>
      </c>
      <c r="Q141" s="225">
        <v>0.00052999999999999998</v>
      </c>
      <c r="R141" s="225">
        <f>Q141*H141</f>
        <v>0.0015899999999999998</v>
      </c>
      <c r="S141" s="225">
        <v>0</v>
      </c>
      <c r="T141" s="225">
        <f>S141*H141</f>
        <v>0</v>
      </c>
      <c r="U141" s="226" t="s">
        <v>19</v>
      </c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R141" s="227" t="s">
        <v>447</v>
      </c>
      <c r="AT141" s="227" t="s">
        <v>337</v>
      </c>
      <c r="AU141" s="227" t="s">
        <v>83</v>
      </c>
      <c r="AY141" s="19" t="s">
        <v>335</v>
      </c>
      <c r="BE141" s="228">
        <f>IF(N141="základní",J141,0)</f>
        <v>0</v>
      </c>
      <c r="BF141" s="228">
        <f>IF(N141="snížená",J141,0)</f>
        <v>0</v>
      </c>
      <c r="BG141" s="228">
        <f>IF(N141="zákl. přenesená",J141,0)</f>
        <v>0</v>
      </c>
      <c r="BH141" s="228">
        <f>IF(N141="sníž. přenesená",J141,0)</f>
        <v>0</v>
      </c>
      <c r="BI141" s="228">
        <f>IF(N141="nulová",J141,0)</f>
        <v>0</v>
      </c>
      <c r="BJ141" s="19" t="s">
        <v>83</v>
      </c>
      <c r="BK141" s="228">
        <f>ROUND(I141*H141,2)</f>
        <v>0</v>
      </c>
      <c r="BL141" s="19" t="s">
        <v>447</v>
      </c>
      <c r="BM141" s="227" t="s">
        <v>4192</v>
      </c>
    </row>
    <row r="142" s="2" customFormat="1">
      <c r="A142" s="40"/>
      <c r="B142" s="41"/>
      <c r="C142" s="42"/>
      <c r="D142" s="229" t="s">
        <v>343</v>
      </c>
      <c r="E142" s="42"/>
      <c r="F142" s="230" t="s">
        <v>4193</v>
      </c>
      <c r="G142" s="42"/>
      <c r="H142" s="42"/>
      <c r="I142" s="231"/>
      <c r="J142" s="42"/>
      <c r="K142" s="42"/>
      <c r="L142" s="46"/>
      <c r="M142" s="232"/>
      <c r="N142" s="233"/>
      <c r="O142" s="86"/>
      <c r="P142" s="86"/>
      <c r="Q142" s="86"/>
      <c r="R142" s="86"/>
      <c r="S142" s="86"/>
      <c r="T142" s="86"/>
      <c r="U142" s="87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T142" s="19" t="s">
        <v>343</v>
      </c>
      <c r="AU142" s="19" t="s">
        <v>83</v>
      </c>
    </row>
    <row r="143" s="2" customFormat="1">
      <c r="A143" s="40"/>
      <c r="B143" s="41"/>
      <c r="C143" s="42"/>
      <c r="D143" s="234" t="s">
        <v>345</v>
      </c>
      <c r="E143" s="42"/>
      <c r="F143" s="235" t="s">
        <v>4194</v>
      </c>
      <c r="G143" s="42"/>
      <c r="H143" s="42"/>
      <c r="I143" s="231"/>
      <c r="J143" s="42"/>
      <c r="K143" s="42"/>
      <c r="L143" s="46"/>
      <c r="M143" s="232"/>
      <c r="N143" s="233"/>
      <c r="O143" s="86"/>
      <c r="P143" s="86"/>
      <c r="Q143" s="86"/>
      <c r="R143" s="86"/>
      <c r="S143" s="86"/>
      <c r="T143" s="86"/>
      <c r="U143" s="87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T143" s="19" t="s">
        <v>345</v>
      </c>
      <c r="AU143" s="19" t="s">
        <v>83</v>
      </c>
    </row>
    <row r="144" s="2" customFormat="1" ht="16.5" customHeight="1">
      <c r="A144" s="40"/>
      <c r="B144" s="41"/>
      <c r="C144" s="216" t="s">
        <v>434</v>
      </c>
      <c r="D144" s="216" t="s">
        <v>337</v>
      </c>
      <c r="E144" s="217" t="s">
        <v>4195</v>
      </c>
      <c r="F144" s="218" t="s">
        <v>4196</v>
      </c>
      <c r="G144" s="219" t="s">
        <v>666</v>
      </c>
      <c r="H144" s="220">
        <v>2</v>
      </c>
      <c r="I144" s="221"/>
      <c r="J144" s="222">
        <f>ROUND(I144*H144,2)</f>
        <v>0</v>
      </c>
      <c r="K144" s="218" t="s">
        <v>341</v>
      </c>
      <c r="L144" s="46"/>
      <c r="M144" s="223" t="s">
        <v>19</v>
      </c>
      <c r="N144" s="224" t="s">
        <v>47</v>
      </c>
      <c r="O144" s="86"/>
      <c r="P144" s="225">
        <f>O144*H144</f>
        <v>0</v>
      </c>
      <c r="Q144" s="225">
        <v>0.00084000000000000003</v>
      </c>
      <c r="R144" s="225">
        <f>Q144*H144</f>
        <v>0.0016800000000000001</v>
      </c>
      <c r="S144" s="225">
        <v>0</v>
      </c>
      <c r="T144" s="225">
        <f>S144*H144</f>
        <v>0</v>
      </c>
      <c r="U144" s="226" t="s">
        <v>19</v>
      </c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R144" s="227" t="s">
        <v>447</v>
      </c>
      <c r="AT144" s="227" t="s">
        <v>337</v>
      </c>
      <c r="AU144" s="227" t="s">
        <v>83</v>
      </c>
      <c r="AY144" s="19" t="s">
        <v>335</v>
      </c>
      <c r="BE144" s="228">
        <f>IF(N144="základní",J144,0)</f>
        <v>0</v>
      </c>
      <c r="BF144" s="228">
        <f>IF(N144="snížená",J144,0)</f>
        <v>0</v>
      </c>
      <c r="BG144" s="228">
        <f>IF(N144="zákl. přenesená",J144,0)</f>
        <v>0</v>
      </c>
      <c r="BH144" s="228">
        <f>IF(N144="sníž. přenesená",J144,0)</f>
        <v>0</v>
      </c>
      <c r="BI144" s="228">
        <f>IF(N144="nulová",J144,0)</f>
        <v>0</v>
      </c>
      <c r="BJ144" s="19" t="s">
        <v>83</v>
      </c>
      <c r="BK144" s="228">
        <f>ROUND(I144*H144,2)</f>
        <v>0</v>
      </c>
      <c r="BL144" s="19" t="s">
        <v>447</v>
      </c>
      <c r="BM144" s="227" t="s">
        <v>4197</v>
      </c>
    </row>
    <row r="145" s="2" customFormat="1">
      <c r="A145" s="40"/>
      <c r="B145" s="41"/>
      <c r="C145" s="42"/>
      <c r="D145" s="229" t="s">
        <v>343</v>
      </c>
      <c r="E145" s="42"/>
      <c r="F145" s="230" t="s">
        <v>4198</v>
      </c>
      <c r="G145" s="42"/>
      <c r="H145" s="42"/>
      <c r="I145" s="231"/>
      <c r="J145" s="42"/>
      <c r="K145" s="42"/>
      <c r="L145" s="46"/>
      <c r="M145" s="232"/>
      <c r="N145" s="233"/>
      <c r="O145" s="86"/>
      <c r="P145" s="86"/>
      <c r="Q145" s="86"/>
      <c r="R145" s="86"/>
      <c r="S145" s="86"/>
      <c r="T145" s="86"/>
      <c r="U145" s="87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T145" s="19" t="s">
        <v>343</v>
      </c>
      <c r="AU145" s="19" t="s">
        <v>83</v>
      </c>
    </row>
    <row r="146" s="2" customFormat="1">
      <c r="A146" s="40"/>
      <c r="B146" s="41"/>
      <c r="C146" s="42"/>
      <c r="D146" s="234" t="s">
        <v>345</v>
      </c>
      <c r="E146" s="42"/>
      <c r="F146" s="235" t="s">
        <v>4199</v>
      </c>
      <c r="G146" s="42"/>
      <c r="H146" s="42"/>
      <c r="I146" s="231"/>
      <c r="J146" s="42"/>
      <c r="K146" s="42"/>
      <c r="L146" s="46"/>
      <c r="M146" s="232"/>
      <c r="N146" s="233"/>
      <c r="O146" s="86"/>
      <c r="P146" s="86"/>
      <c r="Q146" s="86"/>
      <c r="R146" s="86"/>
      <c r="S146" s="86"/>
      <c r="T146" s="86"/>
      <c r="U146" s="87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T146" s="19" t="s">
        <v>345</v>
      </c>
      <c r="AU146" s="19" t="s">
        <v>83</v>
      </c>
    </row>
    <row r="147" s="2" customFormat="1" ht="16.5" customHeight="1">
      <c r="A147" s="40"/>
      <c r="B147" s="41"/>
      <c r="C147" s="216" t="s">
        <v>8</v>
      </c>
      <c r="D147" s="216" t="s">
        <v>337</v>
      </c>
      <c r="E147" s="217" t="s">
        <v>4200</v>
      </c>
      <c r="F147" s="218" t="s">
        <v>4201</v>
      </c>
      <c r="G147" s="219" t="s">
        <v>666</v>
      </c>
      <c r="H147" s="220">
        <v>3</v>
      </c>
      <c r="I147" s="221"/>
      <c r="J147" s="222">
        <f>ROUND(I147*H147,2)</f>
        <v>0</v>
      </c>
      <c r="K147" s="218" t="s">
        <v>341</v>
      </c>
      <c r="L147" s="46"/>
      <c r="M147" s="223" t="s">
        <v>19</v>
      </c>
      <c r="N147" s="224" t="s">
        <v>47</v>
      </c>
      <c r="O147" s="86"/>
      <c r="P147" s="225">
        <f>O147*H147</f>
        <v>0</v>
      </c>
      <c r="Q147" s="225">
        <v>0.00056999999999999998</v>
      </c>
      <c r="R147" s="225">
        <f>Q147*H147</f>
        <v>0.0017099999999999999</v>
      </c>
      <c r="S147" s="225">
        <v>0</v>
      </c>
      <c r="T147" s="225">
        <f>S147*H147</f>
        <v>0</v>
      </c>
      <c r="U147" s="226" t="s">
        <v>19</v>
      </c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R147" s="227" t="s">
        <v>447</v>
      </c>
      <c r="AT147" s="227" t="s">
        <v>337</v>
      </c>
      <c r="AU147" s="227" t="s">
        <v>83</v>
      </c>
      <c r="AY147" s="19" t="s">
        <v>335</v>
      </c>
      <c r="BE147" s="228">
        <f>IF(N147="základní",J147,0)</f>
        <v>0</v>
      </c>
      <c r="BF147" s="228">
        <f>IF(N147="snížená",J147,0)</f>
        <v>0</v>
      </c>
      <c r="BG147" s="228">
        <f>IF(N147="zákl. přenesená",J147,0)</f>
        <v>0</v>
      </c>
      <c r="BH147" s="228">
        <f>IF(N147="sníž. přenesená",J147,0)</f>
        <v>0</v>
      </c>
      <c r="BI147" s="228">
        <f>IF(N147="nulová",J147,0)</f>
        <v>0</v>
      </c>
      <c r="BJ147" s="19" t="s">
        <v>83</v>
      </c>
      <c r="BK147" s="228">
        <f>ROUND(I147*H147,2)</f>
        <v>0</v>
      </c>
      <c r="BL147" s="19" t="s">
        <v>447</v>
      </c>
      <c r="BM147" s="227" t="s">
        <v>4202</v>
      </c>
    </row>
    <row r="148" s="2" customFormat="1">
      <c r="A148" s="40"/>
      <c r="B148" s="41"/>
      <c r="C148" s="42"/>
      <c r="D148" s="229" t="s">
        <v>343</v>
      </c>
      <c r="E148" s="42"/>
      <c r="F148" s="230" t="s">
        <v>4203</v>
      </c>
      <c r="G148" s="42"/>
      <c r="H148" s="42"/>
      <c r="I148" s="231"/>
      <c r="J148" s="42"/>
      <c r="K148" s="42"/>
      <c r="L148" s="46"/>
      <c r="M148" s="232"/>
      <c r="N148" s="233"/>
      <c r="O148" s="86"/>
      <c r="P148" s="86"/>
      <c r="Q148" s="86"/>
      <c r="R148" s="86"/>
      <c r="S148" s="86"/>
      <c r="T148" s="86"/>
      <c r="U148" s="87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T148" s="19" t="s">
        <v>343</v>
      </c>
      <c r="AU148" s="19" t="s">
        <v>83</v>
      </c>
    </row>
    <row r="149" s="2" customFormat="1">
      <c r="A149" s="40"/>
      <c r="B149" s="41"/>
      <c r="C149" s="42"/>
      <c r="D149" s="234" t="s">
        <v>345</v>
      </c>
      <c r="E149" s="42"/>
      <c r="F149" s="235" t="s">
        <v>4204</v>
      </c>
      <c r="G149" s="42"/>
      <c r="H149" s="42"/>
      <c r="I149" s="231"/>
      <c r="J149" s="42"/>
      <c r="K149" s="42"/>
      <c r="L149" s="46"/>
      <c r="M149" s="232"/>
      <c r="N149" s="233"/>
      <c r="O149" s="86"/>
      <c r="P149" s="86"/>
      <c r="Q149" s="86"/>
      <c r="R149" s="86"/>
      <c r="S149" s="86"/>
      <c r="T149" s="86"/>
      <c r="U149" s="87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T149" s="19" t="s">
        <v>345</v>
      </c>
      <c r="AU149" s="19" t="s">
        <v>83</v>
      </c>
    </row>
    <row r="150" s="2" customFormat="1" ht="16.5" customHeight="1">
      <c r="A150" s="40"/>
      <c r="B150" s="41"/>
      <c r="C150" s="216" t="s">
        <v>447</v>
      </c>
      <c r="D150" s="216" t="s">
        <v>337</v>
      </c>
      <c r="E150" s="217" t="s">
        <v>4205</v>
      </c>
      <c r="F150" s="218" t="s">
        <v>4206</v>
      </c>
      <c r="G150" s="219" t="s">
        <v>666</v>
      </c>
      <c r="H150" s="220">
        <v>2</v>
      </c>
      <c r="I150" s="221"/>
      <c r="J150" s="222">
        <f>ROUND(I150*H150,2)</f>
        <v>0</v>
      </c>
      <c r="K150" s="218" t="s">
        <v>341</v>
      </c>
      <c r="L150" s="46"/>
      <c r="M150" s="223" t="s">
        <v>19</v>
      </c>
      <c r="N150" s="224" t="s">
        <v>47</v>
      </c>
      <c r="O150" s="86"/>
      <c r="P150" s="225">
        <f>O150*H150</f>
        <v>0</v>
      </c>
      <c r="Q150" s="225">
        <v>0.00124</v>
      </c>
      <c r="R150" s="225">
        <f>Q150*H150</f>
        <v>0.00248</v>
      </c>
      <c r="S150" s="225">
        <v>0</v>
      </c>
      <c r="T150" s="225">
        <f>S150*H150</f>
        <v>0</v>
      </c>
      <c r="U150" s="226" t="s">
        <v>19</v>
      </c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R150" s="227" t="s">
        <v>447</v>
      </c>
      <c r="AT150" s="227" t="s">
        <v>337</v>
      </c>
      <c r="AU150" s="227" t="s">
        <v>83</v>
      </c>
      <c r="AY150" s="19" t="s">
        <v>335</v>
      </c>
      <c r="BE150" s="228">
        <f>IF(N150="základní",J150,0)</f>
        <v>0</v>
      </c>
      <c r="BF150" s="228">
        <f>IF(N150="snížená",J150,0)</f>
        <v>0</v>
      </c>
      <c r="BG150" s="228">
        <f>IF(N150="zákl. přenesená",J150,0)</f>
        <v>0</v>
      </c>
      <c r="BH150" s="228">
        <f>IF(N150="sníž. přenesená",J150,0)</f>
        <v>0</v>
      </c>
      <c r="BI150" s="228">
        <f>IF(N150="nulová",J150,0)</f>
        <v>0</v>
      </c>
      <c r="BJ150" s="19" t="s">
        <v>83</v>
      </c>
      <c r="BK150" s="228">
        <f>ROUND(I150*H150,2)</f>
        <v>0</v>
      </c>
      <c r="BL150" s="19" t="s">
        <v>447</v>
      </c>
      <c r="BM150" s="227" t="s">
        <v>4207</v>
      </c>
    </row>
    <row r="151" s="2" customFormat="1">
      <c r="A151" s="40"/>
      <c r="B151" s="41"/>
      <c r="C151" s="42"/>
      <c r="D151" s="229" t="s">
        <v>343</v>
      </c>
      <c r="E151" s="42"/>
      <c r="F151" s="230" t="s">
        <v>4208</v>
      </c>
      <c r="G151" s="42"/>
      <c r="H151" s="42"/>
      <c r="I151" s="231"/>
      <c r="J151" s="42"/>
      <c r="K151" s="42"/>
      <c r="L151" s="46"/>
      <c r="M151" s="232"/>
      <c r="N151" s="233"/>
      <c r="O151" s="86"/>
      <c r="P151" s="86"/>
      <c r="Q151" s="86"/>
      <c r="R151" s="86"/>
      <c r="S151" s="86"/>
      <c r="T151" s="86"/>
      <c r="U151" s="87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T151" s="19" t="s">
        <v>343</v>
      </c>
      <c r="AU151" s="19" t="s">
        <v>83</v>
      </c>
    </row>
    <row r="152" s="2" customFormat="1">
      <c r="A152" s="40"/>
      <c r="B152" s="41"/>
      <c r="C152" s="42"/>
      <c r="D152" s="234" t="s">
        <v>345</v>
      </c>
      <c r="E152" s="42"/>
      <c r="F152" s="235" t="s">
        <v>4209</v>
      </c>
      <c r="G152" s="42"/>
      <c r="H152" s="42"/>
      <c r="I152" s="231"/>
      <c r="J152" s="42"/>
      <c r="K152" s="42"/>
      <c r="L152" s="46"/>
      <c r="M152" s="232"/>
      <c r="N152" s="233"/>
      <c r="O152" s="86"/>
      <c r="P152" s="86"/>
      <c r="Q152" s="86"/>
      <c r="R152" s="86"/>
      <c r="S152" s="86"/>
      <c r="T152" s="86"/>
      <c r="U152" s="87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T152" s="19" t="s">
        <v>345</v>
      </c>
      <c r="AU152" s="19" t="s">
        <v>83</v>
      </c>
    </row>
    <row r="153" s="2" customFormat="1" ht="16.5" customHeight="1">
      <c r="A153" s="40"/>
      <c r="B153" s="41"/>
      <c r="C153" s="216" t="s">
        <v>454</v>
      </c>
      <c r="D153" s="216" t="s">
        <v>337</v>
      </c>
      <c r="E153" s="217" t="s">
        <v>4210</v>
      </c>
      <c r="F153" s="218" t="s">
        <v>4211</v>
      </c>
      <c r="G153" s="219" t="s">
        <v>666</v>
      </c>
      <c r="H153" s="220">
        <v>7</v>
      </c>
      <c r="I153" s="221"/>
      <c r="J153" s="222">
        <f>ROUND(I153*H153,2)</f>
        <v>0</v>
      </c>
      <c r="K153" s="218" t="s">
        <v>341</v>
      </c>
      <c r="L153" s="46"/>
      <c r="M153" s="223" t="s">
        <v>19</v>
      </c>
      <c r="N153" s="224" t="s">
        <v>47</v>
      </c>
      <c r="O153" s="86"/>
      <c r="P153" s="225">
        <f>O153*H153</f>
        <v>0</v>
      </c>
      <c r="Q153" s="225">
        <v>0.00022000000000000001</v>
      </c>
      <c r="R153" s="225">
        <f>Q153*H153</f>
        <v>0.0015400000000000001</v>
      </c>
      <c r="S153" s="225">
        <v>0</v>
      </c>
      <c r="T153" s="225">
        <f>S153*H153</f>
        <v>0</v>
      </c>
      <c r="U153" s="226" t="s">
        <v>19</v>
      </c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R153" s="227" t="s">
        <v>447</v>
      </c>
      <c r="AT153" s="227" t="s">
        <v>337</v>
      </c>
      <c r="AU153" s="227" t="s">
        <v>83</v>
      </c>
      <c r="AY153" s="19" t="s">
        <v>335</v>
      </c>
      <c r="BE153" s="228">
        <f>IF(N153="základní",J153,0)</f>
        <v>0</v>
      </c>
      <c r="BF153" s="228">
        <f>IF(N153="snížená",J153,0)</f>
        <v>0</v>
      </c>
      <c r="BG153" s="228">
        <f>IF(N153="zákl. přenesená",J153,0)</f>
        <v>0</v>
      </c>
      <c r="BH153" s="228">
        <f>IF(N153="sníž. přenesená",J153,0)</f>
        <v>0</v>
      </c>
      <c r="BI153" s="228">
        <f>IF(N153="nulová",J153,0)</f>
        <v>0</v>
      </c>
      <c r="BJ153" s="19" t="s">
        <v>83</v>
      </c>
      <c r="BK153" s="228">
        <f>ROUND(I153*H153,2)</f>
        <v>0</v>
      </c>
      <c r="BL153" s="19" t="s">
        <v>447</v>
      </c>
      <c r="BM153" s="227" t="s">
        <v>4212</v>
      </c>
    </row>
    <row r="154" s="2" customFormat="1">
      <c r="A154" s="40"/>
      <c r="B154" s="41"/>
      <c r="C154" s="42"/>
      <c r="D154" s="229" t="s">
        <v>343</v>
      </c>
      <c r="E154" s="42"/>
      <c r="F154" s="230" t="s">
        <v>4213</v>
      </c>
      <c r="G154" s="42"/>
      <c r="H154" s="42"/>
      <c r="I154" s="231"/>
      <c r="J154" s="42"/>
      <c r="K154" s="42"/>
      <c r="L154" s="46"/>
      <c r="M154" s="232"/>
      <c r="N154" s="233"/>
      <c r="O154" s="86"/>
      <c r="P154" s="86"/>
      <c r="Q154" s="86"/>
      <c r="R154" s="86"/>
      <c r="S154" s="86"/>
      <c r="T154" s="86"/>
      <c r="U154" s="87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T154" s="19" t="s">
        <v>343</v>
      </c>
      <c r="AU154" s="19" t="s">
        <v>83</v>
      </c>
    </row>
    <row r="155" s="2" customFormat="1">
      <c r="A155" s="40"/>
      <c r="B155" s="41"/>
      <c r="C155" s="42"/>
      <c r="D155" s="234" t="s">
        <v>345</v>
      </c>
      <c r="E155" s="42"/>
      <c r="F155" s="235" t="s">
        <v>4214</v>
      </c>
      <c r="G155" s="42"/>
      <c r="H155" s="42"/>
      <c r="I155" s="231"/>
      <c r="J155" s="42"/>
      <c r="K155" s="42"/>
      <c r="L155" s="46"/>
      <c r="M155" s="232"/>
      <c r="N155" s="233"/>
      <c r="O155" s="86"/>
      <c r="P155" s="86"/>
      <c r="Q155" s="86"/>
      <c r="R155" s="86"/>
      <c r="S155" s="86"/>
      <c r="T155" s="86"/>
      <c r="U155" s="87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T155" s="19" t="s">
        <v>345</v>
      </c>
      <c r="AU155" s="19" t="s">
        <v>83</v>
      </c>
    </row>
    <row r="156" s="2" customFormat="1" ht="16.5" customHeight="1">
      <c r="A156" s="40"/>
      <c r="B156" s="41"/>
      <c r="C156" s="216" t="s">
        <v>463</v>
      </c>
      <c r="D156" s="216" t="s">
        <v>337</v>
      </c>
      <c r="E156" s="217" t="s">
        <v>4215</v>
      </c>
      <c r="F156" s="218" t="s">
        <v>4216</v>
      </c>
      <c r="G156" s="219" t="s">
        <v>666</v>
      </c>
      <c r="H156" s="220">
        <v>10</v>
      </c>
      <c r="I156" s="221"/>
      <c r="J156" s="222">
        <f>ROUND(I156*H156,2)</f>
        <v>0</v>
      </c>
      <c r="K156" s="218" t="s">
        <v>341</v>
      </c>
      <c r="L156" s="46"/>
      <c r="M156" s="223" t="s">
        <v>19</v>
      </c>
      <c r="N156" s="224" t="s">
        <v>47</v>
      </c>
      <c r="O156" s="86"/>
      <c r="P156" s="225">
        <f>O156*H156</f>
        <v>0</v>
      </c>
      <c r="Q156" s="225">
        <v>0.00023000000000000001</v>
      </c>
      <c r="R156" s="225">
        <f>Q156*H156</f>
        <v>0.0023</v>
      </c>
      <c r="S156" s="225">
        <v>0</v>
      </c>
      <c r="T156" s="225">
        <f>S156*H156</f>
        <v>0</v>
      </c>
      <c r="U156" s="226" t="s">
        <v>19</v>
      </c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R156" s="227" t="s">
        <v>447</v>
      </c>
      <c r="AT156" s="227" t="s">
        <v>337</v>
      </c>
      <c r="AU156" s="227" t="s">
        <v>83</v>
      </c>
      <c r="AY156" s="19" t="s">
        <v>335</v>
      </c>
      <c r="BE156" s="228">
        <f>IF(N156="základní",J156,0)</f>
        <v>0</v>
      </c>
      <c r="BF156" s="228">
        <f>IF(N156="snížená",J156,0)</f>
        <v>0</v>
      </c>
      <c r="BG156" s="228">
        <f>IF(N156="zákl. přenesená",J156,0)</f>
        <v>0</v>
      </c>
      <c r="BH156" s="228">
        <f>IF(N156="sníž. přenesená",J156,0)</f>
        <v>0</v>
      </c>
      <c r="BI156" s="228">
        <f>IF(N156="nulová",J156,0)</f>
        <v>0</v>
      </c>
      <c r="BJ156" s="19" t="s">
        <v>83</v>
      </c>
      <c r="BK156" s="228">
        <f>ROUND(I156*H156,2)</f>
        <v>0</v>
      </c>
      <c r="BL156" s="19" t="s">
        <v>447</v>
      </c>
      <c r="BM156" s="227" t="s">
        <v>4217</v>
      </c>
    </row>
    <row r="157" s="2" customFormat="1">
      <c r="A157" s="40"/>
      <c r="B157" s="41"/>
      <c r="C157" s="42"/>
      <c r="D157" s="229" t="s">
        <v>343</v>
      </c>
      <c r="E157" s="42"/>
      <c r="F157" s="230" t="s">
        <v>4218</v>
      </c>
      <c r="G157" s="42"/>
      <c r="H157" s="42"/>
      <c r="I157" s="231"/>
      <c r="J157" s="42"/>
      <c r="K157" s="42"/>
      <c r="L157" s="46"/>
      <c r="M157" s="232"/>
      <c r="N157" s="233"/>
      <c r="O157" s="86"/>
      <c r="P157" s="86"/>
      <c r="Q157" s="86"/>
      <c r="R157" s="86"/>
      <c r="S157" s="86"/>
      <c r="T157" s="86"/>
      <c r="U157" s="87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T157" s="19" t="s">
        <v>343</v>
      </c>
      <c r="AU157" s="19" t="s">
        <v>83</v>
      </c>
    </row>
    <row r="158" s="2" customFormat="1">
      <c r="A158" s="40"/>
      <c r="B158" s="41"/>
      <c r="C158" s="42"/>
      <c r="D158" s="234" t="s">
        <v>345</v>
      </c>
      <c r="E158" s="42"/>
      <c r="F158" s="235" t="s">
        <v>4219</v>
      </c>
      <c r="G158" s="42"/>
      <c r="H158" s="42"/>
      <c r="I158" s="231"/>
      <c r="J158" s="42"/>
      <c r="K158" s="42"/>
      <c r="L158" s="46"/>
      <c r="M158" s="232"/>
      <c r="N158" s="233"/>
      <c r="O158" s="86"/>
      <c r="P158" s="86"/>
      <c r="Q158" s="86"/>
      <c r="R158" s="86"/>
      <c r="S158" s="86"/>
      <c r="T158" s="86"/>
      <c r="U158" s="87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T158" s="19" t="s">
        <v>345</v>
      </c>
      <c r="AU158" s="19" t="s">
        <v>83</v>
      </c>
    </row>
    <row r="159" s="2" customFormat="1" ht="16.5" customHeight="1">
      <c r="A159" s="40"/>
      <c r="B159" s="41"/>
      <c r="C159" s="216" t="s">
        <v>471</v>
      </c>
      <c r="D159" s="216" t="s">
        <v>337</v>
      </c>
      <c r="E159" s="217" t="s">
        <v>4220</v>
      </c>
      <c r="F159" s="218" t="s">
        <v>4221</v>
      </c>
      <c r="G159" s="219" t="s">
        <v>666</v>
      </c>
      <c r="H159" s="220">
        <v>10</v>
      </c>
      <c r="I159" s="221"/>
      <c r="J159" s="222">
        <f>ROUND(I159*H159,2)</f>
        <v>0</v>
      </c>
      <c r="K159" s="218" t="s">
        <v>341</v>
      </c>
      <c r="L159" s="46"/>
      <c r="M159" s="223" t="s">
        <v>19</v>
      </c>
      <c r="N159" s="224" t="s">
        <v>47</v>
      </c>
      <c r="O159" s="86"/>
      <c r="P159" s="225">
        <f>O159*H159</f>
        <v>0</v>
      </c>
      <c r="Q159" s="225">
        <v>0.00147</v>
      </c>
      <c r="R159" s="225">
        <f>Q159*H159</f>
        <v>0.0147</v>
      </c>
      <c r="S159" s="225">
        <v>0</v>
      </c>
      <c r="T159" s="225">
        <f>S159*H159</f>
        <v>0</v>
      </c>
      <c r="U159" s="226" t="s">
        <v>19</v>
      </c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R159" s="227" t="s">
        <v>447</v>
      </c>
      <c r="AT159" s="227" t="s">
        <v>337</v>
      </c>
      <c r="AU159" s="227" t="s">
        <v>83</v>
      </c>
      <c r="AY159" s="19" t="s">
        <v>335</v>
      </c>
      <c r="BE159" s="228">
        <f>IF(N159="základní",J159,0)</f>
        <v>0</v>
      </c>
      <c r="BF159" s="228">
        <f>IF(N159="snížená",J159,0)</f>
        <v>0</v>
      </c>
      <c r="BG159" s="228">
        <f>IF(N159="zákl. přenesená",J159,0)</f>
        <v>0</v>
      </c>
      <c r="BH159" s="228">
        <f>IF(N159="sníž. přenesená",J159,0)</f>
        <v>0</v>
      </c>
      <c r="BI159" s="228">
        <f>IF(N159="nulová",J159,0)</f>
        <v>0</v>
      </c>
      <c r="BJ159" s="19" t="s">
        <v>83</v>
      </c>
      <c r="BK159" s="228">
        <f>ROUND(I159*H159,2)</f>
        <v>0</v>
      </c>
      <c r="BL159" s="19" t="s">
        <v>447</v>
      </c>
      <c r="BM159" s="227" t="s">
        <v>4222</v>
      </c>
    </row>
    <row r="160" s="2" customFormat="1">
      <c r="A160" s="40"/>
      <c r="B160" s="41"/>
      <c r="C160" s="42"/>
      <c r="D160" s="229" t="s">
        <v>343</v>
      </c>
      <c r="E160" s="42"/>
      <c r="F160" s="230" t="s">
        <v>4223</v>
      </c>
      <c r="G160" s="42"/>
      <c r="H160" s="42"/>
      <c r="I160" s="231"/>
      <c r="J160" s="42"/>
      <c r="K160" s="42"/>
      <c r="L160" s="46"/>
      <c r="M160" s="232"/>
      <c r="N160" s="233"/>
      <c r="O160" s="86"/>
      <c r="P160" s="86"/>
      <c r="Q160" s="86"/>
      <c r="R160" s="86"/>
      <c r="S160" s="86"/>
      <c r="T160" s="86"/>
      <c r="U160" s="87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T160" s="19" t="s">
        <v>343</v>
      </c>
      <c r="AU160" s="19" t="s">
        <v>83</v>
      </c>
    </row>
    <row r="161" s="2" customFormat="1">
      <c r="A161" s="40"/>
      <c r="B161" s="41"/>
      <c r="C161" s="42"/>
      <c r="D161" s="234" t="s">
        <v>345</v>
      </c>
      <c r="E161" s="42"/>
      <c r="F161" s="235" t="s">
        <v>4224</v>
      </c>
      <c r="G161" s="42"/>
      <c r="H161" s="42"/>
      <c r="I161" s="231"/>
      <c r="J161" s="42"/>
      <c r="K161" s="42"/>
      <c r="L161" s="46"/>
      <c r="M161" s="232"/>
      <c r="N161" s="233"/>
      <c r="O161" s="86"/>
      <c r="P161" s="86"/>
      <c r="Q161" s="86"/>
      <c r="R161" s="86"/>
      <c r="S161" s="86"/>
      <c r="T161" s="86"/>
      <c r="U161" s="87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T161" s="19" t="s">
        <v>345</v>
      </c>
      <c r="AU161" s="19" t="s">
        <v>83</v>
      </c>
    </row>
    <row r="162" s="2" customFormat="1" ht="16.5" customHeight="1">
      <c r="A162" s="40"/>
      <c r="B162" s="41"/>
      <c r="C162" s="216" t="s">
        <v>478</v>
      </c>
      <c r="D162" s="216" t="s">
        <v>337</v>
      </c>
      <c r="E162" s="217" t="s">
        <v>4225</v>
      </c>
      <c r="F162" s="218" t="s">
        <v>4226</v>
      </c>
      <c r="G162" s="219" t="s">
        <v>666</v>
      </c>
      <c r="H162" s="220">
        <v>10</v>
      </c>
      <c r="I162" s="221"/>
      <c r="J162" s="222">
        <f>ROUND(I162*H162,2)</f>
        <v>0</v>
      </c>
      <c r="K162" s="218" t="s">
        <v>341</v>
      </c>
      <c r="L162" s="46"/>
      <c r="M162" s="223" t="s">
        <v>19</v>
      </c>
      <c r="N162" s="224" t="s">
        <v>47</v>
      </c>
      <c r="O162" s="86"/>
      <c r="P162" s="225">
        <f>O162*H162</f>
        <v>0</v>
      </c>
      <c r="Q162" s="225">
        <v>0.00052999999999999998</v>
      </c>
      <c r="R162" s="225">
        <f>Q162*H162</f>
        <v>0.0053</v>
      </c>
      <c r="S162" s="225">
        <v>0</v>
      </c>
      <c r="T162" s="225">
        <f>S162*H162</f>
        <v>0</v>
      </c>
      <c r="U162" s="226" t="s">
        <v>19</v>
      </c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R162" s="227" t="s">
        <v>447</v>
      </c>
      <c r="AT162" s="227" t="s">
        <v>337</v>
      </c>
      <c r="AU162" s="227" t="s">
        <v>83</v>
      </c>
      <c r="AY162" s="19" t="s">
        <v>335</v>
      </c>
      <c r="BE162" s="228">
        <f>IF(N162="základní",J162,0)</f>
        <v>0</v>
      </c>
      <c r="BF162" s="228">
        <f>IF(N162="snížená",J162,0)</f>
        <v>0</v>
      </c>
      <c r="BG162" s="228">
        <f>IF(N162="zákl. přenesená",J162,0)</f>
        <v>0</v>
      </c>
      <c r="BH162" s="228">
        <f>IF(N162="sníž. přenesená",J162,0)</f>
        <v>0</v>
      </c>
      <c r="BI162" s="228">
        <f>IF(N162="nulová",J162,0)</f>
        <v>0</v>
      </c>
      <c r="BJ162" s="19" t="s">
        <v>83</v>
      </c>
      <c r="BK162" s="228">
        <f>ROUND(I162*H162,2)</f>
        <v>0</v>
      </c>
      <c r="BL162" s="19" t="s">
        <v>447</v>
      </c>
      <c r="BM162" s="227" t="s">
        <v>4227</v>
      </c>
    </row>
    <row r="163" s="2" customFormat="1">
      <c r="A163" s="40"/>
      <c r="B163" s="41"/>
      <c r="C163" s="42"/>
      <c r="D163" s="229" t="s">
        <v>343</v>
      </c>
      <c r="E163" s="42"/>
      <c r="F163" s="230" t="s">
        <v>4228</v>
      </c>
      <c r="G163" s="42"/>
      <c r="H163" s="42"/>
      <c r="I163" s="231"/>
      <c r="J163" s="42"/>
      <c r="K163" s="42"/>
      <c r="L163" s="46"/>
      <c r="M163" s="232"/>
      <c r="N163" s="233"/>
      <c r="O163" s="86"/>
      <c r="P163" s="86"/>
      <c r="Q163" s="86"/>
      <c r="R163" s="86"/>
      <c r="S163" s="86"/>
      <c r="T163" s="86"/>
      <c r="U163" s="87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T163" s="19" t="s">
        <v>343</v>
      </c>
      <c r="AU163" s="19" t="s">
        <v>83</v>
      </c>
    </row>
    <row r="164" s="2" customFormat="1">
      <c r="A164" s="40"/>
      <c r="B164" s="41"/>
      <c r="C164" s="42"/>
      <c r="D164" s="234" t="s">
        <v>345</v>
      </c>
      <c r="E164" s="42"/>
      <c r="F164" s="235" t="s">
        <v>4229</v>
      </c>
      <c r="G164" s="42"/>
      <c r="H164" s="42"/>
      <c r="I164" s="231"/>
      <c r="J164" s="42"/>
      <c r="K164" s="42"/>
      <c r="L164" s="46"/>
      <c r="M164" s="232"/>
      <c r="N164" s="233"/>
      <c r="O164" s="86"/>
      <c r="P164" s="86"/>
      <c r="Q164" s="86"/>
      <c r="R164" s="86"/>
      <c r="S164" s="86"/>
      <c r="T164" s="86"/>
      <c r="U164" s="87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T164" s="19" t="s">
        <v>345</v>
      </c>
      <c r="AU164" s="19" t="s">
        <v>83</v>
      </c>
    </row>
    <row r="165" s="2" customFormat="1" ht="24.15" customHeight="1">
      <c r="A165" s="40"/>
      <c r="B165" s="41"/>
      <c r="C165" s="216" t="s">
        <v>7</v>
      </c>
      <c r="D165" s="216" t="s">
        <v>337</v>
      </c>
      <c r="E165" s="217" t="s">
        <v>4230</v>
      </c>
      <c r="F165" s="218" t="s">
        <v>4231</v>
      </c>
      <c r="G165" s="219" t="s">
        <v>1149</v>
      </c>
      <c r="H165" s="220">
        <v>1</v>
      </c>
      <c r="I165" s="221"/>
      <c r="J165" s="222">
        <f>ROUND(I165*H165,2)</f>
        <v>0</v>
      </c>
      <c r="K165" s="218" t="s">
        <v>341</v>
      </c>
      <c r="L165" s="46"/>
      <c r="M165" s="223" t="s">
        <v>19</v>
      </c>
      <c r="N165" s="224" t="s">
        <v>47</v>
      </c>
      <c r="O165" s="86"/>
      <c r="P165" s="225">
        <f>O165*H165</f>
        <v>0</v>
      </c>
      <c r="Q165" s="225">
        <v>0.013270000000000001</v>
      </c>
      <c r="R165" s="225">
        <f>Q165*H165</f>
        <v>0.013270000000000001</v>
      </c>
      <c r="S165" s="225">
        <v>0</v>
      </c>
      <c r="T165" s="225">
        <f>S165*H165</f>
        <v>0</v>
      </c>
      <c r="U165" s="226" t="s">
        <v>19</v>
      </c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R165" s="227" t="s">
        <v>447</v>
      </c>
      <c r="AT165" s="227" t="s">
        <v>337</v>
      </c>
      <c r="AU165" s="227" t="s">
        <v>83</v>
      </c>
      <c r="AY165" s="19" t="s">
        <v>335</v>
      </c>
      <c r="BE165" s="228">
        <f>IF(N165="základní",J165,0)</f>
        <v>0</v>
      </c>
      <c r="BF165" s="228">
        <f>IF(N165="snížená",J165,0)</f>
        <v>0</v>
      </c>
      <c r="BG165" s="228">
        <f>IF(N165="zákl. přenesená",J165,0)</f>
        <v>0</v>
      </c>
      <c r="BH165" s="228">
        <f>IF(N165="sníž. přenesená",J165,0)</f>
        <v>0</v>
      </c>
      <c r="BI165" s="228">
        <f>IF(N165="nulová",J165,0)</f>
        <v>0</v>
      </c>
      <c r="BJ165" s="19" t="s">
        <v>83</v>
      </c>
      <c r="BK165" s="228">
        <f>ROUND(I165*H165,2)</f>
        <v>0</v>
      </c>
      <c r="BL165" s="19" t="s">
        <v>447</v>
      </c>
      <c r="BM165" s="227" t="s">
        <v>4232</v>
      </c>
    </row>
    <row r="166" s="2" customFormat="1">
      <c r="A166" s="40"/>
      <c r="B166" s="41"/>
      <c r="C166" s="42"/>
      <c r="D166" s="229" t="s">
        <v>343</v>
      </c>
      <c r="E166" s="42"/>
      <c r="F166" s="230" t="s">
        <v>4233</v>
      </c>
      <c r="G166" s="42"/>
      <c r="H166" s="42"/>
      <c r="I166" s="231"/>
      <c r="J166" s="42"/>
      <c r="K166" s="42"/>
      <c r="L166" s="46"/>
      <c r="M166" s="232"/>
      <c r="N166" s="233"/>
      <c r="O166" s="86"/>
      <c r="P166" s="86"/>
      <c r="Q166" s="86"/>
      <c r="R166" s="86"/>
      <c r="S166" s="86"/>
      <c r="T166" s="86"/>
      <c r="U166" s="87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T166" s="19" t="s">
        <v>343</v>
      </c>
      <c r="AU166" s="19" t="s">
        <v>83</v>
      </c>
    </row>
    <row r="167" s="2" customFormat="1">
      <c r="A167" s="40"/>
      <c r="B167" s="41"/>
      <c r="C167" s="42"/>
      <c r="D167" s="234" t="s">
        <v>345</v>
      </c>
      <c r="E167" s="42"/>
      <c r="F167" s="235" t="s">
        <v>4234</v>
      </c>
      <c r="G167" s="42"/>
      <c r="H167" s="42"/>
      <c r="I167" s="231"/>
      <c r="J167" s="42"/>
      <c r="K167" s="42"/>
      <c r="L167" s="46"/>
      <c r="M167" s="232"/>
      <c r="N167" s="233"/>
      <c r="O167" s="86"/>
      <c r="P167" s="86"/>
      <c r="Q167" s="86"/>
      <c r="R167" s="86"/>
      <c r="S167" s="86"/>
      <c r="T167" s="86"/>
      <c r="U167" s="87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T167" s="19" t="s">
        <v>345</v>
      </c>
      <c r="AU167" s="19" t="s">
        <v>83</v>
      </c>
    </row>
    <row r="168" s="2" customFormat="1" ht="21.75" customHeight="1">
      <c r="A168" s="40"/>
      <c r="B168" s="41"/>
      <c r="C168" s="216" t="s">
        <v>490</v>
      </c>
      <c r="D168" s="216" t="s">
        <v>337</v>
      </c>
      <c r="E168" s="217" t="s">
        <v>4235</v>
      </c>
      <c r="F168" s="218" t="s">
        <v>4236</v>
      </c>
      <c r="G168" s="219" t="s">
        <v>1149</v>
      </c>
      <c r="H168" s="220">
        <v>1</v>
      </c>
      <c r="I168" s="221"/>
      <c r="J168" s="222">
        <f>ROUND(I168*H168,2)</f>
        <v>0</v>
      </c>
      <c r="K168" s="218" t="s">
        <v>341</v>
      </c>
      <c r="L168" s="46"/>
      <c r="M168" s="223" t="s">
        <v>19</v>
      </c>
      <c r="N168" s="224" t="s">
        <v>47</v>
      </c>
      <c r="O168" s="86"/>
      <c r="P168" s="225">
        <f>O168*H168</f>
        <v>0</v>
      </c>
      <c r="Q168" s="225">
        <v>0.0054900000000000001</v>
      </c>
      <c r="R168" s="225">
        <f>Q168*H168</f>
        <v>0.0054900000000000001</v>
      </c>
      <c r="S168" s="225">
        <v>0</v>
      </c>
      <c r="T168" s="225">
        <f>S168*H168</f>
        <v>0</v>
      </c>
      <c r="U168" s="226" t="s">
        <v>19</v>
      </c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R168" s="227" t="s">
        <v>447</v>
      </c>
      <c r="AT168" s="227" t="s">
        <v>337</v>
      </c>
      <c r="AU168" s="227" t="s">
        <v>83</v>
      </c>
      <c r="AY168" s="19" t="s">
        <v>335</v>
      </c>
      <c r="BE168" s="228">
        <f>IF(N168="základní",J168,0)</f>
        <v>0</v>
      </c>
      <c r="BF168" s="228">
        <f>IF(N168="snížená",J168,0)</f>
        <v>0</v>
      </c>
      <c r="BG168" s="228">
        <f>IF(N168="zákl. přenesená",J168,0)</f>
        <v>0</v>
      </c>
      <c r="BH168" s="228">
        <f>IF(N168="sníž. přenesená",J168,0)</f>
        <v>0</v>
      </c>
      <c r="BI168" s="228">
        <f>IF(N168="nulová",J168,0)</f>
        <v>0</v>
      </c>
      <c r="BJ168" s="19" t="s">
        <v>83</v>
      </c>
      <c r="BK168" s="228">
        <f>ROUND(I168*H168,2)</f>
        <v>0</v>
      </c>
      <c r="BL168" s="19" t="s">
        <v>447</v>
      </c>
      <c r="BM168" s="227" t="s">
        <v>4237</v>
      </c>
    </row>
    <row r="169" s="2" customFormat="1">
      <c r="A169" s="40"/>
      <c r="B169" s="41"/>
      <c r="C169" s="42"/>
      <c r="D169" s="229" t="s">
        <v>343</v>
      </c>
      <c r="E169" s="42"/>
      <c r="F169" s="230" t="s">
        <v>4238</v>
      </c>
      <c r="G169" s="42"/>
      <c r="H169" s="42"/>
      <c r="I169" s="231"/>
      <c r="J169" s="42"/>
      <c r="K169" s="42"/>
      <c r="L169" s="46"/>
      <c r="M169" s="232"/>
      <c r="N169" s="233"/>
      <c r="O169" s="86"/>
      <c r="P169" s="86"/>
      <c r="Q169" s="86"/>
      <c r="R169" s="86"/>
      <c r="S169" s="86"/>
      <c r="T169" s="86"/>
      <c r="U169" s="87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T169" s="19" t="s">
        <v>343</v>
      </c>
      <c r="AU169" s="19" t="s">
        <v>83</v>
      </c>
    </row>
    <row r="170" s="2" customFormat="1">
      <c r="A170" s="40"/>
      <c r="B170" s="41"/>
      <c r="C170" s="42"/>
      <c r="D170" s="234" t="s">
        <v>345</v>
      </c>
      <c r="E170" s="42"/>
      <c r="F170" s="235" t="s">
        <v>4239</v>
      </c>
      <c r="G170" s="42"/>
      <c r="H170" s="42"/>
      <c r="I170" s="231"/>
      <c r="J170" s="42"/>
      <c r="K170" s="42"/>
      <c r="L170" s="46"/>
      <c r="M170" s="232"/>
      <c r="N170" s="233"/>
      <c r="O170" s="86"/>
      <c r="P170" s="86"/>
      <c r="Q170" s="86"/>
      <c r="R170" s="86"/>
      <c r="S170" s="86"/>
      <c r="T170" s="86"/>
      <c r="U170" s="87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T170" s="19" t="s">
        <v>345</v>
      </c>
      <c r="AU170" s="19" t="s">
        <v>83</v>
      </c>
    </row>
    <row r="171" s="2" customFormat="1" ht="21.75" customHeight="1">
      <c r="A171" s="40"/>
      <c r="B171" s="41"/>
      <c r="C171" s="216" t="s">
        <v>496</v>
      </c>
      <c r="D171" s="216" t="s">
        <v>337</v>
      </c>
      <c r="E171" s="217" t="s">
        <v>4240</v>
      </c>
      <c r="F171" s="218" t="s">
        <v>4241</v>
      </c>
      <c r="G171" s="219" t="s">
        <v>1149</v>
      </c>
      <c r="H171" s="220">
        <v>1</v>
      </c>
      <c r="I171" s="221"/>
      <c r="J171" s="222">
        <f>ROUND(I171*H171,2)</f>
        <v>0</v>
      </c>
      <c r="K171" s="218" t="s">
        <v>341</v>
      </c>
      <c r="L171" s="46"/>
      <c r="M171" s="223" t="s">
        <v>19</v>
      </c>
      <c r="N171" s="224" t="s">
        <v>47</v>
      </c>
      <c r="O171" s="86"/>
      <c r="P171" s="225">
        <f>O171*H171</f>
        <v>0</v>
      </c>
      <c r="Q171" s="225">
        <v>0.0033899999999999998</v>
      </c>
      <c r="R171" s="225">
        <f>Q171*H171</f>
        <v>0.0033899999999999998</v>
      </c>
      <c r="S171" s="225">
        <v>0</v>
      </c>
      <c r="T171" s="225">
        <f>S171*H171</f>
        <v>0</v>
      </c>
      <c r="U171" s="226" t="s">
        <v>19</v>
      </c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R171" s="227" t="s">
        <v>447</v>
      </c>
      <c r="AT171" s="227" t="s">
        <v>337</v>
      </c>
      <c r="AU171" s="227" t="s">
        <v>83</v>
      </c>
      <c r="AY171" s="19" t="s">
        <v>335</v>
      </c>
      <c r="BE171" s="228">
        <f>IF(N171="základní",J171,0)</f>
        <v>0</v>
      </c>
      <c r="BF171" s="228">
        <f>IF(N171="snížená",J171,0)</f>
        <v>0</v>
      </c>
      <c r="BG171" s="228">
        <f>IF(N171="zákl. přenesená",J171,0)</f>
        <v>0</v>
      </c>
      <c r="BH171" s="228">
        <f>IF(N171="sníž. přenesená",J171,0)</f>
        <v>0</v>
      </c>
      <c r="BI171" s="228">
        <f>IF(N171="nulová",J171,0)</f>
        <v>0</v>
      </c>
      <c r="BJ171" s="19" t="s">
        <v>83</v>
      </c>
      <c r="BK171" s="228">
        <f>ROUND(I171*H171,2)</f>
        <v>0</v>
      </c>
      <c r="BL171" s="19" t="s">
        <v>447</v>
      </c>
      <c r="BM171" s="227" t="s">
        <v>4242</v>
      </c>
    </row>
    <row r="172" s="2" customFormat="1">
      <c r="A172" s="40"/>
      <c r="B172" s="41"/>
      <c r="C172" s="42"/>
      <c r="D172" s="229" t="s">
        <v>343</v>
      </c>
      <c r="E172" s="42"/>
      <c r="F172" s="230" t="s">
        <v>4243</v>
      </c>
      <c r="G172" s="42"/>
      <c r="H172" s="42"/>
      <c r="I172" s="231"/>
      <c r="J172" s="42"/>
      <c r="K172" s="42"/>
      <c r="L172" s="46"/>
      <c r="M172" s="232"/>
      <c r="N172" s="233"/>
      <c r="O172" s="86"/>
      <c r="P172" s="86"/>
      <c r="Q172" s="86"/>
      <c r="R172" s="86"/>
      <c r="S172" s="86"/>
      <c r="T172" s="86"/>
      <c r="U172" s="87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T172" s="19" t="s">
        <v>343</v>
      </c>
      <c r="AU172" s="19" t="s">
        <v>83</v>
      </c>
    </row>
    <row r="173" s="2" customFormat="1">
      <c r="A173" s="40"/>
      <c r="B173" s="41"/>
      <c r="C173" s="42"/>
      <c r="D173" s="234" t="s">
        <v>345</v>
      </c>
      <c r="E173" s="42"/>
      <c r="F173" s="235" t="s">
        <v>4244</v>
      </c>
      <c r="G173" s="42"/>
      <c r="H173" s="42"/>
      <c r="I173" s="231"/>
      <c r="J173" s="42"/>
      <c r="K173" s="42"/>
      <c r="L173" s="46"/>
      <c r="M173" s="232"/>
      <c r="N173" s="233"/>
      <c r="O173" s="86"/>
      <c r="P173" s="86"/>
      <c r="Q173" s="86"/>
      <c r="R173" s="86"/>
      <c r="S173" s="86"/>
      <c r="T173" s="86"/>
      <c r="U173" s="87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T173" s="19" t="s">
        <v>345</v>
      </c>
      <c r="AU173" s="19" t="s">
        <v>83</v>
      </c>
    </row>
    <row r="174" s="2" customFormat="1" ht="21.75" customHeight="1">
      <c r="A174" s="40"/>
      <c r="B174" s="41"/>
      <c r="C174" s="216" t="s">
        <v>502</v>
      </c>
      <c r="D174" s="216" t="s">
        <v>337</v>
      </c>
      <c r="E174" s="217" t="s">
        <v>4245</v>
      </c>
      <c r="F174" s="218" t="s">
        <v>4246</v>
      </c>
      <c r="G174" s="219" t="s">
        <v>1149</v>
      </c>
      <c r="H174" s="220">
        <v>3</v>
      </c>
      <c r="I174" s="221"/>
      <c r="J174" s="222">
        <f>ROUND(I174*H174,2)</f>
        <v>0</v>
      </c>
      <c r="K174" s="218" t="s">
        <v>341</v>
      </c>
      <c r="L174" s="46"/>
      <c r="M174" s="223" t="s">
        <v>19</v>
      </c>
      <c r="N174" s="224" t="s">
        <v>47</v>
      </c>
      <c r="O174" s="86"/>
      <c r="P174" s="225">
        <f>O174*H174</f>
        <v>0</v>
      </c>
      <c r="Q174" s="225">
        <v>0.00298</v>
      </c>
      <c r="R174" s="225">
        <f>Q174*H174</f>
        <v>0.00894</v>
      </c>
      <c r="S174" s="225">
        <v>0</v>
      </c>
      <c r="T174" s="225">
        <f>S174*H174</f>
        <v>0</v>
      </c>
      <c r="U174" s="226" t="s">
        <v>19</v>
      </c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R174" s="227" t="s">
        <v>447</v>
      </c>
      <c r="AT174" s="227" t="s">
        <v>337</v>
      </c>
      <c r="AU174" s="227" t="s">
        <v>83</v>
      </c>
      <c r="AY174" s="19" t="s">
        <v>335</v>
      </c>
      <c r="BE174" s="228">
        <f>IF(N174="základní",J174,0)</f>
        <v>0</v>
      </c>
      <c r="BF174" s="228">
        <f>IF(N174="snížená",J174,0)</f>
        <v>0</v>
      </c>
      <c r="BG174" s="228">
        <f>IF(N174="zákl. přenesená",J174,0)</f>
        <v>0</v>
      </c>
      <c r="BH174" s="228">
        <f>IF(N174="sníž. přenesená",J174,0)</f>
        <v>0</v>
      </c>
      <c r="BI174" s="228">
        <f>IF(N174="nulová",J174,0)</f>
        <v>0</v>
      </c>
      <c r="BJ174" s="19" t="s">
        <v>83</v>
      </c>
      <c r="BK174" s="228">
        <f>ROUND(I174*H174,2)</f>
        <v>0</v>
      </c>
      <c r="BL174" s="19" t="s">
        <v>447</v>
      </c>
      <c r="BM174" s="227" t="s">
        <v>4247</v>
      </c>
    </row>
    <row r="175" s="2" customFormat="1">
      <c r="A175" s="40"/>
      <c r="B175" s="41"/>
      <c r="C175" s="42"/>
      <c r="D175" s="229" t="s">
        <v>343</v>
      </c>
      <c r="E175" s="42"/>
      <c r="F175" s="230" t="s">
        <v>4248</v>
      </c>
      <c r="G175" s="42"/>
      <c r="H175" s="42"/>
      <c r="I175" s="231"/>
      <c r="J175" s="42"/>
      <c r="K175" s="42"/>
      <c r="L175" s="46"/>
      <c r="M175" s="232"/>
      <c r="N175" s="233"/>
      <c r="O175" s="86"/>
      <c r="P175" s="86"/>
      <c r="Q175" s="86"/>
      <c r="R175" s="86"/>
      <c r="S175" s="86"/>
      <c r="T175" s="86"/>
      <c r="U175" s="87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T175" s="19" t="s">
        <v>343</v>
      </c>
      <c r="AU175" s="19" t="s">
        <v>83</v>
      </c>
    </row>
    <row r="176" s="2" customFormat="1">
      <c r="A176" s="40"/>
      <c r="B176" s="41"/>
      <c r="C176" s="42"/>
      <c r="D176" s="234" t="s">
        <v>345</v>
      </c>
      <c r="E176" s="42"/>
      <c r="F176" s="235" t="s">
        <v>4249</v>
      </c>
      <c r="G176" s="42"/>
      <c r="H176" s="42"/>
      <c r="I176" s="231"/>
      <c r="J176" s="42"/>
      <c r="K176" s="42"/>
      <c r="L176" s="46"/>
      <c r="M176" s="232"/>
      <c r="N176" s="233"/>
      <c r="O176" s="86"/>
      <c r="P176" s="86"/>
      <c r="Q176" s="86"/>
      <c r="R176" s="86"/>
      <c r="S176" s="86"/>
      <c r="T176" s="86"/>
      <c r="U176" s="87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T176" s="19" t="s">
        <v>345</v>
      </c>
      <c r="AU176" s="19" t="s">
        <v>83</v>
      </c>
    </row>
    <row r="177" s="13" customFormat="1">
      <c r="A177" s="13"/>
      <c r="B177" s="236"/>
      <c r="C177" s="237"/>
      <c r="D177" s="229" t="s">
        <v>347</v>
      </c>
      <c r="E177" s="238" t="s">
        <v>19</v>
      </c>
      <c r="F177" s="239" t="s">
        <v>4250</v>
      </c>
      <c r="G177" s="237"/>
      <c r="H177" s="240">
        <v>2</v>
      </c>
      <c r="I177" s="241"/>
      <c r="J177" s="237"/>
      <c r="K177" s="237"/>
      <c r="L177" s="242"/>
      <c r="M177" s="243"/>
      <c r="N177" s="244"/>
      <c r="O177" s="244"/>
      <c r="P177" s="244"/>
      <c r="Q177" s="244"/>
      <c r="R177" s="244"/>
      <c r="S177" s="244"/>
      <c r="T177" s="244"/>
      <c r="U177" s="245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T177" s="246" t="s">
        <v>347</v>
      </c>
      <c r="AU177" s="246" t="s">
        <v>83</v>
      </c>
      <c r="AV177" s="13" t="s">
        <v>85</v>
      </c>
      <c r="AW177" s="13" t="s">
        <v>37</v>
      </c>
      <c r="AX177" s="13" t="s">
        <v>76</v>
      </c>
      <c r="AY177" s="246" t="s">
        <v>335</v>
      </c>
    </row>
    <row r="178" s="13" customFormat="1">
      <c r="A178" s="13"/>
      <c r="B178" s="236"/>
      <c r="C178" s="237"/>
      <c r="D178" s="229" t="s">
        <v>347</v>
      </c>
      <c r="E178" s="238" t="s">
        <v>19</v>
      </c>
      <c r="F178" s="239" t="s">
        <v>4251</v>
      </c>
      <c r="G178" s="237"/>
      <c r="H178" s="240">
        <v>1</v>
      </c>
      <c r="I178" s="241"/>
      <c r="J178" s="237"/>
      <c r="K178" s="237"/>
      <c r="L178" s="242"/>
      <c r="M178" s="243"/>
      <c r="N178" s="244"/>
      <c r="O178" s="244"/>
      <c r="P178" s="244"/>
      <c r="Q178" s="244"/>
      <c r="R178" s="244"/>
      <c r="S178" s="244"/>
      <c r="T178" s="244"/>
      <c r="U178" s="245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T178" s="246" t="s">
        <v>347</v>
      </c>
      <c r="AU178" s="246" t="s">
        <v>83</v>
      </c>
      <c r="AV178" s="13" t="s">
        <v>85</v>
      </c>
      <c r="AW178" s="13" t="s">
        <v>37</v>
      </c>
      <c r="AX178" s="13" t="s">
        <v>76</v>
      </c>
      <c r="AY178" s="246" t="s">
        <v>335</v>
      </c>
    </row>
    <row r="179" s="15" customFormat="1">
      <c r="A179" s="15"/>
      <c r="B179" s="267"/>
      <c r="C179" s="268"/>
      <c r="D179" s="229" t="s">
        <v>347</v>
      </c>
      <c r="E179" s="269" t="s">
        <v>19</v>
      </c>
      <c r="F179" s="270" t="s">
        <v>462</v>
      </c>
      <c r="G179" s="268"/>
      <c r="H179" s="271">
        <v>3</v>
      </c>
      <c r="I179" s="272"/>
      <c r="J179" s="268"/>
      <c r="K179" s="268"/>
      <c r="L179" s="273"/>
      <c r="M179" s="274"/>
      <c r="N179" s="275"/>
      <c r="O179" s="275"/>
      <c r="P179" s="275"/>
      <c r="Q179" s="275"/>
      <c r="R179" s="275"/>
      <c r="S179" s="275"/>
      <c r="T179" s="275"/>
      <c r="U179" s="276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T179" s="277" t="s">
        <v>347</v>
      </c>
      <c r="AU179" s="277" t="s">
        <v>83</v>
      </c>
      <c r="AV179" s="15" t="s">
        <v>103</v>
      </c>
      <c r="AW179" s="15" t="s">
        <v>37</v>
      </c>
      <c r="AX179" s="15" t="s">
        <v>83</v>
      </c>
      <c r="AY179" s="277" t="s">
        <v>335</v>
      </c>
    </row>
    <row r="180" s="2" customFormat="1" ht="16.5" customHeight="1">
      <c r="A180" s="40"/>
      <c r="B180" s="41"/>
      <c r="C180" s="216" t="s">
        <v>510</v>
      </c>
      <c r="D180" s="216" t="s">
        <v>337</v>
      </c>
      <c r="E180" s="217" t="s">
        <v>4252</v>
      </c>
      <c r="F180" s="218" t="s">
        <v>4253</v>
      </c>
      <c r="G180" s="219" t="s">
        <v>666</v>
      </c>
      <c r="H180" s="220">
        <v>2</v>
      </c>
      <c r="I180" s="221"/>
      <c r="J180" s="222">
        <f>ROUND(I180*H180,2)</f>
        <v>0</v>
      </c>
      <c r="K180" s="218" t="s">
        <v>341</v>
      </c>
      <c r="L180" s="46"/>
      <c r="M180" s="223" t="s">
        <v>19</v>
      </c>
      <c r="N180" s="224" t="s">
        <v>47</v>
      </c>
      <c r="O180" s="86"/>
      <c r="P180" s="225">
        <f>O180*H180</f>
        <v>0</v>
      </c>
      <c r="Q180" s="225">
        <v>0.0014599999999999999</v>
      </c>
      <c r="R180" s="225">
        <f>Q180*H180</f>
        <v>0.0029199999999999999</v>
      </c>
      <c r="S180" s="225">
        <v>0</v>
      </c>
      <c r="T180" s="225">
        <f>S180*H180</f>
        <v>0</v>
      </c>
      <c r="U180" s="226" t="s">
        <v>19</v>
      </c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R180" s="227" t="s">
        <v>447</v>
      </c>
      <c r="AT180" s="227" t="s">
        <v>337</v>
      </c>
      <c r="AU180" s="227" t="s">
        <v>83</v>
      </c>
      <c r="AY180" s="19" t="s">
        <v>335</v>
      </c>
      <c r="BE180" s="228">
        <f>IF(N180="základní",J180,0)</f>
        <v>0</v>
      </c>
      <c r="BF180" s="228">
        <f>IF(N180="snížená",J180,0)</f>
        <v>0</v>
      </c>
      <c r="BG180" s="228">
        <f>IF(N180="zákl. přenesená",J180,0)</f>
        <v>0</v>
      </c>
      <c r="BH180" s="228">
        <f>IF(N180="sníž. přenesená",J180,0)</f>
        <v>0</v>
      </c>
      <c r="BI180" s="228">
        <f>IF(N180="nulová",J180,0)</f>
        <v>0</v>
      </c>
      <c r="BJ180" s="19" t="s">
        <v>83</v>
      </c>
      <c r="BK180" s="228">
        <f>ROUND(I180*H180,2)</f>
        <v>0</v>
      </c>
      <c r="BL180" s="19" t="s">
        <v>447</v>
      </c>
      <c r="BM180" s="227" t="s">
        <v>4254</v>
      </c>
    </row>
    <row r="181" s="2" customFormat="1">
      <c r="A181" s="40"/>
      <c r="B181" s="41"/>
      <c r="C181" s="42"/>
      <c r="D181" s="229" t="s">
        <v>343</v>
      </c>
      <c r="E181" s="42"/>
      <c r="F181" s="230" t="s">
        <v>4255</v>
      </c>
      <c r="G181" s="42"/>
      <c r="H181" s="42"/>
      <c r="I181" s="231"/>
      <c r="J181" s="42"/>
      <c r="K181" s="42"/>
      <c r="L181" s="46"/>
      <c r="M181" s="232"/>
      <c r="N181" s="233"/>
      <c r="O181" s="86"/>
      <c r="P181" s="86"/>
      <c r="Q181" s="86"/>
      <c r="R181" s="86"/>
      <c r="S181" s="86"/>
      <c r="T181" s="86"/>
      <c r="U181" s="87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T181" s="19" t="s">
        <v>343</v>
      </c>
      <c r="AU181" s="19" t="s">
        <v>83</v>
      </c>
    </row>
    <row r="182" s="2" customFormat="1">
      <c r="A182" s="40"/>
      <c r="B182" s="41"/>
      <c r="C182" s="42"/>
      <c r="D182" s="234" t="s">
        <v>345</v>
      </c>
      <c r="E182" s="42"/>
      <c r="F182" s="235" t="s">
        <v>4256</v>
      </c>
      <c r="G182" s="42"/>
      <c r="H182" s="42"/>
      <c r="I182" s="231"/>
      <c r="J182" s="42"/>
      <c r="K182" s="42"/>
      <c r="L182" s="46"/>
      <c r="M182" s="232"/>
      <c r="N182" s="233"/>
      <c r="O182" s="86"/>
      <c r="P182" s="86"/>
      <c r="Q182" s="86"/>
      <c r="R182" s="86"/>
      <c r="S182" s="86"/>
      <c r="T182" s="86"/>
      <c r="U182" s="87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T182" s="19" t="s">
        <v>345</v>
      </c>
      <c r="AU182" s="19" t="s">
        <v>83</v>
      </c>
    </row>
    <row r="183" s="13" customFormat="1">
      <c r="A183" s="13"/>
      <c r="B183" s="236"/>
      <c r="C183" s="237"/>
      <c r="D183" s="229" t="s">
        <v>347</v>
      </c>
      <c r="E183" s="238" t="s">
        <v>19</v>
      </c>
      <c r="F183" s="239" t="s">
        <v>4257</v>
      </c>
      <c r="G183" s="237"/>
      <c r="H183" s="240">
        <v>1</v>
      </c>
      <c r="I183" s="241"/>
      <c r="J183" s="237"/>
      <c r="K183" s="237"/>
      <c r="L183" s="242"/>
      <c r="M183" s="243"/>
      <c r="N183" s="244"/>
      <c r="O183" s="244"/>
      <c r="P183" s="244"/>
      <c r="Q183" s="244"/>
      <c r="R183" s="244"/>
      <c r="S183" s="244"/>
      <c r="T183" s="244"/>
      <c r="U183" s="245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T183" s="246" t="s">
        <v>347</v>
      </c>
      <c r="AU183" s="246" t="s">
        <v>83</v>
      </c>
      <c r="AV183" s="13" t="s">
        <v>85</v>
      </c>
      <c r="AW183" s="13" t="s">
        <v>37</v>
      </c>
      <c r="AX183" s="13" t="s">
        <v>76</v>
      </c>
      <c r="AY183" s="246" t="s">
        <v>335</v>
      </c>
    </row>
    <row r="184" s="13" customFormat="1">
      <c r="A184" s="13"/>
      <c r="B184" s="236"/>
      <c r="C184" s="237"/>
      <c r="D184" s="229" t="s">
        <v>347</v>
      </c>
      <c r="E184" s="238" t="s">
        <v>19</v>
      </c>
      <c r="F184" s="239" t="s">
        <v>4258</v>
      </c>
      <c r="G184" s="237"/>
      <c r="H184" s="240">
        <v>1</v>
      </c>
      <c r="I184" s="241"/>
      <c r="J184" s="237"/>
      <c r="K184" s="237"/>
      <c r="L184" s="242"/>
      <c r="M184" s="243"/>
      <c r="N184" s="244"/>
      <c r="O184" s="244"/>
      <c r="P184" s="244"/>
      <c r="Q184" s="244"/>
      <c r="R184" s="244"/>
      <c r="S184" s="244"/>
      <c r="T184" s="244"/>
      <c r="U184" s="245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T184" s="246" t="s">
        <v>347</v>
      </c>
      <c r="AU184" s="246" t="s">
        <v>83</v>
      </c>
      <c r="AV184" s="13" t="s">
        <v>85</v>
      </c>
      <c r="AW184" s="13" t="s">
        <v>37</v>
      </c>
      <c r="AX184" s="13" t="s">
        <v>76</v>
      </c>
      <c r="AY184" s="246" t="s">
        <v>335</v>
      </c>
    </row>
    <row r="185" s="15" customFormat="1">
      <c r="A185" s="15"/>
      <c r="B185" s="267"/>
      <c r="C185" s="268"/>
      <c r="D185" s="229" t="s">
        <v>347</v>
      </c>
      <c r="E185" s="269" t="s">
        <v>19</v>
      </c>
      <c r="F185" s="270" t="s">
        <v>462</v>
      </c>
      <c r="G185" s="268"/>
      <c r="H185" s="271">
        <v>2</v>
      </c>
      <c r="I185" s="272"/>
      <c r="J185" s="268"/>
      <c r="K185" s="268"/>
      <c r="L185" s="273"/>
      <c r="M185" s="274"/>
      <c r="N185" s="275"/>
      <c r="O185" s="275"/>
      <c r="P185" s="275"/>
      <c r="Q185" s="275"/>
      <c r="R185" s="275"/>
      <c r="S185" s="275"/>
      <c r="T185" s="275"/>
      <c r="U185" s="276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T185" s="277" t="s">
        <v>347</v>
      </c>
      <c r="AU185" s="277" t="s">
        <v>83</v>
      </c>
      <c r="AV185" s="15" t="s">
        <v>103</v>
      </c>
      <c r="AW185" s="15" t="s">
        <v>37</v>
      </c>
      <c r="AX185" s="15" t="s">
        <v>83</v>
      </c>
      <c r="AY185" s="277" t="s">
        <v>335</v>
      </c>
    </row>
    <row r="186" s="2" customFormat="1" ht="16.5" customHeight="1">
      <c r="A186" s="40"/>
      <c r="B186" s="41"/>
      <c r="C186" s="216" t="s">
        <v>516</v>
      </c>
      <c r="D186" s="216" t="s">
        <v>337</v>
      </c>
      <c r="E186" s="217" t="s">
        <v>4259</v>
      </c>
      <c r="F186" s="218" t="s">
        <v>4260</v>
      </c>
      <c r="G186" s="219" t="s">
        <v>666</v>
      </c>
      <c r="H186" s="220">
        <v>1</v>
      </c>
      <c r="I186" s="221"/>
      <c r="J186" s="222">
        <f>ROUND(I186*H186,2)</f>
        <v>0</v>
      </c>
      <c r="K186" s="218" t="s">
        <v>19</v>
      </c>
      <c r="L186" s="46"/>
      <c r="M186" s="223" t="s">
        <v>19</v>
      </c>
      <c r="N186" s="224" t="s">
        <v>47</v>
      </c>
      <c r="O186" s="86"/>
      <c r="P186" s="225">
        <f>O186*H186</f>
        <v>0</v>
      </c>
      <c r="Q186" s="225">
        <v>0.0014499999999999999</v>
      </c>
      <c r="R186" s="225">
        <f>Q186*H186</f>
        <v>0.0014499999999999999</v>
      </c>
      <c r="S186" s="225">
        <v>0</v>
      </c>
      <c r="T186" s="225">
        <f>S186*H186</f>
        <v>0</v>
      </c>
      <c r="U186" s="226" t="s">
        <v>19</v>
      </c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R186" s="227" t="s">
        <v>447</v>
      </c>
      <c r="AT186" s="227" t="s">
        <v>337</v>
      </c>
      <c r="AU186" s="227" t="s">
        <v>83</v>
      </c>
      <c r="AY186" s="19" t="s">
        <v>335</v>
      </c>
      <c r="BE186" s="228">
        <f>IF(N186="základní",J186,0)</f>
        <v>0</v>
      </c>
      <c r="BF186" s="228">
        <f>IF(N186="snížená",J186,0)</f>
        <v>0</v>
      </c>
      <c r="BG186" s="228">
        <f>IF(N186="zákl. přenesená",J186,0)</f>
        <v>0</v>
      </c>
      <c r="BH186" s="228">
        <f>IF(N186="sníž. přenesená",J186,0)</f>
        <v>0</v>
      </c>
      <c r="BI186" s="228">
        <f>IF(N186="nulová",J186,0)</f>
        <v>0</v>
      </c>
      <c r="BJ186" s="19" t="s">
        <v>83</v>
      </c>
      <c r="BK186" s="228">
        <f>ROUND(I186*H186,2)</f>
        <v>0</v>
      </c>
      <c r="BL186" s="19" t="s">
        <v>447</v>
      </c>
      <c r="BM186" s="227" t="s">
        <v>4261</v>
      </c>
    </row>
    <row r="187" s="2" customFormat="1">
      <c r="A187" s="40"/>
      <c r="B187" s="41"/>
      <c r="C187" s="42"/>
      <c r="D187" s="229" t="s">
        <v>343</v>
      </c>
      <c r="E187" s="42"/>
      <c r="F187" s="230" t="s">
        <v>4262</v>
      </c>
      <c r="G187" s="42"/>
      <c r="H187" s="42"/>
      <c r="I187" s="231"/>
      <c r="J187" s="42"/>
      <c r="K187" s="42"/>
      <c r="L187" s="46"/>
      <c r="M187" s="232"/>
      <c r="N187" s="233"/>
      <c r="O187" s="86"/>
      <c r="P187" s="86"/>
      <c r="Q187" s="86"/>
      <c r="R187" s="86"/>
      <c r="S187" s="86"/>
      <c r="T187" s="86"/>
      <c r="U187" s="87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T187" s="19" t="s">
        <v>343</v>
      </c>
      <c r="AU187" s="19" t="s">
        <v>83</v>
      </c>
    </row>
    <row r="188" s="2" customFormat="1" ht="16.5" customHeight="1">
      <c r="A188" s="40"/>
      <c r="B188" s="41"/>
      <c r="C188" s="216" t="s">
        <v>525</v>
      </c>
      <c r="D188" s="216" t="s">
        <v>337</v>
      </c>
      <c r="E188" s="217" t="s">
        <v>4263</v>
      </c>
      <c r="F188" s="218" t="s">
        <v>4264</v>
      </c>
      <c r="G188" s="219" t="s">
        <v>4140</v>
      </c>
      <c r="H188" s="220">
        <v>1</v>
      </c>
      <c r="I188" s="221"/>
      <c r="J188" s="222">
        <f>ROUND(I188*H188,2)</f>
        <v>0</v>
      </c>
      <c r="K188" s="218" t="s">
        <v>19</v>
      </c>
      <c r="L188" s="46"/>
      <c r="M188" s="223" t="s">
        <v>19</v>
      </c>
      <c r="N188" s="224" t="s">
        <v>47</v>
      </c>
      <c r="O188" s="86"/>
      <c r="P188" s="225">
        <f>O188*H188</f>
        <v>0</v>
      </c>
      <c r="Q188" s="225">
        <v>0</v>
      </c>
      <c r="R188" s="225">
        <f>Q188*H188</f>
        <v>0</v>
      </c>
      <c r="S188" s="225">
        <v>0</v>
      </c>
      <c r="T188" s="225">
        <f>S188*H188</f>
        <v>0</v>
      </c>
      <c r="U188" s="226" t="s">
        <v>19</v>
      </c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R188" s="227" t="s">
        <v>103</v>
      </c>
      <c r="AT188" s="227" t="s">
        <v>337</v>
      </c>
      <c r="AU188" s="227" t="s">
        <v>83</v>
      </c>
      <c r="AY188" s="19" t="s">
        <v>335</v>
      </c>
      <c r="BE188" s="228">
        <f>IF(N188="základní",J188,0)</f>
        <v>0</v>
      </c>
      <c r="BF188" s="228">
        <f>IF(N188="snížená",J188,0)</f>
        <v>0</v>
      </c>
      <c r="BG188" s="228">
        <f>IF(N188="zákl. přenesená",J188,0)</f>
        <v>0</v>
      </c>
      <c r="BH188" s="228">
        <f>IF(N188="sníž. přenesená",J188,0)</f>
        <v>0</v>
      </c>
      <c r="BI188" s="228">
        <f>IF(N188="nulová",J188,0)</f>
        <v>0</v>
      </c>
      <c r="BJ188" s="19" t="s">
        <v>83</v>
      </c>
      <c r="BK188" s="228">
        <f>ROUND(I188*H188,2)</f>
        <v>0</v>
      </c>
      <c r="BL188" s="19" t="s">
        <v>103</v>
      </c>
      <c r="BM188" s="227" t="s">
        <v>725</v>
      </c>
    </row>
    <row r="189" s="2" customFormat="1">
      <c r="A189" s="40"/>
      <c r="B189" s="41"/>
      <c r="C189" s="42"/>
      <c r="D189" s="229" t="s">
        <v>343</v>
      </c>
      <c r="E189" s="42"/>
      <c r="F189" s="230" t="s">
        <v>4264</v>
      </c>
      <c r="G189" s="42"/>
      <c r="H189" s="42"/>
      <c r="I189" s="231"/>
      <c r="J189" s="42"/>
      <c r="K189" s="42"/>
      <c r="L189" s="46"/>
      <c r="M189" s="232"/>
      <c r="N189" s="233"/>
      <c r="O189" s="86"/>
      <c r="P189" s="86"/>
      <c r="Q189" s="86"/>
      <c r="R189" s="86"/>
      <c r="S189" s="86"/>
      <c r="T189" s="86"/>
      <c r="U189" s="87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T189" s="19" t="s">
        <v>343</v>
      </c>
      <c r="AU189" s="19" t="s">
        <v>83</v>
      </c>
    </row>
    <row r="190" s="12" customFormat="1" ht="25.92" customHeight="1">
      <c r="A190" s="12"/>
      <c r="B190" s="200"/>
      <c r="C190" s="201"/>
      <c r="D190" s="202" t="s">
        <v>75</v>
      </c>
      <c r="E190" s="203" t="s">
        <v>3229</v>
      </c>
      <c r="F190" s="203" t="s">
        <v>4265</v>
      </c>
      <c r="G190" s="201"/>
      <c r="H190" s="201"/>
      <c r="I190" s="204"/>
      <c r="J190" s="205">
        <f>BK190</f>
        <v>0</v>
      </c>
      <c r="K190" s="201"/>
      <c r="L190" s="206"/>
      <c r="M190" s="207"/>
      <c r="N190" s="208"/>
      <c r="O190" s="208"/>
      <c r="P190" s="209">
        <f>SUM(P191:P218)</f>
        <v>0</v>
      </c>
      <c r="Q190" s="208"/>
      <c r="R190" s="209">
        <f>SUM(R191:R218)</f>
        <v>0.45735999999999999</v>
      </c>
      <c r="S190" s="208"/>
      <c r="T190" s="209">
        <f>SUM(T191:T218)</f>
        <v>0</v>
      </c>
      <c r="U190" s="210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R190" s="211" t="s">
        <v>83</v>
      </c>
      <c r="AT190" s="212" t="s">
        <v>75</v>
      </c>
      <c r="AU190" s="212" t="s">
        <v>76</v>
      </c>
      <c r="AY190" s="211" t="s">
        <v>335</v>
      </c>
      <c r="BK190" s="213">
        <f>SUM(BK191:BK218)</f>
        <v>0</v>
      </c>
    </row>
    <row r="191" s="2" customFormat="1" ht="16.5" customHeight="1">
      <c r="A191" s="40"/>
      <c r="B191" s="41"/>
      <c r="C191" s="216" t="s">
        <v>533</v>
      </c>
      <c r="D191" s="216" t="s">
        <v>337</v>
      </c>
      <c r="E191" s="217" t="s">
        <v>4266</v>
      </c>
      <c r="F191" s="218" t="s">
        <v>4267</v>
      </c>
      <c r="G191" s="219" t="s">
        <v>618</v>
      </c>
      <c r="H191" s="220">
        <v>94</v>
      </c>
      <c r="I191" s="221"/>
      <c r="J191" s="222">
        <f>ROUND(I191*H191,2)</f>
        <v>0</v>
      </c>
      <c r="K191" s="218" t="s">
        <v>341</v>
      </c>
      <c r="L191" s="46"/>
      <c r="M191" s="223" t="s">
        <v>19</v>
      </c>
      <c r="N191" s="224" t="s">
        <v>47</v>
      </c>
      <c r="O191" s="86"/>
      <c r="P191" s="225">
        <f>O191*H191</f>
        <v>0</v>
      </c>
      <c r="Q191" s="225">
        <v>0.00051000000000000004</v>
      </c>
      <c r="R191" s="225">
        <f>Q191*H191</f>
        <v>0.047940000000000003</v>
      </c>
      <c r="S191" s="225">
        <v>0</v>
      </c>
      <c r="T191" s="225">
        <f>S191*H191</f>
        <v>0</v>
      </c>
      <c r="U191" s="226" t="s">
        <v>19</v>
      </c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R191" s="227" t="s">
        <v>447</v>
      </c>
      <c r="AT191" s="227" t="s">
        <v>337</v>
      </c>
      <c r="AU191" s="227" t="s">
        <v>83</v>
      </c>
      <c r="AY191" s="19" t="s">
        <v>335</v>
      </c>
      <c r="BE191" s="228">
        <f>IF(N191="základní",J191,0)</f>
        <v>0</v>
      </c>
      <c r="BF191" s="228">
        <f>IF(N191="snížená",J191,0)</f>
        <v>0</v>
      </c>
      <c r="BG191" s="228">
        <f>IF(N191="zákl. přenesená",J191,0)</f>
        <v>0</v>
      </c>
      <c r="BH191" s="228">
        <f>IF(N191="sníž. přenesená",J191,0)</f>
        <v>0</v>
      </c>
      <c r="BI191" s="228">
        <f>IF(N191="nulová",J191,0)</f>
        <v>0</v>
      </c>
      <c r="BJ191" s="19" t="s">
        <v>83</v>
      </c>
      <c r="BK191" s="228">
        <f>ROUND(I191*H191,2)</f>
        <v>0</v>
      </c>
      <c r="BL191" s="19" t="s">
        <v>447</v>
      </c>
      <c r="BM191" s="227" t="s">
        <v>4268</v>
      </c>
    </row>
    <row r="192" s="2" customFormat="1">
      <c r="A192" s="40"/>
      <c r="B192" s="41"/>
      <c r="C192" s="42"/>
      <c r="D192" s="229" t="s">
        <v>343</v>
      </c>
      <c r="E192" s="42"/>
      <c r="F192" s="230" t="s">
        <v>4269</v>
      </c>
      <c r="G192" s="42"/>
      <c r="H192" s="42"/>
      <c r="I192" s="231"/>
      <c r="J192" s="42"/>
      <c r="K192" s="42"/>
      <c r="L192" s="46"/>
      <c r="M192" s="232"/>
      <c r="N192" s="233"/>
      <c r="O192" s="86"/>
      <c r="P192" s="86"/>
      <c r="Q192" s="86"/>
      <c r="R192" s="86"/>
      <c r="S192" s="86"/>
      <c r="T192" s="86"/>
      <c r="U192" s="87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T192" s="19" t="s">
        <v>343</v>
      </c>
      <c r="AU192" s="19" t="s">
        <v>83</v>
      </c>
    </row>
    <row r="193" s="2" customFormat="1">
      <c r="A193" s="40"/>
      <c r="B193" s="41"/>
      <c r="C193" s="42"/>
      <c r="D193" s="234" t="s">
        <v>345</v>
      </c>
      <c r="E193" s="42"/>
      <c r="F193" s="235" t="s">
        <v>4270</v>
      </c>
      <c r="G193" s="42"/>
      <c r="H193" s="42"/>
      <c r="I193" s="231"/>
      <c r="J193" s="42"/>
      <c r="K193" s="42"/>
      <c r="L193" s="46"/>
      <c r="M193" s="232"/>
      <c r="N193" s="233"/>
      <c r="O193" s="86"/>
      <c r="P193" s="86"/>
      <c r="Q193" s="86"/>
      <c r="R193" s="86"/>
      <c r="S193" s="86"/>
      <c r="T193" s="86"/>
      <c r="U193" s="87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T193" s="19" t="s">
        <v>345</v>
      </c>
      <c r="AU193" s="19" t="s">
        <v>83</v>
      </c>
    </row>
    <row r="194" s="2" customFormat="1" ht="16.5" customHeight="1">
      <c r="A194" s="40"/>
      <c r="B194" s="41"/>
      <c r="C194" s="216" t="s">
        <v>538</v>
      </c>
      <c r="D194" s="216" t="s">
        <v>337</v>
      </c>
      <c r="E194" s="217" t="s">
        <v>4271</v>
      </c>
      <c r="F194" s="218" t="s">
        <v>4272</v>
      </c>
      <c r="G194" s="219" t="s">
        <v>618</v>
      </c>
      <c r="H194" s="220">
        <v>16</v>
      </c>
      <c r="I194" s="221"/>
      <c r="J194" s="222">
        <f>ROUND(I194*H194,2)</f>
        <v>0</v>
      </c>
      <c r="K194" s="218" t="s">
        <v>341</v>
      </c>
      <c r="L194" s="46"/>
      <c r="M194" s="223" t="s">
        <v>19</v>
      </c>
      <c r="N194" s="224" t="s">
        <v>47</v>
      </c>
      <c r="O194" s="86"/>
      <c r="P194" s="225">
        <f>O194*H194</f>
        <v>0</v>
      </c>
      <c r="Q194" s="225">
        <v>0.00062</v>
      </c>
      <c r="R194" s="225">
        <f>Q194*H194</f>
        <v>0.00992</v>
      </c>
      <c r="S194" s="225">
        <v>0</v>
      </c>
      <c r="T194" s="225">
        <f>S194*H194</f>
        <v>0</v>
      </c>
      <c r="U194" s="226" t="s">
        <v>19</v>
      </c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R194" s="227" t="s">
        <v>447</v>
      </c>
      <c r="AT194" s="227" t="s">
        <v>337</v>
      </c>
      <c r="AU194" s="227" t="s">
        <v>83</v>
      </c>
      <c r="AY194" s="19" t="s">
        <v>335</v>
      </c>
      <c r="BE194" s="228">
        <f>IF(N194="základní",J194,0)</f>
        <v>0</v>
      </c>
      <c r="BF194" s="228">
        <f>IF(N194="snížená",J194,0)</f>
        <v>0</v>
      </c>
      <c r="BG194" s="228">
        <f>IF(N194="zákl. přenesená",J194,0)</f>
        <v>0</v>
      </c>
      <c r="BH194" s="228">
        <f>IF(N194="sníž. přenesená",J194,0)</f>
        <v>0</v>
      </c>
      <c r="BI194" s="228">
        <f>IF(N194="nulová",J194,0)</f>
        <v>0</v>
      </c>
      <c r="BJ194" s="19" t="s">
        <v>83</v>
      </c>
      <c r="BK194" s="228">
        <f>ROUND(I194*H194,2)</f>
        <v>0</v>
      </c>
      <c r="BL194" s="19" t="s">
        <v>447</v>
      </c>
      <c r="BM194" s="227" t="s">
        <v>4273</v>
      </c>
    </row>
    <row r="195" s="2" customFormat="1">
      <c r="A195" s="40"/>
      <c r="B195" s="41"/>
      <c r="C195" s="42"/>
      <c r="D195" s="229" t="s">
        <v>343</v>
      </c>
      <c r="E195" s="42"/>
      <c r="F195" s="230" t="s">
        <v>4274</v>
      </c>
      <c r="G195" s="42"/>
      <c r="H195" s="42"/>
      <c r="I195" s="231"/>
      <c r="J195" s="42"/>
      <c r="K195" s="42"/>
      <c r="L195" s="46"/>
      <c r="M195" s="232"/>
      <c r="N195" s="233"/>
      <c r="O195" s="86"/>
      <c r="P195" s="86"/>
      <c r="Q195" s="86"/>
      <c r="R195" s="86"/>
      <c r="S195" s="86"/>
      <c r="T195" s="86"/>
      <c r="U195" s="87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T195" s="19" t="s">
        <v>343</v>
      </c>
      <c r="AU195" s="19" t="s">
        <v>83</v>
      </c>
    </row>
    <row r="196" s="2" customFormat="1">
      <c r="A196" s="40"/>
      <c r="B196" s="41"/>
      <c r="C196" s="42"/>
      <c r="D196" s="234" t="s">
        <v>345</v>
      </c>
      <c r="E196" s="42"/>
      <c r="F196" s="235" t="s">
        <v>4275</v>
      </c>
      <c r="G196" s="42"/>
      <c r="H196" s="42"/>
      <c r="I196" s="231"/>
      <c r="J196" s="42"/>
      <c r="K196" s="42"/>
      <c r="L196" s="46"/>
      <c r="M196" s="232"/>
      <c r="N196" s="233"/>
      <c r="O196" s="86"/>
      <c r="P196" s="86"/>
      <c r="Q196" s="86"/>
      <c r="R196" s="86"/>
      <c r="S196" s="86"/>
      <c r="T196" s="86"/>
      <c r="U196" s="87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T196" s="19" t="s">
        <v>345</v>
      </c>
      <c r="AU196" s="19" t="s">
        <v>83</v>
      </c>
    </row>
    <row r="197" s="2" customFormat="1" ht="16.5" customHeight="1">
      <c r="A197" s="40"/>
      <c r="B197" s="41"/>
      <c r="C197" s="216" t="s">
        <v>545</v>
      </c>
      <c r="D197" s="216" t="s">
        <v>337</v>
      </c>
      <c r="E197" s="217" t="s">
        <v>4276</v>
      </c>
      <c r="F197" s="218" t="s">
        <v>4277</v>
      </c>
      <c r="G197" s="219" t="s">
        <v>618</v>
      </c>
      <c r="H197" s="220">
        <v>24</v>
      </c>
      <c r="I197" s="221"/>
      <c r="J197" s="222">
        <f>ROUND(I197*H197,2)</f>
        <v>0</v>
      </c>
      <c r="K197" s="218" t="s">
        <v>341</v>
      </c>
      <c r="L197" s="46"/>
      <c r="M197" s="223" t="s">
        <v>19</v>
      </c>
      <c r="N197" s="224" t="s">
        <v>47</v>
      </c>
      <c r="O197" s="86"/>
      <c r="P197" s="225">
        <f>O197*H197</f>
        <v>0</v>
      </c>
      <c r="Q197" s="225">
        <v>0.00095</v>
      </c>
      <c r="R197" s="225">
        <f>Q197*H197</f>
        <v>0.022800000000000001</v>
      </c>
      <c r="S197" s="225">
        <v>0</v>
      </c>
      <c r="T197" s="225">
        <f>S197*H197</f>
        <v>0</v>
      </c>
      <c r="U197" s="226" t="s">
        <v>19</v>
      </c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R197" s="227" t="s">
        <v>447</v>
      </c>
      <c r="AT197" s="227" t="s">
        <v>337</v>
      </c>
      <c r="AU197" s="227" t="s">
        <v>83</v>
      </c>
      <c r="AY197" s="19" t="s">
        <v>335</v>
      </c>
      <c r="BE197" s="228">
        <f>IF(N197="základní",J197,0)</f>
        <v>0</v>
      </c>
      <c r="BF197" s="228">
        <f>IF(N197="snížená",J197,0)</f>
        <v>0</v>
      </c>
      <c r="BG197" s="228">
        <f>IF(N197="zákl. přenesená",J197,0)</f>
        <v>0</v>
      </c>
      <c r="BH197" s="228">
        <f>IF(N197="sníž. přenesená",J197,0)</f>
        <v>0</v>
      </c>
      <c r="BI197" s="228">
        <f>IF(N197="nulová",J197,0)</f>
        <v>0</v>
      </c>
      <c r="BJ197" s="19" t="s">
        <v>83</v>
      </c>
      <c r="BK197" s="228">
        <f>ROUND(I197*H197,2)</f>
        <v>0</v>
      </c>
      <c r="BL197" s="19" t="s">
        <v>447</v>
      </c>
      <c r="BM197" s="227" t="s">
        <v>4278</v>
      </c>
    </row>
    <row r="198" s="2" customFormat="1">
      <c r="A198" s="40"/>
      <c r="B198" s="41"/>
      <c r="C198" s="42"/>
      <c r="D198" s="229" t="s">
        <v>343</v>
      </c>
      <c r="E198" s="42"/>
      <c r="F198" s="230" t="s">
        <v>4279</v>
      </c>
      <c r="G198" s="42"/>
      <c r="H198" s="42"/>
      <c r="I198" s="231"/>
      <c r="J198" s="42"/>
      <c r="K198" s="42"/>
      <c r="L198" s="46"/>
      <c r="M198" s="232"/>
      <c r="N198" s="233"/>
      <c r="O198" s="86"/>
      <c r="P198" s="86"/>
      <c r="Q198" s="86"/>
      <c r="R198" s="86"/>
      <c r="S198" s="86"/>
      <c r="T198" s="86"/>
      <c r="U198" s="87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T198" s="19" t="s">
        <v>343</v>
      </c>
      <c r="AU198" s="19" t="s">
        <v>83</v>
      </c>
    </row>
    <row r="199" s="2" customFormat="1">
      <c r="A199" s="40"/>
      <c r="B199" s="41"/>
      <c r="C199" s="42"/>
      <c r="D199" s="234" t="s">
        <v>345</v>
      </c>
      <c r="E199" s="42"/>
      <c r="F199" s="235" t="s">
        <v>4280</v>
      </c>
      <c r="G199" s="42"/>
      <c r="H199" s="42"/>
      <c r="I199" s="231"/>
      <c r="J199" s="42"/>
      <c r="K199" s="42"/>
      <c r="L199" s="46"/>
      <c r="M199" s="232"/>
      <c r="N199" s="233"/>
      <c r="O199" s="86"/>
      <c r="P199" s="86"/>
      <c r="Q199" s="86"/>
      <c r="R199" s="86"/>
      <c r="S199" s="86"/>
      <c r="T199" s="86"/>
      <c r="U199" s="87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T199" s="19" t="s">
        <v>345</v>
      </c>
      <c r="AU199" s="19" t="s">
        <v>83</v>
      </c>
    </row>
    <row r="200" s="2" customFormat="1" ht="16.5" customHeight="1">
      <c r="A200" s="40"/>
      <c r="B200" s="41"/>
      <c r="C200" s="216" t="s">
        <v>550</v>
      </c>
      <c r="D200" s="216" t="s">
        <v>337</v>
      </c>
      <c r="E200" s="217" t="s">
        <v>4281</v>
      </c>
      <c r="F200" s="218" t="s">
        <v>4282</v>
      </c>
      <c r="G200" s="219" t="s">
        <v>618</v>
      </c>
      <c r="H200" s="220">
        <v>50</v>
      </c>
      <c r="I200" s="221"/>
      <c r="J200" s="222">
        <f>ROUND(I200*H200,2)</f>
        <v>0</v>
      </c>
      <c r="K200" s="218" t="s">
        <v>341</v>
      </c>
      <c r="L200" s="46"/>
      <c r="M200" s="223" t="s">
        <v>19</v>
      </c>
      <c r="N200" s="224" t="s">
        <v>47</v>
      </c>
      <c r="O200" s="86"/>
      <c r="P200" s="225">
        <f>O200*H200</f>
        <v>0</v>
      </c>
      <c r="Q200" s="225">
        <v>0.0011900000000000001</v>
      </c>
      <c r="R200" s="225">
        <f>Q200*H200</f>
        <v>0.059500000000000004</v>
      </c>
      <c r="S200" s="225">
        <v>0</v>
      </c>
      <c r="T200" s="225">
        <f>S200*H200</f>
        <v>0</v>
      </c>
      <c r="U200" s="226" t="s">
        <v>19</v>
      </c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R200" s="227" t="s">
        <v>447</v>
      </c>
      <c r="AT200" s="227" t="s">
        <v>337</v>
      </c>
      <c r="AU200" s="227" t="s">
        <v>83</v>
      </c>
      <c r="AY200" s="19" t="s">
        <v>335</v>
      </c>
      <c r="BE200" s="228">
        <f>IF(N200="základní",J200,0)</f>
        <v>0</v>
      </c>
      <c r="BF200" s="228">
        <f>IF(N200="snížená",J200,0)</f>
        <v>0</v>
      </c>
      <c r="BG200" s="228">
        <f>IF(N200="zákl. přenesená",J200,0)</f>
        <v>0</v>
      </c>
      <c r="BH200" s="228">
        <f>IF(N200="sníž. přenesená",J200,0)</f>
        <v>0</v>
      </c>
      <c r="BI200" s="228">
        <f>IF(N200="nulová",J200,0)</f>
        <v>0</v>
      </c>
      <c r="BJ200" s="19" t="s">
        <v>83</v>
      </c>
      <c r="BK200" s="228">
        <f>ROUND(I200*H200,2)</f>
        <v>0</v>
      </c>
      <c r="BL200" s="19" t="s">
        <v>447</v>
      </c>
      <c r="BM200" s="227" t="s">
        <v>4283</v>
      </c>
    </row>
    <row r="201" s="2" customFormat="1">
      <c r="A201" s="40"/>
      <c r="B201" s="41"/>
      <c r="C201" s="42"/>
      <c r="D201" s="229" t="s">
        <v>343</v>
      </c>
      <c r="E201" s="42"/>
      <c r="F201" s="230" t="s">
        <v>4284</v>
      </c>
      <c r="G201" s="42"/>
      <c r="H201" s="42"/>
      <c r="I201" s="231"/>
      <c r="J201" s="42"/>
      <c r="K201" s="42"/>
      <c r="L201" s="46"/>
      <c r="M201" s="232"/>
      <c r="N201" s="233"/>
      <c r="O201" s="86"/>
      <c r="P201" s="86"/>
      <c r="Q201" s="86"/>
      <c r="R201" s="86"/>
      <c r="S201" s="86"/>
      <c r="T201" s="86"/>
      <c r="U201" s="87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T201" s="19" t="s">
        <v>343</v>
      </c>
      <c r="AU201" s="19" t="s">
        <v>83</v>
      </c>
    </row>
    <row r="202" s="2" customFormat="1">
      <c r="A202" s="40"/>
      <c r="B202" s="41"/>
      <c r="C202" s="42"/>
      <c r="D202" s="234" t="s">
        <v>345</v>
      </c>
      <c r="E202" s="42"/>
      <c r="F202" s="235" t="s">
        <v>4285</v>
      </c>
      <c r="G202" s="42"/>
      <c r="H202" s="42"/>
      <c r="I202" s="231"/>
      <c r="J202" s="42"/>
      <c r="K202" s="42"/>
      <c r="L202" s="46"/>
      <c r="M202" s="232"/>
      <c r="N202" s="233"/>
      <c r="O202" s="86"/>
      <c r="P202" s="86"/>
      <c r="Q202" s="86"/>
      <c r="R202" s="86"/>
      <c r="S202" s="86"/>
      <c r="T202" s="86"/>
      <c r="U202" s="87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T202" s="19" t="s">
        <v>345</v>
      </c>
      <c r="AU202" s="19" t="s">
        <v>83</v>
      </c>
    </row>
    <row r="203" s="2" customFormat="1" ht="16.5" customHeight="1">
      <c r="A203" s="40"/>
      <c r="B203" s="41"/>
      <c r="C203" s="216" t="s">
        <v>565</v>
      </c>
      <c r="D203" s="216" t="s">
        <v>337</v>
      </c>
      <c r="E203" s="217" t="s">
        <v>4286</v>
      </c>
      <c r="F203" s="218" t="s">
        <v>4287</v>
      </c>
      <c r="G203" s="219" t="s">
        <v>618</v>
      </c>
      <c r="H203" s="220">
        <v>160</v>
      </c>
      <c r="I203" s="221"/>
      <c r="J203" s="222">
        <f>ROUND(I203*H203,2)</f>
        <v>0</v>
      </c>
      <c r="K203" s="218" t="s">
        <v>341</v>
      </c>
      <c r="L203" s="46"/>
      <c r="M203" s="223" t="s">
        <v>19</v>
      </c>
      <c r="N203" s="224" t="s">
        <v>47</v>
      </c>
      <c r="O203" s="86"/>
      <c r="P203" s="225">
        <f>O203*H203</f>
        <v>0</v>
      </c>
      <c r="Q203" s="225">
        <v>0.0015</v>
      </c>
      <c r="R203" s="225">
        <f>Q203*H203</f>
        <v>0.23999999999999999</v>
      </c>
      <c r="S203" s="225">
        <v>0</v>
      </c>
      <c r="T203" s="225">
        <f>S203*H203</f>
        <v>0</v>
      </c>
      <c r="U203" s="226" t="s">
        <v>19</v>
      </c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R203" s="227" t="s">
        <v>447</v>
      </c>
      <c r="AT203" s="227" t="s">
        <v>337</v>
      </c>
      <c r="AU203" s="227" t="s">
        <v>83</v>
      </c>
      <c r="AY203" s="19" t="s">
        <v>335</v>
      </c>
      <c r="BE203" s="228">
        <f>IF(N203="základní",J203,0)</f>
        <v>0</v>
      </c>
      <c r="BF203" s="228">
        <f>IF(N203="snížená",J203,0)</f>
        <v>0</v>
      </c>
      <c r="BG203" s="228">
        <f>IF(N203="zákl. přenesená",J203,0)</f>
        <v>0</v>
      </c>
      <c r="BH203" s="228">
        <f>IF(N203="sníž. přenesená",J203,0)</f>
        <v>0</v>
      </c>
      <c r="BI203" s="228">
        <f>IF(N203="nulová",J203,0)</f>
        <v>0</v>
      </c>
      <c r="BJ203" s="19" t="s">
        <v>83</v>
      </c>
      <c r="BK203" s="228">
        <f>ROUND(I203*H203,2)</f>
        <v>0</v>
      </c>
      <c r="BL203" s="19" t="s">
        <v>447</v>
      </c>
      <c r="BM203" s="227" t="s">
        <v>4288</v>
      </c>
    </row>
    <row r="204" s="2" customFormat="1">
      <c r="A204" s="40"/>
      <c r="B204" s="41"/>
      <c r="C204" s="42"/>
      <c r="D204" s="229" t="s">
        <v>343</v>
      </c>
      <c r="E204" s="42"/>
      <c r="F204" s="230" t="s">
        <v>4289</v>
      </c>
      <c r="G204" s="42"/>
      <c r="H204" s="42"/>
      <c r="I204" s="231"/>
      <c r="J204" s="42"/>
      <c r="K204" s="42"/>
      <c r="L204" s="46"/>
      <c r="M204" s="232"/>
      <c r="N204" s="233"/>
      <c r="O204" s="86"/>
      <c r="P204" s="86"/>
      <c r="Q204" s="86"/>
      <c r="R204" s="86"/>
      <c r="S204" s="86"/>
      <c r="T204" s="86"/>
      <c r="U204" s="87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T204" s="19" t="s">
        <v>343</v>
      </c>
      <c r="AU204" s="19" t="s">
        <v>83</v>
      </c>
    </row>
    <row r="205" s="2" customFormat="1">
      <c r="A205" s="40"/>
      <c r="B205" s="41"/>
      <c r="C205" s="42"/>
      <c r="D205" s="234" t="s">
        <v>345</v>
      </c>
      <c r="E205" s="42"/>
      <c r="F205" s="235" t="s">
        <v>4290</v>
      </c>
      <c r="G205" s="42"/>
      <c r="H205" s="42"/>
      <c r="I205" s="231"/>
      <c r="J205" s="42"/>
      <c r="K205" s="42"/>
      <c r="L205" s="46"/>
      <c r="M205" s="232"/>
      <c r="N205" s="233"/>
      <c r="O205" s="86"/>
      <c r="P205" s="86"/>
      <c r="Q205" s="86"/>
      <c r="R205" s="86"/>
      <c r="S205" s="86"/>
      <c r="T205" s="86"/>
      <c r="U205" s="87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T205" s="19" t="s">
        <v>345</v>
      </c>
      <c r="AU205" s="19" t="s">
        <v>83</v>
      </c>
    </row>
    <row r="206" s="2" customFormat="1" ht="21.75" customHeight="1">
      <c r="A206" s="40"/>
      <c r="B206" s="41"/>
      <c r="C206" s="216" t="s">
        <v>570</v>
      </c>
      <c r="D206" s="216" t="s">
        <v>337</v>
      </c>
      <c r="E206" s="217" t="s">
        <v>4291</v>
      </c>
      <c r="F206" s="218" t="s">
        <v>4292</v>
      </c>
      <c r="G206" s="219" t="s">
        <v>618</v>
      </c>
      <c r="H206" s="220">
        <v>134</v>
      </c>
      <c r="I206" s="221"/>
      <c r="J206" s="222">
        <f>ROUND(I206*H206,2)</f>
        <v>0</v>
      </c>
      <c r="K206" s="218" t="s">
        <v>341</v>
      </c>
      <c r="L206" s="46"/>
      <c r="M206" s="223" t="s">
        <v>19</v>
      </c>
      <c r="N206" s="224" t="s">
        <v>47</v>
      </c>
      <c r="O206" s="86"/>
      <c r="P206" s="225">
        <f>O206*H206</f>
        <v>0</v>
      </c>
      <c r="Q206" s="225">
        <v>0.00020000000000000001</v>
      </c>
      <c r="R206" s="225">
        <f>Q206*H206</f>
        <v>0.026800000000000001</v>
      </c>
      <c r="S206" s="225">
        <v>0</v>
      </c>
      <c r="T206" s="225">
        <f>S206*H206</f>
        <v>0</v>
      </c>
      <c r="U206" s="226" t="s">
        <v>19</v>
      </c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R206" s="227" t="s">
        <v>447</v>
      </c>
      <c r="AT206" s="227" t="s">
        <v>337</v>
      </c>
      <c r="AU206" s="227" t="s">
        <v>83</v>
      </c>
      <c r="AY206" s="19" t="s">
        <v>335</v>
      </c>
      <c r="BE206" s="228">
        <f>IF(N206="základní",J206,0)</f>
        <v>0</v>
      </c>
      <c r="BF206" s="228">
        <f>IF(N206="snížená",J206,0)</f>
        <v>0</v>
      </c>
      <c r="BG206" s="228">
        <f>IF(N206="zákl. přenesená",J206,0)</f>
        <v>0</v>
      </c>
      <c r="BH206" s="228">
        <f>IF(N206="sníž. přenesená",J206,0)</f>
        <v>0</v>
      </c>
      <c r="BI206" s="228">
        <f>IF(N206="nulová",J206,0)</f>
        <v>0</v>
      </c>
      <c r="BJ206" s="19" t="s">
        <v>83</v>
      </c>
      <c r="BK206" s="228">
        <f>ROUND(I206*H206,2)</f>
        <v>0</v>
      </c>
      <c r="BL206" s="19" t="s">
        <v>447</v>
      </c>
      <c r="BM206" s="227" t="s">
        <v>4293</v>
      </c>
    </row>
    <row r="207" s="2" customFormat="1">
      <c r="A207" s="40"/>
      <c r="B207" s="41"/>
      <c r="C207" s="42"/>
      <c r="D207" s="229" t="s">
        <v>343</v>
      </c>
      <c r="E207" s="42"/>
      <c r="F207" s="230" t="s">
        <v>4294</v>
      </c>
      <c r="G207" s="42"/>
      <c r="H207" s="42"/>
      <c r="I207" s="231"/>
      <c r="J207" s="42"/>
      <c r="K207" s="42"/>
      <c r="L207" s="46"/>
      <c r="M207" s="232"/>
      <c r="N207" s="233"/>
      <c r="O207" s="86"/>
      <c r="P207" s="86"/>
      <c r="Q207" s="86"/>
      <c r="R207" s="86"/>
      <c r="S207" s="86"/>
      <c r="T207" s="86"/>
      <c r="U207" s="87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T207" s="19" t="s">
        <v>343</v>
      </c>
      <c r="AU207" s="19" t="s">
        <v>83</v>
      </c>
    </row>
    <row r="208" s="2" customFormat="1">
      <c r="A208" s="40"/>
      <c r="B208" s="41"/>
      <c r="C208" s="42"/>
      <c r="D208" s="234" t="s">
        <v>345</v>
      </c>
      <c r="E208" s="42"/>
      <c r="F208" s="235" t="s">
        <v>4295</v>
      </c>
      <c r="G208" s="42"/>
      <c r="H208" s="42"/>
      <c r="I208" s="231"/>
      <c r="J208" s="42"/>
      <c r="K208" s="42"/>
      <c r="L208" s="46"/>
      <c r="M208" s="232"/>
      <c r="N208" s="233"/>
      <c r="O208" s="86"/>
      <c r="P208" s="86"/>
      <c r="Q208" s="86"/>
      <c r="R208" s="86"/>
      <c r="S208" s="86"/>
      <c r="T208" s="86"/>
      <c r="U208" s="87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T208" s="19" t="s">
        <v>345</v>
      </c>
      <c r="AU208" s="19" t="s">
        <v>83</v>
      </c>
    </row>
    <row r="209" s="13" customFormat="1">
      <c r="A209" s="13"/>
      <c r="B209" s="236"/>
      <c r="C209" s="237"/>
      <c r="D209" s="229" t="s">
        <v>347</v>
      </c>
      <c r="E209" s="238" t="s">
        <v>19</v>
      </c>
      <c r="F209" s="239" t="s">
        <v>4296</v>
      </c>
      <c r="G209" s="237"/>
      <c r="H209" s="240">
        <v>94</v>
      </c>
      <c r="I209" s="241"/>
      <c r="J209" s="237"/>
      <c r="K209" s="237"/>
      <c r="L209" s="242"/>
      <c r="M209" s="243"/>
      <c r="N209" s="244"/>
      <c r="O209" s="244"/>
      <c r="P209" s="244"/>
      <c r="Q209" s="244"/>
      <c r="R209" s="244"/>
      <c r="S209" s="244"/>
      <c r="T209" s="244"/>
      <c r="U209" s="245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T209" s="246" t="s">
        <v>347</v>
      </c>
      <c r="AU209" s="246" t="s">
        <v>83</v>
      </c>
      <c r="AV209" s="13" t="s">
        <v>85</v>
      </c>
      <c r="AW209" s="13" t="s">
        <v>37</v>
      </c>
      <c r="AX209" s="13" t="s">
        <v>76</v>
      </c>
      <c r="AY209" s="246" t="s">
        <v>335</v>
      </c>
    </row>
    <row r="210" s="13" customFormat="1">
      <c r="A210" s="13"/>
      <c r="B210" s="236"/>
      <c r="C210" s="237"/>
      <c r="D210" s="229" t="s">
        <v>347</v>
      </c>
      <c r="E210" s="238" t="s">
        <v>19</v>
      </c>
      <c r="F210" s="239" t="s">
        <v>4297</v>
      </c>
      <c r="G210" s="237"/>
      <c r="H210" s="240">
        <v>16</v>
      </c>
      <c r="I210" s="241"/>
      <c r="J210" s="237"/>
      <c r="K210" s="237"/>
      <c r="L210" s="242"/>
      <c r="M210" s="243"/>
      <c r="N210" s="244"/>
      <c r="O210" s="244"/>
      <c r="P210" s="244"/>
      <c r="Q210" s="244"/>
      <c r="R210" s="244"/>
      <c r="S210" s="244"/>
      <c r="T210" s="244"/>
      <c r="U210" s="245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T210" s="246" t="s">
        <v>347</v>
      </c>
      <c r="AU210" s="246" t="s">
        <v>83</v>
      </c>
      <c r="AV210" s="13" t="s">
        <v>85</v>
      </c>
      <c r="AW210" s="13" t="s">
        <v>37</v>
      </c>
      <c r="AX210" s="13" t="s">
        <v>76</v>
      </c>
      <c r="AY210" s="246" t="s">
        <v>335</v>
      </c>
    </row>
    <row r="211" s="13" customFormat="1">
      <c r="A211" s="13"/>
      <c r="B211" s="236"/>
      <c r="C211" s="237"/>
      <c r="D211" s="229" t="s">
        <v>347</v>
      </c>
      <c r="E211" s="238" t="s">
        <v>19</v>
      </c>
      <c r="F211" s="239" t="s">
        <v>4298</v>
      </c>
      <c r="G211" s="237"/>
      <c r="H211" s="240">
        <v>24</v>
      </c>
      <c r="I211" s="241"/>
      <c r="J211" s="237"/>
      <c r="K211" s="237"/>
      <c r="L211" s="242"/>
      <c r="M211" s="243"/>
      <c r="N211" s="244"/>
      <c r="O211" s="244"/>
      <c r="P211" s="244"/>
      <c r="Q211" s="244"/>
      <c r="R211" s="244"/>
      <c r="S211" s="244"/>
      <c r="T211" s="244"/>
      <c r="U211" s="245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T211" s="246" t="s">
        <v>347</v>
      </c>
      <c r="AU211" s="246" t="s">
        <v>83</v>
      </c>
      <c r="AV211" s="13" t="s">
        <v>85</v>
      </c>
      <c r="AW211" s="13" t="s">
        <v>37</v>
      </c>
      <c r="AX211" s="13" t="s">
        <v>76</v>
      </c>
      <c r="AY211" s="246" t="s">
        <v>335</v>
      </c>
    </row>
    <row r="212" s="15" customFormat="1">
      <c r="A212" s="15"/>
      <c r="B212" s="267"/>
      <c r="C212" s="268"/>
      <c r="D212" s="229" t="s">
        <v>347</v>
      </c>
      <c r="E212" s="269" t="s">
        <v>19</v>
      </c>
      <c r="F212" s="270" t="s">
        <v>462</v>
      </c>
      <c r="G212" s="268"/>
      <c r="H212" s="271">
        <v>134</v>
      </c>
      <c r="I212" s="272"/>
      <c r="J212" s="268"/>
      <c r="K212" s="268"/>
      <c r="L212" s="273"/>
      <c r="M212" s="274"/>
      <c r="N212" s="275"/>
      <c r="O212" s="275"/>
      <c r="P212" s="275"/>
      <c r="Q212" s="275"/>
      <c r="R212" s="275"/>
      <c r="S212" s="275"/>
      <c r="T212" s="275"/>
      <c r="U212" s="276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T212" s="277" t="s">
        <v>347</v>
      </c>
      <c r="AU212" s="277" t="s">
        <v>83</v>
      </c>
      <c r="AV212" s="15" t="s">
        <v>103</v>
      </c>
      <c r="AW212" s="15" t="s">
        <v>37</v>
      </c>
      <c r="AX212" s="15" t="s">
        <v>83</v>
      </c>
      <c r="AY212" s="277" t="s">
        <v>335</v>
      </c>
    </row>
    <row r="213" s="2" customFormat="1" ht="24.15" customHeight="1">
      <c r="A213" s="40"/>
      <c r="B213" s="41"/>
      <c r="C213" s="216" t="s">
        <v>581</v>
      </c>
      <c r="D213" s="216" t="s">
        <v>337</v>
      </c>
      <c r="E213" s="217" t="s">
        <v>4299</v>
      </c>
      <c r="F213" s="218" t="s">
        <v>4300</v>
      </c>
      <c r="G213" s="219" t="s">
        <v>618</v>
      </c>
      <c r="H213" s="220">
        <v>210</v>
      </c>
      <c r="I213" s="221"/>
      <c r="J213" s="222">
        <f>ROUND(I213*H213,2)</f>
        <v>0</v>
      </c>
      <c r="K213" s="218" t="s">
        <v>341</v>
      </c>
      <c r="L213" s="46"/>
      <c r="M213" s="223" t="s">
        <v>19</v>
      </c>
      <c r="N213" s="224" t="s">
        <v>47</v>
      </c>
      <c r="O213" s="86"/>
      <c r="P213" s="225">
        <f>O213*H213</f>
        <v>0</v>
      </c>
      <c r="Q213" s="225">
        <v>0.00024000000000000001</v>
      </c>
      <c r="R213" s="225">
        <f>Q213*H213</f>
        <v>0.0504</v>
      </c>
      <c r="S213" s="225">
        <v>0</v>
      </c>
      <c r="T213" s="225">
        <f>S213*H213</f>
        <v>0</v>
      </c>
      <c r="U213" s="226" t="s">
        <v>19</v>
      </c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R213" s="227" t="s">
        <v>447</v>
      </c>
      <c r="AT213" s="227" t="s">
        <v>337</v>
      </c>
      <c r="AU213" s="227" t="s">
        <v>83</v>
      </c>
      <c r="AY213" s="19" t="s">
        <v>335</v>
      </c>
      <c r="BE213" s="228">
        <f>IF(N213="základní",J213,0)</f>
        <v>0</v>
      </c>
      <c r="BF213" s="228">
        <f>IF(N213="snížená",J213,0)</f>
        <v>0</v>
      </c>
      <c r="BG213" s="228">
        <f>IF(N213="zákl. přenesená",J213,0)</f>
        <v>0</v>
      </c>
      <c r="BH213" s="228">
        <f>IF(N213="sníž. přenesená",J213,0)</f>
        <v>0</v>
      </c>
      <c r="BI213" s="228">
        <f>IF(N213="nulová",J213,0)</f>
        <v>0</v>
      </c>
      <c r="BJ213" s="19" t="s">
        <v>83</v>
      </c>
      <c r="BK213" s="228">
        <f>ROUND(I213*H213,2)</f>
        <v>0</v>
      </c>
      <c r="BL213" s="19" t="s">
        <v>447</v>
      </c>
      <c r="BM213" s="227" t="s">
        <v>4301</v>
      </c>
    </row>
    <row r="214" s="2" customFormat="1">
      <c r="A214" s="40"/>
      <c r="B214" s="41"/>
      <c r="C214" s="42"/>
      <c r="D214" s="229" t="s">
        <v>343</v>
      </c>
      <c r="E214" s="42"/>
      <c r="F214" s="230" t="s">
        <v>4302</v>
      </c>
      <c r="G214" s="42"/>
      <c r="H214" s="42"/>
      <c r="I214" s="231"/>
      <c r="J214" s="42"/>
      <c r="K214" s="42"/>
      <c r="L214" s="46"/>
      <c r="M214" s="232"/>
      <c r="N214" s="233"/>
      <c r="O214" s="86"/>
      <c r="P214" s="86"/>
      <c r="Q214" s="86"/>
      <c r="R214" s="86"/>
      <c r="S214" s="86"/>
      <c r="T214" s="86"/>
      <c r="U214" s="87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T214" s="19" t="s">
        <v>343</v>
      </c>
      <c r="AU214" s="19" t="s">
        <v>83</v>
      </c>
    </row>
    <row r="215" s="2" customFormat="1">
      <c r="A215" s="40"/>
      <c r="B215" s="41"/>
      <c r="C215" s="42"/>
      <c r="D215" s="234" t="s">
        <v>345</v>
      </c>
      <c r="E215" s="42"/>
      <c r="F215" s="235" t="s">
        <v>4303</v>
      </c>
      <c r="G215" s="42"/>
      <c r="H215" s="42"/>
      <c r="I215" s="231"/>
      <c r="J215" s="42"/>
      <c r="K215" s="42"/>
      <c r="L215" s="46"/>
      <c r="M215" s="232"/>
      <c r="N215" s="233"/>
      <c r="O215" s="86"/>
      <c r="P215" s="86"/>
      <c r="Q215" s="86"/>
      <c r="R215" s="86"/>
      <c r="S215" s="86"/>
      <c r="T215" s="86"/>
      <c r="U215" s="87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T215" s="19" t="s">
        <v>345</v>
      </c>
      <c r="AU215" s="19" t="s">
        <v>83</v>
      </c>
    </row>
    <row r="216" s="13" customFormat="1">
      <c r="A216" s="13"/>
      <c r="B216" s="236"/>
      <c r="C216" s="237"/>
      <c r="D216" s="229" t="s">
        <v>347</v>
      </c>
      <c r="E216" s="238" t="s">
        <v>19</v>
      </c>
      <c r="F216" s="239" t="s">
        <v>4304</v>
      </c>
      <c r="G216" s="237"/>
      <c r="H216" s="240">
        <v>50</v>
      </c>
      <c r="I216" s="241"/>
      <c r="J216" s="237"/>
      <c r="K216" s="237"/>
      <c r="L216" s="242"/>
      <c r="M216" s="243"/>
      <c r="N216" s="244"/>
      <c r="O216" s="244"/>
      <c r="P216" s="244"/>
      <c r="Q216" s="244"/>
      <c r="R216" s="244"/>
      <c r="S216" s="244"/>
      <c r="T216" s="244"/>
      <c r="U216" s="245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T216" s="246" t="s">
        <v>347</v>
      </c>
      <c r="AU216" s="246" t="s">
        <v>83</v>
      </c>
      <c r="AV216" s="13" t="s">
        <v>85</v>
      </c>
      <c r="AW216" s="13" t="s">
        <v>37</v>
      </c>
      <c r="AX216" s="13" t="s">
        <v>76</v>
      </c>
      <c r="AY216" s="246" t="s">
        <v>335</v>
      </c>
    </row>
    <row r="217" s="13" customFormat="1">
      <c r="A217" s="13"/>
      <c r="B217" s="236"/>
      <c r="C217" s="237"/>
      <c r="D217" s="229" t="s">
        <v>347</v>
      </c>
      <c r="E217" s="238" t="s">
        <v>19</v>
      </c>
      <c r="F217" s="239" t="s">
        <v>4305</v>
      </c>
      <c r="G217" s="237"/>
      <c r="H217" s="240">
        <v>160</v>
      </c>
      <c r="I217" s="241"/>
      <c r="J217" s="237"/>
      <c r="K217" s="237"/>
      <c r="L217" s="242"/>
      <c r="M217" s="243"/>
      <c r="N217" s="244"/>
      <c r="O217" s="244"/>
      <c r="P217" s="244"/>
      <c r="Q217" s="244"/>
      <c r="R217" s="244"/>
      <c r="S217" s="244"/>
      <c r="T217" s="244"/>
      <c r="U217" s="245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T217" s="246" t="s">
        <v>347</v>
      </c>
      <c r="AU217" s="246" t="s">
        <v>83</v>
      </c>
      <c r="AV217" s="13" t="s">
        <v>85</v>
      </c>
      <c r="AW217" s="13" t="s">
        <v>37</v>
      </c>
      <c r="AX217" s="13" t="s">
        <v>76</v>
      </c>
      <c r="AY217" s="246" t="s">
        <v>335</v>
      </c>
    </row>
    <row r="218" s="15" customFormat="1">
      <c r="A218" s="15"/>
      <c r="B218" s="267"/>
      <c r="C218" s="268"/>
      <c r="D218" s="229" t="s">
        <v>347</v>
      </c>
      <c r="E218" s="269" t="s">
        <v>19</v>
      </c>
      <c r="F218" s="270" t="s">
        <v>462</v>
      </c>
      <c r="G218" s="268"/>
      <c r="H218" s="271">
        <v>210</v>
      </c>
      <c r="I218" s="272"/>
      <c r="J218" s="268"/>
      <c r="K218" s="268"/>
      <c r="L218" s="273"/>
      <c r="M218" s="274"/>
      <c r="N218" s="275"/>
      <c r="O218" s="275"/>
      <c r="P218" s="275"/>
      <c r="Q218" s="275"/>
      <c r="R218" s="275"/>
      <c r="S218" s="275"/>
      <c r="T218" s="275"/>
      <c r="U218" s="276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T218" s="277" t="s">
        <v>347</v>
      </c>
      <c r="AU218" s="277" t="s">
        <v>83</v>
      </c>
      <c r="AV218" s="15" t="s">
        <v>103</v>
      </c>
      <c r="AW218" s="15" t="s">
        <v>37</v>
      </c>
      <c r="AX218" s="15" t="s">
        <v>83</v>
      </c>
      <c r="AY218" s="277" t="s">
        <v>335</v>
      </c>
    </row>
    <row r="219" s="12" customFormat="1" ht="25.92" customHeight="1">
      <c r="A219" s="12"/>
      <c r="B219" s="200"/>
      <c r="C219" s="201"/>
      <c r="D219" s="202" t="s">
        <v>75</v>
      </c>
      <c r="E219" s="203" t="s">
        <v>3261</v>
      </c>
      <c r="F219" s="203" t="s">
        <v>4306</v>
      </c>
      <c r="G219" s="201"/>
      <c r="H219" s="201"/>
      <c r="I219" s="204"/>
      <c r="J219" s="205">
        <f>BK219</f>
        <v>0</v>
      </c>
      <c r="K219" s="201"/>
      <c r="L219" s="206"/>
      <c r="M219" s="207"/>
      <c r="N219" s="208"/>
      <c r="O219" s="208"/>
      <c r="P219" s="209">
        <f>SUM(P220:P228)</f>
        <v>0</v>
      </c>
      <c r="Q219" s="208"/>
      <c r="R219" s="209">
        <f>SUM(R220:R228)</f>
        <v>0.24761</v>
      </c>
      <c r="S219" s="208"/>
      <c r="T219" s="209">
        <f>SUM(T220:T228)</f>
        <v>0</v>
      </c>
      <c r="U219" s="210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R219" s="211" t="s">
        <v>83</v>
      </c>
      <c r="AT219" s="212" t="s">
        <v>75</v>
      </c>
      <c r="AU219" s="212" t="s">
        <v>76</v>
      </c>
      <c r="AY219" s="211" t="s">
        <v>335</v>
      </c>
      <c r="BK219" s="213">
        <f>SUM(BK220:BK228)</f>
        <v>0</v>
      </c>
    </row>
    <row r="220" s="2" customFormat="1" ht="21.75" customHeight="1">
      <c r="A220" s="40"/>
      <c r="B220" s="41"/>
      <c r="C220" s="216" t="s">
        <v>586</v>
      </c>
      <c r="D220" s="216" t="s">
        <v>337</v>
      </c>
      <c r="E220" s="217" t="s">
        <v>4307</v>
      </c>
      <c r="F220" s="218" t="s">
        <v>4308</v>
      </c>
      <c r="G220" s="219" t="s">
        <v>666</v>
      </c>
      <c r="H220" s="220">
        <v>3</v>
      </c>
      <c r="I220" s="221"/>
      <c r="J220" s="222">
        <f>ROUND(I220*H220,2)</f>
        <v>0</v>
      </c>
      <c r="K220" s="218" t="s">
        <v>341</v>
      </c>
      <c r="L220" s="46"/>
      <c r="M220" s="223" t="s">
        <v>19</v>
      </c>
      <c r="N220" s="224" t="s">
        <v>47</v>
      </c>
      <c r="O220" s="86"/>
      <c r="P220" s="225">
        <f>O220*H220</f>
        <v>0</v>
      </c>
      <c r="Q220" s="225">
        <v>0.018499999999999999</v>
      </c>
      <c r="R220" s="225">
        <f>Q220*H220</f>
        <v>0.055499999999999994</v>
      </c>
      <c r="S220" s="225">
        <v>0</v>
      </c>
      <c r="T220" s="225">
        <f>S220*H220</f>
        <v>0</v>
      </c>
      <c r="U220" s="226" t="s">
        <v>19</v>
      </c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R220" s="227" t="s">
        <v>447</v>
      </c>
      <c r="AT220" s="227" t="s">
        <v>337</v>
      </c>
      <c r="AU220" s="227" t="s">
        <v>83</v>
      </c>
      <c r="AY220" s="19" t="s">
        <v>335</v>
      </c>
      <c r="BE220" s="228">
        <f>IF(N220="základní",J220,0)</f>
        <v>0</v>
      </c>
      <c r="BF220" s="228">
        <f>IF(N220="snížená",J220,0)</f>
        <v>0</v>
      </c>
      <c r="BG220" s="228">
        <f>IF(N220="zákl. přenesená",J220,0)</f>
        <v>0</v>
      </c>
      <c r="BH220" s="228">
        <f>IF(N220="sníž. přenesená",J220,0)</f>
        <v>0</v>
      </c>
      <c r="BI220" s="228">
        <f>IF(N220="nulová",J220,0)</f>
        <v>0</v>
      </c>
      <c r="BJ220" s="19" t="s">
        <v>83</v>
      </c>
      <c r="BK220" s="228">
        <f>ROUND(I220*H220,2)</f>
        <v>0</v>
      </c>
      <c r="BL220" s="19" t="s">
        <v>447</v>
      </c>
      <c r="BM220" s="227" t="s">
        <v>4309</v>
      </c>
    </row>
    <row r="221" s="2" customFormat="1">
      <c r="A221" s="40"/>
      <c r="B221" s="41"/>
      <c r="C221" s="42"/>
      <c r="D221" s="229" t="s">
        <v>343</v>
      </c>
      <c r="E221" s="42"/>
      <c r="F221" s="230" t="s">
        <v>4310</v>
      </c>
      <c r="G221" s="42"/>
      <c r="H221" s="42"/>
      <c r="I221" s="231"/>
      <c r="J221" s="42"/>
      <c r="K221" s="42"/>
      <c r="L221" s="46"/>
      <c r="M221" s="232"/>
      <c r="N221" s="233"/>
      <c r="O221" s="86"/>
      <c r="P221" s="86"/>
      <c r="Q221" s="86"/>
      <c r="R221" s="86"/>
      <c r="S221" s="86"/>
      <c r="T221" s="86"/>
      <c r="U221" s="87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T221" s="19" t="s">
        <v>343</v>
      </c>
      <c r="AU221" s="19" t="s">
        <v>83</v>
      </c>
    </row>
    <row r="222" s="2" customFormat="1">
      <c r="A222" s="40"/>
      <c r="B222" s="41"/>
      <c r="C222" s="42"/>
      <c r="D222" s="234" t="s">
        <v>345</v>
      </c>
      <c r="E222" s="42"/>
      <c r="F222" s="235" t="s">
        <v>4311</v>
      </c>
      <c r="G222" s="42"/>
      <c r="H222" s="42"/>
      <c r="I222" s="231"/>
      <c r="J222" s="42"/>
      <c r="K222" s="42"/>
      <c r="L222" s="46"/>
      <c r="M222" s="232"/>
      <c r="N222" s="233"/>
      <c r="O222" s="86"/>
      <c r="P222" s="86"/>
      <c r="Q222" s="86"/>
      <c r="R222" s="86"/>
      <c r="S222" s="86"/>
      <c r="T222" s="86"/>
      <c r="U222" s="87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T222" s="19" t="s">
        <v>345</v>
      </c>
      <c r="AU222" s="19" t="s">
        <v>83</v>
      </c>
    </row>
    <row r="223" s="2" customFormat="1" ht="21.75" customHeight="1">
      <c r="A223" s="40"/>
      <c r="B223" s="41"/>
      <c r="C223" s="216" t="s">
        <v>594</v>
      </c>
      <c r="D223" s="216" t="s">
        <v>337</v>
      </c>
      <c r="E223" s="217" t="s">
        <v>4312</v>
      </c>
      <c r="F223" s="218" t="s">
        <v>4313</v>
      </c>
      <c r="G223" s="219" t="s">
        <v>666</v>
      </c>
      <c r="H223" s="220">
        <v>5</v>
      </c>
      <c r="I223" s="221"/>
      <c r="J223" s="222">
        <f>ROUND(I223*H223,2)</f>
        <v>0</v>
      </c>
      <c r="K223" s="218" t="s">
        <v>341</v>
      </c>
      <c r="L223" s="46"/>
      <c r="M223" s="223" t="s">
        <v>19</v>
      </c>
      <c r="N223" s="224" t="s">
        <v>47</v>
      </c>
      <c r="O223" s="86"/>
      <c r="P223" s="225">
        <f>O223*H223</f>
        <v>0</v>
      </c>
      <c r="Q223" s="225">
        <v>0.02828</v>
      </c>
      <c r="R223" s="225">
        <f>Q223*H223</f>
        <v>0.1414</v>
      </c>
      <c r="S223" s="225">
        <v>0</v>
      </c>
      <c r="T223" s="225">
        <f>S223*H223</f>
        <v>0</v>
      </c>
      <c r="U223" s="226" t="s">
        <v>19</v>
      </c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R223" s="227" t="s">
        <v>447</v>
      </c>
      <c r="AT223" s="227" t="s">
        <v>337</v>
      </c>
      <c r="AU223" s="227" t="s">
        <v>83</v>
      </c>
      <c r="AY223" s="19" t="s">
        <v>335</v>
      </c>
      <c r="BE223" s="228">
        <f>IF(N223="základní",J223,0)</f>
        <v>0</v>
      </c>
      <c r="BF223" s="228">
        <f>IF(N223="snížená",J223,0)</f>
        <v>0</v>
      </c>
      <c r="BG223" s="228">
        <f>IF(N223="zákl. přenesená",J223,0)</f>
        <v>0</v>
      </c>
      <c r="BH223" s="228">
        <f>IF(N223="sníž. přenesená",J223,0)</f>
        <v>0</v>
      </c>
      <c r="BI223" s="228">
        <f>IF(N223="nulová",J223,0)</f>
        <v>0</v>
      </c>
      <c r="BJ223" s="19" t="s">
        <v>83</v>
      </c>
      <c r="BK223" s="228">
        <f>ROUND(I223*H223,2)</f>
        <v>0</v>
      </c>
      <c r="BL223" s="19" t="s">
        <v>447</v>
      </c>
      <c r="BM223" s="227" t="s">
        <v>4314</v>
      </c>
    </row>
    <row r="224" s="2" customFormat="1">
      <c r="A224" s="40"/>
      <c r="B224" s="41"/>
      <c r="C224" s="42"/>
      <c r="D224" s="229" t="s">
        <v>343</v>
      </c>
      <c r="E224" s="42"/>
      <c r="F224" s="230" t="s">
        <v>4315</v>
      </c>
      <c r="G224" s="42"/>
      <c r="H224" s="42"/>
      <c r="I224" s="231"/>
      <c r="J224" s="42"/>
      <c r="K224" s="42"/>
      <c r="L224" s="46"/>
      <c r="M224" s="232"/>
      <c r="N224" s="233"/>
      <c r="O224" s="86"/>
      <c r="P224" s="86"/>
      <c r="Q224" s="86"/>
      <c r="R224" s="86"/>
      <c r="S224" s="86"/>
      <c r="T224" s="86"/>
      <c r="U224" s="87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T224" s="19" t="s">
        <v>343</v>
      </c>
      <c r="AU224" s="19" t="s">
        <v>83</v>
      </c>
    </row>
    <row r="225" s="2" customFormat="1">
      <c r="A225" s="40"/>
      <c r="B225" s="41"/>
      <c r="C225" s="42"/>
      <c r="D225" s="234" t="s">
        <v>345</v>
      </c>
      <c r="E225" s="42"/>
      <c r="F225" s="235" t="s">
        <v>4316</v>
      </c>
      <c r="G225" s="42"/>
      <c r="H225" s="42"/>
      <c r="I225" s="231"/>
      <c r="J225" s="42"/>
      <c r="K225" s="42"/>
      <c r="L225" s="46"/>
      <c r="M225" s="232"/>
      <c r="N225" s="233"/>
      <c r="O225" s="86"/>
      <c r="P225" s="86"/>
      <c r="Q225" s="86"/>
      <c r="R225" s="86"/>
      <c r="S225" s="86"/>
      <c r="T225" s="86"/>
      <c r="U225" s="87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T225" s="19" t="s">
        <v>345</v>
      </c>
      <c r="AU225" s="19" t="s">
        <v>83</v>
      </c>
    </row>
    <row r="226" s="2" customFormat="1" ht="21.75" customHeight="1">
      <c r="A226" s="40"/>
      <c r="B226" s="41"/>
      <c r="C226" s="216" t="s">
        <v>598</v>
      </c>
      <c r="D226" s="216" t="s">
        <v>337</v>
      </c>
      <c r="E226" s="217" t="s">
        <v>4317</v>
      </c>
      <c r="F226" s="218" t="s">
        <v>4318</v>
      </c>
      <c r="G226" s="219" t="s">
        <v>666</v>
      </c>
      <c r="H226" s="220">
        <v>1</v>
      </c>
      <c r="I226" s="221"/>
      <c r="J226" s="222">
        <f>ROUND(I226*H226,2)</f>
        <v>0</v>
      </c>
      <c r="K226" s="218" t="s">
        <v>341</v>
      </c>
      <c r="L226" s="46"/>
      <c r="M226" s="223" t="s">
        <v>19</v>
      </c>
      <c r="N226" s="224" t="s">
        <v>47</v>
      </c>
      <c r="O226" s="86"/>
      <c r="P226" s="225">
        <f>O226*H226</f>
        <v>0</v>
      </c>
      <c r="Q226" s="225">
        <v>0.050709999999999998</v>
      </c>
      <c r="R226" s="225">
        <f>Q226*H226</f>
        <v>0.050709999999999998</v>
      </c>
      <c r="S226" s="225">
        <v>0</v>
      </c>
      <c r="T226" s="225">
        <f>S226*H226</f>
        <v>0</v>
      </c>
      <c r="U226" s="226" t="s">
        <v>19</v>
      </c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R226" s="227" t="s">
        <v>447</v>
      </c>
      <c r="AT226" s="227" t="s">
        <v>337</v>
      </c>
      <c r="AU226" s="227" t="s">
        <v>83</v>
      </c>
      <c r="AY226" s="19" t="s">
        <v>335</v>
      </c>
      <c r="BE226" s="228">
        <f>IF(N226="základní",J226,0)</f>
        <v>0</v>
      </c>
      <c r="BF226" s="228">
        <f>IF(N226="snížená",J226,0)</f>
        <v>0</v>
      </c>
      <c r="BG226" s="228">
        <f>IF(N226="zákl. přenesená",J226,0)</f>
        <v>0</v>
      </c>
      <c r="BH226" s="228">
        <f>IF(N226="sníž. přenesená",J226,0)</f>
        <v>0</v>
      </c>
      <c r="BI226" s="228">
        <f>IF(N226="nulová",J226,0)</f>
        <v>0</v>
      </c>
      <c r="BJ226" s="19" t="s">
        <v>83</v>
      </c>
      <c r="BK226" s="228">
        <f>ROUND(I226*H226,2)</f>
        <v>0</v>
      </c>
      <c r="BL226" s="19" t="s">
        <v>447</v>
      </c>
      <c r="BM226" s="227" t="s">
        <v>4319</v>
      </c>
    </row>
    <row r="227" s="2" customFormat="1">
      <c r="A227" s="40"/>
      <c r="B227" s="41"/>
      <c r="C227" s="42"/>
      <c r="D227" s="229" t="s">
        <v>343</v>
      </c>
      <c r="E227" s="42"/>
      <c r="F227" s="230" t="s">
        <v>4320</v>
      </c>
      <c r="G227" s="42"/>
      <c r="H227" s="42"/>
      <c r="I227" s="231"/>
      <c r="J227" s="42"/>
      <c r="K227" s="42"/>
      <c r="L227" s="46"/>
      <c r="M227" s="232"/>
      <c r="N227" s="233"/>
      <c r="O227" s="86"/>
      <c r="P227" s="86"/>
      <c r="Q227" s="86"/>
      <c r="R227" s="86"/>
      <c r="S227" s="86"/>
      <c r="T227" s="86"/>
      <c r="U227" s="87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T227" s="19" t="s">
        <v>343</v>
      </c>
      <c r="AU227" s="19" t="s">
        <v>83</v>
      </c>
    </row>
    <row r="228" s="2" customFormat="1">
      <c r="A228" s="40"/>
      <c r="B228" s="41"/>
      <c r="C228" s="42"/>
      <c r="D228" s="234" t="s">
        <v>345</v>
      </c>
      <c r="E228" s="42"/>
      <c r="F228" s="235" t="s">
        <v>4321</v>
      </c>
      <c r="G228" s="42"/>
      <c r="H228" s="42"/>
      <c r="I228" s="231"/>
      <c r="J228" s="42"/>
      <c r="K228" s="42"/>
      <c r="L228" s="46"/>
      <c r="M228" s="232"/>
      <c r="N228" s="233"/>
      <c r="O228" s="86"/>
      <c r="P228" s="86"/>
      <c r="Q228" s="86"/>
      <c r="R228" s="86"/>
      <c r="S228" s="86"/>
      <c r="T228" s="86"/>
      <c r="U228" s="87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T228" s="19" t="s">
        <v>345</v>
      </c>
      <c r="AU228" s="19" t="s">
        <v>83</v>
      </c>
    </row>
    <row r="229" s="12" customFormat="1" ht="25.92" customHeight="1">
      <c r="A229" s="12"/>
      <c r="B229" s="200"/>
      <c r="C229" s="201"/>
      <c r="D229" s="202" t="s">
        <v>75</v>
      </c>
      <c r="E229" s="203" t="s">
        <v>3452</v>
      </c>
      <c r="F229" s="203" t="s">
        <v>4322</v>
      </c>
      <c r="G229" s="201"/>
      <c r="H229" s="201"/>
      <c r="I229" s="204"/>
      <c r="J229" s="205">
        <f>BK229</f>
        <v>0</v>
      </c>
      <c r="K229" s="201"/>
      <c r="L229" s="206"/>
      <c r="M229" s="207"/>
      <c r="N229" s="208"/>
      <c r="O229" s="208"/>
      <c r="P229" s="209">
        <f>SUM(P230:P234)</f>
        <v>0</v>
      </c>
      <c r="Q229" s="208"/>
      <c r="R229" s="209">
        <f>SUM(R230:R234)</f>
        <v>0.0055999999999999999</v>
      </c>
      <c r="S229" s="208"/>
      <c r="T229" s="209">
        <f>SUM(T230:T234)</f>
        <v>0</v>
      </c>
      <c r="U229" s="210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R229" s="211" t="s">
        <v>83</v>
      </c>
      <c r="AT229" s="212" t="s">
        <v>75</v>
      </c>
      <c r="AU229" s="212" t="s">
        <v>76</v>
      </c>
      <c r="AY229" s="211" t="s">
        <v>335</v>
      </c>
      <c r="BK229" s="213">
        <f>SUM(BK230:BK234)</f>
        <v>0</v>
      </c>
    </row>
    <row r="230" s="2" customFormat="1" ht="16.5" customHeight="1">
      <c r="A230" s="40"/>
      <c r="B230" s="41"/>
      <c r="C230" s="216" t="s">
        <v>604</v>
      </c>
      <c r="D230" s="216" t="s">
        <v>337</v>
      </c>
      <c r="E230" s="217" t="s">
        <v>4323</v>
      </c>
      <c r="F230" s="218" t="s">
        <v>4324</v>
      </c>
      <c r="G230" s="219" t="s">
        <v>666</v>
      </c>
      <c r="H230" s="220">
        <v>8</v>
      </c>
      <c r="I230" s="221"/>
      <c r="J230" s="222">
        <f>ROUND(I230*H230,2)</f>
        <v>0</v>
      </c>
      <c r="K230" s="218" t="s">
        <v>341</v>
      </c>
      <c r="L230" s="46"/>
      <c r="M230" s="223" t="s">
        <v>19</v>
      </c>
      <c r="N230" s="224" t="s">
        <v>47</v>
      </c>
      <c r="O230" s="86"/>
      <c r="P230" s="225">
        <f>O230*H230</f>
        <v>0</v>
      </c>
      <c r="Q230" s="225">
        <v>0.00069999999999999999</v>
      </c>
      <c r="R230" s="225">
        <f>Q230*H230</f>
        <v>0.0055999999999999999</v>
      </c>
      <c r="S230" s="225">
        <v>0</v>
      </c>
      <c r="T230" s="225">
        <f>S230*H230</f>
        <v>0</v>
      </c>
      <c r="U230" s="226" t="s">
        <v>19</v>
      </c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R230" s="227" t="s">
        <v>447</v>
      </c>
      <c r="AT230" s="227" t="s">
        <v>337</v>
      </c>
      <c r="AU230" s="227" t="s">
        <v>83</v>
      </c>
      <c r="AY230" s="19" t="s">
        <v>335</v>
      </c>
      <c r="BE230" s="228">
        <f>IF(N230="základní",J230,0)</f>
        <v>0</v>
      </c>
      <c r="BF230" s="228">
        <f>IF(N230="snížená",J230,0)</f>
        <v>0</v>
      </c>
      <c r="BG230" s="228">
        <f>IF(N230="zákl. přenesená",J230,0)</f>
        <v>0</v>
      </c>
      <c r="BH230" s="228">
        <f>IF(N230="sníž. přenesená",J230,0)</f>
        <v>0</v>
      </c>
      <c r="BI230" s="228">
        <f>IF(N230="nulová",J230,0)</f>
        <v>0</v>
      </c>
      <c r="BJ230" s="19" t="s">
        <v>83</v>
      </c>
      <c r="BK230" s="228">
        <f>ROUND(I230*H230,2)</f>
        <v>0</v>
      </c>
      <c r="BL230" s="19" t="s">
        <v>447</v>
      </c>
      <c r="BM230" s="227" t="s">
        <v>4325</v>
      </c>
    </row>
    <row r="231" s="2" customFormat="1">
      <c r="A231" s="40"/>
      <c r="B231" s="41"/>
      <c r="C231" s="42"/>
      <c r="D231" s="229" t="s">
        <v>343</v>
      </c>
      <c r="E231" s="42"/>
      <c r="F231" s="230" t="s">
        <v>4326</v>
      </c>
      <c r="G231" s="42"/>
      <c r="H231" s="42"/>
      <c r="I231" s="231"/>
      <c r="J231" s="42"/>
      <c r="K231" s="42"/>
      <c r="L231" s="46"/>
      <c r="M231" s="232"/>
      <c r="N231" s="233"/>
      <c r="O231" s="86"/>
      <c r="P231" s="86"/>
      <c r="Q231" s="86"/>
      <c r="R231" s="86"/>
      <c r="S231" s="86"/>
      <c r="T231" s="86"/>
      <c r="U231" s="87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T231" s="19" t="s">
        <v>343</v>
      </c>
      <c r="AU231" s="19" t="s">
        <v>83</v>
      </c>
    </row>
    <row r="232" s="2" customFormat="1">
      <c r="A232" s="40"/>
      <c r="B232" s="41"/>
      <c r="C232" s="42"/>
      <c r="D232" s="234" t="s">
        <v>345</v>
      </c>
      <c r="E232" s="42"/>
      <c r="F232" s="235" t="s">
        <v>4327</v>
      </c>
      <c r="G232" s="42"/>
      <c r="H232" s="42"/>
      <c r="I232" s="231"/>
      <c r="J232" s="42"/>
      <c r="K232" s="42"/>
      <c r="L232" s="46"/>
      <c r="M232" s="232"/>
      <c r="N232" s="233"/>
      <c r="O232" s="86"/>
      <c r="P232" s="86"/>
      <c r="Q232" s="86"/>
      <c r="R232" s="86"/>
      <c r="S232" s="86"/>
      <c r="T232" s="86"/>
      <c r="U232" s="87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T232" s="19" t="s">
        <v>345</v>
      </c>
      <c r="AU232" s="19" t="s">
        <v>83</v>
      </c>
    </row>
    <row r="233" s="2" customFormat="1" ht="16.5" customHeight="1">
      <c r="A233" s="40"/>
      <c r="B233" s="41"/>
      <c r="C233" s="216" t="s">
        <v>615</v>
      </c>
      <c r="D233" s="216" t="s">
        <v>337</v>
      </c>
      <c r="E233" s="217" t="s">
        <v>4263</v>
      </c>
      <c r="F233" s="218" t="s">
        <v>4264</v>
      </c>
      <c r="G233" s="219" t="s">
        <v>4140</v>
      </c>
      <c r="H233" s="220">
        <v>9</v>
      </c>
      <c r="I233" s="221"/>
      <c r="J233" s="222">
        <f>ROUND(I233*H233,2)</f>
        <v>0</v>
      </c>
      <c r="K233" s="218" t="s">
        <v>19</v>
      </c>
      <c r="L233" s="46"/>
      <c r="M233" s="223" t="s">
        <v>19</v>
      </c>
      <c r="N233" s="224" t="s">
        <v>47</v>
      </c>
      <c r="O233" s="86"/>
      <c r="P233" s="225">
        <f>O233*H233</f>
        <v>0</v>
      </c>
      <c r="Q233" s="225">
        <v>0</v>
      </c>
      <c r="R233" s="225">
        <f>Q233*H233</f>
        <v>0</v>
      </c>
      <c r="S233" s="225">
        <v>0</v>
      </c>
      <c r="T233" s="225">
        <f>S233*H233</f>
        <v>0</v>
      </c>
      <c r="U233" s="226" t="s">
        <v>19</v>
      </c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R233" s="227" t="s">
        <v>103</v>
      </c>
      <c r="AT233" s="227" t="s">
        <v>337</v>
      </c>
      <c r="AU233" s="227" t="s">
        <v>83</v>
      </c>
      <c r="AY233" s="19" t="s">
        <v>335</v>
      </c>
      <c r="BE233" s="228">
        <f>IF(N233="základní",J233,0)</f>
        <v>0</v>
      </c>
      <c r="BF233" s="228">
        <f>IF(N233="snížená",J233,0)</f>
        <v>0</v>
      </c>
      <c r="BG233" s="228">
        <f>IF(N233="zákl. přenesená",J233,0)</f>
        <v>0</v>
      </c>
      <c r="BH233" s="228">
        <f>IF(N233="sníž. přenesená",J233,0)</f>
        <v>0</v>
      </c>
      <c r="BI233" s="228">
        <f>IF(N233="nulová",J233,0)</f>
        <v>0</v>
      </c>
      <c r="BJ233" s="19" t="s">
        <v>83</v>
      </c>
      <c r="BK233" s="228">
        <f>ROUND(I233*H233,2)</f>
        <v>0</v>
      </c>
      <c r="BL233" s="19" t="s">
        <v>103</v>
      </c>
      <c r="BM233" s="227" t="s">
        <v>917</v>
      </c>
    </row>
    <row r="234" s="2" customFormat="1">
      <c r="A234" s="40"/>
      <c r="B234" s="41"/>
      <c r="C234" s="42"/>
      <c r="D234" s="229" t="s">
        <v>343</v>
      </c>
      <c r="E234" s="42"/>
      <c r="F234" s="230" t="s">
        <v>4264</v>
      </c>
      <c r="G234" s="42"/>
      <c r="H234" s="42"/>
      <c r="I234" s="231"/>
      <c r="J234" s="42"/>
      <c r="K234" s="42"/>
      <c r="L234" s="46"/>
      <c r="M234" s="232"/>
      <c r="N234" s="233"/>
      <c r="O234" s="86"/>
      <c r="P234" s="86"/>
      <c r="Q234" s="86"/>
      <c r="R234" s="86"/>
      <c r="S234" s="86"/>
      <c r="T234" s="86"/>
      <c r="U234" s="87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T234" s="19" t="s">
        <v>343</v>
      </c>
      <c r="AU234" s="19" t="s">
        <v>83</v>
      </c>
    </row>
    <row r="235" s="12" customFormat="1" ht="25.92" customHeight="1">
      <c r="A235" s="12"/>
      <c r="B235" s="200"/>
      <c r="C235" s="201"/>
      <c r="D235" s="202" t="s">
        <v>75</v>
      </c>
      <c r="E235" s="203" t="s">
        <v>3484</v>
      </c>
      <c r="F235" s="203" t="s">
        <v>4328</v>
      </c>
      <c r="G235" s="201"/>
      <c r="H235" s="201"/>
      <c r="I235" s="204"/>
      <c r="J235" s="205">
        <f>BK235</f>
        <v>0</v>
      </c>
      <c r="K235" s="201"/>
      <c r="L235" s="206"/>
      <c r="M235" s="207"/>
      <c r="N235" s="208"/>
      <c r="O235" s="208"/>
      <c r="P235" s="209">
        <f>SUM(P236:P254)</f>
        <v>0</v>
      </c>
      <c r="Q235" s="208"/>
      <c r="R235" s="209">
        <f>SUM(R236:R254)</f>
        <v>3.1161029999999998</v>
      </c>
      <c r="S235" s="208"/>
      <c r="T235" s="209">
        <f>SUM(T236:T254)</f>
        <v>0</v>
      </c>
      <c r="U235" s="210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R235" s="211" t="s">
        <v>83</v>
      </c>
      <c r="AT235" s="212" t="s">
        <v>75</v>
      </c>
      <c r="AU235" s="212" t="s">
        <v>76</v>
      </c>
      <c r="AY235" s="211" t="s">
        <v>335</v>
      </c>
      <c r="BK235" s="213">
        <f>SUM(BK236:BK254)</f>
        <v>0</v>
      </c>
    </row>
    <row r="236" s="2" customFormat="1" ht="16.5" customHeight="1">
      <c r="A236" s="40"/>
      <c r="B236" s="41"/>
      <c r="C236" s="216" t="s">
        <v>623</v>
      </c>
      <c r="D236" s="216" t="s">
        <v>337</v>
      </c>
      <c r="E236" s="217" t="s">
        <v>4329</v>
      </c>
      <c r="F236" s="218" t="s">
        <v>4330</v>
      </c>
      <c r="G236" s="219" t="s">
        <v>1529</v>
      </c>
      <c r="H236" s="220">
        <v>5</v>
      </c>
      <c r="I236" s="221"/>
      <c r="J236" s="222">
        <f>ROUND(I236*H236,2)</f>
        <v>0</v>
      </c>
      <c r="K236" s="218" t="s">
        <v>19</v>
      </c>
      <c r="L236" s="46"/>
      <c r="M236" s="223" t="s">
        <v>19</v>
      </c>
      <c r="N236" s="224" t="s">
        <v>47</v>
      </c>
      <c r="O236" s="86"/>
      <c r="P236" s="225">
        <f>O236*H236</f>
        <v>0</v>
      </c>
      <c r="Q236" s="225">
        <v>0</v>
      </c>
      <c r="R236" s="225">
        <f>Q236*H236</f>
        <v>0</v>
      </c>
      <c r="S236" s="225">
        <v>0</v>
      </c>
      <c r="T236" s="225">
        <f>S236*H236</f>
        <v>0</v>
      </c>
      <c r="U236" s="226" t="s">
        <v>19</v>
      </c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R236" s="227" t="s">
        <v>103</v>
      </c>
      <c r="AT236" s="227" t="s">
        <v>337</v>
      </c>
      <c r="AU236" s="227" t="s">
        <v>83</v>
      </c>
      <c r="AY236" s="19" t="s">
        <v>335</v>
      </c>
      <c r="BE236" s="228">
        <f>IF(N236="základní",J236,0)</f>
        <v>0</v>
      </c>
      <c r="BF236" s="228">
        <f>IF(N236="snížená",J236,0)</f>
        <v>0</v>
      </c>
      <c r="BG236" s="228">
        <f>IF(N236="zákl. přenesená",J236,0)</f>
        <v>0</v>
      </c>
      <c r="BH236" s="228">
        <f>IF(N236="sníž. přenesená",J236,0)</f>
        <v>0</v>
      </c>
      <c r="BI236" s="228">
        <f>IF(N236="nulová",J236,0)</f>
        <v>0</v>
      </c>
      <c r="BJ236" s="19" t="s">
        <v>83</v>
      </c>
      <c r="BK236" s="228">
        <f>ROUND(I236*H236,2)</f>
        <v>0</v>
      </c>
      <c r="BL236" s="19" t="s">
        <v>103</v>
      </c>
      <c r="BM236" s="227" t="s">
        <v>934</v>
      </c>
    </row>
    <row r="237" s="2" customFormat="1">
      <c r="A237" s="40"/>
      <c r="B237" s="41"/>
      <c r="C237" s="42"/>
      <c r="D237" s="229" t="s">
        <v>343</v>
      </c>
      <c r="E237" s="42"/>
      <c r="F237" s="230" t="s">
        <v>4330</v>
      </c>
      <c r="G237" s="42"/>
      <c r="H237" s="42"/>
      <c r="I237" s="231"/>
      <c r="J237" s="42"/>
      <c r="K237" s="42"/>
      <c r="L237" s="46"/>
      <c r="M237" s="232"/>
      <c r="N237" s="233"/>
      <c r="O237" s="86"/>
      <c r="P237" s="86"/>
      <c r="Q237" s="86"/>
      <c r="R237" s="86"/>
      <c r="S237" s="86"/>
      <c r="T237" s="86"/>
      <c r="U237" s="87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T237" s="19" t="s">
        <v>343</v>
      </c>
      <c r="AU237" s="19" t="s">
        <v>83</v>
      </c>
    </row>
    <row r="238" s="2" customFormat="1" ht="21.75" customHeight="1">
      <c r="A238" s="40"/>
      <c r="B238" s="41"/>
      <c r="C238" s="216" t="s">
        <v>628</v>
      </c>
      <c r="D238" s="216" t="s">
        <v>337</v>
      </c>
      <c r="E238" s="217" t="s">
        <v>4331</v>
      </c>
      <c r="F238" s="218" t="s">
        <v>4332</v>
      </c>
      <c r="G238" s="219" t="s">
        <v>388</v>
      </c>
      <c r="H238" s="220">
        <v>1314.3</v>
      </c>
      <c r="I238" s="221"/>
      <c r="J238" s="222">
        <f>ROUND(I238*H238,2)</f>
        <v>0</v>
      </c>
      <c r="K238" s="218" t="s">
        <v>341</v>
      </c>
      <c r="L238" s="46"/>
      <c r="M238" s="223" t="s">
        <v>19</v>
      </c>
      <c r="N238" s="224" t="s">
        <v>47</v>
      </c>
      <c r="O238" s="86"/>
      <c r="P238" s="225">
        <f>O238*H238</f>
        <v>0</v>
      </c>
      <c r="Q238" s="225">
        <v>0.0012099999999999999</v>
      </c>
      <c r="R238" s="225">
        <f>Q238*H238</f>
        <v>1.5903029999999998</v>
      </c>
      <c r="S238" s="225">
        <v>0</v>
      </c>
      <c r="T238" s="225">
        <f>S238*H238</f>
        <v>0</v>
      </c>
      <c r="U238" s="226" t="s">
        <v>19</v>
      </c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R238" s="227" t="s">
        <v>447</v>
      </c>
      <c r="AT238" s="227" t="s">
        <v>337</v>
      </c>
      <c r="AU238" s="227" t="s">
        <v>83</v>
      </c>
      <c r="AY238" s="19" t="s">
        <v>335</v>
      </c>
      <c r="BE238" s="228">
        <f>IF(N238="základní",J238,0)</f>
        <v>0</v>
      </c>
      <c r="BF238" s="228">
        <f>IF(N238="snížená",J238,0)</f>
        <v>0</v>
      </c>
      <c r="BG238" s="228">
        <f>IF(N238="zákl. přenesená",J238,0)</f>
        <v>0</v>
      </c>
      <c r="BH238" s="228">
        <f>IF(N238="sníž. přenesená",J238,0)</f>
        <v>0</v>
      </c>
      <c r="BI238" s="228">
        <f>IF(N238="nulová",J238,0)</f>
        <v>0</v>
      </c>
      <c r="BJ238" s="19" t="s">
        <v>83</v>
      </c>
      <c r="BK238" s="228">
        <f>ROUND(I238*H238,2)</f>
        <v>0</v>
      </c>
      <c r="BL238" s="19" t="s">
        <v>447</v>
      </c>
      <c r="BM238" s="227" t="s">
        <v>4333</v>
      </c>
    </row>
    <row r="239" s="2" customFormat="1">
      <c r="A239" s="40"/>
      <c r="B239" s="41"/>
      <c r="C239" s="42"/>
      <c r="D239" s="229" t="s">
        <v>343</v>
      </c>
      <c r="E239" s="42"/>
      <c r="F239" s="230" t="s">
        <v>4334</v>
      </c>
      <c r="G239" s="42"/>
      <c r="H239" s="42"/>
      <c r="I239" s="231"/>
      <c r="J239" s="42"/>
      <c r="K239" s="42"/>
      <c r="L239" s="46"/>
      <c r="M239" s="232"/>
      <c r="N239" s="233"/>
      <c r="O239" s="86"/>
      <c r="P239" s="86"/>
      <c r="Q239" s="86"/>
      <c r="R239" s="86"/>
      <c r="S239" s="86"/>
      <c r="T239" s="86"/>
      <c r="U239" s="87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T239" s="19" t="s">
        <v>343</v>
      </c>
      <c r="AU239" s="19" t="s">
        <v>83</v>
      </c>
    </row>
    <row r="240" s="2" customFormat="1">
      <c r="A240" s="40"/>
      <c r="B240" s="41"/>
      <c r="C240" s="42"/>
      <c r="D240" s="234" t="s">
        <v>345</v>
      </c>
      <c r="E240" s="42"/>
      <c r="F240" s="235" t="s">
        <v>4335</v>
      </c>
      <c r="G240" s="42"/>
      <c r="H240" s="42"/>
      <c r="I240" s="231"/>
      <c r="J240" s="42"/>
      <c r="K240" s="42"/>
      <c r="L240" s="46"/>
      <c r="M240" s="232"/>
      <c r="N240" s="233"/>
      <c r="O240" s="86"/>
      <c r="P240" s="86"/>
      <c r="Q240" s="86"/>
      <c r="R240" s="86"/>
      <c r="S240" s="86"/>
      <c r="T240" s="86"/>
      <c r="U240" s="87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T240" s="19" t="s">
        <v>345</v>
      </c>
      <c r="AU240" s="19" t="s">
        <v>83</v>
      </c>
    </row>
    <row r="241" s="13" customFormat="1">
      <c r="A241" s="13"/>
      <c r="B241" s="236"/>
      <c r="C241" s="237"/>
      <c r="D241" s="229" t="s">
        <v>347</v>
      </c>
      <c r="E241" s="238" t="s">
        <v>19</v>
      </c>
      <c r="F241" s="239" t="s">
        <v>4336</v>
      </c>
      <c r="G241" s="237"/>
      <c r="H241" s="240">
        <v>690.29999999999995</v>
      </c>
      <c r="I241" s="241"/>
      <c r="J241" s="237"/>
      <c r="K241" s="237"/>
      <c r="L241" s="242"/>
      <c r="M241" s="243"/>
      <c r="N241" s="244"/>
      <c r="O241" s="244"/>
      <c r="P241" s="244"/>
      <c r="Q241" s="244"/>
      <c r="R241" s="244"/>
      <c r="S241" s="244"/>
      <c r="T241" s="244"/>
      <c r="U241" s="245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T241" s="246" t="s">
        <v>347</v>
      </c>
      <c r="AU241" s="246" t="s">
        <v>83</v>
      </c>
      <c r="AV241" s="13" t="s">
        <v>85</v>
      </c>
      <c r="AW241" s="13" t="s">
        <v>37</v>
      </c>
      <c r="AX241" s="13" t="s">
        <v>76</v>
      </c>
      <c r="AY241" s="246" t="s">
        <v>335</v>
      </c>
    </row>
    <row r="242" s="13" customFormat="1">
      <c r="A242" s="13"/>
      <c r="B242" s="236"/>
      <c r="C242" s="237"/>
      <c r="D242" s="229" t="s">
        <v>347</v>
      </c>
      <c r="E242" s="238" t="s">
        <v>19</v>
      </c>
      <c r="F242" s="239" t="s">
        <v>4337</v>
      </c>
      <c r="G242" s="237"/>
      <c r="H242" s="240">
        <v>624</v>
      </c>
      <c r="I242" s="241"/>
      <c r="J242" s="237"/>
      <c r="K242" s="237"/>
      <c r="L242" s="242"/>
      <c r="M242" s="243"/>
      <c r="N242" s="244"/>
      <c r="O242" s="244"/>
      <c r="P242" s="244"/>
      <c r="Q242" s="244"/>
      <c r="R242" s="244"/>
      <c r="S242" s="244"/>
      <c r="T242" s="244"/>
      <c r="U242" s="245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T242" s="246" t="s">
        <v>347</v>
      </c>
      <c r="AU242" s="246" t="s">
        <v>83</v>
      </c>
      <c r="AV242" s="13" t="s">
        <v>85</v>
      </c>
      <c r="AW242" s="13" t="s">
        <v>37</v>
      </c>
      <c r="AX242" s="13" t="s">
        <v>76</v>
      </c>
      <c r="AY242" s="246" t="s">
        <v>335</v>
      </c>
    </row>
    <row r="243" s="15" customFormat="1">
      <c r="A243" s="15"/>
      <c r="B243" s="267"/>
      <c r="C243" s="268"/>
      <c r="D243" s="229" t="s">
        <v>347</v>
      </c>
      <c r="E243" s="269" t="s">
        <v>19</v>
      </c>
      <c r="F243" s="270" t="s">
        <v>462</v>
      </c>
      <c r="G243" s="268"/>
      <c r="H243" s="271">
        <v>1314.3</v>
      </c>
      <c r="I243" s="272"/>
      <c r="J243" s="268"/>
      <c r="K243" s="268"/>
      <c r="L243" s="273"/>
      <c r="M243" s="274"/>
      <c r="N243" s="275"/>
      <c r="O243" s="275"/>
      <c r="P243" s="275"/>
      <c r="Q243" s="275"/>
      <c r="R243" s="275"/>
      <c r="S243" s="275"/>
      <c r="T243" s="275"/>
      <c r="U243" s="276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T243" s="277" t="s">
        <v>347</v>
      </c>
      <c r="AU243" s="277" t="s">
        <v>83</v>
      </c>
      <c r="AV243" s="15" t="s">
        <v>103</v>
      </c>
      <c r="AW243" s="15" t="s">
        <v>37</v>
      </c>
      <c r="AX243" s="15" t="s">
        <v>83</v>
      </c>
      <c r="AY243" s="277" t="s">
        <v>335</v>
      </c>
    </row>
    <row r="244" s="2" customFormat="1" ht="21.75" customHeight="1">
      <c r="A244" s="40"/>
      <c r="B244" s="41"/>
      <c r="C244" s="216" t="s">
        <v>634</v>
      </c>
      <c r="D244" s="216" t="s">
        <v>337</v>
      </c>
      <c r="E244" s="217" t="s">
        <v>4338</v>
      </c>
      <c r="F244" s="218" t="s">
        <v>4339</v>
      </c>
      <c r="G244" s="219" t="s">
        <v>618</v>
      </c>
      <c r="H244" s="220">
        <v>5700</v>
      </c>
      <c r="I244" s="221"/>
      <c r="J244" s="222">
        <f>ROUND(I244*H244,2)</f>
        <v>0</v>
      </c>
      <c r="K244" s="218" t="s">
        <v>341</v>
      </c>
      <c r="L244" s="46"/>
      <c r="M244" s="223" t="s">
        <v>19</v>
      </c>
      <c r="N244" s="224" t="s">
        <v>47</v>
      </c>
      <c r="O244" s="86"/>
      <c r="P244" s="225">
        <f>O244*H244</f>
        <v>0</v>
      </c>
      <c r="Q244" s="225">
        <v>0.00011</v>
      </c>
      <c r="R244" s="225">
        <f>Q244*H244</f>
        <v>0.627</v>
      </c>
      <c r="S244" s="225">
        <v>0</v>
      </c>
      <c r="T244" s="225">
        <f>S244*H244</f>
        <v>0</v>
      </c>
      <c r="U244" s="226" t="s">
        <v>19</v>
      </c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R244" s="227" t="s">
        <v>447</v>
      </c>
      <c r="AT244" s="227" t="s">
        <v>337</v>
      </c>
      <c r="AU244" s="227" t="s">
        <v>83</v>
      </c>
      <c r="AY244" s="19" t="s">
        <v>335</v>
      </c>
      <c r="BE244" s="228">
        <f>IF(N244="základní",J244,0)</f>
        <v>0</v>
      </c>
      <c r="BF244" s="228">
        <f>IF(N244="snížená",J244,0)</f>
        <v>0</v>
      </c>
      <c r="BG244" s="228">
        <f>IF(N244="zákl. přenesená",J244,0)</f>
        <v>0</v>
      </c>
      <c r="BH244" s="228">
        <f>IF(N244="sníž. přenesená",J244,0)</f>
        <v>0</v>
      </c>
      <c r="BI244" s="228">
        <f>IF(N244="nulová",J244,0)</f>
        <v>0</v>
      </c>
      <c r="BJ244" s="19" t="s">
        <v>83</v>
      </c>
      <c r="BK244" s="228">
        <f>ROUND(I244*H244,2)</f>
        <v>0</v>
      </c>
      <c r="BL244" s="19" t="s">
        <v>447</v>
      </c>
      <c r="BM244" s="227" t="s">
        <v>4340</v>
      </c>
    </row>
    <row r="245" s="2" customFormat="1">
      <c r="A245" s="40"/>
      <c r="B245" s="41"/>
      <c r="C245" s="42"/>
      <c r="D245" s="229" t="s">
        <v>343</v>
      </c>
      <c r="E245" s="42"/>
      <c r="F245" s="230" t="s">
        <v>4341</v>
      </c>
      <c r="G245" s="42"/>
      <c r="H245" s="42"/>
      <c r="I245" s="231"/>
      <c r="J245" s="42"/>
      <c r="K245" s="42"/>
      <c r="L245" s="46"/>
      <c r="M245" s="232"/>
      <c r="N245" s="233"/>
      <c r="O245" s="86"/>
      <c r="P245" s="86"/>
      <c r="Q245" s="86"/>
      <c r="R245" s="86"/>
      <c r="S245" s="86"/>
      <c r="T245" s="86"/>
      <c r="U245" s="87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T245" s="19" t="s">
        <v>343</v>
      </c>
      <c r="AU245" s="19" t="s">
        <v>83</v>
      </c>
    </row>
    <row r="246" s="2" customFormat="1">
      <c r="A246" s="40"/>
      <c r="B246" s="41"/>
      <c r="C246" s="42"/>
      <c r="D246" s="234" t="s">
        <v>345</v>
      </c>
      <c r="E246" s="42"/>
      <c r="F246" s="235" t="s">
        <v>4342</v>
      </c>
      <c r="G246" s="42"/>
      <c r="H246" s="42"/>
      <c r="I246" s="231"/>
      <c r="J246" s="42"/>
      <c r="K246" s="42"/>
      <c r="L246" s="46"/>
      <c r="M246" s="232"/>
      <c r="N246" s="233"/>
      <c r="O246" s="86"/>
      <c r="P246" s="86"/>
      <c r="Q246" s="86"/>
      <c r="R246" s="86"/>
      <c r="S246" s="86"/>
      <c r="T246" s="86"/>
      <c r="U246" s="87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T246" s="19" t="s">
        <v>345</v>
      </c>
      <c r="AU246" s="19" t="s">
        <v>83</v>
      </c>
    </row>
    <row r="247" s="2" customFormat="1" ht="21.75" customHeight="1">
      <c r="A247" s="40"/>
      <c r="B247" s="41"/>
      <c r="C247" s="216" t="s">
        <v>640</v>
      </c>
      <c r="D247" s="216" t="s">
        <v>337</v>
      </c>
      <c r="E247" s="217" t="s">
        <v>4343</v>
      </c>
      <c r="F247" s="218" t="s">
        <v>4344</v>
      </c>
      <c r="G247" s="219" t="s">
        <v>666</v>
      </c>
      <c r="H247" s="220">
        <v>110</v>
      </c>
      <c r="I247" s="221"/>
      <c r="J247" s="222">
        <f>ROUND(I247*H247,2)</f>
        <v>0</v>
      </c>
      <c r="K247" s="218" t="s">
        <v>341</v>
      </c>
      <c r="L247" s="46"/>
      <c r="M247" s="223" t="s">
        <v>19</v>
      </c>
      <c r="N247" s="224" t="s">
        <v>47</v>
      </c>
      <c r="O247" s="86"/>
      <c r="P247" s="225">
        <f>O247*H247</f>
        <v>0</v>
      </c>
      <c r="Q247" s="225">
        <v>8.0000000000000007E-05</v>
      </c>
      <c r="R247" s="225">
        <f>Q247*H247</f>
        <v>0.0088000000000000005</v>
      </c>
      <c r="S247" s="225">
        <v>0</v>
      </c>
      <c r="T247" s="225">
        <f>S247*H247</f>
        <v>0</v>
      </c>
      <c r="U247" s="226" t="s">
        <v>19</v>
      </c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R247" s="227" t="s">
        <v>447</v>
      </c>
      <c r="AT247" s="227" t="s">
        <v>337</v>
      </c>
      <c r="AU247" s="227" t="s">
        <v>83</v>
      </c>
      <c r="AY247" s="19" t="s">
        <v>335</v>
      </c>
      <c r="BE247" s="228">
        <f>IF(N247="základní",J247,0)</f>
        <v>0</v>
      </c>
      <c r="BF247" s="228">
        <f>IF(N247="snížená",J247,0)</f>
        <v>0</v>
      </c>
      <c r="BG247" s="228">
        <f>IF(N247="zákl. přenesená",J247,0)</f>
        <v>0</v>
      </c>
      <c r="BH247" s="228">
        <f>IF(N247="sníž. přenesená",J247,0)</f>
        <v>0</v>
      </c>
      <c r="BI247" s="228">
        <f>IF(N247="nulová",J247,0)</f>
        <v>0</v>
      </c>
      <c r="BJ247" s="19" t="s">
        <v>83</v>
      </c>
      <c r="BK247" s="228">
        <f>ROUND(I247*H247,2)</f>
        <v>0</v>
      </c>
      <c r="BL247" s="19" t="s">
        <v>447</v>
      </c>
      <c r="BM247" s="227" t="s">
        <v>4345</v>
      </c>
    </row>
    <row r="248" s="2" customFormat="1">
      <c r="A248" s="40"/>
      <c r="B248" s="41"/>
      <c r="C248" s="42"/>
      <c r="D248" s="229" t="s">
        <v>343</v>
      </c>
      <c r="E248" s="42"/>
      <c r="F248" s="230" t="s">
        <v>4346</v>
      </c>
      <c r="G248" s="42"/>
      <c r="H248" s="42"/>
      <c r="I248" s="231"/>
      <c r="J248" s="42"/>
      <c r="K248" s="42"/>
      <c r="L248" s="46"/>
      <c r="M248" s="232"/>
      <c r="N248" s="233"/>
      <c r="O248" s="86"/>
      <c r="P248" s="86"/>
      <c r="Q248" s="86"/>
      <c r="R248" s="86"/>
      <c r="S248" s="86"/>
      <c r="T248" s="86"/>
      <c r="U248" s="87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T248" s="19" t="s">
        <v>343</v>
      </c>
      <c r="AU248" s="19" t="s">
        <v>83</v>
      </c>
    </row>
    <row r="249" s="2" customFormat="1">
      <c r="A249" s="40"/>
      <c r="B249" s="41"/>
      <c r="C249" s="42"/>
      <c r="D249" s="234" t="s">
        <v>345</v>
      </c>
      <c r="E249" s="42"/>
      <c r="F249" s="235" t="s">
        <v>4347</v>
      </c>
      <c r="G249" s="42"/>
      <c r="H249" s="42"/>
      <c r="I249" s="231"/>
      <c r="J249" s="42"/>
      <c r="K249" s="42"/>
      <c r="L249" s="46"/>
      <c r="M249" s="232"/>
      <c r="N249" s="233"/>
      <c r="O249" s="86"/>
      <c r="P249" s="86"/>
      <c r="Q249" s="86"/>
      <c r="R249" s="86"/>
      <c r="S249" s="86"/>
      <c r="T249" s="86"/>
      <c r="U249" s="87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T249" s="19" t="s">
        <v>345</v>
      </c>
      <c r="AU249" s="19" t="s">
        <v>83</v>
      </c>
    </row>
    <row r="250" s="2" customFormat="1" ht="16.5" customHeight="1">
      <c r="A250" s="40"/>
      <c r="B250" s="41"/>
      <c r="C250" s="216" t="s">
        <v>648</v>
      </c>
      <c r="D250" s="216" t="s">
        <v>337</v>
      </c>
      <c r="E250" s="217" t="s">
        <v>4348</v>
      </c>
      <c r="F250" s="218" t="s">
        <v>4349</v>
      </c>
      <c r="G250" s="219" t="s">
        <v>618</v>
      </c>
      <c r="H250" s="220">
        <v>1500</v>
      </c>
      <c r="I250" s="221"/>
      <c r="J250" s="222">
        <f>ROUND(I250*H250,2)</f>
        <v>0</v>
      </c>
      <c r="K250" s="218" t="s">
        <v>341</v>
      </c>
      <c r="L250" s="46"/>
      <c r="M250" s="223" t="s">
        <v>19</v>
      </c>
      <c r="N250" s="224" t="s">
        <v>47</v>
      </c>
      <c r="O250" s="86"/>
      <c r="P250" s="225">
        <f>O250*H250</f>
        <v>0</v>
      </c>
      <c r="Q250" s="225">
        <v>6.0000000000000002E-05</v>
      </c>
      <c r="R250" s="225">
        <f>Q250*H250</f>
        <v>0.089999999999999997</v>
      </c>
      <c r="S250" s="225">
        <v>0</v>
      </c>
      <c r="T250" s="225">
        <f>S250*H250</f>
        <v>0</v>
      </c>
      <c r="U250" s="226" t="s">
        <v>19</v>
      </c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R250" s="227" t="s">
        <v>447</v>
      </c>
      <c r="AT250" s="227" t="s">
        <v>337</v>
      </c>
      <c r="AU250" s="227" t="s">
        <v>83</v>
      </c>
      <c r="AY250" s="19" t="s">
        <v>335</v>
      </c>
      <c r="BE250" s="228">
        <f>IF(N250="základní",J250,0)</f>
        <v>0</v>
      </c>
      <c r="BF250" s="228">
        <f>IF(N250="snížená",J250,0)</f>
        <v>0</v>
      </c>
      <c r="BG250" s="228">
        <f>IF(N250="zákl. přenesená",J250,0)</f>
        <v>0</v>
      </c>
      <c r="BH250" s="228">
        <f>IF(N250="sníž. přenesená",J250,0)</f>
        <v>0</v>
      </c>
      <c r="BI250" s="228">
        <f>IF(N250="nulová",J250,0)</f>
        <v>0</v>
      </c>
      <c r="BJ250" s="19" t="s">
        <v>83</v>
      </c>
      <c r="BK250" s="228">
        <f>ROUND(I250*H250,2)</f>
        <v>0</v>
      </c>
      <c r="BL250" s="19" t="s">
        <v>447</v>
      </c>
      <c r="BM250" s="227" t="s">
        <v>4350</v>
      </c>
    </row>
    <row r="251" s="2" customFormat="1">
      <c r="A251" s="40"/>
      <c r="B251" s="41"/>
      <c r="C251" s="42"/>
      <c r="D251" s="229" t="s">
        <v>343</v>
      </c>
      <c r="E251" s="42"/>
      <c r="F251" s="230" t="s">
        <v>4351</v>
      </c>
      <c r="G251" s="42"/>
      <c r="H251" s="42"/>
      <c r="I251" s="231"/>
      <c r="J251" s="42"/>
      <c r="K251" s="42"/>
      <c r="L251" s="46"/>
      <c r="M251" s="232"/>
      <c r="N251" s="233"/>
      <c r="O251" s="86"/>
      <c r="P251" s="86"/>
      <c r="Q251" s="86"/>
      <c r="R251" s="86"/>
      <c r="S251" s="86"/>
      <c r="T251" s="86"/>
      <c r="U251" s="87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T251" s="19" t="s">
        <v>343</v>
      </c>
      <c r="AU251" s="19" t="s">
        <v>83</v>
      </c>
    </row>
    <row r="252" s="2" customFormat="1">
      <c r="A252" s="40"/>
      <c r="B252" s="41"/>
      <c r="C252" s="42"/>
      <c r="D252" s="234" t="s">
        <v>345</v>
      </c>
      <c r="E252" s="42"/>
      <c r="F252" s="235" t="s">
        <v>4352</v>
      </c>
      <c r="G252" s="42"/>
      <c r="H252" s="42"/>
      <c r="I252" s="231"/>
      <c r="J252" s="42"/>
      <c r="K252" s="42"/>
      <c r="L252" s="46"/>
      <c r="M252" s="232"/>
      <c r="N252" s="233"/>
      <c r="O252" s="86"/>
      <c r="P252" s="86"/>
      <c r="Q252" s="86"/>
      <c r="R252" s="86"/>
      <c r="S252" s="86"/>
      <c r="T252" s="86"/>
      <c r="U252" s="87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T252" s="19" t="s">
        <v>345</v>
      </c>
      <c r="AU252" s="19" t="s">
        <v>83</v>
      </c>
    </row>
    <row r="253" s="2" customFormat="1" ht="16.5" customHeight="1">
      <c r="A253" s="40"/>
      <c r="B253" s="41"/>
      <c r="C253" s="257" t="s">
        <v>725</v>
      </c>
      <c r="D253" s="257" t="s">
        <v>395</v>
      </c>
      <c r="E253" s="258" t="s">
        <v>4353</v>
      </c>
      <c r="F253" s="259" t="s">
        <v>4354</v>
      </c>
      <c r="G253" s="260" t="s">
        <v>4355</v>
      </c>
      <c r="H253" s="261">
        <v>800</v>
      </c>
      <c r="I253" s="262"/>
      <c r="J253" s="263">
        <f>ROUND(I253*H253,2)</f>
        <v>0</v>
      </c>
      <c r="K253" s="259" t="s">
        <v>341</v>
      </c>
      <c r="L253" s="264"/>
      <c r="M253" s="265" t="s">
        <v>19</v>
      </c>
      <c r="N253" s="266" t="s">
        <v>47</v>
      </c>
      <c r="O253" s="86"/>
      <c r="P253" s="225">
        <f>O253*H253</f>
        <v>0</v>
      </c>
      <c r="Q253" s="225">
        <v>0.001</v>
      </c>
      <c r="R253" s="225">
        <f>Q253*H253</f>
        <v>0.80000000000000004</v>
      </c>
      <c r="S253" s="225">
        <v>0</v>
      </c>
      <c r="T253" s="225">
        <f>S253*H253</f>
        <v>0</v>
      </c>
      <c r="U253" s="226" t="s">
        <v>19</v>
      </c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R253" s="227" t="s">
        <v>394</v>
      </c>
      <c r="AT253" s="227" t="s">
        <v>395</v>
      </c>
      <c r="AU253" s="227" t="s">
        <v>83</v>
      </c>
      <c r="AY253" s="19" t="s">
        <v>335</v>
      </c>
      <c r="BE253" s="228">
        <f>IF(N253="základní",J253,0)</f>
        <v>0</v>
      </c>
      <c r="BF253" s="228">
        <f>IF(N253="snížená",J253,0)</f>
        <v>0</v>
      </c>
      <c r="BG253" s="228">
        <f>IF(N253="zákl. přenesená",J253,0)</f>
        <v>0</v>
      </c>
      <c r="BH253" s="228">
        <f>IF(N253="sníž. přenesená",J253,0)</f>
        <v>0</v>
      </c>
      <c r="BI253" s="228">
        <f>IF(N253="nulová",J253,0)</f>
        <v>0</v>
      </c>
      <c r="BJ253" s="19" t="s">
        <v>83</v>
      </c>
      <c r="BK253" s="228">
        <f>ROUND(I253*H253,2)</f>
        <v>0</v>
      </c>
      <c r="BL253" s="19" t="s">
        <v>103</v>
      </c>
      <c r="BM253" s="227" t="s">
        <v>4356</v>
      </c>
    </row>
    <row r="254" s="2" customFormat="1">
      <c r="A254" s="40"/>
      <c r="B254" s="41"/>
      <c r="C254" s="42"/>
      <c r="D254" s="229" t="s">
        <v>343</v>
      </c>
      <c r="E254" s="42"/>
      <c r="F254" s="230" t="s">
        <v>4354</v>
      </c>
      <c r="G254" s="42"/>
      <c r="H254" s="42"/>
      <c r="I254" s="231"/>
      <c r="J254" s="42"/>
      <c r="K254" s="42"/>
      <c r="L254" s="46"/>
      <c r="M254" s="232"/>
      <c r="N254" s="233"/>
      <c r="O254" s="86"/>
      <c r="P254" s="86"/>
      <c r="Q254" s="86"/>
      <c r="R254" s="86"/>
      <c r="S254" s="86"/>
      <c r="T254" s="86"/>
      <c r="U254" s="87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T254" s="19" t="s">
        <v>343</v>
      </c>
      <c r="AU254" s="19" t="s">
        <v>83</v>
      </c>
    </row>
    <row r="255" s="12" customFormat="1" ht="25.92" customHeight="1">
      <c r="A255" s="12"/>
      <c r="B255" s="200"/>
      <c r="C255" s="201"/>
      <c r="D255" s="202" t="s">
        <v>75</v>
      </c>
      <c r="E255" s="203" t="s">
        <v>4357</v>
      </c>
      <c r="F255" s="203" t="s">
        <v>4358</v>
      </c>
      <c r="G255" s="201"/>
      <c r="H255" s="201"/>
      <c r="I255" s="204"/>
      <c r="J255" s="205">
        <f>BK255</f>
        <v>0</v>
      </c>
      <c r="K255" s="201"/>
      <c r="L255" s="206"/>
      <c r="M255" s="207"/>
      <c r="N255" s="208"/>
      <c r="O255" s="208"/>
      <c r="P255" s="209">
        <f>SUM(P256:P282)</f>
        <v>0</v>
      </c>
      <c r="Q255" s="208"/>
      <c r="R255" s="209">
        <f>SUM(R256:R282)</f>
        <v>0.0056600000000000001</v>
      </c>
      <c r="S255" s="208"/>
      <c r="T255" s="209">
        <f>SUM(T256:T282)</f>
        <v>0</v>
      </c>
      <c r="U255" s="210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R255" s="211" t="s">
        <v>83</v>
      </c>
      <c r="AT255" s="212" t="s">
        <v>75</v>
      </c>
      <c r="AU255" s="212" t="s">
        <v>76</v>
      </c>
      <c r="AY255" s="211" t="s">
        <v>335</v>
      </c>
      <c r="BK255" s="213">
        <f>SUM(BK256:BK282)</f>
        <v>0</v>
      </c>
    </row>
    <row r="256" s="2" customFormat="1" ht="16.5" customHeight="1">
      <c r="A256" s="40"/>
      <c r="B256" s="41"/>
      <c r="C256" s="216" t="s">
        <v>655</v>
      </c>
      <c r="D256" s="216" t="s">
        <v>337</v>
      </c>
      <c r="E256" s="217" t="s">
        <v>4359</v>
      </c>
      <c r="F256" s="218" t="s">
        <v>4360</v>
      </c>
      <c r="G256" s="219" t="s">
        <v>340</v>
      </c>
      <c r="H256" s="220">
        <v>72</v>
      </c>
      <c r="I256" s="221"/>
      <c r="J256" s="222">
        <f>ROUND(I256*H256,2)</f>
        <v>0</v>
      </c>
      <c r="K256" s="218" t="s">
        <v>341</v>
      </c>
      <c r="L256" s="46"/>
      <c r="M256" s="223" t="s">
        <v>19</v>
      </c>
      <c r="N256" s="224" t="s">
        <v>47</v>
      </c>
      <c r="O256" s="86"/>
      <c r="P256" s="225">
        <f>O256*H256</f>
        <v>0</v>
      </c>
      <c r="Q256" s="225">
        <v>0</v>
      </c>
      <c r="R256" s="225">
        <f>Q256*H256</f>
        <v>0</v>
      </c>
      <c r="S256" s="225">
        <v>0</v>
      </c>
      <c r="T256" s="225">
        <f>S256*H256</f>
        <v>0</v>
      </c>
      <c r="U256" s="226" t="s">
        <v>19</v>
      </c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R256" s="227" t="s">
        <v>2142</v>
      </c>
      <c r="AT256" s="227" t="s">
        <v>337</v>
      </c>
      <c r="AU256" s="227" t="s">
        <v>83</v>
      </c>
      <c r="AY256" s="19" t="s">
        <v>335</v>
      </c>
      <c r="BE256" s="228">
        <f>IF(N256="základní",J256,0)</f>
        <v>0</v>
      </c>
      <c r="BF256" s="228">
        <f>IF(N256="snížená",J256,0)</f>
        <v>0</v>
      </c>
      <c r="BG256" s="228">
        <f>IF(N256="zákl. přenesená",J256,0)</f>
        <v>0</v>
      </c>
      <c r="BH256" s="228">
        <f>IF(N256="sníž. přenesená",J256,0)</f>
        <v>0</v>
      </c>
      <c r="BI256" s="228">
        <f>IF(N256="nulová",J256,0)</f>
        <v>0</v>
      </c>
      <c r="BJ256" s="19" t="s">
        <v>83</v>
      </c>
      <c r="BK256" s="228">
        <f>ROUND(I256*H256,2)</f>
        <v>0</v>
      </c>
      <c r="BL256" s="19" t="s">
        <v>2142</v>
      </c>
      <c r="BM256" s="227" t="s">
        <v>4361</v>
      </c>
    </row>
    <row r="257" s="2" customFormat="1">
      <c r="A257" s="40"/>
      <c r="B257" s="41"/>
      <c r="C257" s="42"/>
      <c r="D257" s="229" t="s">
        <v>343</v>
      </c>
      <c r="E257" s="42"/>
      <c r="F257" s="230" t="s">
        <v>4362</v>
      </c>
      <c r="G257" s="42"/>
      <c r="H257" s="42"/>
      <c r="I257" s="231"/>
      <c r="J257" s="42"/>
      <c r="K257" s="42"/>
      <c r="L257" s="46"/>
      <c r="M257" s="232"/>
      <c r="N257" s="233"/>
      <c r="O257" s="86"/>
      <c r="P257" s="86"/>
      <c r="Q257" s="86"/>
      <c r="R257" s="86"/>
      <c r="S257" s="86"/>
      <c r="T257" s="86"/>
      <c r="U257" s="87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T257" s="19" t="s">
        <v>343</v>
      </c>
      <c r="AU257" s="19" t="s">
        <v>83</v>
      </c>
    </row>
    <row r="258" s="2" customFormat="1">
      <c r="A258" s="40"/>
      <c r="B258" s="41"/>
      <c r="C258" s="42"/>
      <c r="D258" s="234" t="s">
        <v>345</v>
      </c>
      <c r="E258" s="42"/>
      <c r="F258" s="235" t="s">
        <v>4363</v>
      </c>
      <c r="G258" s="42"/>
      <c r="H258" s="42"/>
      <c r="I258" s="231"/>
      <c r="J258" s="42"/>
      <c r="K258" s="42"/>
      <c r="L258" s="46"/>
      <c r="M258" s="232"/>
      <c r="N258" s="233"/>
      <c r="O258" s="86"/>
      <c r="P258" s="86"/>
      <c r="Q258" s="86"/>
      <c r="R258" s="86"/>
      <c r="S258" s="86"/>
      <c r="T258" s="86"/>
      <c r="U258" s="87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T258" s="19" t="s">
        <v>345</v>
      </c>
      <c r="AU258" s="19" t="s">
        <v>83</v>
      </c>
    </row>
    <row r="259" s="2" customFormat="1">
      <c r="A259" s="40"/>
      <c r="B259" s="41"/>
      <c r="C259" s="42"/>
      <c r="D259" s="229" t="s">
        <v>928</v>
      </c>
      <c r="E259" s="42"/>
      <c r="F259" s="289" t="s">
        <v>4364</v>
      </c>
      <c r="G259" s="42"/>
      <c r="H259" s="42"/>
      <c r="I259" s="231"/>
      <c r="J259" s="42"/>
      <c r="K259" s="42"/>
      <c r="L259" s="46"/>
      <c r="M259" s="232"/>
      <c r="N259" s="233"/>
      <c r="O259" s="86"/>
      <c r="P259" s="86"/>
      <c r="Q259" s="86"/>
      <c r="R259" s="86"/>
      <c r="S259" s="86"/>
      <c r="T259" s="86"/>
      <c r="U259" s="87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T259" s="19" t="s">
        <v>928</v>
      </c>
      <c r="AU259" s="19" t="s">
        <v>83</v>
      </c>
    </row>
    <row r="260" s="2" customFormat="1" ht="16.5" customHeight="1">
      <c r="A260" s="40"/>
      <c r="B260" s="41"/>
      <c r="C260" s="216" t="s">
        <v>2440</v>
      </c>
      <c r="D260" s="216" t="s">
        <v>337</v>
      </c>
      <c r="E260" s="217" t="s">
        <v>4365</v>
      </c>
      <c r="F260" s="218" t="s">
        <v>4366</v>
      </c>
      <c r="G260" s="219" t="s">
        <v>618</v>
      </c>
      <c r="H260" s="220">
        <v>334</v>
      </c>
      <c r="I260" s="221"/>
      <c r="J260" s="222">
        <f>ROUND(I260*H260,2)</f>
        <v>0</v>
      </c>
      <c r="K260" s="218" t="s">
        <v>341</v>
      </c>
      <c r="L260" s="46"/>
      <c r="M260" s="223" t="s">
        <v>19</v>
      </c>
      <c r="N260" s="224" t="s">
        <v>47</v>
      </c>
      <c r="O260" s="86"/>
      <c r="P260" s="225">
        <f>O260*H260</f>
        <v>0</v>
      </c>
      <c r="Q260" s="225">
        <v>0</v>
      </c>
      <c r="R260" s="225">
        <f>Q260*H260</f>
        <v>0</v>
      </c>
      <c r="S260" s="225">
        <v>0</v>
      </c>
      <c r="T260" s="225">
        <f>S260*H260</f>
        <v>0</v>
      </c>
      <c r="U260" s="226" t="s">
        <v>19</v>
      </c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R260" s="227" t="s">
        <v>447</v>
      </c>
      <c r="AT260" s="227" t="s">
        <v>337</v>
      </c>
      <c r="AU260" s="227" t="s">
        <v>83</v>
      </c>
      <c r="AY260" s="19" t="s">
        <v>335</v>
      </c>
      <c r="BE260" s="228">
        <f>IF(N260="základní",J260,0)</f>
        <v>0</v>
      </c>
      <c r="BF260" s="228">
        <f>IF(N260="snížená",J260,0)</f>
        <v>0</v>
      </c>
      <c r="BG260" s="228">
        <f>IF(N260="zákl. přenesená",J260,0)</f>
        <v>0</v>
      </c>
      <c r="BH260" s="228">
        <f>IF(N260="sníž. přenesená",J260,0)</f>
        <v>0</v>
      </c>
      <c r="BI260" s="228">
        <f>IF(N260="nulová",J260,0)</f>
        <v>0</v>
      </c>
      <c r="BJ260" s="19" t="s">
        <v>83</v>
      </c>
      <c r="BK260" s="228">
        <f>ROUND(I260*H260,2)</f>
        <v>0</v>
      </c>
      <c r="BL260" s="19" t="s">
        <v>447</v>
      </c>
      <c r="BM260" s="227" t="s">
        <v>4367</v>
      </c>
    </row>
    <row r="261" s="2" customFormat="1">
      <c r="A261" s="40"/>
      <c r="B261" s="41"/>
      <c r="C261" s="42"/>
      <c r="D261" s="229" t="s">
        <v>343</v>
      </c>
      <c r="E261" s="42"/>
      <c r="F261" s="230" t="s">
        <v>4368</v>
      </c>
      <c r="G261" s="42"/>
      <c r="H261" s="42"/>
      <c r="I261" s="231"/>
      <c r="J261" s="42"/>
      <c r="K261" s="42"/>
      <c r="L261" s="46"/>
      <c r="M261" s="232"/>
      <c r="N261" s="233"/>
      <c r="O261" s="86"/>
      <c r="P261" s="86"/>
      <c r="Q261" s="86"/>
      <c r="R261" s="86"/>
      <c r="S261" s="86"/>
      <c r="T261" s="86"/>
      <c r="U261" s="87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T261" s="19" t="s">
        <v>343</v>
      </c>
      <c r="AU261" s="19" t="s">
        <v>83</v>
      </c>
    </row>
    <row r="262" s="2" customFormat="1">
      <c r="A262" s="40"/>
      <c r="B262" s="41"/>
      <c r="C262" s="42"/>
      <c r="D262" s="234" t="s">
        <v>345</v>
      </c>
      <c r="E262" s="42"/>
      <c r="F262" s="235" t="s">
        <v>4369</v>
      </c>
      <c r="G262" s="42"/>
      <c r="H262" s="42"/>
      <c r="I262" s="231"/>
      <c r="J262" s="42"/>
      <c r="K262" s="42"/>
      <c r="L262" s="46"/>
      <c r="M262" s="232"/>
      <c r="N262" s="233"/>
      <c r="O262" s="86"/>
      <c r="P262" s="86"/>
      <c r="Q262" s="86"/>
      <c r="R262" s="86"/>
      <c r="S262" s="86"/>
      <c r="T262" s="86"/>
      <c r="U262" s="87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T262" s="19" t="s">
        <v>345</v>
      </c>
      <c r="AU262" s="19" t="s">
        <v>83</v>
      </c>
    </row>
    <row r="263" s="13" customFormat="1">
      <c r="A263" s="13"/>
      <c r="B263" s="236"/>
      <c r="C263" s="237"/>
      <c r="D263" s="229" t="s">
        <v>347</v>
      </c>
      <c r="E263" s="238" t="s">
        <v>19</v>
      </c>
      <c r="F263" s="239" t="s">
        <v>4370</v>
      </c>
      <c r="G263" s="237"/>
      <c r="H263" s="240">
        <v>334</v>
      </c>
      <c r="I263" s="241"/>
      <c r="J263" s="237"/>
      <c r="K263" s="237"/>
      <c r="L263" s="242"/>
      <c r="M263" s="243"/>
      <c r="N263" s="244"/>
      <c r="O263" s="244"/>
      <c r="P263" s="244"/>
      <c r="Q263" s="244"/>
      <c r="R263" s="244"/>
      <c r="S263" s="244"/>
      <c r="T263" s="244"/>
      <c r="U263" s="245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T263" s="246" t="s">
        <v>347</v>
      </c>
      <c r="AU263" s="246" t="s">
        <v>83</v>
      </c>
      <c r="AV263" s="13" t="s">
        <v>85</v>
      </c>
      <c r="AW263" s="13" t="s">
        <v>37</v>
      </c>
      <c r="AX263" s="13" t="s">
        <v>83</v>
      </c>
      <c r="AY263" s="246" t="s">
        <v>335</v>
      </c>
    </row>
    <row r="264" s="2" customFormat="1" ht="16.5" customHeight="1">
      <c r="A264" s="40"/>
      <c r="B264" s="41"/>
      <c r="C264" s="216" t="s">
        <v>2449</v>
      </c>
      <c r="D264" s="216" t="s">
        <v>337</v>
      </c>
      <c r="E264" s="217" t="s">
        <v>4371</v>
      </c>
      <c r="F264" s="218" t="s">
        <v>4372</v>
      </c>
      <c r="G264" s="219" t="s">
        <v>618</v>
      </c>
      <c r="H264" s="220">
        <v>120</v>
      </c>
      <c r="I264" s="221"/>
      <c r="J264" s="222">
        <f>ROUND(I264*H264,2)</f>
        <v>0</v>
      </c>
      <c r="K264" s="218" t="s">
        <v>341</v>
      </c>
      <c r="L264" s="46"/>
      <c r="M264" s="223" t="s">
        <v>19</v>
      </c>
      <c r="N264" s="224" t="s">
        <v>47</v>
      </c>
      <c r="O264" s="86"/>
      <c r="P264" s="225">
        <f>O264*H264</f>
        <v>0</v>
      </c>
      <c r="Q264" s="225">
        <v>0</v>
      </c>
      <c r="R264" s="225">
        <f>Q264*H264</f>
        <v>0</v>
      </c>
      <c r="S264" s="225">
        <v>0</v>
      </c>
      <c r="T264" s="225">
        <f>S264*H264</f>
        <v>0</v>
      </c>
      <c r="U264" s="226" t="s">
        <v>19</v>
      </c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R264" s="227" t="s">
        <v>447</v>
      </c>
      <c r="AT264" s="227" t="s">
        <v>337</v>
      </c>
      <c r="AU264" s="227" t="s">
        <v>83</v>
      </c>
      <c r="AY264" s="19" t="s">
        <v>335</v>
      </c>
      <c r="BE264" s="228">
        <f>IF(N264="základní",J264,0)</f>
        <v>0</v>
      </c>
      <c r="BF264" s="228">
        <f>IF(N264="snížená",J264,0)</f>
        <v>0</v>
      </c>
      <c r="BG264" s="228">
        <f>IF(N264="zákl. přenesená",J264,0)</f>
        <v>0</v>
      </c>
      <c r="BH264" s="228">
        <f>IF(N264="sníž. přenesená",J264,0)</f>
        <v>0</v>
      </c>
      <c r="BI264" s="228">
        <f>IF(N264="nulová",J264,0)</f>
        <v>0</v>
      </c>
      <c r="BJ264" s="19" t="s">
        <v>83</v>
      </c>
      <c r="BK264" s="228">
        <f>ROUND(I264*H264,2)</f>
        <v>0</v>
      </c>
      <c r="BL264" s="19" t="s">
        <v>447</v>
      </c>
      <c r="BM264" s="227" t="s">
        <v>4373</v>
      </c>
    </row>
    <row r="265" s="2" customFormat="1">
      <c r="A265" s="40"/>
      <c r="B265" s="41"/>
      <c r="C265" s="42"/>
      <c r="D265" s="229" t="s">
        <v>343</v>
      </c>
      <c r="E265" s="42"/>
      <c r="F265" s="230" t="s">
        <v>4374</v>
      </c>
      <c r="G265" s="42"/>
      <c r="H265" s="42"/>
      <c r="I265" s="231"/>
      <c r="J265" s="42"/>
      <c r="K265" s="42"/>
      <c r="L265" s="46"/>
      <c r="M265" s="232"/>
      <c r="N265" s="233"/>
      <c r="O265" s="86"/>
      <c r="P265" s="86"/>
      <c r="Q265" s="86"/>
      <c r="R265" s="86"/>
      <c r="S265" s="86"/>
      <c r="T265" s="86"/>
      <c r="U265" s="87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T265" s="19" t="s">
        <v>343</v>
      </c>
      <c r="AU265" s="19" t="s">
        <v>83</v>
      </c>
    </row>
    <row r="266" s="2" customFormat="1">
      <c r="A266" s="40"/>
      <c r="B266" s="41"/>
      <c r="C266" s="42"/>
      <c r="D266" s="234" t="s">
        <v>345</v>
      </c>
      <c r="E266" s="42"/>
      <c r="F266" s="235" t="s">
        <v>4375</v>
      </c>
      <c r="G266" s="42"/>
      <c r="H266" s="42"/>
      <c r="I266" s="231"/>
      <c r="J266" s="42"/>
      <c r="K266" s="42"/>
      <c r="L266" s="46"/>
      <c r="M266" s="232"/>
      <c r="N266" s="233"/>
      <c r="O266" s="86"/>
      <c r="P266" s="86"/>
      <c r="Q266" s="86"/>
      <c r="R266" s="86"/>
      <c r="S266" s="86"/>
      <c r="T266" s="86"/>
      <c r="U266" s="87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T266" s="19" t="s">
        <v>345</v>
      </c>
      <c r="AU266" s="19" t="s">
        <v>83</v>
      </c>
    </row>
    <row r="267" s="2" customFormat="1" ht="16.5" customHeight="1">
      <c r="A267" s="40"/>
      <c r="B267" s="41"/>
      <c r="C267" s="216" t="s">
        <v>663</v>
      </c>
      <c r="D267" s="216" t="s">
        <v>337</v>
      </c>
      <c r="E267" s="217" t="s">
        <v>4376</v>
      </c>
      <c r="F267" s="218" t="s">
        <v>4377</v>
      </c>
      <c r="G267" s="219" t="s">
        <v>618</v>
      </c>
      <c r="H267" s="220">
        <v>454</v>
      </c>
      <c r="I267" s="221"/>
      <c r="J267" s="222">
        <f>ROUND(I267*H267,2)</f>
        <v>0</v>
      </c>
      <c r="K267" s="218" t="s">
        <v>19</v>
      </c>
      <c r="L267" s="46"/>
      <c r="M267" s="223" t="s">
        <v>19</v>
      </c>
      <c r="N267" s="224" t="s">
        <v>47</v>
      </c>
      <c r="O267" s="86"/>
      <c r="P267" s="225">
        <f>O267*H267</f>
        <v>0</v>
      </c>
      <c r="Q267" s="225">
        <v>1.0000000000000001E-05</v>
      </c>
      <c r="R267" s="225">
        <f>Q267*H267</f>
        <v>0.0045400000000000006</v>
      </c>
      <c r="S267" s="225">
        <v>0</v>
      </c>
      <c r="T267" s="225">
        <f>S267*H267</f>
        <v>0</v>
      </c>
      <c r="U267" s="226" t="s">
        <v>19</v>
      </c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R267" s="227" t="s">
        <v>447</v>
      </c>
      <c r="AT267" s="227" t="s">
        <v>337</v>
      </c>
      <c r="AU267" s="227" t="s">
        <v>83</v>
      </c>
      <c r="AY267" s="19" t="s">
        <v>335</v>
      </c>
      <c r="BE267" s="228">
        <f>IF(N267="základní",J267,0)</f>
        <v>0</v>
      </c>
      <c r="BF267" s="228">
        <f>IF(N267="snížená",J267,0)</f>
        <v>0</v>
      </c>
      <c r="BG267" s="228">
        <f>IF(N267="zákl. přenesená",J267,0)</f>
        <v>0</v>
      </c>
      <c r="BH267" s="228">
        <f>IF(N267="sníž. přenesená",J267,0)</f>
        <v>0</v>
      </c>
      <c r="BI267" s="228">
        <f>IF(N267="nulová",J267,0)</f>
        <v>0</v>
      </c>
      <c r="BJ267" s="19" t="s">
        <v>83</v>
      </c>
      <c r="BK267" s="228">
        <f>ROUND(I267*H267,2)</f>
        <v>0</v>
      </c>
      <c r="BL267" s="19" t="s">
        <v>447</v>
      </c>
      <c r="BM267" s="227" t="s">
        <v>4378</v>
      </c>
    </row>
    <row r="268" s="2" customFormat="1">
      <c r="A268" s="40"/>
      <c r="B268" s="41"/>
      <c r="C268" s="42"/>
      <c r="D268" s="229" t="s">
        <v>343</v>
      </c>
      <c r="E268" s="42"/>
      <c r="F268" s="230" t="s">
        <v>4379</v>
      </c>
      <c r="G268" s="42"/>
      <c r="H268" s="42"/>
      <c r="I268" s="231"/>
      <c r="J268" s="42"/>
      <c r="K268" s="42"/>
      <c r="L268" s="46"/>
      <c r="M268" s="232"/>
      <c r="N268" s="233"/>
      <c r="O268" s="86"/>
      <c r="P268" s="86"/>
      <c r="Q268" s="86"/>
      <c r="R268" s="86"/>
      <c r="S268" s="86"/>
      <c r="T268" s="86"/>
      <c r="U268" s="87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T268" s="19" t="s">
        <v>343</v>
      </c>
      <c r="AU268" s="19" t="s">
        <v>83</v>
      </c>
    </row>
    <row r="269" s="13" customFormat="1">
      <c r="A269" s="13"/>
      <c r="B269" s="236"/>
      <c r="C269" s="237"/>
      <c r="D269" s="229" t="s">
        <v>347</v>
      </c>
      <c r="E269" s="238" t="s">
        <v>19</v>
      </c>
      <c r="F269" s="239" t="s">
        <v>4380</v>
      </c>
      <c r="G269" s="237"/>
      <c r="H269" s="240">
        <v>454</v>
      </c>
      <c r="I269" s="241"/>
      <c r="J269" s="237"/>
      <c r="K269" s="237"/>
      <c r="L269" s="242"/>
      <c r="M269" s="243"/>
      <c r="N269" s="244"/>
      <c r="O269" s="244"/>
      <c r="P269" s="244"/>
      <c r="Q269" s="244"/>
      <c r="R269" s="244"/>
      <c r="S269" s="244"/>
      <c r="T269" s="244"/>
      <c r="U269" s="245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T269" s="246" t="s">
        <v>347</v>
      </c>
      <c r="AU269" s="246" t="s">
        <v>83</v>
      </c>
      <c r="AV269" s="13" t="s">
        <v>85</v>
      </c>
      <c r="AW269" s="13" t="s">
        <v>37</v>
      </c>
      <c r="AX269" s="13" t="s">
        <v>83</v>
      </c>
      <c r="AY269" s="246" t="s">
        <v>335</v>
      </c>
    </row>
    <row r="270" s="2" customFormat="1" ht="16.5" customHeight="1">
      <c r="A270" s="40"/>
      <c r="B270" s="41"/>
      <c r="C270" s="216" t="s">
        <v>675</v>
      </c>
      <c r="D270" s="216" t="s">
        <v>337</v>
      </c>
      <c r="E270" s="217" t="s">
        <v>4381</v>
      </c>
      <c r="F270" s="218" t="s">
        <v>4382</v>
      </c>
      <c r="G270" s="219" t="s">
        <v>1149</v>
      </c>
      <c r="H270" s="220">
        <v>1</v>
      </c>
      <c r="I270" s="221"/>
      <c r="J270" s="222">
        <f>ROUND(I270*H270,2)</f>
        <v>0</v>
      </c>
      <c r="K270" s="218" t="s">
        <v>341</v>
      </c>
      <c r="L270" s="46"/>
      <c r="M270" s="223" t="s">
        <v>19</v>
      </c>
      <c r="N270" s="224" t="s">
        <v>47</v>
      </c>
      <c r="O270" s="86"/>
      <c r="P270" s="225">
        <f>O270*H270</f>
        <v>0</v>
      </c>
      <c r="Q270" s="225">
        <v>0.0011199999999999999</v>
      </c>
      <c r="R270" s="225">
        <f>Q270*H270</f>
        <v>0.0011199999999999999</v>
      </c>
      <c r="S270" s="225">
        <v>0</v>
      </c>
      <c r="T270" s="225">
        <f>S270*H270</f>
        <v>0</v>
      </c>
      <c r="U270" s="226" t="s">
        <v>19</v>
      </c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R270" s="227" t="s">
        <v>447</v>
      </c>
      <c r="AT270" s="227" t="s">
        <v>337</v>
      </c>
      <c r="AU270" s="227" t="s">
        <v>83</v>
      </c>
      <c r="AY270" s="19" t="s">
        <v>335</v>
      </c>
      <c r="BE270" s="228">
        <f>IF(N270="základní",J270,0)</f>
        <v>0</v>
      </c>
      <c r="BF270" s="228">
        <f>IF(N270="snížená",J270,0)</f>
        <v>0</v>
      </c>
      <c r="BG270" s="228">
        <f>IF(N270="zákl. přenesená",J270,0)</f>
        <v>0</v>
      </c>
      <c r="BH270" s="228">
        <f>IF(N270="sníž. přenesená",J270,0)</f>
        <v>0</v>
      </c>
      <c r="BI270" s="228">
        <f>IF(N270="nulová",J270,0)</f>
        <v>0</v>
      </c>
      <c r="BJ270" s="19" t="s">
        <v>83</v>
      </c>
      <c r="BK270" s="228">
        <f>ROUND(I270*H270,2)</f>
        <v>0</v>
      </c>
      <c r="BL270" s="19" t="s">
        <v>447</v>
      </c>
      <c r="BM270" s="227" t="s">
        <v>4383</v>
      </c>
    </row>
    <row r="271" s="2" customFormat="1">
      <c r="A271" s="40"/>
      <c r="B271" s="41"/>
      <c r="C271" s="42"/>
      <c r="D271" s="229" t="s">
        <v>343</v>
      </c>
      <c r="E271" s="42"/>
      <c r="F271" s="230" t="s">
        <v>4384</v>
      </c>
      <c r="G271" s="42"/>
      <c r="H271" s="42"/>
      <c r="I271" s="231"/>
      <c r="J271" s="42"/>
      <c r="K271" s="42"/>
      <c r="L271" s="46"/>
      <c r="M271" s="232"/>
      <c r="N271" s="233"/>
      <c r="O271" s="86"/>
      <c r="P271" s="86"/>
      <c r="Q271" s="86"/>
      <c r="R271" s="86"/>
      <c r="S271" s="86"/>
      <c r="T271" s="86"/>
      <c r="U271" s="87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T271" s="19" t="s">
        <v>343</v>
      </c>
      <c r="AU271" s="19" t="s">
        <v>83</v>
      </c>
    </row>
    <row r="272" s="2" customFormat="1">
      <c r="A272" s="40"/>
      <c r="B272" s="41"/>
      <c r="C272" s="42"/>
      <c r="D272" s="234" t="s">
        <v>345</v>
      </c>
      <c r="E272" s="42"/>
      <c r="F272" s="235" t="s">
        <v>4385</v>
      </c>
      <c r="G272" s="42"/>
      <c r="H272" s="42"/>
      <c r="I272" s="231"/>
      <c r="J272" s="42"/>
      <c r="K272" s="42"/>
      <c r="L272" s="46"/>
      <c r="M272" s="232"/>
      <c r="N272" s="233"/>
      <c r="O272" s="86"/>
      <c r="P272" s="86"/>
      <c r="Q272" s="86"/>
      <c r="R272" s="86"/>
      <c r="S272" s="86"/>
      <c r="T272" s="86"/>
      <c r="U272" s="87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T272" s="19" t="s">
        <v>345</v>
      </c>
      <c r="AU272" s="19" t="s">
        <v>83</v>
      </c>
    </row>
    <row r="273" s="2" customFormat="1" ht="16.5" customHeight="1">
      <c r="A273" s="40"/>
      <c r="B273" s="41"/>
      <c r="C273" s="257" t="s">
        <v>679</v>
      </c>
      <c r="D273" s="257" t="s">
        <v>395</v>
      </c>
      <c r="E273" s="258" t="s">
        <v>1319</v>
      </c>
      <c r="F273" s="259" t="s">
        <v>4386</v>
      </c>
      <c r="G273" s="260" t="s">
        <v>1529</v>
      </c>
      <c r="H273" s="261">
        <v>1</v>
      </c>
      <c r="I273" s="262"/>
      <c r="J273" s="263">
        <f>ROUND(I273*H273,2)</f>
        <v>0</v>
      </c>
      <c r="K273" s="259" t="s">
        <v>19</v>
      </c>
      <c r="L273" s="264"/>
      <c r="M273" s="265" t="s">
        <v>19</v>
      </c>
      <c r="N273" s="266" t="s">
        <v>47</v>
      </c>
      <c r="O273" s="86"/>
      <c r="P273" s="225">
        <f>O273*H273</f>
        <v>0</v>
      </c>
      <c r="Q273" s="225">
        <v>0</v>
      </c>
      <c r="R273" s="225">
        <f>Q273*H273</f>
        <v>0</v>
      </c>
      <c r="S273" s="225">
        <v>0</v>
      </c>
      <c r="T273" s="225">
        <f>S273*H273</f>
        <v>0</v>
      </c>
      <c r="U273" s="226" t="s">
        <v>19</v>
      </c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R273" s="227" t="s">
        <v>565</v>
      </c>
      <c r="AT273" s="227" t="s">
        <v>395</v>
      </c>
      <c r="AU273" s="227" t="s">
        <v>83</v>
      </c>
      <c r="AY273" s="19" t="s">
        <v>335</v>
      </c>
      <c r="BE273" s="228">
        <f>IF(N273="základní",J273,0)</f>
        <v>0</v>
      </c>
      <c r="BF273" s="228">
        <f>IF(N273="snížená",J273,0)</f>
        <v>0</v>
      </c>
      <c r="BG273" s="228">
        <f>IF(N273="zákl. přenesená",J273,0)</f>
        <v>0</v>
      </c>
      <c r="BH273" s="228">
        <f>IF(N273="sníž. přenesená",J273,0)</f>
        <v>0</v>
      </c>
      <c r="BI273" s="228">
        <f>IF(N273="nulová",J273,0)</f>
        <v>0</v>
      </c>
      <c r="BJ273" s="19" t="s">
        <v>83</v>
      </c>
      <c r="BK273" s="228">
        <f>ROUND(I273*H273,2)</f>
        <v>0</v>
      </c>
      <c r="BL273" s="19" t="s">
        <v>447</v>
      </c>
      <c r="BM273" s="227" t="s">
        <v>4387</v>
      </c>
    </row>
    <row r="274" s="2" customFormat="1">
      <c r="A274" s="40"/>
      <c r="B274" s="41"/>
      <c r="C274" s="42"/>
      <c r="D274" s="229" t="s">
        <v>343</v>
      </c>
      <c r="E274" s="42"/>
      <c r="F274" s="230" t="s">
        <v>4386</v>
      </c>
      <c r="G274" s="42"/>
      <c r="H274" s="42"/>
      <c r="I274" s="231"/>
      <c r="J274" s="42"/>
      <c r="K274" s="42"/>
      <c r="L274" s="46"/>
      <c r="M274" s="232"/>
      <c r="N274" s="233"/>
      <c r="O274" s="86"/>
      <c r="P274" s="86"/>
      <c r="Q274" s="86"/>
      <c r="R274" s="86"/>
      <c r="S274" s="86"/>
      <c r="T274" s="86"/>
      <c r="U274" s="87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T274" s="19" t="s">
        <v>343</v>
      </c>
      <c r="AU274" s="19" t="s">
        <v>83</v>
      </c>
    </row>
    <row r="275" s="2" customFormat="1" ht="16.5" customHeight="1">
      <c r="A275" s="40"/>
      <c r="B275" s="41"/>
      <c r="C275" s="216" t="s">
        <v>686</v>
      </c>
      <c r="D275" s="216" t="s">
        <v>337</v>
      </c>
      <c r="E275" s="217" t="s">
        <v>4388</v>
      </c>
      <c r="F275" s="218" t="s">
        <v>4389</v>
      </c>
      <c r="G275" s="219" t="s">
        <v>1529</v>
      </c>
      <c r="H275" s="220">
        <v>1</v>
      </c>
      <c r="I275" s="221"/>
      <c r="J275" s="222">
        <f>ROUND(I275*H275,2)</f>
        <v>0</v>
      </c>
      <c r="K275" s="218" t="s">
        <v>19</v>
      </c>
      <c r="L275" s="46"/>
      <c r="M275" s="223" t="s">
        <v>19</v>
      </c>
      <c r="N275" s="224" t="s">
        <v>47</v>
      </c>
      <c r="O275" s="86"/>
      <c r="P275" s="225">
        <f>O275*H275</f>
        <v>0</v>
      </c>
      <c r="Q275" s="225">
        <v>0</v>
      </c>
      <c r="R275" s="225">
        <f>Q275*H275</f>
        <v>0</v>
      </c>
      <c r="S275" s="225">
        <v>0</v>
      </c>
      <c r="T275" s="225">
        <f>S275*H275</f>
        <v>0</v>
      </c>
      <c r="U275" s="226" t="s">
        <v>19</v>
      </c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R275" s="227" t="s">
        <v>103</v>
      </c>
      <c r="AT275" s="227" t="s">
        <v>337</v>
      </c>
      <c r="AU275" s="227" t="s">
        <v>83</v>
      </c>
      <c r="AY275" s="19" t="s">
        <v>335</v>
      </c>
      <c r="BE275" s="228">
        <f>IF(N275="základní",J275,0)</f>
        <v>0</v>
      </c>
      <c r="BF275" s="228">
        <f>IF(N275="snížená",J275,0)</f>
        <v>0</v>
      </c>
      <c r="BG275" s="228">
        <f>IF(N275="zákl. přenesená",J275,0)</f>
        <v>0</v>
      </c>
      <c r="BH275" s="228">
        <f>IF(N275="sníž. přenesená",J275,0)</f>
        <v>0</v>
      </c>
      <c r="BI275" s="228">
        <f>IF(N275="nulová",J275,0)</f>
        <v>0</v>
      </c>
      <c r="BJ275" s="19" t="s">
        <v>83</v>
      </c>
      <c r="BK275" s="228">
        <f>ROUND(I275*H275,2)</f>
        <v>0</v>
      </c>
      <c r="BL275" s="19" t="s">
        <v>103</v>
      </c>
      <c r="BM275" s="227" t="s">
        <v>1036</v>
      </c>
    </row>
    <row r="276" s="2" customFormat="1">
      <c r="A276" s="40"/>
      <c r="B276" s="41"/>
      <c r="C276" s="42"/>
      <c r="D276" s="229" t="s">
        <v>343</v>
      </c>
      <c r="E276" s="42"/>
      <c r="F276" s="230" t="s">
        <v>4389</v>
      </c>
      <c r="G276" s="42"/>
      <c r="H276" s="42"/>
      <c r="I276" s="231"/>
      <c r="J276" s="42"/>
      <c r="K276" s="42"/>
      <c r="L276" s="46"/>
      <c r="M276" s="232"/>
      <c r="N276" s="233"/>
      <c r="O276" s="86"/>
      <c r="P276" s="86"/>
      <c r="Q276" s="86"/>
      <c r="R276" s="86"/>
      <c r="S276" s="86"/>
      <c r="T276" s="86"/>
      <c r="U276" s="87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T276" s="19" t="s">
        <v>343</v>
      </c>
      <c r="AU276" s="19" t="s">
        <v>83</v>
      </c>
    </row>
    <row r="277" s="2" customFormat="1" ht="16.5" customHeight="1">
      <c r="A277" s="40"/>
      <c r="B277" s="41"/>
      <c r="C277" s="216" t="s">
        <v>699</v>
      </c>
      <c r="D277" s="216" t="s">
        <v>337</v>
      </c>
      <c r="E277" s="217" t="s">
        <v>4390</v>
      </c>
      <c r="F277" s="218" t="s">
        <v>4391</v>
      </c>
      <c r="G277" s="219" t="s">
        <v>1529</v>
      </c>
      <c r="H277" s="220">
        <v>1</v>
      </c>
      <c r="I277" s="221"/>
      <c r="J277" s="222">
        <f>ROUND(I277*H277,2)</f>
        <v>0</v>
      </c>
      <c r="K277" s="218" t="s">
        <v>19</v>
      </c>
      <c r="L277" s="46"/>
      <c r="M277" s="223" t="s">
        <v>19</v>
      </c>
      <c r="N277" s="224" t="s">
        <v>47</v>
      </c>
      <c r="O277" s="86"/>
      <c r="P277" s="225">
        <f>O277*H277</f>
        <v>0</v>
      </c>
      <c r="Q277" s="225">
        <v>0</v>
      </c>
      <c r="R277" s="225">
        <f>Q277*H277</f>
        <v>0</v>
      </c>
      <c r="S277" s="225">
        <v>0</v>
      </c>
      <c r="T277" s="225">
        <f>S277*H277</f>
        <v>0</v>
      </c>
      <c r="U277" s="226" t="s">
        <v>19</v>
      </c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R277" s="227" t="s">
        <v>103</v>
      </c>
      <c r="AT277" s="227" t="s">
        <v>337</v>
      </c>
      <c r="AU277" s="227" t="s">
        <v>83</v>
      </c>
      <c r="AY277" s="19" t="s">
        <v>335</v>
      </c>
      <c r="BE277" s="228">
        <f>IF(N277="základní",J277,0)</f>
        <v>0</v>
      </c>
      <c r="BF277" s="228">
        <f>IF(N277="snížená",J277,0)</f>
        <v>0</v>
      </c>
      <c r="BG277" s="228">
        <f>IF(N277="zákl. přenesená",J277,0)</f>
        <v>0</v>
      </c>
      <c r="BH277" s="228">
        <f>IF(N277="sníž. přenesená",J277,0)</f>
        <v>0</v>
      </c>
      <c r="BI277" s="228">
        <f>IF(N277="nulová",J277,0)</f>
        <v>0</v>
      </c>
      <c r="BJ277" s="19" t="s">
        <v>83</v>
      </c>
      <c r="BK277" s="228">
        <f>ROUND(I277*H277,2)</f>
        <v>0</v>
      </c>
      <c r="BL277" s="19" t="s">
        <v>103</v>
      </c>
      <c r="BM277" s="227" t="s">
        <v>1048</v>
      </c>
    </row>
    <row r="278" s="2" customFormat="1">
      <c r="A278" s="40"/>
      <c r="B278" s="41"/>
      <c r="C278" s="42"/>
      <c r="D278" s="229" t="s">
        <v>343</v>
      </c>
      <c r="E278" s="42"/>
      <c r="F278" s="230" t="s">
        <v>4391</v>
      </c>
      <c r="G278" s="42"/>
      <c r="H278" s="42"/>
      <c r="I278" s="231"/>
      <c r="J278" s="42"/>
      <c r="K278" s="42"/>
      <c r="L278" s="46"/>
      <c r="M278" s="232"/>
      <c r="N278" s="233"/>
      <c r="O278" s="86"/>
      <c r="P278" s="86"/>
      <c r="Q278" s="86"/>
      <c r="R278" s="86"/>
      <c r="S278" s="86"/>
      <c r="T278" s="86"/>
      <c r="U278" s="87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T278" s="19" t="s">
        <v>343</v>
      </c>
      <c r="AU278" s="19" t="s">
        <v>83</v>
      </c>
    </row>
    <row r="279" s="2" customFormat="1" ht="16.5" customHeight="1">
      <c r="A279" s="40"/>
      <c r="B279" s="41"/>
      <c r="C279" s="216" t="s">
        <v>706</v>
      </c>
      <c r="D279" s="216" t="s">
        <v>337</v>
      </c>
      <c r="E279" s="217" t="s">
        <v>4392</v>
      </c>
      <c r="F279" s="218" t="s">
        <v>4393</v>
      </c>
      <c r="G279" s="219" t="s">
        <v>364</v>
      </c>
      <c r="H279" s="220">
        <v>3.9809999999999999</v>
      </c>
      <c r="I279" s="221"/>
      <c r="J279" s="222">
        <f>ROUND(I279*H279,2)</f>
        <v>0</v>
      </c>
      <c r="K279" s="218" t="s">
        <v>341</v>
      </c>
      <c r="L279" s="46"/>
      <c r="M279" s="223" t="s">
        <v>19</v>
      </c>
      <c r="N279" s="224" t="s">
        <v>47</v>
      </c>
      <c r="O279" s="86"/>
      <c r="P279" s="225">
        <f>O279*H279</f>
        <v>0</v>
      </c>
      <c r="Q279" s="225">
        <v>0</v>
      </c>
      <c r="R279" s="225">
        <f>Q279*H279</f>
        <v>0</v>
      </c>
      <c r="S279" s="225">
        <v>0</v>
      </c>
      <c r="T279" s="225">
        <f>S279*H279</f>
        <v>0</v>
      </c>
      <c r="U279" s="226" t="s">
        <v>19</v>
      </c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R279" s="227" t="s">
        <v>447</v>
      </c>
      <c r="AT279" s="227" t="s">
        <v>337</v>
      </c>
      <c r="AU279" s="227" t="s">
        <v>83</v>
      </c>
      <c r="AY279" s="19" t="s">
        <v>335</v>
      </c>
      <c r="BE279" s="228">
        <f>IF(N279="základní",J279,0)</f>
        <v>0</v>
      </c>
      <c r="BF279" s="228">
        <f>IF(N279="snížená",J279,0)</f>
        <v>0</v>
      </c>
      <c r="BG279" s="228">
        <f>IF(N279="zákl. přenesená",J279,0)</f>
        <v>0</v>
      </c>
      <c r="BH279" s="228">
        <f>IF(N279="sníž. přenesená",J279,0)</f>
        <v>0</v>
      </c>
      <c r="BI279" s="228">
        <f>IF(N279="nulová",J279,0)</f>
        <v>0</v>
      </c>
      <c r="BJ279" s="19" t="s">
        <v>83</v>
      </c>
      <c r="BK279" s="228">
        <f>ROUND(I279*H279,2)</f>
        <v>0</v>
      </c>
      <c r="BL279" s="19" t="s">
        <v>447</v>
      </c>
      <c r="BM279" s="227" t="s">
        <v>4394</v>
      </c>
    </row>
    <row r="280" s="2" customFormat="1">
      <c r="A280" s="40"/>
      <c r="B280" s="41"/>
      <c r="C280" s="42"/>
      <c r="D280" s="229" t="s">
        <v>343</v>
      </c>
      <c r="E280" s="42"/>
      <c r="F280" s="230" t="s">
        <v>4395</v>
      </c>
      <c r="G280" s="42"/>
      <c r="H280" s="42"/>
      <c r="I280" s="231"/>
      <c r="J280" s="42"/>
      <c r="K280" s="42"/>
      <c r="L280" s="46"/>
      <c r="M280" s="232"/>
      <c r="N280" s="233"/>
      <c r="O280" s="86"/>
      <c r="P280" s="86"/>
      <c r="Q280" s="86"/>
      <c r="R280" s="86"/>
      <c r="S280" s="86"/>
      <c r="T280" s="86"/>
      <c r="U280" s="87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T280" s="19" t="s">
        <v>343</v>
      </c>
      <c r="AU280" s="19" t="s">
        <v>83</v>
      </c>
    </row>
    <row r="281" s="2" customFormat="1">
      <c r="A281" s="40"/>
      <c r="B281" s="41"/>
      <c r="C281" s="42"/>
      <c r="D281" s="234" t="s">
        <v>345</v>
      </c>
      <c r="E281" s="42"/>
      <c r="F281" s="235" t="s">
        <v>4396</v>
      </c>
      <c r="G281" s="42"/>
      <c r="H281" s="42"/>
      <c r="I281" s="231"/>
      <c r="J281" s="42"/>
      <c r="K281" s="42"/>
      <c r="L281" s="46"/>
      <c r="M281" s="232"/>
      <c r="N281" s="233"/>
      <c r="O281" s="86"/>
      <c r="P281" s="86"/>
      <c r="Q281" s="86"/>
      <c r="R281" s="86"/>
      <c r="S281" s="86"/>
      <c r="T281" s="86"/>
      <c r="U281" s="87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T281" s="19" t="s">
        <v>345</v>
      </c>
      <c r="AU281" s="19" t="s">
        <v>83</v>
      </c>
    </row>
    <row r="282" s="13" customFormat="1">
      <c r="A282" s="13"/>
      <c r="B282" s="236"/>
      <c r="C282" s="237"/>
      <c r="D282" s="229" t="s">
        <v>347</v>
      </c>
      <c r="E282" s="238" t="s">
        <v>19</v>
      </c>
      <c r="F282" s="239" t="s">
        <v>4397</v>
      </c>
      <c r="G282" s="237"/>
      <c r="H282" s="240">
        <v>3.9809999999999999</v>
      </c>
      <c r="I282" s="241"/>
      <c r="J282" s="237"/>
      <c r="K282" s="237"/>
      <c r="L282" s="242"/>
      <c r="M282" s="290"/>
      <c r="N282" s="291"/>
      <c r="O282" s="291"/>
      <c r="P282" s="291"/>
      <c r="Q282" s="291"/>
      <c r="R282" s="291"/>
      <c r="S282" s="291"/>
      <c r="T282" s="291"/>
      <c r="U282" s="292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T282" s="246" t="s">
        <v>347</v>
      </c>
      <c r="AU282" s="246" t="s">
        <v>83</v>
      </c>
      <c r="AV282" s="13" t="s">
        <v>85</v>
      </c>
      <c r="AW282" s="13" t="s">
        <v>37</v>
      </c>
      <c r="AX282" s="13" t="s">
        <v>83</v>
      </c>
      <c r="AY282" s="246" t="s">
        <v>335</v>
      </c>
    </row>
    <row r="283" s="2" customFormat="1" ht="6.96" customHeight="1">
      <c r="A283" s="40"/>
      <c r="B283" s="61"/>
      <c r="C283" s="62"/>
      <c r="D283" s="62"/>
      <c r="E283" s="62"/>
      <c r="F283" s="62"/>
      <c r="G283" s="62"/>
      <c r="H283" s="62"/>
      <c r="I283" s="62"/>
      <c r="J283" s="62"/>
      <c r="K283" s="62"/>
      <c r="L283" s="46"/>
      <c r="M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</row>
  </sheetData>
  <sheetProtection sheet="1" autoFilter="0" formatColumns="0" formatRows="0" objects="1" scenarios="1" spinCount="100000" saltValue="6zS8jnlbs6orBdisx2wn68ncydEHwZIJv0Zav92jmAjyddx9Iz+cQ3mYHw9LSLb/jzVMHcrkj5Yo3JZBeOYqmw==" hashValue="A06lD3LWjIxGz1BF8eDOhJfHze4Dgi71tCvxt5aLQQWtAIOcMfEFMQYiWbvBIzYXaVjZ0ShLboSf8sQclm2RnA==" algorithmName="SHA-512" password="B0A8"/>
  <autoFilter ref="C97:K282"/>
  <mergeCells count="15">
    <mergeCell ref="E7:H7"/>
    <mergeCell ref="E11:H11"/>
    <mergeCell ref="E9:H9"/>
    <mergeCell ref="E13:H13"/>
    <mergeCell ref="E22:H22"/>
    <mergeCell ref="E31:H31"/>
    <mergeCell ref="E52:H52"/>
    <mergeCell ref="E56:H56"/>
    <mergeCell ref="E54:H54"/>
    <mergeCell ref="E58:H58"/>
    <mergeCell ref="E84:H84"/>
    <mergeCell ref="E88:H88"/>
    <mergeCell ref="E86:H86"/>
    <mergeCell ref="E90:H90"/>
    <mergeCell ref="L2:V2"/>
  </mergeCells>
  <hyperlinks>
    <hyperlink ref="F102" r:id="rId1" display="https://podminky.urs.cz/item/CS_URS_2022_02/713463411"/>
    <hyperlink ref="F108" r:id="rId2" display="https://podminky.urs.cz/item/CS_URS_2022_02/733122230"/>
    <hyperlink ref="F114" r:id="rId3" display="https://podminky.urs.cz/item/CS_URS_2022_02/734292778"/>
    <hyperlink ref="F117" r:id="rId4" display="https://podminky.urs.cz/item/CS_URS_2022_02/734242418"/>
    <hyperlink ref="F120" r:id="rId5" display="https://podminky.urs.cz/item/CS_URS_2022_02/734291248"/>
    <hyperlink ref="F123" r:id="rId6" display="https://podminky.urs.cz/item/CS_URS_2022_02/734411102"/>
    <hyperlink ref="F126" r:id="rId7" display="https://podminky.urs.cz/item/CS_URS_2022_02/734421102"/>
    <hyperlink ref="F134" r:id="rId8" display="https://podminky.urs.cz/item/CS_URS_2022_02/734292715"/>
    <hyperlink ref="F137" r:id="rId9" display="https://podminky.urs.cz/item/CS_URS_2022_02/734292716"/>
    <hyperlink ref="F140" r:id="rId10" display="https://podminky.urs.cz/item/CS_URS_2022_02/734292719"/>
    <hyperlink ref="F143" r:id="rId11" display="https://podminky.urs.cz/item/CS_URS_2022_02/734242414"/>
    <hyperlink ref="F146" r:id="rId12" display="https://podminky.urs.cz/item/CS_URS_2022_02/734242415"/>
    <hyperlink ref="F149" r:id="rId13" display="https://podminky.urs.cz/item/CS_URS_2022_02/734291264"/>
    <hyperlink ref="F152" r:id="rId14" display="https://podminky.urs.cz/item/CS_URS_2022_02/734291265"/>
    <hyperlink ref="F155" r:id="rId15" display="https://podminky.urs.cz/item/CS_URS_2022_02/734291123"/>
    <hyperlink ref="F158" r:id="rId16" display="https://podminky.urs.cz/item/CS_URS_2022_02/734211119"/>
    <hyperlink ref="F161" r:id="rId17" display="https://podminky.urs.cz/item/CS_URS_2022_02/734421101"/>
    <hyperlink ref="F164" r:id="rId18" display="https://podminky.urs.cz/item/CS_URS_2022_02/734411101"/>
    <hyperlink ref="F167" r:id="rId19" display="https://podminky.urs.cz/item/CS_URS_2022_02/732331107"/>
    <hyperlink ref="F170" r:id="rId20" display="https://podminky.urs.cz/item/CS_URS_2022_02/732421443"/>
    <hyperlink ref="F173" r:id="rId21" display="https://podminky.urs.cz/item/CS_URS_2022_02/732421442"/>
    <hyperlink ref="F176" r:id="rId22" display="https://podminky.urs.cz/item/CS_URS_2022_02/732421401"/>
    <hyperlink ref="F182" r:id="rId23" display="https://podminky.urs.cz/item/CS_URS_2022_02/734295022"/>
    <hyperlink ref="F193" r:id="rId24" display="https://podminky.urs.cz/item/CS_URS_2022_02/733122222"/>
    <hyperlink ref="F196" r:id="rId25" display="https://podminky.urs.cz/item/CS_URS_2022_02/733122223"/>
    <hyperlink ref="F199" r:id="rId26" display="https://podminky.urs.cz/item/CS_URS_2022_02/733122224"/>
    <hyperlink ref="F202" r:id="rId27" display="https://podminky.urs.cz/item/CS_URS_2022_02/733122225"/>
    <hyperlink ref="F205" r:id="rId28" display="https://podminky.urs.cz/item/CS_URS_2022_02/733122226"/>
    <hyperlink ref="F208" r:id="rId29" display="https://podminky.urs.cz/item/CS_URS_2022_02/733811251"/>
    <hyperlink ref="F215" r:id="rId30" display="https://podminky.urs.cz/item/CS_URS_2022_02/733811252"/>
    <hyperlink ref="F222" r:id="rId31" display="https://podminky.urs.cz/item/CS_URS_2022_02/735152572"/>
    <hyperlink ref="F225" r:id="rId32" display="https://podminky.urs.cz/item/CS_URS_2022_02/735152575"/>
    <hyperlink ref="F228" r:id="rId33" display="https://podminky.urs.cz/item/CS_URS_2022_02/735152596"/>
    <hyperlink ref="F232" r:id="rId34" display="https://podminky.urs.cz/item/CS_URS_2022_02/734261403"/>
    <hyperlink ref="F240" r:id="rId35" display="https://podminky.urs.cz/item/CS_URS_2022_02/735511026"/>
    <hyperlink ref="F246" r:id="rId36" display="https://podminky.urs.cz/item/CS_URS_2022_02/735511010"/>
    <hyperlink ref="F249" r:id="rId37" display="https://podminky.urs.cz/item/CS_URS_2022_02/735511140"/>
    <hyperlink ref="F252" r:id="rId38" display="https://podminky.urs.cz/item/CS_URS_2022_02/735511064"/>
    <hyperlink ref="F258" r:id="rId39" display="https://podminky.urs.cz/item/CS_URS_2022_02/HZS2222"/>
    <hyperlink ref="F262" r:id="rId40" display="https://podminky.urs.cz/item/CS_URS_2022_02/733190217"/>
    <hyperlink ref="F266" r:id="rId41" display="https://podminky.urs.cz/item/CS_URS_2022_02/733190225"/>
    <hyperlink ref="F272" r:id="rId42" display="https://podminky.urs.cz/item/CS_URS_2022_02/732199100"/>
    <hyperlink ref="F281" r:id="rId43" display="https://podminky.urs.cz/item/CS_URS_2022_02/998733102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44"/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4.16016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119</v>
      </c>
    </row>
    <row r="3" s="1" customFormat="1" ht="6.96" customHeight="1"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22"/>
      <c r="AT3" s="19" t="s">
        <v>85</v>
      </c>
    </row>
    <row r="4" s="1" customFormat="1" ht="24.96" customHeight="1">
      <c r="B4" s="22"/>
      <c r="D4" s="144" t="s">
        <v>174</v>
      </c>
      <c r="L4" s="22"/>
      <c r="M4" s="145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6" t="s">
        <v>16</v>
      </c>
      <c r="L6" s="22"/>
    </row>
    <row r="7" s="1" customFormat="1" ht="26.25" customHeight="1">
      <c r="B7" s="22"/>
      <c r="E7" s="147" t="str">
        <f>'Rekapitulace stavby'!K6</f>
        <v>PROJEKT NA STAVBU HALY PRO DEPONACI SILNIČNÍCH VOZIDEL JHV VE VOZOVNĚ STŘEŠOVICE</v>
      </c>
      <c r="F7" s="146"/>
      <c r="G7" s="146"/>
      <c r="H7" s="146"/>
      <c r="L7" s="22"/>
    </row>
    <row r="8">
      <c r="B8" s="22"/>
      <c r="D8" s="146" t="s">
        <v>187</v>
      </c>
      <c r="L8" s="22"/>
    </row>
    <row r="9" s="1" customFormat="1" ht="16.5" customHeight="1">
      <c r="B9" s="22"/>
      <c r="E9" s="147" t="s">
        <v>191</v>
      </c>
      <c r="F9" s="1"/>
      <c r="G9" s="1"/>
      <c r="H9" s="1"/>
      <c r="L9" s="22"/>
    </row>
    <row r="10" s="1" customFormat="1" ht="12" customHeight="1">
      <c r="B10" s="22"/>
      <c r="D10" s="146" t="s">
        <v>195</v>
      </c>
      <c r="L10" s="22"/>
    </row>
    <row r="11" s="2" customFormat="1" ht="16.5" customHeight="1">
      <c r="A11" s="40"/>
      <c r="B11" s="46"/>
      <c r="C11" s="40"/>
      <c r="D11" s="40"/>
      <c r="E11" s="160" t="s">
        <v>3111</v>
      </c>
      <c r="F11" s="40"/>
      <c r="G11" s="40"/>
      <c r="H11" s="40"/>
      <c r="I11" s="40"/>
      <c r="J11" s="40"/>
      <c r="K11" s="40"/>
      <c r="L11" s="148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 ht="12" customHeight="1">
      <c r="A12" s="40"/>
      <c r="B12" s="46"/>
      <c r="C12" s="40"/>
      <c r="D12" s="146" t="s">
        <v>3507</v>
      </c>
      <c r="E12" s="40"/>
      <c r="F12" s="40"/>
      <c r="G12" s="40"/>
      <c r="H12" s="40"/>
      <c r="I12" s="40"/>
      <c r="J12" s="40"/>
      <c r="K12" s="40"/>
      <c r="L12" s="148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6.5" customHeight="1">
      <c r="A13" s="40"/>
      <c r="B13" s="46"/>
      <c r="C13" s="40"/>
      <c r="D13" s="40"/>
      <c r="E13" s="149" t="s">
        <v>4398</v>
      </c>
      <c r="F13" s="40"/>
      <c r="G13" s="40"/>
      <c r="H13" s="40"/>
      <c r="I13" s="40"/>
      <c r="J13" s="40"/>
      <c r="K13" s="40"/>
      <c r="L13" s="148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>
      <c r="A14" s="40"/>
      <c r="B14" s="46"/>
      <c r="C14" s="40"/>
      <c r="D14" s="40"/>
      <c r="E14" s="40"/>
      <c r="F14" s="40"/>
      <c r="G14" s="40"/>
      <c r="H14" s="40"/>
      <c r="I14" s="40"/>
      <c r="J14" s="40"/>
      <c r="K14" s="40"/>
      <c r="L14" s="148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2" customHeight="1">
      <c r="A15" s="40"/>
      <c r="B15" s="46"/>
      <c r="C15" s="40"/>
      <c r="D15" s="146" t="s">
        <v>18</v>
      </c>
      <c r="E15" s="40"/>
      <c r="F15" s="135" t="s">
        <v>19</v>
      </c>
      <c r="G15" s="40"/>
      <c r="H15" s="40"/>
      <c r="I15" s="146" t="s">
        <v>20</v>
      </c>
      <c r="J15" s="135" t="s">
        <v>19</v>
      </c>
      <c r="K15" s="40"/>
      <c r="L15" s="148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6" t="s">
        <v>21</v>
      </c>
      <c r="E16" s="40"/>
      <c r="F16" s="135" t="s">
        <v>22</v>
      </c>
      <c r="G16" s="40"/>
      <c r="H16" s="40"/>
      <c r="I16" s="146" t="s">
        <v>23</v>
      </c>
      <c r="J16" s="150" t="str">
        <f>'Rekapitulace stavby'!AN8</f>
        <v>30. 1. 2023</v>
      </c>
      <c r="K16" s="40"/>
      <c r="L16" s="148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0.8" customHeight="1">
      <c r="A17" s="40"/>
      <c r="B17" s="46"/>
      <c r="C17" s="40"/>
      <c r="D17" s="40"/>
      <c r="E17" s="40"/>
      <c r="F17" s="40"/>
      <c r="G17" s="40"/>
      <c r="H17" s="40"/>
      <c r="I17" s="40"/>
      <c r="J17" s="40"/>
      <c r="K17" s="40"/>
      <c r="L17" s="148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12" customHeight="1">
      <c r="A18" s="40"/>
      <c r="B18" s="46"/>
      <c r="C18" s="40"/>
      <c r="D18" s="146" t="s">
        <v>25</v>
      </c>
      <c r="E18" s="40"/>
      <c r="F18" s="40"/>
      <c r="G18" s="40"/>
      <c r="H18" s="40"/>
      <c r="I18" s="146" t="s">
        <v>26</v>
      </c>
      <c r="J18" s="135" t="s">
        <v>27</v>
      </c>
      <c r="K18" s="40"/>
      <c r="L18" s="148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8" customHeight="1">
      <c r="A19" s="40"/>
      <c r="B19" s="46"/>
      <c r="C19" s="40"/>
      <c r="D19" s="40"/>
      <c r="E19" s="135" t="s">
        <v>28</v>
      </c>
      <c r="F19" s="40"/>
      <c r="G19" s="40"/>
      <c r="H19" s="40"/>
      <c r="I19" s="146" t="s">
        <v>29</v>
      </c>
      <c r="J19" s="135" t="s">
        <v>30</v>
      </c>
      <c r="K19" s="40"/>
      <c r="L19" s="148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6.96" customHeight="1">
      <c r="A20" s="40"/>
      <c r="B20" s="46"/>
      <c r="C20" s="40"/>
      <c r="D20" s="40"/>
      <c r="E20" s="40"/>
      <c r="F20" s="40"/>
      <c r="G20" s="40"/>
      <c r="H20" s="40"/>
      <c r="I20" s="40"/>
      <c r="J20" s="40"/>
      <c r="K20" s="40"/>
      <c r="L20" s="148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12" customHeight="1">
      <c r="A21" s="40"/>
      <c r="B21" s="46"/>
      <c r="C21" s="40"/>
      <c r="D21" s="146" t="s">
        <v>31</v>
      </c>
      <c r="E21" s="40"/>
      <c r="F21" s="40"/>
      <c r="G21" s="40"/>
      <c r="H21" s="40"/>
      <c r="I21" s="146" t="s">
        <v>26</v>
      </c>
      <c r="J21" s="35" t="str">
        <f>'Rekapitulace stavby'!AN13</f>
        <v>Vyplň údaj</v>
      </c>
      <c r="K21" s="40"/>
      <c r="L21" s="148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8" customHeight="1">
      <c r="A22" s="40"/>
      <c r="B22" s="46"/>
      <c r="C22" s="40"/>
      <c r="D22" s="40"/>
      <c r="E22" s="35" t="str">
        <f>'Rekapitulace stavby'!E14</f>
        <v>Vyplň údaj</v>
      </c>
      <c r="F22" s="135"/>
      <c r="G22" s="135"/>
      <c r="H22" s="135"/>
      <c r="I22" s="146" t="s">
        <v>29</v>
      </c>
      <c r="J22" s="35" t="str">
        <f>'Rekapitulace stavby'!AN14</f>
        <v>Vyplň údaj</v>
      </c>
      <c r="K22" s="40"/>
      <c r="L22" s="148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6.96" customHeight="1">
      <c r="A23" s="40"/>
      <c r="B23" s="46"/>
      <c r="C23" s="40"/>
      <c r="D23" s="40"/>
      <c r="E23" s="40"/>
      <c r="F23" s="40"/>
      <c r="G23" s="40"/>
      <c r="H23" s="40"/>
      <c r="I23" s="40"/>
      <c r="J23" s="40"/>
      <c r="K23" s="40"/>
      <c r="L23" s="148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12" customHeight="1">
      <c r="A24" s="40"/>
      <c r="B24" s="46"/>
      <c r="C24" s="40"/>
      <c r="D24" s="146" t="s">
        <v>33</v>
      </c>
      <c r="E24" s="40"/>
      <c r="F24" s="40"/>
      <c r="G24" s="40"/>
      <c r="H24" s="40"/>
      <c r="I24" s="146" t="s">
        <v>26</v>
      </c>
      <c r="J24" s="135" t="str">
        <f>IF('Rekapitulace stavby'!AN16="","",'Rekapitulace stavby'!AN16)</f>
        <v>04598555</v>
      </c>
      <c r="K24" s="40"/>
      <c r="L24" s="148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8" customHeight="1">
      <c r="A25" s="40"/>
      <c r="B25" s="46"/>
      <c r="C25" s="40"/>
      <c r="D25" s="40"/>
      <c r="E25" s="135" t="str">
        <f>IF('Rekapitulace stavby'!E17="","",'Rekapitulace stavby'!E17)</f>
        <v>SAGASTA, s.r.o.</v>
      </c>
      <c r="F25" s="40"/>
      <c r="G25" s="40"/>
      <c r="H25" s="40"/>
      <c r="I25" s="146" t="s">
        <v>29</v>
      </c>
      <c r="J25" s="135" t="str">
        <f>IF('Rekapitulace stavby'!AN17="","",'Rekapitulace stavby'!AN17)</f>
        <v xml:space="preserve">CZ04598555 </v>
      </c>
      <c r="K25" s="40"/>
      <c r="L25" s="148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6.96" customHeight="1">
      <c r="A26" s="40"/>
      <c r="B26" s="46"/>
      <c r="C26" s="40"/>
      <c r="D26" s="40"/>
      <c r="E26" s="40"/>
      <c r="F26" s="40"/>
      <c r="G26" s="40"/>
      <c r="H26" s="40"/>
      <c r="I26" s="40"/>
      <c r="J26" s="40"/>
      <c r="K26" s="40"/>
      <c r="L26" s="148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12" customHeight="1">
      <c r="A27" s="40"/>
      <c r="B27" s="46"/>
      <c r="C27" s="40"/>
      <c r="D27" s="146" t="s">
        <v>38</v>
      </c>
      <c r="E27" s="40"/>
      <c r="F27" s="40"/>
      <c r="G27" s="40"/>
      <c r="H27" s="40"/>
      <c r="I27" s="146" t="s">
        <v>26</v>
      </c>
      <c r="J27" s="135" t="str">
        <f>IF('Rekapitulace stavby'!AN19="","",'Rekapitulace stavby'!AN19)</f>
        <v/>
      </c>
      <c r="K27" s="40"/>
      <c r="L27" s="148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8" customHeight="1">
      <c r="A28" s="40"/>
      <c r="B28" s="46"/>
      <c r="C28" s="40"/>
      <c r="D28" s="40"/>
      <c r="E28" s="135" t="str">
        <f>IF('Rekapitulace stavby'!E20="","",'Rekapitulace stavby'!E20)</f>
        <v>Tomáš Krhutek</v>
      </c>
      <c r="F28" s="40"/>
      <c r="G28" s="40"/>
      <c r="H28" s="40"/>
      <c r="I28" s="146" t="s">
        <v>29</v>
      </c>
      <c r="J28" s="135" t="str">
        <f>IF('Rekapitulace stavby'!AN20="","",'Rekapitulace stavby'!AN20)</f>
        <v/>
      </c>
      <c r="K28" s="40"/>
      <c r="L28" s="148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2" customFormat="1" ht="6.96" customHeight="1">
      <c r="A29" s="40"/>
      <c r="B29" s="46"/>
      <c r="C29" s="40"/>
      <c r="D29" s="40"/>
      <c r="E29" s="40"/>
      <c r="F29" s="40"/>
      <c r="G29" s="40"/>
      <c r="H29" s="40"/>
      <c r="I29" s="40"/>
      <c r="J29" s="40"/>
      <c r="K29" s="40"/>
      <c r="L29" s="148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s="2" customFormat="1" ht="12" customHeight="1">
      <c r="A30" s="40"/>
      <c r="B30" s="46"/>
      <c r="C30" s="40"/>
      <c r="D30" s="146" t="s">
        <v>40</v>
      </c>
      <c r="E30" s="40"/>
      <c r="F30" s="40"/>
      <c r="G30" s="40"/>
      <c r="H30" s="40"/>
      <c r="I30" s="40"/>
      <c r="J30" s="40"/>
      <c r="K30" s="40"/>
      <c r="L30" s="148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8" customFormat="1" ht="16.5" customHeight="1">
      <c r="A31" s="151"/>
      <c r="B31" s="152"/>
      <c r="C31" s="151"/>
      <c r="D31" s="151"/>
      <c r="E31" s="153" t="s">
        <v>19</v>
      </c>
      <c r="F31" s="153"/>
      <c r="G31" s="153"/>
      <c r="H31" s="153"/>
      <c r="I31" s="151"/>
      <c r="J31" s="151"/>
      <c r="K31" s="151"/>
      <c r="L31" s="154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</row>
    <row r="32" s="2" customFormat="1" ht="6.96" customHeight="1">
      <c r="A32" s="40"/>
      <c r="B32" s="46"/>
      <c r="C32" s="40"/>
      <c r="D32" s="40"/>
      <c r="E32" s="40"/>
      <c r="F32" s="40"/>
      <c r="G32" s="40"/>
      <c r="H32" s="40"/>
      <c r="I32" s="40"/>
      <c r="J32" s="40"/>
      <c r="K32" s="40"/>
      <c r="L32" s="148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6"/>
      <c r="E33" s="156"/>
      <c r="F33" s="156"/>
      <c r="G33" s="156"/>
      <c r="H33" s="156"/>
      <c r="I33" s="156"/>
      <c r="J33" s="156"/>
      <c r="K33" s="156"/>
      <c r="L33" s="148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25.44" customHeight="1">
      <c r="A34" s="40"/>
      <c r="B34" s="46"/>
      <c r="C34" s="40"/>
      <c r="D34" s="157" t="s">
        <v>42</v>
      </c>
      <c r="E34" s="40"/>
      <c r="F34" s="40"/>
      <c r="G34" s="40"/>
      <c r="H34" s="40"/>
      <c r="I34" s="40"/>
      <c r="J34" s="158">
        <f>ROUND(J97, 2)</f>
        <v>0</v>
      </c>
      <c r="K34" s="40"/>
      <c r="L34" s="148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6.96" customHeight="1">
      <c r="A35" s="40"/>
      <c r="B35" s="46"/>
      <c r="C35" s="40"/>
      <c r="D35" s="156"/>
      <c r="E35" s="156"/>
      <c r="F35" s="156"/>
      <c r="G35" s="156"/>
      <c r="H35" s="156"/>
      <c r="I35" s="156"/>
      <c r="J35" s="156"/>
      <c r="K35" s="156"/>
      <c r="L35" s="148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40"/>
      <c r="F36" s="159" t="s">
        <v>44</v>
      </c>
      <c r="G36" s="40"/>
      <c r="H36" s="40"/>
      <c r="I36" s="159" t="s">
        <v>43</v>
      </c>
      <c r="J36" s="159" t="s">
        <v>45</v>
      </c>
      <c r="K36" s="40"/>
      <c r="L36" s="148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s="2" customFormat="1" ht="14.4" customHeight="1">
      <c r="A37" s="40"/>
      <c r="B37" s="46"/>
      <c r="C37" s="40"/>
      <c r="D37" s="160" t="s">
        <v>46</v>
      </c>
      <c r="E37" s="146" t="s">
        <v>47</v>
      </c>
      <c r="F37" s="161">
        <f>ROUND((SUM(BE97:BE412)),  2)</f>
        <v>0</v>
      </c>
      <c r="G37" s="40"/>
      <c r="H37" s="40"/>
      <c r="I37" s="162">
        <v>0.20999999999999999</v>
      </c>
      <c r="J37" s="161">
        <f>ROUND(((SUM(BE97:BE412))*I37),  2)</f>
        <v>0</v>
      </c>
      <c r="K37" s="40"/>
      <c r="L37" s="148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s="2" customFormat="1" ht="14.4" customHeight="1">
      <c r="A38" s="40"/>
      <c r="B38" s="46"/>
      <c r="C38" s="40"/>
      <c r="D38" s="40"/>
      <c r="E38" s="146" t="s">
        <v>48</v>
      </c>
      <c r="F38" s="161">
        <f>ROUND((SUM(BF97:BF412)),  2)</f>
        <v>0</v>
      </c>
      <c r="G38" s="40"/>
      <c r="H38" s="40"/>
      <c r="I38" s="162">
        <v>0.14999999999999999</v>
      </c>
      <c r="J38" s="161">
        <f>ROUND(((SUM(BF97:BF412))*I38),  2)</f>
        <v>0</v>
      </c>
      <c r="K38" s="40"/>
      <c r="L38" s="148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6" t="s">
        <v>49</v>
      </c>
      <c r="F39" s="161">
        <f>ROUND((SUM(BG97:BG412)),  2)</f>
        <v>0</v>
      </c>
      <c r="G39" s="40"/>
      <c r="H39" s="40"/>
      <c r="I39" s="162">
        <v>0.20999999999999999</v>
      </c>
      <c r="J39" s="161">
        <f>0</f>
        <v>0</v>
      </c>
      <c r="K39" s="40"/>
      <c r="L39" s="148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hidden="1" s="2" customFormat="1" ht="14.4" customHeight="1">
      <c r="A40" s="40"/>
      <c r="B40" s="46"/>
      <c r="C40" s="40"/>
      <c r="D40" s="40"/>
      <c r="E40" s="146" t="s">
        <v>50</v>
      </c>
      <c r="F40" s="161">
        <f>ROUND((SUM(BH97:BH412)),  2)</f>
        <v>0</v>
      </c>
      <c r="G40" s="40"/>
      <c r="H40" s="40"/>
      <c r="I40" s="162">
        <v>0.14999999999999999</v>
      </c>
      <c r="J40" s="161">
        <f>0</f>
        <v>0</v>
      </c>
      <c r="K40" s="40"/>
      <c r="L40" s="148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hidden="1" s="2" customFormat="1" ht="14.4" customHeight="1">
      <c r="A41" s="40"/>
      <c r="B41" s="46"/>
      <c r="C41" s="40"/>
      <c r="D41" s="40"/>
      <c r="E41" s="146" t="s">
        <v>51</v>
      </c>
      <c r="F41" s="161">
        <f>ROUND((SUM(BI97:BI412)),  2)</f>
        <v>0</v>
      </c>
      <c r="G41" s="40"/>
      <c r="H41" s="40"/>
      <c r="I41" s="162">
        <v>0</v>
      </c>
      <c r="J41" s="161">
        <f>0</f>
        <v>0</v>
      </c>
      <c r="K41" s="40"/>
      <c r="L41" s="148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6.96" customHeight="1">
      <c r="A42" s="40"/>
      <c r="B42" s="46"/>
      <c r="C42" s="40"/>
      <c r="D42" s="40"/>
      <c r="E42" s="40"/>
      <c r="F42" s="40"/>
      <c r="G42" s="40"/>
      <c r="H42" s="40"/>
      <c r="I42" s="40"/>
      <c r="J42" s="40"/>
      <c r="K42" s="40"/>
      <c r="L42" s="148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3" s="2" customFormat="1" ht="25.44" customHeight="1">
      <c r="A43" s="40"/>
      <c r="B43" s="46"/>
      <c r="C43" s="163"/>
      <c r="D43" s="164" t="s">
        <v>52</v>
      </c>
      <c r="E43" s="165"/>
      <c r="F43" s="165"/>
      <c r="G43" s="166" t="s">
        <v>53</v>
      </c>
      <c r="H43" s="167" t="s">
        <v>54</v>
      </c>
      <c r="I43" s="165"/>
      <c r="J43" s="168">
        <f>SUM(J34:J41)</f>
        <v>0</v>
      </c>
      <c r="K43" s="169"/>
      <c r="L43" s="148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</row>
    <row r="44" s="2" customFormat="1" ht="14.4" customHeight="1">
      <c r="A44" s="40"/>
      <c r="B44" s="170"/>
      <c r="C44" s="171"/>
      <c r="D44" s="171"/>
      <c r="E44" s="171"/>
      <c r="F44" s="171"/>
      <c r="G44" s="171"/>
      <c r="H44" s="171"/>
      <c r="I44" s="171"/>
      <c r="J44" s="171"/>
      <c r="K44" s="171"/>
      <c r="L44" s="148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8" s="2" customFormat="1" ht="6.96" customHeight="1">
      <c r="A48" s="40"/>
      <c r="B48" s="172"/>
      <c r="C48" s="173"/>
      <c r="D48" s="173"/>
      <c r="E48" s="173"/>
      <c r="F48" s="173"/>
      <c r="G48" s="173"/>
      <c r="H48" s="173"/>
      <c r="I48" s="173"/>
      <c r="J48" s="173"/>
      <c r="K48" s="173"/>
      <c r="L48" s="148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24.96" customHeight="1">
      <c r="A49" s="40"/>
      <c r="B49" s="41"/>
      <c r="C49" s="25" t="s">
        <v>284</v>
      </c>
      <c r="D49" s="42"/>
      <c r="E49" s="42"/>
      <c r="F49" s="42"/>
      <c r="G49" s="42"/>
      <c r="H49" s="42"/>
      <c r="I49" s="42"/>
      <c r="J49" s="42"/>
      <c r="K49" s="42"/>
      <c r="L49" s="148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6.96" customHeight="1">
      <c r="A50" s="40"/>
      <c r="B50" s="41"/>
      <c r="C50" s="42"/>
      <c r="D50" s="42"/>
      <c r="E50" s="42"/>
      <c r="F50" s="42"/>
      <c r="G50" s="42"/>
      <c r="H50" s="42"/>
      <c r="I50" s="42"/>
      <c r="J50" s="42"/>
      <c r="K50" s="42"/>
      <c r="L50" s="148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2" customFormat="1" ht="12" customHeight="1">
      <c r="A51" s="40"/>
      <c r="B51" s="41"/>
      <c r="C51" s="34" t="s">
        <v>16</v>
      </c>
      <c r="D51" s="42"/>
      <c r="E51" s="42"/>
      <c r="F51" s="42"/>
      <c r="G51" s="42"/>
      <c r="H51" s="42"/>
      <c r="I51" s="42"/>
      <c r="J51" s="42"/>
      <c r="K51" s="42"/>
      <c r="L51" s="148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s="2" customFormat="1" ht="26.25" customHeight="1">
      <c r="A52" s="40"/>
      <c r="B52" s="41"/>
      <c r="C52" s="42"/>
      <c r="D52" s="42"/>
      <c r="E52" s="174" t="str">
        <f>E7</f>
        <v>PROJEKT NA STAVBU HALY PRO DEPONACI SILNIČNÍCH VOZIDEL JHV VE VOZOVNĚ STŘEŠOVICE</v>
      </c>
      <c r="F52" s="34"/>
      <c r="G52" s="34"/>
      <c r="H52" s="34"/>
      <c r="I52" s="42"/>
      <c r="J52" s="42"/>
      <c r="K52" s="42"/>
      <c r="L52" s="148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1" customFormat="1" ht="12" customHeight="1">
      <c r="B53" s="23"/>
      <c r="C53" s="34" t="s">
        <v>187</v>
      </c>
      <c r="D53" s="24"/>
      <c r="E53" s="24"/>
      <c r="F53" s="24"/>
      <c r="G53" s="24"/>
      <c r="H53" s="24"/>
      <c r="I53" s="24"/>
      <c r="J53" s="24"/>
      <c r="K53" s="24"/>
      <c r="L53" s="22"/>
    </row>
    <row r="54" s="1" customFormat="1" ht="16.5" customHeight="1">
      <c r="B54" s="23"/>
      <c r="C54" s="24"/>
      <c r="D54" s="24"/>
      <c r="E54" s="174" t="s">
        <v>191</v>
      </c>
      <c r="F54" s="24"/>
      <c r="G54" s="24"/>
      <c r="H54" s="24"/>
      <c r="I54" s="24"/>
      <c r="J54" s="24"/>
      <c r="K54" s="24"/>
      <c r="L54" s="22"/>
    </row>
    <row r="55" s="1" customFormat="1" ht="12" customHeight="1">
      <c r="B55" s="23"/>
      <c r="C55" s="34" t="s">
        <v>195</v>
      </c>
      <c r="D55" s="24"/>
      <c r="E55" s="24"/>
      <c r="F55" s="24"/>
      <c r="G55" s="24"/>
      <c r="H55" s="24"/>
      <c r="I55" s="24"/>
      <c r="J55" s="24"/>
      <c r="K55" s="24"/>
      <c r="L55" s="22"/>
    </row>
    <row r="56" s="2" customFormat="1" ht="16.5" customHeight="1">
      <c r="A56" s="40"/>
      <c r="B56" s="41"/>
      <c r="C56" s="42"/>
      <c r="D56" s="42"/>
      <c r="E56" s="297" t="s">
        <v>3111</v>
      </c>
      <c r="F56" s="42"/>
      <c r="G56" s="42"/>
      <c r="H56" s="42"/>
      <c r="I56" s="42"/>
      <c r="J56" s="42"/>
      <c r="K56" s="42"/>
      <c r="L56" s="148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12" customHeight="1">
      <c r="A57" s="40"/>
      <c r="B57" s="41"/>
      <c r="C57" s="34" t="s">
        <v>3507</v>
      </c>
      <c r="D57" s="42"/>
      <c r="E57" s="42"/>
      <c r="F57" s="42"/>
      <c r="G57" s="42"/>
      <c r="H57" s="42"/>
      <c r="I57" s="42"/>
      <c r="J57" s="42"/>
      <c r="K57" s="42"/>
      <c r="L57" s="148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6.5" customHeight="1">
      <c r="A58" s="40"/>
      <c r="B58" s="41"/>
      <c r="C58" s="42"/>
      <c r="D58" s="42"/>
      <c r="E58" s="71" t="str">
        <f>E13</f>
        <v>SO-02-4.7 - SILNOPROUDÁ ELEKTROTECHNIKA</v>
      </c>
      <c r="F58" s="42"/>
      <c r="G58" s="42"/>
      <c r="H58" s="42"/>
      <c r="I58" s="42"/>
      <c r="J58" s="42"/>
      <c r="K58" s="42"/>
      <c r="L58" s="148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6.96" customHeight="1">
      <c r="A59" s="40"/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148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2" customHeight="1">
      <c r="A60" s="40"/>
      <c r="B60" s="41"/>
      <c r="C60" s="34" t="s">
        <v>21</v>
      </c>
      <c r="D60" s="42"/>
      <c r="E60" s="42"/>
      <c r="F60" s="29" t="str">
        <f>F16</f>
        <v xml:space="preserve">Patočkova č.p. 132 a 460, Na Ořechovce č.p. 1062 </v>
      </c>
      <c r="G60" s="42"/>
      <c r="H60" s="42"/>
      <c r="I60" s="34" t="s">
        <v>23</v>
      </c>
      <c r="J60" s="74" t="str">
        <f>IF(J16="","",J16)</f>
        <v>30. 1. 2023</v>
      </c>
      <c r="K60" s="42"/>
      <c r="L60" s="148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6.96" customHeight="1">
      <c r="A61" s="40"/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148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15.15" customHeight="1">
      <c r="A62" s="40"/>
      <c r="B62" s="41"/>
      <c r="C62" s="34" t="s">
        <v>25</v>
      </c>
      <c r="D62" s="42"/>
      <c r="E62" s="42"/>
      <c r="F62" s="29" t="str">
        <f>E19</f>
        <v>Dopravní podnik hl. m. Prahy, akciová společnost</v>
      </c>
      <c r="G62" s="42"/>
      <c r="H62" s="42"/>
      <c r="I62" s="34" t="s">
        <v>33</v>
      </c>
      <c r="J62" s="38" t="str">
        <f>E25</f>
        <v>SAGASTA, s.r.o.</v>
      </c>
      <c r="K62" s="42"/>
      <c r="L62" s="148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15.15" customHeight="1">
      <c r="A63" s="40"/>
      <c r="B63" s="41"/>
      <c r="C63" s="34" t="s">
        <v>31</v>
      </c>
      <c r="D63" s="42"/>
      <c r="E63" s="42"/>
      <c r="F63" s="29" t="str">
        <f>IF(E22="","",E22)</f>
        <v>Vyplň údaj</v>
      </c>
      <c r="G63" s="42"/>
      <c r="H63" s="42"/>
      <c r="I63" s="34" t="s">
        <v>38</v>
      </c>
      <c r="J63" s="38" t="str">
        <f>E28</f>
        <v>Tomáš Krhutek</v>
      </c>
      <c r="K63" s="42"/>
      <c r="L63" s="148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 s="2" customFormat="1" ht="10.32" customHeight="1">
      <c r="A64" s="40"/>
      <c r="B64" s="41"/>
      <c r="C64" s="42"/>
      <c r="D64" s="42"/>
      <c r="E64" s="42"/>
      <c r="F64" s="42"/>
      <c r="G64" s="42"/>
      <c r="H64" s="42"/>
      <c r="I64" s="42"/>
      <c r="J64" s="42"/>
      <c r="K64" s="42"/>
      <c r="L64" s="148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 s="2" customFormat="1" ht="29.28" customHeight="1">
      <c r="A65" s="40"/>
      <c r="B65" s="41"/>
      <c r="C65" s="175" t="s">
        <v>285</v>
      </c>
      <c r="D65" s="176"/>
      <c r="E65" s="176"/>
      <c r="F65" s="176"/>
      <c r="G65" s="176"/>
      <c r="H65" s="176"/>
      <c r="I65" s="176"/>
      <c r="J65" s="177" t="s">
        <v>286</v>
      </c>
      <c r="K65" s="176"/>
      <c r="L65" s="148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 s="2" customFormat="1" ht="10.32" customHeight="1">
      <c r="A66" s="40"/>
      <c r="B66" s="41"/>
      <c r="C66" s="42"/>
      <c r="D66" s="42"/>
      <c r="E66" s="42"/>
      <c r="F66" s="42"/>
      <c r="G66" s="42"/>
      <c r="H66" s="42"/>
      <c r="I66" s="42"/>
      <c r="J66" s="42"/>
      <c r="K66" s="42"/>
      <c r="L66" s="148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 s="2" customFormat="1" ht="22.8" customHeight="1">
      <c r="A67" s="40"/>
      <c r="B67" s="41"/>
      <c r="C67" s="178" t="s">
        <v>74</v>
      </c>
      <c r="D67" s="42"/>
      <c r="E67" s="42"/>
      <c r="F67" s="42"/>
      <c r="G67" s="42"/>
      <c r="H67" s="42"/>
      <c r="I67" s="42"/>
      <c r="J67" s="104">
        <f>J97</f>
        <v>0</v>
      </c>
      <c r="K67" s="42"/>
      <c r="L67" s="148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U67" s="19" t="s">
        <v>287</v>
      </c>
    </row>
    <row r="68" s="9" customFormat="1" ht="24.96" customHeight="1">
      <c r="A68" s="9"/>
      <c r="B68" s="179"/>
      <c r="C68" s="180"/>
      <c r="D68" s="181" t="s">
        <v>4399</v>
      </c>
      <c r="E68" s="182"/>
      <c r="F68" s="182"/>
      <c r="G68" s="182"/>
      <c r="H68" s="182"/>
      <c r="I68" s="182"/>
      <c r="J68" s="183">
        <f>J98</f>
        <v>0</v>
      </c>
      <c r="K68" s="180"/>
      <c r="L68" s="184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="9" customFormat="1" ht="24.96" customHeight="1">
      <c r="A69" s="9"/>
      <c r="B69" s="179"/>
      <c r="C69" s="180"/>
      <c r="D69" s="181" t="s">
        <v>4400</v>
      </c>
      <c r="E69" s="182"/>
      <c r="F69" s="182"/>
      <c r="G69" s="182"/>
      <c r="H69" s="182"/>
      <c r="I69" s="182"/>
      <c r="J69" s="183">
        <f>J193</f>
        <v>0</v>
      </c>
      <c r="K69" s="180"/>
      <c r="L69" s="184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="9" customFormat="1" ht="24.96" customHeight="1">
      <c r="A70" s="9"/>
      <c r="B70" s="179"/>
      <c r="C70" s="180"/>
      <c r="D70" s="181" t="s">
        <v>4401</v>
      </c>
      <c r="E70" s="182"/>
      <c r="F70" s="182"/>
      <c r="G70" s="182"/>
      <c r="H70" s="182"/>
      <c r="I70" s="182"/>
      <c r="J70" s="183">
        <f>J269</f>
        <v>0</v>
      </c>
      <c r="K70" s="180"/>
      <c r="L70" s="184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s="9" customFormat="1" ht="24.96" customHeight="1">
      <c r="A71" s="9"/>
      <c r="B71" s="179"/>
      <c r="C71" s="180"/>
      <c r="D71" s="181" t="s">
        <v>4402</v>
      </c>
      <c r="E71" s="182"/>
      <c r="F71" s="182"/>
      <c r="G71" s="182"/>
      <c r="H71" s="182"/>
      <c r="I71" s="182"/>
      <c r="J71" s="183">
        <f>J274</f>
        <v>0</v>
      </c>
      <c r="K71" s="180"/>
      <c r="L71" s="184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="9" customFormat="1" ht="24.96" customHeight="1">
      <c r="A72" s="9"/>
      <c r="B72" s="179"/>
      <c r="C72" s="180"/>
      <c r="D72" s="181" t="s">
        <v>4403</v>
      </c>
      <c r="E72" s="182"/>
      <c r="F72" s="182"/>
      <c r="G72" s="182"/>
      <c r="H72" s="182"/>
      <c r="I72" s="182"/>
      <c r="J72" s="183">
        <f>J326</f>
        <v>0</v>
      </c>
      <c r="K72" s="180"/>
      <c r="L72" s="184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="9" customFormat="1" ht="24.96" customHeight="1">
      <c r="A73" s="9"/>
      <c r="B73" s="179"/>
      <c r="C73" s="180"/>
      <c r="D73" s="181" t="s">
        <v>2150</v>
      </c>
      <c r="E73" s="182"/>
      <c r="F73" s="182"/>
      <c r="G73" s="182"/>
      <c r="H73" s="182"/>
      <c r="I73" s="182"/>
      <c r="J73" s="183">
        <f>J388</f>
        <v>0</v>
      </c>
      <c r="K73" s="180"/>
      <c r="L73" s="184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s="2" customFormat="1" ht="21.84" customHeight="1">
      <c r="A74" s="40"/>
      <c r="B74" s="41"/>
      <c r="C74" s="42"/>
      <c r="D74" s="42"/>
      <c r="E74" s="42"/>
      <c r="F74" s="42"/>
      <c r="G74" s="42"/>
      <c r="H74" s="42"/>
      <c r="I74" s="42"/>
      <c r="J74" s="42"/>
      <c r="K74" s="42"/>
      <c r="L74" s="148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 s="2" customFormat="1" ht="6.96" customHeight="1">
      <c r="A75" s="40"/>
      <c r="B75" s="61"/>
      <c r="C75" s="62"/>
      <c r="D75" s="62"/>
      <c r="E75" s="62"/>
      <c r="F75" s="62"/>
      <c r="G75" s="62"/>
      <c r="H75" s="62"/>
      <c r="I75" s="62"/>
      <c r="J75" s="62"/>
      <c r="K75" s="62"/>
      <c r="L75" s="148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9" s="2" customFormat="1" ht="6.96" customHeight="1">
      <c r="A79" s="40"/>
      <c r="B79" s="63"/>
      <c r="C79" s="64"/>
      <c r="D79" s="64"/>
      <c r="E79" s="64"/>
      <c r="F79" s="64"/>
      <c r="G79" s="64"/>
      <c r="H79" s="64"/>
      <c r="I79" s="64"/>
      <c r="J79" s="64"/>
      <c r="K79" s="64"/>
      <c r="L79" s="148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24.96" customHeight="1">
      <c r="A80" s="40"/>
      <c r="B80" s="41"/>
      <c r="C80" s="25" t="s">
        <v>319</v>
      </c>
      <c r="D80" s="42"/>
      <c r="E80" s="42"/>
      <c r="F80" s="42"/>
      <c r="G80" s="42"/>
      <c r="H80" s="42"/>
      <c r="I80" s="42"/>
      <c r="J80" s="42"/>
      <c r="K80" s="42"/>
      <c r="L80" s="148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6.96" customHeight="1">
      <c r="A81" s="40"/>
      <c r="B81" s="41"/>
      <c r="C81" s="42"/>
      <c r="D81" s="42"/>
      <c r="E81" s="42"/>
      <c r="F81" s="42"/>
      <c r="G81" s="42"/>
      <c r="H81" s="42"/>
      <c r="I81" s="42"/>
      <c r="J81" s="42"/>
      <c r="K81" s="42"/>
      <c r="L81" s="148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12" customHeight="1">
      <c r="A82" s="40"/>
      <c r="B82" s="41"/>
      <c r="C82" s="34" t="s">
        <v>16</v>
      </c>
      <c r="D82" s="42"/>
      <c r="E82" s="42"/>
      <c r="F82" s="42"/>
      <c r="G82" s="42"/>
      <c r="H82" s="42"/>
      <c r="I82" s="42"/>
      <c r="J82" s="42"/>
      <c r="K82" s="42"/>
      <c r="L82" s="148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2" customFormat="1" ht="26.25" customHeight="1">
      <c r="A83" s="40"/>
      <c r="B83" s="41"/>
      <c r="C83" s="42"/>
      <c r="D83" s="42"/>
      <c r="E83" s="174" t="str">
        <f>E7</f>
        <v>PROJEKT NA STAVBU HALY PRO DEPONACI SILNIČNÍCH VOZIDEL JHV VE VOZOVNĚ STŘEŠOVICE</v>
      </c>
      <c r="F83" s="34"/>
      <c r="G83" s="34"/>
      <c r="H83" s="34"/>
      <c r="I83" s="42"/>
      <c r="J83" s="42"/>
      <c r="K83" s="42"/>
      <c r="L83" s="148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="1" customFormat="1" ht="12" customHeight="1">
      <c r="B84" s="23"/>
      <c r="C84" s="34" t="s">
        <v>187</v>
      </c>
      <c r="D84" s="24"/>
      <c r="E84" s="24"/>
      <c r="F84" s="24"/>
      <c r="G84" s="24"/>
      <c r="H84" s="24"/>
      <c r="I84" s="24"/>
      <c r="J84" s="24"/>
      <c r="K84" s="24"/>
      <c r="L84" s="22"/>
    </row>
    <row r="85" s="1" customFormat="1" ht="16.5" customHeight="1">
      <c r="B85" s="23"/>
      <c r="C85" s="24"/>
      <c r="D85" s="24"/>
      <c r="E85" s="174" t="s">
        <v>191</v>
      </c>
      <c r="F85" s="24"/>
      <c r="G85" s="24"/>
      <c r="H85" s="24"/>
      <c r="I85" s="24"/>
      <c r="J85" s="24"/>
      <c r="K85" s="24"/>
      <c r="L85" s="22"/>
    </row>
    <row r="86" s="1" customFormat="1" ht="12" customHeight="1">
      <c r="B86" s="23"/>
      <c r="C86" s="34" t="s">
        <v>195</v>
      </c>
      <c r="D86" s="24"/>
      <c r="E86" s="24"/>
      <c r="F86" s="24"/>
      <c r="G86" s="24"/>
      <c r="H86" s="24"/>
      <c r="I86" s="24"/>
      <c r="J86" s="24"/>
      <c r="K86" s="24"/>
      <c r="L86" s="22"/>
    </row>
    <row r="87" s="2" customFormat="1" ht="16.5" customHeight="1">
      <c r="A87" s="40"/>
      <c r="B87" s="41"/>
      <c r="C87" s="42"/>
      <c r="D87" s="42"/>
      <c r="E87" s="297" t="s">
        <v>3111</v>
      </c>
      <c r="F87" s="42"/>
      <c r="G87" s="42"/>
      <c r="H87" s="42"/>
      <c r="I87" s="42"/>
      <c r="J87" s="42"/>
      <c r="K87" s="42"/>
      <c r="L87" s="148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2" customFormat="1" ht="12" customHeight="1">
      <c r="A88" s="40"/>
      <c r="B88" s="41"/>
      <c r="C88" s="34" t="s">
        <v>3507</v>
      </c>
      <c r="D88" s="42"/>
      <c r="E88" s="42"/>
      <c r="F88" s="42"/>
      <c r="G88" s="42"/>
      <c r="H88" s="42"/>
      <c r="I88" s="42"/>
      <c r="J88" s="42"/>
      <c r="K88" s="42"/>
      <c r="L88" s="148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 s="2" customFormat="1" ht="16.5" customHeight="1">
      <c r="A89" s="40"/>
      <c r="B89" s="41"/>
      <c r="C89" s="42"/>
      <c r="D89" s="42"/>
      <c r="E89" s="71" t="str">
        <f>E13</f>
        <v>SO-02-4.7 - SILNOPROUDÁ ELEKTROTECHNIKA</v>
      </c>
      <c r="F89" s="42"/>
      <c r="G89" s="42"/>
      <c r="H89" s="42"/>
      <c r="I89" s="42"/>
      <c r="J89" s="42"/>
      <c r="K89" s="42"/>
      <c r="L89" s="148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 s="2" customFormat="1" ht="6.96" customHeight="1">
      <c r="A90" s="40"/>
      <c r="B90" s="41"/>
      <c r="C90" s="42"/>
      <c r="D90" s="42"/>
      <c r="E90" s="42"/>
      <c r="F90" s="42"/>
      <c r="G90" s="42"/>
      <c r="H90" s="42"/>
      <c r="I90" s="42"/>
      <c r="J90" s="42"/>
      <c r="K90" s="42"/>
      <c r="L90" s="148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 s="2" customFormat="1" ht="12" customHeight="1">
      <c r="A91" s="40"/>
      <c r="B91" s="41"/>
      <c r="C91" s="34" t="s">
        <v>21</v>
      </c>
      <c r="D91" s="42"/>
      <c r="E91" s="42"/>
      <c r="F91" s="29" t="str">
        <f>F16</f>
        <v xml:space="preserve">Patočkova č.p. 132 a 460, Na Ořechovce č.p. 1062 </v>
      </c>
      <c r="G91" s="42"/>
      <c r="H91" s="42"/>
      <c r="I91" s="34" t="s">
        <v>23</v>
      </c>
      <c r="J91" s="74" t="str">
        <f>IF(J16="","",J16)</f>
        <v>30. 1. 2023</v>
      </c>
      <c r="K91" s="42"/>
      <c r="L91" s="148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2" s="2" customFormat="1" ht="6.96" customHeight="1">
      <c r="A92" s="40"/>
      <c r="B92" s="41"/>
      <c r="C92" s="42"/>
      <c r="D92" s="42"/>
      <c r="E92" s="42"/>
      <c r="F92" s="42"/>
      <c r="G92" s="42"/>
      <c r="H92" s="42"/>
      <c r="I92" s="42"/>
      <c r="J92" s="42"/>
      <c r="K92" s="42"/>
      <c r="L92" s="148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</row>
    <row r="93" s="2" customFormat="1" ht="15.15" customHeight="1">
      <c r="A93" s="40"/>
      <c r="B93" s="41"/>
      <c r="C93" s="34" t="s">
        <v>25</v>
      </c>
      <c r="D93" s="42"/>
      <c r="E93" s="42"/>
      <c r="F93" s="29" t="str">
        <f>E19</f>
        <v>Dopravní podnik hl. m. Prahy, akciová společnost</v>
      </c>
      <c r="G93" s="42"/>
      <c r="H93" s="42"/>
      <c r="I93" s="34" t="s">
        <v>33</v>
      </c>
      <c r="J93" s="38" t="str">
        <f>E25</f>
        <v>SAGASTA, s.r.o.</v>
      </c>
      <c r="K93" s="42"/>
      <c r="L93" s="148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</row>
    <row r="94" s="2" customFormat="1" ht="15.15" customHeight="1">
      <c r="A94" s="40"/>
      <c r="B94" s="41"/>
      <c r="C94" s="34" t="s">
        <v>31</v>
      </c>
      <c r="D94" s="42"/>
      <c r="E94" s="42"/>
      <c r="F94" s="29" t="str">
        <f>IF(E22="","",E22)</f>
        <v>Vyplň údaj</v>
      </c>
      <c r="G94" s="42"/>
      <c r="H94" s="42"/>
      <c r="I94" s="34" t="s">
        <v>38</v>
      </c>
      <c r="J94" s="38" t="str">
        <f>E28</f>
        <v>Tomáš Krhutek</v>
      </c>
      <c r="K94" s="42"/>
      <c r="L94" s="148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</row>
    <row r="95" s="2" customFormat="1" ht="10.32" customHeight="1">
      <c r="A95" s="40"/>
      <c r="B95" s="41"/>
      <c r="C95" s="42"/>
      <c r="D95" s="42"/>
      <c r="E95" s="42"/>
      <c r="F95" s="42"/>
      <c r="G95" s="42"/>
      <c r="H95" s="42"/>
      <c r="I95" s="42"/>
      <c r="J95" s="42"/>
      <c r="K95" s="42"/>
      <c r="L95" s="148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</row>
    <row r="96" s="11" customFormat="1" ht="29.28" customHeight="1">
      <c r="A96" s="190"/>
      <c r="B96" s="191"/>
      <c r="C96" s="192" t="s">
        <v>320</v>
      </c>
      <c r="D96" s="193" t="s">
        <v>61</v>
      </c>
      <c r="E96" s="193" t="s">
        <v>57</v>
      </c>
      <c r="F96" s="193" t="s">
        <v>58</v>
      </c>
      <c r="G96" s="193" t="s">
        <v>321</v>
      </c>
      <c r="H96" s="193" t="s">
        <v>322</v>
      </c>
      <c r="I96" s="193" t="s">
        <v>323</v>
      </c>
      <c r="J96" s="193" t="s">
        <v>286</v>
      </c>
      <c r="K96" s="194" t="s">
        <v>324</v>
      </c>
      <c r="L96" s="195"/>
      <c r="M96" s="94" t="s">
        <v>19</v>
      </c>
      <c r="N96" s="95" t="s">
        <v>46</v>
      </c>
      <c r="O96" s="95" t="s">
        <v>325</v>
      </c>
      <c r="P96" s="95" t="s">
        <v>326</v>
      </c>
      <c r="Q96" s="95" t="s">
        <v>327</v>
      </c>
      <c r="R96" s="95" t="s">
        <v>328</v>
      </c>
      <c r="S96" s="95" t="s">
        <v>329</v>
      </c>
      <c r="T96" s="95" t="s">
        <v>330</v>
      </c>
      <c r="U96" s="96" t="s">
        <v>331</v>
      </c>
      <c r="V96" s="190"/>
      <c r="W96" s="190"/>
      <c r="X96" s="190"/>
      <c r="Y96" s="190"/>
      <c r="Z96" s="190"/>
      <c r="AA96" s="190"/>
      <c r="AB96" s="190"/>
      <c r="AC96" s="190"/>
      <c r="AD96" s="190"/>
      <c r="AE96" s="190"/>
    </row>
    <row r="97" s="2" customFormat="1" ht="22.8" customHeight="1">
      <c r="A97" s="40"/>
      <c r="B97" s="41"/>
      <c r="C97" s="101" t="s">
        <v>332</v>
      </c>
      <c r="D97" s="42"/>
      <c r="E97" s="42"/>
      <c r="F97" s="42"/>
      <c r="G97" s="42"/>
      <c r="H97" s="42"/>
      <c r="I97" s="42"/>
      <c r="J97" s="196">
        <f>BK97</f>
        <v>0</v>
      </c>
      <c r="K97" s="42"/>
      <c r="L97" s="46"/>
      <c r="M97" s="97"/>
      <c r="N97" s="197"/>
      <c r="O97" s="98"/>
      <c r="P97" s="198">
        <f>P98+P193+P269+P274+P326+P388</f>
        <v>0</v>
      </c>
      <c r="Q97" s="98"/>
      <c r="R97" s="198">
        <f>R98+R193+R269+R274+R326+R388</f>
        <v>5.6117074999999996</v>
      </c>
      <c r="S97" s="98"/>
      <c r="T97" s="198">
        <f>T98+T193+T269+T274+T326+T388</f>
        <v>0</v>
      </c>
      <c r="U97" s="99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T97" s="19" t="s">
        <v>75</v>
      </c>
      <c r="AU97" s="19" t="s">
        <v>287</v>
      </c>
      <c r="BK97" s="199">
        <f>BK98+BK193+BK269+BK274+BK326+BK388</f>
        <v>0</v>
      </c>
    </row>
    <row r="98" s="12" customFormat="1" ht="25.92" customHeight="1">
      <c r="A98" s="12"/>
      <c r="B98" s="200"/>
      <c r="C98" s="201"/>
      <c r="D98" s="202" t="s">
        <v>75</v>
      </c>
      <c r="E98" s="203" t="s">
        <v>3118</v>
      </c>
      <c r="F98" s="203" t="s">
        <v>4404</v>
      </c>
      <c r="G98" s="201"/>
      <c r="H98" s="201"/>
      <c r="I98" s="204"/>
      <c r="J98" s="205">
        <f>BK98</f>
        <v>0</v>
      </c>
      <c r="K98" s="201"/>
      <c r="L98" s="206"/>
      <c r="M98" s="207"/>
      <c r="N98" s="208"/>
      <c r="O98" s="208"/>
      <c r="P98" s="209">
        <f>SUM(P99:P192)</f>
        <v>0</v>
      </c>
      <c r="Q98" s="208"/>
      <c r="R98" s="209">
        <f>SUM(R99:R192)</f>
        <v>1.1672399999999998</v>
      </c>
      <c r="S98" s="208"/>
      <c r="T98" s="209">
        <f>SUM(T99:T192)</f>
        <v>0</v>
      </c>
      <c r="U98" s="210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R98" s="211" t="s">
        <v>83</v>
      </c>
      <c r="AT98" s="212" t="s">
        <v>75</v>
      </c>
      <c r="AU98" s="212" t="s">
        <v>76</v>
      </c>
      <c r="AY98" s="211" t="s">
        <v>335</v>
      </c>
      <c r="BK98" s="213">
        <f>SUM(BK99:BK192)</f>
        <v>0</v>
      </c>
    </row>
    <row r="99" s="2" customFormat="1" ht="16.5" customHeight="1">
      <c r="A99" s="40"/>
      <c r="B99" s="41"/>
      <c r="C99" s="216" t="s">
        <v>83</v>
      </c>
      <c r="D99" s="216" t="s">
        <v>337</v>
      </c>
      <c r="E99" s="217" t="s">
        <v>4405</v>
      </c>
      <c r="F99" s="218" t="s">
        <v>4406</v>
      </c>
      <c r="G99" s="219" t="s">
        <v>666</v>
      </c>
      <c r="H99" s="220">
        <v>2</v>
      </c>
      <c r="I99" s="221"/>
      <c r="J99" s="222">
        <f>ROUND(I99*H99,2)</f>
        <v>0</v>
      </c>
      <c r="K99" s="218" t="s">
        <v>341</v>
      </c>
      <c r="L99" s="46"/>
      <c r="M99" s="223" t="s">
        <v>19</v>
      </c>
      <c r="N99" s="224" t="s">
        <v>47</v>
      </c>
      <c r="O99" s="86"/>
      <c r="P99" s="225">
        <f>O99*H99</f>
        <v>0</v>
      </c>
      <c r="Q99" s="225">
        <v>0</v>
      </c>
      <c r="R99" s="225">
        <f>Q99*H99</f>
        <v>0</v>
      </c>
      <c r="S99" s="225">
        <v>0</v>
      </c>
      <c r="T99" s="225">
        <f>S99*H99</f>
        <v>0</v>
      </c>
      <c r="U99" s="226" t="s">
        <v>19</v>
      </c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R99" s="227" t="s">
        <v>447</v>
      </c>
      <c r="AT99" s="227" t="s">
        <v>337</v>
      </c>
      <c r="AU99" s="227" t="s">
        <v>83</v>
      </c>
      <c r="AY99" s="19" t="s">
        <v>335</v>
      </c>
      <c r="BE99" s="228">
        <f>IF(N99="základní",J99,0)</f>
        <v>0</v>
      </c>
      <c r="BF99" s="228">
        <f>IF(N99="snížená",J99,0)</f>
        <v>0</v>
      </c>
      <c r="BG99" s="228">
        <f>IF(N99="zákl. přenesená",J99,0)</f>
        <v>0</v>
      </c>
      <c r="BH99" s="228">
        <f>IF(N99="sníž. přenesená",J99,0)</f>
        <v>0</v>
      </c>
      <c r="BI99" s="228">
        <f>IF(N99="nulová",J99,0)</f>
        <v>0</v>
      </c>
      <c r="BJ99" s="19" t="s">
        <v>83</v>
      </c>
      <c r="BK99" s="228">
        <f>ROUND(I99*H99,2)</f>
        <v>0</v>
      </c>
      <c r="BL99" s="19" t="s">
        <v>447</v>
      </c>
      <c r="BM99" s="227" t="s">
        <v>4407</v>
      </c>
    </row>
    <row r="100" s="2" customFormat="1">
      <c r="A100" s="40"/>
      <c r="B100" s="41"/>
      <c r="C100" s="42"/>
      <c r="D100" s="229" t="s">
        <v>343</v>
      </c>
      <c r="E100" s="42"/>
      <c r="F100" s="230" t="s">
        <v>4408</v>
      </c>
      <c r="G100" s="42"/>
      <c r="H100" s="42"/>
      <c r="I100" s="231"/>
      <c r="J100" s="42"/>
      <c r="K100" s="42"/>
      <c r="L100" s="46"/>
      <c r="M100" s="232"/>
      <c r="N100" s="233"/>
      <c r="O100" s="86"/>
      <c r="P100" s="86"/>
      <c r="Q100" s="86"/>
      <c r="R100" s="86"/>
      <c r="S100" s="86"/>
      <c r="T100" s="86"/>
      <c r="U100" s="87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T100" s="19" t="s">
        <v>343</v>
      </c>
      <c r="AU100" s="19" t="s">
        <v>83</v>
      </c>
    </row>
    <row r="101" s="2" customFormat="1">
      <c r="A101" s="40"/>
      <c r="B101" s="41"/>
      <c r="C101" s="42"/>
      <c r="D101" s="234" t="s">
        <v>345</v>
      </c>
      <c r="E101" s="42"/>
      <c r="F101" s="235" t="s">
        <v>4409</v>
      </c>
      <c r="G101" s="42"/>
      <c r="H101" s="42"/>
      <c r="I101" s="231"/>
      <c r="J101" s="42"/>
      <c r="K101" s="42"/>
      <c r="L101" s="46"/>
      <c r="M101" s="232"/>
      <c r="N101" s="233"/>
      <c r="O101" s="86"/>
      <c r="P101" s="86"/>
      <c r="Q101" s="86"/>
      <c r="R101" s="86"/>
      <c r="S101" s="86"/>
      <c r="T101" s="86"/>
      <c r="U101" s="87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T101" s="19" t="s">
        <v>345</v>
      </c>
      <c r="AU101" s="19" t="s">
        <v>83</v>
      </c>
    </row>
    <row r="102" s="13" customFormat="1">
      <c r="A102" s="13"/>
      <c r="B102" s="236"/>
      <c r="C102" s="237"/>
      <c r="D102" s="229" t="s">
        <v>347</v>
      </c>
      <c r="E102" s="238" t="s">
        <v>19</v>
      </c>
      <c r="F102" s="239" t="s">
        <v>4410</v>
      </c>
      <c r="G102" s="237"/>
      <c r="H102" s="240">
        <v>1</v>
      </c>
      <c r="I102" s="241"/>
      <c r="J102" s="237"/>
      <c r="K102" s="237"/>
      <c r="L102" s="242"/>
      <c r="M102" s="243"/>
      <c r="N102" s="244"/>
      <c r="O102" s="244"/>
      <c r="P102" s="244"/>
      <c r="Q102" s="244"/>
      <c r="R102" s="244"/>
      <c r="S102" s="244"/>
      <c r="T102" s="244"/>
      <c r="U102" s="245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T102" s="246" t="s">
        <v>347</v>
      </c>
      <c r="AU102" s="246" t="s">
        <v>83</v>
      </c>
      <c r="AV102" s="13" t="s">
        <v>85</v>
      </c>
      <c r="AW102" s="13" t="s">
        <v>37</v>
      </c>
      <c r="AX102" s="13" t="s">
        <v>76</v>
      </c>
      <c r="AY102" s="246" t="s">
        <v>335</v>
      </c>
    </row>
    <row r="103" s="13" customFormat="1">
      <c r="A103" s="13"/>
      <c r="B103" s="236"/>
      <c r="C103" s="237"/>
      <c r="D103" s="229" t="s">
        <v>347</v>
      </c>
      <c r="E103" s="238" t="s">
        <v>19</v>
      </c>
      <c r="F103" s="239" t="s">
        <v>4411</v>
      </c>
      <c r="G103" s="237"/>
      <c r="H103" s="240">
        <v>1</v>
      </c>
      <c r="I103" s="241"/>
      <c r="J103" s="237"/>
      <c r="K103" s="237"/>
      <c r="L103" s="242"/>
      <c r="M103" s="243"/>
      <c r="N103" s="244"/>
      <c r="O103" s="244"/>
      <c r="P103" s="244"/>
      <c r="Q103" s="244"/>
      <c r="R103" s="244"/>
      <c r="S103" s="244"/>
      <c r="T103" s="244"/>
      <c r="U103" s="245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T103" s="246" t="s">
        <v>347</v>
      </c>
      <c r="AU103" s="246" t="s">
        <v>83</v>
      </c>
      <c r="AV103" s="13" t="s">
        <v>85</v>
      </c>
      <c r="AW103" s="13" t="s">
        <v>37</v>
      </c>
      <c r="AX103" s="13" t="s">
        <v>76</v>
      </c>
      <c r="AY103" s="246" t="s">
        <v>335</v>
      </c>
    </row>
    <row r="104" s="15" customFormat="1">
      <c r="A104" s="15"/>
      <c r="B104" s="267"/>
      <c r="C104" s="268"/>
      <c r="D104" s="229" t="s">
        <v>347</v>
      </c>
      <c r="E104" s="269" t="s">
        <v>19</v>
      </c>
      <c r="F104" s="270" t="s">
        <v>462</v>
      </c>
      <c r="G104" s="268"/>
      <c r="H104" s="271">
        <v>2</v>
      </c>
      <c r="I104" s="272"/>
      <c r="J104" s="268"/>
      <c r="K104" s="268"/>
      <c r="L104" s="273"/>
      <c r="M104" s="274"/>
      <c r="N104" s="275"/>
      <c r="O104" s="275"/>
      <c r="P104" s="275"/>
      <c r="Q104" s="275"/>
      <c r="R104" s="275"/>
      <c r="S104" s="275"/>
      <c r="T104" s="275"/>
      <c r="U104" s="276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T104" s="277" t="s">
        <v>347</v>
      </c>
      <c r="AU104" s="277" t="s">
        <v>83</v>
      </c>
      <c r="AV104" s="15" t="s">
        <v>103</v>
      </c>
      <c r="AW104" s="15" t="s">
        <v>37</v>
      </c>
      <c r="AX104" s="15" t="s">
        <v>83</v>
      </c>
      <c r="AY104" s="277" t="s">
        <v>335</v>
      </c>
    </row>
    <row r="105" s="2" customFormat="1" ht="16.5" customHeight="1">
      <c r="A105" s="40"/>
      <c r="B105" s="41"/>
      <c r="C105" s="257" t="s">
        <v>85</v>
      </c>
      <c r="D105" s="257" t="s">
        <v>395</v>
      </c>
      <c r="E105" s="258" t="s">
        <v>1658</v>
      </c>
      <c r="F105" s="259" t="s">
        <v>4412</v>
      </c>
      <c r="G105" s="260" t="s">
        <v>666</v>
      </c>
      <c r="H105" s="261">
        <v>1</v>
      </c>
      <c r="I105" s="262"/>
      <c r="J105" s="263">
        <f>ROUND(I105*H105,2)</f>
        <v>0</v>
      </c>
      <c r="K105" s="259" t="s">
        <v>19</v>
      </c>
      <c r="L105" s="264"/>
      <c r="M105" s="265" t="s">
        <v>19</v>
      </c>
      <c r="N105" s="266" t="s">
        <v>47</v>
      </c>
      <c r="O105" s="86"/>
      <c r="P105" s="225">
        <f>O105*H105</f>
        <v>0</v>
      </c>
      <c r="Q105" s="225">
        <v>0.29999999999999999</v>
      </c>
      <c r="R105" s="225">
        <f>Q105*H105</f>
        <v>0.29999999999999999</v>
      </c>
      <c r="S105" s="225">
        <v>0</v>
      </c>
      <c r="T105" s="225">
        <f>S105*H105</f>
        <v>0</v>
      </c>
      <c r="U105" s="226" t="s">
        <v>19</v>
      </c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R105" s="227" t="s">
        <v>565</v>
      </c>
      <c r="AT105" s="227" t="s">
        <v>395</v>
      </c>
      <c r="AU105" s="227" t="s">
        <v>83</v>
      </c>
      <c r="AY105" s="19" t="s">
        <v>335</v>
      </c>
      <c r="BE105" s="228">
        <f>IF(N105="základní",J105,0)</f>
        <v>0</v>
      </c>
      <c r="BF105" s="228">
        <f>IF(N105="snížená",J105,0)</f>
        <v>0</v>
      </c>
      <c r="BG105" s="228">
        <f>IF(N105="zákl. přenesená",J105,0)</f>
        <v>0</v>
      </c>
      <c r="BH105" s="228">
        <f>IF(N105="sníž. přenesená",J105,0)</f>
        <v>0</v>
      </c>
      <c r="BI105" s="228">
        <f>IF(N105="nulová",J105,0)</f>
        <v>0</v>
      </c>
      <c r="BJ105" s="19" t="s">
        <v>83</v>
      </c>
      <c r="BK105" s="228">
        <f>ROUND(I105*H105,2)</f>
        <v>0</v>
      </c>
      <c r="BL105" s="19" t="s">
        <v>447</v>
      </c>
      <c r="BM105" s="227" t="s">
        <v>4413</v>
      </c>
    </row>
    <row r="106" s="2" customFormat="1">
      <c r="A106" s="40"/>
      <c r="B106" s="41"/>
      <c r="C106" s="42"/>
      <c r="D106" s="229" t="s">
        <v>343</v>
      </c>
      <c r="E106" s="42"/>
      <c r="F106" s="230" t="s">
        <v>4412</v>
      </c>
      <c r="G106" s="42"/>
      <c r="H106" s="42"/>
      <c r="I106" s="231"/>
      <c r="J106" s="42"/>
      <c r="K106" s="42"/>
      <c r="L106" s="46"/>
      <c r="M106" s="232"/>
      <c r="N106" s="233"/>
      <c r="O106" s="86"/>
      <c r="P106" s="86"/>
      <c r="Q106" s="86"/>
      <c r="R106" s="86"/>
      <c r="S106" s="86"/>
      <c r="T106" s="86"/>
      <c r="U106" s="87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T106" s="19" t="s">
        <v>343</v>
      </c>
      <c r="AU106" s="19" t="s">
        <v>83</v>
      </c>
    </row>
    <row r="107" s="2" customFormat="1" ht="16.5" customHeight="1">
      <c r="A107" s="40"/>
      <c r="B107" s="41"/>
      <c r="C107" s="257" t="s">
        <v>99</v>
      </c>
      <c r="D107" s="257" t="s">
        <v>395</v>
      </c>
      <c r="E107" s="258" t="s">
        <v>1545</v>
      </c>
      <c r="F107" s="259" t="s">
        <v>4414</v>
      </c>
      <c r="G107" s="260" t="s">
        <v>666</v>
      </c>
      <c r="H107" s="261">
        <v>1</v>
      </c>
      <c r="I107" s="262"/>
      <c r="J107" s="263">
        <f>ROUND(I107*H107,2)</f>
        <v>0</v>
      </c>
      <c r="K107" s="259" t="s">
        <v>19</v>
      </c>
      <c r="L107" s="264"/>
      <c r="M107" s="265" t="s">
        <v>19</v>
      </c>
      <c r="N107" s="266" t="s">
        <v>47</v>
      </c>
      <c r="O107" s="86"/>
      <c r="P107" s="225">
        <f>O107*H107</f>
        <v>0</v>
      </c>
      <c r="Q107" s="225">
        <v>0.14999999999999999</v>
      </c>
      <c r="R107" s="225">
        <f>Q107*H107</f>
        <v>0.14999999999999999</v>
      </c>
      <c r="S107" s="225">
        <v>0</v>
      </c>
      <c r="T107" s="225">
        <f>S107*H107</f>
        <v>0</v>
      </c>
      <c r="U107" s="226" t="s">
        <v>19</v>
      </c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R107" s="227" t="s">
        <v>565</v>
      </c>
      <c r="AT107" s="227" t="s">
        <v>395</v>
      </c>
      <c r="AU107" s="227" t="s">
        <v>83</v>
      </c>
      <c r="AY107" s="19" t="s">
        <v>335</v>
      </c>
      <c r="BE107" s="228">
        <f>IF(N107="základní",J107,0)</f>
        <v>0</v>
      </c>
      <c r="BF107" s="228">
        <f>IF(N107="snížená",J107,0)</f>
        <v>0</v>
      </c>
      <c r="BG107" s="228">
        <f>IF(N107="zákl. přenesená",J107,0)</f>
        <v>0</v>
      </c>
      <c r="BH107" s="228">
        <f>IF(N107="sníž. přenesená",J107,0)</f>
        <v>0</v>
      </c>
      <c r="BI107" s="228">
        <f>IF(N107="nulová",J107,0)</f>
        <v>0</v>
      </c>
      <c r="BJ107" s="19" t="s">
        <v>83</v>
      </c>
      <c r="BK107" s="228">
        <f>ROUND(I107*H107,2)</f>
        <v>0</v>
      </c>
      <c r="BL107" s="19" t="s">
        <v>447</v>
      </c>
      <c r="BM107" s="227" t="s">
        <v>4415</v>
      </c>
    </row>
    <row r="108" s="2" customFormat="1">
      <c r="A108" s="40"/>
      <c r="B108" s="41"/>
      <c r="C108" s="42"/>
      <c r="D108" s="229" t="s">
        <v>343</v>
      </c>
      <c r="E108" s="42"/>
      <c r="F108" s="230" t="s">
        <v>4414</v>
      </c>
      <c r="G108" s="42"/>
      <c r="H108" s="42"/>
      <c r="I108" s="231"/>
      <c r="J108" s="42"/>
      <c r="K108" s="42"/>
      <c r="L108" s="46"/>
      <c r="M108" s="232"/>
      <c r="N108" s="233"/>
      <c r="O108" s="86"/>
      <c r="P108" s="86"/>
      <c r="Q108" s="86"/>
      <c r="R108" s="86"/>
      <c r="S108" s="86"/>
      <c r="T108" s="86"/>
      <c r="U108" s="87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T108" s="19" t="s">
        <v>343</v>
      </c>
      <c r="AU108" s="19" t="s">
        <v>83</v>
      </c>
    </row>
    <row r="109" s="2" customFormat="1" ht="16.5" customHeight="1">
      <c r="A109" s="40"/>
      <c r="B109" s="41"/>
      <c r="C109" s="216" t="s">
        <v>103</v>
      </c>
      <c r="D109" s="216" t="s">
        <v>337</v>
      </c>
      <c r="E109" s="217" t="s">
        <v>4416</v>
      </c>
      <c r="F109" s="218" t="s">
        <v>4417</v>
      </c>
      <c r="G109" s="219" t="s">
        <v>618</v>
      </c>
      <c r="H109" s="220">
        <v>185</v>
      </c>
      <c r="I109" s="221"/>
      <c r="J109" s="222">
        <f>ROUND(I109*H109,2)</f>
        <v>0</v>
      </c>
      <c r="K109" s="218" t="s">
        <v>341</v>
      </c>
      <c r="L109" s="46"/>
      <c r="M109" s="223" t="s">
        <v>19</v>
      </c>
      <c r="N109" s="224" t="s">
        <v>47</v>
      </c>
      <c r="O109" s="86"/>
      <c r="P109" s="225">
        <f>O109*H109</f>
        <v>0</v>
      </c>
      <c r="Q109" s="225">
        <v>0</v>
      </c>
      <c r="R109" s="225">
        <f>Q109*H109</f>
        <v>0</v>
      </c>
      <c r="S109" s="225">
        <v>0</v>
      </c>
      <c r="T109" s="225">
        <f>S109*H109</f>
        <v>0</v>
      </c>
      <c r="U109" s="226" t="s">
        <v>19</v>
      </c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R109" s="227" t="s">
        <v>447</v>
      </c>
      <c r="AT109" s="227" t="s">
        <v>337</v>
      </c>
      <c r="AU109" s="227" t="s">
        <v>83</v>
      </c>
      <c r="AY109" s="19" t="s">
        <v>335</v>
      </c>
      <c r="BE109" s="228">
        <f>IF(N109="základní",J109,0)</f>
        <v>0</v>
      </c>
      <c r="BF109" s="228">
        <f>IF(N109="snížená",J109,0)</f>
        <v>0</v>
      </c>
      <c r="BG109" s="228">
        <f>IF(N109="zákl. přenesená",J109,0)</f>
        <v>0</v>
      </c>
      <c r="BH109" s="228">
        <f>IF(N109="sníž. přenesená",J109,0)</f>
        <v>0</v>
      </c>
      <c r="BI109" s="228">
        <f>IF(N109="nulová",J109,0)</f>
        <v>0</v>
      </c>
      <c r="BJ109" s="19" t="s">
        <v>83</v>
      </c>
      <c r="BK109" s="228">
        <f>ROUND(I109*H109,2)</f>
        <v>0</v>
      </c>
      <c r="BL109" s="19" t="s">
        <v>447</v>
      </c>
      <c r="BM109" s="227" t="s">
        <v>4418</v>
      </c>
    </row>
    <row r="110" s="2" customFormat="1">
      <c r="A110" s="40"/>
      <c r="B110" s="41"/>
      <c r="C110" s="42"/>
      <c r="D110" s="229" t="s">
        <v>343</v>
      </c>
      <c r="E110" s="42"/>
      <c r="F110" s="230" t="s">
        <v>4419</v>
      </c>
      <c r="G110" s="42"/>
      <c r="H110" s="42"/>
      <c r="I110" s="231"/>
      <c r="J110" s="42"/>
      <c r="K110" s="42"/>
      <c r="L110" s="46"/>
      <c r="M110" s="232"/>
      <c r="N110" s="233"/>
      <c r="O110" s="86"/>
      <c r="P110" s="86"/>
      <c r="Q110" s="86"/>
      <c r="R110" s="86"/>
      <c r="S110" s="86"/>
      <c r="T110" s="86"/>
      <c r="U110" s="87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T110" s="19" t="s">
        <v>343</v>
      </c>
      <c r="AU110" s="19" t="s">
        <v>83</v>
      </c>
    </row>
    <row r="111" s="2" customFormat="1">
      <c r="A111" s="40"/>
      <c r="B111" s="41"/>
      <c r="C111" s="42"/>
      <c r="D111" s="234" t="s">
        <v>345</v>
      </c>
      <c r="E111" s="42"/>
      <c r="F111" s="235" t="s">
        <v>4420</v>
      </c>
      <c r="G111" s="42"/>
      <c r="H111" s="42"/>
      <c r="I111" s="231"/>
      <c r="J111" s="42"/>
      <c r="K111" s="42"/>
      <c r="L111" s="46"/>
      <c r="M111" s="232"/>
      <c r="N111" s="233"/>
      <c r="O111" s="86"/>
      <c r="P111" s="86"/>
      <c r="Q111" s="86"/>
      <c r="R111" s="86"/>
      <c r="S111" s="86"/>
      <c r="T111" s="86"/>
      <c r="U111" s="87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T111" s="19" t="s">
        <v>345</v>
      </c>
      <c r="AU111" s="19" t="s">
        <v>83</v>
      </c>
    </row>
    <row r="112" s="2" customFormat="1" ht="24.15" customHeight="1">
      <c r="A112" s="40"/>
      <c r="B112" s="41"/>
      <c r="C112" s="257" t="s">
        <v>369</v>
      </c>
      <c r="D112" s="257" t="s">
        <v>395</v>
      </c>
      <c r="E112" s="258" t="s">
        <v>1640</v>
      </c>
      <c r="F112" s="259" t="s">
        <v>4421</v>
      </c>
      <c r="G112" s="260" t="s">
        <v>618</v>
      </c>
      <c r="H112" s="261">
        <v>185</v>
      </c>
      <c r="I112" s="262"/>
      <c r="J112" s="263">
        <f>ROUND(I112*H112,2)</f>
        <v>0</v>
      </c>
      <c r="K112" s="259" t="s">
        <v>19</v>
      </c>
      <c r="L112" s="264"/>
      <c r="M112" s="265" t="s">
        <v>19</v>
      </c>
      <c r="N112" s="266" t="s">
        <v>47</v>
      </c>
      <c r="O112" s="86"/>
      <c r="P112" s="225">
        <f>O112*H112</f>
        <v>0</v>
      </c>
      <c r="Q112" s="225">
        <v>0.0035000000000000001</v>
      </c>
      <c r="R112" s="225">
        <f>Q112*H112</f>
        <v>0.64749999999999996</v>
      </c>
      <c r="S112" s="225">
        <v>0</v>
      </c>
      <c r="T112" s="225">
        <f>S112*H112</f>
        <v>0</v>
      </c>
      <c r="U112" s="226" t="s">
        <v>19</v>
      </c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R112" s="227" t="s">
        <v>565</v>
      </c>
      <c r="AT112" s="227" t="s">
        <v>395</v>
      </c>
      <c r="AU112" s="227" t="s">
        <v>83</v>
      </c>
      <c r="AY112" s="19" t="s">
        <v>335</v>
      </c>
      <c r="BE112" s="228">
        <f>IF(N112="základní",J112,0)</f>
        <v>0</v>
      </c>
      <c r="BF112" s="228">
        <f>IF(N112="snížená",J112,0)</f>
        <v>0</v>
      </c>
      <c r="BG112" s="228">
        <f>IF(N112="zákl. přenesená",J112,0)</f>
        <v>0</v>
      </c>
      <c r="BH112" s="228">
        <f>IF(N112="sníž. přenesená",J112,0)</f>
        <v>0</v>
      </c>
      <c r="BI112" s="228">
        <f>IF(N112="nulová",J112,0)</f>
        <v>0</v>
      </c>
      <c r="BJ112" s="19" t="s">
        <v>83</v>
      </c>
      <c r="BK112" s="228">
        <f>ROUND(I112*H112,2)</f>
        <v>0</v>
      </c>
      <c r="BL112" s="19" t="s">
        <v>447</v>
      </c>
      <c r="BM112" s="227" t="s">
        <v>4422</v>
      </c>
    </row>
    <row r="113" s="2" customFormat="1">
      <c r="A113" s="40"/>
      <c r="B113" s="41"/>
      <c r="C113" s="42"/>
      <c r="D113" s="229" t="s">
        <v>343</v>
      </c>
      <c r="E113" s="42"/>
      <c r="F113" s="230" t="s">
        <v>4421</v>
      </c>
      <c r="G113" s="42"/>
      <c r="H113" s="42"/>
      <c r="I113" s="231"/>
      <c r="J113" s="42"/>
      <c r="K113" s="42"/>
      <c r="L113" s="46"/>
      <c r="M113" s="232"/>
      <c r="N113" s="233"/>
      <c r="O113" s="86"/>
      <c r="P113" s="86"/>
      <c r="Q113" s="86"/>
      <c r="R113" s="86"/>
      <c r="S113" s="86"/>
      <c r="T113" s="86"/>
      <c r="U113" s="87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T113" s="19" t="s">
        <v>343</v>
      </c>
      <c r="AU113" s="19" t="s">
        <v>83</v>
      </c>
    </row>
    <row r="114" s="2" customFormat="1" ht="16.5" customHeight="1">
      <c r="A114" s="40"/>
      <c r="B114" s="41"/>
      <c r="C114" s="216" t="s">
        <v>377</v>
      </c>
      <c r="D114" s="216" t="s">
        <v>337</v>
      </c>
      <c r="E114" s="217" t="s">
        <v>4423</v>
      </c>
      <c r="F114" s="218" t="s">
        <v>4424</v>
      </c>
      <c r="G114" s="219" t="s">
        <v>666</v>
      </c>
      <c r="H114" s="220">
        <v>2</v>
      </c>
      <c r="I114" s="221"/>
      <c r="J114" s="222">
        <f>ROUND(I114*H114,2)</f>
        <v>0</v>
      </c>
      <c r="K114" s="218" t="s">
        <v>341</v>
      </c>
      <c r="L114" s="46"/>
      <c r="M114" s="223" t="s">
        <v>19</v>
      </c>
      <c r="N114" s="224" t="s">
        <v>47</v>
      </c>
      <c r="O114" s="86"/>
      <c r="P114" s="225">
        <f>O114*H114</f>
        <v>0</v>
      </c>
      <c r="Q114" s="225">
        <v>0</v>
      </c>
      <c r="R114" s="225">
        <f>Q114*H114</f>
        <v>0</v>
      </c>
      <c r="S114" s="225">
        <v>0</v>
      </c>
      <c r="T114" s="225">
        <f>S114*H114</f>
        <v>0</v>
      </c>
      <c r="U114" s="226" t="s">
        <v>19</v>
      </c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R114" s="227" t="s">
        <v>447</v>
      </c>
      <c r="AT114" s="227" t="s">
        <v>337</v>
      </c>
      <c r="AU114" s="227" t="s">
        <v>83</v>
      </c>
      <c r="AY114" s="19" t="s">
        <v>335</v>
      </c>
      <c r="BE114" s="228">
        <f>IF(N114="základní",J114,0)</f>
        <v>0</v>
      </c>
      <c r="BF114" s="228">
        <f>IF(N114="snížená",J114,0)</f>
        <v>0</v>
      </c>
      <c r="BG114" s="228">
        <f>IF(N114="zákl. přenesená",J114,0)</f>
        <v>0</v>
      </c>
      <c r="BH114" s="228">
        <f>IF(N114="sníž. přenesená",J114,0)</f>
        <v>0</v>
      </c>
      <c r="BI114" s="228">
        <f>IF(N114="nulová",J114,0)</f>
        <v>0</v>
      </c>
      <c r="BJ114" s="19" t="s">
        <v>83</v>
      </c>
      <c r="BK114" s="228">
        <f>ROUND(I114*H114,2)</f>
        <v>0</v>
      </c>
      <c r="BL114" s="19" t="s">
        <v>447</v>
      </c>
      <c r="BM114" s="227" t="s">
        <v>4425</v>
      </c>
    </row>
    <row r="115" s="2" customFormat="1">
      <c r="A115" s="40"/>
      <c r="B115" s="41"/>
      <c r="C115" s="42"/>
      <c r="D115" s="229" t="s">
        <v>343</v>
      </c>
      <c r="E115" s="42"/>
      <c r="F115" s="230" t="s">
        <v>4426</v>
      </c>
      <c r="G115" s="42"/>
      <c r="H115" s="42"/>
      <c r="I115" s="231"/>
      <c r="J115" s="42"/>
      <c r="K115" s="42"/>
      <c r="L115" s="46"/>
      <c r="M115" s="232"/>
      <c r="N115" s="233"/>
      <c r="O115" s="86"/>
      <c r="P115" s="86"/>
      <c r="Q115" s="86"/>
      <c r="R115" s="86"/>
      <c r="S115" s="86"/>
      <c r="T115" s="86"/>
      <c r="U115" s="87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T115" s="19" t="s">
        <v>343</v>
      </c>
      <c r="AU115" s="19" t="s">
        <v>83</v>
      </c>
    </row>
    <row r="116" s="2" customFormat="1">
      <c r="A116" s="40"/>
      <c r="B116" s="41"/>
      <c r="C116" s="42"/>
      <c r="D116" s="234" t="s">
        <v>345</v>
      </c>
      <c r="E116" s="42"/>
      <c r="F116" s="235" t="s">
        <v>4427</v>
      </c>
      <c r="G116" s="42"/>
      <c r="H116" s="42"/>
      <c r="I116" s="231"/>
      <c r="J116" s="42"/>
      <c r="K116" s="42"/>
      <c r="L116" s="46"/>
      <c r="M116" s="232"/>
      <c r="N116" s="233"/>
      <c r="O116" s="86"/>
      <c r="P116" s="86"/>
      <c r="Q116" s="86"/>
      <c r="R116" s="86"/>
      <c r="S116" s="86"/>
      <c r="T116" s="86"/>
      <c r="U116" s="87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T116" s="19" t="s">
        <v>345</v>
      </c>
      <c r="AU116" s="19" t="s">
        <v>83</v>
      </c>
    </row>
    <row r="117" s="2" customFormat="1" ht="16.5" customHeight="1">
      <c r="A117" s="40"/>
      <c r="B117" s="41"/>
      <c r="C117" s="257" t="s">
        <v>385</v>
      </c>
      <c r="D117" s="257" t="s">
        <v>395</v>
      </c>
      <c r="E117" s="258" t="s">
        <v>1807</v>
      </c>
      <c r="F117" s="259" t="s">
        <v>4428</v>
      </c>
      <c r="G117" s="260" t="s">
        <v>666</v>
      </c>
      <c r="H117" s="261">
        <v>1</v>
      </c>
      <c r="I117" s="262"/>
      <c r="J117" s="263">
        <f>ROUND(I117*H117,2)</f>
        <v>0</v>
      </c>
      <c r="K117" s="259" t="s">
        <v>19</v>
      </c>
      <c r="L117" s="264"/>
      <c r="M117" s="265" t="s">
        <v>19</v>
      </c>
      <c r="N117" s="266" t="s">
        <v>47</v>
      </c>
      <c r="O117" s="86"/>
      <c r="P117" s="225">
        <f>O117*H117</f>
        <v>0</v>
      </c>
      <c r="Q117" s="225">
        <v>0</v>
      </c>
      <c r="R117" s="225">
        <f>Q117*H117</f>
        <v>0</v>
      </c>
      <c r="S117" s="225">
        <v>0</v>
      </c>
      <c r="T117" s="225">
        <f>S117*H117</f>
        <v>0</v>
      </c>
      <c r="U117" s="226" t="s">
        <v>19</v>
      </c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R117" s="227" t="s">
        <v>565</v>
      </c>
      <c r="AT117" s="227" t="s">
        <v>395</v>
      </c>
      <c r="AU117" s="227" t="s">
        <v>83</v>
      </c>
      <c r="AY117" s="19" t="s">
        <v>335</v>
      </c>
      <c r="BE117" s="228">
        <f>IF(N117="základní",J117,0)</f>
        <v>0</v>
      </c>
      <c r="BF117" s="228">
        <f>IF(N117="snížená",J117,0)</f>
        <v>0</v>
      </c>
      <c r="BG117" s="228">
        <f>IF(N117="zákl. přenesená",J117,0)</f>
        <v>0</v>
      </c>
      <c r="BH117" s="228">
        <f>IF(N117="sníž. přenesená",J117,0)</f>
        <v>0</v>
      </c>
      <c r="BI117" s="228">
        <f>IF(N117="nulová",J117,0)</f>
        <v>0</v>
      </c>
      <c r="BJ117" s="19" t="s">
        <v>83</v>
      </c>
      <c r="BK117" s="228">
        <f>ROUND(I117*H117,2)</f>
        <v>0</v>
      </c>
      <c r="BL117" s="19" t="s">
        <v>447</v>
      </c>
      <c r="BM117" s="227" t="s">
        <v>4429</v>
      </c>
    </row>
    <row r="118" s="2" customFormat="1">
      <c r="A118" s="40"/>
      <c r="B118" s="41"/>
      <c r="C118" s="42"/>
      <c r="D118" s="229" t="s">
        <v>343</v>
      </c>
      <c r="E118" s="42"/>
      <c r="F118" s="230" t="s">
        <v>4428</v>
      </c>
      <c r="G118" s="42"/>
      <c r="H118" s="42"/>
      <c r="I118" s="231"/>
      <c r="J118" s="42"/>
      <c r="K118" s="42"/>
      <c r="L118" s="46"/>
      <c r="M118" s="232"/>
      <c r="N118" s="233"/>
      <c r="O118" s="86"/>
      <c r="P118" s="86"/>
      <c r="Q118" s="86"/>
      <c r="R118" s="86"/>
      <c r="S118" s="86"/>
      <c r="T118" s="86"/>
      <c r="U118" s="87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T118" s="19" t="s">
        <v>343</v>
      </c>
      <c r="AU118" s="19" t="s">
        <v>83</v>
      </c>
    </row>
    <row r="119" s="2" customFormat="1" ht="16.5" customHeight="1">
      <c r="A119" s="40"/>
      <c r="B119" s="41"/>
      <c r="C119" s="257" t="s">
        <v>394</v>
      </c>
      <c r="D119" s="257" t="s">
        <v>395</v>
      </c>
      <c r="E119" s="258" t="s">
        <v>1823</v>
      </c>
      <c r="F119" s="259" t="s">
        <v>4430</v>
      </c>
      <c r="G119" s="260" t="s">
        <v>666</v>
      </c>
      <c r="H119" s="261">
        <v>1</v>
      </c>
      <c r="I119" s="262"/>
      <c r="J119" s="263">
        <f>ROUND(I119*H119,2)</f>
        <v>0</v>
      </c>
      <c r="K119" s="259" t="s">
        <v>19</v>
      </c>
      <c r="L119" s="264"/>
      <c r="M119" s="265" t="s">
        <v>19</v>
      </c>
      <c r="N119" s="266" t="s">
        <v>47</v>
      </c>
      <c r="O119" s="86"/>
      <c r="P119" s="225">
        <f>O119*H119</f>
        <v>0</v>
      </c>
      <c r="Q119" s="225">
        <v>0</v>
      </c>
      <c r="R119" s="225">
        <f>Q119*H119</f>
        <v>0</v>
      </c>
      <c r="S119" s="225">
        <v>0</v>
      </c>
      <c r="T119" s="225">
        <f>S119*H119</f>
        <v>0</v>
      </c>
      <c r="U119" s="226" t="s">
        <v>19</v>
      </c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R119" s="227" t="s">
        <v>565</v>
      </c>
      <c r="AT119" s="227" t="s">
        <v>395</v>
      </c>
      <c r="AU119" s="227" t="s">
        <v>83</v>
      </c>
      <c r="AY119" s="19" t="s">
        <v>335</v>
      </c>
      <c r="BE119" s="228">
        <f>IF(N119="základní",J119,0)</f>
        <v>0</v>
      </c>
      <c r="BF119" s="228">
        <f>IF(N119="snížená",J119,0)</f>
        <v>0</v>
      </c>
      <c r="BG119" s="228">
        <f>IF(N119="zákl. přenesená",J119,0)</f>
        <v>0</v>
      </c>
      <c r="BH119" s="228">
        <f>IF(N119="sníž. přenesená",J119,0)</f>
        <v>0</v>
      </c>
      <c r="BI119" s="228">
        <f>IF(N119="nulová",J119,0)</f>
        <v>0</v>
      </c>
      <c r="BJ119" s="19" t="s">
        <v>83</v>
      </c>
      <c r="BK119" s="228">
        <f>ROUND(I119*H119,2)</f>
        <v>0</v>
      </c>
      <c r="BL119" s="19" t="s">
        <v>447</v>
      </c>
      <c r="BM119" s="227" t="s">
        <v>4431</v>
      </c>
    </row>
    <row r="120" s="2" customFormat="1">
      <c r="A120" s="40"/>
      <c r="B120" s="41"/>
      <c r="C120" s="42"/>
      <c r="D120" s="229" t="s">
        <v>343</v>
      </c>
      <c r="E120" s="42"/>
      <c r="F120" s="230" t="s">
        <v>4430</v>
      </c>
      <c r="G120" s="42"/>
      <c r="H120" s="42"/>
      <c r="I120" s="231"/>
      <c r="J120" s="42"/>
      <c r="K120" s="42"/>
      <c r="L120" s="46"/>
      <c r="M120" s="232"/>
      <c r="N120" s="233"/>
      <c r="O120" s="86"/>
      <c r="P120" s="86"/>
      <c r="Q120" s="86"/>
      <c r="R120" s="86"/>
      <c r="S120" s="86"/>
      <c r="T120" s="86"/>
      <c r="U120" s="87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T120" s="19" t="s">
        <v>343</v>
      </c>
      <c r="AU120" s="19" t="s">
        <v>83</v>
      </c>
    </row>
    <row r="121" s="2" customFormat="1" ht="16.5" customHeight="1">
      <c r="A121" s="40"/>
      <c r="B121" s="41"/>
      <c r="C121" s="216" t="s">
        <v>401</v>
      </c>
      <c r="D121" s="216" t="s">
        <v>337</v>
      </c>
      <c r="E121" s="217" t="s">
        <v>4432</v>
      </c>
      <c r="F121" s="218" t="s">
        <v>4433</v>
      </c>
      <c r="G121" s="219" t="s">
        <v>666</v>
      </c>
      <c r="H121" s="220">
        <v>125</v>
      </c>
      <c r="I121" s="221"/>
      <c r="J121" s="222">
        <f>ROUND(I121*H121,2)</f>
        <v>0</v>
      </c>
      <c r="K121" s="218" t="s">
        <v>341</v>
      </c>
      <c r="L121" s="46"/>
      <c r="M121" s="223" t="s">
        <v>19</v>
      </c>
      <c r="N121" s="224" t="s">
        <v>47</v>
      </c>
      <c r="O121" s="86"/>
      <c r="P121" s="225">
        <f>O121*H121</f>
        <v>0</v>
      </c>
      <c r="Q121" s="225">
        <v>0</v>
      </c>
      <c r="R121" s="225">
        <f>Q121*H121</f>
        <v>0</v>
      </c>
      <c r="S121" s="225">
        <v>0</v>
      </c>
      <c r="T121" s="225">
        <f>S121*H121</f>
        <v>0</v>
      </c>
      <c r="U121" s="226" t="s">
        <v>19</v>
      </c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R121" s="227" t="s">
        <v>447</v>
      </c>
      <c r="AT121" s="227" t="s">
        <v>337</v>
      </c>
      <c r="AU121" s="227" t="s">
        <v>83</v>
      </c>
      <c r="AY121" s="19" t="s">
        <v>335</v>
      </c>
      <c r="BE121" s="228">
        <f>IF(N121="základní",J121,0)</f>
        <v>0</v>
      </c>
      <c r="BF121" s="228">
        <f>IF(N121="snížená",J121,0)</f>
        <v>0</v>
      </c>
      <c r="BG121" s="228">
        <f>IF(N121="zákl. přenesená",J121,0)</f>
        <v>0</v>
      </c>
      <c r="BH121" s="228">
        <f>IF(N121="sníž. přenesená",J121,0)</f>
        <v>0</v>
      </c>
      <c r="BI121" s="228">
        <f>IF(N121="nulová",J121,0)</f>
        <v>0</v>
      </c>
      <c r="BJ121" s="19" t="s">
        <v>83</v>
      </c>
      <c r="BK121" s="228">
        <f>ROUND(I121*H121,2)</f>
        <v>0</v>
      </c>
      <c r="BL121" s="19" t="s">
        <v>447</v>
      </c>
      <c r="BM121" s="227" t="s">
        <v>4434</v>
      </c>
    </row>
    <row r="122" s="2" customFormat="1">
      <c r="A122" s="40"/>
      <c r="B122" s="41"/>
      <c r="C122" s="42"/>
      <c r="D122" s="229" t="s">
        <v>343</v>
      </c>
      <c r="E122" s="42"/>
      <c r="F122" s="230" t="s">
        <v>4435</v>
      </c>
      <c r="G122" s="42"/>
      <c r="H122" s="42"/>
      <c r="I122" s="231"/>
      <c r="J122" s="42"/>
      <c r="K122" s="42"/>
      <c r="L122" s="46"/>
      <c r="M122" s="232"/>
      <c r="N122" s="233"/>
      <c r="O122" s="86"/>
      <c r="P122" s="86"/>
      <c r="Q122" s="86"/>
      <c r="R122" s="86"/>
      <c r="S122" s="86"/>
      <c r="T122" s="86"/>
      <c r="U122" s="87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T122" s="19" t="s">
        <v>343</v>
      </c>
      <c r="AU122" s="19" t="s">
        <v>83</v>
      </c>
    </row>
    <row r="123" s="2" customFormat="1">
      <c r="A123" s="40"/>
      <c r="B123" s="41"/>
      <c r="C123" s="42"/>
      <c r="D123" s="234" t="s">
        <v>345</v>
      </c>
      <c r="E123" s="42"/>
      <c r="F123" s="235" t="s">
        <v>4436</v>
      </c>
      <c r="G123" s="42"/>
      <c r="H123" s="42"/>
      <c r="I123" s="231"/>
      <c r="J123" s="42"/>
      <c r="K123" s="42"/>
      <c r="L123" s="46"/>
      <c r="M123" s="232"/>
      <c r="N123" s="233"/>
      <c r="O123" s="86"/>
      <c r="P123" s="86"/>
      <c r="Q123" s="86"/>
      <c r="R123" s="86"/>
      <c r="S123" s="86"/>
      <c r="T123" s="86"/>
      <c r="U123" s="87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T123" s="19" t="s">
        <v>345</v>
      </c>
      <c r="AU123" s="19" t="s">
        <v>83</v>
      </c>
    </row>
    <row r="124" s="2" customFormat="1" ht="16.5" customHeight="1">
      <c r="A124" s="40"/>
      <c r="B124" s="41"/>
      <c r="C124" s="257" t="s">
        <v>405</v>
      </c>
      <c r="D124" s="257" t="s">
        <v>395</v>
      </c>
      <c r="E124" s="258" t="s">
        <v>4437</v>
      </c>
      <c r="F124" s="259" t="s">
        <v>4438</v>
      </c>
      <c r="G124" s="260" t="s">
        <v>666</v>
      </c>
      <c r="H124" s="261">
        <v>125</v>
      </c>
      <c r="I124" s="262"/>
      <c r="J124" s="263">
        <f>ROUND(I124*H124,2)</f>
        <v>0</v>
      </c>
      <c r="K124" s="259" t="s">
        <v>341</v>
      </c>
      <c r="L124" s="264"/>
      <c r="M124" s="265" t="s">
        <v>19</v>
      </c>
      <c r="N124" s="266" t="s">
        <v>47</v>
      </c>
      <c r="O124" s="86"/>
      <c r="P124" s="225">
        <f>O124*H124</f>
        <v>0</v>
      </c>
      <c r="Q124" s="225">
        <v>4.0000000000000003E-05</v>
      </c>
      <c r="R124" s="225">
        <f>Q124*H124</f>
        <v>0.0050000000000000001</v>
      </c>
      <c r="S124" s="225">
        <v>0</v>
      </c>
      <c r="T124" s="225">
        <f>S124*H124</f>
        <v>0</v>
      </c>
      <c r="U124" s="226" t="s">
        <v>19</v>
      </c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R124" s="227" t="s">
        <v>565</v>
      </c>
      <c r="AT124" s="227" t="s">
        <v>395</v>
      </c>
      <c r="AU124" s="227" t="s">
        <v>83</v>
      </c>
      <c r="AY124" s="19" t="s">
        <v>335</v>
      </c>
      <c r="BE124" s="228">
        <f>IF(N124="základní",J124,0)</f>
        <v>0</v>
      </c>
      <c r="BF124" s="228">
        <f>IF(N124="snížená",J124,0)</f>
        <v>0</v>
      </c>
      <c r="BG124" s="228">
        <f>IF(N124="zákl. přenesená",J124,0)</f>
        <v>0</v>
      </c>
      <c r="BH124" s="228">
        <f>IF(N124="sníž. přenesená",J124,0)</f>
        <v>0</v>
      </c>
      <c r="BI124" s="228">
        <f>IF(N124="nulová",J124,0)</f>
        <v>0</v>
      </c>
      <c r="BJ124" s="19" t="s">
        <v>83</v>
      </c>
      <c r="BK124" s="228">
        <f>ROUND(I124*H124,2)</f>
        <v>0</v>
      </c>
      <c r="BL124" s="19" t="s">
        <v>447</v>
      </c>
      <c r="BM124" s="227" t="s">
        <v>4439</v>
      </c>
    </row>
    <row r="125" s="2" customFormat="1">
      <c r="A125" s="40"/>
      <c r="B125" s="41"/>
      <c r="C125" s="42"/>
      <c r="D125" s="229" t="s">
        <v>343</v>
      </c>
      <c r="E125" s="42"/>
      <c r="F125" s="230" t="s">
        <v>4438</v>
      </c>
      <c r="G125" s="42"/>
      <c r="H125" s="42"/>
      <c r="I125" s="231"/>
      <c r="J125" s="42"/>
      <c r="K125" s="42"/>
      <c r="L125" s="46"/>
      <c r="M125" s="232"/>
      <c r="N125" s="233"/>
      <c r="O125" s="86"/>
      <c r="P125" s="86"/>
      <c r="Q125" s="86"/>
      <c r="R125" s="86"/>
      <c r="S125" s="86"/>
      <c r="T125" s="86"/>
      <c r="U125" s="87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T125" s="19" t="s">
        <v>343</v>
      </c>
      <c r="AU125" s="19" t="s">
        <v>83</v>
      </c>
    </row>
    <row r="126" s="2" customFormat="1" ht="16.5" customHeight="1">
      <c r="A126" s="40"/>
      <c r="B126" s="41"/>
      <c r="C126" s="216" t="s">
        <v>412</v>
      </c>
      <c r="D126" s="216" t="s">
        <v>337</v>
      </c>
      <c r="E126" s="217" t="s">
        <v>4440</v>
      </c>
      <c r="F126" s="218" t="s">
        <v>4441</v>
      </c>
      <c r="G126" s="219" t="s">
        <v>666</v>
      </c>
      <c r="H126" s="220">
        <v>25</v>
      </c>
      <c r="I126" s="221"/>
      <c r="J126" s="222">
        <f>ROUND(I126*H126,2)</f>
        <v>0</v>
      </c>
      <c r="K126" s="218" t="s">
        <v>341</v>
      </c>
      <c r="L126" s="46"/>
      <c r="M126" s="223" t="s">
        <v>19</v>
      </c>
      <c r="N126" s="224" t="s">
        <v>47</v>
      </c>
      <c r="O126" s="86"/>
      <c r="P126" s="225">
        <f>O126*H126</f>
        <v>0</v>
      </c>
      <c r="Q126" s="225">
        <v>0</v>
      </c>
      <c r="R126" s="225">
        <f>Q126*H126</f>
        <v>0</v>
      </c>
      <c r="S126" s="225">
        <v>0</v>
      </c>
      <c r="T126" s="225">
        <f>S126*H126</f>
        <v>0</v>
      </c>
      <c r="U126" s="226" t="s">
        <v>19</v>
      </c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R126" s="227" t="s">
        <v>103</v>
      </c>
      <c r="AT126" s="227" t="s">
        <v>337</v>
      </c>
      <c r="AU126" s="227" t="s">
        <v>83</v>
      </c>
      <c r="AY126" s="19" t="s">
        <v>335</v>
      </c>
      <c r="BE126" s="228">
        <f>IF(N126="základní",J126,0)</f>
        <v>0</v>
      </c>
      <c r="BF126" s="228">
        <f>IF(N126="snížená",J126,0)</f>
        <v>0</v>
      </c>
      <c r="BG126" s="228">
        <f>IF(N126="zákl. přenesená",J126,0)</f>
        <v>0</v>
      </c>
      <c r="BH126" s="228">
        <f>IF(N126="sníž. přenesená",J126,0)</f>
        <v>0</v>
      </c>
      <c r="BI126" s="228">
        <f>IF(N126="nulová",J126,0)</f>
        <v>0</v>
      </c>
      <c r="BJ126" s="19" t="s">
        <v>83</v>
      </c>
      <c r="BK126" s="228">
        <f>ROUND(I126*H126,2)</f>
        <v>0</v>
      </c>
      <c r="BL126" s="19" t="s">
        <v>103</v>
      </c>
      <c r="BM126" s="227" t="s">
        <v>4442</v>
      </c>
    </row>
    <row r="127" s="2" customFormat="1">
      <c r="A127" s="40"/>
      <c r="B127" s="41"/>
      <c r="C127" s="42"/>
      <c r="D127" s="229" t="s">
        <v>343</v>
      </c>
      <c r="E127" s="42"/>
      <c r="F127" s="230" t="s">
        <v>4443</v>
      </c>
      <c r="G127" s="42"/>
      <c r="H127" s="42"/>
      <c r="I127" s="231"/>
      <c r="J127" s="42"/>
      <c r="K127" s="42"/>
      <c r="L127" s="46"/>
      <c r="M127" s="232"/>
      <c r="N127" s="233"/>
      <c r="O127" s="86"/>
      <c r="P127" s="86"/>
      <c r="Q127" s="86"/>
      <c r="R127" s="86"/>
      <c r="S127" s="86"/>
      <c r="T127" s="86"/>
      <c r="U127" s="87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T127" s="19" t="s">
        <v>343</v>
      </c>
      <c r="AU127" s="19" t="s">
        <v>83</v>
      </c>
    </row>
    <row r="128" s="2" customFormat="1">
      <c r="A128" s="40"/>
      <c r="B128" s="41"/>
      <c r="C128" s="42"/>
      <c r="D128" s="234" t="s">
        <v>345</v>
      </c>
      <c r="E128" s="42"/>
      <c r="F128" s="235" t="s">
        <v>4444</v>
      </c>
      <c r="G128" s="42"/>
      <c r="H128" s="42"/>
      <c r="I128" s="231"/>
      <c r="J128" s="42"/>
      <c r="K128" s="42"/>
      <c r="L128" s="46"/>
      <c r="M128" s="232"/>
      <c r="N128" s="233"/>
      <c r="O128" s="86"/>
      <c r="P128" s="86"/>
      <c r="Q128" s="86"/>
      <c r="R128" s="86"/>
      <c r="S128" s="86"/>
      <c r="T128" s="86"/>
      <c r="U128" s="87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T128" s="19" t="s">
        <v>345</v>
      </c>
      <c r="AU128" s="19" t="s">
        <v>83</v>
      </c>
    </row>
    <row r="129" s="2" customFormat="1" ht="16.5" customHeight="1">
      <c r="A129" s="40"/>
      <c r="B129" s="41"/>
      <c r="C129" s="257" t="s">
        <v>420</v>
      </c>
      <c r="D129" s="257" t="s">
        <v>395</v>
      </c>
      <c r="E129" s="258" t="s">
        <v>4445</v>
      </c>
      <c r="F129" s="259" t="s">
        <v>4446</v>
      </c>
      <c r="G129" s="260" t="s">
        <v>666</v>
      </c>
      <c r="H129" s="261">
        <v>25</v>
      </c>
      <c r="I129" s="262"/>
      <c r="J129" s="263">
        <f>ROUND(I129*H129,2)</f>
        <v>0</v>
      </c>
      <c r="K129" s="259" t="s">
        <v>341</v>
      </c>
      <c r="L129" s="264"/>
      <c r="M129" s="265" t="s">
        <v>19</v>
      </c>
      <c r="N129" s="266" t="s">
        <v>47</v>
      </c>
      <c r="O129" s="86"/>
      <c r="P129" s="225">
        <f>O129*H129</f>
        <v>0</v>
      </c>
      <c r="Q129" s="225">
        <v>4.0000000000000003E-05</v>
      </c>
      <c r="R129" s="225">
        <f>Q129*H129</f>
        <v>0.001</v>
      </c>
      <c r="S129" s="225">
        <v>0</v>
      </c>
      <c r="T129" s="225">
        <f>S129*H129</f>
        <v>0</v>
      </c>
      <c r="U129" s="226" t="s">
        <v>19</v>
      </c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R129" s="227" t="s">
        <v>394</v>
      </c>
      <c r="AT129" s="227" t="s">
        <v>395</v>
      </c>
      <c r="AU129" s="227" t="s">
        <v>83</v>
      </c>
      <c r="AY129" s="19" t="s">
        <v>335</v>
      </c>
      <c r="BE129" s="228">
        <f>IF(N129="základní",J129,0)</f>
        <v>0</v>
      </c>
      <c r="BF129" s="228">
        <f>IF(N129="snížená",J129,0)</f>
        <v>0</v>
      </c>
      <c r="BG129" s="228">
        <f>IF(N129="zákl. přenesená",J129,0)</f>
        <v>0</v>
      </c>
      <c r="BH129" s="228">
        <f>IF(N129="sníž. přenesená",J129,0)</f>
        <v>0</v>
      </c>
      <c r="BI129" s="228">
        <f>IF(N129="nulová",J129,0)</f>
        <v>0</v>
      </c>
      <c r="BJ129" s="19" t="s">
        <v>83</v>
      </c>
      <c r="BK129" s="228">
        <f>ROUND(I129*H129,2)</f>
        <v>0</v>
      </c>
      <c r="BL129" s="19" t="s">
        <v>103</v>
      </c>
      <c r="BM129" s="227" t="s">
        <v>4447</v>
      </c>
    </row>
    <row r="130" s="2" customFormat="1">
      <c r="A130" s="40"/>
      <c r="B130" s="41"/>
      <c r="C130" s="42"/>
      <c r="D130" s="229" t="s">
        <v>343</v>
      </c>
      <c r="E130" s="42"/>
      <c r="F130" s="230" t="s">
        <v>4446</v>
      </c>
      <c r="G130" s="42"/>
      <c r="H130" s="42"/>
      <c r="I130" s="231"/>
      <c r="J130" s="42"/>
      <c r="K130" s="42"/>
      <c r="L130" s="46"/>
      <c r="M130" s="232"/>
      <c r="N130" s="233"/>
      <c r="O130" s="86"/>
      <c r="P130" s="86"/>
      <c r="Q130" s="86"/>
      <c r="R130" s="86"/>
      <c r="S130" s="86"/>
      <c r="T130" s="86"/>
      <c r="U130" s="87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T130" s="19" t="s">
        <v>343</v>
      </c>
      <c r="AU130" s="19" t="s">
        <v>83</v>
      </c>
    </row>
    <row r="131" s="2" customFormat="1" ht="16.5" customHeight="1">
      <c r="A131" s="40"/>
      <c r="B131" s="41"/>
      <c r="C131" s="216" t="s">
        <v>428</v>
      </c>
      <c r="D131" s="216" t="s">
        <v>337</v>
      </c>
      <c r="E131" s="217" t="s">
        <v>4448</v>
      </c>
      <c r="F131" s="218" t="s">
        <v>4449</v>
      </c>
      <c r="G131" s="219" t="s">
        <v>666</v>
      </c>
      <c r="H131" s="220">
        <v>5</v>
      </c>
      <c r="I131" s="221"/>
      <c r="J131" s="222">
        <f>ROUND(I131*H131,2)</f>
        <v>0</v>
      </c>
      <c r="K131" s="218" t="s">
        <v>341</v>
      </c>
      <c r="L131" s="46"/>
      <c r="M131" s="223" t="s">
        <v>19</v>
      </c>
      <c r="N131" s="224" t="s">
        <v>47</v>
      </c>
      <c r="O131" s="86"/>
      <c r="P131" s="225">
        <f>O131*H131</f>
        <v>0</v>
      </c>
      <c r="Q131" s="225">
        <v>0</v>
      </c>
      <c r="R131" s="225">
        <f>Q131*H131</f>
        <v>0</v>
      </c>
      <c r="S131" s="225">
        <v>0</v>
      </c>
      <c r="T131" s="225">
        <f>S131*H131</f>
        <v>0</v>
      </c>
      <c r="U131" s="226" t="s">
        <v>19</v>
      </c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R131" s="227" t="s">
        <v>447</v>
      </c>
      <c r="AT131" s="227" t="s">
        <v>337</v>
      </c>
      <c r="AU131" s="227" t="s">
        <v>83</v>
      </c>
      <c r="AY131" s="19" t="s">
        <v>335</v>
      </c>
      <c r="BE131" s="228">
        <f>IF(N131="základní",J131,0)</f>
        <v>0</v>
      </c>
      <c r="BF131" s="228">
        <f>IF(N131="snížená",J131,0)</f>
        <v>0</v>
      </c>
      <c r="BG131" s="228">
        <f>IF(N131="zákl. přenesená",J131,0)</f>
        <v>0</v>
      </c>
      <c r="BH131" s="228">
        <f>IF(N131="sníž. přenesená",J131,0)</f>
        <v>0</v>
      </c>
      <c r="BI131" s="228">
        <f>IF(N131="nulová",J131,0)</f>
        <v>0</v>
      </c>
      <c r="BJ131" s="19" t="s">
        <v>83</v>
      </c>
      <c r="BK131" s="228">
        <f>ROUND(I131*H131,2)</f>
        <v>0</v>
      </c>
      <c r="BL131" s="19" t="s">
        <v>447</v>
      </c>
      <c r="BM131" s="227" t="s">
        <v>4450</v>
      </c>
    </row>
    <row r="132" s="2" customFormat="1">
      <c r="A132" s="40"/>
      <c r="B132" s="41"/>
      <c r="C132" s="42"/>
      <c r="D132" s="229" t="s">
        <v>343</v>
      </c>
      <c r="E132" s="42"/>
      <c r="F132" s="230" t="s">
        <v>4451</v>
      </c>
      <c r="G132" s="42"/>
      <c r="H132" s="42"/>
      <c r="I132" s="231"/>
      <c r="J132" s="42"/>
      <c r="K132" s="42"/>
      <c r="L132" s="46"/>
      <c r="M132" s="232"/>
      <c r="N132" s="233"/>
      <c r="O132" s="86"/>
      <c r="P132" s="86"/>
      <c r="Q132" s="86"/>
      <c r="R132" s="86"/>
      <c r="S132" s="86"/>
      <c r="T132" s="86"/>
      <c r="U132" s="87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T132" s="19" t="s">
        <v>343</v>
      </c>
      <c r="AU132" s="19" t="s">
        <v>83</v>
      </c>
    </row>
    <row r="133" s="2" customFormat="1">
      <c r="A133" s="40"/>
      <c r="B133" s="41"/>
      <c r="C133" s="42"/>
      <c r="D133" s="234" t="s">
        <v>345</v>
      </c>
      <c r="E133" s="42"/>
      <c r="F133" s="235" t="s">
        <v>4452</v>
      </c>
      <c r="G133" s="42"/>
      <c r="H133" s="42"/>
      <c r="I133" s="231"/>
      <c r="J133" s="42"/>
      <c r="K133" s="42"/>
      <c r="L133" s="46"/>
      <c r="M133" s="232"/>
      <c r="N133" s="233"/>
      <c r="O133" s="86"/>
      <c r="P133" s="86"/>
      <c r="Q133" s="86"/>
      <c r="R133" s="86"/>
      <c r="S133" s="86"/>
      <c r="T133" s="86"/>
      <c r="U133" s="87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T133" s="19" t="s">
        <v>345</v>
      </c>
      <c r="AU133" s="19" t="s">
        <v>83</v>
      </c>
    </row>
    <row r="134" s="2" customFormat="1" ht="16.5" customHeight="1">
      <c r="A134" s="40"/>
      <c r="B134" s="41"/>
      <c r="C134" s="257" t="s">
        <v>434</v>
      </c>
      <c r="D134" s="257" t="s">
        <v>395</v>
      </c>
      <c r="E134" s="258" t="s">
        <v>4453</v>
      </c>
      <c r="F134" s="259" t="s">
        <v>4454</v>
      </c>
      <c r="G134" s="260" t="s">
        <v>666</v>
      </c>
      <c r="H134" s="261">
        <v>5</v>
      </c>
      <c r="I134" s="262"/>
      <c r="J134" s="263">
        <f>ROUND(I134*H134,2)</f>
        <v>0</v>
      </c>
      <c r="K134" s="259" t="s">
        <v>341</v>
      </c>
      <c r="L134" s="264"/>
      <c r="M134" s="265" t="s">
        <v>19</v>
      </c>
      <c r="N134" s="266" t="s">
        <v>47</v>
      </c>
      <c r="O134" s="86"/>
      <c r="P134" s="225">
        <f>O134*H134</f>
        <v>0</v>
      </c>
      <c r="Q134" s="225">
        <v>6.0000000000000002E-05</v>
      </c>
      <c r="R134" s="225">
        <f>Q134*H134</f>
        <v>0.00030000000000000003</v>
      </c>
      <c r="S134" s="225">
        <v>0</v>
      </c>
      <c r="T134" s="225">
        <f>S134*H134</f>
        <v>0</v>
      </c>
      <c r="U134" s="226" t="s">
        <v>19</v>
      </c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R134" s="227" t="s">
        <v>565</v>
      </c>
      <c r="AT134" s="227" t="s">
        <v>395</v>
      </c>
      <c r="AU134" s="227" t="s">
        <v>83</v>
      </c>
      <c r="AY134" s="19" t="s">
        <v>335</v>
      </c>
      <c r="BE134" s="228">
        <f>IF(N134="základní",J134,0)</f>
        <v>0</v>
      </c>
      <c r="BF134" s="228">
        <f>IF(N134="snížená",J134,0)</f>
        <v>0</v>
      </c>
      <c r="BG134" s="228">
        <f>IF(N134="zákl. přenesená",J134,0)</f>
        <v>0</v>
      </c>
      <c r="BH134" s="228">
        <f>IF(N134="sníž. přenesená",J134,0)</f>
        <v>0</v>
      </c>
      <c r="BI134" s="228">
        <f>IF(N134="nulová",J134,0)</f>
        <v>0</v>
      </c>
      <c r="BJ134" s="19" t="s">
        <v>83</v>
      </c>
      <c r="BK134" s="228">
        <f>ROUND(I134*H134,2)</f>
        <v>0</v>
      </c>
      <c r="BL134" s="19" t="s">
        <v>447</v>
      </c>
      <c r="BM134" s="227" t="s">
        <v>4455</v>
      </c>
    </row>
    <row r="135" s="2" customFormat="1">
      <c r="A135" s="40"/>
      <c r="B135" s="41"/>
      <c r="C135" s="42"/>
      <c r="D135" s="229" t="s">
        <v>343</v>
      </c>
      <c r="E135" s="42"/>
      <c r="F135" s="230" t="s">
        <v>4454</v>
      </c>
      <c r="G135" s="42"/>
      <c r="H135" s="42"/>
      <c r="I135" s="231"/>
      <c r="J135" s="42"/>
      <c r="K135" s="42"/>
      <c r="L135" s="46"/>
      <c r="M135" s="232"/>
      <c r="N135" s="233"/>
      <c r="O135" s="86"/>
      <c r="P135" s="86"/>
      <c r="Q135" s="86"/>
      <c r="R135" s="86"/>
      <c r="S135" s="86"/>
      <c r="T135" s="86"/>
      <c r="U135" s="87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T135" s="19" t="s">
        <v>343</v>
      </c>
      <c r="AU135" s="19" t="s">
        <v>83</v>
      </c>
    </row>
    <row r="136" s="2" customFormat="1" ht="21.75" customHeight="1">
      <c r="A136" s="40"/>
      <c r="B136" s="41"/>
      <c r="C136" s="216" t="s">
        <v>8</v>
      </c>
      <c r="D136" s="216" t="s">
        <v>337</v>
      </c>
      <c r="E136" s="217" t="s">
        <v>4456</v>
      </c>
      <c r="F136" s="218" t="s">
        <v>4457</v>
      </c>
      <c r="G136" s="219" t="s">
        <v>666</v>
      </c>
      <c r="H136" s="220">
        <v>107</v>
      </c>
      <c r="I136" s="221"/>
      <c r="J136" s="222">
        <f>ROUND(I136*H136,2)</f>
        <v>0</v>
      </c>
      <c r="K136" s="218" t="s">
        <v>341</v>
      </c>
      <c r="L136" s="46"/>
      <c r="M136" s="223" t="s">
        <v>19</v>
      </c>
      <c r="N136" s="224" t="s">
        <v>47</v>
      </c>
      <c r="O136" s="86"/>
      <c r="P136" s="225">
        <f>O136*H136</f>
        <v>0</v>
      </c>
      <c r="Q136" s="225">
        <v>0</v>
      </c>
      <c r="R136" s="225">
        <f>Q136*H136</f>
        <v>0</v>
      </c>
      <c r="S136" s="225">
        <v>0</v>
      </c>
      <c r="T136" s="225">
        <f>S136*H136</f>
        <v>0</v>
      </c>
      <c r="U136" s="226" t="s">
        <v>19</v>
      </c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R136" s="227" t="s">
        <v>447</v>
      </c>
      <c r="AT136" s="227" t="s">
        <v>337</v>
      </c>
      <c r="AU136" s="227" t="s">
        <v>83</v>
      </c>
      <c r="AY136" s="19" t="s">
        <v>335</v>
      </c>
      <c r="BE136" s="228">
        <f>IF(N136="základní",J136,0)</f>
        <v>0</v>
      </c>
      <c r="BF136" s="228">
        <f>IF(N136="snížená",J136,0)</f>
        <v>0</v>
      </c>
      <c r="BG136" s="228">
        <f>IF(N136="zákl. přenesená",J136,0)</f>
        <v>0</v>
      </c>
      <c r="BH136" s="228">
        <f>IF(N136="sníž. přenesená",J136,0)</f>
        <v>0</v>
      </c>
      <c r="BI136" s="228">
        <f>IF(N136="nulová",J136,0)</f>
        <v>0</v>
      </c>
      <c r="BJ136" s="19" t="s">
        <v>83</v>
      </c>
      <c r="BK136" s="228">
        <f>ROUND(I136*H136,2)</f>
        <v>0</v>
      </c>
      <c r="BL136" s="19" t="s">
        <v>447</v>
      </c>
      <c r="BM136" s="227" t="s">
        <v>4458</v>
      </c>
    </row>
    <row r="137" s="2" customFormat="1">
      <c r="A137" s="40"/>
      <c r="B137" s="41"/>
      <c r="C137" s="42"/>
      <c r="D137" s="229" t="s">
        <v>343</v>
      </c>
      <c r="E137" s="42"/>
      <c r="F137" s="230" t="s">
        <v>4459</v>
      </c>
      <c r="G137" s="42"/>
      <c r="H137" s="42"/>
      <c r="I137" s="231"/>
      <c r="J137" s="42"/>
      <c r="K137" s="42"/>
      <c r="L137" s="46"/>
      <c r="M137" s="232"/>
      <c r="N137" s="233"/>
      <c r="O137" s="86"/>
      <c r="P137" s="86"/>
      <c r="Q137" s="86"/>
      <c r="R137" s="86"/>
      <c r="S137" s="86"/>
      <c r="T137" s="86"/>
      <c r="U137" s="87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T137" s="19" t="s">
        <v>343</v>
      </c>
      <c r="AU137" s="19" t="s">
        <v>83</v>
      </c>
    </row>
    <row r="138" s="2" customFormat="1">
      <c r="A138" s="40"/>
      <c r="B138" s="41"/>
      <c r="C138" s="42"/>
      <c r="D138" s="234" t="s">
        <v>345</v>
      </c>
      <c r="E138" s="42"/>
      <c r="F138" s="235" t="s">
        <v>4460</v>
      </c>
      <c r="G138" s="42"/>
      <c r="H138" s="42"/>
      <c r="I138" s="231"/>
      <c r="J138" s="42"/>
      <c r="K138" s="42"/>
      <c r="L138" s="46"/>
      <c r="M138" s="232"/>
      <c r="N138" s="233"/>
      <c r="O138" s="86"/>
      <c r="P138" s="86"/>
      <c r="Q138" s="86"/>
      <c r="R138" s="86"/>
      <c r="S138" s="86"/>
      <c r="T138" s="86"/>
      <c r="U138" s="87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T138" s="19" t="s">
        <v>345</v>
      </c>
      <c r="AU138" s="19" t="s">
        <v>83</v>
      </c>
    </row>
    <row r="139" s="2" customFormat="1" ht="16.5" customHeight="1">
      <c r="A139" s="40"/>
      <c r="B139" s="41"/>
      <c r="C139" s="257" t="s">
        <v>447</v>
      </c>
      <c r="D139" s="257" t="s">
        <v>395</v>
      </c>
      <c r="E139" s="258" t="s">
        <v>2043</v>
      </c>
      <c r="F139" s="259" t="s">
        <v>4461</v>
      </c>
      <c r="G139" s="260" t="s">
        <v>666</v>
      </c>
      <c r="H139" s="261">
        <v>107</v>
      </c>
      <c r="I139" s="262"/>
      <c r="J139" s="263">
        <f>ROUND(I139*H139,2)</f>
        <v>0</v>
      </c>
      <c r="K139" s="259" t="s">
        <v>19</v>
      </c>
      <c r="L139" s="264"/>
      <c r="M139" s="265" t="s">
        <v>19</v>
      </c>
      <c r="N139" s="266" t="s">
        <v>47</v>
      </c>
      <c r="O139" s="86"/>
      <c r="P139" s="225">
        <f>O139*H139</f>
        <v>0</v>
      </c>
      <c r="Q139" s="225">
        <v>0</v>
      </c>
      <c r="R139" s="225">
        <f>Q139*H139</f>
        <v>0</v>
      </c>
      <c r="S139" s="225">
        <v>0</v>
      </c>
      <c r="T139" s="225">
        <f>S139*H139</f>
        <v>0</v>
      </c>
      <c r="U139" s="226" t="s">
        <v>19</v>
      </c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R139" s="227" t="s">
        <v>565</v>
      </c>
      <c r="AT139" s="227" t="s">
        <v>395</v>
      </c>
      <c r="AU139" s="227" t="s">
        <v>83</v>
      </c>
      <c r="AY139" s="19" t="s">
        <v>335</v>
      </c>
      <c r="BE139" s="228">
        <f>IF(N139="základní",J139,0)</f>
        <v>0</v>
      </c>
      <c r="BF139" s="228">
        <f>IF(N139="snížená",J139,0)</f>
        <v>0</v>
      </c>
      <c r="BG139" s="228">
        <f>IF(N139="zákl. přenesená",J139,0)</f>
        <v>0</v>
      </c>
      <c r="BH139" s="228">
        <f>IF(N139="sníž. přenesená",J139,0)</f>
        <v>0</v>
      </c>
      <c r="BI139" s="228">
        <f>IF(N139="nulová",J139,0)</f>
        <v>0</v>
      </c>
      <c r="BJ139" s="19" t="s">
        <v>83</v>
      </c>
      <c r="BK139" s="228">
        <f>ROUND(I139*H139,2)</f>
        <v>0</v>
      </c>
      <c r="BL139" s="19" t="s">
        <v>447</v>
      </c>
      <c r="BM139" s="227" t="s">
        <v>4462</v>
      </c>
    </row>
    <row r="140" s="2" customFormat="1">
      <c r="A140" s="40"/>
      <c r="B140" s="41"/>
      <c r="C140" s="42"/>
      <c r="D140" s="229" t="s">
        <v>343</v>
      </c>
      <c r="E140" s="42"/>
      <c r="F140" s="230" t="s">
        <v>4461</v>
      </c>
      <c r="G140" s="42"/>
      <c r="H140" s="42"/>
      <c r="I140" s="231"/>
      <c r="J140" s="42"/>
      <c r="K140" s="42"/>
      <c r="L140" s="46"/>
      <c r="M140" s="232"/>
      <c r="N140" s="233"/>
      <c r="O140" s="86"/>
      <c r="P140" s="86"/>
      <c r="Q140" s="86"/>
      <c r="R140" s="86"/>
      <c r="S140" s="86"/>
      <c r="T140" s="86"/>
      <c r="U140" s="87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T140" s="19" t="s">
        <v>343</v>
      </c>
      <c r="AU140" s="19" t="s">
        <v>83</v>
      </c>
    </row>
    <row r="141" s="2" customFormat="1" ht="16.5" customHeight="1">
      <c r="A141" s="40"/>
      <c r="B141" s="41"/>
      <c r="C141" s="216" t="s">
        <v>454</v>
      </c>
      <c r="D141" s="216" t="s">
        <v>337</v>
      </c>
      <c r="E141" s="217" t="s">
        <v>4463</v>
      </c>
      <c r="F141" s="218" t="s">
        <v>4464</v>
      </c>
      <c r="G141" s="219" t="s">
        <v>666</v>
      </c>
      <c r="H141" s="220">
        <v>14</v>
      </c>
      <c r="I141" s="221"/>
      <c r="J141" s="222">
        <f>ROUND(I141*H141,2)</f>
        <v>0</v>
      </c>
      <c r="K141" s="218" t="s">
        <v>341</v>
      </c>
      <c r="L141" s="46"/>
      <c r="M141" s="223" t="s">
        <v>19</v>
      </c>
      <c r="N141" s="224" t="s">
        <v>47</v>
      </c>
      <c r="O141" s="86"/>
      <c r="P141" s="225">
        <f>O141*H141</f>
        <v>0</v>
      </c>
      <c r="Q141" s="225">
        <v>0</v>
      </c>
      <c r="R141" s="225">
        <f>Q141*H141</f>
        <v>0</v>
      </c>
      <c r="S141" s="225">
        <v>0</v>
      </c>
      <c r="T141" s="225">
        <f>S141*H141</f>
        <v>0</v>
      </c>
      <c r="U141" s="226" t="s">
        <v>19</v>
      </c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R141" s="227" t="s">
        <v>447</v>
      </c>
      <c r="AT141" s="227" t="s">
        <v>337</v>
      </c>
      <c r="AU141" s="227" t="s">
        <v>83</v>
      </c>
      <c r="AY141" s="19" t="s">
        <v>335</v>
      </c>
      <c r="BE141" s="228">
        <f>IF(N141="základní",J141,0)</f>
        <v>0</v>
      </c>
      <c r="BF141" s="228">
        <f>IF(N141="snížená",J141,0)</f>
        <v>0</v>
      </c>
      <c r="BG141" s="228">
        <f>IF(N141="zákl. přenesená",J141,0)</f>
        <v>0</v>
      </c>
      <c r="BH141" s="228">
        <f>IF(N141="sníž. přenesená",J141,0)</f>
        <v>0</v>
      </c>
      <c r="BI141" s="228">
        <f>IF(N141="nulová",J141,0)</f>
        <v>0</v>
      </c>
      <c r="BJ141" s="19" t="s">
        <v>83</v>
      </c>
      <c r="BK141" s="228">
        <f>ROUND(I141*H141,2)</f>
        <v>0</v>
      </c>
      <c r="BL141" s="19" t="s">
        <v>447</v>
      </c>
      <c r="BM141" s="227" t="s">
        <v>4465</v>
      </c>
    </row>
    <row r="142" s="2" customFormat="1">
      <c r="A142" s="40"/>
      <c r="B142" s="41"/>
      <c r="C142" s="42"/>
      <c r="D142" s="229" t="s">
        <v>343</v>
      </c>
      <c r="E142" s="42"/>
      <c r="F142" s="230" t="s">
        <v>4466</v>
      </c>
      <c r="G142" s="42"/>
      <c r="H142" s="42"/>
      <c r="I142" s="231"/>
      <c r="J142" s="42"/>
      <c r="K142" s="42"/>
      <c r="L142" s="46"/>
      <c r="M142" s="232"/>
      <c r="N142" s="233"/>
      <c r="O142" s="86"/>
      <c r="P142" s="86"/>
      <c r="Q142" s="86"/>
      <c r="R142" s="86"/>
      <c r="S142" s="86"/>
      <c r="T142" s="86"/>
      <c r="U142" s="87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T142" s="19" t="s">
        <v>343</v>
      </c>
      <c r="AU142" s="19" t="s">
        <v>83</v>
      </c>
    </row>
    <row r="143" s="2" customFormat="1">
      <c r="A143" s="40"/>
      <c r="B143" s="41"/>
      <c r="C143" s="42"/>
      <c r="D143" s="234" t="s">
        <v>345</v>
      </c>
      <c r="E143" s="42"/>
      <c r="F143" s="235" t="s">
        <v>4467</v>
      </c>
      <c r="G143" s="42"/>
      <c r="H143" s="42"/>
      <c r="I143" s="231"/>
      <c r="J143" s="42"/>
      <c r="K143" s="42"/>
      <c r="L143" s="46"/>
      <c r="M143" s="232"/>
      <c r="N143" s="233"/>
      <c r="O143" s="86"/>
      <c r="P143" s="86"/>
      <c r="Q143" s="86"/>
      <c r="R143" s="86"/>
      <c r="S143" s="86"/>
      <c r="T143" s="86"/>
      <c r="U143" s="87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T143" s="19" t="s">
        <v>345</v>
      </c>
      <c r="AU143" s="19" t="s">
        <v>83</v>
      </c>
    </row>
    <row r="144" s="2" customFormat="1" ht="16.5" customHeight="1">
      <c r="A144" s="40"/>
      <c r="B144" s="41"/>
      <c r="C144" s="257" t="s">
        <v>463</v>
      </c>
      <c r="D144" s="257" t="s">
        <v>395</v>
      </c>
      <c r="E144" s="258" t="s">
        <v>4468</v>
      </c>
      <c r="F144" s="259" t="s">
        <v>4469</v>
      </c>
      <c r="G144" s="260" t="s">
        <v>666</v>
      </c>
      <c r="H144" s="261">
        <v>14</v>
      </c>
      <c r="I144" s="262"/>
      <c r="J144" s="263">
        <f>ROUND(I144*H144,2)</f>
        <v>0</v>
      </c>
      <c r="K144" s="259" t="s">
        <v>341</v>
      </c>
      <c r="L144" s="264"/>
      <c r="M144" s="265" t="s">
        <v>19</v>
      </c>
      <c r="N144" s="266" t="s">
        <v>47</v>
      </c>
      <c r="O144" s="86"/>
      <c r="P144" s="225">
        <f>O144*H144</f>
        <v>0</v>
      </c>
      <c r="Q144" s="225">
        <v>6.0000000000000002E-05</v>
      </c>
      <c r="R144" s="225">
        <f>Q144*H144</f>
        <v>0.00084000000000000003</v>
      </c>
      <c r="S144" s="225">
        <v>0</v>
      </c>
      <c r="T144" s="225">
        <f>S144*H144</f>
        <v>0</v>
      </c>
      <c r="U144" s="226" t="s">
        <v>19</v>
      </c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R144" s="227" t="s">
        <v>565</v>
      </c>
      <c r="AT144" s="227" t="s">
        <v>395</v>
      </c>
      <c r="AU144" s="227" t="s">
        <v>83</v>
      </c>
      <c r="AY144" s="19" t="s">
        <v>335</v>
      </c>
      <c r="BE144" s="228">
        <f>IF(N144="základní",J144,0)</f>
        <v>0</v>
      </c>
      <c r="BF144" s="228">
        <f>IF(N144="snížená",J144,0)</f>
        <v>0</v>
      </c>
      <c r="BG144" s="228">
        <f>IF(N144="zákl. přenesená",J144,0)</f>
        <v>0</v>
      </c>
      <c r="BH144" s="228">
        <f>IF(N144="sníž. přenesená",J144,0)</f>
        <v>0</v>
      </c>
      <c r="BI144" s="228">
        <f>IF(N144="nulová",J144,0)</f>
        <v>0</v>
      </c>
      <c r="BJ144" s="19" t="s">
        <v>83</v>
      </c>
      <c r="BK144" s="228">
        <f>ROUND(I144*H144,2)</f>
        <v>0</v>
      </c>
      <c r="BL144" s="19" t="s">
        <v>447</v>
      </c>
      <c r="BM144" s="227" t="s">
        <v>4470</v>
      </c>
    </row>
    <row r="145" s="2" customFormat="1">
      <c r="A145" s="40"/>
      <c r="B145" s="41"/>
      <c r="C145" s="42"/>
      <c r="D145" s="229" t="s">
        <v>343</v>
      </c>
      <c r="E145" s="42"/>
      <c r="F145" s="230" t="s">
        <v>4469</v>
      </c>
      <c r="G145" s="42"/>
      <c r="H145" s="42"/>
      <c r="I145" s="231"/>
      <c r="J145" s="42"/>
      <c r="K145" s="42"/>
      <c r="L145" s="46"/>
      <c r="M145" s="232"/>
      <c r="N145" s="233"/>
      <c r="O145" s="86"/>
      <c r="P145" s="86"/>
      <c r="Q145" s="86"/>
      <c r="R145" s="86"/>
      <c r="S145" s="86"/>
      <c r="T145" s="86"/>
      <c r="U145" s="87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T145" s="19" t="s">
        <v>343</v>
      </c>
      <c r="AU145" s="19" t="s">
        <v>83</v>
      </c>
    </row>
    <row r="146" s="2" customFormat="1" ht="16.5" customHeight="1">
      <c r="A146" s="40"/>
      <c r="B146" s="41"/>
      <c r="C146" s="257" t="s">
        <v>471</v>
      </c>
      <c r="D146" s="257" t="s">
        <v>395</v>
      </c>
      <c r="E146" s="258" t="s">
        <v>4471</v>
      </c>
      <c r="F146" s="259" t="s">
        <v>4472</v>
      </c>
      <c r="G146" s="260" t="s">
        <v>666</v>
      </c>
      <c r="H146" s="261">
        <v>14</v>
      </c>
      <c r="I146" s="262"/>
      <c r="J146" s="263">
        <f>ROUND(I146*H146,2)</f>
        <v>0</v>
      </c>
      <c r="K146" s="259" t="s">
        <v>341</v>
      </c>
      <c r="L146" s="264"/>
      <c r="M146" s="265" t="s">
        <v>19</v>
      </c>
      <c r="N146" s="266" t="s">
        <v>47</v>
      </c>
      <c r="O146" s="86"/>
      <c r="P146" s="225">
        <f>O146*H146</f>
        <v>0</v>
      </c>
      <c r="Q146" s="225">
        <v>1.0000000000000001E-05</v>
      </c>
      <c r="R146" s="225">
        <f>Q146*H146</f>
        <v>0.00014000000000000002</v>
      </c>
      <c r="S146" s="225">
        <v>0</v>
      </c>
      <c r="T146" s="225">
        <f>S146*H146</f>
        <v>0</v>
      </c>
      <c r="U146" s="226" t="s">
        <v>19</v>
      </c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R146" s="227" t="s">
        <v>565</v>
      </c>
      <c r="AT146" s="227" t="s">
        <v>395</v>
      </c>
      <c r="AU146" s="227" t="s">
        <v>83</v>
      </c>
      <c r="AY146" s="19" t="s">
        <v>335</v>
      </c>
      <c r="BE146" s="228">
        <f>IF(N146="základní",J146,0)</f>
        <v>0</v>
      </c>
      <c r="BF146" s="228">
        <f>IF(N146="snížená",J146,0)</f>
        <v>0</v>
      </c>
      <c r="BG146" s="228">
        <f>IF(N146="zákl. přenesená",J146,0)</f>
        <v>0</v>
      </c>
      <c r="BH146" s="228">
        <f>IF(N146="sníž. přenesená",J146,0)</f>
        <v>0</v>
      </c>
      <c r="BI146" s="228">
        <f>IF(N146="nulová",J146,0)</f>
        <v>0</v>
      </c>
      <c r="BJ146" s="19" t="s">
        <v>83</v>
      </c>
      <c r="BK146" s="228">
        <f>ROUND(I146*H146,2)</f>
        <v>0</v>
      </c>
      <c r="BL146" s="19" t="s">
        <v>447</v>
      </c>
      <c r="BM146" s="227" t="s">
        <v>4473</v>
      </c>
    </row>
    <row r="147" s="2" customFormat="1">
      <c r="A147" s="40"/>
      <c r="B147" s="41"/>
      <c r="C147" s="42"/>
      <c r="D147" s="229" t="s">
        <v>343</v>
      </c>
      <c r="E147" s="42"/>
      <c r="F147" s="230" t="s">
        <v>4472</v>
      </c>
      <c r="G147" s="42"/>
      <c r="H147" s="42"/>
      <c r="I147" s="231"/>
      <c r="J147" s="42"/>
      <c r="K147" s="42"/>
      <c r="L147" s="46"/>
      <c r="M147" s="232"/>
      <c r="N147" s="233"/>
      <c r="O147" s="86"/>
      <c r="P147" s="86"/>
      <c r="Q147" s="86"/>
      <c r="R147" s="86"/>
      <c r="S147" s="86"/>
      <c r="T147" s="86"/>
      <c r="U147" s="87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T147" s="19" t="s">
        <v>343</v>
      </c>
      <c r="AU147" s="19" t="s">
        <v>83</v>
      </c>
    </row>
    <row r="148" s="2" customFormat="1" ht="21.75" customHeight="1">
      <c r="A148" s="40"/>
      <c r="B148" s="41"/>
      <c r="C148" s="216" t="s">
        <v>478</v>
      </c>
      <c r="D148" s="216" t="s">
        <v>337</v>
      </c>
      <c r="E148" s="217" t="s">
        <v>4474</v>
      </c>
      <c r="F148" s="218" t="s">
        <v>4475</v>
      </c>
      <c r="G148" s="219" t="s">
        <v>666</v>
      </c>
      <c r="H148" s="220">
        <v>16</v>
      </c>
      <c r="I148" s="221"/>
      <c r="J148" s="222">
        <f>ROUND(I148*H148,2)</f>
        <v>0</v>
      </c>
      <c r="K148" s="218" t="s">
        <v>341</v>
      </c>
      <c r="L148" s="46"/>
      <c r="M148" s="223" t="s">
        <v>19</v>
      </c>
      <c r="N148" s="224" t="s">
        <v>47</v>
      </c>
      <c r="O148" s="86"/>
      <c r="P148" s="225">
        <f>O148*H148</f>
        <v>0</v>
      </c>
      <c r="Q148" s="225">
        <v>0</v>
      </c>
      <c r="R148" s="225">
        <f>Q148*H148</f>
        <v>0</v>
      </c>
      <c r="S148" s="225">
        <v>0</v>
      </c>
      <c r="T148" s="225">
        <f>S148*H148</f>
        <v>0</v>
      </c>
      <c r="U148" s="226" t="s">
        <v>19</v>
      </c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R148" s="227" t="s">
        <v>447</v>
      </c>
      <c r="AT148" s="227" t="s">
        <v>337</v>
      </c>
      <c r="AU148" s="227" t="s">
        <v>83</v>
      </c>
      <c r="AY148" s="19" t="s">
        <v>335</v>
      </c>
      <c r="BE148" s="228">
        <f>IF(N148="základní",J148,0)</f>
        <v>0</v>
      </c>
      <c r="BF148" s="228">
        <f>IF(N148="snížená",J148,0)</f>
        <v>0</v>
      </c>
      <c r="BG148" s="228">
        <f>IF(N148="zákl. přenesená",J148,0)</f>
        <v>0</v>
      </c>
      <c r="BH148" s="228">
        <f>IF(N148="sníž. přenesená",J148,0)</f>
        <v>0</v>
      </c>
      <c r="BI148" s="228">
        <f>IF(N148="nulová",J148,0)</f>
        <v>0</v>
      </c>
      <c r="BJ148" s="19" t="s">
        <v>83</v>
      </c>
      <c r="BK148" s="228">
        <f>ROUND(I148*H148,2)</f>
        <v>0</v>
      </c>
      <c r="BL148" s="19" t="s">
        <v>447</v>
      </c>
      <c r="BM148" s="227" t="s">
        <v>4476</v>
      </c>
    </row>
    <row r="149" s="2" customFormat="1">
      <c r="A149" s="40"/>
      <c r="B149" s="41"/>
      <c r="C149" s="42"/>
      <c r="D149" s="229" t="s">
        <v>343</v>
      </c>
      <c r="E149" s="42"/>
      <c r="F149" s="230" t="s">
        <v>4477</v>
      </c>
      <c r="G149" s="42"/>
      <c r="H149" s="42"/>
      <c r="I149" s="231"/>
      <c r="J149" s="42"/>
      <c r="K149" s="42"/>
      <c r="L149" s="46"/>
      <c r="M149" s="232"/>
      <c r="N149" s="233"/>
      <c r="O149" s="86"/>
      <c r="P149" s="86"/>
      <c r="Q149" s="86"/>
      <c r="R149" s="86"/>
      <c r="S149" s="86"/>
      <c r="T149" s="86"/>
      <c r="U149" s="87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T149" s="19" t="s">
        <v>343</v>
      </c>
      <c r="AU149" s="19" t="s">
        <v>83</v>
      </c>
    </row>
    <row r="150" s="2" customFormat="1">
      <c r="A150" s="40"/>
      <c r="B150" s="41"/>
      <c r="C150" s="42"/>
      <c r="D150" s="234" t="s">
        <v>345</v>
      </c>
      <c r="E150" s="42"/>
      <c r="F150" s="235" t="s">
        <v>4478</v>
      </c>
      <c r="G150" s="42"/>
      <c r="H150" s="42"/>
      <c r="I150" s="231"/>
      <c r="J150" s="42"/>
      <c r="K150" s="42"/>
      <c r="L150" s="46"/>
      <c r="M150" s="232"/>
      <c r="N150" s="233"/>
      <c r="O150" s="86"/>
      <c r="P150" s="86"/>
      <c r="Q150" s="86"/>
      <c r="R150" s="86"/>
      <c r="S150" s="86"/>
      <c r="T150" s="86"/>
      <c r="U150" s="87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T150" s="19" t="s">
        <v>345</v>
      </c>
      <c r="AU150" s="19" t="s">
        <v>83</v>
      </c>
    </row>
    <row r="151" s="2" customFormat="1" ht="16.5" customHeight="1">
      <c r="A151" s="40"/>
      <c r="B151" s="41"/>
      <c r="C151" s="257" t="s">
        <v>7</v>
      </c>
      <c r="D151" s="257" t="s">
        <v>395</v>
      </c>
      <c r="E151" s="258" t="s">
        <v>4479</v>
      </c>
      <c r="F151" s="259" t="s">
        <v>4480</v>
      </c>
      <c r="G151" s="260" t="s">
        <v>666</v>
      </c>
      <c r="H151" s="261">
        <v>16</v>
      </c>
      <c r="I151" s="262"/>
      <c r="J151" s="263">
        <f>ROUND(I151*H151,2)</f>
        <v>0</v>
      </c>
      <c r="K151" s="259" t="s">
        <v>341</v>
      </c>
      <c r="L151" s="264"/>
      <c r="M151" s="265" t="s">
        <v>19</v>
      </c>
      <c r="N151" s="266" t="s">
        <v>47</v>
      </c>
      <c r="O151" s="86"/>
      <c r="P151" s="225">
        <f>O151*H151</f>
        <v>0</v>
      </c>
      <c r="Q151" s="225">
        <v>9.0000000000000006E-05</v>
      </c>
      <c r="R151" s="225">
        <f>Q151*H151</f>
        <v>0.0014400000000000001</v>
      </c>
      <c r="S151" s="225">
        <v>0</v>
      </c>
      <c r="T151" s="225">
        <f>S151*H151</f>
        <v>0</v>
      </c>
      <c r="U151" s="226" t="s">
        <v>19</v>
      </c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R151" s="227" t="s">
        <v>565</v>
      </c>
      <c r="AT151" s="227" t="s">
        <v>395</v>
      </c>
      <c r="AU151" s="227" t="s">
        <v>83</v>
      </c>
      <c r="AY151" s="19" t="s">
        <v>335</v>
      </c>
      <c r="BE151" s="228">
        <f>IF(N151="základní",J151,0)</f>
        <v>0</v>
      </c>
      <c r="BF151" s="228">
        <f>IF(N151="snížená",J151,0)</f>
        <v>0</v>
      </c>
      <c r="BG151" s="228">
        <f>IF(N151="zákl. přenesená",J151,0)</f>
        <v>0</v>
      </c>
      <c r="BH151" s="228">
        <f>IF(N151="sníž. přenesená",J151,0)</f>
        <v>0</v>
      </c>
      <c r="BI151" s="228">
        <f>IF(N151="nulová",J151,0)</f>
        <v>0</v>
      </c>
      <c r="BJ151" s="19" t="s">
        <v>83</v>
      </c>
      <c r="BK151" s="228">
        <f>ROUND(I151*H151,2)</f>
        <v>0</v>
      </c>
      <c r="BL151" s="19" t="s">
        <v>447</v>
      </c>
      <c r="BM151" s="227" t="s">
        <v>4481</v>
      </c>
    </row>
    <row r="152" s="2" customFormat="1">
      <c r="A152" s="40"/>
      <c r="B152" s="41"/>
      <c r="C152" s="42"/>
      <c r="D152" s="229" t="s">
        <v>343</v>
      </c>
      <c r="E152" s="42"/>
      <c r="F152" s="230" t="s">
        <v>4480</v>
      </c>
      <c r="G152" s="42"/>
      <c r="H152" s="42"/>
      <c r="I152" s="231"/>
      <c r="J152" s="42"/>
      <c r="K152" s="42"/>
      <c r="L152" s="46"/>
      <c r="M152" s="232"/>
      <c r="N152" s="233"/>
      <c r="O152" s="86"/>
      <c r="P152" s="86"/>
      <c r="Q152" s="86"/>
      <c r="R152" s="86"/>
      <c r="S152" s="86"/>
      <c r="T152" s="86"/>
      <c r="U152" s="87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T152" s="19" t="s">
        <v>343</v>
      </c>
      <c r="AU152" s="19" t="s">
        <v>83</v>
      </c>
    </row>
    <row r="153" s="2" customFormat="1" ht="16.5" customHeight="1">
      <c r="A153" s="40"/>
      <c r="B153" s="41"/>
      <c r="C153" s="216" t="s">
        <v>490</v>
      </c>
      <c r="D153" s="216" t="s">
        <v>337</v>
      </c>
      <c r="E153" s="217" t="s">
        <v>4482</v>
      </c>
      <c r="F153" s="218" t="s">
        <v>4483</v>
      </c>
      <c r="G153" s="219" t="s">
        <v>666</v>
      </c>
      <c r="H153" s="220">
        <v>5</v>
      </c>
      <c r="I153" s="221"/>
      <c r="J153" s="222">
        <f>ROUND(I153*H153,2)</f>
        <v>0</v>
      </c>
      <c r="K153" s="218" t="s">
        <v>341</v>
      </c>
      <c r="L153" s="46"/>
      <c r="M153" s="223" t="s">
        <v>19</v>
      </c>
      <c r="N153" s="224" t="s">
        <v>47</v>
      </c>
      <c r="O153" s="86"/>
      <c r="P153" s="225">
        <f>O153*H153</f>
        <v>0</v>
      </c>
      <c r="Q153" s="225">
        <v>0</v>
      </c>
      <c r="R153" s="225">
        <f>Q153*H153</f>
        <v>0</v>
      </c>
      <c r="S153" s="225">
        <v>0</v>
      </c>
      <c r="T153" s="225">
        <f>S153*H153</f>
        <v>0</v>
      </c>
      <c r="U153" s="226" t="s">
        <v>19</v>
      </c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R153" s="227" t="s">
        <v>447</v>
      </c>
      <c r="AT153" s="227" t="s">
        <v>337</v>
      </c>
      <c r="AU153" s="227" t="s">
        <v>83</v>
      </c>
      <c r="AY153" s="19" t="s">
        <v>335</v>
      </c>
      <c r="BE153" s="228">
        <f>IF(N153="základní",J153,0)</f>
        <v>0</v>
      </c>
      <c r="BF153" s="228">
        <f>IF(N153="snížená",J153,0)</f>
        <v>0</v>
      </c>
      <c r="BG153" s="228">
        <f>IF(N153="zákl. přenesená",J153,0)</f>
        <v>0</v>
      </c>
      <c r="BH153" s="228">
        <f>IF(N153="sníž. přenesená",J153,0)</f>
        <v>0</v>
      </c>
      <c r="BI153" s="228">
        <f>IF(N153="nulová",J153,0)</f>
        <v>0</v>
      </c>
      <c r="BJ153" s="19" t="s">
        <v>83</v>
      </c>
      <c r="BK153" s="228">
        <f>ROUND(I153*H153,2)</f>
        <v>0</v>
      </c>
      <c r="BL153" s="19" t="s">
        <v>447</v>
      </c>
      <c r="BM153" s="227" t="s">
        <v>4484</v>
      </c>
    </row>
    <row r="154" s="2" customFormat="1">
      <c r="A154" s="40"/>
      <c r="B154" s="41"/>
      <c r="C154" s="42"/>
      <c r="D154" s="229" t="s">
        <v>343</v>
      </c>
      <c r="E154" s="42"/>
      <c r="F154" s="230" t="s">
        <v>4485</v>
      </c>
      <c r="G154" s="42"/>
      <c r="H154" s="42"/>
      <c r="I154" s="231"/>
      <c r="J154" s="42"/>
      <c r="K154" s="42"/>
      <c r="L154" s="46"/>
      <c r="M154" s="232"/>
      <c r="N154" s="233"/>
      <c r="O154" s="86"/>
      <c r="P154" s="86"/>
      <c r="Q154" s="86"/>
      <c r="R154" s="86"/>
      <c r="S154" s="86"/>
      <c r="T154" s="86"/>
      <c r="U154" s="87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T154" s="19" t="s">
        <v>343</v>
      </c>
      <c r="AU154" s="19" t="s">
        <v>83</v>
      </c>
    </row>
    <row r="155" s="2" customFormat="1">
      <c r="A155" s="40"/>
      <c r="B155" s="41"/>
      <c r="C155" s="42"/>
      <c r="D155" s="234" t="s">
        <v>345</v>
      </c>
      <c r="E155" s="42"/>
      <c r="F155" s="235" t="s">
        <v>4486</v>
      </c>
      <c r="G155" s="42"/>
      <c r="H155" s="42"/>
      <c r="I155" s="231"/>
      <c r="J155" s="42"/>
      <c r="K155" s="42"/>
      <c r="L155" s="46"/>
      <c r="M155" s="232"/>
      <c r="N155" s="233"/>
      <c r="O155" s="86"/>
      <c r="P155" s="86"/>
      <c r="Q155" s="86"/>
      <c r="R155" s="86"/>
      <c r="S155" s="86"/>
      <c r="T155" s="86"/>
      <c r="U155" s="87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T155" s="19" t="s">
        <v>345</v>
      </c>
      <c r="AU155" s="19" t="s">
        <v>83</v>
      </c>
    </row>
    <row r="156" s="2" customFormat="1" ht="16.5" customHeight="1">
      <c r="A156" s="40"/>
      <c r="B156" s="41"/>
      <c r="C156" s="257" t="s">
        <v>496</v>
      </c>
      <c r="D156" s="257" t="s">
        <v>395</v>
      </c>
      <c r="E156" s="258" t="s">
        <v>4487</v>
      </c>
      <c r="F156" s="259" t="s">
        <v>4488</v>
      </c>
      <c r="G156" s="260" t="s">
        <v>666</v>
      </c>
      <c r="H156" s="261">
        <v>5</v>
      </c>
      <c r="I156" s="262"/>
      <c r="J156" s="263">
        <f>ROUND(I156*H156,2)</f>
        <v>0</v>
      </c>
      <c r="K156" s="259" t="s">
        <v>341</v>
      </c>
      <c r="L156" s="264"/>
      <c r="M156" s="265" t="s">
        <v>19</v>
      </c>
      <c r="N156" s="266" t="s">
        <v>47</v>
      </c>
      <c r="O156" s="86"/>
      <c r="P156" s="225">
        <f>O156*H156</f>
        <v>0</v>
      </c>
      <c r="Q156" s="225">
        <v>0.00016000000000000001</v>
      </c>
      <c r="R156" s="225">
        <f>Q156*H156</f>
        <v>0.00080000000000000004</v>
      </c>
      <c r="S156" s="225">
        <v>0</v>
      </c>
      <c r="T156" s="225">
        <f>S156*H156</f>
        <v>0</v>
      </c>
      <c r="U156" s="226" t="s">
        <v>19</v>
      </c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R156" s="227" t="s">
        <v>565</v>
      </c>
      <c r="AT156" s="227" t="s">
        <v>395</v>
      </c>
      <c r="AU156" s="227" t="s">
        <v>83</v>
      </c>
      <c r="AY156" s="19" t="s">
        <v>335</v>
      </c>
      <c r="BE156" s="228">
        <f>IF(N156="základní",J156,0)</f>
        <v>0</v>
      </c>
      <c r="BF156" s="228">
        <f>IF(N156="snížená",J156,0)</f>
        <v>0</v>
      </c>
      <c r="BG156" s="228">
        <f>IF(N156="zákl. přenesená",J156,0)</f>
        <v>0</v>
      </c>
      <c r="BH156" s="228">
        <f>IF(N156="sníž. přenesená",J156,0)</f>
        <v>0</v>
      </c>
      <c r="BI156" s="228">
        <f>IF(N156="nulová",J156,0)</f>
        <v>0</v>
      </c>
      <c r="BJ156" s="19" t="s">
        <v>83</v>
      </c>
      <c r="BK156" s="228">
        <f>ROUND(I156*H156,2)</f>
        <v>0</v>
      </c>
      <c r="BL156" s="19" t="s">
        <v>447</v>
      </c>
      <c r="BM156" s="227" t="s">
        <v>4489</v>
      </c>
    </row>
    <row r="157" s="2" customFormat="1">
      <c r="A157" s="40"/>
      <c r="B157" s="41"/>
      <c r="C157" s="42"/>
      <c r="D157" s="229" t="s">
        <v>343</v>
      </c>
      <c r="E157" s="42"/>
      <c r="F157" s="230" t="s">
        <v>4488</v>
      </c>
      <c r="G157" s="42"/>
      <c r="H157" s="42"/>
      <c r="I157" s="231"/>
      <c r="J157" s="42"/>
      <c r="K157" s="42"/>
      <c r="L157" s="46"/>
      <c r="M157" s="232"/>
      <c r="N157" s="233"/>
      <c r="O157" s="86"/>
      <c r="P157" s="86"/>
      <c r="Q157" s="86"/>
      <c r="R157" s="86"/>
      <c r="S157" s="86"/>
      <c r="T157" s="86"/>
      <c r="U157" s="87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T157" s="19" t="s">
        <v>343</v>
      </c>
      <c r="AU157" s="19" t="s">
        <v>83</v>
      </c>
    </row>
    <row r="158" s="2" customFormat="1" ht="16.5" customHeight="1">
      <c r="A158" s="40"/>
      <c r="B158" s="41"/>
      <c r="C158" s="216" t="s">
        <v>502</v>
      </c>
      <c r="D158" s="216" t="s">
        <v>337</v>
      </c>
      <c r="E158" s="217" t="s">
        <v>4490</v>
      </c>
      <c r="F158" s="218" t="s">
        <v>4491</v>
      </c>
      <c r="G158" s="219" t="s">
        <v>666</v>
      </c>
      <c r="H158" s="220">
        <v>20</v>
      </c>
      <c r="I158" s="221"/>
      <c r="J158" s="222">
        <f>ROUND(I158*H158,2)</f>
        <v>0</v>
      </c>
      <c r="K158" s="218" t="s">
        <v>341</v>
      </c>
      <c r="L158" s="46"/>
      <c r="M158" s="223" t="s">
        <v>19</v>
      </c>
      <c r="N158" s="224" t="s">
        <v>47</v>
      </c>
      <c r="O158" s="86"/>
      <c r="P158" s="225">
        <f>O158*H158</f>
        <v>0</v>
      </c>
      <c r="Q158" s="225">
        <v>0</v>
      </c>
      <c r="R158" s="225">
        <f>Q158*H158</f>
        <v>0</v>
      </c>
      <c r="S158" s="225">
        <v>0</v>
      </c>
      <c r="T158" s="225">
        <f>S158*H158</f>
        <v>0</v>
      </c>
      <c r="U158" s="226" t="s">
        <v>19</v>
      </c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R158" s="227" t="s">
        <v>447</v>
      </c>
      <c r="AT158" s="227" t="s">
        <v>337</v>
      </c>
      <c r="AU158" s="227" t="s">
        <v>83</v>
      </c>
      <c r="AY158" s="19" t="s">
        <v>335</v>
      </c>
      <c r="BE158" s="228">
        <f>IF(N158="základní",J158,0)</f>
        <v>0</v>
      </c>
      <c r="BF158" s="228">
        <f>IF(N158="snížená",J158,0)</f>
        <v>0</v>
      </c>
      <c r="BG158" s="228">
        <f>IF(N158="zákl. přenesená",J158,0)</f>
        <v>0</v>
      </c>
      <c r="BH158" s="228">
        <f>IF(N158="sníž. přenesená",J158,0)</f>
        <v>0</v>
      </c>
      <c r="BI158" s="228">
        <f>IF(N158="nulová",J158,0)</f>
        <v>0</v>
      </c>
      <c r="BJ158" s="19" t="s">
        <v>83</v>
      </c>
      <c r="BK158" s="228">
        <f>ROUND(I158*H158,2)</f>
        <v>0</v>
      </c>
      <c r="BL158" s="19" t="s">
        <v>447</v>
      </c>
      <c r="BM158" s="227" t="s">
        <v>4492</v>
      </c>
    </row>
    <row r="159" s="2" customFormat="1">
      <c r="A159" s="40"/>
      <c r="B159" s="41"/>
      <c r="C159" s="42"/>
      <c r="D159" s="229" t="s">
        <v>343</v>
      </c>
      <c r="E159" s="42"/>
      <c r="F159" s="230" t="s">
        <v>4493</v>
      </c>
      <c r="G159" s="42"/>
      <c r="H159" s="42"/>
      <c r="I159" s="231"/>
      <c r="J159" s="42"/>
      <c r="K159" s="42"/>
      <c r="L159" s="46"/>
      <c r="M159" s="232"/>
      <c r="N159" s="233"/>
      <c r="O159" s="86"/>
      <c r="P159" s="86"/>
      <c r="Q159" s="86"/>
      <c r="R159" s="86"/>
      <c r="S159" s="86"/>
      <c r="T159" s="86"/>
      <c r="U159" s="87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T159" s="19" t="s">
        <v>343</v>
      </c>
      <c r="AU159" s="19" t="s">
        <v>83</v>
      </c>
    </row>
    <row r="160" s="2" customFormat="1">
      <c r="A160" s="40"/>
      <c r="B160" s="41"/>
      <c r="C160" s="42"/>
      <c r="D160" s="234" t="s">
        <v>345</v>
      </c>
      <c r="E160" s="42"/>
      <c r="F160" s="235" t="s">
        <v>4494</v>
      </c>
      <c r="G160" s="42"/>
      <c r="H160" s="42"/>
      <c r="I160" s="231"/>
      <c r="J160" s="42"/>
      <c r="K160" s="42"/>
      <c r="L160" s="46"/>
      <c r="M160" s="232"/>
      <c r="N160" s="233"/>
      <c r="O160" s="86"/>
      <c r="P160" s="86"/>
      <c r="Q160" s="86"/>
      <c r="R160" s="86"/>
      <c r="S160" s="86"/>
      <c r="T160" s="86"/>
      <c r="U160" s="87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T160" s="19" t="s">
        <v>345</v>
      </c>
      <c r="AU160" s="19" t="s">
        <v>83</v>
      </c>
    </row>
    <row r="161" s="2" customFormat="1" ht="24.15" customHeight="1">
      <c r="A161" s="40"/>
      <c r="B161" s="41"/>
      <c r="C161" s="257" t="s">
        <v>510</v>
      </c>
      <c r="D161" s="257" t="s">
        <v>395</v>
      </c>
      <c r="E161" s="258" t="s">
        <v>1654</v>
      </c>
      <c r="F161" s="259" t="s">
        <v>4495</v>
      </c>
      <c r="G161" s="260" t="s">
        <v>666</v>
      </c>
      <c r="H161" s="261">
        <v>20</v>
      </c>
      <c r="I161" s="262"/>
      <c r="J161" s="263">
        <f>ROUND(I161*H161,2)</f>
        <v>0</v>
      </c>
      <c r="K161" s="259" t="s">
        <v>19</v>
      </c>
      <c r="L161" s="264"/>
      <c r="M161" s="265" t="s">
        <v>19</v>
      </c>
      <c r="N161" s="266" t="s">
        <v>47</v>
      </c>
      <c r="O161" s="86"/>
      <c r="P161" s="225">
        <f>O161*H161</f>
        <v>0</v>
      </c>
      <c r="Q161" s="225">
        <v>0.001</v>
      </c>
      <c r="R161" s="225">
        <f>Q161*H161</f>
        <v>0.02</v>
      </c>
      <c r="S161" s="225">
        <v>0</v>
      </c>
      <c r="T161" s="225">
        <f>S161*H161</f>
        <v>0</v>
      </c>
      <c r="U161" s="226" t="s">
        <v>19</v>
      </c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R161" s="227" t="s">
        <v>565</v>
      </c>
      <c r="AT161" s="227" t="s">
        <v>395</v>
      </c>
      <c r="AU161" s="227" t="s">
        <v>83</v>
      </c>
      <c r="AY161" s="19" t="s">
        <v>335</v>
      </c>
      <c r="BE161" s="228">
        <f>IF(N161="základní",J161,0)</f>
        <v>0</v>
      </c>
      <c r="BF161" s="228">
        <f>IF(N161="snížená",J161,0)</f>
        <v>0</v>
      </c>
      <c r="BG161" s="228">
        <f>IF(N161="zákl. přenesená",J161,0)</f>
        <v>0</v>
      </c>
      <c r="BH161" s="228">
        <f>IF(N161="sníž. přenesená",J161,0)</f>
        <v>0</v>
      </c>
      <c r="BI161" s="228">
        <f>IF(N161="nulová",J161,0)</f>
        <v>0</v>
      </c>
      <c r="BJ161" s="19" t="s">
        <v>83</v>
      </c>
      <c r="BK161" s="228">
        <f>ROUND(I161*H161,2)</f>
        <v>0</v>
      </c>
      <c r="BL161" s="19" t="s">
        <v>447</v>
      </c>
      <c r="BM161" s="227" t="s">
        <v>4496</v>
      </c>
    </row>
    <row r="162" s="2" customFormat="1">
      <c r="A162" s="40"/>
      <c r="B162" s="41"/>
      <c r="C162" s="42"/>
      <c r="D162" s="229" t="s">
        <v>343</v>
      </c>
      <c r="E162" s="42"/>
      <c r="F162" s="230" t="s">
        <v>4495</v>
      </c>
      <c r="G162" s="42"/>
      <c r="H162" s="42"/>
      <c r="I162" s="231"/>
      <c r="J162" s="42"/>
      <c r="K162" s="42"/>
      <c r="L162" s="46"/>
      <c r="M162" s="232"/>
      <c r="N162" s="233"/>
      <c r="O162" s="86"/>
      <c r="P162" s="86"/>
      <c r="Q162" s="86"/>
      <c r="R162" s="86"/>
      <c r="S162" s="86"/>
      <c r="T162" s="86"/>
      <c r="U162" s="87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T162" s="19" t="s">
        <v>343</v>
      </c>
      <c r="AU162" s="19" t="s">
        <v>83</v>
      </c>
    </row>
    <row r="163" s="2" customFormat="1" ht="16.5" customHeight="1">
      <c r="A163" s="40"/>
      <c r="B163" s="41"/>
      <c r="C163" s="216" t="s">
        <v>516</v>
      </c>
      <c r="D163" s="216" t="s">
        <v>337</v>
      </c>
      <c r="E163" s="217" t="s">
        <v>4497</v>
      </c>
      <c r="F163" s="218" t="s">
        <v>4498</v>
      </c>
      <c r="G163" s="219" t="s">
        <v>666</v>
      </c>
      <c r="H163" s="220">
        <v>75</v>
      </c>
      <c r="I163" s="221"/>
      <c r="J163" s="222">
        <f>ROUND(I163*H163,2)</f>
        <v>0</v>
      </c>
      <c r="K163" s="218" t="s">
        <v>341</v>
      </c>
      <c r="L163" s="46"/>
      <c r="M163" s="223" t="s">
        <v>19</v>
      </c>
      <c r="N163" s="224" t="s">
        <v>47</v>
      </c>
      <c r="O163" s="86"/>
      <c r="P163" s="225">
        <f>O163*H163</f>
        <v>0</v>
      </c>
      <c r="Q163" s="225">
        <v>0</v>
      </c>
      <c r="R163" s="225">
        <f>Q163*H163</f>
        <v>0</v>
      </c>
      <c r="S163" s="225">
        <v>0</v>
      </c>
      <c r="T163" s="225">
        <f>S163*H163</f>
        <v>0</v>
      </c>
      <c r="U163" s="226" t="s">
        <v>19</v>
      </c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R163" s="227" t="s">
        <v>447</v>
      </c>
      <c r="AT163" s="227" t="s">
        <v>337</v>
      </c>
      <c r="AU163" s="227" t="s">
        <v>83</v>
      </c>
      <c r="AY163" s="19" t="s">
        <v>335</v>
      </c>
      <c r="BE163" s="228">
        <f>IF(N163="základní",J163,0)</f>
        <v>0</v>
      </c>
      <c r="BF163" s="228">
        <f>IF(N163="snížená",J163,0)</f>
        <v>0</v>
      </c>
      <c r="BG163" s="228">
        <f>IF(N163="zákl. přenesená",J163,0)</f>
        <v>0</v>
      </c>
      <c r="BH163" s="228">
        <f>IF(N163="sníž. přenesená",J163,0)</f>
        <v>0</v>
      </c>
      <c r="BI163" s="228">
        <f>IF(N163="nulová",J163,0)</f>
        <v>0</v>
      </c>
      <c r="BJ163" s="19" t="s">
        <v>83</v>
      </c>
      <c r="BK163" s="228">
        <f>ROUND(I163*H163,2)</f>
        <v>0</v>
      </c>
      <c r="BL163" s="19" t="s">
        <v>447</v>
      </c>
      <c r="BM163" s="227" t="s">
        <v>4499</v>
      </c>
    </row>
    <row r="164" s="2" customFormat="1">
      <c r="A164" s="40"/>
      <c r="B164" s="41"/>
      <c r="C164" s="42"/>
      <c r="D164" s="229" t="s">
        <v>343</v>
      </c>
      <c r="E164" s="42"/>
      <c r="F164" s="230" t="s">
        <v>4500</v>
      </c>
      <c r="G164" s="42"/>
      <c r="H164" s="42"/>
      <c r="I164" s="231"/>
      <c r="J164" s="42"/>
      <c r="K164" s="42"/>
      <c r="L164" s="46"/>
      <c r="M164" s="232"/>
      <c r="N164" s="233"/>
      <c r="O164" s="86"/>
      <c r="P164" s="86"/>
      <c r="Q164" s="86"/>
      <c r="R164" s="86"/>
      <c r="S164" s="86"/>
      <c r="T164" s="86"/>
      <c r="U164" s="87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T164" s="19" t="s">
        <v>343</v>
      </c>
      <c r="AU164" s="19" t="s">
        <v>83</v>
      </c>
    </row>
    <row r="165" s="2" customFormat="1">
      <c r="A165" s="40"/>
      <c r="B165" s="41"/>
      <c r="C165" s="42"/>
      <c r="D165" s="234" t="s">
        <v>345</v>
      </c>
      <c r="E165" s="42"/>
      <c r="F165" s="235" t="s">
        <v>4501</v>
      </c>
      <c r="G165" s="42"/>
      <c r="H165" s="42"/>
      <c r="I165" s="231"/>
      <c r="J165" s="42"/>
      <c r="K165" s="42"/>
      <c r="L165" s="46"/>
      <c r="M165" s="232"/>
      <c r="N165" s="233"/>
      <c r="O165" s="86"/>
      <c r="P165" s="86"/>
      <c r="Q165" s="86"/>
      <c r="R165" s="86"/>
      <c r="S165" s="86"/>
      <c r="T165" s="86"/>
      <c r="U165" s="87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T165" s="19" t="s">
        <v>345</v>
      </c>
      <c r="AU165" s="19" t="s">
        <v>83</v>
      </c>
    </row>
    <row r="166" s="2" customFormat="1" ht="16.5" customHeight="1">
      <c r="A166" s="40"/>
      <c r="B166" s="41"/>
      <c r="C166" s="216" t="s">
        <v>525</v>
      </c>
      <c r="D166" s="216" t="s">
        <v>337</v>
      </c>
      <c r="E166" s="217" t="s">
        <v>4502</v>
      </c>
      <c r="F166" s="218" t="s">
        <v>4503</v>
      </c>
      <c r="G166" s="219" t="s">
        <v>666</v>
      </c>
      <c r="H166" s="220">
        <v>1</v>
      </c>
      <c r="I166" s="221"/>
      <c r="J166" s="222">
        <f>ROUND(I166*H166,2)</f>
        <v>0</v>
      </c>
      <c r="K166" s="218" t="s">
        <v>341</v>
      </c>
      <c r="L166" s="46"/>
      <c r="M166" s="223" t="s">
        <v>19</v>
      </c>
      <c r="N166" s="224" t="s">
        <v>47</v>
      </c>
      <c r="O166" s="86"/>
      <c r="P166" s="225">
        <f>O166*H166</f>
        <v>0</v>
      </c>
      <c r="Q166" s="225">
        <v>0</v>
      </c>
      <c r="R166" s="225">
        <f>Q166*H166</f>
        <v>0</v>
      </c>
      <c r="S166" s="225">
        <v>0</v>
      </c>
      <c r="T166" s="225">
        <f>S166*H166</f>
        <v>0</v>
      </c>
      <c r="U166" s="226" t="s">
        <v>19</v>
      </c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R166" s="227" t="s">
        <v>103</v>
      </c>
      <c r="AT166" s="227" t="s">
        <v>337</v>
      </c>
      <c r="AU166" s="227" t="s">
        <v>83</v>
      </c>
      <c r="AY166" s="19" t="s">
        <v>335</v>
      </c>
      <c r="BE166" s="228">
        <f>IF(N166="základní",J166,0)</f>
        <v>0</v>
      </c>
      <c r="BF166" s="228">
        <f>IF(N166="snížená",J166,0)</f>
        <v>0</v>
      </c>
      <c r="BG166" s="228">
        <f>IF(N166="zákl. přenesená",J166,0)</f>
        <v>0</v>
      </c>
      <c r="BH166" s="228">
        <f>IF(N166="sníž. přenesená",J166,0)</f>
        <v>0</v>
      </c>
      <c r="BI166" s="228">
        <f>IF(N166="nulová",J166,0)</f>
        <v>0</v>
      </c>
      <c r="BJ166" s="19" t="s">
        <v>83</v>
      </c>
      <c r="BK166" s="228">
        <f>ROUND(I166*H166,2)</f>
        <v>0</v>
      </c>
      <c r="BL166" s="19" t="s">
        <v>103</v>
      </c>
      <c r="BM166" s="227" t="s">
        <v>4504</v>
      </c>
    </row>
    <row r="167" s="2" customFormat="1">
      <c r="A167" s="40"/>
      <c r="B167" s="41"/>
      <c r="C167" s="42"/>
      <c r="D167" s="229" t="s">
        <v>343</v>
      </c>
      <c r="E167" s="42"/>
      <c r="F167" s="230" t="s">
        <v>4505</v>
      </c>
      <c r="G167" s="42"/>
      <c r="H167" s="42"/>
      <c r="I167" s="231"/>
      <c r="J167" s="42"/>
      <c r="K167" s="42"/>
      <c r="L167" s="46"/>
      <c r="M167" s="232"/>
      <c r="N167" s="233"/>
      <c r="O167" s="86"/>
      <c r="P167" s="86"/>
      <c r="Q167" s="86"/>
      <c r="R167" s="86"/>
      <c r="S167" s="86"/>
      <c r="T167" s="86"/>
      <c r="U167" s="87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T167" s="19" t="s">
        <v>343</v>
      </c>
      <c r="AU167" s="19" t="s">
        <v>83</v>
      </c>
    </row>
    <row r="168" s="2" customFormat="1">
      <c r="A168" s="40"/>
      <c r="B168" s="41"/>
      <c r="C168" s="42"/>
      <c r="D168" s="234" t="s">
        <v>345</v>
      </c>
      <c r="E168" s="42"/>
      <c r="F168" s="235" t="s">
        <v>4506</v>
      </c>
      <c r="G168" s="42"/>
      <c r="H168" s="42"/>
      <c r="I168" s="231"/>
      <c r="J168" s="42"/>
      <c r="K168" s="42"/>
      <c r="L168" s="46"/>
      <c r="M168" s="232"/>
      <c r="N168" s="233"/>
      <c r="O168" s="86"/>
      <c r="P168" s="86"/>
      <c r="Q168" s="86"/>
      <c r="R168" s="86"/>
      <c r="S168" s="86"/>
      <c r="T168" s="86"/>
      <c r="U168" s="87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T168" s="19" t="s">
        <v>345</v>
      </c>
      <c r="AU168" s="19" t="s">
        <v>83</v>
      </c>
    </row>
    <row r="169" s="2" customFormat="1" ht="16.5" customHeight="1">
      <c r="A169" s="40"/>
      <c r="B169" s="41"/>
      <c r="C169" s="257" t="s">
        <v>533</v>
      </c>
      <c r="D169" s="257" t="s">
        <v>395</v>
      </c>
      <c r="E169" s="258" t="s">
        <v>4507</v>
      </c>
      <c r="F169" s="259" t="s">
        <v>4508</v>
      </c>
      <c r="G169" s="260" t="s">
        <v>666</v>
      </c>
      <c r="H169" s="261">
        <v>1</v>
      </c>
      <c r="I169" s="262"/>
      <c r="J169" s="263">
        <f>ROUND(I169*H169,2)</f>
        <v>0</v>
      </c>
      <c r="K169" s="259" t="s">
        <v>341</v>
      </c>
      <c r="L169" s="264"/>
      <c r="M169" s="265" t="s">
        <v>19</v>
      </c>
      <c r="N169" s="266" t="s">
        <v>47</v>
      </c>
      <c r="O169" s="86"/>
      <c r="P169" s="225">
        <f>O169*H169</f>
        <v>0</v>
      </c>
      <c r="Q169" s="225">
        <v>0.00022000000000000001</v>
      </c>
      <c r="R169" s="225">
        <f>Q169*H169</f>
        <v>0.00022000000000000001</v>
      </c>
      <c r="S169" s="225">
        <v>0</v>
      </c>
      <c r="T169" s="225">
        <f>S169*H169</f>
        <v>0</v>
      </c>
      <c r="U169" s="226" t="s">
        <v>19</v>
      </c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R169" s="227" t="s">
        <v>394</v>
      </c>
      <c r="AT169" s="227" t="s">
        <v>395</v>
      </c>
      <c r="AU169" s="227" t="s">
        <v>83</v>
      </c>
      <c r="AY169" s="19" t="s">
        <v>335</v>
      </c>
      <c r="BE169" s="228">
        <f>IF(N169="základní",J169,0)</f>
        <v>0</v>
      </c>
      <c r="BF169" s="228">
        <f>IF(N169="snížená",J169,0)</f>
        <v>0</v>
      </c>
      <c r="BG169" s="228">
        <f>IF(N169="zákl. přenesená",J169,0)</f>
        <v>0</v>
      </c>
      <c r="BH169" s="228">
        <f>IF(N169="sníž. přenesená",J169,0)</f>
        <v>0</v>
      </c>
      <c r="BI169" s="228">
        <f>IF(N169="nulová",J169,0)</f>
        <v>0</v>
      </c>
      <c r="BJ169" s="19" t="s">
        <v>83</v>
      </c>
      <c r="BK169" s="228">
        <f>ROUND(I169*H169,2)</f>
        <v>0</v>
      </c>
      <c r="BL169" s="19" t="s">
        <v>103</v>
      </c>
      <c r="BM169" s="227" t="s">
        <v>4509</v>
      </c>
    </row>
    <row r="170" s="2" customFormat="1">
      <c r="A170" s="40"/>
      <c r="B170" s="41"/>
      <c r="C170" s="42"/>
      <c r="D170" s="229" t="s">
        <v>343</v>
      </c>
      <c r="E170" s="42"/>
      <c r="F170" s="230" t="s">
        <v>4508</v>
      </c>
      <c r="G170" s="42"/>
      <c r="H170" s="42"/>
      <c r="I170" s="231"/>
      <c r="J170" s="42"/>
      <c r="K170" s="42"/>
      <c r="L170" s="46"/>
      <c r="M170" s="232"/>
      <c r="N170" s="233"/>
      <c r="O170" s="86"/>
      <c r="P170" s="86"/>
      <c r="Q170" s="86"/>
      <c r="R170" s="86"/>
      <c r="S170" s="86"/>
      <c r="T170" s="86"/>
      <c r="U170" s="87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T170" s="19" t="s">
        <v>343</v>
      </c>
      <c r="AU170" s="19" t="s">
        <v>83</v>
      </c>
    </row>
    <row r="171" s="2" customFormat="1" ht="16.5" customHeight="1">
      <c r="A171" s="40"/>
      <c r="B171" s="41"/>
      <c r="C171" s="216" t="s">
        <v>538</v>
      </c>
      <c r="D171" s="216" t="s">
        <v>337</v>
      </c>
      <c r="E171" s="217" t="s">
        <v>4510</v>
      </c>
      <c r="F171" s="218" t="s">
        <v>4511</v>
      </c>
      <c r="G171" s="219" t="s">
        <v>340</v>
      </c>
      <c r="H171" s="220">
        <v>326</v>
      </c>
      <c r="I171" s="221"/>
      <c r="J171" s="222">
        <f>ROUND(I171*H171,2)</f>
        <v>0</v>
      </c>
      <c r="K171" s="218" t="s">
        <v>341</v>
      </c>
      <c r="L171" s="46"/>
      <c r="M171" s="223" t="s">
        <v>19</v>
      </c>
      <c r="N171" s="224" t="s">
        <v>47</v>
      </c>
      <c r="O171" s="86"/>
      <c r="P171" s="225">
        <f>O171*H171</f>
        <v>0</v>
      </c>
      <c r="Q171" s="225">
        <v>0</v>
      </c>
      <c r="R171" s="225">
        <f>Q171*H171</f>
        <v>0</v>
      </c>
      <c r="S171" s="225">
        <v>0</v>
      </c>
      <c r="T171" s="225">
        <f>S171*H171</f>
        <v>0</v>
      </c>
      <c r="U171" s="226" t="s">
        <v>19</v>
      </c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R171" s="227" t="s">
        <v>2142</v>
      </c>
      <c r="AT171" s="227" t="s">
        <v>337</v>
      </c>
      <c r="AU171" s="227" t="s">
        <v>83</v>
      </c>
      <c r="AY171" s="19" t="s">
        <v>335</v>
      </c>
      <c r="BE171" s="228">
        <f>IF(N171="základní",J171,0)</f>
        <v>0</v>
      </c>
      <c r="BF171" s="228">
        <f>IF(N171="snížená",J171,0)</f>
        <v>0</v>
      </c>
      <c r="BG171" s="228">
        <f>IF(N171="zákl. přenesená",J171,0)</f>
        <v>0</v>
      </c>
      <c r="BH171" s="228">
        <f>IF(N171="sníž. přenesená",J171,0)</f>
        <v>0</v>
      </c>
      <c r="BI171" s="228">
        <f>IF(N171="nulová",J171,0)</f>
        <v>0</v>
      </c>
      <c r="BJ171" s="19" t="s">
        <v>83</v>
      </c>
      <c r="BK171" s="228">
        <f>ROUND(I171*H171,2)</f>
        <v>0</v>
      </c>
      <c r="BL171" s="19" t="s">
        <v>2142</v>
      </c>
      <c r="BM171" s="227" t="s">
        <v>4512</v>
      </c>
    </row>
    <row r="172" s="2" customFormat="1">
      <c r="A172" s="40"/>
      <c r="B172" s="41"/>
      <c r="C172" s="42"/>
      <c r="D172" s="229" t="s">
        <v>343</v>
      </c>
      <c r="E172" s="42"/>
      <c r="F172" s="230" t="s">
        <v>4513</v>
      </c>
      <c r="G172" s="42"/>
      <c r="H172" s="42"/>
      <c r="I172" s="231"/>
      <c r="J172" s="42"/>
      <c r="K172" s="42"/>
      <c r="L172" s="46"/>
      <c r="M172" s="232"/>
      <c r="N172" s="233"/>
      <c r="O172" s="86"/>
      <c r="P172" s="86"/>
      <c r="Q172" s="86"/>
      <c r="R172" s="86"/>
      <c r="S172" s="86"/>
      <c r="T172" s="86"/>
      <c r="U172" s="87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T172" s="19" t="s">
        <v>343</v>
      </c>
      <c r="AU172" s="19" t="s">
        <v>83</v>
      </c>
    </row>
    <row r="173" s="2" customFormat="1">
      <c r="A173" s="40"/>
      <c r="B173" s="41"/>
      <c r="C173" s="42"/>
      <c r="D173" s="234" t="s">
        <v>345</v>
      </c>
      <c r="E173" s="42"/>
      <c r="F173" s="235" t="s">
        <v>4514</v>
      </c>
      <c r="G173" s="42"/>
      <c r="H173" s="42"/>
      <c r="I173" s="231"/>
      <c r="J173" s="42"/>
      <c r="K173" s="42"/>
      <c r="L173" s="46"/>
      <c r="M173" s="232"/>
      <c r="N173" s="233"/>
      <c r="O173" s="86"/>
      <c r="P173" s="86"/>
      <c r="Q173" s="86"/>
      <c r="R173" s="86"/>
      <c r="S173" s="86"/>
      <c r="T173" s="86"/>
      <c r="U173" s="87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T173" s="19" t="s">
        <v>345</v>
      </c>
      <c r="AU173" s="19" t="s">
        <v>83</v>
      </c>
    </row>
    <row r="174" s="13" customFormat="1">
      <c r="A174" s="13"/>
      <c r="B174" s="236"/>
      <c r="C174" s="237"/>
      <c r="D174" s="229" t="s">
        <v>347</v>
      </c>
      <c r="E174" s="238" t="s">
        <v>19</v>
      </c>
      <c r="F174" s="239" t="s">
        <v>4515</v>
      </c>
      <c r="G174" s="237"/>
      <c r="H174" s="240">
        <v>326</v>
      </c>
      <c r="I174" s="241"/>
      <c r="J174" s="237"/>
      <c r="K174" s="237"/>
      <c r="L174" s="242"/>
      <c r="M174" s="243"/>
      <c r="N174" s="244"/>
      <c r="O174" s="244"/>
      <c r="P174" s="244"/>
      <c r="Q174" s="244"/>
      <c r="R174" s="244"/>
      <c r="S174" s="244"/>
      <c r="T174" s="244"/>
      <c r="U174" s="245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T174" s="246" t="s">
        <v>347</v>
      </c>
      <c r="AU174" s="246" t="s">
        <v>83</v>
      </c>
      <c r="AV174" s="13" t="s">
        <v>85</v>
      </c>
      <c r="AW174" s="13" t="s">
        <v>37</v>
      </c>
      <c r="AX174" s="13" t="s">
        <v>83</v>
      </c>
      <c r="AY174" s="246" t="s">
        <v>335</v>
      </c>
    </row>
    <row r="175" s="2" customFormat="1" ht="16.5" customHeight="1">
      <c r="A175" s="40"/>
      <c r="B175" s="41"/>
      <c r="C175" s="216" t="s">
        <v>545</v>
      </c>
      <c r="D175" s="216" t="s">
        <v>337</v>
      </c>
      <c r="E175" s="217" t="s">
        <v>4516</v>
      </c>
      <c r="F175" s="218" t="s">
        <v>4517</v>
      </c>
      <c r="G175" s="219" t="s">
        <v>340</v>
      </c>
      <c r="H175" s="220">
        <v>395</v>
      </c>
      <c r="I175" s="221"/>
      <c r="J175" s="222">
        <f>ROUND(I175*H175,2)</f>
        <v>0</v>
      </c>
      <c r="K175" s="218" t="s">
        <v>341</v>
      </c>
      <c r="L175" s="46"/>
      <c r="M175" s="223" t="s">
        <v>19</v>
      </c>
      <c r="N175" s="224" t="s">
        <v>47</v>
      </c>
      <c r="O175" s="86"/>
      <c r="P175" s="225">
        <f>O175*H175</f>
        <v>0</v>
      </c>
      <c r="Q175" s="225">
        <v>0</v>
      </c>
      <c r="R175" s="225">
        <f>Q175*H175</f>
        <v>0</v>
      </c>
      <c r="S175" s="225">
        <v>0</v>
      </c>
      <c r="T175" s="225">
        <f>S175*H175</f>
        <v>0</v>
      </c>
      <c r="U175" s="226" t="s">
        <v>19</v>
      </c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R175" s="227" t="s">
        <v>2142</v>
      </c>
      <c r="AT175" s="227" t="s">
        <v>337</v>
      </c>
      <c r="AU175" s="227" t="s">
        <v>83</v>
      </c>
      <c r="AY175" s="19" t="s">
        <v>335</v>
      </c>
      <c r="BE175" s="228">
        <f>IF(N175="základní",J175,0)</f>
        <v>0</v>
      </c>
      <c r="BF175" s="228">
        <f>IF(N175="snížená",J175,0)</f>
        <v>0</v>
      </c>
      <c r="BG175" s="228">
        <f>IF(N175="zákl. přenesená",J175,0)</f>
        <v>0</v>
      </c>
      <c r="BH175" s="228">
        <f>IF(N175="sníž. přenesená",J175,0)</f>
        <v>0</v>
      </c>
      <c r="BI175" s="228">
        <f>IF(N175="nulová",J175,0)</f>
        <v>0</v>
      </c>
      <c r="BJ175" s="19" t="s">
        <v>83</v>
      </c>
      <c r="BK175" s="228">
        <f>ROUND(I175*H175,2)</f>
        <v>0</v>
      </c>
      <c r="BL175" s="19" t="s">
        <v>2142</v>
      </c>
      <c r="BM175" s="227" t="s">
        <v>4518</v>
      </c>
    </row>
    <row r="176" s="2" customFormat="1">
      <c r="A176" s="40"/>
      <c r="B176" s="41"/>
      <c r="C176" s="42"/>
      <c r="D176" s="229" t="s">
        <v>343</v>
      </c>
      <c r="E176" s="42"/>
      <c r="F176" s="230" t="s">
        <v>4519</v>
      </c>
      <c r="G176" s="42"/>
      <c r="H176" s="42"/>
      <c r="I176" s="231"/>
      <c r="J176" s="42"/>
      <c r="K176" s="42"/>
      <c r="L176" s="46"/>
      <c r="M176" s="232"/>
      <c r="N176" s="233"/>
      <c r="O176" s="86"/>
      <c r="P176" s="86"/>
      <c r="Q176" s="86"/>
      <c r="R176" s="86"/>
      <c r="S176" s="86"/>
      <c r="T176" s="86"/>
      <c r="U176" s="87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T176" s="19" t="s">
        <v>343</v>
      </c>
      <c r="AU176" s="19" t="s">
        <v>83</v>
      </c>
    </row>
    <row r="177" s="2" customFormat="1">
      <c r="A177" s="40"/>
      <c r="B177" s="41"/>
      <c r="C177" s="42"/>
      <c r="D177" s="234" t="s">
        <v>345</v>
      </c>
      <c r="E177" s="42"/>
      <c r="F177" s="235" t="s">
        <v>4520</v>
      </c>
      <c r="G177" s="42"/>
      <c r="H177" s="42"/>
      <c r="I177" s="231"/>
      <c r="J177" s="42"/>
      <c r="K177" s="42"/>
      <c r="L177" s="46"/>
      <c r="M177" s="232"/>
      <c r="N177" s="233"/>
      <c r="O177" s="86"/>
      <c r="P177" s="86"/>
      <c r="Q177" s="86"/>
      <c r="R177" s="86"/>
      <c r="S177" s="86"/>
      <c r="T177" s="86"/>
      <c r="U177" s="87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T177" s="19" t="s">
        <v>345</v>
      </c>
      <c r="AU177" s="19" t="s">
        <v>83</v>
      </c>
    </row>
    <row r="178" s="13" customFormat="1">
      <c r="A178" s="13"/>
      <c r="B178" s="236"/>
      <c r="C178" s="237"/>
      <c r="D178" s="229" t="s">
        <v>347</v>
      </c>
      <c r="E178" s="238" t="s">
        <v>19</v>
      </c>
      <c r="F178" s="239" t="s">
        <v>4521</v>
      </c>
      <c r="G178" s="237"/>
      <c r="H178" s="240">
        <v>255</v>
      </c>
      <c r="I178" s="241"/>
      <c r="J178" s="237"/>
      <c r="K178" s="237"/>
      <c r="L178" s="242"/>
      <c r="M178" s="243"/>
      <c r="N178" s="244"/>
      <c r="O178" s="244"/>
      <c r="P178" s="244"/>
      <c r="Q178" s="244"/>
      <c r="R178" s="244"/>
      <c r="S178" s="244"/>
      <c r="T178" s="244"/>
      <c r="U178" s="245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T178" s="246" t="s">
        <v>347</v>
      </c>
      <c r="AU178" s="246" t="s">
        <v>83</v>
      </c>
      <c r="AV178" s="13" t="s">
        <v>85</v>
      </c>
      <c r="AW178" s="13" t="s">
        <v>37</v>
      </c>
      <c r="AX178" s="13" t="s">
        <v>76</v>
      </c>
      <c r="AY178" s="246" t="s">
        <v>335</v>
      </c>
    </row>
    <row r="179" s="13" customFormat="1">
      <c r="A179" s="13"/>
      <c r="B179" s="236"/>
      <c r="C179" s="237"/>
      <c r="D179" s="229" t="s">
        <v>347</v>
      </c>
      <c r="E179" s="238" t="s">
        <v>19</v>
      </c>
      <c r="F179" s="239" t="s">
        <v>4522</v>
      </c>
      <c r="G179" s="237"/>
      <c r="H179" s="240">
        <v>140</v>
      </c>
      <c r="I179" s="241"/>
      <c r="J179" s="237"/>
      <c r="K179" s="237"/>
      <c r="L179" s="242"/>
      <c r="M179" s="243"/>
      <c r="N179" s="244"/>
      <c r="O179" s="244"/>
      <c r="P179" s="244"/>
      <c r="Q179" s="244"/>
      <c r="R179" s="244"/>
      <c r="S179" s="244"/>
      <c r="T179" s="244"/>
      <c r="U179" s="245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T179" s="246" t="s">
        <v>347</v>
      </c>
      <c r="AU179" s="246" t="s">
        <v>83</v>
      </c>
      <c r="AV179" s="13" t="s">
        <v>85</v>
      </c>
      <c r="AW179" s="13" t="s">
        <v>37</v>
      </c>
      <c r="AX179" s="13" t="s">
        <v>76</v>
      </c>
      <c r="AY179" s="246" t="s">
        <v>335</v>
      </c>
    </row>
    <row r="180" s="15" customFormat="1">
      <c r="A180" s="15"/>
      <c r="B180" s="267"/>
      <c r="C180" s="268"/>
      <c r="D180" s="229" t="s">
        <v>347</v>
      </c>
      <c r="E180" s="269" t="s">
        <v>19</v>
      </c>
      <c r="F180" s="270" t="s">
        <v>462</v>
      </c>
      <c r="G180" s="268"/>
      <c r="H180" s="271">
        <v>395</v>
      </c>
      <c r="I180" s="272"/>
      <c r="J180" s="268"/>
      <c r="K180" s="268"/>
      <c r="L180" s="273"/>
      <c r="M180" s="274"/>
      <c r="N180" s="275"/>
      <c r="O180" s="275"/>
      <c r="P180" s="275"/>
      <c r="Q180" s="275"/>
      <c r="R180" s="275"/>
      <c r="S180" s="275"/>
      <c r="T180" s="275"/>
      <c r="U180" s="276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T180" s="277" t="s">
        <v>347</v>
      </c>
      <c r="AU180" s="277" t="s">
        <v>83</v>
      </c>
      <c r="AV180" s="15" t="s">
        <v>103</v>
      </c>
      <c r="AW180" s="15" t="s">
        <v>37</v>
      </c>
      <c r="AX180" s="15" t="s">
        <v>83</v>
      </c>
      <c r="AY180" s="277" t="s">
        <v>335</v>
      </c>
    </row>
    <row r="181" s="2" customFormat="1" ht="16.5" customHeight="1">
      <c r="A181" s="40"/>
      <c r="B181" s="41"/>
      <c r="C181" s="216" t="s">
        <v>550</v>
      </c>
      <c r="D181" s="216" t="s">
        <v>337</v>
      </c>
      <c r="E181" s="217" t="s">
        <v>4523</v>
      </c>
      <c r="F181" s="218" t="s">
        <v>4524</v>
      </c>
      <c r="G181" s="219" t="s">
        <v>666</v>
      </c>
      <c r="H181" s="220">
        <v>2</v>
      </c>
      <c r="I181" s="221"/>
      <c r="J181" s="222">
        <f>ROUND(I181*H181,2)</f>
        <v>0</v>
      </c>
      <c r="K181" s="218" t="s">
        <v>341</v>
      </c>
      <c r="L181" s="46"/>
      <c r="M181" s="223" t="s">
        <v>19</v>
      </c>
      <c r="N181" s="224" t="s">
        <v>47</v>
      </c>
      <c r="O181" s="86"/>
      <c r="P181" s="225">
        <f>O181*H181</f>
        <v>0</v>
      </c>
      <c r="Q181" s="225">
        <v>0</v>
      </c>
      <c r="R181" s="225">
        <f>Q181*H181</f>
        <v>0</v>
      </c>
      <c r="S181" s="225">
        <v>0</v>
      </c>
      <c r="T181" s="225">
        <f>S181*H181</f>
        <v>0</v>
      </c>
      <c r="U181" s="226" t="s">
        <v>19</v>
      </c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R181" s="227" t="s">
        <v>447</v>
      </c>
      <c r="AT181" s="227" t="s">
        <v>337</v>
      </c>
      <c r="AU181" s="227" t="s">
        <v>83</v>
      </c>
      <c r="AY181" s="19" t="s">
        <v>335</v>
      </c>
      <c r="BE181" s="228">
        <f>IF(N181="základní",J181,0)</f>
        <v>0</v>
      </c>
      <c r="BF181" s="228">
        <f>IF(N181="snížená",J181,0)</f>
        <v>0</v>
      </c>
      <c r="BG181" s="228">
        <f>IF(N181="zákl. přenesená",J181,0)</f>
        <v>0</v>
      </c>
      <c r="BH181" s="228">
        <f>IF(N181="sníž. přenesená",J181,0)</f>
        <v>0</v>
      </c>
      <c r="BI181" s="228">
        <f>IF(N181="nulová",J181,0)</f>
        <v>0</v>
      </c>
      <c r="BJ181" s="19" t="s">
        <v>83</v>
      </c>
      <c r="BK181" s="228">
        <f>ROUND(I181*H181,2)</f>
        <v>0</v>
      </c>
      <c r="BL181" s="19" t="s">
        <v>447</v>
      </c>
      <c r="BM181" s="227" t="s">
        <v>4525</v>
      </c>
    </row>
    <row r="182" s="2" customFormat="1">
      <c r="A182" s="40"/>
      <c r="B182" s="41"/>
      <c r="C182" s="42"/>
      <c r="D182" s="229" t="s">
        <v>343</v>
      </c>
      <c r="E182" s="42"/>
      <c r="F182" s="230" t="s">
        <v>4526</v>
      </c>
      <c r="G182" s="42"/>
      <c r="H182" s="42"/>
      <c r="I182" s="231"/>
      <c r="J182" s="42"/>
      <c r="K182" s="42"/>
      <c r="L182" s="46"/>
      <c r="M182" s="232"/>
      <c r="N182" s="233"/>
      <c r="O182" s="86"/>
      <c r="P182" s="86"/>
      <c r="Q182" s="86"/>
      <c r="R182" s="86"/>
      <c r="S182" s="86"/>
      <c r="T182" s="86"/>
      <c r="U182" s="87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T182" s="19" t="s">
        <v>343</v>
      </c>
      <c r="AU182" s="19" t="s">
        <v>83</v>
      </c>
    </row>
    <row r="183" s="2" customFormat="1">
      <c r="A183" s="40"/>
      <c r="B183" s="41"/>
      <c r="C183" s="42"/>
      <c r="D183" s="234" t="s">
        <v>345</v>
      </c>
      <c r="E183" s="42"/>
      <c r="F183" s="235" t="s">
        <v>4527</v>
      </c>
      <c r="G183" s="42"/>
      <c r="H183" s="42"/>
      <c r="I183" s="231"/>
      <c r="J183" s="42"/>
      <c r="K183" s="42"/>
      <c r="L183" s="46"/>
      <c r="M183" s="232"/>
      <c r="N183" s="233"/>
      <c r="O183" s="86"/>
      <c r="P183" s="86"/>
      <c r="Q183" s="86"/>
      <c r="R183" s="86"/>
      <c r="S183" s="86"/>
      <c r="T183" s="86"/>
      <c r="U183" s="87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T183" s="19" t="s">
        <v>345</v>
      </c>
      <c r="AU183" s="19" t="s">
        <v>83</v>
      </c>
    </row>
    <row r="184" s="2" customFormat="1" ht="16.5" customHeight="1">
      <c r="A184" s="40"/>
      <c r="B184" s="41"/>
      <c r="C184" s="257" t="s">
        <v>565</v>
      </c>
      <c r="D184" s="257" t="s">
        <v>395</v>
      </c>
      <c r="E184" s="258" t="s">
        <v>1319</v>
      </c>
      <c r="F184" s="259" t="s">
        <v>4528</v>
      </c>
      <c r="G184" s="260" t="s">
        <v>666</v>
      </c>
      <c r="H184" s="261">
        <v>2</v>
      </c>
      <c r="I184" s="262"/>
      <c r="J184" s="263">
        <f>ROUND(I184*H184,2)</f>
        <v>0</v>
      </c>
      <c r="K184" s="259" t="s">
        <v>19</v>
      </c>
      <c r="L184" s="264"/>
      <c r="M184" s="265" t="s">
        <v>19</v>
      </c>
      <c r="N184" s="266" t="s">
        <v>47</v>
      </c>
      <c r="O184" s="86"/>
      <c r="P184" s="225">
        <f>O184*H184</f>
        <v>0</v>
      </c>
      <c r="Q184" s="225">
        <v>0</v>
      </c>
      <c r="R184" s="225">
        <f>Q184*H184</f>
        <v>0</v>
      </c>
      <c r="S184" s="225">
        <v>0</v>
      </c>
      <c r="T184" s="225">
        <f>S184*H184</f>
        <v>0</v>
      </c>
      <c r="U184" s="226" t="s">
        <v>19</v>
      </c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R184" s="227" t="s">
        <v>565</v>
      </c>
      <c r="AT184" s="227" t="s">
        <v>395</v>
      </c>
      <c r="AU184" s="227" t="s">
        <v>83</v>
      </c>
      <c r="AY184" s="19" t="s">
        <v>335</v>
      </c>
      <c r="BE184" s="228">
        <f>IF(N184="základní",J184,0)</f>
        <v>0</v>
      </c>
      <c r="BF184" s="228">
        <f>IF(N184="snížená",J184,0)</f>
        <v>0</v>
      </c>
      <c r="BG184" s="228">
        <f>IF(N184="zákl. přenesená",J184,0)</f>
        <v>0</v>
      </c>
      <c r="BH184" s="228">
        <f>IF(N184="sníž. přenesená",J184,0)</f>
        <v>0</v>
      </c>
      <c r="BI184" s="228">
        <f>IF(N184="nulová",J184,0)</f>
        <v>0</v>
      </c>
      <c r="BJ184" s="19" t="s">
        <v>83</v>
      </c>
      <c r="BK184" s="228">
        <f>ROUND(I184*H184,2)</f>
        <v>0</v>
      </c>
      <c r="BL184" s="19" t="s">
        <v>447</v>
      </c>
      <c r="BM184" s="227" t="s">
        <v>4529</v>
      </c>
    </row>
    <row r="185" s="2" customFormat="1">
      <c r="A185" s="40"/>
      <c r="B185" s="41"/>
      <c r="C185" s="42"/>
      <c r="D185" s="229" t="s">
        <v>343</v>
      </c>
      <c r="E185" s="42"/>
      <c r="F185" s="230" t="s">
        <v>4528</v>
      </c>
      <c r="G185" s="42"/>
      <c r="H185" s="42"/>
      <c r="I185" s="231"/>
      <c r="J185" s="42"/>
      <c r="K185" s="42"/>
      <c r="L185" s="46"/>
      <c r="M185" s="232"/>
      <c r="N185" s="233"/>
      <c r="O185" s="86"/>
      <c r="P185" s="86"/>
      <c r="Q185" s="86"/>
      <c r="R185" s="86"/>
      <c r="S185" s="86"/>
      <c r="T185" s="86"/>
      <c r="U185" s="87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T185" s="19" t="s">
        <v>343</v>
      </c>
      <c r="AU185" s="19" t="s">
        <v>83</v>
      </c>
    </row>
    <row r="186" s="2" customFormat="1" ht="16.5" customHeight="1">
      <c r="A186" s="40"/>
      <c r="B186" s="41"/>
      <c r="C186" s="216" t="s">
        <v>570</v>
      </c>
      <c r="D186" s="216" t="s">
        <v>337</v>
      </c>
      <c r="E186" s="217" t="s">
        <v>4530</v>
      </c>
      <c r="F186" s="218" t="s">
        <v>4531</v>
      </c>
      <c r="G186" s="219" t="s">
        <v>666</v>
      </c>
      <c r="H186" s="220">
        <v>1</v>
      </c>
      <c r="I186" s="221"/>
      <c r="J186" s="222">
        <f>ROUND(I186*H186,2)</f>
        <v>0</v>
      </c>
      <c r="K186" s="218" t="s">
        <v>19</v>
      </c>
      <c r="L186" s="46"/>
      <c r="M186" s="223" t="s">
        <v>19</v>
      </c>
      <c r="N186" s="224" t="s">
        <v>47</v>
      </c>
      <c r="O186" s="86"/>
      <c r="P186" s="225">
        <f>O186*H186</f>
        <v>0</v>
      </c>
      <c r="Q186" s="225">
        <v>0</v>
      </c>
      <c r="R186" s="225">
        <f>Q186*H186</f>
        <v>0</v>
      </c>
      <c r="S186" s="225">
        <v>0</v>
      </c>
      <c r="T186" s="225">
        <f>S186*H186</f>
        <v>0</v>
      </c>
      <c r="U186" s="226" t="s">
        <v>19</v>
      </c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R186" s="227" t="s">
        <v>103</v>
      </c>
      <c r="AT186" s="227" t="s">
        <v>337</v>
      </c>
      <c r="AU186" s="227" t="s">
        <v>83</v>
      </c>
      <c r="AY186" s="19" t="s">
        <v>335</v>
      </c>
      <c r="BE186" s="228">
        <f>IF(N186="základní",J186,0)</f>
        <v>0</v>
      </c>
      <c r="BF186" s="228">
        <f>IF(N186="snížená",J186,0)</f>
        <v>0</v>
      </c>
      <c r="BG186" s="228">
        <f>IF(N186="zákl. přenesená",J186,0)</f>
        <v>0</v>
      </c>
      <c r="BH186" s="228">
        <f>IF(N186="sníž. přenesená",J186,0)</f>
        <v>0</v>
      </c>
      <c r="BI186" s="228">
        <f>IF(N186="nulová",J186,0)</f>
        <v>0</v>
      </c>
      <c r="BJ186" s="19" t="s">
        <v>83</v>
      </c>
      <c r="BK186" s="228">
        <f>ROUND(I186*H186,2)</f>
        <v>0</v>
      </c>
      <c r="BL186" s="19" t="s">
        <v>103</v>
      </c>
      <c r="BM186" s="227" t="s">
        <v>623</v>
      </c>
    </row>
    <row r="187" s="2" customFormat="1">
      <c r="A187" s="40"/>
      <c r="B187" s="41"/>
      <c r="C187" s="42"/>
      <c r="D187" s="229" t="s">
        <v>343</v>
      </c>
      <c r="E187" s="42"/>
      <c r="F187" s="230" t="s">
        <v>4531</v>
      </c>
      <c r="G187" s="42"/>
      <c r="H187" s="42"/>
      <c r="I187" s="231"/>
      <c r="J187" s="42"/>
      <c r="K187" s="42"/>
      <c r="L187" s="46"/>
      <c r="M187" s="232"/>
      <c r="N187" s="233"/>
      <c r="O187" s="86"/>
      <c r="P187" s="86"/>
      <c r="Q187" s="86"/>
      <c r="R187" s="86"/>
      <c r="S187" s="86"/>
      <c r="T187" s="86"/>
      <c r="U187" s="87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T187" s="19" t="s">
        <v>343</v>
      </c>
      <c r="AU187" s="19" t="s">
        <v>83</v>
      </c>
    </row>
    <row r="188" s="2" customFormat="1" ht="16.5" customHeight="1">
      <c r="A188" s="40"/>
      <c r="B188" s="41"/>
      <c r="C188" s="216" t="s">
        <v>581</v>
      </c>
      <c r="D188" s="216" t="s">
        <v>337</v>
      </c>
      <c r="E188" s="217" t="s">
        <v>4532</v>
      </c>
      <c r="F188" s="218" t="s">
        <v>4533</v>
      </c>
      <c r="G188" s="219" t="s">
        <v>666</v>
      </c>
      <c r="H188" s="220">
        <v>1</v>
      </c>
      <c r="I188" s="221"/>
      <c r="J188" s="222">
        <f>ROUND(I188*H188,2)</f>
        <v>0</v>
      </c>
      <c r="K188" s="218" t="s">
        <v>19</v>
      </c>
      <c r="L188" s="46"/>
      <c r="M188" s="223" t="s">
        <v>19</v>
      </c>
      <c r="N188" s="224" t="s">
        <v>47</v>
      </c>
      <c r="O188" s="86"/>
      <c r="P188" s="225">
        <f>O188*H188</f>
        <v>0</v>
      </c>
      <c r="Q188" s="225">
        <v>0</v>
      </c>
      <c r="R188" s="225">
        <f>Q188*H188</f>
        <v>0</v>
      </c>
      <c r="S188" s="225">
        <v>0</v>
      </c>
      <c r="T188" s="225">
        <f>S188*H188</f>
        <v>0</v>
      </c>
      <c r="U188" s="226" t="s">
        <v>19</v>
      </c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R188" s="227" t="s">
        <v>103</v>
      </c>
      <c r="AT188" s="227" t="s">
        <v>337</v>
      </c>
      <c r="AU188" s="227" t="s">
        <v>83</v>
      </c>
      <c r="AY188" s="19" t="s">
        <v>335</v>
      </c>
      <c r="BE188" s="228">
        <f>IF(N188="základní",J188,0)</f>
        <v>0</v>
      </c>
      <c r="BF188" s="228">
        <f>IF(N188="snížená",J188,0)</f>
        <v>0</v>
      </c>
      <c r="BG188" s="228">
        <f>IF(N188="zákl. přenesená",J188,0)</f>
        <v>0</v>
      </c>
      <c r="BH188" s="228">
        <f>IF(N188="sníž. přenesená",J188,0)</f>
        <v>0</v>
      </c>
      <c r="BI188" s="228">
        <f>IF(N188="nulová",J188,0)</f>
        <v>0</v>
      </c>
      <c r="BJ188" s="19" t="s">
        <v>83</v>
      </c>
      <c r="BK188" s="228">
        <f>ROUND(I188*H188,2)</f>
        <v>0</v>
      </c>
      <c r="BL188" s="19" t="s">
        <v>103</v>
      </c>
      <c r="BM188" s="227" t="s">
        <v>948</v>
      </c>
    </row>
    <row r="189" s="2" customFormat="1">
      <c r="A189" s="40"/>
      <c r="B189" s="41"/>
      <c r="C189" s="42"/>
      <c r="D189" s="229" t="s">
        <v>343</v>
      </c>
      <c r="E189" s="42"/>
      <c r="F189" s="230" t="s">
        <v>4533</v>
      </c>
      <c r="G189" s="42"/>
      <c r="H189" s="42"/>
      <c r="I189" s="231"/>
      <c r="J189" s="42"/>
      <c r="K189" s="42"/>
      <c r="L189" s="46"/>
      <c r="M189" s="232"/>
      <c r="N189" s="233"/>
      <c r="O189" s="86"/>
      <c r="P189" s="86"/>
      <c r="Q189" s="86"/>
      <c r="R189" s="86"/>
      <c r="S189" s="86"/>
      <c r="T189" s="86"/>
      <c r="U189" s="87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T189" s="19" t="s">
        <v>343</v>
      </c>
      <c r="AU189" s="19" t="s">
        <v>83</v>
      </c>
    </row>
    <row r="190" s="2" customFormat="1" ht="24.15" customHeight="1">
      <c r="A190" s="40"/>
      <c r="B190" s="41"/>
      <c r="C190" s="216" t="s">
        <v>1048</v>
      </c>
      <c r="D190" s="216" t="s">
        <v>337</v>
      </c>
      <c r="E190" s="217" t="s">
        <v>4534</v>
      </c>
      <c r="F190" s="218" t="s">
        <v>4535</v>
      </c>
      <c r="G190" s="219" t="s">
        <v>666</v>
      </c>
      <c r="H190" s="220">
        <v>10</v>
      </c>
      <c r="I190" s="221"/>
      <c r="J190" s="222">
        <f>ROUND(I190*H190,2)</f>
        <v>0</v>
      </c>
      <c r="K190" s="218" t="s">
        <v>341</v>
      </c>
      <c r="L190" s="46"/>
      <c r="M190" s="223" t="s">
        <v>19</v>
      </c>
      <c r="N190" s="224" t="s">
        <v>47</v>
      </c>
      <c r="O190" s="86"/>
      <c r="P190" s="225">
        <f>O190*H190</f>
        <v>0</v>
      </c>
      <c r="Q190" s="225">
        <v>0.0040000000000000001</v>
      </c>
      <c r="R190" s="225">
        <f>Q190*H190</f>
        <v>0.040000000000000001</v>
      </c>
      <c r="S190" s="225">
        <v>0</v>
      </c>
      <c r="T190" s="225">
        <f>S190*H190</f>
        <v>0</v>
      </c>
      <c r="U190" s="226" t="s">
        <v>19</v>
      </c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R190" s="227" t="s">
        <v>447</v>
      </c>
      <c r="AT190" s="227" t="s">
        <v>337</v>
      </c>
      <c r="AU190" s="227" t="s">
        <v>83</v>
      </c>
      <c r="AY190" s="19" t="s">
        <v>335</v>
      </c>
      <c r="BE190" s="228">
        <f>IF(N190="základní",J190,0)</f>
        <v>0</v>
      </c>
      <c r="BF190" s="228">
        <f>IF(N190="snížená",J190,0)</f>
        <v>0</v>
      </c>
      <c r="BG190" s="228">
        <f>IF(N190="zákl. přenesená",J190,0)</f>
        <v>0</v>
      </c>
      <c r="BH190" s="228">
        <f>IF(N190="sníž. přenesená",J190,0)</f>
        <v>0</v>
      </c>
      <c r="BI190" s="228">
        <f>IF(N190="nulová",J190,0)</f>
        <v>0</v>
      </c>
      <c r="BJ190" s="19" t="s">
        <v>83</v>
      </c>
      <c r="BK190" s="228">
        <f>ROUND(I190*H190,2)</f>
        <v>0</v>
      </c>
      <c r="BL190" s="19" t="s">
        <v>447</v>
      </c>
      <c r="BM190" s="227" t="s">
        <v>4536</v>
      </c>
    </row>
    <row r="191" s="2" customFormat="1">
      <c r="A191" s="40"/>
      <c r="B191" s="41"/>
      <c r="C191" s="42"/>
      <c r="D191" s="229" t="s">
        <v>343</v>
      </c>
      <c r="E191" s="42"/>
      <c r="F191" s="230" t="s">
        <v>4537</v>
      </c>
      <c r="G191" s="42"/>
      <c r="H191" s="42"/>
      <c r="I191" s="231"/>
      <c r="J191" s="42"/>
      <c r="K191" s="42"/>
      <c r="L191" s="46"/>
      <c r="M191" s="232"/>
      <c r="N191" s="233"/>
      <c r="O191" s="86"/>
      <c r="P191" s="86"/>
      <c r="Q191" s="86"/>
      <c r="R191" s="86"/>
      <c r="S191" s="86"/>
      <c r="T191" s="86"/>
      <c r="U191" s="87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T191" s="19" t="s">
        <v>343</v>
      </c>
      <c r="AU191" s="19" t="s">
        <v>83</v>
      </c>
    </row>
    <row r="192" s="2" customFormat="1">
      <c r="A192" s="40"/>
      <c r="B192" s="41"/>
      <c r="C192" s="42"/>
      <c r="D192" s="234" t="s">
        <v>345</v>
      </c>
      <c r="E192" s="42"/>
      <c r="F192" s="235" t="s">
        <v>4538</v>
      </c>
      <c r="G192" s="42"/>
      <c r="H192" s="42"/>
      <c r="I192" s="231"/>
      <c r="J192" s="42"/>
      <c r="K192" s="42"/>
      <c r="L192" s="46"/>
      <c r="M192" s="232"/>
      <c r="N192" s="233"/>
      <c r="O192" s="86"/>
      <c r="P192" s="86"/>
      <c r="Q192" s="86"/>
      <c r="R192" s="86"/>
      <c r="S192" s="86"/>
      <c r="T192" s="86"/>
      <c r="U192" s="87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T192" s="19" t="s">
        <v>345</v>
      </c>
      <c r="AU192" s="19" t="s">
        <v>83</v>
      </c>
    </row>
    <row r="193" s="12" customFormat="1" ht="25.92" customHeight="1">
      <c r="A193" s="12"/>
      <c r="B193" s="200"/>
      <c r="C193" s="201"/>
      <c r="D193" s="202" t="s">
        <v>75</v>
      </c>
      <c r="E193" s="203" t="s">
        <v>3170</v>
      </c>
      <c r="F193" s="203" t="s">
        <v>4539</v>
      </c>
      <c r="G193" s="201"/>
      <c r="H193" s="201"/>
      <c r="I193" s="204"/>
      <c r="J193" s="205">
        <f>BK193</f>
        <v>0</v>
      </c>
      <c r="K193" s="201"/>
      <c r="L193" s="206"/>
      <c r="M193" s="207"/>
      <c r="N193" s="208"/>
      <c r="O193" s="208"/>
      <c r="P193" s="209">
        <f>SUM(P194:P268)</f>
        <v>0</v>
      </c>
      <c r="Q193" s="208"/>
      <c r="R193" s="209">
        <f>SUM(R194:R268)</f>
        <v>2.7214675000000002</v>
      </c>
      <c r="S193" s="208"/>
      <c r="T193" s="209">
        <f>SUM(T194:T268)</f>
        <v>0</v>
      </c>
      <c r="U193" s="210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R193" s="211" t="s">
        <v>83</v>
      </c>
      <c r="AT193" s="212" t="s">
        <v>75</v>
      </c>
      <c r="AU193" s="212" t="s">
        <v>76</v>
      </c>
      <c r="AY193" s="211" t="s">
        <v>335</v>
      </c>
      <c r="BK193" s="213">
        <f>SUM(BK194:BK268)</f>
        <v>0</v>
      </c>
    </row>
    <row r="194" s="2" customFormat="1" ht="16.5" customHeight="1">
      <c r="A194" s="40"/>
      <c r="B194" s="41"/>
      <c r="C194" s="216" t="s">
        <v>586</v>
      </c>
      <c r="D194" s="216" t="s">
        <v>337</v>
      </c>
      <c r="E194" s="217" t="s">
        <v>4540</v>
      </c>
      <c r="F194" s="218" t="s">
        <v>4541</v>
      </c>
      <c r="G194" s="219" t="s">
        <v>618</v>
      </c>
      <c r="H194" s="220">
        <v>2600</v>
      </c>
      <c r="I194" s="221"/>
      <c r="J194" s="222">
        <f>ROUND(I194*H194,2)</f>
        <v>0</v>
      </c>
      <c r="K194" s="218" t="s">
        <v>341</v>
      </c>
      <c r="L194" s="46"/>
      <c r="M194" s="223" t="s">
        <v>19</v>
      </c>
      <c r="N194" s="224" t="s">
        <v>47</v>
      </c>
      <c r="O194" s="86"/>
      <c r="P194" s="225">
        <f>O194*H194</f>
        <v>0</v>
      </c>
      <c r="Q194" s="225">
        <v>0</v>
      </c>
      <c r="R194" s="225">
        <f>Q194*H194</f>
        <v>0</v>
      </c>
      <c r="S194" s="225">
        <v>0</v>
      </c>
      <c r="T194" s="225">
        <f>S194*H194</f>
        <v>0</v>
      </c>
      <c r="U194" s="226" t="s">
        <v>19</v>
      </c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R194" s="227" t="s">
        <v>447</v>
      </c>
      <c r="AT194" s="227" t="s">
        <v>337</v>
      </c>
      <c r="AU194" s="227" t="s">
        <v>83</v>
      </c>
      <c r="AY194" s="19" t="s">
        <v>335</v>
      </c>
      <c r="BE194" s="228">
        <f>IF(N194="základní",J194,0)</f>
        <v>0</v>
      </c>
      <c r="BF194" s="228">
        <f>IF(N194="snížená",J194,0)</f>
        <v>0</v>
      </c>
      <c r="BG194" s="228">
        <f>IF(N194="zákl. přenesená",J194,0)</f>
        <v>0</v>
      </c>
      <c r="BH194" s="228">
        <f>IF(N194="sníž. přenesená",J194,0)</f>
        <v>0</v>
      </c>
      <c r="BI194" s="228">
        <f>IF(N194="nulová",J194,0)</f>
        <v>0</v>
      </c>
      <c r="BJ194" s="19" t="s">
        <v>83</v>
      </c>
      <c r="BK194" s="228">
        <f>ROUND(I194*H194,2)</f>
        <v>0</v>
      </c>
      <c r="BL194" s="19" t="s">
        <v>447</v>
      </c>
      <c r="BM194" s="227" t="s">
        <v>4542</v>
      </c>
    </row>
    <row r="195" s="2" customFormat="1">
      <c r="A195" s="40"/>
      <c r="B195" s="41"/>
      <c r="C195" s="42"/>
      <c r="D195" s="229" t="s">
        <v>343</v>
      </c>
      <c r="E195" s="42"/>
      <c r="F195" s="230" t="s">
        <v>4543</v>
      </c>
      <c r="G195" s="42"/>
      <c r="H195" s="42"/>
      <c r="I195" s="231"/>
      <c r="J195" s="42"/>
      <c r="K195" s="42"/>
      <c r="L195" s="46"/>
      <c r="M195" s="232"/>
      <c r="N195" s="233"/>
      <c r="O195" s="86"/>
      <c r="P195" s="86"/>
      <c r="Q195" s="86"/>
      <c r="R195" s="86"/>
      <c r="S195" s="86"/>
      <c r="T195" s="86"/>
      <c r="U195" s="87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T195" s="19" t="s">
        <v>343</v>
      </c>
      <c r="AU195" s="19" t="s">
        <v>83</v>
      </c>
    </row>
    <row r="196" s="2" customFormat="1">
      <c r="A196" s="40"/>
      <c r="B196" s="41"/>
      <c r="C196" s="42"/>
      <c r="D196" s="234" t="s">
        <v>345</v>
      </c>
      <c r="E196" s="42"/>
      <c r="F196" s="235" t="s">
        <v>4544</v>
      </c>
      <c r="G196" s="42"/>
      <c r="H196" s="42"/>
      <c r="I196" s="231"/>
      <c r="J196" s="42"/>
      <c r="K196" s="42"/>
      <c r="L196" s="46"/>
      <c r="M196" s="232"/>
      <c r="N196" s="233"/>
      <c r="O196" s="86"/>
      <c r="P196" s="86"/>
      <c r="Q196" s="86"/>
      <c r="R196" s="86"/>
      <c r="S196" s="86"/>
      <c r="T196" s="86"/>
      <c r="U196" s="87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T196" s="19" t="s">
        <v>345</v>
      </c>
      <c r="AU196" s="19" t="s">
        <v>83</v>
      </c>
    </row>
    <row r="197" s="2" customFormat="1" ht="16.5" customHeight="1">
      <c r="A197" s="40"/>
      <c r="B197" s="41"/>
      <c r="C197" s="257" t="s">
        <v>594</v>
      </c>
      <c r="D197" s="257" t="s">
        <v>395</v>
      </c>
      <c r="E197" s="258" t="s">
        <v>4545</v>
      </c>
      <c r="F197" s="259" t="s">
        <v>4546</v>
      </c>
      <c r="G197" s="260" t="s">
        <v>618</v>
      </c>
      <c r="H197" s="261">
        <v>2730</v>
      </c>
      <c r="I197" s="262"/>
      <c r="J197" s="263">
        <f>ROUND(I197*H197,2)</f>
        <v>0</v>
      </c>
      <c r="K197" s="259" t="s">
        <v>341</v>
      </c>
      <c r="L197" s="264"/>
      <c r="M197" s="265" t="s">
        <v>19</v>
      </c>
      <c r="N197" s="266" t="s">
        <v>47</v>
      </c>
      <c r="O197" s="86"/>
      <c r="P197" s="225">
        <f>O197*H197</f>
        <v>0</v>
      </c>
      <c r="Q197" s="225">
        <v>0.00010000000000000001</v>
      </c>
      <c r="R197" s="225">
        <f>Q197*H197</f>
        <v>0.27300000000000002</v>
      </c>
      <c r="S197" s="225">
        <v>0</v>
      </c>
      <c r="T197" s="225">
        <f>S197*H197</f>
        <v>0</v>
      </c>
      <c r="U197" s="226" t="s">
        <v>19</v>
      </c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R197" s="227" t="s">
        <v>565</v>
      </c>
      <c r="AT197" s="227" t="s">
        <v>395</v>
      </c>
      <c r="AU197" s="227" t="s">
        <v>83</v>
      </c>
      <c r="AY197" s="19" t="s">
        <v>335</v>
      </c>
      <c r="BE197" s="228">
        <f>IF(N197="základní",J197,0)</f>
        <v>0</v>
      </c>
      <c r="BF197" s="228">
        <f>IF(N197="snížená",J197,0)</f>
        <v>0</v>
      </c>
      <c r="BG197" s="228">
        <f>IF(N197="zákl. přenesená",J197,0)</f>
        <v>0</v>
      </c>
      <c r="BH197" s="228">
        <f>IF(N197="sníž. přenesená",J197,0)</f>
        <v>0</v>
      </c>
      <c r="BI197" s="228">
        <f>IF(N197="nulová",J197,0)</f>
        <v>0</v>
      </c>
      <c r="BJ197" s="19" t="s">
        <v>83</v>
      </c>
      <c r="BK197" s="228">
        <f>ROUND(I197*H197,2)</f>
        <v>0</v>
      </c>
      <c r="BL197" s="19" t="s">
        <v>447</v>
      </c>
      <c r="BM197" s="227" t="s">
        <v>4547</v>
      </c>
    </row>
    <row r="198" s="2" customFormat="1">
      <c r="A198" s="40"/>
      <c r="B198" s="41"/>
      <c r="C198" s="42"/>
      <c r="D198" s="229" t="s">
        <v>343</v>
      </c>
      <c r="E198" s="42"/>
      <c r="F198" s="230" t="s">
        <v>4546</v>
      </c>
      <c r="G198" s="42"/>
      <c r="H198" s="42"/>
      <c r="I198" s="231"/>
      <c r="J198" s="42"/>
      <c r="K198" s="42"/>
      <c r="L198" s="46"/>
      <c r="M198" s="232"/>
      <c r="N198" s="233"/>
      <c r="O198" s="86"/>
      <c r="P198" s="86"/>
      <c r="Q198" s="86"/>
      <c r="R198" s="86"/>
      <c r="S198" s="86"/>
      <c r="T198" s="86"/>
      <c r="U198" s="87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T198" s="19" t="s">
        <v>343</v>
      </c>
      <c r="AU198" s="19" t="s">
        <v>83</v>
      </c>
    </row>
    <row r="199" s="13" customFormat="1">
      <c r="A199" s="13"/>
      <c r="B199" s="236"/>
      <c r="C199" s="237"/>
      <c r="D199" s="229" t="s">
        <v>347</v>
      </c>
      <c r="E199" s="237"/>
      <c r="F199" s="239" t="s">
        <v>4548</v>
      </c>
      <c r="G199" s="237"/>
      <c r="H199" s="240">
        <v>2730</v>
      </c>
      <c r="I199" s="241"/>
      <c r="J199" s="237"/>
      <c r="K199" s="237"/>
      <c r="L199" s="242"/>
      <c r="M199" s="243"/>
      <c r="N199" s="244"/>
      <c r="O199" s="244"/>
      <c r="P199" s="244"/>
      <c r="Q199" s="244"/>
      <c r="R199" s="244"/>
      <c r="S199" s="244"/>
      <c r="T199" s="244"/>
      <c r="U199" s="245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T199" s="246" t="s">
        <v>347</v>
      </c>
      <c r="AU199" s="246" t="s">
        <v>83</v>
      </c>
      <c r="AV199" s="13" t="s">
        <v>85</v>
      </c>
      <c r="AW199" s="13" t="s">
        <v>4</v>
      </c>
      <c r="AX199" s="13" t="s">
        <v>83</v>
      </c>
      <c r="AY199" s="246" t="s">
        <v>335</v>
      </c>
    </row>
    <row r="200" s="2" customFormat="1" ht="16.5" customHeight="1">
      <c r="A200" s="40"/>
      <c r="B200" s="41"/>
      <c r="C200" s="216" t="s">
        <v>598</v>
      </c>
      <c r="D200" s="216" t="s">
        <v>337</v>
      </c>
      <c r="E200" s="217" t="s">
        <v>4549</v>
      </c>
      <c r="F200" s="218" t="s">
        <v>4550</v>
      </c>
      <c r="G200" s="219" t="s">
        <v>618</v>
      </c>
      <c r="H200" s="220">
        <v>2000</v>
      </c>
      <c r="I200" s="221"/>
      <c r="J200" s="222">
        <f>ROUND(I200*H200,2)</f>
        <v>0</v>
      </c>
      <c r="K200" s="218" t="s">
        <v>341</v>
      </c>
      <c r="L200" s="46"/>
      <c r="M200" s="223" t="s">
        <v>19</v>
      </c>
      <c r="N200" s="224" t="s">
        <v>47</v>
      </c>
      <c r="O200" s="86"/>
      <c r="P200" s="225">
        <f>O200*H200</f>
        <v>0</v>
      </c>
      <c r="Q200" s="225">
        <v>0</v>
      </c>
      <c r="R200" s="225">
        <f>Q200*H200</f>
        <v>0</v>
      </c>
      <c r="S200" s="225">
        <v>0</v>
      </c>
      <c r="T200" s="225">
        <f>S200*H200</f>
        <v>0</v>
      </c>
      <c r="U200" s="226" t="s">
        <v>19</v>
      </c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R200" s="227" t="s">
        <v>447</v>
      </c>
      <c r="AT200" s="227" t="s">
        <v>337</v>
      </c>
      <c r="AU200" s="227" t="s">
        <v>83</v>
      </c>
      <c r="AY200" s="19" t="s">
        <v>335</v>
      </c>
      <c r="BE200" s="228">
        <f>IF(N200="základní",J200,0)</f>
        <v>0</v>
      </c>
      <c r="BF200" s="228">
        <f>IF(N200="snížená",J200,0)</f>
        <v>0</v>
      </c>
      <c r="BG200" s="228">
        <f>IF(N200="zákl. přenesená",J200,0)</f>
        <v>0</v>
      </c>
      <c r="BH200" s="228">
        <f>IF(N200="sníž. přenesená",J200,0)</f>
        <v>0</v>
      </c>
      <c r="BI200" s="228">
        <f>IF(N200="nulová",J200,0)</f>
        <v>0</v>
      </c>
      <c r="BJ200" s="19" t="s">
        <v>83</v>
      </c>
      <c r="BK200" s="228">
        <f>ROUND(I200*H200,2)</f>
        <v>0</v>
      </c>
      <c r="BL200" s="19" t="s">
        <v>447</v>
      </c>
      <c r="BM200" s="227" t="s">
        <v>4551</v>
      </c>
    </row>
    <row r="201" s="2" customFormat="1">
      <c r="A201" s="40"/>
      <c r="B201" s="41"/>
      <c r="C201" s="42"/>
      <c r="D201" s="229" t="s">
        <v>343</v>
      </c>
      <c r="E201" s="42"/>
      <c r="F201" s="230" t="s">
        <v>4552</v>
      </c>
      <c r="G201" s="42"/>
      <c r="H201" s="42"/>
      <c r="I201" s="231"/>
      <c r="J201" s="42"/>
      <c r="K201" s="42"/>
      <c r="L201" s="46"/>
      <c r="M201" s="232"/>
      <c r="N201" s="233"/>
      <c r="O201" s="86"/>
      <c r="P201" s="86"/>
      <c r="Q201" s="86"/>
      <c r="R201" s="86"/>
      <c r="S201" s="86"/>
      <c r="T201" s="86"/>
      <c r="U201" s="87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T201" s="19" t="s">
        <v>343</v>
      </c>
      <c r="AU201" s="19" t="s">
        <v>83</v>
      </c>
    </row>
    <row r="202" s="2" customFormat="1">
      <c r="A202" s="40"/>
      <c r="B202" s="41"/>
      <c r="C202" s="42"/>
      <c r="D202" s="234" t="s">
        <v>345</v>
      </c>
      <c r="E202" s="42"/>
      <c r="F202" s="235" t="s">
        <v>4553</v>
      </c>
      <c r="G202" s="42"/>
      <c r="H202" s="42"/>
      <c r="I202" s="231"/>
      <c r="J202" s="42"/>
      <c r="K202" s="42"/>
      <c r="L202" s="46"/>
      <c r="M202" s="232"/>
      <c r="N202" s="233"/>
      <c r="O202" s="86"/>
      <c r="P202" s="86"/>
      <c r="Q202" s="86"/>
      <c r="R202" s="86"/>
      <c r="S202" s="86"/>
      <c r="T202" s="86"/>
      <c r="U202" s="87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T202" s="19" t="s">
        <v>345</v>
      </c>
      <c r="AU202" s="19" t="s">
        <v>83</v>
      </c>
    </row>
    <row r="203" s="2" customFormat="1" ht="16.5" customHeight="1">
      <c r="A203" s="40"/>
      <c r="B203" s="41"/>
      <c r="C203" s="257" t="s">
        <v>604</v>
      </c>
      <c r="D203" s="257" t="s">
        <v>395</v>
      </c>
      <c r="E203" s="258" t="s">
        <v>4554</v>
      </c>
      <c r="F203" s="259" t="s">
        <v>4555</v>
      </c>
      <c r="G203" s="260" t="s">
        <v>618</v>
      </c>
      <c r="H203" s="261">
        <v>2100</v>
      </c>
      <c r="I203" s="262"/>
      <c r="J203" s="263">
        <f>ROUND(I203*H203,2)</f>
        <v>0</v>
      </c>
      <c r="K203" s="259" t="s">
        <v>341</v>
      </c>
      <c r="L203" s="264"/>
      <c r="M203" s="265" t="s">
        <v>19</v>
      </c>
      <c r="N203" s="266" t="s">
        <v>47</v>
      </c>
      <c r="O203" s="86"/>
      <c r="P203" s="225">
        <f>O203*H203</f>
        <v>0</v>
      </c>
      <c r="Q203" s="225">
        <v>0.00022000000000000001</v>
      </c>
      <c r="R203" s="225">
        <f>Q203*H203</f>
        <v>0.46200000000000002</v>
      </c>
      <c r="S203" s="225">
        <v>0</v>
      </c>
      <c r="T203" s="225">
        <f>S203*H203</f>
        <v>0</v>
      </c>
      <c r="U203" s="226" t="s">
        <v>19</v>
      </c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R203" s="227" t="s">
        <v>565</v>
      </c>
      <c r="AT203" s="227" t="s">
        <v>395</v>
      </c>
      <c r="AU203" s="227" t="s">
        <v>83</v>
      </c>
      <c r="AY203" s="19" t="s">
        <v>335</v>
      </c>
      <c r="BE203" s="228">
        <f>IF(N203="základní",J203,0)</f>
        <v>0</v>
      </c>
      <c r="BF203" s="228">
        <f>IF(N203="snížená",J203,0)</f>
        <v>0</v>
      </c>
      <c r="BG203" s="228">
        <f>IF(N203="zákl. přenesená",J203,0)</f>
        <v>0</v>
      </c>
      <c r="BH203" s="228">
        <f>IF(N203="sníž. přenesená",J203,0)</f>
        <v>0</v>
      </c>
      <c r="BI203" s="228">
        <f>IF(N203="nulová",J203,0)</f>
        <v>0</v>
      </c>
      <c r="BJ203" s="19" t="s">
        <v>83</v>
      </c>
      <c r="BK203" s="228">
        <f>ROUND(I203*H203,2)</f>
        <v>0</v>
      </c>
      <c r="BL203" s="19" t="s">
        <v>447</v>
      </c>
      <c r="BM203" s="227" t="s">
        <v>4556</v>
      </c>
    </row>
    <row r="204" s="2" customFormat="1">
      <c r="A204" s="40"/>
      <c r="B204" s="41"/>
      <c r="C204" s="42"/>
      <c r="D204" s="229" t="s">
        <v>343</v>
      </c>
      <c r="E204" s="42"/>
      <c r="F204" s="230" t="s">
        <v>4555</v>
      </c>
      <c r="G204" s="42"/>
      <c r="H204" s="42"/>
      <c r="I204" s="231"/>
      <c r="J204" s="42"/>
      <c r="K204" s="42"/>
      <c r="L204" s="46"/>
      <c r="M204" s="232"/>
      <c r="N204" s="233"/>
      <c r="O204" s="86"/>
      <c r="P204" s="86"/>
      <c r="Q204" s="86"/>
      <c r="R204" s="86"/>
      <c r="S204" s="86"/>
      <c r="T204" s="86"/>
      <c r="U204" s="87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T204" s="19" t="s">
        <v>343</v>
      </c>
      <c r="AU204" s="19" t="s">
        <v>83</v>
      </c>
    </row>
    <row r="205" s="13" customFormat="1">
      <c r="A205" s="13"/>
      <c r="B205" s="236"/>
      <c r="C205" s="237"/>
      <c r="D205" s="229" t="s">
        <v>347</v>
      </c>
      <c r="E205" s="237"/>
      <c r="F205" s="239" t="s">
        <v>4557</v>
      </c>
      <c r="G205" s="237"/>
      <c r="H205" s="240">
        <v>2100</v>
      </c>
      <c r="I205" s="241"/>
      <c r="J205" s="237"/>
      <c r="K205" s="237"/>
      <c r="L205" s="242"/>
      <c r="M205" s="243"/>
      <c r="N205" s="244"/>
      <c r="O205" s="244"/>
      <c r="P205" s="244"/>
      <c r="Q205" s="244"/>
      <c r="R205" s="244"/>
      <c r="S205" s="244"/>
      <c r="T205" s="244"/>
      <c r="U205" s="245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T205" s="246" t="s">
        <v>347</v>
      </c>
      <c r="AU205" s="246" t="s">
        <v>83</v>
      </c>
      <c r="AV205" s="13" t="s">
        <v>85</v>
      </c>
      <c r="AW205" s="13" t="s">
        <v>4</v>
      </c>
      <c r="AX205" s="13" t="s">
        <v>83</v>
      </c>
      <c r="AY205" s="246" t="s">
        <v>335</v>
      </c>
    </row>
    <row r="206" s="2" customFormat="1" ht="16.5" customHeight="1">
      <c r="A206" s="40"/>
      <c r="B206" s="41"/>
      <c r="C206" s="216" t="s">
        <v>615</v>
      </c>
      <c r="D206" s="216" t="s">
        <v>337</v>
      </c>
      <c r="E206" s="217" t="s">
        <v>4558</v>
      </c>
      <c r="F206" s="218" t="s">
        <v>4559</v>
      </c>
      <c r="G206" s="219" t="s">
        <v>618</v>
      </c>
      <c r="H206" s="220">
        <v>180</v>
      </c>
      <c r="I206" s="221"/>
      <c r="J206" s="222">
        <f>ROUND(I206*H206,2)</f>
        <v>0</v>
      </c>
      <c r="K206" s="218" t="s">
        <v>341</v>
      </c>
      <c r="L206" s="46"/>
      <c r="M206" s="223" t="s">
        <v>19</v>
      </c>
      <c r="N206" s="224" t="s">
        <v>47</v>
      </c>
      <c r="O206" s="86"/>
      <c r="P206" s="225">
        <f>O206*H206</f>
        <v>0</v>
      </c>
      <c r="Q206" s="225">
        <v>0</v>
      </c>
      <c r="R206" s="225">
        <f>Q206*H206</f>
        <v>0</v>
      </c>
      <c r="S206" s="225">
        <v>0</v>
      </c>
      <c r="T206" s="225">
        <f>S206*H206</f>
        <v>0</v>
      </c>
      <c r="U206" s="226" t="s">
        <v>19</v>
      </c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R206" s="227" t="s">
        <v>447</v>
      </c>
      <c r="AT206" s="227" t="s">
        <v>337</v>
      </c>
      <c r="AU206" s="227" t="s">
        <v>83</v>
      </c>
      <c r="AY206" s="19" t="s">
        <v>335</v>
      </c>
      <c r="BE206" s="228">
        <f>IF(N206="základní",J206,0)</f>
        <v>0</v>
      </c>
      <c r="BF206" s="228">
        <f>IF(N206="snížená",J206,0)</f>
        <v>0</v>
      </c>
      <c r="BG206" s="228">
        <f>IF(N206="zákl. přenesená",J206,0)</f>
        <v>0</v>
      </c>
      <c r="BH206" s="228">
        <f>IF(N206="sníž. přenesená",J206,0)</f>
        <v>0</v>
      </c>
      <c r="BI206" s="228">
        <f>IF(N206="nulová",J206,0)</f>
        <v>0</v>
      </c>
      <c r="BJ206" s="19" t="s">
        <v>83</v>
      </c>
      <c r="BK206" s="228">
        <f>ROUND(I206*H206,2)</f>
        <v>0</v>
      </c>
      <c r="BL206" s="19" t="s">
        <v>447</v>
      </c>
      <c r="BM206" s="227" t="s">
        <v>4560</v>
      </c>
    </row>
    <row r="207" s="2" customFormat="1">
      <c r="A207" s="40"/>
      <c r="B207" s="41"/>
      <c r="C207" s="42"/>
      <c r="D207" s="229" t="s">
        <v>343</v>
      </c>
      <c r="E207" s="42"/>
      <c r="F207" s="230" t="s">
        <v>4561</v>
      </c>
      <c r="G207" s="42"/>
      <c r="H207" s="42"/>
      <c r="I207" s="231"/>
      <c r="J207" s="42"/>
      <c r="K207" s="42"/>
      <c r="L207" s="46"/>
      <c r="M207" s="232"/>
      <c r="N207" s="233"/>
      <c r="O207" s="86"/>
      <c r="P207" s="86"/>
      <c r="Q207" s="86"/>
      <c r="R207" s="86"/>
      <c r="S207" s="86"/>
      <c r="T207" s="86"/>
      <c r="U207" s="87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T207" s="19" t="s">
        <v>343</v>
      </c>
      <c r="AU207" s="19" t="s">
        <v>83</v>
      </c>
    </row>
    <row r="208" s="2" customFormat="1">
      <c r="A208" s="40"/>
      <c r="B208" s="41"/>
      <c r="C208" s="42"/>
      <c r="D208" s="234" t="s">
        <v>345</v>
      </c>
      <c r="E208" s="42"/>
      <c r="F208" s="235" t="s">
        <v>4562</v>
      </c>
      <c r="G208" s="42"/>
      <c r="H208" s="42"/>
      <c r="I208" s="231"/>
      <c r="J208" s="42"/>
      <c r="K208" s="42"/>
      <c r="L208" s="46"/>
      <c r="M208" s="232"/>
      <c r="N208" s="233"/>
      <c r="O208" s="86"/>
      <c r="P208" s="86"/>
      <c r="Q208" s="86"/>
      <c r="R208" s="86"/>
      <c r="S208" s="86"/>
      <c r="T208" s="86"/>
      <c r="U208" s="87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T208" s="19" t="s">
        <v>345</v>
      </c>
      <c r="AU208" s="19" t="s">
        <v>83</v>
      </c>
    </row>
    <row r="209" s="2" customFormat="1" ht="16.5" customHeight="1">
      <c r="A209" s="40"/>
      <c r="B209" s="41"/>
      <c r="C209" s="257" t="s">
        <v>623</v>
      </c>
      <c r="D209" s="257" t="s">
        <v>395</v>
      </c>
      <c r="E209" s="258" t="s">
        <v>4563</v>
      </c>
      <c r="F209" s="259" t="s">
        <v>4564</v>
      </c>
      <c r="G209" s="260" t="s">
        <v>618</v>
      </c>
      <c r="H209" s="261">
        <v>189</v>
      </c>
      <c r="I209" s="262"/>
      <c r="J209" s="263">
        <f>ROUND(I209*H209,2)</f>
        <v>0</v>
      </c>
      <c r="K209" s="259" t="s">
        <v>341</v>
      </c>
      <c r="L209" s="264"/>
      <c r="M209" s="265" t="s">
        <v>19</v>
      </c>
      <c r="N209" s="266" t="s">
        <v>47</v>
      </c>
      <c r="O209" s="86"/>
      <c r="P209" s="225">
        <f>O209*H209</f>
        <v>0</v>
      </c>
      <c r="Q209" s="225">
        <v>0.00021000000000000001</v>
      </c>
      <c r="R209" s="225">
        <f>Q209*H209</f>
        <v>0.039690000000000003</v>
      </c>
      <c r="S209" s="225">
        <v>0</v>
      </c>
      <c r="T209" s="225">
        <f>S209*H209</f>
        <v>0</v>
      </c>
      <c r="U209" s="226" t="s">
        <v>19</v>
      </c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R209" s="227" t="s">
        <v>565</v>
      </c>
      <c r="AT209" s="227" t="s">
        <v>395</v>
      </c>
      <c r="AU209" s="227" t="s">
        <v>83</v>
      </c>
      <c r="AY209" s="19" t="s">
        <v>335</v>
      </c>
      <c r="BE209" s="228">
        <f>IF(N209="základní",J209,0)</f>
        <v>0</v>
      </c>
      <c r="BF209" s="228">
        <f>IF(N209="snížená",J209,0)</f>
        <v>0</v>
      </c>
      <c r="BG209" s="228">
        <f>IF(N209="zákl. přenesená",J209,0)</f>
        <v>0</v>
      </c>
      <c r="BH209" s="228">
        <f>IF(N209="sníž. přenesená",J209,0)</f>
        <v>0</v>
      </c>
      <c r="BI209" s="228">
        <f>IF(N209="nulová",J209,0)</f>
        <v>0</v>
      </c>
      <c r="BJ209" s="19" t="s">
        <v>83</v>
      </c>
      <c r="BK209" s="228">
        <f>ROUND(I209*H209,2)</f>
        <v>0</v>
      </c>
      <c r="BL209" s="19" t="s">
        <v>447</v>
      </c>
      <c r="BM209" s="227" t="s">
        <v>4565</v>
      </c>
    </row>
    <row r="210" s="2" customFormat="1">
      <c r="A210" s="40"/>
      <c r="B210" s="41"/>
      <c r="C210" s="42"/>
      <c r="D210" s="229" t="s">
        <v>343</v>
      </c>
      <c r="E210" s="42"/>
      <c r="F210" s="230" t="s">
        <v>4564</v>
      </c>
      <c r="G210" s="42"/>
      <c r="H210" s="42"/>
      <c r="I210" s="231"/>
      <c r="J210" s="42"/>
      <c r="K210" s="42"/>
      <c r="L210" s="46"/>
      <c r="M210" s="232"/>
      <c r="N210" s="233"/>
      <c r="O210" s="86"/>
      <c r="P210" s="86"/>
      <c r="Q210" s="86"/>
      <c r="R210" s="86"/>
      <c r="S210" s="86"/>
      <c r="T210" s="86"/>
      <c r="U210" s="87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T210" s="19" t="s">
        <v>343</v>
      </c>
      <c r="AU210" s="19" t="s">
        <v>83</v>
      </c>
    </row>
    <row r="211" s="13" customFormat="1">
      <c r="A211" s="13"/>
      <c r="B211" s="236"/>
      <c r="C211" s="237"/>
      <c r="D211" s="229" t="s">
        <v>347</v>
      </c>
      <c r="E211" s="237"/>
      <c r="F211" s="239" t="s">
        <v>4064</v>
      </c>
      <c r="G211" s="237"/>
      <c r="H211" s="240">
        <v>189</v>
      </c>
      <c r="I211" s="241"/>
      <c r="J211" s="237"/>
      <c r="K211" s="237"/>
      <c r="L211" s="242"/>
      <c r="M211" s="243"/>
      <c r="N211" s="244"/>
      <c r="O211" s="244"/>
      <c r="P211" s="244"/>
      <c r="Q211" s="244"/>
      <c r="R211" s="244"/>
      <c r="S211" s="244"/>
      <c r="T211" s="244"/>
      <c r="U211" s="245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T211" s="246" t="s">
        <v>347</v>
      </c>
      <c r="AU211" s="246" t="s">
        <v>83</v>
      </c>
      <c r="AV211" s="13" t="s">
        <v>85</v>
      </c>
      <c r="AW211" s="13" t="s">
        <v>4</v>
      </c>
      <c r="AX211" s="13" t="s">
        <v>83</v>
      </c>
      <c r="AY211" s="246" t="s">
        <v>335</v>
      </c>
    </row>
    <row r="212" s="2" customFormat="1" ht="21.75" customHeight="1">
      <c r="A212" s="40"/>
      <c r="B212" s="41"/>
      <c r="C212" s="216" t="s">
        <v>628</v>
      </c>
      <c r="D212" s="216" t="s">
        <v>337</v>
      </c>
      <c r="E212" s="217" t="s">
        <v>4566</v>
      </c>
      <c r="F212" s="218" t="s">
        <v>4567</v>
      </c>
      <c r="G212" s="219" t="s">
        <v>618</v>
      </c>
      <c r="H212" s="220">
        <v>100</v>
      </c>
      <c r="I212" s="221"/>
      <c r="J212" s="222">
        <f>ROUND(I212*H212,2)</f>
        <v>0</v>
      </c>
      <c r="K212" s="218" t="s">
        <v>341</v>
      </c>
      <c r="L212" s="46"/>
      <c r="M212" s="223" t="s">
        <v>19</v>
      </c>
      <c r="N212" s="224" t="s">
        <v>47</v>
      </c>
      <c r="O212" s="86"/>
      <c r="P212" s="225">
        <f>O212*H212</f>
        <v>0</v>
      </c>
      <c r="Q212" s="225">
        <v>0</v>
      </c>
      <c r="R212" s="225">
        <f>Q212*H212</f>
        <v>0</v>
      </c>
      <c r="S212" s="225">
        <v>0</v>
      </c>
      <c r="T212" s="225">
        <f>S212*H212</f>
        <v>0</v>
      </c>
      <c r="U212" s="226" t="s">
        <v>19</v>
      </c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R212" s="227" t="s">
        <v>447</v>
      </c>
      <c r="AT212" s="227" t="s">
        <v>337</v>
      </c>
      <c r="AU212" s="227" t="s">
        <v>83</v>
      </c>
      <c r="AY212" s="19" t="s">
        <v>335</v>
      </c>
      <c r="BE212" s="228">
        <f>IF(N212="základní",J212,0)</f>
        <v>0</v>
      </c>
      <c r="BF212" s="228">
        <f>IF(N212="snížená",J212,0)</f>
        <v>0</v>
      </c>
      <c r="BG212" s="228">
        <f>IF(N212="zákl. přenesená",J212,0)</f>
        <v>0</v>
      </c>
      <c r="BH212" s="228">
        <f>IF(N212="sníž. přenesená",J212,0)</f>
        <v>0</v>
      </c>
      <c r="BI212" s="228">
        <f>IF(N212="nulová",J212,0)</f>
        <v>0</v>
      </c>
      <c r="BJ212" s="19" t="s">
        <v>83</v>
      </c>
      <c r="BK212" s="228">
        <f>ROUND(I212*H212,2)</f>
        <v>0</v>
      </c>
      <c r="BL212" s="19" t="s">
        <v>447</v>
      </c>
      <c r="BM212" s="227" t="s">
        <v>4568</v>
      </c>
    </row>
    <row r="213" s="2" customFormat="1">
      <c r="A213" s="40"/>
      <c r="B213" s="41"/>
      <c r="C213" s="42"/>
      <c r="D213" s="229" t="s">
        <v>343</v>
      </c>
      <c r="E213" s="42"/>
      <c r="F213" s="230" t="s">
        <v>4569</v>
      </c>
      <c r="G213" s="42"/>
      <c r="H213" s="42"/>
      <c r="I213" s="231"/>
      <c r="J213" s="42"/>
      <c r="K213" s="42"/>
      <c r="L213" s="46"/>
      <c r="M213" s="232"/>
      <c r="N213" s="233"/>
      <c r="O213" s="86"/>
      <c r="P213" s="86"/>
      <c r="Q213" s="86"/>
      <c r="R213" s="86"/>
      <c r="S213" s="86"/>
      <c r="T213" s="86"/>
      <c r="U213" s="87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T213" s="19" t="s">
        <v>343</v>
      </c>
      <c r="AU213" s="19" t="s">
        <v>83</v>
      </c>
    </row>
    <row r="214" s="2" customFormat="1">
      <c r="A214" s="40"/>
      <c r="B214" s="41"/>
      <c r="C214" s="42"/>
      <c r="D214" s="234" t="s">
        <v>345</v>
      </c>
      <c r="E214" s="42"/>
      <c r="F214" s="235" t="s">
        <v>4570</v>
      </c>
      <c r="G214" s="42"/>
      <c r="H214" s="42"/>
      <c r="I214" s="231"/>
      <c r="J214" s="42"/>
      <c r="K214" s="42"/>
      <c r="L214" s="46"/>
      <c r="M214" s="232"/>
      <c r="N214" s="233"/>
      <c r="O214" s="86"/>
      <c r="P214" s="86"/>
      <c r="Q214" s="86"/>
      <c r="R214" s="86"/>
      <c r="S214" s="86"/>
      <c r="T214" s="86"/>
      <c r="U214" s="87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T214" s="19" t="s">
        <v>345</v>
      </c>
      <c r="AU214" s="19" t="s">
        <v>83</v>
      </c>
    </row>
    <row r="215" s="2" customFormat="1" ht="16.5" customHeight="1">
      <c r="A215" s="40"/>
      <c r="B215" s="41"/>
      <c r="C215" s="257" t="s">
        <v>634</v>
      </c>
      <c r="D215" s="257" t="s">
        <v>395</v>
      </c>
      <c r="E215" s="258" t="s">
        <v>4571</v>
      </c>
      <c r="F215" s="259" t="s">
        <v>4572</v>
      </c>
      <c r="G215" s="260" t="s">
        <v>618</v>
      </c>
      <c r="H215" s="261">
        <v>115</v>
      </c>
      <c r="I215" s="262"/>
      <c r="J215" s="263">
        <f>ROUND(I215*H215,2)</f>
        <v>0</v>
      </c>
      <c r="K215" s="259" t="s">
        <v>341</v>
      </c>
      <c r="L215" s="264"/>
      <c r="M215" s="265" t="s">
        <v>19</v>
      </c>
      <c r="N215" s="266" t="s">
        <v>47</v>
      </c>
      <c r="O215" s="86"/>
      <c r="P215" s="225">
        <f>O215*H215</f>
        <v>0</v>
      </c>
      <c r="Q215" s="225">
        <v>0.00017000000000000001</v>
      </c>
      <c r="R215" s="225">
        <f>Q215*H215</f>
        <v>0.019550000000000001</v>
      </c>
      <c r="S215" s="225">
        <v>0</v>
      </c>
      <c r="T215" s="225">
        <f>S215*H215</f>
        <v>0</v>
      </c>
      <c r="U215" s="226" t="s">
        <v>19</v>
      </c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R215" s="227" t="s">
        <v>565</v>
      </c>
      <c r="AT215" s="227" t="s">
        <v>395</v>
      </c>
      <c r="AU215" s="227" t="s">
        <v>83</v>
      </c>
      <c r="AY215" s="19" t="s">
        <v>335</v>
      </c>
      <c r="BE215" s="228">
        <f>IF(N215="základní",J215,0)</f>
        <v>0</v>
      </c>
      <c r="BF215" s="228">
        <f>IF(N215="snížená",J215,0)</f>
        <v>0</v>
      </c>
      <c r="BG215" s="228">
        <f>IF(N215="zákl. přenesená",J215,0)</f>
        <v>0</v>
      </c>
      <c r="BH215" s="228">
        <f>IF(N215="sníž. přenesená",J215,0)</f>
        <v>0</v>
      </c>
      <c r="BI215" s="228">
        <f>IF(N215="nulová",J215,0)</f>
        <v>0</v>
      </c>
      <c r="BJ215" s="19" t="s">
        <v>83</v>
      </c>
      <c r="BK215" s="228">
        <f>ROUND(I215*H215,2)</f>
        <v>0</v>
      </c>
      <c r="BL215" s="19" t="s">
        <v>447</v>
      </c>
      <c r="BM215" s="227" t="s">
        <v>4573</v>
      </c>
    </row>
    <row r="216" s="2" customFormat="1">
      <c r="A216" s="40"/>
      <c r="B216" s="41"/>
      <c r="C216" s="42"/>
      <c r="D216" s="229" t="s">
        <v>343</v>
      </c>
      <c r="E216" s="42"/>
      <c r="F216" s="230" t="s">
        <v>4572</v>
      </c>
      <c r="G216" s="42"/>
      <c r="H216" s="42"/>
      <c r="I216" s="231"/>
      <c r="J216" s="42"/>
      <c r="K216" s="42"/>
      <c r="L216" s="46"/>
      <c r="M216" s="232"/>
      <c r="N216" s="233"/>
      <c r="O216" s="86"/>
      <c r="P216" s="86"/>
      <c r="Q216" s="86"/>
      <c r="R216" s="86"/>
      <c r="S216" s="86"/>
      <c r="T216" s="86"/>
      <c r="U216" s="87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T216" s="19" t="s">
        <v>343</v>
      </c>
      <c r="AU216" s="19" t="s">
        <v>83</v>
      </c>
    </row>
    <row r="217" s="13" customFormat="1">
      <c r="A217" s="13"/>
      <c r="B217" s="236"/>
      <c r="C217" s="237"/>
      <c r="D217" s="229" t="s">
        <v>347</v>
      </c>
      <c r="E217" s="237"/>
      <c r="F217" s="239" t="s">
        <v>4574</v>
      </c>
      <c r="G217" s="237"/>
      <c r="H217" s="240">
        <v>115</v>
      </c>
      <c r="I217" s="241"/>
      <c r="J217" s="237"/>
      <c r="K217" s="237"/>
      <c r="L217" s="242"/>
      <c r="M217" s="243"/>
      <c r="N217" s="244"/>
      <c r="O217" s="244"/>
      <c r="P217" s="244"/>
      <c r="Q217" s="244"/>
      <c r="R217" s="244"/>
      <c r="S217" s="244"/>
      <c r="T217" s="244"/>
      <c r="U217" s="245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T217" s="246" t="s">
        <v>347</v>
      </c>
      <c r="AU217" s="246" t="s">
        <v>83</v>
      </c>
      <c r="AV217" s="13" t="s">
        <v>85</v>
      </c>
      <c r="AW217" s="13" t="s">
        <v>4</v>
      </c>
      <c r="AX217" s="13" t="s">
        <v>83</v>
      </c>
      <c r="AY217" s="246" t="s">
        <v>335</v>
      </c>
    </row>
    <row r="218" s="2" customFormat="1" ht="16.5" customHeight="1">
      <c r="A218" s="40"/>
      <c r="B218" s="41"/>
      <c r="C218" s="216" t="s">
        <v>640</v>
      </c>
      <c r="D218" s="216" t="s">
        <v>337</v>
      </c>
      <c r="E218" s="217" t="s">
        <v>4575</v>
      </c>
      <c r="F218" s="218" t="s">
        <v>4576</v>
      </c>
      <c r="G218" s="219" t="s">
        <v>618</v>
      </c>
      <c r="H218" s="220">
        <v>3687</v>
      </c>
      <c r="I218" s="221"/>
      <c r="J218" s="222">
        <f>ROUND(I218*H218,2)</f>
        <v>0</v>
      </c>
      <c r="K218" s="218" t="s">
        <v>341</v>
      </c>
      <c r="L218" s="46"/>
      <c r="M218" s="223" t="s">
        <v>19</v>
      </c>
      <c r="N218" s="224" t="s">
        <v>47</v>
      </c>
      <c r="O218" s="86"/>
      <c r="P218" s="225">
        <f>O218*H218</f>
        <v>0</v>
      </c>
      <c r="Q218" s="225">
        <v>0</v>
      </c>
      <c r="R218" s="225">
        <f>Q218*H218</f>
        <v>0</v>
      </c>
      <c r="S218" s="225">
        <v>0</v>
      </c>
      <c r="T218" s="225">
        <f>S218*H218</f>
        <v>0</v>
      </c>
      <c r="U218" s="226" t="s">
        <v>19</v>
      </c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R218" s="227" t="s">
        <v>447</v>
      </c>
      <c r="AT218" s="227" t="s">
        <v>337</v>
      </c>
      <c r="AU218" s="227" t="s">
        <v>83</v>
      </c>
      <c r="AY218" s="19" t="s">
        <v>335</v>
      </c>
      <c r="BE218" s="228">
        <f>IF(N218="základní",J218,0)</f>
        <v>0</v>
      </c>
      <c r="BF218" s="228">
        <f>IF(N218="snížená",J218,0)</f>
        <v>0</v>
      </c>
      <c r="BG218" s="228">
        <f>IF(N218="zákl. přenesená",J218,0)</f>
        <v>0</v>
      </c>
      <c r="BH218" s="228">
        <f>IF(N218="sníž. přenesená",J218,0)</f>
        <v>0</v>
      </c>
      <c r="BI218" s="228">
        <f>IF(N218="nulová",J218,0)</f>
        <v>0</v>
      </c>
      <c r="BJ218" s="19" t="s">
        <v>83</v>
      </c>
      <c r="BK218" s="228">
        <f>ROUND(I218*H218,2)</f>
        <v>0</v>
      </c>
      <c r="BL218" s="19" t="s">
        <v>447</v>
      </c>
      <c r="BM218" s="227" t="s">
        <v>4577</v>
      </c>
    </row>
    <row r="219" s="2" customFormat="1">
      <c r="A219" s="40"/>
      <c r="B219" s="41"/>
      <c r="C219" s="42"/>
      <c r="D219" s="229" t="s">
        <v>343</v>
      </c>
      <c r="E219" s="42"/>
      <c r="F219" s="230" t="s">
        <v>4578</v>
      </c>
      <c r="G219" s="42"/>
      <c r="H219" s="42"/>
      <c r="I219" s="231"/>
      <c r="J219" s="42"/>
      <c r="K219" s="42"/>
      <c r="L219" s="46"/>
      <c r="M219" s="232"/>
      <c r="N219" s="233"/>
      <c r="O219" s="86"/>
      <c r="P219" s="86"/>
      <c r="Q219" s="86"/>
      <c r="R219" s="86"/>
      <c r="S219" s="86"/>
      <c r="T219" s="86"/>
      <c r="U219" s="87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T219" s="19" t="s">
        <v>343</v>
      </c>
      <c r="AU219" s="19" t="s">
        <v>83</v>
      </c>
    </row>
    <row r="220" s="2" customFormat="1">
      <c r="A220" s="40"/>
      <c r="B220" s="41"/>
      <c r="C220" s="42"/>
      <c r="D220" s="234" t="s">
        <v>345</v>
      </c>
      <c r="E220" s="42"/>
      <c r="F220" s="235" t="s">
        <v>4579</v>
      </c>
      <c r="G220" s="42"/>
      <c r="H220" s="42"/>
      <c r="I220" s="231"/>
      <c r="J220" s="42"/>
      <c r="K220" s="42"/>
      <c r="L220" s="46"/>
      <c r="M220" s="232"/>
      <c r="N220" s="233"/>
      <c r="O220" s="86"/>
      <c r="P220" s="86"/>
      <c r="Q220" s="86"/>
      <c r="R220" s="86"/>
      <c r="S220" s="86"/>
      <c r="T220" s="86"/>
      <c r="U220" s="87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T220" s="19" t="s">
        <v>345</v>
      </c>
      <c r="AU220" s="19" t="s">
        <v>83</v>
      </c>
    </row>
    <row r="221" s="13" customFormat="1">
      <c r="A221" s="13"/>
      <c r="B221" s="236"/>
      <c r="C221" s="237"/>
      <c r="D221" s="229" t="s">
        <v>347</v>
      </c>
      <c r="E221" s="238" t="s">
        <v>19</v>
      </c>
      <c r="F221" s="239" t="s">
        <v>4580</v>
      </c>
      <c r="G221" s="237"/>
      <c r="H221" s="240">
        <v>750</v>
      </c>
      <c r="I221" s="241"/>
      <c r="J221" s="237"/>
      <c r="K221" s="237"/>
      <c r="L221" s="242"/>
      <c r="M221" s="243"/>
      <c r="N221" s="244"/>
      <c r="O221" s="244"/>
      <c r="P221" s="244"/>
      <c r="Q221" s="244"/>
      <c r="R221" s="244"/>
      <c r="S221" s="244"/>
      <c r="T221" s="244"/>
      <c r="U221" s="245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T221" s="246" t="s">
        <v>347</v>
      </c>
      <c r="AU221" s="246" t="s">
        <v>83</v>
      </c>
      <c r="AV221" s="13" t="s">
        <v>85</v>
      </c>
      <c r="AW221" s="13" t="s">
        <v>37</v>
      </c>
      <c r="AX221" s="13" t="s">
        <v>76</v>
      </c>
      <c r="AY221" s="246" t="s">
        <v>335</v>
      </c>
    </row>
    <row r="222" s="13" customFormat="1">
      <c r="A222" s="13"/>
      <c r="B222" s="236"/>
      <c r="C222" s="237"/>
      <c r="D222" s="229" t="s">
        <v>347</v>
      </c>
      <c r="E222" s="238" t="s">
        <v>19</v>
      </c>
      <c r="F222" s="239" t="s">
        <v>4581</v>
      </c>
      <c r="G222" s="237"/>
      <c r="H222" s="240">
        <v>1286</v>
      </c>
      <c r="I222" s="241"/>
      <c r="J222" s="237"/>
      <c r="K222" s="237"/>
      <c r="L222" s="242"/>
      <c r="M222" s="243"/>
      <c r="N222" s="244"/>
      <c r="O222" s="244"/>
      <c r="P222" s="244"/>
      <c r="Q222" s="244"/>
      <c r="R222" s="244"/>
      <c r="S222" s="244"/>
      <c r="T222" s="244"/>
      <c r="U222" s="245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T222" s="246" t="s">
        <v>347</v>
      </c>
      <c r="AU222" s="246" t="s">
        <v>83</v>
      </c>
      <c r="AV222" s="13" t="s">
        <v>85</v>
      </c>
      <c r="AW222" s="13" t="s">
        <v>37</v>
      </c>
      <c r="AX222" s="13" t="s">
        <v>76</v>
      </c>
      <c r="AY222" s="246" t="s">
        <v>335</v>
      </c>
    </row>
    <row r="223" s="13" customFormat="1">
      <c r="A223" s="13"/>
      <c r="B223" s="236"/>
      <c r="C223" s="237"/>
      <c r="D223" s="229" t="s">
        <v>347</v>
      </c>
      <c r="E223" s="238" t="s">
        <v>19</v>
      </c>
      <c r="F223" s="239" t="s">
        <v>4582</v>
      </c>
      <c r="G223" s="237"/>
      <c r="H223" s="240">
        <v>1651</v>
      </c>
      <c r="I223" s="241"/>
      <c r="J223" s="237"/>
      <c r="K223" s="237"/>
      <c r="L223" s="242"/>
      <c r="M223" s="243"/>
      <c r="N223" s="244"/>
      <c r="O223" s="244"/>
      <c r="P223" s="244"/>
      <c r="Q223" s="244"/>
      <c r="R223" s="244"/>
      <c r="S223" s="244"/>
      <c r="T223" s="244"/>
      <c r="U223" s="245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T223" s="246" t="s">
        <v>347</v>
      </c>
      <c r="AU223" s="246" t="s">
        <v>83</v>
      </c>
      <c r="AV223" s="13" t="s">
        <v>85</v>
      </c>
      <c r="AW223" s="13" t="s">
        <v>37</v>
      </c>
      <c r="AX223" s="13" t="s">
        <v>76</v>
      </c>
      <c r="AY223" s="246" t="s">
        <v>335</v>
      </c>
    </row>
    <row r="224" s="15" customFormat="1">
      <c r="A224" s="15"/>
      <c r="B224" s="267"/>
      <c r="C224" s="268"/>
      <c r="D224" s="229" t="s">
        <v>347</v>
      </c>
      <c r="E224" s="269" t="s">
        <v>19</v>
      </c>
      <c r="F224" s="270" t="s">
        <v>462</v>
      </c>
      <c r="G224" s="268"/>
      <c r="H224" s="271">
        <v>3687</v>
      </c>
      <c r="I224" s="272"/>
      <c r="J224" s="268"/>
      <c r="K224" s="268"/>
      <c r="L224" s="273"/>
      <c r="M224" s="274"/>
      <c r="N224" s="275"/>
      <c r="O224" s="275"/>
      <c r="P224" s="275"/>
      <c r="Q224" s="275"/>
      <c r="R224" s="275"/>
      <c r="S224" s="275"/>
      <c r="T224" s="275"/>
      <c r="U224" s="276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T224" s="277" t="s">
        <v>347</v>
      </c>
      <c r="AU224" s="277" t="s">
        <v>83</v>
      </c>
      <c r="AV224" s="15" t="s">
        <v>103</v>
      </c>
      <c r="AW224" s="15" t="s">
        <v>37</v>
      </c>
      <c r="AX224" s="15" t="s">
        <v>83</v>
      </c>
      <c r="AY224" s="277" t="s">
        <v>335</v>
      </c>
    </row>
    <row r="225" s="2" customFormat="1" ht="24.15" customHeight="1">
      <c r="A225" s="40"/>
      <c r="B225" s="41"/>
      <c r="C225" s="257" t="s">
        <v>648</v>
      </c>
      <c r="D225" s="257" t="s">
        <v>395</v>
      </c>
      <c r="E225" s="258" t="s">
        <v>4583</v>
      </c>
      <c r="F225" s="259" t="s">
        <v>4584</v>
      </c>
      <c r="G225" s="260" t="s">
        <v>618</v>
      </c>
      <c r="H225" s="261">
        <v>1478.9000000000001</v>
      </c>
      <c r="I225" s="262"/>
      <c r="J225" s="263">
        <f>ROUND(I225*H225,2)</f>
        <v>0</v>
      </c>
      <c r="K225" s="259" t="s">
        <v>341</v>
      </c>
      <c r="L225" s="264"/>
      <c r="M225" s="265" t="s">
        <v>19</v>
      </c>
      <c r="N225" s="266" t="s">
        <v>47</v>
      </c>
      <c r="O225" s="86"/>
      <c r="P225" s="225">
        <f>O225*H225</f>
        <v>0</v>
      </c>
      <c r="Q225" s="225">
        <v>0.00012999999999999999</v>
      </c>
      <c r="R225" s="225">
        <f>Q225*H225</f>
        <v>0.19225699999999998</v>
      </c>
      <c r="S225" s="225">
        <v>0</v>
      </c>
      <c r="T225" s="225">
        <f>S225*H225</f>
        <v>0</v>
      </c>
      <c r="U225" s="226" t="s">
        <v>19</v>
      </c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R225" s="227" t="s">
        <v>565</v>
      </c>
      <c r="AT225" s="227" t="s">
        <v>395</v>
      </c>
      <c r="AU225" s="227" t="s">
        <v>83</v>
      </c>
      <c r="AY225" s="19" t="s">
        <v>335</v>
      </c>
      <c r="BE225" s="228">
        <f>IF(N225="základní",J225,0)</f>
        <v>0</v>
      </c>
      <c r="BF225" s="228">
        <f>IF(N225="snížená",J225,0)</f>
        <v>0</v>
      </c>
      <c r="BG225" s="228">
        <f>IF(N225="zákl. přenesená",J225,0)</f>
        <v>0</v>
      </c>
      <c r="BH225" s="228">
        <f>IF(N225="sníž. přenesená",J225,0)</f>
        <v>0</v>
      </c>
      <c r="BI225" s="228">
        <f>IF(N225="nulová",J225,0)</f>
        <v>0</v>
      </c>
      <c r="BJ225" s="19" t="s">
        <v>83</v>
      </c>
      <c r="BK225" s="228">
        <f>ROUND(I225*H225,2)</f>
        <v>0</v>
      </c>
      <c r="BL225" s="19" t="s">
        <v>447</v>
      </c>
      <c r="BM225" s="227" t="s">
        <v>4585</v>
      </c>
    </row>
    <row r="226" s="2" customFormat="1">
      <c r="A226" s="40"/>
      <c r="B226" s="41"/>
      <c r="C226" s="42"/>
      <c r="D226" s="229" t="s">
        <v>343</v>
      </c>
      <c r="E226" s="42"/>
      <c r="F226" s="230" t="s">
        <v>4584</v>
      </c>
      <c r="G226" s="42"/>
      <c r="H226" s="42"/>
      <c r="I226" s="231"/>
      <c r="J226" s="42"/>
      <c r="K226" s="42"/>
      <c r="L226" s="46"/>
      <c r="M226" s="232"/>
      <c r="N226" s="233"/>
      <c r="O226" s="86"/>
      <c r="P226" s="86"/>
      <c r="Q226" s="86"/>
      <c r="R226" s="86"/>
      <c r="S226" s="86"/>
      <c r="T226" s="86"/>
      <c r="U226" s="87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T226" s="19" t="s">
        <v>343</v>
      </c>
      <c r="AU226" s="19" t="s">
        <v>83</v>
      </c>
    </row>
    <row r="227" s="13" customFormat="1">
      <c r="A227" s="13"/>
      <c r="B227" s="236"/>
      <c r="C227" s="237"/>
      <c r="D227" s="229" t="s">
        <v>347</v>
      </c>
      <c r="E227" s="238" t="s">
        <v>19</v>
      </c>
      <c r="F227" s="239" t="s">
        <v>4581</v>
      </c>
      <c r="G227" s="237"/>
      <c r="H227" s="240">
        <v>1286</v>
      </c>
      <c r="I227" s="241"/>
      <c r="J227" s="237"/>
      <c r="K227" s="237"/>
      <c r="L227" s="242"/>
      <c r="M227" s="243"/>
      <c r="N227" s="244"/>
      <c r="O227" s="244"/>
      <c r="P227" s="244"/>
      <c r="Q227" s="244"/>
      <c r="R227" s="244"/>
      <c r="S227" s="244"/>
      <c r="T227" s="244"/>
      <c r="U227" s="245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T227" s="246" t="s">
        <v>347</v>
      </c>
      <c r="AU227" s="246" t="s">
        <v>83</v>
      </c>
      <c r="AV227" s="13" t="s">
        <v>85</v>
      </c>
      <c r="AW227" s="13" t="s">
        <v>37</v>
      </c>
      <c r="AX227" s="13" t="s">
        <v>83</v>
      </c>
      <c r="AY227" s="246" t="s">
        <v>335</v>
      </c>
    </row>
    <row r="228" s="13" customFormat="1">
      <c r="A228" s="13"/>
      <c r="B228" s="236"/>
      <c r="C228" s="237"/>
      <c r="D228" s="229" t="s">
        <v>347</v>
      </c>
      <c r="E228" s="237"/>
      <c r="F228" s="239" t="s">
        <v>4586</v>
      </c>
      <c r="G228" s="237"/>
      <c r="H228" s="240">
        <v>1478.9000000000001</v>
      </c>
      <c r="I228" s="241"/>
      <c r="J228" s="237"/>
      <c r="K228" s="237"/>
      <c r="L228" s="242"/>
      <c r="M228" s="243"/>
      <c r="N228" s="244"/>
      <c r="O228" s="244"/>
      <c r="P228" s="244"/>
      <c r="Q228" s="244"/>
      <c r="R228" s="244"/>
      <c r="S228" s="244"/>
      <c r="T228" s="244"/>
      <c r="U228" s="245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T228" s="246" t="s">
        <v>347</v>
      </c>
      <c r="AU228" s="246" t="s">
        <v>83</v>
      </c>
      <c r="AV228" s="13" t="s">
        <v>85</v>
      </c>
      <c r="AW228" s="13" t="s">
        <v>4</v>
      </c>
      <c r="AX228" s="13" t="s">
        <v>83</v>
      </c>
      <c r="AY228" s="246" t="s">
        <v>335</v>
      </c>
    </row>
    <row r="229" s="2" customFormat="1" ht="24.15" customHeight="1">
      <c r="A229" s="40"/>
      <c r="B229" s="41"/>
      <c r="C229" s="257" t="s">
        <v>655</v>
      </c>
      <c r="D229" s="257" t="s">
        <v>395</v>
      </c>
      <c r="E229" s="258" t="s">
        <v>4587</v>
      </c>
      <c r="F229" s="259" t="s">
        <v>4588</v>
      </c>
      <c r="G229" s="260" t="s">
        <v>618</v>
      </c>
      <c r="H229" s="261">
        <v>1898.6500000000001</v>
      </c>
      <c r="I229" s="262"/>
      <c r="J229" s="263">
        <f>ROUND(I229*H229,2)</f>
        <v>0</v>
      </c>
      <c r="K229" s="259" t="s">
        <v>341</v>
      </c>
      <c r="L229" s="264"/>
      <c r="M229" s="265" t="s">
        <v>19</v>
      </c>
      <c r="N229" s="266" t="s">
        <v>47</v>
      </c>
      <c r="O229" s="86"/>
      <c r="P229" s="225">
        <f>O229*H229</f>
        <v>0</v>
      </c>
      <c r="Q229" s="225">
        <v>0.00017000000000000001</v>
      </c>
      <c r="R229" s="225">
        <f>Q229*H229</f>
        <v>0.32277050000000002</v>
      </c>
      <c r="S229" s="225">
        <v>0</v>
      </c>
      <c r="T229" s="225">
        <f>S229*H229</f>
        <v>0</v>
      </c>
      <c r="U229" s="226" t="s">
        <v>19</v>
      </c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R229" s="227" t="s">
        <v>565</v>
      </c>
      <c r="AT229" s="227" t="s">
        <v>395</v>
      </c>
      <c r="AU229" s="227" t="s">
        <v>83</v>
      </c>
      <c r="AY229" s="19" t="s">
        <v>335</v>
      </c>
      <c r="BE229" s="228">
        <f>IF(N229="základní",J229,0)</f>
        <v>0</v>
      </c>
      <c r="BF229" s="228">
        <f>IF(N229="snížená",J229,0)</f>
        <v>0</v>
      </c>
      <c r="BG229" s="228">
        <f>IF(N229="zákl. přenesená",J229,0)</f>
        <v>0</v>
      </c>
      <c r="BH229" s="228">
        <f>IF(N229="sníž. přenesená",J229,0)</f>
        <v>0</v>
      </c>
      <c r="BI229" s="228">
        <f>IF(N229="nulová",J229,0)</f>
        <v>0</v>
      </c>
      <c r="BJ229" s="19" t="s">
        <v>83</v>
      </c>
      <c r="BK229" s="228">
        <f>ROUND(I229*H229,2)</f>
        <v>0</v>
      </c>
      <c r="BL229" s="19" t="s">
        <v>447</v>
      </c>
      <c r="BM229" s="227" t="s">
        <v>4589</v>
      </c>
    </row>
    <row r="230" s="2" customFormat="1">
      <c r="A230" s="40"/>
      <c r="B230" s="41"/>
      <c r="C230" s="42"/>
      <c r="D230" s="229" t="s">
        <v>343</v>
      </c>
      <c r="E230" s="42"/>
      <c r="F230" s="230" t="s">
        <v>4588</v>
      </c>
      <c r="G230" s="42"/>
      <c r="H230" s="42"/>
      <c r="I230" s="231"/>
      <c r="J230" s="42"/>
      <c r="K230" s="42"/>
      <c r="L230" s="46"/>
      <c r="M230" s="232"/>
      <c r="N230" s="233"/>
      <c r="O230" s="86"/>
      <c r="P230" s="86"/>
      <c r="Q230" s="86"/>
      <c r="R230" s="86"/>
      <c r="S230" s="86"/>
      <c r="T230" s="86"/>
      <c r="U230" s="87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T230" s="19" t="s">
        <v>343</v>
      </c>
      <c r="AU230" s="19" t="s">
        <v>83</v>
      </c>
    </row>
    <row r="231" s="13" customFormat="1">
      <c r="A231" s="13"/>
      <c r="B231" s="236"/>
      <c r="C231" s="237"/>
      <c r="D231" s="229" t="s">
        <v>347</v>
      </c>
      <c r="E231" s="238" t="s">
        <v>19</v>
      </c>
      <c r="F231" s="239" t="s">
        <v>4582</v>
      </c>
      <c r="G231" s="237"/>
      <c r="H231" s="240">
        <v>1651</v>
      </c>
      <c r="I231" s="241"/>
      <c r="J231" s="237"/>
      <c r="K231" s="237"/>
      <c r="L231" s="242"/>
      <c r="M231" s="243"/>
      <c r="N231" s="244"/>
      <c r="O231" s="244"/>
      <c r="P231" s="244"/>
      <c r="Q231" s="244"/>
      <c r="R231" s="244"/>
      <c r="S231" s="244"/>
      <c r="T231" s="244"/>
      <c r="U231" s="245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T231" s="246" t="s">
        <v>347</v>
      </c>
      <c r="AU231" s="246" t="s">
        <v>83</v>
      </c>
      <c r="AV231" s="13" t="s">
        <v>85</v>
      </c>
      <c r="AW231" s="13" t="s">
        <v>37</v>
      </c>
      <c r="AX231" s="13" t="s">
        <v>83</v>
      </c>
      <c r="AY231" s="246" t="s">
        <v>335</v>
      </c>
    </row>
    <row r="232" s="13" customFormat="1">
      <c r="A232" s="13"/>
      <c r="B232" s="236"/>
      <c r="C232" s="237"/>
      <c r="D232" s="229" t="s">
        <v>347</v>
      </c>
      <c r="E232" s="237"/>
      <c r="F232" s="239" t="s">
        <v>4590</v>
      </c>
      <c r="G232" s="237"/>
      <c r="H232" s="240">
        <v>1898.6500000000001</v>
      </c>
      <c r="I232" s="241"/>
      <c r="J232" s="237"/>
      <c r="K232" s="237"/>
      <c r="L232" s="242"/>
      <c r="M232" s="243"/>
      <c r="N232" s="244"/>
      <c r="O232" s="244"/>
      <c r="P232" s="244"/>
      <c r="Q232" s="244"/>
      <c r="R232" s="244"/>
      <c r="S232" s="244"/>
      <c r="T232" s="244"/>
      <c r="U232" s="245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T232" s="246" t="s">
        <v>347</v>
      </c>
      <c r="AU232" s="246" t="s">
        <v>83</v>
      </c>
      <c r="AV232" s="13" t="s">
        <v>85</v>
      </c>
      <c r="AW232" s="13" t="s">
        <v>4</v>
      </c>
      <c r="AX232" s="13" t="s">
        <v>83</v>
      </c>
      <c r="AY232" s="246" t="s">
        <v>335</v>
      </c>
    </row>
    <row r="233" s="2" customFormat="1" ht="24.15" customHeight="1">
      <c r="A233" s="40"/>
      <c r="B233" s="41"/>
      <c r="C233" s="257" t="s">
        <v>2440</v>
      </c>
      <c r="D233" s="257" t="s">
        <v>395</v>
      </c>
      <c r="E233" s="258" t="s">
        <v>4591</v>
      </c>
      <c r="F233" s="259" t="s">
        <v>4592</v>
      </c>
      <c r="G233" s="260" t="s">
        <v>618</v>
      </c>
      <c r="H233" s="261">
        <v>862.5</v>
      </c>
      <c r="I233" s="262"/>
      <c r="J233" s="263">
        <f>ROUND(I233*H233,2)</f>
        <v>0</v>
      </c>
      <c r="K233" s="259" t="s">
        <v>341</v>
      </c>
      <c r="L233" s="264"/>
      <c r="M233" s="265" t="s">
        <v>19</v>
      </c>
      <c r="N233" s="266" t="s">
        <v>47</v>
      </c>
      <c r="O233" s="86"/>
      <c r="P233" s="225">
        <f>O233*H233</f>
        <v>0</v>
      </c>
      <c r="Q233" s="225">
        <v>0.00023000000000000001</v>
      </c>
      <c r="R233" s="225">
        <f>Q233*H233</f>
        <v>0.198375</v>
      </c>
      <c r="S233" s="225">
        <v>0</v>
      </c>
      <c r="T233" s="225">
        <f>S233*H233</f>
        <v>0</v>
      </c>
      <c r="U233" s="226" t="s">
        <v>19</v>
      </c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R233" s="227" t="s">
        <v>565</v>
      </c>
      <c r="AT233" s="227" t="s">
        <v>395</v>
      </c>
      <c r="AU233" s="227" t="s">
        <v>83</v>
      </c>
      <c r="AY233" s="19" t="s">
        <v>335</v>
      </c>
      <c r="BE233" s="228">
        <f>IF(N233="základní",J233,0)</f>
        <v>0</v>
      </c>
      <c r="BF233" s="228">
        <f>IF(N233="snížená",J233,0)</f>
        <v>0</v>
      </c>
      <c r="BG233" s="228">
        <f>IF(N233="zákl. přenesená",J233,0)</f>
        <v>0</v>
      </c>
      <c r="BH233" s="228">
        <f>IF(N233="sníž. přenesená",J233,0)</f>
        <v>0</v>
      </c>
      <c r="BI233" s="228">
        <f>IF(N233="nulová",J233,0)</f>
        <v>0</v>
      </c>
      <c r="BJ233" s="19" t="s">
        <v>83</v>
      </c>
      <c r="BK233" s="228">
        <f>ROUND(I233*H233,2)</f>
        <v>0</v>
      </c>
      <c r="BL233" s="19" t="s">
        <v>447</v>
      </c>
      <c r="BM233" s="227" t="s">
        <v>4593</v>
      </c>
    </row>
    <row r="234" s="2" customFormat="1">
      <c r="A234" s="40"/>
      <c r="B234" s="41"/>
      <c r="C234" s="42"/>
      <c r="D234" s="229" t="s">
        <v>343</v>
      </c>
      <c r="E234" s="42"/>
      <c r="F234" s="230" t="s">
        <v>4592</v>
      </c>
      <c r="G234" s="42"/>
      <c r="H234" s="42"/>
      <c r="I234" s="231"/>
      <c r="J234" s="42"/>
      <c r="K234" s="42"/>
      <c r="L234" s="46"/>
      <c r="M234" s="232"/>
      <c r="N234" s="233"/>
      <c r="O234" s="86"/>
      <c r="P234" s="86"/>
      <c r="Q234" s="86"/>
      <c r="R234" s="86"/>
      <c r="S234" s="86"/>
      <c r="T234" s="86"/>
      <c r="U234" s="87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T234" s="19" t="s">
        <v>343</v>
      </c>
      <c r="AU234" s="19" t="s">
        <v>83</v>
      </c>
    </row>
    <row r="235" s="13" customFormat="1">
      <c r="A235" s="13"/>
      <c r="B235" s="236"/>
      <c r="C235" s="237"/>
      <c r="D235" s="229" t="s">
        <v>347</v>
      </c>
      <c r="E235" s="238" t="s">
        <v>19</v>
      </c>
      <c r="F235" s="239" t="s">
        <v>4580</v>
      </c>
      <c r="G235" s="237"/>
      <c r="H235" s="240">
        <v>750</v>
      </c>
      <c r="I235" s="241"/>
      <c r="J235" s="237"/>
      <c r="K235" s="237"/>
      <c r="L235" s="242"/>
      <c r="M235" s="243"/>
      <c r="N235" s="244"/>
      <c r="O235" s="244"/>
      <c r="P235" s="244"/>
      <c r="Q235" s="244"/>
      <c r="R235" s="244"/>
      <c r="S235" s="244"/>
      <c r="T235" s="244"/>
      <c r="U235" s="245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T235" s="246" t="s">
        <v>347</v>
      </c>
      <c r="AU235" s="246" t="s">
        <v>83</v>
      </c>
      <c r="AV235" s="13" t="s">
        <v>85</v>
      </c>
      <c r="AW235" s="13" t="s">
        <v>37</v>
      </c>
      <c r="AX235" s="13" t="s">
        <v>83</v>
      </c>
      <c r="AY235" s="246" t="s">
        <v>335</v>
      </c>
    </row>
    <row r="236" s="13" customFormat="1">
      <c r="A236" s="13"/>
      <c r="B236" s="236"/>
      <c r="C236" s="237"/>
      <c r="D236" s="229" t="s">
        <v>347</v>
      </c>
      <c r="E236" s="237"/>
      <c r="F236" s="239" t="s">
        <v>4594</v>
      </c>
      <c r="G236" s="237"/>
      <c r="H236" s="240">
        <v>862.5</v>
      </c>
      <c r="I236" s="241"/>
      <c r="J236" s="237"/>
      <c r="K236" s="237"/>
      <c r="L236" s="242"/>
      <c r="M236" s="243"/>
      <c r="N236" s="244"/>
      <c r="O236" s="244"/>
      <c r="P236" s="244"/>
      <c r="Q236" s="244"/>
      <c r="R236" s="244"/>
      <c r="S236" s="244"/>
      <c r="T236" s="244"/>
      <c r="U236" s="245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T236" s="246" t="s">
        <v>347</v>
      </c>
      <c r="AU236" s="246" t="s">
        <v>83</v>
      </c>
      <c r="AV236" s="13" t="s">
        <v>85</v>
      </c>
      <c r="AW236" s="13" t="s">
        <v>4</v>
      </c>
      <c r="AX236" s="13" t="s">
        <v>83</v>
      </c>
      <c r="AY236" s="246" t="s">
        <v>335</v>
      </c>
    </row>
    <row r="237" s="2" customFormat="1" ht="21.75" customHeight="1">
      <c r="A237" s="40"/>
      <c r="B237" s="41"/>
      <c r="C237" s="216" t="s">
        <v>2449</v>
      </c>
      <c r="D237" s="216" t="s">
        <v>337</v>
      </c>
      <c r="E237" s="217" t="s">
        <v>4595</v>
      </c>
      <c r="F237" s="218" t="s">
        <v>4596</v>
      </c>
      <c r="G237" s="219" t="s">
        <v>618</v>
      </c>
      <c r="H237" s="220">
        <v>30</v>
      </c>
      <c r="I237" s="221"/>
      <c r="J237" s="222">
        <f>ROUND(I237*H237,2)</f>
        <v>0</v>
      </c>
      <c r="K237" s="218" t="s">
        <v>341</v>
      </c>
      <c r="L237" s="46"/>
      <c r="M237" s="223" t="s">
        <v>19</v>
      </c>
      <c r="N237" s="224" t="s">
        <v>47</v>
      </c>
      <c r="O237" s="86"/>
      <c r="P237" s="225">
        <f>O237*H237</f>
        <v>0</v>
      </c>
      <c r="Q237" s="225">
        <v>0</v>
      </c>
      <c r="R237" s="225">
        <f>Q237*H237</f>
        <v>0</v>
      </c>
      <c r="S237" s="225">
        <v>0</v>
      </c>
      <c r="T237" s="225">
        <f>S237*H237</f>
        <v>0</v>
      </c>
      <c r="U237" s="226" t="s">
        <v>19</v>
      </c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R237" s="227" t="s">
        <v>447</v>
      </c>
      <c r="AT237" s="227" t="s">
        <v>337</v>
      </c>
      <c r="AU237" s="227" t="s">
        <v>83</v>
      </c>
      <c r="AY237" s="19" t="s">
        <v>335</v>
      </c>
      <c r="BE237" s="228">
        <f>IF(N237="základní",J237,0)</f>
        <v>0</v>
      </c>
      <c r="BF237" s="228">
        <f>IF(N237="snížená",J237,0)</f>
        <v>0</v>
      </c>
      <c r="BG237" s="228">
        <f>IF(N237="zákl. přenesená",J237,0)</f>
        <v>0</v>
      </c>
      <c r="BH237" s="228">
        <f>IF(N237="sníž. přenesená",J237,0)</f>
        <v>0</v>
      </c>
      <c r="BI237" s="228">
        <f>IF(N237="nulová",J237,0)</f>
        <v>0</v>
      </c>
      <c r="BJ237" s="19" t="s">
        <v>83</v>
      </c>
      <c r="BK237" s="228">
        <f>ROUND(I237*H237,2)</f>
        <v>0</v>
      </c>
      <c r="BL237" s="19" t="s">
        <v>447</v>
      </c>
      <c r="BM237" s="227" t="s">
        <v>4597</v>
      </c>
    </row>
    <row r="238" s="2" customFormat="1">
      <c r="A238" s="40"/>
      <c r="B238" s="41"/>
      <c r="C238" s="42"/>
      <c r="D238" s="229" t="s">
        <v>343</v>
      </c>
      <c r="E238" s="42"/>
      <c r="F238" s="230" t="s">
        <v>4598</v>
      </c>
      <c r="G238" s="42"/>
      <c r="H238" s="42"/>
      <c r="I238" s="231"/>
      <c r="J238" s="42"/>
      <c r="K238" s="42"/>
      <c r="L238" s="46"/>
      <c r="M238" s="232"/>
      <c r="N238" s="233"/>
      <c r="O238" s="86"/>
      <c r="P238" s="86"/>
      <c r="Q238" s="86"/>
      <c r="R238" s="86"/>
      <c r="S238" s="86"/>
      <c r="T238" s="86"/>
      <c r="U238" s="87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T238" s="19" t="s">
        <v>343</v>
      </c>
      <c r="AU238" s="19" t="s">
        <v>83</v>
      </c>
    </row>
    <row r="239" s="2" customFormat="1">
      <c r="A239" s="40"/>
      <c r="B239" s="41"/>
      <c r="C239" s="42"/>
      <c r="D239" s="234" t="s">
        <v>345</v>
      </c>
      <c r="E239" s="42"/>
      <c r="F239" s="235" t="s">
        <v>4599</v>
      </c>
      <c r="G239" s="42"/>
      <c r="H239" s="42"/>
      <c r="I239" s="231"/>
      <c r="J239" s="42"/>
      <c r="K239" s="42"/>
      <c r="L239" s="46"/>
      <c r="M239" s="232"/>
      <c r="N239" s="233"/>
      <c r="O239" s="86"/>
      <c r="P239" s="86"/>
      <c r="Q239" s="86"/>
      <c r="R239" s="86"/>
      <c r="S239" s="86"/>
      <c r="T239" s="86"/>
      <c r="U239" s="87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T239" s="19" t="s">
        <v>345</v>
      </c>
      <c r="AU239" s="19" t="s">
        <v>83</v>
      </c>
    </row>
    <row r="240" s="2" customFormat="1" ht="16.5" customHeight="1">
      <c r="A240" s="40"/>
      <c r="B240" s="41"/>
      <c r="C240" s="257" t="s">
        <v>663</v>
      </c>
      <c r="D240" s="257" t="s">
        <v>395</v>
      </c>
      <c r="E240" s="258" t="s">
        <v>4600</v>
      </c>
      <c r="F240" s="259" t="s">
        <v>4601</v>
      </c>
      <c r="G240" s="260" t="s">
        <v>618</v>
      </c>
      <c r="H240" s="261">
        <v>34.5</v>
      </c>
      <c r="I240" s="262"/>
      <c r="J240" s="263">
        <f>ROUND(I240*H240,2)</f>
        <v>0</v>
      </c>
      <c r="K240" s="259" t="s">
        <v>341</v>
      </c>
      <c r="L240" s="264"/>
      <c r="M240" s="265" t="s">
        <v>19</v>
      </c>
      <c r="N240" s="266" t="s">
        <v>47</v>
      </c>
      <c r="O240" s="86"/>
      <c r="P240" s="225">
        <f>O240*H240</f>
        <v>0</v>
      </c>
      <c r="Q240" s="225">
        <v>0.0045100000000000001</v>
      </c>
      <c r="R240" s="225">
        <f>Q240*H240</f>
        <v>0.15559500000000001</v>
      </c>
      <c r="S240" s="225">
        <v>0</v>
      </c>
      <c r="T240" s="225">
        <f>S240*H240</f>
        <v>0</v>
      </c>
      <c r="U240" s="226" t="s">
        <v>19</v>
      </c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R240" s="227" t="s">
        <v>565</v>
      </c>
      <c r="AT240" s="227" t="s">
        <v>395</v>
      </c>
      <c r="AU240" s="227" t="s">
        <v>83</v>
      </c>
      <c r="AY240" s="19" t="s">
        <v>335</v>
      </c>
      <c r="BE240" s="228">
        <f>IF(N240="základní",J240,0)</f>
        <v>0</v>
      </c>
      <c r="BF240" s="228">
        <f>IF(N240="snížená",J240,0)</f>
        <v>0</v>
      </c>
      <c r="BG240" s="228">
        <f>IF(N240="zákl. přenesená",J240,0)</f>
        <v>0</v>
      </c>
      <c r="BH240" s="228">
        <f>IF(N240="sníž. přenesená",J240,0)</f>
        <v>0</v>
      </c>
      <c r="BI240" s="228">
        <f>IF(N240="nulová",J240,0)</f>
        <v>0</v>
      </c>
      <c r="BJ240" s="19" t="s">
        <v>83</v>
      </c>
      <c r="BK240" s="228">
        <f>ROUND(I240*H240,2)</f>
        <v>0</v>
      </c>
      <c r="BL240" s="19" t="s">
        <v>447</v>
      </c>
      <c r="BM240" s="227" t="s">
        <v>4602</v>
      </c>
    </row>
    <row r="241" s="2" customFormat="1">
      <c r="A241" s="40"/>
      <c r="B241" s="41"/>
      <c r="C241" s="42"/>
      <c r="D241" s="229" t="s">
        <v>343</v>
      </c>
      <c r="E241" s="42"/>
      <c r="F241" s="230" t="s">
        <v>4601</v>
      </c>
      <c r="G241" s="42"/>
      <c r="H241" s="42"/>
      <c r="I241" s="231"/>
      <c r="J241" s="42"/>
      <c r="K241" s="42"/>
      <c r="L241" s="46"/>
      <c r="M241" s="232"/>
      <c r="N241" s="233"/>
      <c r="O241" s="86"/>
      <c r="P241" s="86"/>
      <c r="Q241" s="86"/>
      <c r="R241" s="86"/>
      <c r="S241" s="86"/>
      <c r="T241" s="86"/>
      <c r="U241" s="87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T241" s="19" t="s">
        <v>343</v>
      </c>
      <c r="AU241" s="19" t="s">
        <v>83</v>
      </c>
    </row>
    <row r="242" s="13" customFormat="1">
      <c r="A242" s="13"/>
      <c r="B242" s="236"/>
      <c r="C242" s="237"/>
      <c r="D242" s="229" t="s">
        <v>347</v>
      </c>
      <c r="E242" s="237"/>
      <c r="F242" s="239" t="s">
        <v>4603</v>
      </c>
      <c r="G242" s="237"/>
      <c r="H242" s="240">
        <v>34.5</v>
      </c>
      <c r="I242" s="241"/>
      <c r="J242" s="237"/>
      <c r="K242" s="237"/>
      <c r="L242" s="242"/>
      <c r="M242" s="243"/>
      <c r="N242" s="244"/>
      <c r="O242" s="244"/>
      <c r="P242" s="244"/>
      <c r="Q242" s="244"/>
      <c r="R242" s="244"/>
      <c r="S242" s="244"/>
      <c r="T242" s="244"/>
      <c r="U242" s="245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T242" s="246" t="s">
        <v>347</v>
      </c>
      <c r="AU242" s="246" t="s">
        <v>83</v>
      </c>
      <c r="AV242" s="13" t="s">
        <v>85</v>
      </c>
      <c r="AW242" s="13" t="s">
        <v>4</v>
      </c>
      <c r="AX242" s="13" t="s">
        <v>83</v>
      </c>
      <c r="AY242" s="246" t="s">
        <v>335</v>
      </c>
    </row>
    <row r="243" s="2" customFormat="1" ht="16.5" customHeight="1">
      <c r="A243" s="40"/>
      <c r="B243" s="41"/>
      <c r="C243" s="216" t="s">
        <v>675</v>
      </c>
      <c r="D243" s="216" t="s">
        <v>337</v>
      </c>
      <c r="E243" s="217" t="s">
        <v>4604</v>
      </c>
      <c r="F243" s="218" t="s">
        <v>4605</v>
      </c>
      <c r="G243" s="219" t="s">
        <v>618</v>
      </c>
      <c r="H243" s="220">
        <v>965</v>
      </c>
      <c r="I243" s="221"/>
      <c r="J243" s="222">
        <f>ROUND(I243*H243,2)</f>
        <v>0</v>
      </c>
      <c r="K243" s="218" t="s">
        <v>341</v>
      </c>
      <c r="L243" s="46"/>
      <c r="M243" s="223" t="s">
        <v>19</v>
      </c>
      <c r="N243" s="224" t="s">
        <v>47</v>
      </c>
      <c r="O243" s="86"/>
      <c r="P243" s="225">
        <f>O243*H243</f>
        <v>0</v>
      </c>
      <c r="Q243" s="225">
        <v>0</v>
      </c>
      <c r="R243" s="225">
        <f>Q243*H243</f>
        <v>0</v>
      </c>
      <c r="S243" s="225">
        <v>0</v>
      </c>
      <c r="T243" s="225">
        <f>S243*H243</f>
        <v>0</v>
      </c>
      <c r="U243" s="226" t="s">
        <v>19</v>
      </c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R243" s="227" t="s">
        <v>447</v>
      </c>
      <c r="AT243" s="227" t="s">
        <v>337</v>
      </c>
      <c r="AU243" s="227" t="s">
        <v>83</v>
      </c>
      <c r="AY243" s="19" t="s">
        <v>335</v>
      </c>
      <c r="BE243" s="228">
        <f>IF(N243="základní",J243,0)</f>
        <v>0</v>
      </c>
      <c r="BF243" s="228">
        <f>IF(N243="snížená",J243,0)</f>
        <v>0</v>
      </c>
      <c r="BG243" s="228">
        <f>IF(N243="zákl. přenesená",J243,0)</f>
        <v>0</v>
      </c>
      <c r="BH243" s="228">
        <f>IF(N243="sníž. přenesená",J243,0)</f>
        <v>0</v>
      </c>
      <c r="BI243" s="228">
        <f>IF(N243="nulová",J243,0)</f>
        <v>0</v>
      </c>
      <c r="BJ243" s="19" t="s">
        <v>83</v>
      </c>
      <c r="BK243" s="228">
        <f>ROUND(I243*H243,2)</f>
        <v>0</v>
      </c>
      <c r="BL243" s="19" t="s">
        <v>447</v>
      </c>
      <c r="BM243" s="227" t="s">
        <v>4606</v>
      </c>
    </row>
    <row r="244" s="2" customFormat="1">
      <c r="A244" s="40"/>
      <c r="B244" s="41"/>
      <c r="C244" s="42"/>
      <c r="D244" s="229" t="s">
        <v>343</v>
      </c>
      <c r="E244" s="42"/>
      <c r="F244" s="230" t="s">
        <v>4607</v>
      </c>
      <c r="G244" s="42"/>
      <c r="H244" s="42"/>
      <c r="I244" s="231"/>
      <c r="J244" s="42"/>
      <c r="K244" s="42"/>
      <c r="L244" s="46"/>
      <c r="M244" s="232"/>
      <c r="N244" s="233"/>
      <c r="O244" s="86"/>
      <c r="P244" s="86"/>
      <c r="Q244" s="86"/>
      <c r="R244" s="86"/>
      <c r="S244" s="86"/>
      <c r="T244" s="86"/>
      <c r="U244" s="87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T244" s="19" t="s">
        <v>343</v>
      </c>
      <c r="AU244" s="19" t="s">
        <v>83</v>
      </c>
    </row>
    <row r="245" s="2" customFormat="1">
      <c r="A245" s="40"/>
      <c r="B245" s="41"/>
      <c r="C245" s="42"/>
      <c r="D245" s="234" t="s">
        <v>345</v>
      </c>
      <c r="E245" s="42"/>
      <c r="F245" s="235" t="s">
        <v>4608</v>
      </c>
      <c r="G245" s="42"/>
      <c r="H245" s="42"/>
      <c r="I245" s="231"/>
      <c r="J245" s="42"/>
      <c r="K245" s="42"/>
      <c r="L245" s="46"/>
      <c r="M245" s="232"/>
      <c r="N245" s="233"/>
      <c r="O245" s="86"/>
      <c r="P245" s="86"/>
      <c r="Q245" s="86"/>
      <c r="R245" s="86"/>
      <c r="S245" s="86"/>
      <c r="T245" s="86"/>
      <c r="U245" s="87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T245" s="19" t="s">
        <v>345</v>
      </c>
      <c r="AU245" s="19" t="s">
        <v>83</v>
      </c>
    </row>
    <row r="246" s="13" customFormat="1">
      <c r="A246" s="13"/>
      <c r="B246" s="236"/>
      <c r="C246" s="237"/>
      <c r="D246" s="229" t="s">
        <v>347</v>
      </c>
      <c r="E246" s="238" t="s">
        <v>19</v>
      </c>
      <c r="F246" s="239" t="s">
        <v>4609</v>
      </c>
      <c r="G246" s="237"/>
      <c r="H246" s="240">
        <v>965</v>
      </c>
      <c r="I246" s="241"/>
      <c r="J246" s="237"/>
      <c r="K246" s="237"/>
      <c r="L246" s="242"/>
      <c r="M246" s="243"/>
      <c r="N246" s="244"/>
      <c r="O246" s="244"/>
      <c r="P246" s="244"/>
      <c r="Q246" s="244"/>
      <c r="R246" s="244"/>
      <c r="S246" s="244"/>
      <c r="T246" s="244"/>
      <c r="U246" s="245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T246" s="246" t="s">
        <v>347</v>
      </c>
      <c r="AU246" s="246" t="s">
        <v>83</v>
      </c>
      <c r="AV246" s="13" t="s">
        <v>85</v>
      </c>
      <c r="AW246" s="13" t="s">
        <v>37</v>
      </c>
      <c r="AX246" s="13" t="s">
        <v>83</v>
      </c>
      <c r="AY246" s="246" t="s">
        <v>335</v>
      </c>
    </row>
    <row r="247" s="2" customFormat="1" ht="24.15" customHeight="1">
      <c r="A247" s="40"/>
      <c r="B247" s="41"/>
      <c r="C247" s="257" t="s">
        <v>679</v>
      </c>
      <c r="D247" s="257" t="s">
        <v>395</v>
      </c>
      <c r="E247" s="258" t="s">
        <v>4610</v>
      </c>
      <c r="F247" s="259" t="s">
        <v>4611</v>
      </c>
      <c r="G247" s="260" t="s">
        <v>618</v>
      </c>
      <c r="H247" s="261">
        <v>1109.75</v>
      </c>
      <c r="I247" s="262"/>
      <c r="J247" s="263">
        <f>ROUND(I247*H247,2)</f>
        <v>0</v>
      </c>
      <c r="K247" s="259" t="s">
        <v>341</v>
      </c>
      <c r="L247" s="264"/>
      <c r="M247" s="265" t="s">
        <v>19</v>
      </c>
      <c r="N247" s="266" t="s">
        <v>47</v>
      </c>
      <c r="O247" s="86"/>
      <c r="P247" s="225">
        <f>O247*H247</f>
        <v>0</v>
      </c>
      <c r="Q247" s="225">
        <v>0.00024000000000000001</v>
      </c>
      <c r="R247" s="225">
        <f>Q247*H247</f>
        <v>0.26634000000000002</v>
      </c>
      <c r="S247" s="225">
        <v>0</v>
      </c>
      <c r="T247" s="225">
        <f>S247*H247</f>
        <v>0</v>
      </c>
      <c r="U247" s="226" t="s">
        <v>19</v>
      </c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R247" s="227" t="s">
        <v>565</v>
      </c>
      <c r="AT247" s="227" t="s">
        <v>395</v>
      </c>
      <c r="AU247" s="227" t="s">
        <v>83</v>
      </c>
      <c r="AY247" s="19" t="s">
        <v>335</v>
      </c>
      <c r="BE247" s="228">
        <f>IF(N247="základní",J247,0)</f>
        <v>0</v>
      </c>
      <c r="BF247" s="228">
        <f>IF(N247="snížená",J247,0)</f>
        <v>0</v>
      </c>
      <c r="BG247" s="228">
        <f>IF(N247="zákl. přenesená",J247,0)</f>
        <v>0</v>
      </c>
      <c r="BH247" s="228">
        <f>IF(N247="sníž. přenesená",J247,0)</f>
        <v>0</v>
      </c>
      <c r="BI247" s="228">
        <f>IF(N247="nulová",J247,0)</f>
        <v>0</v>
      </c>
      <c r="BJ247" s="19" t="s">
        <v>83</v>
      </c>
      <c r="BK247" s="228">
        <f>ROUND(I247*H247,2)</f>
        <v>0</v>
      </c>
      <c r="BL247" s="19" t="s">
        <v>447</v>
      </c>
      <c r="BM247" s="227" t="s">
        <v>4612</v>
      </c>
    </row>
    <row r="248" s="2" customFormat="1">
      <c r="A248" s="40"/>
      <c r="B248" s="41"/>
      <c r="C248" s="42"/>
      <c r="D248" s="229" t="s">
        <v>343</v>
      </c>
      <c r="E248" s="42"/>
      <c r="F248" s="230" t="s">
        <v>4611</v>
      </c>
      <c r="G248" s="42"/>
      <c r="H248" s="42"/>
      <c r="I248" s="231"/>
      <c r="J248" s="42"/>
      <c r="K248" s="42"/>
      <c r="L248" s="46"/>
      <c r="M248" s="232"/>
      <c r="N248" s="233"/>
      <c r="O248" s="86"/>
      <c r="P248" s="86"/>
      <c r="Q248" s="86"/>
      <c r="R248" s="86"/>
      <c r="S248" s="86"/>
      <c r="T248" s="86"/>
      <c r="U248" s="87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T248" s="19" t="s">
        <v>343</v>
      </c>
      <c r="AU248" s="19" t="s">
        <v>83</v>
      </c>
    </row>
    <row r="249" s="13" customFormat="1">
      <c r="A249" s="13"/>
      <c r="B249" s="236"/>
      <c r="C249" s="237"/>
      <c r="D249" s="229" t="s">
        <v>347</v>
      </c>
      <c r="E249" s="237"/>
      <c r="F249" s="239" t="s">
        <v>4613</v>
      </c>
      <c r="G249" s="237"/>
      <c r="H249" s="240">
        <v>1109.75</v>
      </c>
      <c r="I249" s="241"/>
      <c r="J249" s="237"/>
      <c r="K249" s="237"/>
      <c r="L249" s="242"/>
      <c r="M249" s="243"/>
      <c r="N249" s="244"/>
      <c r="O249" s="244"/>
      <c r="P249" s="244"/>
      <c r="Q249" s="244"/>
      <c r="R249" s="244"/>
      <c r="S249" s="244"/>
      <c r="T249" s="244"/>
      <c r="U249" s="245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T249" s="246" t="s">
        <v>347</v>
      </c>
      <c r="AU249" s="246" t="s">
        <v>83</v>
      </c>
      <c r="AV249" s="13" t="s">
        <v>85</v>
      </c>
      <c r="AW249" s="13" t="s">
        <v>4</v>
      </c>
      <c r="AX249" s="13" t="s">
        <v>83</v>
      </c>
      <c r="AY249" s="246" t="s">
        <v>335</v>
      </c>
    </row>
    <row r="250" s="2" customFormat="1" ht="16.5" customHeight="1">
      <c r="A250" s="40"/>
      <c r="B250" s="41"/>
      <c r="C250" s="216" t="s">
        <v>686</v>
      </c>
      <c r="D250" s="216" t="s">
        <v>337</v>
      </c>
      <c r="E250" s="217" t="s">
        <v>4614</v>
      </c>
      <c r="F250" s="218" t="s">
        <v>4615</v>
      </c>
      <c r="G250" s="219" t="s">
        <v>618</v>
      </c>
      <c r="H250" s="220">
        <v>830</v>
      </c>
      <c r="I250" s="221"/>
      <c r="J250" s="222">
        <f>ROUND(I250*H250,2)</f>
        <v>0</v>
      </c>
      <c r="K250" s="218" t="s">
        <v>341</v>
      </c>
      <c r="L250" s="46"/>
      <c r="M250" s="223" t="s">
        <v>19</v>
      </c>
      <c r="N250" s="224" t="s">
        <v>47</v>
      </c>
      <c r="O250" s="86"/>
      <c r="P250" s="225">
        <f>O250*H250</f>
        <v>0</v>
      </c>
      <c r="Q250" s="225">
        <v>0</v>
      </c>
      <c r="R250" s="225">
        <f>Q250*H250</f>
        <v>0</v>
      </c>
      <c r="S250" s="225">
        <v>0</v>
      </c>
      <c r="T250" s="225">
        <f>S250*H250</f>
        <v>0</v>
      </c>
      <c r="U250" s="226" t="s">
        <v>19</v>
      </c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R250" s="227" t="s">
        <v>447</v>
      </c>
      <c r="AT250" s="227" t="s">
        <v>337</v>
      </c>
      <c r="AU250" s="227" t="s">
        <v>83</v>
      </c>
      <c r="AY250" s="19" t="s">
        <v>335</v>
      </c>
      <c r="BE250" s="228">
        <f>IF(N250="základní",J250,0)</f>
        <v>0</v>
      </c>
      <c r="BF250" s="228">
        <f>IF(N250="snížená",J250,0)</f>
        <v>0</v>
      </c>
      <c r="BG250" s="228">
        <f>IF(N250="zákl. přenesená",J250,0)</f>
        <v>0</v>
      </c>
      <c r="BH250" s="228">
        <f>IF(N250="sníž. přenesená",J250,0)</f>
        <v>0</v>
      </c>
      <c r="BI250" s="228">
        <f>IF(N250="nulová",J250,0)</f>
        <v>0</v>
      </c>
      <c r="BJ250" s="19" t="s">
        <v>83</v>
      </c>
      <c r="BK250" s="228">
        <f>ROUND(I250*H250,2)</f>
        <v>0</v>
      </c>
      <c r="BL250" s="19" t="s">
        <v>447</v>
      </c>
      <c r="BM250" s="227" t="s">
        <v>4616</v>
      </c>
    </row>
    <row r="251" s="2" customFormat="1">
      <c r="A251" s="40"/>
      <c r="B251" s="41"/>
      <c r="C251" s="42"/>
      <c r="D251" s="229" t="s">
        <v>343</v>
      </c>
      <c r="E251" s="42"/>
      <c r="F251" s="230" t="s">
        <v>4617</v>
      </c>
      <c r="G251" s="42"/>
      <c r="H251" s="42"/>
      <c r="I251" s="231"/>
      <c r="J251" s="42"/>
      <c r="K251" s="42"/>
      <c r="L251" s="46"/>
      <c r="M251" s="232"/>
      <c r="N251" s="233"/>
      <c r="O251" s="86"/>
      <c r="P251" s="86"/>
      <c r="Q251" s="86"/>
      <c r="R251" s="86"/>
      <c r="S251" s="86"/>
      <c r="T251" s="86"/>
      <c r="U251" s="87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T251" s="19" t="s">
        <v>343</v>
      </c>
      <c r="AU251" s="19" t="s">
        <v>83</v>
      </c>
    </row>
    <row r="252" s="2" customFormat="1">
      <c r="A252" s="40"/>
      <c r="B252" s="41"/>
      <c r="C252" s="42"/>
      <c r="D252" s="234" t="s">
        <v>345</v>
      </c>
      <c r="E252" s="42"/>
      <c r="F252" s="235" t="s">
        <v>4618</v>
      </c>
      <c r="G252" s="42"/>
      <c r="H252" s="42"/>
      <c r="I252" s="231"/>
      <c r="J252" s="42"/>
      <c r="K252" s="42"/>
      <c r="L252" s="46"/>
      <c r="M252" s="232"/>
      <c r="N252" s="233"/>
      <c r="O252" s="86"/>
      <c r="P252" s="86"/>
      <c r="Q252" s="86"/>
      <c r="R252" s="86"/>
      <c r="S252" s="86"/>
      <c r="T252" s="86"/>
      <c r="U252" s="87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T252" s="19" t="s">
        <v>345</v>
      </c>
      <c r="AU252" s="19" t="s">
        <v>83</v>
      </c>
    </row>
    <row r="253" s="13" customFormat="1">
      <c r="A253" s="13"/>
      <c r="B253" s="236"/>
      <c r="C253" s="237"/>
      <c r="D253" s="229" t="s">
        <v>347</v>
      </c>
      <c r="E253" s="238" t="s">
        <v>19</v>
      </c>
      <c r="F253" s="239" t="s">
        <v>4619</v>
      </c>
      <c r="G253" s="237"/>
      <c r="H253" s="240">
        <v>515</v>
      </c>
      <c r="I253" s="241"/>
      <c r="J253" s="237"/>
      <c r="K253" s="237"/>
      <c r="L253" s="242"/>
      <c r="M253" s="243"/>
      <c r="N253" s="244"/>
      <c r="O253" s="244"/>
      <c r="P253" s="244"/>
      <c r="Q253" s="244"/>
      <c r="R253" s="244"/>
      <c r="S253" s="244"/>
      <c r="T253" s="244"/>
      <c r="U253" s="245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T253" s="246" t="s">
        <v>347</v>
      </c>
      <c r="AU253" s="246" t="s">
        <v>83</v>
      </c>
      <c r="AV253" s="13" t="s">
        <v>85</v>
      </c>
      <c r="AW253" s="13" t="s">
        <v>37</v>
      </c>
      <c r="AX253" s="13" t="s">
        <v>76</v>
      </c>
      <c r="AY253" s="246" t="s">
        <v>335</v>
      </c>
    </row>
    <row r="254" s="13" customFormat="1">
      <c r="A254" s="13"/>
      <c r="B254" s="236"/>
      <c r="C254" s="237"/>
      <c r="D254" s="229" t="s">
        <v>347</v>
      </c>
      <c r="E254" s="238" t="s">
        <v>19</v>
      </c>
      <c r="F254" s="239" t="s">
        <v>4620</v>
      </c>
      <c r="G254" s="237"/>
      <c r="H254" s="240">
        <v>315</v>
      </c>
      <c r="I254" s="241"/>
      <c r="J254" s="237"/>
      <c r="K254" s="237"/>
      <c r="L254" s="242"/>
      <c r="M254" s="243"/>
      <c r="N254" s="244"/>
      <c r="O254" s="244"/>
      <c r="P254" s="244"/>
      <c r="Q254" s="244"/>
      <c r="R254" s="244"/>
      <c r="S254" s="244"/>
      <c r="T254" s="244"/>
      <c r="U254" s="245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T254" s="246" t="s">
        <v>347</v>
      </c>
      <c r="AU254" s="246" t="s">
        <v>83</v>
      </c>
      <c r="AV254" s="13" t="s">
        <v>85</v>
      </c>
      <c r="AW254" s="13" t="s">
        <v>37</v>
      </c>
      <c r="AX254" s="13" t="s">
        <v>76</v>
      </c>
      <c r="AY254" s="246" t="s">
        <v>335</v>
      </c>
    </row>
    <row r="255" s="15" customFormat="1">
      <c r="A255" s="15"/>
      <c r="B255" s="267"/>
      <c r="C255" s="268"/>
      <c r="D255" s="229" t="s">
        <v>347</v>
      </c>
      <c r="E255" s="269" t="s">
        <v>19</v>
      </c>
      <c r="F255" s="270" t="s">
        <v>462</v>
      </c>
      <c r="G255" s="268"/>
      <c r="H255" s="271">
        <v>830</v>
      </c>
      <c r="I255" s="272"/>
      <c r="J255" s="268"/>
      <c r="K255" s="268"/>
      <c r="L255" s="273"/>
      <c r="M255" s="274"/>
      <c r="N255" s="275"/>
      <c r="O255" s="275"/>
      <c r="P255" s="275"/>
      <c r="Q255" s="275"/>
      <c r="R255" s="275"/>
      <c r="S255" s="275"/>
      <c r="T255" s="275"/>
      <c r="U255" s="276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T255" s="277" t="s">
        <v>347</v>
      </c>
      <c r="AU255" s="277" t="s">
        <v>83</v>
      </c>
      <c r="AV255" s="15" t="s">
        <v>103</v>
      </c>
      <c r="AW255" s="15" t="s">
        <v>37</v>
      </c>
      <c r="AX255" s="15" t="s">
        <v>83</v>
      </c>
      <c r="AY255" s="277" t="s">
        <v>335</v>
      </c>
    </row>
    <row r="256" s="2" customFormat="1" ht="24.15" customHeight="1">
      <c r="A256" s="40"/>
      <c r="B256" s="41"/>
      <c r="C256" s="257" t="s">
        <v>699</v>
      </c>
      <c r="D256" s="257" t="s">
        <v>395</v>
      </c>
      <c r="E256" s="258" t="s">
        <v>4621</v>
      </c>
      <c r="F256" s="259" t="s">
        <v>4622</v>
      </c>
      <c r="G256" s="260" t="s">
        <v>618</v>
      </c>
      <c r="H256" s="261">
        <v>592.25</v>
      </c>
      <c r="I256" s="262"/>
      <c r="J256" s="263">
        <f>ROUND(I256*H256,2)</f>
        <v>0</v>
      </c>
      <c r="K256" s="259" t="s">
        <v>341</v>
      </c>
      <c r="L256" s="264"/>
      <c r="M256" s="265" t="s">
        <v>19</v>
      </c>
      <c r="N256" s="266" t="s">
        <v>47</v>
      </c>
      <c r="O256" s="86"/>
      <c r="P256" s="225">
        <f>O256*H256</f>
        <v>0</v>
      </c>
      <c r="Q256" s="225">
        <v>0.00033</v>
      </c>
      <c r="R256" s="225">
        <f>Q256*H256</f>
        <v>0.19544249999999999</v>
      </c>
      <c r="S256" s="225">
        <v>0</v>
      </c>
      <c r="T256" s="225">
        <f>S256*H256</f>
        <v>0</v>
      </c>
      <c r="U256" s="226" t="s">
        <v>19</v>
      </c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R256" s="227" t="s">
        <v>565</v>
      </c>
      <c r="AT256" s="227" t="s">
        <v>395</v>
      </c>
      <c r="AU256" s="227" t="s">
        <v>83</v>
      </c>
      <c r="AY256" s="19" t="s">
        <v>335</v>
      </c>
      <c r="BE256" s="228">
        <f>IF(N256="základní",J256,0)</f>
        <v>0</v>
      </c>
      <c r="BF256" s="228">
        <f>IF(N256="snížená",J256,0)</f>
        <v>0</v>
      </c>
      <c r="BG256" s="228">
        <f>IF(N256="zákl. přenesená",J256,0)</f>
        <v>0</v>
      </c>
      <c r="BH256" s="228">
        <f>IF(N256="sníž. přenesená",J256,0)</f>
        <v>0</v>
      </c>
      <c r="BI256" s="228">
        <f>IF(N256="nulová",J256,0)</f>
        <v>0</v>
      </c>
      <c r="BJ256" s="19" t="s">
        <v>83</v>
      </c>
      <c r="BK256" s="228">
        <f>ROUND(I256*H256,2)</f>
        <v>0</v>
      </c>
      <c r="BL256" s="19" t="s">
        <v>447</v>
      </c>
      <c r="BM256" s="227" t="s">
        <v>4623</v>
      </c>
    </row>
    <row r="257" s="2" customFormat="1">
      <c r="A257" s="40"/>
      <c r="B257" s="41"/>
      <c r="C257" s="42"/>
      <c r="D257" s="229" t="s">
        <v>343</v>
      </c>
      <c r="E257" s="42"/>
      <c r="F257" s="230" t="s">
        <v>4622</v>
      </c>
      <c r="G257" s="42"/>
      <c r="H257" s="42"/>
      <c r="I257" s="231"/>
      <c r="J257" s="42"/>
      <c r="K257" s="42"/>
      <c r="L257" s="46"/>
      <c r="M257" s="232"/>
      <c r="N257" s="233"/>
      <c r="O257" s="86"/>
      <c r="P257" s="86"/>
      <c r="Q257" s="86"/>
      <c r="R257" s="86"/>
      <c r="S257" s="86"/>
      <c r="T257" s="86"/>
      <c r="U257" s="87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T257" s="19" t="s">
        <v>343</v>
      </c>
      <c r="AU257" s="19" t="s">
        <v>83</v>
      </c>
    </row>
    <row r="258" s="13" customFormat="1">
      <c r="A258" s="13"/>
      <c r="B258" s="236"/>
      <c r="C258" s="237"/>
      <c r="D258" s="229" t="s">
        <v>347</v>
      </c>
      <c r="E258" s="237"/>
      <c r="F258" s="239" t="s">
        <v>4624</v>
      </c>
      <c r="G258" s="237"/>
      <c r="H258" s="240">
        <v>592.25</v>
      </c>
      <c r="I258" s="241"/>
      <c r="J258" s="237"/>
      <c r="K258" s="237"/>
      <c r="L258" s="242"/>
      <c r="M258" s="243"/>
      <c r="N258" s="244"/>
      <c r="O258" s="244"/>
      <c r="P258" s="244"/>
      <c r="Q258" s="244"/>
      <c r="R258" s="244"/>
      <c r="S258" s="244"/>
      <c r="T258" s="244"/>
      <c r="U258" s="245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T258" s="246" t="s">
        <v>347</v>
      </c>
      <c r="AU258" s="246" t="s">
        <v>83</v>
      </c>
      <c r="AV258" s="13" t="s">
        <v>85</v>
      </c>
      <c r="AW258" s="13" t="s">
        <v>4</v>
      </c>
      <c r="AX258" s="13" t="s">
        <v>83</v>
      </c>
      <c r="AY258" s="246" t="s">
        <v>335</v>
      </c>
    </row>
    <row r="259" s="2" customFormat="1" ht="24.15" customHeight="1">
      <c r="A259" s="40"/>
      <c r="B259" s="41"/>
      <c r="C259" s="257" t="s">
        <v>706</v>
      </c>
      <c r="D259" s="257" t="s">
        <v>395</v>
      </c>
      <c r="E259" s="258" t="s">
        <v>4625</v>
      </c>
      <c r="F259" s="259" t="s">
        <v>4626</v>
      </c>
      <c r="G259" s="260" t="s">
        <v>618</v>
      </c>
      <c r="H259" s="261">
        <v>362.25</v>
      </c>
      <c r="I259" s="262"/>
      <c r="J259" s="263">
        <f>ROUND(I259*H259,2)</f>
        <v>0</v>
      </c>
      <c r="K259" s="259" t="s">
        <v>341</v>
      </c>
      <c r="L259" s="264"/>
      <c r="M259" s="265" t="s">
        <v>19</v>
      </c>
      <c r="N259" s="266" t="s">
        <v>47</v>
      </c>
      <c r="O259" s="86"/>
      <c r="P259" s="225">
        <f>O259*H259</f>
        <v>0</v>
      </c>
      <c r="Q259" s="225">
        <v>0.00046000000000000001</v>
      </c>
      <c r="R259" s="225">
        <f>Q259*H259</f>
        <v>0.16663500000000001</v>
      </c>
      <c r="S259" s="225">
        <v>0</v>
      </c>
      <c r="T259" s="225">
        <f>S259*H259</f>
        <v>0</v>
      </c>
      <c r="U259" s="226" t="s">
        <v>19</v>
      </c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R259" s="227" t="s">
        <v>565</v>
      </c>
      <c r="AT259" s="227" t="s">
        <v>395</v>
      </c>
      <c r="AU259" s="227" t="s">
        <v>83</v>
      </c>
      <c r="AY259" s="19" t="s">
        <v>335</v>
      </c>
      <c r="BE259" s="228">
        <f>IF(N259="základní",J259,0)</f>
        <v>0</v>
      </c>
      <c r="BF259" s="228">
        <f>IF(N259="snížená",J259,0)</f>
        <v>0</v>
      </c>
      <c r="BG259" s="228">
        <f>IF(N259="zákl. přenesená",J259,0)</f>
        <v>0</v>
      </c>
      <c r="BH259" s="228">
        <f>IF(N259="sníž. přenesená",J259,0)</f>
        <v>0</v>
      </c>
      <c r="BI259" s="228">
        <f>IF(N259="nulová",J259,0)</f>
        <v>0</v>
      </c>
      <c r="BJ259" s="19" t="s">
        <v>83</v>
      </c>
      <c r="BK259" s="228">
        <f>ROUND(I259*H259,2)</f>
        <v>0</v>
      </c>
      <c r="BL259" s="19" t="s">
        <v>447</v>
      </c>
      <c r="BM259" s="227" t="s">
        <v>4627</v>
      </c>
    </row>
    <row r="260" s="2" customFormat="1">
      <c r="A260" s="40"/>
      <c r="B260" s="41"/>
      <c r="C260" s="42"/>
      <c r="D260" s="229" t="s">
        <v>343</v>
      </c>
      <c r="E260" s="42"/>
      <c r="F260" s="230" t="s">
        <v>4626</v>
      </c>
      <c r="G260" s="42"/>
      <c r="H260" s="42"/>
      <c r="I260" s="231"/>
      <c r="J260" s="42"/>
      <c r="K260" s="42"/>
      <c r="L260" s="46"/>
      <c r="M260" s="232"/>
      <c r="N260" s="233"/>
      <c r="O260" s="86"/>
      <c r="P260" s="86"/>
      <c r="Q260" s="86"/>
      <c r="R260" s="86"/>
      <c r="S260" s="86"/>
      <c r="T260" s="86"/>
      <c r="U260" s="87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T260" s="19" t="s">
        <v>343</v>
      </c>
      <c r="AU260" s="19" t="s">
        <v>83</v>
      </c>
    </row>
    <row r="261" s="13" customFormat="1">
      <c r="A261" s="13"/>
      <c r="B261" s="236"/>
      <c r="C261" s="237"/>
      <c r="D261" s="229" t="s">
        <v>347</v>
      </c>
      <c r="E261" s="237"/>
      <c r="F261" s="239" t="s">
        <v>4628</v>
      </c>
      <c r="G261" s="237"/>
      <c r="H261" s="240">
        <v>362.25</v>
      </c>
      <c r="I261" s="241"/>
      <c r="J261" s="237"/>
      <c r="K261" s="237"/>
      <c r="L261" s="242"/>
      <c r="M261" s="243"/>
      <c r="N261" s="244"/>
      <c r="O261" s="244"/>
      <c r="P261" s="244"/>
      <c r="Q261" s="244"/>
      <c r="R261" s="244"/>
      <c r="S261" s="244"/>
      <c r="T261" s="244"/>
      <c r="U261" s="245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T261" s="246" t="s">
        <v>347</v>
      </c>
      <c r="AU261" s="246" t="s">
        <v>83</v>
      </c>
      <c r="AV261" s="13" t="s">
        <v>85</v>
      </c>
      <c r="AW261" s="13" t="s">
        <v>4</v>
      </c>
      <c r="AX261" s="13" t="s">
        <v>83</v>
      </c>
      <c r="AY261" s="246" t="s">
        <v>335</v>
      </c>
    </row>
    <row r="262" s="2" customFormat="1" ht="16.5" customHeight="1">
      <c r="A262" s="40"/>
      <c r="B262" s="41"/>
      <c r="C262" s="216" t="s">
        <v>713</v>
      </c>
      <c r="D262" s="216" t="s">
        <v>337</v>
      </c>
      <c r="E262" s="217" t="s">
        <v>4629</v>
      </c>
      <c r="F262" s="218" t="s">
        <v>4630</v>
      </c>
      <c r="G262" s="219" t="s">
        <v>618</v>
      </c>
      <c r="H262" s="220">
        <v>575</v>
      </c>
      <c r="I262" s="221"/>
      <c r="J262" s="222">
        <f>ROUND(I262*H262,2)</f>
        <v>0</v>
      </c>
      <c r="K262" s="218" t="s">
        <v>341</v>
      </c>
      <c r="L262" s="46"/>
      <c r="M262" s="223" t="s">
        <v>19</v>
      </c>
      <c r="N262" s="224" t="s">
        <v>47</v>
      </c>
      <c r="O262" s="86"/>
      <c r="P262" s="225">
        <f>O262*H262</f>
        <v>0</v>
      </c>
      <c r="Q262" s="225">
        <v>0</v>
      </c>
      <c r="R262" s="225">
        <f>Q262*H262</f>
        <v>0</v>
      </c>
      <c r="S262" s="225">
        <v>0</v>
      </c>
      <c r="T262" s="225">
        <f>S262*H262</f>
        <v>0</v>
      </c>
      <c r="U262" s="226" t="s">
        <v>19</v>
      </c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R262" s="227" t="s">
        <v>447</v>
      </c>
      <c r="AT262" s="227" t="s">
        <v>337</v>
      </c>
      <c r="AU262" s="227" t="s">
        <v>83</v>
      </c>
      <c r="AY262" s="19" t="s">
        <v>335</v>
      </c>
      <c r="BE262" s="228">
        <f>IF(N262="základní",J262,0)</f>
        <v>0</v>
      </c>
      <c r="BF262" s="228">
        <f>IF(N262="snížená",J262,0)</f>
        <v>0</v>
      </c>
      <c r="BG262" s="228">
        <f>IF(N262="zákl. přenesená",J262,0)</f>
        <v>0</v>
      </c>
      <c r="BH262" s="228">
        <f>IF(N262="sníž. přenesená",J262,0)</f>
        <v>0</v>
      </c>
      <c r="BI262" s="228">
        <f>IF(N262="nulová",J262,0)</f>
        <v>0</v>
      </c>
      <c r="BJ262" s="19" t="s">
        <v>83</v>
      </c>
      <c r="BK262" s="228">
        <f>ROUND(I262*H262,2)</f>
        <v>0</v>
      </c>
      <c r="BL262" s="19" t="s">
        <v>447</v>
      </c>
      <c r="BM262" s="227" t="s">
        <v>4631</v>
      </c>
    </row>
    <row r="263" s="2" customFormat="1">
      <c r="A263" s="40"/>
      <c r="B263" s="41"/>
      <c r="C263" s="42"/>
      <c r="D263" s="229" t="s">
        <v>343</v>
      </c>
      <c r="E263" s="42"/>
      <c r="F263" s="230" t="s">
        <v>4632</v>
      </c>
      <c r="G263" s="42"/>
      <c r="H263" s="42"/>
      <c r="I263" s="231"/>
      <c r="J263" s="42"/>
      <c r="K263" s="42"/>
      <c r="L263" s="46"/>
      <c r="M263" s="232"/>
      <c r="N263" s="233"/>
      <c r="O263" s="86"/>
      <c r="P263" s="86"/>
      <c r="Q263" s="86"/>
      <c r="R263" s="86"/>
      <c r="S263" s="86"/>
      <c r="T263" s="86"/>
      <c r="U263" s="87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T263" s="19" t="s">
        <v>343</v>
      </c>
      <c r="AU263" s="19" t="s">
        <v>83</v>
      </c>
    </row>
    <row r="264" s="2" customFormat="1">
      <c r="A264" s="40"/>
      <c r="B264" s="41"/>
      <c r="C264" s="42"/>
      <c r="D264" s="234" t="s">
        <v>345</v>
      </c>
      <c r="E264" s="42"/>
      <c r="F264" s="235" t="s">
        <v>4633</v>
      </c>
      <c r="G264" s="42"/>
      <c r="H264" s="42"/>
      <c r="I264" s="231"/>
      <c r="J264" s="42"/>
      <c r="K264" s="42"/>
      <c r="L264" s="46"/>
      <c r="M264" s="232"/>
      <c r="N264" s="233"/>
      <c r="O264" s="86"/>
      <c r="P264" s="86"/>
      <c r="Q264" s="86"/>
      <c r="R264" s="86"/>
      <c r="S264" s="86"/>
      <c r="T264" s="86"/>
      <c r="U264" s="87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T264" s="19" t="s">
        <v>345</v>
      </c>
      <c r="AU264" s="19" t="s">
        <v>83</v>
      </c>
    </row>
    <row r="265" s="13" customFormat="1">
      <c r="A265" s="13"/>
      <c r="B265" s="236"/>
      <c r="C265" s="237"/>
      <c r="D265" s="229" t="s">
        <v>347</v>
      </c>
      <c r="E265" s="238" t="s">
        <v>19</v>
      </c>
      <c r="F265" s="239" t="s">
        <v>4634</v>
      </c>
      <c r="G265" s="237"/>
      <c r="H265" s="240">
        <v>575</v>
      </c>
      <c r="I265" s="241"/>
      <c r="J265" s="237"/>
      <c r="K265" s="237"/>
      <c r="L265" s="242"/>
      <c r="M265" s="243"/>
      <c r="N265" s="244"/>
      <c r="O265" s="244"/>
      <c r="P265" s="244"/>
      <c r="Q265" s="244"/>
      <c r="R265" s="244"/>
      <c r="S265" s="244"/>
      <c r="T265" s="244"/>
      <c r="U265" s="245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T265" s="246" t="s">
        <v>347</v>
      </c>
      <c r="AU265" s="246" t="s">
        <v>83</v>
      </c>
      <c r="AV265" s="13" t="s">
        <v>85</v>
      </c>
      <c r="AW265" s="13" t="s">
        <v>37</v>
      </c>
      <c r="AX265" s="13" t="s">
        <v>83</v>
      </c>
      <c r="AY265" s="246" t="s">
        <v>335</v>
      </c>
    </row>
    <row r="266" s="2" customFormat="1" ht="24.15" customHeight="1">
      <c r="A266" s="40"/>
      <c r="B266" s="41"/>
      <c r="C266" s="257" t="s">
        <v>719</v>
      </c>
      <c r="D266" s="257" t="s">
        <v>395</v>
      </c>
      <c r="E266" s="258" t="s">
        <v>4635</v>
      </c>
      <c r="F266" s="259" t="s">
        <v>4636</v>
      </c>
      <c r="G266" s="260" t="s">
        <v>618</v>
      </c>
      <c r="H266" s="261">
        <v>661.25</v>
      </c>
      <c r="I266" s="262"/>
      <c r="J266" s="263">
        <f>ROUND(I266*H266,2)</f>
        <v>0</v>
      </c>
      <c r="K266" s="259" t="s">
        <v>341</v>
      </c>
      <c r="L266" s="264"/>
      <c r="M266" s="265" t="s">
        <v>19</v>
      </c>
      <c r="N266" s="266" t="s">
        <v>47</v>
      </c>
      <c r="O266" s="86"/>
      <c r="P266" s="225">
        <f>O266*H266</f>
        <v>0</v>
      </c>
      <c r="Q266" s="225">
        <v>0.00064999999999999997</v>
      </c>
      <c r="R266" s="225">
        <f>Q266*H266</f>
        <v>0.42981249999999999</v>
      </c>
      <c r="S266" s="225">
        <v>0</v>
      </c>
      <c r="T266" s="225">
        <f>S266*H266</f>
        <v>0</v>
      </c>
      <c r="U266" s="226" t="s">
        <v>19</v>
      </c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R266" s="227" t="s">
        <v>565</v>
      </c>
      <c r="AT266" s="227" t="s">
        <v>395</v>
      </c>
      <c r="AU266" s="227" t="s">
        <v>83</v>
      </c>
      <c r="AY266" s="19" t="s">
        <v>335</v>
      </c>
      <c r="BE266" s="228">
        <f>IF(N266="základní",J266,0)</f>
        <v>0</v>
      </c>
      <c r="BF266" s="228">
        <f>IF(N266="snížená",J266,0)</f>
        <v>0</v>
      </c>
      <c r="BG266" s="228">
        <f>IF(N266="zákl. přenesená",J266,0)</f>
        <v>0</v>
      </c>
      <c r="BH266" s="228">
        <f>IF(N266="sníž. přenesená",J266,0)</f>
        <v>0</v>
      </c>
      <c r="BI266" s="228">
        <f>IF(N266="nulová",J266,0)</f>
        <v>0</v>
      </c>
      <c r="BJ266" s="19" t="s">
        <v>83</v>
      </c>
      <c r="BK266" s="228">
        <f>ROUND(I266*H266,2)</f>
        <v>0</v>
      </c>
      <c r="BL266" s="19" t="s">
        <v>447</v>
      </c>
      <c r="BM266" s="227" t="s">
        <v>4637</v>
      </c>
    </row>
    <row r="267" s="2" customFormat="1">
      <c r="A267" s="40"/>
      <c r="B267" s="41"/>
      <c r="C267" s="42"/>
      <c r="D267" s="229" t="s">
        <v>343</v>
      </c>
      <c r="E267" s="42"/>
      <c r="F267" s="230" t="s">
        <v>4636</v>
      </c>
      <c r="G267" s="42"/>
      <c r="H267" s="42"/>
      <c r="I267" s="231"/>
      <c r="J267" s="42"/>
      <c r="K267" s="42"/>
      <c r="L267" s="46"/>
      <c r="M267" s="232"/>
      <c r="N267" s="233"/>
      <c r="O267" s="86"/>
      <c r="P267" s="86"/>
      <c r="Q267" s="86"/>
      <c r="R267" s="86"/>
      <c r="S267" s="86"/>
      <c r="T267" s="86"/>
      <c r="U267" s="87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T267" s="19" t="s">
        <v>343</v>
      </c>
      <c r="AU267" s="19" t="s">
        <v>83</v>
      </c>
    </row>
    <row r="268" s="13" customFormat="1">
      <c r="A268" s="13"/>
      <c r="B268" s="236"/>
      <c r="C268" s="237"/>
      <c r="D268" s="229" t="s">
        <v>347</v>
      </c>
      <c r="E268" s="237"/>
      <c r="F268" s="239" t="s">
        <v>4638</v>
      </c>
      <c r="G268" s="237"/>
      <c r="H268" s="240">
        <v>661.25</v>
      </c>
      <c r="I268" s="241"/>
      <c r="J268" s="237"/>
      <c r="K268" s="237"/>
      <c r="L268" s="242"/>
      <c r="M268" s="243"/>
      <c r="N268" s="244"/>
      <c r="O268" s="244"/>
      <c r="P268" s="244"/>
      <c r="Q268" s="244"/>
      <c r="R268" s="244"/>
      <c r="S268" s="244"/>
      <c r="T268" s="244"/>
      <c r="U268" s="245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T268" s="246" t="s">
        <v>347</v>
      </c>
      <c r="AU268" s="246" t="s">
        <v>83</v>
      </c>
      <c r="AV268" s="13" t="s">
        <v>85</v>
      </c>
      <c r="AW268" s="13" t="s">
        <v>4</v>
      </c>
      <c r="AX268" s="13" t="s">
        <v>83</v>
      </c>
      <c r="AY268" s="246" t="s">
        <v>335</v>
      </c>
    </row>
    <row r="269" s="12" customFormat="1" ht="25.92" customHeight="1">
      <c r="A269" s="12"/>
      <c r="B269" s="200"/>
      <c r="C269" s="201"/>
      <c r="D269" s="202" t="s">
        <v>75</v>
      </c>
      <c r="E269" s="203" t="s">
        <v>3229</v>
      </c>
      <c r="F269" s="203" t="s">
        <v>4639</v>
      </c>
      <c r="G269" s="201"/>
      <c r="H269" s="201"/>
      <c r="I269" s="204"/>
      <c r="J269" s="205">
        <f>BK269</f>
        <v>0</v>
      </c>
      <c r="K269" s="201"/>
      <c r="L269" s="206"/>
      <c r="M269" s="207"/>
      <c r="N269" s="208"/>
      <c r="O269" s="208"/>
      <c r="P269" s="209">
        <f>SUM(P270:P273)</f>
        <v>0</v>
      </c>
      <c r="Q269" s="208"/>
      <c r="R269" s="209">
        <f>SUM(R270:R273)</f>
        <v>0</v>
      </c>
      <c r="S269" s="208"/>
      <c r="T269" s="209">
        <f>SUM(T270:T273)</f>
        <v>0</v>
      </c>
      <c r="U269" s="210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R269" s="211" t="s">
        <v>83</v>
      </c>
      <c r="AT269" s="212" t="s">
        <v>75</v>
      </c>
      <c r="AU269" s="212" t="s">
        <v>76</v>
      </c>
      <c r="AY269" s="211" t="s">
        <v>335</v>
      </c>
      <c r="BK269" s="213">
        <f>SUM(BK270:BK273)</f>
        <v>0</v>
      </c>
    </row>
    <row r="270" s="2" customFormat="1" ht="16.5" customHeight="1">
      <c r="A270" s="40"/>
      <c r="B270" s="41"/>
      <c r="C270" s="216" t="s">
        <v>725</v>
      </c>
      <c r="D270" s="216" t="s">
        <v>337</v>
      </c>
      <c r="E270" s="217" t="s">
        <v>4640</v>
      </c>
      <c r="F270" s="218" t="s">
        <v>4641</v>
      </c>
      <c r="G270" s="219" t="s">
        <v>364</v>
      </c>
      <c r="H270" s="220">
        <v>5.2430000000000003</v>
      </c>
      <c r="I270" s="221"/>
      <c r="J270" s="222">
        <f>ROUND(I270*H270,2)</f>
        <v>0</v>
      </c>
      <c r="K270" s="218" t="s">
        <v>341</v>
      </c>
      <c r="L270" s="46"/>
      <c r="M270" s="223" t="s">
        <v>19</v>
      </c>
      <c r="N270" s="224" t="s">
        <v>47</v>
      </c>
      <c r="O270" s="86"/>
      <c r="P270" s="225">
        <f>O270*H270</f>
        <v>0</v>
      </c>
      <c r="Q270" s="225">
        <v>0</v>
      </c>
      <c r="R270" s="225">
        <f>Q270*H270</f>
        <v>0</v>
      </c>
      <c r="S270" s="225">
        <v>0</v>
      </c>
      <c r="T270" s="225">
        <f>S270*H270</f>
        <v>0</v>
      </c>
      <c r="U270" s="226" t="s">
        <v>19</v>
      </c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R270" s="227" t="s">
        <v>447</v>
      </c>
      <c r="AT270" s="227" t="s">
        <v>337</v>
      </c>
      <c r="AU270" s="227" t="s">
        <v>83</v>
      </c>
      <c r="AY270" s="19" t="s">
        <v>335</v>
      </c>
      <c r="BE270" s="228">
        <f>IF(N270="základní",J270,0)</f>
        <v>0</v>
      </c>
      <c r="BF270" s="228">
        <f>IF(N270="snížená",J270,0)</f>
        <v>0</v>
      </c>
      <c r="BG270" s="228">
        <f>IF(N270="zákl. přenesená",J270,0)</f>
        <v>0</v>
      </c>
      <c r="BH270" s="228">
        <f>IF(N270="sníž. přenesená",J270,0)</f>
        <v>0</v>
      </c>
      <c r="BI270" s="228">
        <f>IF(N270="nulová",J270,0)</f>
        <v>0</v>
      </c>
      <c r="BJ270" s="19" t="s">
        <v>83</v>
      </c>
      <c r="BK270" s="228">
        <f>ROUND(I270*H270,2)</f>
        <v>0</v>
      </c>
      <c r="BL270" s="19" t="s">
        <v>447</v>
      </c>
      <c r="BM270" s="227" t="s">
        <v>4642</v>
      </c>
    </row>
    <row r="271" s="2" customFormat="1">
      <c r="A271" s="40"/>
      <c r="B271" s="41"/>
      <c r="C271" s="42"/>
      <c r="D271" s="229" t="s">
        <v>343</v>
      </c>
      <c r="E271" s="42"/>
      <c r="F271" s="230" t="s">
        <v>4643</v>
      </c>
      <c r="G271" s="42"/>
      <c r="H271" s="42"/>
      <c r="I271" s="231"/>
      <c r="J271" s="42"/>
      <c r="K271" s="42"/>
      <c r="L271" s="46"/>
      <c r="M271" s="232"/>
      <c r="N271" s="233"/>
      <c r="O271" s="86"/>
      <c r="P271" s="86"/>
      <c r="Q271" s="86"/>
      <c r="R271" s="86"/>
      <c r="S271" s="86"/>
      <c r="T271" s="86"/>
      <c r="U271" s="87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T271" s="19" t="s">
        <v>343</v>
      </c>
      <c r="AU271" s="19" t="s">
        <v>83</v>
      </c>
    </row>
    <row r="272" s="2" customFormat="1">
      <c r="A272" s="40"/>
      <c r="B272" s="41"/>
      <c r="C272" s="42"/>
      <c r="D272" s="234" t="s">
        <v>345</v>
      </c>
      <c r="E272" s="42"/>
      <c r="F272" s="235" t="s">
        <v>4644</v>
      </c>
      <c r="G272" s="42"/>
      <c r="H272" s="42"/>
      <c r="I272" s="231"/>
      <c r="J272" s="42"/>
      <c r="K272" s="42"/>
      <c r="L272" s="46"/>
      <c r="M272" s="232"/>
      <c r="N272" s="233"/>
      <c r="O272" s="86"/>
      <c r="P272" s="86"/>
      <c r="Q272" s="86"/>
      <c r="R272" s="86"/>
      <c r="S272" s="86"/>
      <c r="T272" s="86"/>
      <c r="U272" s="87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T272" s="19" t="s">
        <v>345</v>
      </c>
      <c r="AU272" s="19" t="s">
        <v>83</v>
      </c>
    </row>
    <row r="273" s="13" customFormat="1">
      <c r="A273" s="13"/>
      <c r="B273" s="236"/>
      <c r="C273" s="237"/>
      <c r="D273" s="229" t="s">
        <v>347</v>
      </c>
      <c r="E273" s="238" t="s">
        <v>19</v>
      </c>
      <c r="F273" s="239" t="s">
        <v>4645</v>
      </c>
      <c r="G273" s="237"/>
      <c r="H273" s="240">
        <v>5.2430000000000003</v>
      </c>
      <c r="I273" s="241"/>
      <c r="J273" s="237"/>
      <c r="K273" s="237"/>
      <c r="L273" s="242"/>
      <c r="M273" s="243"/>
      <c r="N273" s="244"/>
      <c r="O273" s="244"/>
      <c r="P273" s="244"/>
      <c r="Q273" s="244"/>
      <c r="R273" s="244"/>
      <c r="S273" s="244"/>
      <c r="T273" s="244"/>
      <c r="U273" s="245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T273" s="246" t="s">
        <v>347</v>
      </c>
      <c r="AU273" s="246" t="s">
        <v>83</v>
      </c>
      <c r="AV273" s="13" t="s">
        <v>85</v>
      </c>
      <c r="AW273" s="13" t="s">
        <v>37</v>
      </c>
      <c r="AX273" s="13" t="s">
        <v>83</v>
      </c>
      <c r="AY273" s="246" t="s">
        <v>335</v>
      </c>
    </row>
    <row r="274" s="12" customFormat="1" ht="25.92" customHeight="1">
      <c r="A274" s="12"/>
      <c r="B274" s="200"/>
      <c r="C274" s="201"/>
      <c r="D274" s="202" t="s">
        <v>75</v>
      </c>
      <c r="E274" s="203" t="s">
        <v>3261</v>
      </c>
      <c r="F274" s="203" t="s">
        <v>4646</v>
      </c>
      <c r="G274" s="201"/>
      <c r="H274" s="201"/>
      <c r="I274" s="204"/>
      <c r="J274" s="205">
        <f>BK274</f>
        <v>0</v>
      </c>
      <c r="K274" s="201"/>
      <c r="L274" s="206"/>
      <c r="M274" s="207"/>
      <c r="N274" s="208"/>
      <c r="O274" s="208"/>
      <c r="P274" s="209">
        <f>SUM(P275:P325)</f>
        <v>0</v>
      </c>
      <c r="Q274" s="208"/>
      <c r="R274" s="209">
        <f>SUM(R275:R325)</f>
        <v>1.008</v>
      </c>
      <c r="S274" s="208"/>
      <c r="T274" s="209">
        <f>SUM(T275:T325)</f>
        <v>0</v>
      </c>
      <c r="U274" s="210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R274" s="211" t="s">
        <v>83</v>
      </c>
      <c r="AT274" s="212" t="s">
        <v>75</v>
      </c>
      <c r="AU274" s="212" t="s">
        <v>76</v>
      </c>
      <c r="AY274" s="211" t="s">
        <v>335</v>
      </c>
      <c r="BK274" s="213">
        <f>SUM(BK275:BK325)</f>
        <v>0</v>
      </c>
    </row>
    <row r="275" s="2" customFormat="1" ht="21.75" customHeight="1">
      <c r="A275" s="40"/>
      <c r="B275" s="41"/>
      <c r="C275" s="216" t="s">
        <v>731</v>
      </c>
      <c r="D275" s="216" t="s">
        <v>337</v>
      </c>
      <c r="E275" s="217" t="s">
        <v>4647</v>
      </c>
      <c r="F275" s="218" t="s">
        <v>4648</v>
      </c>
      <c r="G275" s="219" t="s">
        <v>666</v>
      </c>
      <c r="H275" s="220">
        <v>88</v>
      </c>
      <c r="I275" s="221"/>
      <c r="J275" s="222">
        <f>ROUND(I275*H275,2)</f>
        <v>0</v>
      </c>
      <c r="K275" s="218" t="s">
        <v>341</v>
      </c>
      <c r="L275" s="46"/>
      <c r="M275" s="223" t="s">
        <v>19</v>
      </c>
      <c r="N275" s="224" t="s">
        <v>47</v>
      </c>
      <c r="O275" s="86"/>
      <c r="P275" s="225">
        <f>O275*H275</f>
        <v>0</v>
      </c>
      <c r="Q275" s="225">
        <v>0</v>
      </c>
      <c r="R275" s="225">
        <f>Q275*H275</f>
        <v>0</v>
      </c>
      <c r="S275" s="225">
        <v>0</v>
      </c>
      <c r="T275" s="225">
        <f>S275*H275</f>
        <v>0</v>
      </c>
      <c r="U275" s="226" t="s">
        <v>19</v>
      </c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R275" s="227" t="s">
        <v>447</v>
      </c>
      <c r="AT275" s="227" t="s">
        <v>337</v>
      </c>
      <c r="AU275" s="227" t="s">
        <v>83</v>
      </c>
      <c r="AY275" s="19" t="s">
        <v>335</v>
      </c>
      <c r="BE275" s="228">
        <f>IF(N275="základní",J275,0)</f>
        <v>0</v>
      </c>
      <c r="BF275" s="228">
        <f>IF(N275="snížená",J275,0)</f>
        <v>0</v>
      </c>
      <c r="BG275" s="228">
        <f>IF(N275="zákl. přenesená",J275,0)</f>
        <v>0</v>
      </c>
      <c r="BH275" s="228">
        <f>IF(N275="sníž. přenesená",J275,0)</f>
        <v>0</v>
      </c>
      <c r="BI275" s="228">
        <f>IF(N275="nulová",J275,0)</f>
        <v>0</v>
      </c>
      <c r="BJ275" s="19" t="s">
        <v>83</v>
      </c>
      <c r="BK275" s="228">
        <f>ROUND(I275*H275,2)</f>
        <v>0</v>
      </c>
      <c r="BL275" s="19" t="s">
        <v>447</v>
      </c>
      <c r="BM275" s="227" t="s">
        <v>4649</v>
      </c>
    </row>
    <row r="276" s="2" customFormat="1">
      <c r="A276" s="40"/>
      <c r="B276" s="41"/>
      <c r="C276" s="42"/>
      <c r="D276" s="229" t="s">
        <v>343</v>
      </c>
      <c r="E276" s="42"/>
      <c r="F276" s="230" t="s">
        <v>4650</v>
      </c>
      <c r="G276" s="42"/>
      <c r="H276" s="42"/>
      <c r="I276" s="231"/>
      <c r="J276" s="42"/>
      <c r="K276" s="42"/>
      <c r="L276" s="46"/>
      <c r="M276" s="232"/>
      <c r="N276" s="233"/>
      <c r="O276" s="86"/>
      <c r="P276" s="86"/>
      <c r="Q276" s="86"/>
      <c r="R276" s="86"/>
      <c r="S276" s="86"/>
      <c r="T276" s="86"/>
      <c r="U276" s="87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T276" s="19" t="s">
        <v>343</v>
      </c>
      <c r="AU276" s="19" t="s">
        <v>83</v>
      </c>
    </row>
    <row r="277" s="2" customFormat="1">
      <c r="A277" s="40"/>
      <c r="B277" s="41"/>
      <c r="C277" s="42"/>
      <c r="D277" s="234" t="s">
        <v>345</v>
      </c>
      <c r="E277" s="42"/>
      <c r="F277" s="235" t="s">
        <v>4651</v>
      </c>
      <c r="G277" s="42"/>
      <c r="H277" s="42"/>
      <c r="I277" s="231"/>
      <c r="J277" s="42"/>
      <c r="K277" s="42"/>
      <c r="L277" s="46"/>
      <c r="M277" s="232"/>
      <c r="N277" s="233"/>
      <c r="O277" s="86"/>
      <c r="P277" s="86"/>
      <c r="Q277" s="86"/>
      <c r="R277" s="86"/>
      <c r="S277" s="86"/>
      <c r="T277" s="86"/>
      <c r="U277" s="87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T277" s="19" t="s">
        <v>345</v>
      </c>
      <c r="AU277" s="19" t="s">
        <v>83</v>
      </c>
    </row>
    <row r="278" s="13" customFormat="1">
      <c r="A278" s="13"/>
      <c r="B278" s="236"/>
      <c r="C278" s="237"/>
      <c r="D278" s="229" t="s">
        <v>347</v>
      </c>
      <c r="E278" s="238" t="s">
        <v>19</v>
      </c>
      <c r="F278" s="239" t="s">
        <v>4652</v>
      </c>
      <c r="G278" s="237"/>
      <c r="H278" s="240">
        <v>26</v>
      </c>
      <c r="I278" s="241"/>
      <c r="J278" s="237"/>
      <c r="K278" s="237"/>
      <c r="L278" s="242"/>
      <c r="M278" s="243"/>
      <c r="N278" s="244"/>
      <c r="O278" s="244"/>
      <c r="P278" s="244"/>
      <c r="Q278" s="244"/>
      <c r="R278" s="244"/>
      <c r="S278" s="244"/>
      <c r="T278" s="244"/>
      <c r="U278" s="245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T278" s="246" t="s">
        <v>347</v>
      </c>
      <c r="AU278" s="246" t="s">
        <v>83</v>
      </c>
      <c r="AV278" s="13" t="s">
        <v>85</v>
      </c>
      <c r="AW278" s="13" t="s">
        <v>37</v>
      </c>
      <c r="AX278" s="13" t="s">
        <v>76</v>
      </c>
      <c r="AY278" s="246" t="s">
        <v>335</v>
      </c>
    </row>
    <row r="279" s="13" customFormat="1">
      <c r="A279" s="13"/>
      <c r="B279" s="236"/>
      <c r="C279" s="237"/>
      <c r="D279" s="229" t="s">
        <v>347</v>
      </c>
      <c r="E279" s="238" t="s">
        <v>19</v>
      </c>
      <c r="F279" s="239" t="s">
        <v>4653</v>
      </c>
      <c r="G279" s="237"/>
      <c r="H279" s="240">
        <v>37</v>
      </c>
      <c r="I279" s="241"/>
      <c r="J279" s="237"/>
      <c r="K279" s="237"/>
      <c r="L279" s="242"/>
      <c r="M279" s="243"/>
      <c r="N279" s="244"/>
      <c r="O279" s="244"/>
      <c r="P279" s="244"/>
      <c r="Q279" s="244"/>
      <c r="R279" s="244"/>
      <c r="S279" s="244"/>
      <c r="T279" s="244"/>
      <c r="U279" s="245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T279" s="246" t="s">
        <v>347</v>
      </c>
      <c r="AU279" s="246" t="s">
        <v>83</v>
      </c>
      <c r="AV279" s="13" t="s">
        <v>85</v>
      </c>
      <c r="AW279" s="13" t="s">
        <v>37</v>
      </c>
      <c r="AX279" s="13" t="s">
        <v>76</v>
      </c>
      <c r="AY279" s="246" t="s">
        <v>335</v>
      </c>
    </row>
    <row r="280" s="13" customFormat="1">
      <c r="A280" s="13"/>
      <c r="B280" s="236"/>
      <c r="C280" s="237"/>
      <c r="D280" s="229" t="s">
        <v>347</v>
      </c>
      <c r="E280" s="238" t="s">
        <v>19</v>
      </c>
      <c r="F280" s="239" t="s">
        <v>4654</v>
      </c>
      <c r="G280" s="237"/>
      <c r="H280" s="240">
        <v>25</v>
      </c>
      <c r="I280" s="241"/>
      <c r="J280" s="237"/>
      <c r="K280" s="237"/>
      <c r="L280" s="242"/>
      <c r="M280" s="243"/>
      <c r="N280" s="244"/>
      <c r="O280" s="244"/>
      <c r="P280" s="244"/>
      <c r="Q280" s="244"/>
      <c r="R280" s="244"/>
      <c r="S280" s="244"/>
      <c r="T280" s="244"/>
      <c r="U280" s="245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T280" s="246" t="s">
        <v>347</v>
      </c>
      <c r="AU280" s="246" t="s">
        <v>83</v>
      </c>
      <c r="AV280" s="13" t="s">
        <v>85</v>
      </c>
      <c r="AW280" s="13" t="s">
        <v>37</v>
      </c>
      <c r="AX280" s="13" t="s">
        <v>76</v>
      </c>
      <c r="AY280" s="246" t="s">
        <v>335</v>
      </c>
    </row>
    <row r="281" s="15" customFormat="1">
      <c r="A281" s="15"/>
      <c r="B281" s="267"/>
      <c r="C281" s="268"/>
      <c r="D281" s="229" t="s">
        <v>347</v>
      </c>
      <c r="E281" s="269" t="s">
        <v>19</v>
      </c>
      <c r="F281" s="270" t="s">
        <v>462</v>
      </c>
      <c r="G281" s="268"/>
      <c r="H281" s="271">
        <v>88</v>
      </c>
      <c r="I281" s="272"/>
      <c r="J281" s="268"/>
      <c r="K281" s="268"/>
      <c r="L281" s="273"/>
      <c r="M281" s="274"/>
      <c r="N281" s="275"/>
      <c r="O281" s="275"/>
      <c r="P281" s="275"/>
      <c r="Q281" s="275"/>
      <c r="R281" s="275"/>
      <c r="S281" s="275"/>
      <c r="T281" s="275"/>
      <c r="U281" s="276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T281" s="277" t="s">
        <v>347</v>
      </c>
      <c r="AU281" s="277" t="s">
        <v>83</v>
      </c>
      <c r="AV281" s="15" t="s">
        <v>103</v>
      </c>
      <c r="AW281" s="15" t="s">
        <v>37</v>
      </c>
      <c r="AX281" s="15" t="s">
        <v>83</v>
      </c>
      <c r="AY281" s="277" t="s">
        <v>335</v>
      </c>
    </row>
    <row r="282" s="2" customFormat="1" ht="16.5" customHeight="1">
      <c r="A282" s="40"/>
      <c r="B282" s="41"/>
      <c r="C282" s="257" t="s">
        <v>737</v>
      </c>
      <c r="D282" s="257" t="s">
        <v>395</v>
      </c>
      <c r="E282" s="258" t="s">
        <v>1717</v>
      </c>
      <c r="F282" s="259" t="s">
        <v>4655</v>
      </c>
      <c r="G282" s="260" t="s">
        <v>666</v>
      </c>
      <c r="H282" s="261">
        <v>26</v>
      </c>
      <c r="I282" s="262"/>
      <c r="J282" s="263">
        <f>ROUND(I282*H282,2)</f>
        <v>0</v>
      </c>
      <c r="K282" s="259" t="s">
        <v>19</v>
      </c>
      <c r="L282" s="264"/>
      <c r="M282" s="265" t="s">
        <v>19</v>
      </c>
      <c r="N282" s="266" t="s">
        <v>47</v>
      </c>
      <c r="O282" s="86"/>
      <c r="P282" s="225">
        <f>O282*H282</f>
        <v>0</v>
      </c>
      <c r="Q282" s="225">
        <v>0.0025000000000000001</v>
      </c>
      <c r="R282" s="225">
        <f>Q282*H282</f>
        <v>0.065000000000000002</v>
      </c>
      <c r="S282" s="225">
        <v>0</v>
      </c>
      <c r="T282" s="225">
        <f>S282*H282</f>
        <v>0</v>
      </c>
      <c r="U282" s="226" t="s">
        <v>19</v>
      </c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R282" s="227" t="s">
        <v>565</v>
      </c>
      <c r="AT282" s="227" t="s">
        <v>395</v>
      </c>
      <c r="AU282" s="227" t="s">
        <v>83</v>
      </c>
      <c r="AY282" s="19" t="s">
        <v>335</v>
      </c>
      <c r="BE282" s="228">
        <f>IF(N282="základní",J282,0)</f>
        <v>0</v>
      </c>
      <c r="BF282" s="228">
        <f>IF(N282="snížená",J282,0)</f>
        <v>0</v>
      </c>
      <c r="BG282" s="228">
        <f>IF(N282="zákl. přenesená",J282,0)</f>
        <v>0</v>
      </c>
      <c r="BH282" s="228">
        <f>IF(N282="sníž. přenesená",J282,0)</f>
        <v>0</v>
      </c>
      <c r="BI282" s="228">
        <f>IF(N282="nulová",J282,0)</f>
        <v>0</v>
      </c>
      <c r="BJ282" s="19" t="s">
        <v>83</v>
      </c>
      <c r="BK282" s="228">
        <f>ROUND(I282*H282,2)</f>
        <v>0</v>
      </c>
      <c r="BL282" s="19" t="s">
        <v>447</v>
      </c>
      <c r="BM282" s="227" t="s">
        <v>4656</v>
      </c>
    </row>
    <row r="283" s="2" customFormat="1">
      <c r="A283" s="40"/>
      <c r="B283" s="41"/>
      <c r="C283" s="42"/>
      <c r="D283" s="229" t="s">
        <v>343</v>
      </c>
      <c r="E283" s="42"/>
      <c r="F283" s="230" t="s">
        <v>4655</v>
      </c>
      <c r="G283" s="42"/>
      <c r="H283" s="42"/>
      <c r="I283" s="231"/>
      <c r="J283" s="42"/>
      <c r="K283" s="42"/>
      <c r="L283" s="46"/>
      <c r="M283" s="232"/>
      <c r="N283" s="233"/>
      <c r="O283" s="86"/>
      <c r="P283" s="86"/>
      <c r="Q283" s="86"/>
      <c r="R283" s="86"/>
      <c r="S283" s="86"/>
      <c r="T283" s="86"/>
      <c r="U283" s="87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T283" s="19" t="s">
        <v>343</v>
      </c>
      <c r="AU283" s="19" t="s">
        <v>83</v>
      </c>
    </row>
    <row r="284" s="2" customFormat="1" ht="16.5" customHeight="1">
      <c r="A284" s="40"/>
      <c r="B284" s="41"/>
      <c r="C284" s="257" t="s">
        <v>744</v>
      </c>
      <c r="D284" s="257" t="s">
        <v>395</v>
      </c>
      <c r="E284" s="258" t="s">
        <v>1701</v>
      </c>
      <c r="F284" s="259" t="s">
        <v>4657</v>
      </c>
      <c r="G284" s="260" t="s">
        <v>666</v>
      </c>
      <c r="H284" s="261">
        <v>37</v>
      </c>
      <c r="I284" s="262"/>
      <c r="J284" s="263">
        <f>ROUND(I284*H284,2)</f>
        <v>0</v>
      </c>
      <c r="K284" s="259" t="s">
        <v>19</v>
      </c>
      <c r="L284" s="264"/>
      <c r="M284" s="265" t="s">
        <v>19</v>
      </c>
      <c r="N284" s="266" t="s">
        <v>47</v>
      </c>
      <c r="O284" s="86"/>
      <c r="P284" s="225">
        <f>O284*H284</f>
        <v>0</v>
      </c>
      <c r="Q284" s="225">
        <v>0.0025000000000000001</v>
      </c>
      <c r="R284" s="225">
        <f>Q284*H284</f>
        <v>0.092499999999999999</v>
      </c>
      <c r="S284" s="225">
        <v>0</v>
      </c>
      <c r="T284" s="225">
        <f>S284*H284</f>
        <v>0</v>
      </c>
      <c r="U284" s="226" t="s">
        <v>19</v>
      </c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R284" s="227" t="s">
        <v>565</v>
      </c>
      <c r="AT284" s="227" t="s">
        <v>395</v>
      </c>
      <c r="AU284" s="227" t="s">
        <v>83</v>
      </c>
      <c r="AY284" s="19" t="s">
        <v>335</v>
      </c>
      <c r="BE284" s="228">
        <f>IF(N284="základní",J284,0)</f>
        <v>0</v>
      </c>
      <c r="BF284" s="228">
        <f>IF(N284="snížená",J284,0)</f>
        <v>0</v>
      </c>
      <c r="BG284" s="228">
        <f>IF(N284="zákl. přenesená",J284,0)</f>
        <v>0</v>
      </c>
      <c r="BH284" s="228">
        <f>IF(N284="sníž. přenesená",J284,0)</f>
        <v>0</v>
      </c>
      <c r="BI284" s="228">
        <f>IF(N284="nulová",J284,0)</f>
        <v>0</v>
      </c>
      <c r="BJ284" s="19" t="s">
        <v>83</v>
      </c>
      <c r="BK284" s="228">
        <f>ROUND(I284*H284,2)</f>
        <v>0</v>
      </c>
      <c r="BL284" s="19" t="s">
        <v>447</v>
      </c>
      <c r="BM284" s="227" t="s">
        <v>4658</v>
      </c>
    </row>
    <row r="285" s="2" customFormat="1">
      <c r="A285" s="40"/>
      <c r="B285" s="41"/>
      <c r="C285" s="42"/>
      <c r="D285" s="229" t="s">
        <v>343</v>
      </c>
      <c r="E285" s="42"/>
      <c r="F285" s="230" t="s">
        <v>4657</v>
      </c>
      <c r="G285" s="42"/>
      <c r="H285" s="42"/>
      <c r="I285" s="231"/>
      <c r="J285" s="42"/>
      <c r="K285" s="42"/>
      <c r="L285" s="46"/>
      <c r="M285" s="232"/>
      <c r="N285" s="233"/>
      <c r="O285" s="86"/>
      <c r="P285" s="86"/>
      <c r="Q285" s="86"/>
      <c r="R285" s="86"/>
      <c r="S285" s="86"/>
      <c r="T285" s="86"/>
      <c r="U285" s="87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T285" s="19" t="s">
        <v>343</v>
      </c>
      <c r="AU285" s="19" t="s">
        <v>83</v>
      </c>
    </row>
    <row r="286" s="2" customFormat="1" ht="16.5" customHeight="1">
      <c r="A286" s="40"/>
      <c r="B286" s="41"/>
      <c r="C286" s="257" t="s">
        <v>769</v>
      </c>
      <c r="D286" s="257" t="s">
        <v>395</v>
      </c>
      <c r="E286" s="258" t="s">
        <v>676</v>
      </c>
      <c r="F286" s="259" t="s">
        <v>4659</v>
      </c>
      <c r="G286" s="260" t="s">
        <v>666</v>
      </c>
      <c r="H286" s="261">
        <v>25</v>
      </c>
      <c r="I286" s="262"/>
      <c r="J286" s="263">
        <f>ROUND(I286*H286,2)</f>
        <v>0</v>
      </c>
      <c r="K286" s="259" t="s">
        <v>19</v>
      </c>
      <c r="L286" s="264"/>
      <c r="M286" s="265" t="s">
        <v>19</v>
      </c>
      <c r="N286" s="266" t="s">
        <v>47</v>
      </c>
      <c r="O286" s="86"/>
      <c r="P286" s="225">
        <f>O286*H286</f>
        <v>0</v>
      </c>
      <c r="Q286" s="225">
        <v>0.0025000000000000001</v>
      </c>
      <c r="R286" s="225">
        <f>Q286*H286</f>
        <v>0.0625</v>
      </c>
      <c r="S286" s="225">
        <v>0</v>
      </c>
      <c r="T286" s="225">
        <f>S286*H286</f>
        <v>0</v>
      </c>
      <c r="U286" s="226" t="s">
        <v>19</v>
      </c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R286" s="227" t="s">
        <v>565</v>
      </c>
      <c r="AT286" s="227" t="s">
        <v>395</v>
      </c>
      <c r="AU286" s="227" t="s">
        <v>83</v>
      </c>
      <c r="AY286" s="19" t="s">
        <v>335</v>
      </c>
      <c r="BE286" s="228">
        <f>IF(N286="základní",J286,0)</f>
        <v>0</v>
      </c>
      <c r="BF286" s="228">
        <f>IF(N286="snížená",J286,0)</f>
        <v>0</v>
      </c>
      <c r="BG286" s="228">
        <f>IF(N286="zákl. přenesená",J286,0)</f>
        <v>0</v>
      </c>
      <c r="BH286" s="228">
        <f>IF(N286="sníž. přenesená",J286,0)</f>
        <v>0</v>
      </c>
      <c r="BI286" s="228">
        <f>IF(N286="nulová",J286,0)</f>
        <v>0</v>
      </c>
      <c r="BJ286" s="19" t="s">
        <v>83</v>
      </c>
      <c r="BK286" s="228">
        <f>ROUND(I286*H286,2)</f>
        <v>0</v>
      </c>
      <c r="BL286" s="19" t="s">
        <v>447</v>
      </c>
      <c r="BM286" s="227" t="s">
        <v>4660</v>
      </c>
    </row>
    <row r="287" s="2" customFormat="1">
      <c r="A287" s="40"/>
      <c r="B287" s="41"/>
      <c r="C287" s="42"/>
      <c r="D287" s="229" t="s">
        <v>343</v>
      </c>
      <c r="E287" s="42"/>
      <c r="F287" s="230" t="s">
        <v>4659</v>
      </c>
      <c r="G287" s="42"/>
      <c r="H287" s="42"/>
      <c r="I287" s="231"/>
      <c r="J287" s="42"/>
      <c r="K287" s="42"/>
      <c r="L287" s="46"/>
      <c r="M287" s="232"/>
      <c r="N287" s="233"/>
      <c r="O287" s="86"/>
      <c r="P287" s="86"/>
      <c r="Q287" s="86"/>
      <c r="R287" s="86"/>
      <c r="S287" s="86"/>
      <c r="T287" s="86"/>
      <c r="U287" s="87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T287" s="19" t="s">
        <v>343</v>
      </c>
      <c r="AU287" s="19" t="s">
        <v>83</v>
      </c>
    </row>
    <row r="288" s="2" customFormat="1" ht="21.75" customHeight="1">
      <c r="A288" s="40"/>
      <c r="B288" s="41"/>
      <c r="C288" s="216" t="s">
        <v>2533</v>
      </c>
      <c r="D288" s="216" t="s">
        <v>337</v>
      </c>
      <c r="E288" s="217" t="s">
        <v>4661</v>
      </c>
      <c r="F288" s="218" t="s">
        <v>4662</v>
      </c>
      <c r="G288" s="219" t="s">
        <v>666</v>
      </c>
      <c r="H288" s="220">
        <v>4</v>
      </c>
      <c r="I288" s="221"/>
      <c r="J288" s="222">
        <f>ROUND(I288*H288,2)</f>
        <v>0</v>
      </c>
      <c r="K288" s="218" t="s">
        <v>341</v>
      </c>
      <c r="L288" s="46"/>
      <c r="M288" s="223" t="s">
        <v>19</v>
      </c>
      <c r="N288" s="224" t="s">
        <v>47</v>
      </c>
      <c r="O288" s="86"/>
      <c r="P288" s="225">
        <f>O288*H288</f>
        <v>0</v>
      </c>
      <c r="Q288" s="225">
        <v>0</v>
      </c>
      <c r="R288" s="225">
        <f>Q288*H288</f>
        <v>0</v>
      </c>
      <c r="S288" s="225">
        <v>0</v>
      </c>
      <c r="T288" s="225">
        <f>S288*H288</f>
        <v>0</v>
      </c>
      <c r="U288" s="226" t="s">
        <v>19</v>
      </c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R288" s="227" t="s">
        <v>447</v>
      </c>
      <c r="AT288" s="227" t="s">
        <v>337</v>
      </c>
      <c r="AU288" s="227" t="s">
        <v>83</v>
      </c>
      <c r="AY288" s="19" t="s">
        <v>335</v>
      </c>
      <c r="BE288" s="228">
        <f>IF(N288="základní",J288,0)</f>
        <v>0</v>
      </c>
      <c r="BF288" s="228">
        <f>IF(N288="snížená",J288,0)</f>
        <v>0</v>
      </c>
      <c r="BG288" s="228">
        <f>IF(N288="zákl. přenesená",J288,0)</f>
        <v>0</v>
      </c>
      <c r="BH288" s="228">
        <f>IF(N288="sníž. přenesená",J288,0)</f>
        <v>0</v>
      </c>
      <c r="BI288" s="228">
        <f>IF(N288="nulová",J288,0)</f>
        <v>0</v>
      </c>
      <c r="BJ288" s="19" t="s">
        <v>83</v>
      </c>
      <c r="BK288" s="228">
        <f>ROUND(I288*H288,2)</f>
        <v>0</v>
      </c>
      <c r="BL288" s="19" t="s">
        <v>447</v>
      </c>
      <c r="BM288" s="227" t="s">
        <v>4663</v>
      </c>
    </row>
    <row r="289" s="2" customFormat="1">
      <c r="A289" s="40"/>
      <c r="B289" s="41"/>
      <c r="C289" s="42"/>
      <c r="D289" s="229" t="s">
        <v>343</v>
      </c>
      <c r="E289" s="42"/>
      <c r="F289" s="230" t="s">
        <v>4664</v>
      </c>
      <c r="G289" s="42"/>
      <c r="H289" s="42"/>
      <c r="I289" s="231"/>
      <c r="J289" s="42"/>
      <c r="K289" s="42"/>
      <c r="L289" s="46"/>
      <c r="M289" s="232"/>
      <c r="N289" s="233"/>
      <c r="O289" s="86"/>
      <c r="P289" s="86"/>
      <c r="Q289" s="86"/>
      <c r="R289" s="86"/>
      <c r="S289" s="86"/>
      <c r="T289" s="86"/>
      <c r="U289" s="87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T289" s="19" t="s">
        <v>343</v>
      </c>
      <c r="AU289" s="19" t="s">
        <v>83</v>
      </c>
    </row>
    <row r="290" s="2" customFormat="1">
      <c r="A290" s="40"/>
      <c r="B290" s="41"/>
      <c r="C290" s="42"/>
      <c r="D290" s="234" t="s">
        <v>345</v>
      </c>
      <c r="E290" s="42"/>
      <c r="F290" s="235" t="s">
        <v>4665</v>
      </c>
      <c r="G290" s="42"/>
      <c r="H290" s="42"/>
      <c r="I290" s="231"/>
      <c r="J290" s="42"/>
      <c r="K290" s="42"/>
      <c r="L290" s="46"/>
      <c r="M290" s="232"/>
      <c r="N290" s="233"/>
      <c r="O290" s="86"/>
      <c r="P290" s="86"/>
      <c r="Q290" s="86"/>
      <c r="R290" s="86"/>
      <c r="S290" s="86"/>
      <c r="T290" s="86"/>
      <c r="U290" s="87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T290" s="19" t="s">
        <v>345</v>
      </c>
      <c r="AU290" s="19" t="s">
        <v>83</v>
      </c>
    </row>
    <row r="291" s="13" customFormat="1">
      <c r="A291" s="13"/>
      <c r="B291" s="236"/>
      <c r="C291" s="237"/>
      <c r="D291" s="229" t="s">
        <v>347</v>
      </c>
      <c r="E291" s="238" t="s">
        <v>19</v>
      </c>
      <c r="F291" s="239" t="s">
        <v>4666</v>
      </c>
      <c r="G291" s="237"/>
      <c r="H291" s="240">
        <v>1</v>
      </c>
      <c r="I291" s="241"/>
      <c r="J291" s="237"/>
      <c r="K291" s="237"/>
      <c r="L291" s="242"/>
      <c r="M291" s="243"/>
      <c r="N291" s="244"/>
      <c r="O291" s="244"/>
      <c r="P291" s="244"/>
      <c r="Q291" s="244"/>
      <c r="R291" s="244"/>
      <c r="S291" s="244"/>
      <c r="T291" s="244"/>
      <c r="U291" s="245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T291" s="246" t="s">
        <v>347</v>
      </c>
      <c r="AU291" s="246" t="s">
        <v>83</v>
      </c>
      <c r="AV291" s="13" t="s">
        <v>85</v>
      </c>
      <c r="AW291" s="13" t="s">
        <v>37</v>
      </c>
      <c r="AX291" s="13" t="s">
        <v>76</v>
      </c>
      <c r="AY291" s="246" t="s">
        <v>335</v>
      </c>
    </row>
    <row r="292" s="13" customFormat="1">
      <c r="A292" s="13"/>
      <c r="B292" s="236"/>
      <c r="C292" s="237"/>
      <c r="D292" s="229" t="s">
        <v>347</v>
      </c>
      <c r="E292" s="238" t="s">
        <v>19</v>
      </c>
      <c r="F292" s="239" t="s">
        <v>4667</v>
      </c>
      <c r="G292" s="237"/>
      <c r="H292" s="240">
        <v>2</v>
      </c>
      <c r="I292" s="241"/>
      <c r="J292" s="237"/>
      <c r="K292" s="237"/>
      <c r="L292" s="242"/>
      <c r="M292" s="243"/>
      <c r="N292" s="244"/>
      <c r="O292" s="244"/>
      <c r="P292" s="244"/>
      <c r="Q292" s="244"/>
      <c r="R292" s="244"/>
      <c r="S292" s="244"/>
      <c r="T292" s="244"/>
      <c r="U292" s="245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T292" s="246" t="s">
        <v>347</v>
      </c>
      <c r="AU292" s="246" t="s">
        <v>83</v>
      </c>
      <c r="AV292" s="13" t="s">
        <v>85</v>
      </c>
      <c r="AW292" s="13" t="s">
        <v>37</v>
      </c>
      <c r="AX292" s="13" t="s">
        <v>76</v>
      </c>
      <c r="AY292" s="246" t="s">
        <v>335</v>
      </c>
    </row>
    <row r="293" s="13" customFormat="1">
      <c r="A293" s="13"/>
      <c r="B293" s="236"/>
      <c r="C293" s="237"/>
      <c r="D293" s="229" t="s">
        <v>347</v>
      </c>
      <c r="E293" s="238" t="s">
        <v>19</v>
      </c>
      <c r="F293" s="239" t="s">
        <v>4668</v>
      </c>
      <c r="G293" s="237"/>
      <c r="H293" s="240">
        <v>1</v>
      </c>
      <c r="I293" s="241"/>
      <c r="J293" s="237"/>
      <c r="K293" s="237"/>
      <c r="L293" s="242"/>
      <c r="M293" s="243"/>
      <c r="N293" s="244"/>
      <c r="O293" s="244"/>
      <c r="P293" s="244"/>
      <c r="Q293" s="244"/>
      <c r="R293" s="244"/>
      <c r="S293" s="244"/>
      <c r="T293" s="244"/>
      <c r="U293" s="245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T293" s="246" t="s">
        <v>347</v>
      </c>
      <c r="AU293" s="246" t="s">
        <v>83</v>
      </c>
      <c r="AV293" s="13" t="s">
        <v>85</v>
      </c>
      <c r="AW293" s="13" t="s">
        <v>37</v>
      </c>
      <c r="AX293" s="13" t="s">
        <v>76</v>
      </c>
      <c r="AY293" s="246" t="s">
        <v>335</v>
      </c>
    </row>
    <row r="294" s="15" customFormat="1">
      <c r="A294" s="15"/>
      <c r="B294" s="267"/>
      <c r="C294" s="268"/>
      <c r="D294" s="229" t="s">
        <v>347</v>
      </c>
      <c r="E294" s="269" t="s">
        <v>19</v>
      </c>
      <c r="F294" s="270" t="s">
        <v>462</v>
      </c>
      <c r="G294" s="268"/>
      <c r="H294" s="271">
        <v>4</v>
      </c>
      <c r="I294" s="272"/>
      <c r="J294" s="268"/>
      <c r="K294" s="268"/>
      <c r="L294" s="273"/>
      <c r="M294" s="274"/>
      <c r="N294" s="275"/>
      <c r="O294" s="275"/>
      <c r="P294" s="275"/>
      <c r="Q294" s="275"/>
      <c r="R294" s="275"/>
      <c r="S294" s="275"/>
      <c r="T294" s="275"/>
      <c r="U294" s="276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T294" s="277" t="s">
        <v>347</v>
      </c>
      <c r="AU294" s="277" t="s">
        <v>83</v>
      </c>
      <c r="AV294" s="15" t="s">
        <v>103</v>
      </c>
      <c r="AW294" s="15" t="s">
        <v>37</v>
      </c>
      <c r="AX294" s="15" t="s">
        <v>83</v>
      </c>
      <c r="AY294" s="277" t="s">
        <v>335</v>
      </c>
    </row>
    <row r="295" s="2" customFormat="1" ht="16.5" customHeight="1">
      <c r="A295" s="40"/>
      <c r="B295" s="41"/>
      <c r="C295" s="257" t="s">
        <v>2539</v>
      </c>
      <c r="D295" s="257" t="s">
        <v>395</v>
      </c>
      <c r="E295" s="258" t="s">
        <v>1685</v>
      </c>
      <c r="F295" s="259" t="s">
        <v>4669</v>
      </c>
      <c r="G295" s="260" t="s">
        <v>666</v>
      </c>
      <c r="H295" s="261">
        <v>1</v>
      </c>
      <c r="I295" s="262"/>
      <c r="J295" s="263">
        <f>ROUND(I295*H295,2)</f>
        <v>0</v>
      </c>
      <c r="K295" s="259" t="s">
        <v>19</v>
      </c>
      <c r="L295" s="264"/>
      <c r="M295" s="265" t="s">
        <v>19</v>
      </c>
      <c r="N295" s="266" t="s">
        <v>47</v>
      </c>
      <c r="O295" s="86"/>
      <c r="P295" s="225">
        <f>O295*H295</f>
        <v>0</v>
      </c>
      <c r="Q295" s="225">
        <v>0.002</v>
      </c>
      <c r="R295" s="225">
        <f>Q295*H295</f>
        <v>0.002</v>
      </c>
      <c r="S295" s="225">
        <v>0</v>
      </c>
      <c r="T295" s="225">
        <f>S295*H295</f>
        <v>0</v>
      </c>
      <c r="U295" s="226" t="s">
        <v>19</v>
      </c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R295" s="227" t="s">
        <v>565</v>
      </c>
      <c r="AT295" s="227" t="s">
        <v>395</v>
      </c>
      <c r="AU295" s="227" t="s">
        <v>83</v>
      </c>
      <c r="AY295" s="19" t="s">
        <v>335</v>
      </c>
      <c r="BE295" s="228">
        <f>IF(N295="základní",J295,0)</f>
        <v>0</v>
      </c>
      <c r="BF295" s="228">
        <f>IF(N295="snížená",J295,0)</f>
        <v>0</v>
      </c>
      <c r="BG295" s="228">
        <f>IF(N295="zákl. přenesená",J295,0)</f>
        <v>0</v>
      </c>
      <c r="BH295" s="228">
        <f>IF(N295="sníž. přenesená",J295,0)</f>
        <v>0</v>
      </c>
      <c r="BI295" s="228">
        <f>IF(N295="nulová",J295,0)</f>
        <v>0</v>
      </c>
      <c r="BJ295" s="19" t="s">
        <v>83</v>
      </c>
      <c r="BK295" s="228">
        <f>ROUND(I295*H295,2)</f>
        <v>0</v>
      </c>
      <c r="BL295" s="19" t="s">
        <v>447</v>
      </c>
      <c r="BM295" s="227" t="s">
        <v>4670</v>
      </c>
    </row>
    <row r="296" s="2" customFormat="1">
      <c r="A296" s="40"/>
      <c r="B296" s="41"/>
      <c r="C296" s="42"/>
      <c r="D296" s="229" t="s">
        <v>343</v>
      </c>
      <c r="E296" s="42"/>
      <c r="F296" s="230" t="s">
        <v>4669</v>
      </c>
      <c r="G296" s="42"/>
      <c r="H296" s="42"/>
      <c r="I296" s="231"/>
      <c r="J296" s="42"/>
      <c r="K296" s="42"/>
      <c r="L296" s="46"/>
      <c r="M296" s="232"/>
      <c r="N296" s="233"/>
      <c r="O296" s="86"/>
      <c r="P296" s="86"/>
      <c r="Q296" s="86"/>
      <c r="R296" s="86"/>
      <c r="S296" s="86"/>
      <c r="T296" s="86"/>
      <c r="U296" s="87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T296" s="19" t="s">
        <v>343</v>
      </c>
      <c r="AU296" s="19" t="s">
        <v>83</v>
      </c>
    </row>
    <row r="297" s="2" customFormat="1" ht="16.5" customHeight="1">
      <c r="A297" s="40"/>
      <c r="B297" s="41"/>
      <c r="C297" s="257" t="s">
        <v>777</v>
      </c>
      <c r="D297" s="257" t="s">
        <v>395</v>
      </c>
      <c r="E297" s="258" t="s">
        <v>1697</v>
      </c>
      <c r="F297" s="259" t="s">
        <v>4671</v>
      </c>
      <c r="G297" s="260" t="s">
        <v>666</v>
      </c>
      <c r="H297" s="261">
        <v>2</v>
      </c>
      <c r="I297" s="262"/>
      <c r="J297" s="263">
        <f>ROUND(I297*H297,2)</f>
        <v>0</v>
      </c>
      <c r="K297" s="259" t="s">
        <v>19</v>
      </c>
      <c r="L297" s="264"/>
      <c r="M297" s="265" t="s">
        <v>19</v>
      </c>
      <c r="N297" s="266" t="s">
        <v>47</v>
      </c>
      <c r="O297" s="86"/>
      <c r="P297" s="225">
        <f>O297*H297</f>
        <v>0</v>
      </c>
      <c r="Q297" s="225">
        <v>0.002</v>
      </c>
      <c r="R297" s="225">
        <f>Q297*H297</f>
        <v>0.0040000000000000001</v>
      </c>
      <c r="S297" s="225">
        <v>0</v>
      </c>
      <c r="T297" s="225">
        <f>S297*H297</f>
        <v>0</v>
      </c>
      <c r="U297" s="226" t="s">
        <v>19</v>
      </c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R297" s="227" t="s">
        <v>565</v>
      </c>
      <c r="AT297" s="227" t="s">
        <v>395</v>
      </c>
      <c r="AU297" s="227" t="s">
        <v>83</v>
      </c>
      <c r="AY297" s="19" t="s">
        <v>335</v>
      </c>
      <c r="BE297" s="228">
        <f>IF(N297="základní",J297,0)</f>
        <v>0</v>
      </c>
      <c r="BF297" s="228">
        <f>IF(N297="snížená",J297,0)</f>
        <v>0</v>
      </c>
      <c r="BG297" s="228">
        <f>IF(N297="zákl. přenesená",J297,0)</f>
        <v>0</v>
      </c>
      <c r="BH297" s="228">
        <f>IF(N297="sníž. přenesená",J297,0)</f>
        <v>0</v>
      </c>
      <c r="BI297" s="228">
        <f>IF(N297="nulová",J297,0)</f>
        <v>0</v>
      </c>
      <c r="BJ297" s="19" t="s">
        <v>83</v>
      </c>
      <c r="BK297" s="228">
        <f>ROUND(I297*H297,2)</f>
        <v>0</v>
      </c>
      <c r="BL297" s="19" t="s">
        <v>447</v>
      </c>
      <c r="BM297" s="227" t="s">
        <v>4672</v>
      </c>
    </row>
    <row r="298" s="2" customFormat="1">
      <c r="A298" s="40"/>
      <c r="B298" s="41"/>
      <c r="C298" s="42"/>
      <c r="D298" s="229" t="s">
        <v>343</v>
      </c>
      <c r="E298" s="42"/>
      <c r="F298" s="230" t="s">
        <v>4671</v>
      </c>
      <c r="G298" s="42"/>
      <c r="H298" s="42"/>
      <c r="I298" s="231"/>
      <c r="J298" s="42"/>
      <c r="K298" s="42"/>
      <c r="L298" s="46"/>
      <c r="M298" s="232"/>
      <c r="N298" s="233"/>
      <c r="O298" s="86"/>
      <c r="P298" s="86"/>
      <c r="Q298" s="86"/>
      <c r="R298" s="86"/>
      <c r="S298" s="86"/>
      <c r="T298" s="86"/>
      <c r="U298" s="87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T298" s="19" t="s">
        <v>343</v>
      </c>
      <c r="AU298" s="19" t="s">
        <v>83</v>
      </c>
    </row>
    <row r="299" s="2" customFormat="1" ht="16.5" customHeight="1">
      <c r="A299" s="40"/>
      <c r="B299" s="41"/>
      <c r="C299" s="257" t="s">
        <v>788</v>
      </c>
      <c r="D299" s="257" t="s">
        <v>395</v>
      </c>
      <c r="E299" s="258" t="s">
        <v>1713</v>
      </c>
      <c r="F299" s="259" t="s">
        <v>4673</v>
      </c>
      <c r="G299" s="260" t="s">
        <v>666</v>
      </c>
      <c r="H299" s="261">
        <v>1</v>
      </c>
      <c r="I299" s="262"/>
      <c r="J299" s="263">
        <f>ROUND(I299*H299,2)</f>
        <v>0</v>
      </c>
      <c r="K299" s="259" t="s">
        <v>19</v>
      </c>
      <c r="L299" s="264"/>
      <c r="M299" s="265" t="s">
        <v>19</v>
      </c>
      <c r="N299" s="266" t="s">
        <v>47</v>
      </c>
      <c r="O299" s="86"/>
      <c r="P299" s="225">
        <f>O299*H299</f>
        <v>0</v>
      </c>
      <c r="Q299" s="225">
        <v>0.002</v>
      </c>
      <c r="R299" s="225">
        <f>Q299*H299</f>
        <v>0.002</v>
      </c>
      <c r="S299" s="225">
        <v>0</v>
      </c>
      <c r="T299" s="225">
        <f>S299*H299</f>
        <v>0</v>
      </c>
      <c r="U299" s="226" t="s">
        <v>19</v>
      </c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R299" s="227" t="s">
        <v>565</v>
      </c>
      <c r="AT299" s="227" t="s">
        <v>395</v>
      </c>
      <c r="AU299" s="227" t="s">
        <v>83</v>
      </c>
      <c r="AY299" s="19" t="s">
        <v>335</v>
      </c>
      <c r="BE299" s="228">
        <f>IF(N299="základní",J299,0)</f>
        <v>0</v>
      </c>
      <c r="BF299" s="228">
        <f>IF(N299="snížená",J299,0)</f>
        <v>0</v>
      </c>
      <c r="BG299" s="228">
        <f>IF(N299="zákl. přenesená",J299,0)</f>
        <v>0</v>
      </c>
      <c r="BH299" s="228">
        <f>IF(N299="sníž. přenesená",J299,0)</f>
        <v>0</v>
      </c>
      <c r="BI299" s="228">
        <f>IF(N299="nulová",J299,0)</f>
        <v>0</v>
      </c>
      <c r="BJ299" s="19" t="s">
        <v>83</v>
      </c>
      <c r="BK299" s="228">
        <f>ROUND(I299*H299,2)</f>
        <v>0</v>
      </c>
      <c r="BL299" s="19" t="s">
        <v>447</v>
      </c>
      <c r="BM299" s="227" t="s">
        <v>4674</v>
      </c>
    </row>
    <row r="300" s="2" customFormat="1">
      <c r="A300" s="40"/>
      <c r="B300" s="41"/>
      <c r="C300" s="42"/>
      <c r="D300" s="229" t="s">
        <v>343</v>
      </c>
      <c r="E300" s="42"/>
      <c r="F300" s="230" t="s">
        <v>4673</v>
      </c>
      <c r="G300" s="42"/>
      <c r="H300" s="42"/>
      <c r="I300" s="231"/>
      <c r="J300" s="42"/>
      <c r="K300" s="42"/>
      <c r="L300" s="46"/>
      <c r="M300" s="232"/>
      <c r="N300" s="233"/>
      <c r="O300" s="86"/>
      <c r="P300" s="86"/>
      <c r="Q300" s="86"/>
      <c r="R300" s="86"/>
      <c r="S300" s="86"/>
      <c r="T300" s="86"/>
      <c r="U300" s="87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T300" s="19" t="s">
        <v>343</v>
      </c>
      <c r="AU300" s="19" t="s">
        <v>83</v>
      </c>
    </row>
    <row r="301" s="2" customFormat="1" ht="24.15" customHeight="1">
      <c r="A301" s="40"/>
      <c r="B301" s="41"/>
      <c r="C301" s="216" t="s">
        <v>794</v>
      </c>
      <c r="D301" s="216" t="s">
        <v>337</v>
      </c>
      <c r="E301" s="217" t="s">
        <v>4675</v>
      </c>
      <c r="F301" s="218" t="s">
        <v>4676</v>
      </c>
      <c r="G301" s="219" t="s">
        <v>666</v>
      </c>
      <c r="H301" s="220">
        <v>149</v>
      </c>
      <c r="I301" s="221"/>
      <c r="J301" s="222">
        <f>ROUND(I301*H301,2)</f>
        <v>0</v>
      </c>
      <c r="K301" s="218" t="s">
        <v>341</v>
      </c>
      <c r="L301" s="46"/>
      <c r="M301" s="223" t="s">
        <v>19</v>
      </c>
      <c r="N301" s="224" t="s">
        <v>47</v>
      </c>
      <c r="O301" s="86"/>
      <c r="P301" s="225">
        <f>O301*H301</f>
        <v>0</v>
      </c>
      <c r="Q301" s="225">
        <v>0</v>
      </c>
      <c r="R301" s="225">
        <f>Q301*H301</f>
        <v>0</v>
      </c>
      <c r="S301" s="225">
        <v>0</v>
      </c>
      <c r="T301" s="225">
        <f>S301*H301</f>
        <v>0</v>
      </c>
      <c r="U301" s="226" t="s">
        <v>19</v>
      </c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R301" s="227" t="s">
        <v>447</v>
      </c>
      <c r="AT301" s="227" t="s">
        <v>337</v>
      </c>
      <c r="AU301" s="227" t="s">
        <v>83</v>
      </c>
      <c r="AY301" s="19" t="s">
        <v>335</v>
      </c>
      <c r="BE301" s="228">
        <f>IF(N301="základní",J301,0)</f>
        <v>0</v>
      </c>
      <c r="BF301" s="228">
        <f>IF(N301="snížená",J301,0)</f>
        <v>0</v>
      </c>
      <c r="BG301" s="228">
        <f>IF(N301="zákl. přenesená",J301,0)</f>
        <v>0</v>
      </c>
      <c r="BH301" s="228">
        <f>IF(N301="sníž. přenesená",J301,0)</f>
        <v>0</v>
      </c>
      <c r="BI301" s="228">
        <f>IF(N301="nulová",J301,0)</f>
        <v>0</v>
      </c>
      <c r="BJ301" s="19" t="s">
        <v>83</v>
      </c>
      <c r="BK301" s="228">
        <f>ROUND(I301*H301,2)</f>
        <v>0</v>
      </c>
      <c r="BL301" s="19" t="s">
        <v>447</v>
      </c>
      <c r="BM301" s="227" t="s">
        <v>4677</v>
      </c>
    </row>
    <row r="302" s="2" customFormat="1">
      <c r="A302" s="40"/>
      <c r="B302" s="41"/>
      <c r="C302" s="42"/>
      <c r="D302" s="229" t="s">
        <v>343</v>
      </c>
      <c r="E302" s="42"/>
      <c r="F302" s="230" t="s">
        <v>4678</v>
      </c>
      <c r="G302" s="42"/>
      <c r="H302" s="42"/>
      <c r="I302" s="231"/>
      <c r="J302" s="42"/>
      <c r="K302" s="42"/>
      <c r="L302" s="46"/>
      <c r="M302" s="232"/>
      <c r="N302" s="233"/>
      <c r="O302" s="86"/>
      <c r="P302" s="86"/>
      <c r="Q302" s="86"/>
      <c r="R302" s="86"/>
      <c r="S302" s="86"/>
      <c r="T302" s="86"/>
      <c r="U302" s="87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T302" s="19" t="s">
        <v>343</v>
      </c>
      <c r="AU302" s="19" t="s">
        <v>83</v>
      </c>
    </row>
    <row r="303" s="2" customFormat="1">
      <c r="A303" s="40"/>
      <c r="B303" s="41"/>
      <c r="C303" s="42"/>
      <c r="D303" s="234" t="s">
        <v>345</v>
      </c>
      <c r="E303" s="42"/>
      <c r="F303" s="235" t="s">
        <v>4679</v>
      </c>
      <c r="G303" s="42"/>
      <c r="H303" s="42"/>
      <c r="I303" s="231"/>
      <c r="J303" s="42"/>
      <c r="K303" s="42"/>
      <c r="L303" s="46"/>
      <c r="M303" s="232"/>
      <c r="N303" s="233"/>
      <c r="O303" s="86"/>
      <c r="P303" s="86"/>
      <c r="Q303" s="86"/>
      <c r="R303" s="86"/>
      <c r="S303" s="86"/>
      <c r="T303" s="86"/>
      <c r="U303" s="87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T303" s="19" t="s">
        <v>345</v>
      </c>
      <c r="AU303" s="19" t="s">
        <v>83</v>
      </c>
    </row>
    <row r="304" s="13" customFormat="1">
      <c r="A304" s="13"/>
      <c r="B304" s="236"/>
      <c r="C304" s="237"/>
      <c r="D304" s="229" t="s">
        <v>347</v>
      </c>
      <c r="E304" s="238" t="s">
        <v>19</v>
      </c>
      <c r="F304" s="239" t="s">
        <v>4680</v>
      </c>
      <c r="G304" s="237"/>
      <c r="H304" s="240">
        <v>120</v>
      </c>
      <c r="I304" s="241"/>
      <c r="J304" s="237"/>
      <c r="K304" s="237"/>
      <c r="L304" s="242"/>
      <c r="M304" s="243"/>
      <c r="N304" s="244"/>
      <c r="O304" s="244"/>
      <c r="P304" s="244"/>
      <c r="Q304" s="244"/>
      <c r="R304" s="244"/>
      <c r="S304" s="244"/>
      <c r="T304" s="244"/>
      <c r="U304" s="245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T304" s="246" t="s">
        <v>347</v>
      </c>
      <c r="AU304" s="246" t="s">
        <v>83</v>
      </c>
      <c r="AV304" s="13" t="s">
        <v>85</v>
      </c>
      <c r="AW304" s="13" t="s">
        <v>37</v>
      </c>
      <c r="AX304" s="13" t="s">
        <v>76</v>
      </c>
      <c r="AY304" s="246" t="s">
        <v>335</v>
      </c>
    </row>
    <row r="305" s="13" customFormat="1">
      <c r="A305" s="13"/>
      <c r="B305" s="236"/>
      <c r="C305" s="237"/>
      <c r="D305" s="229" t="s">
        <v>347</v>
      </c>
      <c r="E305" s="238" t="s">
        <v>19</v>
      </c>
      <c r="F305" s="239" t="s">
        <v>4681</v>
      </c>
      <c r="G305" s="237"/>
      <c r="H305" s="240">
        <v>4</v>
      </c>
      <c r="I305" s="241"/>
      <c r="J305" s="237"/>
      <c r="K305" s="237"/>
      <c r="L305" s="242"/>
      <c r="M305" s="243"/>
      <c r="N305" s="244"/>
      <c r="O305" s="244"/>
      <c r="P305" s="244"/>
      <c r="Q305" s="244"/>
      <c r="R305" s="244"/>
      <c r="S305" s="244"/>
      <c r="T305" s="244"/>
      <c r="U305" s="245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T305" s="246" t="s">
        <v>347</v>
      </c>
      <c r="AU305" s="246" t="s">
        <v>83</v>
      </c>
      <c r="AV305" s="13" t="s">
        <v>85</v>
      </c>
      <c r="AW305" s="13" t="s">
        <v>37</v>
      </c>
      <c r="AX305" s="13" t="s">
        <v>76</v>
      </c>
      <c r="AY305" s="246" t="s">
        <v>335</v>
      </c>
    </row>
    <row r="306" s="13" customFormat="1">
      <c r="A306" s="13"/>
      <c r="B306" s="236"/>
      <c r="C306" s="237"/>
      <c r="D306" s="229" t="s">
        <v>347</v>
      </c>
      <c r="E306" s="238" t="s">
        <v>19</v>
      </c>
      <c r="F306" s="239" t="s">
        <v>4682</v>
      </c>
      <c r="G306" s="237"/>
      <c r="H306" s="240">
        <v>2</v>
      </c>
      <c r="I306" s="241"/>
      <c r="J306" s="237"/>
      <c r="K306" s="237"/>
      <c r="L306" s="242"/>
      <c r="M306" s="243"/>
      <c r="N306" s="244"/>
      <c r="O306" s="244"/>
      <c r="P306" s="244"/>
      <c r="Q306" s="244"/>
      <c r="R306" s="244"/>
      <c r="S306" s="244"/>
      <c r="T306" s="244"/>
      <c r="U306" s="245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T306" s="246" t="s">
        <v>347</v>
      </c>
      <c r="AU306" s="246" t="s">
        <v>83</v>
      </c>
      <c r="AV306" s="13" t="s">
        <v>85</v>
      </c>
      <c r="AW306" s="13" t="s">
        <v>37</v>
      </c>
      <c r="AX306" s="13" t="s">
        <v>76</v>
      </c>
      <c r="AY306" s="246" t="s">
        <v>335</v>
      </c>
    </row>
    <row r="307" s="13" customFormat="1">
      <c r="A307" s="13"/>
      <c r="B307" s="236"/>
      <c r="C307" s="237"/>
      <c r="D307" s="229" t="s">
        <v>347</v>
      </c>
      <c r="E307" s="238" t="s">
        <v>19</v>
      </c>
      <c r="F307" s="239" t="s">
        <v>4683</v>
      </c>
      <c r="G307" s="237"/>
      <c r="H307" s="240">
        <v>13</v>
      </c>
      <c r="I307" s="241"/>
      <c r="J307" s="237"/>
      <c r="K307" s="237"/>
      <c r="L307" s="242"/>
      <c r="M307" s="243"/>
      <c r="N307" s="244"/>
      <c r="O307" s="244"/>
      <c r="P307" s="244"/>
      <c r="Q307" s="244"/>
      <c r="R307" s="244"/>
      <c r="S307" s="244"/>
      <c r="T307" s="244"/>
      <c r="U307" s="245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T307" s="246" t="s">
        <v>347</v>
      </c>
      <c r="AU307" s="246" t="s">
        <v>83</v>
      </c>
      <c r="AV307" s="13" t="s">
        <v>85</v>
      </c>
      <c r="AW307" s="13" t="s">
        <v>37</v>
      </c>
      <c r="AX307" s="13" t="s">
        <v>76</v>
      </c>
      <c r="AY307" s="246" t="s">
        <v>335</v>
      </c>
    </row>
    <row r="308" s="13" customFormat="1">
      <c r="A308" s="13"/>
      <c r="B308" s="236"/>
      <c r="C308" s="237"/>
      <c r="D308" s="229" t="s">
        <v>347</v>
      </c>
      <c r="E308" s="238" t="s">
        <v>19</v>
      </c>
      <c r="F308" s="239" t="s">
        <v>4684</v>
      </c>
      <c r="G308" s="237"/>
      <c r="H308" s="240">
        <v>10</v>
      </c>
      <c r="I308" s="241"/>
      <c r="J308" s="237"/>
      <c r="K308" s="237"/>
      <c r="L308" s="242"/>
      <c r="M308" s="243"/>
      <c r="N308" s="244"/>
      <c r="O308" s="244"/>
      <c r="P308" s="244"/>
      <c r="Q308" s="244"/>
      <c r="R308" s="244"/>
      <c r="S308" s="244"/>
      <c r="T308" s="244"/>
      <c r="U308" s="245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T308" s="246" t="s">
        <v>347</v>
      </c>
      <c r="AU308" s="246" t="s">
        <v>83</v>
      </c>
      <c r="AV308" s="13" t="s">
        <v>85</v>
      </c>
      <c r="AW308" s="13" t="s">
        <v>37</v>
      </c>
      <c r="AX308" s="13" t="s">
        <v>76</v>
      </c>
      <c r="AY308" s="246" t="s">
        <v>335</v>
      </c>
    </row>
    <row r="309" s="15" customFormat="1">
      <c r="A309" s="15"/>
      <c r="B309" s="267"/>
      <c r="C309" s="268"/>
      <c r="D309" s="229" t="s">
        <v>347</v>
      </c>
      <c r="E309" s="269" t="s">
        <v>19</v>
      </c>
      <c r="F309" s="270" t="s">
        <v>462</v>
      </c>
      <c r="G309" s="268"/>
      <c r="H309" s="271">
        <v>149</v>
      </c>
      <c r="I309" s="272"/>
      <c r="J309" s="268"/>
      <c r="K309" s="268"/>
      <c r="L309" s="273"/>
      <c r="M309" s="274"/>
      <c r="N309" s="275"/>
      <c r="O309" s="275"/>
      <c r="P309" s="275"/>
      <c r="Q309" s="275"/>
      <c r="R309" s="275"/>
      <c r="S309" s="275"/>
      <c r="T309" s="275"/>
      <c r="U309" s="276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T309" s="277" t="s">
        <v>347</v>
      </c>
      <c r="AU309" s="277" t="s">
        <v>83</v>
      </c>
      <c r="AV309" s="15" t="s">
        <v>103</v>
      </c>
      <c r="AW309" s="15" t="s">
        <v>37</v>
      </c>
      <c r="AX309" s="15" t="s">
        <v>83</v>
      </c>
      <c r="AY309" s="277" t="s">
        <v>335</v>
      </c>
    </row>
    <row r="310" s="2" customFormat="1" ht="16.5" customHeight="1">
      <c r="A310" s="40"/>
      <c r="B310" s="41"/>
      <c r="C310" s="257" t="s">
        <v>800</v>
      </c>
      <c r="D310" s="257" t="s">
        <v>395</v>
      </c>
      <c r="E310" s="258" t="s">
        <v>2660</v>
      </c>
      <c r="F310" s="259" t="s">
        <v>4685</v>
      </c>
      <c r="G310" s="260" t="s">
        <v>666</v>
      </c>
      <c r="H310" s="261">
        <v>120</v>
      </c>
      <c r="I310" s="262"/>
      <c r="J310" s="263">
        <f>ROUND(I310*H310,2)</f>
        <v>0</v>
      </c>
      <c r="K310" s="259" t="s">
        <v>19</v>
      </c>
      <c r="L310" s="264"/>
      <c r="M310" s="265" t="s">
        <v>19</v>
      </c>
      <c r="N310" s="266" t="s">
        <v>47</v>
      </c>
      <c r="O310" s="86"/>
      <c r="P310" s="225">
        <f>O310*H310</f>
        <v>0</v>
      </c>
      <c r="Q310" s="225">
        <v>0.0050000000000000001</v>
      </c>
      <c r="R310" s="225">
        <f>Q310*H310</f>
        <v>0.59999999999999998</v>
      </c>
      <c r="S310" s="225">
        <v>0</v>
      </c>
      <c r="T310" s="225">
        <f>S310*H310</f>
        <v>0</v>
      </c>
      <c r="U310" s="226" t="s">
        <v>19</v>
      </c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R310" s="227" t="s">
        <v>565</v>
      </c>
      <c r="AT310" s="227" t="s">
        <v>395</v>
      </c>
      <c r="AU310" s="227" t="s">
        <v>83</v>
      </c>
      <c r="AY310" s="19" t="s">
        <v>335</v>
      </c>
      <c r="BE310" s="228">
        <f>IF(N310="základní",J310,0)</f>
        <v>0</v>
      </c>
      <c r="BF310" s="228">
        <f>IF(N310="snížená",J310,0)</f>
        <v>0</v>
      </c>
      <c r="BG310" s="228">
        <f>IF(N310="zákl. přenesená",J310,0)</f>
        <v>0</v>
      </c>
      <c r="BH310" s="228">
        <f>IF(N310="sníž. přenesená",J310,0)</f>
        <v>0</v>
      </c>
      <c r="BI310" s="228">
        <f>IF(N310="nulová",J310,0)</f>
        <v>0</v>
      </c>
      <c r="BJ310" s="19" t="s">
        <v>83</v>
      </c>
      <c r="BK310" s="228">
        <f>ROUND(I310*H310,2)</f>
        <v>0</v>
      </c>
      <c r="BL310" s="19" t="s">
        <v>447</v>
      </c>
      <c r="BM310" s="227" t="s">
        <v>4686</v>
      </c>
    </row>
    <row r="311" s="2" customFormat="1">
      <c r="A311" s="40"/>
      <c r="B311" s="41"/>
      <c r="C311" s="42"/>
      <c r="D311" s="229" t="s">
        <v>343</v>
      </c>
      <c r="E311" s="42"/>
      <c r="F311" s="230" t="s">
        <v>4685</v>
      </c>
      <c r="G311" s="42"/>
      <c r="H311" s="42"/>
      <c r="I311" s="231"/>
      <c r="J311" s="42"/>
      <c r="K311" s="42"/>
      <c r="L311" s="46"/>
      <c r="M311" s="232"/>
      <c r="N311" s="233"/>
      <c r="O311" s="86"/>
      <c r="P311" s="86"/>
      <c r="Q311" s="86"/>
      <c r="R311" s="86"/>
      <c r="S311" s="86"/>
      <c r="T311" s="86"/>
      <c r="U311" s="87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T311" s="19" t="s">
        <v>343</v>
      </c>
      <c r="AU311" s="19" t="s">
        <v>83</v>
      </c>
    </row>
    <row r="312" s="2" customFormat="1" ht="16.5" customHeight="1">
      <c r="A312" s="40"/>
      <c r="B312" s="41"/>
      <c r="C312" s="257" t="s">
        <v>807</v>
      </c>
      <c r="D312" s="257" t="s">
        <v>395</v>
      </c>
      <c r="E312" s="258" t="s">
        <v>2065</v>
      </c>
      <c r="F312" s="259" t="s">
        <v>4687</v>
      </c>
      <c r="G312" s="260" t="s">
        <v>666</v>
      </c>
      <c r="H312" s="261">
        <v>4</v>
      </c>
      <c r="I312" s="262"/>
      <c r="J312" s="263">
        <f>ROUND(I312*H312,2)</f>
        <v>0</v>
      </c>
      <c r="K312" s="259" t="s">
        <v>19</v>
      </c>
      <c r="L312" s="264"/>
      <c r="M312" s="265" t="s">
        <v>19</v>
      </c>
      <c r="N312" s="266" t="s">
        <v>47</v>
      </c>
      <c r="O312" s="86"/>
      <c r="P312" s="225">
        <f>O312*H312</f>
        <v>0</v>
      </c>
      <c r="Q312" s="225">
        <v>0.0050000000000000001</v>
      </c>
      <c r="R312" s="225">
        <f>Q312*H312</f>
        <v>0.02</v>
      </c>
      <c r="S312" s="225">
        <v>0</v>
      </c>
      <c r="T312" s="225">
        <f>S312*H312</f>
        <v>0</v>
      </c>
      <c r="U312" s="226" t="s">
        <v>19</v>
      </c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R312" s="227" t="s">
        <v>565</v>
      </c>
      <c r="AT312" s="227" t="s">
        <v>395</v>
      </c>
      <c r="AU312" s="227" t="s">
        <v>83</v>
      </c>
      <c r="AY312" s="19" t="s">
        <v>335</v>
      </c>
      <c r="BE312" s="228">
        <f>IF(N312="základní",J312,0)</f>
        <v>0</v>
      </c>
      <c r="BF312" s="228">
        <f>IF(N312="snížená",J312,0)</f>
        <v>0</v>
      </c>
      <c r="BG312" s="228">
        <f>IF(N312="zákl. přenesená",J312,0)</f>
        <v>0</v>
      </c>
      <c r="BH312" s="228">
        <f>IF(N312="sníž. přenesená",J312,0)</f>
        <v>0</v>
      </c>
      <c r="BI312" s="228">
        <f>IF(N312="nulová",J312,0)</f>
        <v>0</v>
      </c>
      <c r="BJ312" s="19" t="s">
        <v>83</v>
      </c>
      <c r="BK312" s="228">
        <f>ROUND(I312*H312,2)</f>
        <v>0</v>
      </c>
      <c r="BL312" s="19" t="s">
        <v>447</v>
      </c>
      <c r="BM312" s="227" t="s">
        <v>4688</v>
      </c>
    </row>
    <row r="313" s="2" customFormat="1">
      <c r="A313" s="40"/>
      <c r="B313" s="41"/>
      <c r="C313" s="42"/>
      <c r="D313" s="229" t="s">
        <v>343</v>
      </c>
      <c r="E313" s="42"/>
      <c r="F313" s="230" t="s">
        <v>4687</v>
      </c>
      <c r="G313" s="42"/>
      <c r="H313" s="42"/>
      <c r="I313" s="231"/>
      <c r="J313" s="42"/>
      <c r="K313" s="42"/>
      <c r="L313" s="46"/>
      <c r="M313" s="232"/>
      <c r="N313" s="233"/>
      <c r="O313" s="86"/>
      <c r="P313" s="86"/>
      <c r="Q313" s="86"/>
      <c r="R313" s="86"/>
      <c r="S313" s="86"/>
      <c r="T313" s="86"/>
      <c r="U313" s="87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T313" s="19" t="s">
        <v>343</v>
      </c>
      <c r="AU313" s="19" t="s">
        <v>83</v>
      </c>
    </row>
    <row r="314" s="2" customFormat="1" ht="16.5" customHeight="1">
      <c r="A314" s="40"/>
      <c r="B314" s="41"/>
      <c r="C314" s="257" t="s">
        <v>821</v>
      </c>
      <c r="D314" s="257" t="s">
        <v>395</v>
      </c>
      <c r="E314" s="258" t="s">
        <v>2075</v>
      </c>
      <c r="F314" s="259" t="s">
        <v>4689</v>
      </c>
      <c r="G314" s="260" t="s">
        <v>666</v>
      </c>
      <c r="H314" s="261">
        <v>2</v>
      </c>
      <c r="I314" s="262"/>
      <c r="J314" s="263">
        <f>ROUND(I314*H314,2)</f>
        <v>0</v>
      </c>
      <c r="K314" s="259" t="s">
        <v>19</v>
      </c>
      <c r="L314" s="264"/>
      <c r="M314" s="265" t="s">
        <v>19</v>
      </c>
      <c r="N314" s="266" t="s">
        <v>47</v>
      </c>
      <c r="O314" s="86"/>
      <c r="P314" s="225">
        <f>O314*H314</f>
        <v>0</v>
      </c>
      <c r="Q314" s="225">
        <v>0.0050000000000000001</v>
      </c>
      <c r="R314" s="225">
        <f>Q314*H314</f>
        <v>0.01</v>
      </c>
      <c r="S314" s="225">
        <v>0</v>
      </c>
      <c r="T314" s="225">
        <f>S314*H314</f>
        <v>0</v>
      </c>
      <c r="U314" s="226" t="s">
        <v>19</v>
      </c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R314" s="227" t="s">
        <v>565</v>
      </c>
      <c r="AT314" s="227" t="s">
        <v>395</v>
      </c>
      <c r="AU314" s="227" t="s">
        <v>83</v>
      </c>
      <c r="AY314" s="19" t="s">
        <v>335</v>
      </c>
      <c r="BE314" s="228">
        <f>IF(N314="základní",J314,0)</f>
        <v>0</v>
      </c>
      <c r="BF314" s="228">
        <f>IF(N314="snížená",J314,0)</f>
        <v>0</v>
      </c>
      <c r="BG314" s="228">
        <f>IF(N314="zákl. přenesená",J314,0)</f>
        <v>0</v>
      </c>
      <c r="BH314" s="228">
        <f>IF(N314="sníž. přenesená",J314,0)</f>
        <v>0</v>
      </c>
      <c r="BI314" s="228">
        <f>IF(N314="nulová",J314,0)</f>
        <v>0</v>
      </c>
      <c r="BJ314" s="19" t="s">
        <v>83</v>
      </c>
      <c r="BK314" s="228">
        <f>ROUND(I314*H314,2)</f>
        <v>0</v>
      </c>
      <c r="BL314" s="19" t="s">
        <v>447</v>
      </c>
      <c r="BM314" s="227" t="s">
        <v>4690</v>
      </c>
    </row>
    <row r="315" s="2" customFormat="1">
      <c r="A315" s="40"/>
      <c r="B315" s="41"/>
      <c r="C315" s="42"/>
      <c r="D315" s="229" t="s">
        <v>343</v>
      </c>
      <c r="E315" s="42"/>
      <c r="F315" s="230" t="s">
        <v>4689</v>
      </c>
      <c r="G315" s="42"/>
      <c r="H315" s="42"/>
      <c r="I315" s="231"/>
      <c r="J315" s="42"/>
      <c r="K315" s="42"/>
      <c r="L315" s="46"/>
      <c r="M315" s="232"/>
      <c r="N315" s="233"/>
      <c r="O315" s="86"/>
      <c r="P315" s="86"/>
      <c r="Q315" s="86"/>
      <c r="R315" s="86"/>
      <c r="S315" s="86"/>
      <c r="T315" s="86"/>
      <c r="U315" s="87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T315" s="19" t="s">
        <v>343</v>
      </c>
      <c r="AU315" s="19" t="s">
        <v>83</v>
      </c>
    </row>
    <row r="316" s="2" customFormat="1" ht="16.5" customHeight="1">
      <c r="A316" s="40"/>
      <c r="B316" s="41"/>
      <c r="C316" s="257" t="s">
        <v>831</v>
      </c>
      <c r="D316" s="257" t="s">
        <v>395</v>
      </c>
      <c r="E316" s="258" t="s">
        <v>2373</v>
      </c>
      <c r="F316" s="259" t="s">
        <v>4691</v>
      </c>
      <c r="G316" s="260" t="s">
        <v>666</v>
      </c>
      <c r="H316" s="261">
        <v>13</v>
      </c>
      <c r="I316" s="262"/>
      <c r="J316" s="263">
        <f>ROUND(I316*H316,2)</f>
        <v>0</v>
      </c>
      <c r="K316" s="259" t="s">
        <v>19</v>
      </c>
      <c r="L316" s="264"/>
      <c r="M316" s="265" t="s">
        <v>19</v>
      </c>
      <c r="N316" s="266" t="s">
        <v>47</v>
      </c>
      <c r="O316" s="86"/>
      <c r="P316" s="225">
        <f>O316*H316</f>
        <v>0</v>
      </c>
      <c r="Q316" s="225">
        <v>0.0050000000000000001</v>
      </c>
      <c r="R316" s="225">
        <f>Q316*H316</f>
        <v>0.065000000000000002</v>
      </c>
      <c r="S316" s="225">
        <v>0</v>
      </c>
      <c r="T316" s="225">
        <f>S316*H316</f>
        <v>0</v>
      </c>
      <c r="U316" s="226" t="s">
        <v>19</v>
      </c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R316" s="227" t="s">
        <v>565</v>
      </c>
      <c r="AT316" s="227" t="s">
        <v>395</v>
      </c>
      <c r="AU316" s="227" t="s">
        <v>83</v>
      </c>
      <c r="AY316" s="19" t="s">
        <v>335</v>
      </c>
      <c r="BE316" s="228">
        <f>IF(N316="základní",J316,0)</f>
        <v>0</v>
      </c>
      <c r="BF316" s="228">
        <f>IF(N316="snížená",J316,0)</f>
        <v>0</v>
      </c>
      <c r="BG316" s="228">
        <f>IF(N316="zákl. přenesená",J316,0)</f>
        <v>0</v>
      </c>
      <c r="BH316" s="228">
        <f>IF(N316="sníž. přenesená",J316,0)</f>
        <v>0</v>
      </c>
      <c r="BI316" s="228">
        <f>IF(N316="nulová",J316,0)</f>
        <v>0</v>
      </c>
      <c r="BJ316" s="19" t="s">
        <v>83</v>
      </c>
      <c r="BK316" s="228">
        <f>ROUND(I316*H316,2)</f>
        <v>0</v>
      </c>
      <c r="BL316" s="19" t="s">
        <v>447</v>
      </c>
      <c r="BM316" s="227" t="s">
        <v>4692</v>
      </c>
    </row>
    <row r="317" s="2" customFormat="1">
      <c r="A317" s="40"/>
      <c r="B317" s="41"/>
      <c r="C317" s="42"/>
      <c r="D317" s="229" t="s">
        <v>343</v>
      </c>
      <c r="E317" s="42"/>
      <c r="F317" s="230" t="s">
        <v>4691</v>
      </c>
      <c r="G317" s="42"/>
      <c r="H317" s="42"/>
      <c r="I317" s="231"/>
      <c r="J317" s="42"/>
      <c r="K317" s="42"/>
      <c r="L317" s="46"/>
      <c r="M317" s="232"/>
      <c r="N317" s="233"/>
      <c r="O317" s="86"/>
      <c r="P317" s="86"/>
      <c r="Q317" s="86"/>
      <c r="R317" s="86"/>
      <c r="S317" s="86"/>
      <c r="T317" s="86"/>
      <c r="U317" s="87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T317" s="19" t="s">
        <v>343</v>
      </c>
      <c r="AU317" s="19" t="s">
        <v>83</v>
      </c>
    </row>
    <row r="318" s="2" customFormat="1" ht="16.5" customHeight="1">
      <c r="A318" s="40"/>
      <c r="B318" s="41"/>
      <c r="C318" s="257" t="s">
        <v>837</v>
      </c>
      <c r="D318" s="257" t="s">
        <v>395</v>
      </c>
      <c r="E318" s="258" t="s">
        <v>1681</v>
      </c>
      <c r="F318" s="259" t="s">
        <v>4693</v>
      </c>
      <c r="G318" s="260" t="s">
        <v>666</v>
      </c>
      <c r="H318" s="261">
        <v>10</v>
      </c>
      <c r="I318" s="262"/>
      <c r="J318" s="263">
        <f>ROUND(I318*H318,2)</f>
        <v>0</v>
      </c>
      <c r="K318" s="259" t="s">
        <v>19</v>
      </c>
      <c r="L318" s="264"/>
      <c r="M318" s="265" t="s">
        <v>19</v>
      </c>
      <c r="N318" s="266" t="s">
        <v>47</v>
      </c>
      <c r="O318" s="86"/>
      <c r="P318" s="225">
        <f>O318*H318</f>
        <v>0</v>
      </c>
      <c r="Q318" s="225">
        <v>0.0050000000000000001</v>
      </c>
      <c r="R318" s="225">
        <f>Q318*H318</f>
        <v>0.050000000000000003</v>
      </c>
      <c r="S318" s="225">
        <v>0</v>
      </c>
      <c r="T318" s="225">
        <f>S318*H318</f>
        <v>0</v>
      </c>
      <c r="U318" s="226" t="s">
        <v>19</v>
      </c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R318" s="227" t="s">
        <v>565</v>
      </c>
      <c r="AT318" s="227" t="s">
        <v>395</v>
      </c>
      <c r="AU318" s="227" t="s">
        <v>83</v>
      </c>
      <c r="AY318" s="19" t="s">
        <v>335</v>
      </c>
      <c r="BE318" s="228">
        <f>IF(N318="základní",J318,0)</f>
        <v>0</v>
      </c>
      <c r="BF318" s="228">
        <f>IF(N318="snížená",J318,0)</f>
        <v>0</v>
      </c>
      <c r="BG318" s="228">
        <f>IF(N318="zákl. přenesená",J318,0)</f>
        <v>0</v>
      </c>
      <c r="BH318" s="228">
        <f>IF(N318="sníž. přenesená",J318,0)</f>
        <v>0</v>
      </c>
      <c r="BI318" s="228">
        <f>IF(N318="nulová",J318,0)</f>
        <v>0</v>
      </c>
      <c r="BJ318" s="19" t="s">
        <v>83</v>
      </c>
      <c r="BK318" s="228">
        <f>ROUND(I318*H318,2)</f>
        <v>0</v>
      </c>
      <c r="BL318" s="19" t="s">
        <v>447</v>
      </c>
      <c r="BM318" s="227" t="s">
        <v>4694</v>
      </c>
    </row>
    <row r="319" s="2" customFormat="1">
      <c r="A319" s="40"/>
      <c r="B319" s="41"/>
      <c r="C319" s="42"/>
      <c r="D319" s="229" t="s">
        <v>343</v>
      </c>
      <c r="E319" s="42"/>
      <c r="F319" s="230" t="s">
        <v>4693</v>
      </c>
      <c r="G319" s="42"/>
      <c r="H319" s="42"/>
      <c r="I319" s="231"/>
      <c r="J319" s="42"/>
      <c r="K319" s="42"/>
      <c r="L319" s="46"/>
      <c r="M319" s="232"/>
      <c r="N319" s="233"/>
      <c r="O319" s="86"/>
      <c r="P319" s="86"/>
      <c r="Q319" s="86"/>
      <c r="R319" s="86"/>
      <c r="S319" s="86"/>
      <c r="T319" s="86"/>
      <c r="U319" s="87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T319" s="19" t="s">
        <v>343</v>
      </c>
      <c r="AU319" s="19" t="s">
        <v>83</v>
      </c>
    </row>
    <row r="320" s="2" customFormat="1" ht="16.5" customHeight="1">
      <c r="A320" s="40"/>
      <c r="B320" s="41"/>
      <c r="C320" s="216" t="s">
        <v>842</v>
      </c>
      <c r="D320" s="216" t="s">
        <v>337</v>
      </c>
      <c r="E320" s="217" t="s">
        <v>4695</v>
      </c>
      <c r="F320" s="218" t="s">
        <v>4696</v>
      </c>
      <c r="G320" s="219" t="s">
        <v>666</v>
      </c>
      <c r="H320" s="220">
        <v>7</v>
      </c>
      <c r="I320" s="221"/>
      <c r="J320" s="222">
        <f>ROUND(I320*H320,2)</f>
        <v>0</v>
      </c>
      <c r="K320" s="218" t="s">
        <v>341</v>
      </c>
      <c r="L320" s="46"/>
      <c r="M320" s="223" t="s">
        <v>19</v>
      </c>
      <c r="N320" s="224" t="s">
        <v>47</v>
      </c>
      <c r="O320" s="86"/>
      <c r="P320" s="225">
        <f>O320*H320</f>
        <v>0</v>
      </c>
      <c r="Q320" s="225">
        <v>0</v>
      </c>
      <c r="R320" s="225">
        <f>Q320*H320</f>
        <v>0</v>
      </c>
      <c r="S320" s="225">
        <v>0</v>
      </c>
      <c r="T320" s="225">
        <f>S320*H320</f>
        <v>0</v>
      </c>
      <c r="U320" s="226" t="s">
        <v>19</v>
      </c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R320" s="227" t="s">
        <v>447</v>
      </c>
      <c r="AT320" s="227" t="s">
        <v>337</v>
      </c>
      <c r="AU320" s="227" t="s">
        <v>83</v>
      </c>
      <c r="AY320" s="19" t="s">
        <v>335</v>
      </c>
      <c r="BE320" s="228">
        <f>IF(N320="základní",J320,0)</f>
        <v>0</v>
      </c>
      <c r="BF320" s="228">
        <f>IF(N320="snížená",J320,0)</f>
        <v>0</v>
      </c>
      <c r="BG320" s="228">
        <f>IF(N320="zákl. přenesená",J320,0)</f>
        <v>0</v>
      </c>
      <c r="BH320" s="228">
        <f>IF(N320="sníž. přenesená",J320,0)</f>
        <v>0</v>
      </c>
      <c r="BI320" s="228">
        <f>IF(N320="nulová",J320,0)</f>
        <v>0</v>
      </c>
      <c r="BJ320" s="19" t="s">
        <v>83</v>
      </c>
      <c r="BK320" s="228">
        <f>ROUND(I320*H320,2)</f>
        <v>0</v>
      </c>
      <c r="BL320" s="19" t="s">
        <v>447</v>
      </c>
      <c r="BM320" s="227" t="s">
        <v>4697</v>
      </c>
    </row>
    <row r="321" s="2" customFormat="1">
      <c r="A321" s="40"/>
      <c r="B321" s="41"/>
      <c r="C321" s="42"/>
      <c r="D321" s="229" t="s">
        <v>343</v>
      </c>
      <c r="E321" s="42"/>
      <c r="F321" s="230" t="s">
        <v>4698</v>
      </c>
      <c r="G321" s="42"/>
      <c r="H321" s="42"/>
      <c r="I321" s="231"/>
      <c r="J321" s="42"/>
      <c r="K321" s="42"/>
      <c r="L321" s="46"/>
      <c r="M321" s="232"/>
      <c r="N321" s="233"/>
      <c r="O321" s="86"/>
      <c r="P321" s="86"/>
      <c r="Q321" s="86"/>
      <c r="R321" s="86"/>
      <c r="S321" s="86"/>
      <c r="T321" s="86"/>
      <c r="U321" s="87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T321" s="19" t="s">
        <v>343</v>
      </c>
      <c r="AU321" s="19" t="s">
        <v>83</v>
      </c>
    </row>
    <row r="322" s="2" customFormat="1">
      <c r="A322" s="40"/>
      <c r="B322" s="41"/>
      <c r="C322" s="42"/>
      <c r="D322" s="234" t="s">
        <v>345</v>
      </c>
      <c r="E322" s="42"/>
      <c r="F322" s="235" t="s">
        <v>4699</v>
      </c>
      <c r="G322" s="42"/>
      <c r="H322" s="42"/>
      <c r="I322" s="231"/>
      <c r="J322" s="42"/>
      <c r="K322" s="42"/>
      <c r="L322" s="46"/>
      <c r="M322" s="232"/>
      <c r="N322" s="233"/>
      <c r="O322" s="86"/>
      <c r="P322" s="86"/>
      <c r="Q322" s="86"/>
      <c r="R322" s="86"/>
      <c r="S322" s="86"/>
      <c r="T322" s="86"/>
      <c r="U322" s="87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T322" s="19" t="s">
        <v>345</v>
      </c>
      <c r="AU322" s="19" t="s">
        <v>83</v>
      </c>
    </row>
    <row r="323" s="13" customFormat="1">
      <c r="A323" s="13"/>
      <c r="B323" s="236"/>
      <c r="C323" s="237"/>
      <c r="D323" s="229" t="s">
        <v>347</v>
      </c>
      <c r="E323" s="238" t="s">
        <v>19</v>
      </c>
      <c r="F323" s="239" t="s">
        <v>4700</v>
      </c>
      <c r="G323" s="237"/>
      <c r="H323" s="240">
        <v>7</v>
      </c>
      <c r="I323" s="241"/>
      <c r="J323" s="237"/>
      <c r="K323" s="237"/>
      <c r="L323" s="242"/>
      <c r="M323" s="243"/>
      <c r="N323" s="244"/>
      <c r="O323" s="244"/>
      <c r="P323" s="244"/>
      <c r="Q323" s="244"/>
      <c r="R323" s="244"/>
      <c r="S323" s="244"/>
      <c r="T323" s="244"/>
      <c r="U323" s="245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T323" s="246" t="s">
        <v>347</v>
      </c>
      <c r="AU323" s="246" t="s">
        <v>83</v>
      </c>
      <c r="AV323" s="13" t="s">
        <v>85</v>
      </c>
      <c r="AW323" s="13" t="s">
        <v>37</v>
      </c>
      <c r="AX323" s="13" t="s">
        <v>83</v>
      </c>
      <c r="AY323" s="246" t="s">
        <v>335</v>
      </c>
    </row>
    <row r="324" s="2" customFormat="1" ht="16.5" customHeight="1">
      <c r="A324" s="40"/>
      <c r="B324" s="41"/>
      <c r="C324" s="257" t="s">
        <v>851</v>
      </c>
      <c r="D324" s="257" t="s">
        <v>395</v>
      </c>
      <c r="E324" s="258" t="s">
        <v>687</v>
      </c>
      <c r="F324" s="259" t="s">
        <v>4701</v>
      </c>
      <c r="G324" s="260" t="s">
        <v>666</v>
      </c>
      <c r="H324" s="261">
        <v>7</v>
      </c>
      <c r="I324" s="262"/>
      <c r="J324" s="263">
        <f>ROUND(I324*H324,2)</f>
        <v>0</v>
      </c>
      <c r="K324" s="259" t="s">
        <v>19</v>
      </c>
      <c r="L324" s="264"/>
      <c r="M324" s="265" t="s">
        <v>19</v>
      </c>
      <c r="N324" s="266" t="s">
        <v>47</v>
      </c>
      <c r="O324" s="86"/>
      <c r="P324" s="225">
        <f>O324*H324</f>
        <v>0</v>
      </c>
      <c r="Q324" s="225">
        <v>0.0050000000000000001</v>
      </c>
      <c r="R324" s="225">
        <f>Q324*H324</f>
        <v>0.035000000000000003</v>
      </c>
      <c r="S324" s="225">
        <v>0</v>
      </c>
      <c r="T324" s="225">
        <f>S324*H324</f>
        <v>0</v>
      </c>
      <c r="U324" s="226" t="s">
        <v>19</v>
      </c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R324" s="227" t="s">
        <v>565</v>
      </c>
      <c r="AT324" s="227" t="s">
        <v>395</v>
      </c>
      <c r="AU324" s="227" t="s">
        <v>83</v>
      </c>
      <c r="AY324" s="19" t="s">
        <v>335</v>
      </c>
      <c r="BE324" s="228">
        <f>IF(N324="základní",J324,0)</f>
        <v>0</v>
      </c>
      <c r="BF324" s="228">
        <f>IF(N324="snížená",J324,0)</f>
        <v>0</v>
      </c>
      <c r="BG324" s="228">
        <f>IF(N324="zákl. přenesená",J324,0)</f>
        <v>0</v>
      </c>
      <c r="BH324" s="228">
        <f>IF(N324="sníž. přenesená",J324,0)</f>
        <v>0</v>
      </c>
      <c r="BI324" s="228">
        <f>IF(N324="nulová",J324,0)</f>
        <v>0</v>
      </c>
      <c r="BJ324" s="19" t="s">
        <v>83</v>
      </c>
      <c r="BK324" s="228">
        <f>ROUND(I324*H324,2)</f>
        <v>0</v>
      </c>
      <c r="BL324" s="19" t="s">
        <v>447</v>
      </c>
      <c r="BM324" s="227" t="s">
        <v>4702</v>
      </c>
    </row>
    <row r="325" s="2" customFormat="1">
      <c r="A325" s="40"/>
      <c r="B325" s="41"/>
      <c r="C325" s="42"/>
      <c r="D325" s="229" t="s">
        <v>343</v>
      </c>
      <c r="E325" s="42"/>
      <c r="F325" s="230" t="s">
        <v>4701</v>
      </c>
      <c r="G325" s="42"/>
      <c r="H325" s="42"/>
      <c r="I325" s="231"/>
      <c r="J325" s="42"/>
      <c r="K325" s="42"/>
      <c r="L325" s="46"/>
      <c r="M325" s="232"/>
      <c r="N325" s="233"/>
      <c r="O325" s="86"/>
      <c r="P325" s="86"/>
      <c r="Q325" s="86"/>
      <c r="R325" s="86"/>
      <c r="S325" s="86"/>
      <c r="T325" s="86"/>
      <c r="U325" s="87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T325" s="19" t="s">
        <v>343</v>
      </c>
      <c r="AU325" s="19" t="s">
        <v>83</v>
      </c>
    </row>
    <row r="326" s="12" customFormat="1" ht="25.92" customHeight="1">
      <c r="A326" s="12"/>
      <c r="B326" s="200"/>
      <c r="C326" s="201"/>
      <c r="D326" s="202" t="s">
        <v>75</v>
      </c>
      <c r="E326" s="203" t="s">
        <v>3452</v>
      </c>
      <c r="F326" s="203" t="s">
        <v>4703</v>
      </c>
      <c r="G326" s="201"/>
      <c r="H326" s="201"/>
      <c r="I326" s="204"/>
      <c r="J326" s="205">
        <f>BK326</f>
        <v>0</v>
      </c>
      <c r="K326" s="201"/>
      <c r="L326" s="206"/>
      <c r="M326" s="207"/>
      <c r="N326" s="208"/>
      <c r="O326" s="208"/>
      <c r="P326" s="209">
        <f>SUM(P327:P387)</f>
        <v>0</v>
      </c>
      <c r="Q326" s="208"/>
      <c r="R326" s="209">
        <f>SUM(R327:R387)</f>
        <v>0.71499999999999986</v>
      </c>
      <c r="S326" s="208"/>
      <c r="T326" s="209">
        <f>SUM(T327:T387)</f>
        <v>0</v>
      </c>
      <c r="U326" s="210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R326" s="211" t="s">
        <v>83</v>
      </c>
      <c r="AT326" s="212" t="s">
        <v>75</v>
      </c>
      <c r="AU326" s="212" t="s">
        <v>76</v>
      </c>
      <c r="AY326" s="211" t="s">
        <v>335</v>
      </c>
      <c r="BK326" s="213">
        <f>SUM(BK327:BK387)</f>
        <v>0</v>
      </c>
    </row>
    <row r="327" s="2" customFormat="1" ht="16.5" customHeight="1">
      <c r="A327" s="40"/>
      <c r="B327" s="41"/>
      <c r="C327" s="216" t="s">
        <v>854</v>
      </c>
      <c r="D327" s="216" t="s">
        <v>337</v>
      </c>
      <c r="E327" s="217" t="s">
        <v>4704</v>
      </c>
      <c r="F327" s="218" t="s">
        <v>4705</v>
      </c>
      <c r="G327" s="219" t="s">
        <v>618</v>
      </c>
      <c r="H327" s="220">
        <v>150</v>
      </c>
      <c r="I327" s="221"/>
      <c r="J327" s="222">
        <f>ROUND(I327*H327,2)</f>
        <v>0</v>
      </c>
      <c r="K327" s="218" t="s">
        <v>341</v>
      </c>
      <c r="L327" s="46"/>
      <c r="M327" s="223" t="s">
        <v>19</v>
      </c>
      <c r="N327" s="224" t="s">
        <v>47</v>
      </c>
      <c r="O327" s="86"/>
      <c r="P327" s="225">
        <f>O327*H327</f>
        <v>0</v>
      </c>
      <c r="Q327" s="225">
        <v>0</v>
      </c>
      <c r="R327" s="225">
        <f>Q327*H327</f>
        <v>0</v>
      </c>
      <c r="S327" s="225">
        <v>0</v>
      </c>
      <c r="T327" s="225">
        <f>S327*H327</f>
        <v>0</v>
      </c>
      <c r="U327" s="226" t="s">
        <v>19</v>
      </c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R327" s="227" t="s">
        <v>447</v>
      </c>
      <c r="AT327" s="227" t="s">
        <v>337</v>
      </c>
      <c r="AU327" s="227" t="s">
        <v>83</v>
      </c>
      <c r="AY327" s="19" t="s">
        <v>335</v>
      </c>
      <c r="BE327" s="228">
        <f>IF(N327="základní",J327,0)</f>
        <v>0</v>
      </c>
      <c r="BF327" s="228">
        <f>IF(N327="snížená",J327,0)</f>
        <v>0</v>
      </c>
      <c r="BG327" s="228">
        <f>IF(N327="zákl. přenesená",J327,0)</f>
        <v>0</v>
      </c>
      <c r="BH327" s="228">
        <f>IF(N327="sníž. přenesená",J327,0)</f>
        <v>0</v>
      </c>
      <c r="BI327" s="228">
        <f>IF(N327="nulová",J327,0)</f>
        <v>0</v>
      </c>
      <c r="BJ327" s="19" t="s">
        <v>83</v>
      </c>
      <c r="BK327" s="228">
        <f>ROUND(I327*H327,2)</f>
        <v>0</v>
      </c>
      <c r="BL327" s="19" t="s">
        <v>447</v>
      </c>
      <c r="BM327" s="227" t="s">
        <v>4706</v>
      </c>
    </row>
    <row r="328" s="2" customFormat="1">
      <c r="A328" s="40"/>
      <c r="B328" s="41"/>
      <c r="C328" s="42"/>
      <c r="D328" s="229" t="s">
        <v>343</v>
      </c>
      <c r="E328" s="42"/>
      <c r="F328" s="230" t="s">
        <v>4707</v>
      </c>
      <c r="G328" s="42"/>
      <c r="H328" s="42"/>
      <c r="I328" s="231"/>
      <c r="J328" s="42"/>
      <c r="K328" s="42"/>
      <c r="L328" s="46"/>
      <c r="M328" s="232"/>
      <c r="N328" s="233"/>
      <c r="O328" s="86"/>
      <c r="P328" s="86"/>
      <c r="Q328" s="86"/>
      <c r="R328" s="86"/>
      <c r="S328" s="86"/>
      <c r="T328" s="86"/>
      <c r="U328" s="87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T328" s="19" t="s">
        <v>343</v>
      </c>
      <c r="AU328" s="19" t="s">
        <v>83</v>
      </c>
    </row>
    <row r="329" s="2" customFormat="1">
      <c r="A329" s="40"/>
      <c r="B329" s="41"/>
      <c r="C329" s="42"/>
      <c r="D329" s="234" t="s">
        <v>345</v>
      </c>
      <c r="E329" s="42"/>
      <c r="F329" s="235" t="s">
        <v>4708</v>
      </c>
      <c r="G329" s="42"/>
      <c r="H329" s="42"/>
      <c r="I329" s="231"/>
      <c r="J329" s="42"/>
      <c r="K329" s="42"/>
      <c r="L329" s="46"/>
      <c r="M329" s="232"/>
      <c r="N329" s="233"/>
      <c r="O329" s="86"/>
      <c r="P329" s="86"/>
      <c r="Q329" s="86"/>
      <c r="R329" s="86"/>
      <c r="S329" s="86"/>
      <c r="T329" s="86"/>
      <c r="U329" s="87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T329" s="19" t="s">
        <v>345</v>
      </c>
      <c r="AU329" s="19" t="s">
        <v>83</v>
      </c>
    </row>
    <row r="330" s="2" customFormat="1" ht="16.5" customHeight="1">
      <c r="A330" s="40"/>
      <c r="B330" s="41"/>
      <c r="C330" s="257" t="s">
        <v>873</v>
      </c>
      <c r="D330" s="257" t="s">
        <v>395</v>
      </c>
      <c r="E330" s="258" t="s">
        <v>4709</v>
      </c>
      <c r="F330" s="259" t="s">
        <v>4710</v>
      </c>
      <c r="G330" s="260" t="s">
        <v>618</v>
      </c>
      <c r="H330" s="261">
        <v>165</v>
      </c>
      <c r="I330" s="262"/>
      <c r="J330" s="263">
        <f>ROUND(I330*H330,2)</f>
        <v>0</v>
      </c>
      <c r="K330" s="259" t="s">
        <v>341</v>
      </c>
      <c r="L330" s="264"/>
      <c r="M330" s="265" t="s">
        <v>19</v>
      </c>
      <c r="N330" s="266" t="s">
        <v>47</v>
      </c>
      <c r="O330" s="86"/>
      <c r="P330" s="225">
        <f>O330*H330</f>
        <v>0</v>
      </c>
      <c r="Q330" s="225">
        <v>0.00011</v>
      </c>
      <c r="R330" s="225">
        <f>Q330*H330</f>
        <v>0.018149999999999999</v>
      </c>
      <c r="S330" s="225">
        <v>0</v>
      </c>
      <c r="T330" s="225">
        <f>S330*H330</f>
        <v>0</v>
      </c>
      <c r="U330" s="226" t="s">
        <v>19</v>
      </c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R330" s="227" t="s">
        <v>565</v>
      </c>
      <c r="AT330" s="227" t="s">
        <v>395</v>
      </c>
      <c r="AU330" s="227" t="s">
        <v>83</v>
      </c>
      <c r="AY330" s="19" t="s">
        <v>335</v>
      </c>
      <c r="BE330" s="228">
        <f>IF(N330="základní",J330,0)</f>
        <v>0</v>
      </c>
      <c r="BF330" s="228">
        <f>IF(N330="snížená",J330,0)</f>
        <v>0</v>
      </c>
      <c r="BG330" s="228">
        <f>IF(N330="zákl. přenesená",J330,0)</f>
        <v>0</v>
      </c>
      <c r="BH330" s="228">
        <f>IF(N330="sníž. přenesená",J330,0)</f>
        <v>0</v>
      </c>
      <c r="BI330" s="228">
        <f>IF(N330="nulová",J330,0)</f>
        <v>0</v>
      </c>
      <c r="BJ330" s="19" t="s">
        <v>83</v>
      </c>
      <c r="BK330" s="228">
        <f>ROUND(I330*H330,2)</f>
        <v>0</v>
      </c>
      <c r="BL330" s="19" t="s">
        <v>447</v>
      </c>
      <c r="BM330" s="227" t="s">
        <v>4711</v>
      </c>
    </row>
    <row r="331" s="2" customFormat="1">
      <c r="A331" s="40"/>
      <c r="B331" s="41"/>
      <c r="C331" s="42"/>
      <c r="D331" s="229" t="s">
        <v>343</v>
      </c>
      <c r="E331" s="42"/>
      <c r="F331" s="230" t="s">
        <v>4710</v>
      </c>
      <c r="G331" s="42"/>
      <c r="H331" s="42"/>
      <c r="I331" s="231"/>
      <c r="J331" s="42"/>
      <c r="K331" s="42"/>
      <c r="L331" s="46"/>
      <c r="M331" s="232"/>
      <c r="N331" s="233"/>
      <c r="O331" s="86"/>
      <c r="P331" s="86"/>
      <c r="Q331" s="86"/>
      <c r="R331" s="86"/>
      <c r="S331" s="86"/>
      <c r="T331" s="86"/>
      <c r="U331" s="87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T331" s="19" t="s">
        <v>343</v>
      </c>
      <c r="AU331" s="19" t="s">
        <v>83</v>
      </c>
    </row>
    <row r="332" s="13" customFormat="1">
      <c r="A332" s="13"/>
      <c r="B332" s="236"/>
      <c r="C332" s="237"/>
      <c r="D332" s="229" t="s">
        <v>347</v>
      </c>
      <c r="E332" s="237"/>
      <c r="F332" s="239" t="s">
        <v>4712</v>
      </c>
      <c r="G332" s="237"/>
      <c r="H332" s="240">
        <v>165</v>
      </c>
      <c r="I332" s="241"/>
      <c r="J332" s="237"/>
      <c r="K332" s="237"/>
      <c r="L332" s="242"/>
      <c r="M332" s="243"/>
      <c r="N332" s="244"/>
      <c r="O332" s="244"/>
      <c r="P332" s="244"/>
      <c r="Q332" s="244"/>
      <c r="R332" s="244"/>
      <c r="S332" s="244"/>
      <c r="T332" s="244"/>
      <c r="U332" s="245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T332" s="246" t="s">
        <v>347</v>
      </c>
      <c r="AU332" s="246" t="s">
        <v>83</v>
      </c>
      <c r="AV332" s="13" t="s">
        <v>85</v>
      </c>
      <c r="AW332" s="13" t="s">
        <v>4</v>
      </c>
      <c r="AX332" s="13" t="s">
        <v>83</v>
      </c>
      <c r="AY332" s="246" t="s">
        <v>335</v>
      </c>
    </row>
    <row r="333" s="2" customFormat="1" ht="16.5" customHeight="1">
      <c r="A333" s="40"/>
      <c r="B333" s="41"/>
      <c r="C333" s="216" t="s">
        <v>881</v>
      </c>
      <c r="D333" s="216" t="s">
        <v>337</v>
      </c>
      <c r="E333" s="217" t="s">
        <v>4713</v>
      </c>
      <c r="F333" s="218" t="s">
        <v>4714</v>
      </c>
      <c r="G333" s="219" t="s">
        <v>618</v>
      </c>
      <c r="H333" s="220">
        <v>210</v>
      </c>
      <c r="I333" s="221"/>
      <c r="J333" s="222">
        <f>ROUND(I333*H333,2)</f>
        <v>0</v>
      </c>
      <c r="K333" s="218" t="s">
        <v>341</v>
      </c>
      <c r="L333" s="46"/>
      <c r="M333" s="223" t="s">
        <v>19</v>
      </c>
      <c r="N333" s="224" t="s">
        <v>47</v>
      </c>
      <c r="O333" s="86"/>
      <c r="P333" s="225">
        <f>O333*H333</f>
        <v>0</v>
      </c>
      <c r="Q333" s="225">
        <v>0</v>
      </c>
      <c r="R333" s="225">
        <f>Q333*H333</f>
        <v>0</v>
      </c>
      <c r="S333" s="225">
        <v>0</v>
      </c>
      <c r="T333" s="225">
        <f>S333*H333</f>
        <v>0</v>
      </c>
      <c r="U333" s="226" t="s">
        <v>19</v>
      </c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R333" s="227" t="s">
        <v>447</v>
      </c>
      <c r="AT333" s="227" t="s">
        <v>337</v>
      </c>
      <c r="AU333" s="227" t="s">
        <v>83</v>
      </c>
      <c r="AY333" s="19" t="s">
        <v>335</v>
      </c>
      <c r="BE333" s="228">
        <f>IF(N333="základní",J333,0)</f>
        <v>0</v>
      </c>
      <c r="BF333" s="228">
        <f>IF(N333="snížená",J333,0)</f>
        <v>0</v>
      </c>
      <c r="BG333" s="228">
        <f>IF(N333="zákl. přenesená",J333,0)</f>
        <v>0</v>
      </c>
      <c r="BH333" s="228">
        <f>IF(N333="sníž. přenesená",J333,0)</f>
        <v>0</v>
      </c>
      <c r="BI333" s="228">
        <f>IF(N333="nulová",J333,0)</f>
        <v>0</v>
      </c>
      <c r="BJ333" s="19" t="s">
        <v>83</v>
      </c>
      <c r="BK333" s="228">
        <f>ROUND(I333*H333,2)</f>
        <v>0</v>
      </c>
      <c r="BL333" s="19" t="s">
        <v>447</v>
      </c>
      <c r="BM333" s="227" t="s">
        <v>4715</v>
      </c>
    </row>
    <row r="334" s="2" customFormat="1">
      <c r="A334" s="40"/>
      <c r="B334" s="41"/>
      <c r="C334" s="42"/>
      <c r="D334" s="229" t="s">
        <v>343</v>
      </c>
      <c r="E334" s="42"/>
      <c r="F334" s="230" t="s">
        <v>4716</v>
      </c>
      <c r="G334" s="42"/>
      <c r="H334" s="42"/>
      <c r="I334" s="231"/>
      <c r="J334" s="42"/>
      <c r="K334" s="42"/>
      <c r="L334" s="46"/>
      <c r="M334" s="232"/>
      <c r="N334" s="233"/>
      <c r="O334" s="86"/>
      <c r="P334" s="86"/>
      <c r="Q334" s="86"/>
      <c r="R334" s="86"/>
      <c r="S334" s="86"/>
      <c r="T334" s="86"/>
      <c r="U334" s="87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T334" s="19" t="s">
        <v>343</v>
      </c>
      <c r="AU334" s="19" t="s">
        <v>83</v>
      </c>
    </row>
    <row r="335" s="2" customFormat="1">
      <c r="A335" s="40"/>
      <c r="B335" s="41"/>
      <c r="C335" s="42"/>
      <c r="D335" s="234" t="s">
        <v>345</v>
      </c>
      <c r="E335" s="42"/>
      <c r="F335" s="235" t="s">
        <v>4717</v>
      </c>
      <c r="G335" s="42"/>
      <c r="H335" s="42"/>
      <c r="I335" s="231"/>
      <c r="J335" s="42"/>
      <c r="K335" s="42"/>
      <c r="L335" s="46"/>
      <c r="M335" s="232"/>
      <c r="N335" s="233"/>
      <c r="O335" s="86"/>
      <c r="P335" s="86"/>
      <c r="Q335" s="86"/>
      <c r="R335" s="86"/>
      <c r="S335" s="86"/>
      <c r="T335" s="86"/>
      <c r="U335" s="87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T335" s="19" t="s">
        <v>345</v>
      </c>
      <c r="AU335" s="19" t="s">
        <v>83</v>
      </c>
    </row>
    <row r="336" s="13" customFormat="1">
      <c r="A336" s="13"/>
      <c r="B336" s="236"/>
      <c r="C336" s="237"/>
      <c r="D336" s="229" t="s">
        <v>347</v>
      </c>
      <c r="E336" s="237"/>
      <c r="F336" s="239" t="s">
        <v>4718</v>
      </c>
      <c r="G336" s="237"/>
      <c r="H336" s="240">
        <v>210</v>
      </c>
      <c r="I336" s="241"/>
      <c r="J336" s="237"/>
      <c r="K336" s="237"/>
      <c r="L336" s="242"/>
      <c r="M336" s="243"/>
      <c r="N336" s="244"/>
      <c r="O336" s="244"/>
      <c r="P336" s="244"/>
      <c r="Q336" s="244"/>
      <c r="R336" s="244"/>
      <c r="S336" s="244"/>
      <c r="T336" s="244"/>
      <c r="U336" s="245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T336" s="246" t="s">
        <v>347</v>
      </c>
      <c r="AU336" s="246" t="s">
        <v>83</v>
      </c>
      <c r="AV336" s="13" t="s">
        <v>85</v>
      </c>
      <c r="AW336" s="13" t="s">
        <v>4</v>
      </c>
      <c r="AX336" s="13" t="s">
        <v>83</v>
      </c>
      <c r="AY336" s="246" t="s">
        <v>335</v>
      </c>
    </row>
    <row r="337" s="2" customFormat="1" ht="16.5" customHeight="1">
      <c r="A337" s="40"/>
      <c r="B337" s="41"/>
      <c r="C337" s="257" t="s">
        <v>888</v>
      </c>
      <c r="D337" s="257" t="s">
        <v>395</v>
      </c>
      <c r="E337" s="258" t="s">
        <v>4719</v>
      </c>
      <c r="F337" s="259" t="s">
        <v>4720</v>
      </c>
      <c r="G337" s="260" t="s">
        <v>1522</v>
      </c>
      <c r="H337" s="261">
        <v>210</v>
      </c>
      <c r="I337" s="262"/>
      <c r="J337" s="263">
        <f>ROUND(I337*H337,2)</f>
        <v>0</v>
      </c>
      <c r="K337" s="259" t="s">
        <v>341</v>
      </c>
      <c r="L337" s="264"/>
      <c r="M337" s="265" t="s">
        <v>19</v>
      </c>
      <c r="N337" s="266" t="s">
        <v>47</v>
      </c>
      <c r="O337" s="86"/>
      <c r="P337" s="225">
        <f>O337*H337</f>
        <v>0</v>
      </c>
      <c r="Q337" s="225">
        <v>0.001</v>
      </c>
      <c r="R337" s="225">
        <f>Q337*H337</f>
        <v>0.20999999999999999</v>
      </c>
      <c r="S337" s="225">
        <v>0</v>
      </c>
      <c r="T337" s="225">
        <f>S337*H337</f>
        <v>0</v>
      </c>
      <c r="U337" s="226" t="s">
        <v>19</v>
      </c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R337" s="227" t="s">
        <v>565</v>
      </c>
      <c r="AT337" s="227" t="s">
        <v>395</v>
      </c>
      <c r="AU337" s="227" t="s">
        <v>83</v>
      </c>
      <c r="AY337" s="19" t="s">
        <v>335</v>
      </c>
      <c r="BE337" s="228">
        <f>IF(N337="základní",J337,0)</f>
        <v>0</v>
      </c>
      <c r="BF337" s="228">
        <f>IF(N337="snížená",J337,0)</f>
        <v>0</v>
      </c>
      <c r="BG337" s="228">
        <f>IF(N337="zákl. přenesená",J337,0)</f>
        <v>0</v>
      </c>
      <c r="BH337" s="228">
        <f>IF(N337="sníž. přenesená",J337,0)</f>
        <v>0</v>
      </c>
      <c r="BI337" s="228">
        <f>IF(N337="nulová",J337,0)</f>
        <v>0</v>
      </c>
      <c r="BJ337" s="19" t="s">
        <v>83</v>
      </c>
      <c r="BK337" s="228">
        <f>ROUND(I337*H337,2)</f>
        <v>0</v>
      </c>
      <c r="BL337" s="19" t="s">
        <v>447</v>
      </c>
      <c r="BM337" s="227" t="s">
        <v>4721</v>
      </c>
    </row>
    <row r="338" s="2" customFormat="1">
      <c r="A338" s="40"/>
      <c r="B338" s="41"/>
      <c r="C338" s="42"/>
      <c r="D338" s="229" t="s">
        <v>343</v>
      </c>
      <c r="E338" s="42"/>
      <c r="F338" s="230" t="s">
        <v>4720</v>
      </c>
      <c r="G338" s="42"/>
      <c r="H338" s="42"/>
      <c r="I338" s="231"/>
      <c r="J338" s="42"/>
      <c r="K338" s="42"/>
      <c r="L338" s="46"/>
      <c r="M338" s="232"/>
      <c r="N338" s="233"/>
      <c r="O338" s="86"/>
      <c r="P338" s="86"/>
      <c r="Q338" s="86"/>
      <c r="R338" s="86"/>
      <c r="S338" s="86"/>
      <c r="T338" s="86"/>
      <c r="U338" s="87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T338" s="19" t="s">
        <v>343</v>
      </c>
      <c r="AU338" s="19" t="s">
        <v>83</v>
      </c>
    </row>
    <row r="339" s="13" customFormat="1">
      <c r="A339" s="13"/>
      <c r="B339" s="236"/>
      <c r="C339" s="237"/>
      <c r="D339" s="229" t="s">
        <v>347</v>
      </c>
      <c r="E339" s="237"/>
      <c r="F339" s="239" t="s">
        <v>4718</v>
      </c>
      <c r="G339" s="237"/>
      <c r="H339" s="240">
        <v>210</v>
      </c>
      <c r="I339" s="241"/>
      <c r="J339" s="237"/>
      <c r="K339" s="237"/>
      <c r="L339" s="242"/>
      <c r="M339" s="243"/>
      <c r="N339" s="244"/>
      <c r="O339" s="244"/>
      <c r="P339" s="244"/>
      <c r="Q339" s="244"/>
      <c r="R339" s="244"/>
      <c r="S339" s="244"/>
      <c r="T339" s="244"/>
      <c r="U339" s="245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T339" s="246" t="s">
        <v>347</v>
      </c>
      <c r="AU339" s="246" t="s">
        <v>83</v>
      </c>
      <c r="AV339" s="13" t="s">
        <v>85</v>
      </c>
      <c r="AW339" s="13" t="s">
        <v>4</v>
      </c>
      <c r="AX339" s="13" t="s">
        <v>83</v>
      </c>
      <c r="AY339" s="246" t="s">
        <v>335</v>
      </c>
    </row>
    <row r="340" s="2" customFormat="1" ht="16.5" customHeight="1">
      <c r="A340" s="40"/>
      <c r="B340" s="41"/>
      <c r="C340" s="257" t="s">
        <v>1054</v>
      </c>
      <c r="D340" s="257" t="s">
        <v>395</v>
      </c>
      <c r="E340" s="258" t="s">
        <v>4722</v>
      </c>
      <c r="F340" s="259" t="s">
        <v>4723</v>
      </c>
      <c r="G340" s="260" t="s">
        <v>666</v>
      </c>
      <c r="H340" s="261">
        <v>20</v>
      </c>
      <c r="I340" s="262"/>
      <c r="J340" s="263">
        <f>ROUND(I340*H340,2)</f>
        <v>0</v>
      </c>
      <c r="K340" s="259" t="s">
        <v>341</v>
      </c>
      <c r="L340" s="264"/>
      <c r="M340" s="265" t="s">
        <v>19</v>
      </c>
      <c r="N340" s="266" t="s">
        <v>47</v>
      </c>
      <c r="O340" s="86"/>
      <c r="P340" s="225">
        <f>O340*H340</f>
        <v>0</v>
      </c>
      <c r="Q340" s="225">
        <v>0.00029999999999999997</v>
      </c>
      <c r="R340" s="225">
        <f>Q340*H340</f>
        <v>0.0059999999999999993</v>
      </c>
      <c r="S340" s="225">
        <v>0</v>
      </c>
      <c r="T340" s="225">
        <f>S340*H340</f>
        <v>0</v>
      </c>
      <c r="U340" s="226" t="s">
        <v>19</v>
      </c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R340" s="227" t="s">
        <v>565</v>
      </c>
      <c r="AT340" s="227" t="s">
        <v>395</v>
      </c>
      <c r="AU340" s="227" t="s">
        <v>83</v>
      </c>
      <c r="AY340" s="19" t="s">
        <v>335</v>
      </c>
      <c r="BE340" s="228">
        <f>IF(N340="základní",J340,0)</f>
        <v>0</v>
      </c>
      <c r="BF340" s="228">
        <f>IF(N340="snížená",J340,0)</f>
        <v>0</v>
      </c>
      <c r="BG340" s="228">
        <f>IF(N340="zákl. přenesená",J340,0)</f>
        <v>0</v>
      </c>
      <c r="BH340" s="228">
        <f>IF(N340="sníž. přenesená",J340,0)</f>
        <v>0</v>
      </c>
      <c r="BI340" s="228">
        <f>IF(N340="nulová",J340,0)</f>
        <v>0</v>
      </c>
      <c r="BJ340" s="19" t="s">
        <v>83</v>
      </c>
      <c r="BK340" s="228">
        <f>ROUND(I340*H340,2)</f>
        <v>0</v>
      </c>
      <c r="BL340" s="19" t="s">
        <v>447</v>
      </c>
      <c r="BM340" s="227" t="s">
        <v>4724</v>
      </c>
    </row>
    <row r="341" s="2" customFormat="1">
      <c r="A341" s="40"/>
      <c r="B341" s="41"/>
      <c r="C341" s="42"/>
      <c r="D341" s="229" t="s">
        <v>343</v>
      </c>
      <c r="E341" s="42"/>
      <c r="F341" s="230" t="s">
        <v>4723</v>
      </c>
      <c r="G341" s="42"/>
      <c r="H341" s="42"/>
      <c r="I341" s="231"/>
      <c r="J341" s="42"/>
      <c r="K341" s="42"/>
      <c r="L341" s="46"/>
      <c r="M341" s="232"/>
      <c r="N341" s="233"/>
      <c r="O341" s="86"/>
      <c r="P341" s="86"/>
      <c r="Q341" s="86"/>
      <c r="R341" s="86"/>
      <c r="S341" s="86"/>
      <c r="T341" s="86"/>
      <c r="U341" s="87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T341" s="19" t="s">
        <v>343</v>
      </c>
      <c r="AU341" s="19" t="s">
        <v>83</v>
      </c>
    </row>
    <row r="342" s="2" customFormat="1" ht="16.5" customHeight="1">
      <c r="A342" s="40"/>
      <c r="B342" s="41"/>
      <c r="C342" s="216" t="s">
        <v>896</v>
      </c>
      <c r="D342" s="216" t="s">
        <v>337</v>
      </c>
      <c r="E342" s="217" t="s">
        <v>4725</v>
      </c>
      <c r="F342" s="218" t="s">
        <v>4726</v>
      </c>
      <c r="G342" s="219" t="s">
        <v>618</v>
      </c>
      <c r="H342" s="220">
        <v>599.39999999999998</v>
      </c>
      <c r="I342" s="221"/>
      <c r="J342" s="222">
        <f>ROUND(I342*H342,2)</f>
        <v>0</v>
      </c>
      <c r="K342" s="218" t="s">
        <v>341</v>
      </c>
      <c r="L342" s="46"/>
      <c r="M342" s="223" t="s">
        <v>19</v>
      </c>
      <c r="N342" s="224" t="s">
        <v>47</v>
      </c>
      <c r="O342" s="86"/>
      <c r="P342" s="225">
        <f>O342*H342</f>
        <v>0</v>
      </c>
      <c r="Q342" s="225">
        <v>0</v>
      </c>
      <c r="R342" s="225">
        <f>Q342*H342</f>
        <v>0</v>
      </c>
      <c r="S342" s="225">
        <v>0</v>
      </c>
      <c r="T342" s="225">
        <f>S342*H342</f>
        <v>0</v>
      </c>
      <c r="U342" s="226" t="s">
        <v>19</v>
      </c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R342" s="227" t="s">
        <v>447</v>
      </c>
      <c r="AT342" s="227" t="s">
        <v>337</v>
      </c>
      <c r="AU342" s="227" t="s">
        <v>83</v>
      </c>
      <c r="AY342" s="19" t="s">
        <v>335</v>
      </c>
      <c r="BE342" s="228">
        <f>IF(N342="základní",J342,0)</f>
        <v>0</v>
      </c>
      <c r="BF342" s="228">
        <f>IF(N342="snížená",J342,0)</f>
        <v>0</v>
      </c>
      <c r="BG342" s="228">
        <f>IF(N342="zákl. přenesená",J342,0)</f>
        <v>0</v>
      </c>
      <c r="BH342" s="228">
        <f>IF(N342="sníž. přenesená",J342,0)</f>
        <v>0</v>
      </c>
      <c r="BI342" s="228">
        <f>IF(N342="nulová",J342,0)</f>
        <v>0</v>
      </c>
      <c r="BJ342" s="19" t="s">
        <v>83</v>
      </c>
      <c r="BK342" s="228">
        <f>ROUND(I342*H342,2)</f>
        <v>0</v>
      </c>
      <c r="BL342" s="19" t="s">
        <v>447</v>
      </c>
      <c r="BM342" s="227" t="s">
        <v>4727</v>
      </c>
    </row>
    <row r="343" s="2" customFormat="1">
      <c r="A343" s="40"/>
      <c r="B343" s="41"/>
      <c r="C343" s="42"/>
      <c r="D343" s="229" t="s">
        <v>343</v>
      </c>
      <c r="E343" s="42"/>
      <c r="F343" s="230" t="s">
        <v>4728</v>
      </c>
      <c r="G343" s="42"/>
      <c r="H343" s="42"/>
      <c r="I343" s="231"/>
      <c r="J343" s="42"/>
      <c r="K343" s="42"/>
      <c r="L343" s="46"/>
      <c r="M343" s="232"/>
      <c r="N343" s="233"/>
      <c r="O343" s="86"/>
      <c r="P343" s="86"/>
      <c r="Q343" s="86"/>
      <c r="R343" s="86"/>
      <c r="S343" s="86"/>
      <c r="T343" s="86"/>
      <c r="U343" s="87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T343" s="19" t="s">
        <v>343</v>
      </c>
      <c r="AU343" s="19" t="s">
        <v>83</v>
      </c>
    </row>
    <row r="344" s="2" customFormat="1">
      <c r="A344" s="40"/>
      <c r="B344" s="41"/>
      <c r="C344" s="42"/>
      <c r="D344" s="234" t="s">
        <v>345</v>
      </c>
      <c r="E344" s="42"/>
      <c r="F344" s="235" t="s">
        <v>4729</v>
      </c>
      <c r="G344" s="42"/>
      <c r="H344" s="42"/>
      <c r="I344" s="231"/>
      <c r="J344" s="42"/>
      <c r="K344" s="42"/>
      <c r="L344" s="46"/>
      <c r="M344" s="232"/>
      <c r="N344" s="233"/>
      <c r="O344" s="86"/>
      <c r="P344" s="86"/>
      <c r="Q344" s="86"/>
      <c r="R344" s="86"/>
      <c r="S344" s="86"/>
      <c r="T344" s="86"/>
      <c r="U344" s="87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T344" s="19" t="s">
        <v>345</v>
      </c>
      <c r="AU344" s="19" t="s">
        <v>83</v>
      </c>
    </row>
    <row r="345" s="13" customFormat="1">
      <c r="A345" s="13"/>
      <c r="B345" s="236"/>
      <c r="C345" s="237"/>
      <c r="D345" s="229" t="s">
        <v>347</v>
      </c>
      <c r="E345" s="237"/>
      <c r="F345" s="239" t="s">
        <v>4730</v>
      </c>
      <c r="G345" s="237"/>
      <c r="H345" s="240">
        <v>599.39999999999998</v>
      </c>
      <c r="I345" s="241"/>
      <c r="J345" s="237"/>
      <c r="K345" s="237"/>
      <c r="L345" s="242"/>
      <c r="M345" s="243"/>
      <c r="N345" s="244"/>
      <c r="O345" s="244"/>
      <c r="P345" s="244"/>
      <c r="Q345" s="244"/>
      <c r="R345" s="244"/>
      <c r="S345" s="244"/>
      <c r="T345" s="244"/>
      <c r="U345" s="245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T345" s="246" t="s">
        <v>347</v>
      </c>
      <c r="AU345" s="246" t="s">
        <v>83</v>
      </c>
      <c r="AV345" s="13" t="s">
        <v>85</v>
      </c>
      <c r="AW345" s="13" t="s">
        <v>4</v>
      </c>
      <c r="AX345" s="13" t="s">
        <v>83</v>
      </c>
      <c r="AY345" s="246" t="s">
        <v>335</v>
      </c>
    </row>
    <row r="346" s="2" customFormat="1" ht="16.5" customHeight="1">
      <c r="A346" s="40"/>
      <c r="B346" s="41"/>
      <c r="C346" s="257" t="s">
        <v>906</v>
      </c>
      <c r="D346" s="257" t="s">
        <v>395</v>
      </c>
      <c r="E346" s="258" t="s">
        <v>4731</v>
      </c>
      <c r="F346" s="259" t="s">
        <v>4732</v>
      </c>
      <c r="G346" s="260" t="s">
        <v>1522</v>
      </c>
      <c r="H346" s="261">
        <v>85.049999999999997</v>
      </c>
      <c r="I346" s="262"/>
      <c r="J346" s="263">
        <f>ROUND(I346*H346,2)</f>
        <v>0</v>
      </c>
      <c r="K346" s="259" t="s">
        <v>341</v>
      </c>
      <c r="L346" s="264"/>
      <c r="M346" s="265" t="s">
        <v>19</v>
      </c>
      <c r="N346" s="266" t="s">
        <v>47</v>
      </c>
      <c r="O346" s="86"/>
      <c r="P346" s="225">
        <f>O346*H346</f>
        <v>0</v>
      </c>
      <c r="Q346" s="225">
        <v>0.001</v>
      </c>
      <c r="R346" s="225">
        <f>Q346*H346</f>
        <v>0.085050000000000001</v>
      </c>
      <c r="S346" s="225">
        <v>0</v>
      </c>
      <c r="T346" s="225">
        <f>S346*H346</f>
        <v>0</v>
      </c>
      <c r="U346" s="226" t="s">
        <v>19</v>
      </c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R346" s="227" t="s">
        <v>565</v>
      </c>
      <c r="AT346" s="227" t="s">
        <v>395</v>
      </c>
      <c r="AU346" s="227" t="s">
        <v>83</v>
      </c>
      <c r="AY346" s="19" t="s">
        <v>335</v>
      </c>
      <c r="BE346" s="228">
        <f>IF(N346="základní",J346,0)</f>
        <v>0</v>
      </c>
      <c r="BF346" s="228">
        <f>IF(N346="snížená",J346,0)</f>
        <v>0</v>
      </c>
      <c r="BG346" s="228">
        <f>IF(N346="zákl. přenesená",J346,0)</f>
        <v>0</v>
      </c>
      <c r="BH346" s="228">
        <f>IF(N346="sníž. přenesená",J346,0)</f>
        <v>0</v>
      </c>
      <c r="BI346" s="228">
        <f>IF(N346="nulová",J346,0)</f>
        <v>0</v>
      </c>
      <c r="BJ346" s="19" t="s">
        <v>83</v>
      </c>
      <c r="BK346" s="228">
        <f>ROUND(I346*H346,2)</f>
        <v>0</v>
      </c>
      <c r="BL346" s="19" t="s">
        <v>447</v>
      </c>
      <c r="BM346" s="227" t="s">
        <v>4733</v>
      </c>
    </row>
    <row r="347" s="2" customFormat="1">
      <c r="A347" s="40"/>
      <c r="B347" s="41"/>
      <c r="C347" s="42"/>
      <c r="D347" s="229" t="s">
        <v>343</v>
      </c>
      <c r="E347" s="42"/>
      <c r="F347" s="230" t="s">
        <v>4732</v>
      </c>
      <c r="G347" s="42"/>
      <c r="H347" s="42"/>
      <c r="I347" s="231"/>
      <c r="J347" s="42"/>
      <c r="K347" s="42"/>
      <c r="L347" s="46"/>
      <c r="M347" s="232"/>
      <c r="N347" s="233"/>
      <c r="O347" s="86"/>
      <c r="P347" s="86"/>
      <c r="Q347" s="86"/>
      <c r="R347" s="86"/>
      <c r="S347" s="86"/>
      <c r="T347" s="86"/>
      <c r="U347" s="87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T347" s="19" t="s">
        <v>343</v>
      </c>
      <c r="AU347" s="19" t="s">
        <v>83</v>
      </c>
    </row>
    <row r="348" s="13" customFormat="1">
      <c r="A348" s="13"/>
      <c r="B348" s="236"/>
      <c r="C348" s="237"/>
      <c r="D348" s="229" t="s">
        <v>347</v>
      </c>
      <c r="E348" s="237"/>
      <c r="F348" s="239" t="s">
        <v>4734</v>
      </c>
      <c r="G348" s="237"/>
      <c r="H348" s="240">
        <v>85.049999999999997</v>
      </c>
      <c r="I348" s="241"/>
      <c r="J348" s="237"/>
      <c r="K348" s="237"/>
      <c r="L348" s="242"/>
      <c r="M348" s="243"/>
      <c r="N348" s="244"/>
      <c r="O348" s="244"/>
      <c r="P348" s="244"/>
      <c r="Q348" s="244"/>
      <c r="R348" s="244"/>
      <c r="S348" s="244"/>
      <c r="T348" s="244"/>
      <c r="U348" s="245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T348" s="246" t="s">
        <v>347</v>
      </c>
      <c r="AU348" s="246" t="s">
        <v>83</v>
      </c>
      <c r="AV348" s="13" t="s">
        <v>85</v>
      </c>
      <c r="AW348" s="13" t="s">
        <v>4</v>
      </c>
      <c r="AX348" s="13" t="s">
        <v>83</v>
      </c>
      <c r="AY348" s="246" t="s">
        <v>335</v>
      </c>
    </row>
    <row r="349" s="2" customFormat="1" ht="16.5" customHeight="1">
      <c r="A349" s="40"/>
      <c r="B349" s="41"/>
      <c r="C349" s="257" t="s">
        <v>913</v>
      </c>
      <c r="D349" s="257" t="s">
        <v>395</v>
      </c>
      <c r="E349" s="258" t="s">
        <v>4735</v>
      </c>
      <c r="F349" s="259" t="s">
        <v>4736</v>
      </c>
      <c r="G349" s="260" t="s">
        <v>666</v>
      </c>
      <c r="H349" s="261">
        <v>94.5</v>
      </c>
      <c r="I349" s="262"/>
      <c r="J349" s="263">
        <f>ROUND(I349*H349,2)</f>
        <v>0</v>
      </c>
      <c r="K349" s="259" t="s">
        <v>341</v>
      </c>
      <c r="L349" s="264"/>
      <c r="M349" s="265" t="s">
        <v>19</v>
      </c>
      <c r="N349" s="266" t="s">
        <v>47</v>
      </c>
      <c r="O349" s="86"/>
      <c r="P349" s="225">
        <f>O349*H349</f>
        <v>0</v>
      </c>
      <c r="Q349" s="225">
        <v>0.00013999999999999999</v>
      </c>
      <c r="R349" s="225">
        <f>Q349*H349</f>
        <v>0.013229999999999999</v>
      </c>
      <c r="S349" s="225">
        <v>0</v>
      </c>
      <c r="T349" s="225">
        <f>S349*H349</f>
        <v>0</v>
      </c>
      <c r="U349" s="226" t="s">
        <v>19</v>
      </c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R349" s="227" t="s">
        <v>565</v>
      </c>
      <c r="AT349" s="227" t="s">
        <v>395</v>
      </c>
      <c r="AU349" s="227" t="s">
        <v>83</v>
      </c>
      <c r="AY349" s="19" t="s">
        <v>335</v>
      </c>
      <c r="BE349" s="228">
        <f>IF(N349="základní",J349,0)</f>
        <v>0</v>
      </c>
      <c r="BF349" s="228">
        <f>IF(N349="snížená",J349,0)</f>
        <v>0</v>
      </c>
      <c r="BG349" s="228">
        <f>IF(N349="zákl. přenesená",J349,0)</f>
        <v>0</v>
      </c>
      <c r="BH349" s="228">
        <f>IF(N349="sníž. přenesená",J349,0)</f>
        <v>0</v>
      </c>
      <c r="BI349" s="228">
        <f>IF(N349="nulová",J349,0)</f>
        <v>0</v>
      </c>
      <c r="BJ349" s="19" t="s">
        <v>83</v>
      </c>
      <c r="BK349" s="228">
        <f>ROUND(I349*H349,2)</f>
        <v>0</v>
      </c>
      <c r="BL349" s="19" t="s">
        <v>447</v>
      </c>
      <c r="BM349" s="227" t="s">
        <v>4737</v>
      </c>
    </row>
    <row r="350" s="2" customFormat="1">
      <c r="A350" s="40"/>
      <c r="B350" s="41"/>
      <c r="C350" s="42"/>
      <c r="D350" s="229" t="s">
        <v>343</v>
      </c>
      <c r="E350" s="42"/>
      <c r="F350" s="230" t="s">
        <v>4736</v>
      </c>
      <c r="G350" s="42"/>
      <c r="H350" s="42"/>
      <c r="I350" s="231"/>
      <c r="J350" s="42"/>
      <c r="K350" s="42"/>
      <c r="L350" s="46"/>
      <c r="M350" s="232"/>
      <c r="N350" s="233"/>
      <c r="O350" s="86"/>
      <c r="P350" s="86"/>
      <c r="Q350" s="86"/>
      <c r="R350" s="86"/>
      <c r="S350" s="86"/>
      <c r="T350" s="86"/>
      <c r="U350" s="87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T350" s="19" t="s">
        <v>343</v>
      </c>
      <c r="AU350" s="19" t="s">
        <v>83</v>
      </c>
    </row>
    <row r="351" s="13" customFormat="1">
      <c r="A351" s="13"/>
      <c r="B351" s="236"/>
      <c r="C351" s="237"/>
      <c r="D351" s="229" t="s">
        <v>347</v>
      </c>
      <c r="E351" s="237"/>
      <c r="F351" s="239" t="s">
        <v>4738</v>
      </c>
      <c r="G351" s="237"/>
      <c r="H351" s="240">
        <v>94.5</v>
      </c>
      <c r="I351" s="241"/>
      <c r="J351" s="237"/>
      <c r="K351" s="237"/>
      <c r="L351" s="242"/>
      <c r="M351" s="243"/>
      <c r="N351" s="244"/>
      <c r="O351" s="244"/>
      <c r="P351" s="244"/>
      <c r="Q351" s="244"/>
      <c r="R351" s="244"/>
      <c r="S351" s="244"/>
      <c r="T351" s="244"/>
      <c r="U351" s="245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T351" s="246" t="s">
        <v>347</v>
      </c>
      <c r="AU351" s="246" t="s">
        <v>83</v>
      </c>
      <c r="AV351" s="13" t="s">
        <v>85</v>
      </c>
      <c r="AW351" s="13" t="s">
        <v>4</v>
      </c>
      <c r="AX351" s="13" t="s">
        <v>83</v>
      </c>
      <c r="AY351" s="246" t="s">
        <v>335</v>
      </c>
    </row>
    <row r="352" s="2" customFormat="1" ht="21.75" customHeight="1">
      <c r="A352" s="40"/>
      <c r="B352" s="41"/>
      <c r="C352" s="257" t="s">
        <v>1058</v>
      </c>
      <c r="D352" s="257" t="s">
        <v>395</v>
      </c>
      <c r="E352" s="258" t="s">
        <v>4739</v>
      </c>
      <c r="F352" s="259" t="s">
        <v>4740</v>
      </c>
      <c r="G352" s="260" t="s">
        <v>666</v>
      </c>
      <c r="H352" s="261">
        <v>90</v>
      </c>
      <c r="I352" s="262"/>
      <c r="J352" s="263">
        <f>ROUND(I352*H352,2)</f>
        <v>0</v>
      </c>
      <c r="K352" s="259" t="s">
        <v>341</v>
      </c>
      <c r="L352" s="264"/>
      <c r="M352" s="265" t="s">
        <v>19</v>
      </c>
      <c r="N352" s="266" t="s">
        <v>47</v>
      </c>
      <c r="O352" s="86"/>
      <c r="P352" s="225">
        <f>O352*H352</f>
        <v>0</v>
      </c>
      <c r="Q352" s="225">
        <v>0.001</v>
      </c>
      <c r="R352" s="225">
        <f>Q352*H352</f>
        <v>0.089999999999999997</v>
      </c>
      <c r="S352" s="225">
        <v>0</v>
      </c>
      <c r="T352" s="225">
        <f>S352*H352</f>
        <v>0</v>
      </c>
      <c r="U352" s="226" t="s">
        <v>19</v>
      </c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R352" s="227" t="s">
        <v>565</v>
      </c>
      <c r="AT352" s="227" t="s">
        <v>395</v>
      </c>
      <c r="AU352" s="227" t="s">
        <v>83</v>
      </c>
      <c r="AY352" s="19" t="s">
        <v>335</v>
      </c>
      <c r="BE352" s="228">
        <f>IF(N352="základní",J352,0)</f>
        <v>0</v>
      </c>
      <c r="BF352" s="228">
        <f>IF(N352="snížená",J352,0)</f>
        <v>0</v>
      </c>
      <c r="BG352" s="228">
        <f>IF(N352="zákl. přenesená",J352,0)</f>
        <v>0</v>
      </c>
      <c r="BH352" s="228">
        <f>IF(N352="sníž. přenesená",J352,0)</f>
        <v>0</v>
      </c>
      <c r="BI352" s="228">
        <f>IF(N352="nulová",J352,0)</f>
        <v>0</v>
      </c>
      <c r="BJ352" s="19" t="s">
        <v>83</v>
      </c>
      <c r="BK352" s="228">
        <f>ROUND(I352*H352,2)</f>
        <v>0</v>
      </c>
      <c r="BL352" s="19" t="s">
        <v>447</v>
      </c>
      <c r="BM352" s="227" t="s">
        <v>4741</v>
      </c>
    </row>
    <row r="353" s="2" customFormat="1">
      <c r="A353" s="40"/>
      <c r="B353" s="41"/>
      <c r="C353" s="42"/>
      <c r="D353" s="229" t="s">
        <v>343</v>
      </c>
      <c r="E353" s="42"/>
      <c r="F353" s="230" t="s">
        <v>4740</v>
      </c>
      <c r="G353" s="42"/>
      <c r="H353" s="42"/>
      <c r="I353" s="231"/>
      <c r="J353" s="42"/>
      <c r="K353" s="42"/>
      <c r="L353" s="46"/>
      <c r="M353" s="232"/>
      <c r="N353" s="233"/>
      <c r="O353" s="86"/>
      <c r="P353" s="86"/>
      <c r="Q353" s="86"/>
      <c r="R353" s="86"/>
      <c r="S353" s="86"/>
      <c r="T353" s="86"/>
      <c r="U353" s="87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T353" s="19" t="s">
        <v>343</v>
      </c>
      <c r="AU353" s="19" t="s">
        <v>83</v>
      </c>
    </row>
    <row r="354" s="2" customFormat="1" ht="16.5" customHeight="1">
      <c r="A354" s="40"/>
      <c r="B354" s="41"/>
      <c r="C354" s="216" t="s">
        <v>917</v>
      </c>
      <c r="D354" s="216" t="s">
        <v>337</v>
      </c>
      <c r="E354" s="217" t="s">
        <v>4742</v>
      </c>
      <c r="F354" s="218" t="s">
        <v>4743</v>
      </c>
      <c r="G354" s="219" t="s">
        <v>666</v>
      </c>
      <c r="H354" s="220">
        <v>137</v>
      </c>
      <c r="I354" s="221"/>
      <c r="J354" s="222">
        <f>ROUND(I354*H354,2)</f>
        <v>0</v>
      </c>
      <c r="K354" s="218" t="s">
        <v>341</v>
      </c>
      <c r="L354" s="46"/>
      <c r="M354" s="223" t="s">
        <v>19</v>
      </c>
      <c r="N354" s="224" t="s">
        <v>47</v>
      </c>
      <c r="O354" s="86"/>
      <c r="P354" s="225">
        <f>O354*H354</f>
        <v>0</v>
      </c>
      <c r="Q354" s="225">
        <v>0</v>
      </c>
      <c r="R354" s="225">
        <f>Q354*H354</f>
        <v>0</v>
      </c>
      <c r="S354" s="225">
        <v>0</v>
      </c>
      <c r="T354" s="225">
        <f>S354*H354</f>
        <v>0</v>
      </c>
      <c r="U354" s="226" t="s">
        <v>19</v>
      </c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R354" s="227" t="s">
        <v>447</v>
      </c>
      <c r="AT354" s="227" t="s">
        <v>337</v>
      </c>
      <c r="AU354" s="227" t="s">
        <v>83</v>
      </c>
      <c r="AY354" s="19" t="s">
        <v>335</v>
      </c>
      <c r="BE354" s="228">
        <f>IF(N354="základní",J354,0)</f>
        <v>0</v>
      </c>
      <c r="BF354" s="228">
        <f>IF(N354="snížená",J354,0)</f>
        <v>0</v>
      </c>
      <c r="BG354" s="228">
        <f>IF(N354="zákl. přenesená",J354,0)</f>
        <v>0</v>
      </c>
      <c r="BH354" s="228">
        <f>IF(N354="sníž. přenesená",J354,0)</f>
        <v>0</v>
      </c>
      <c r="BI354" s="228">
        <f>IF(N354="nulová",J354,0)</f>
        <v>0</v>
      </c>
      <c r="BJ354" s="19" t="s">
        <v>83</v>
      </c>
      <c r="BK354" s="228">
        <f>ROUND(I354*H354,2)</f>
        <v>0</v>
      </c>
      <c r="BL354" s="19" t="s">
        <v>447</v>
      </c>
      <c r="BM354" s="227" t="s">
        <v>4744</v>
      </c>
    </row>
    <row r="355" s="2" customFormat="1">
      <c r="A355" s="40"/>
      <c r="B355" s="41"/>
      <c r="C355" s="42"/>
      <c r="D355" s="229" t="s">
        <v>343</v>
      </c>
      <c r="E355" s="42"/>
      <c r="F355" s="230" t="s">
        <v>4745</v>
      </c>
      <c r="G355" s="42"/>
      <c r="H355" s="42"/>
      <c r="I355" s="231"/>
      <c r="J355" s="42"/>
      <c r="K355" s="42"/>
      <c r="L355" s="46"/>
      <c r="M355" s="232"/>
      <c r="N355" s="233"/>
      <c r="O355" s="86"/>
      <c r="P355" s="86"/>
      <c r="Q355" s="86"/>
      <c r="R355" s="86"/>
      <c r="S355" s="86"/>
      <c r="T355" s="86"/>
      <c r="U355" s="87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T355" s="19" t="s">
        <v>343</v>
      </c>
      <c r="AU355" s="19" t="s">
        <v>83</v>
      </c>
    </row>
    <row r="356" s="2" customFormat="1">
      <c r="A356" s="40"/>
      <c r="B356" s="41"/>
      <c r="C356" s="42"/>
      <c r="D356" s="234" t="s">
        <v>345</v>
      </c>
      <c r="E356" s="42"/>
      <c r="F356" s="235" t="s">
        <v>4746</v>
      </c>
      <c r="G356" s="42"/>
      <c r="H356" s="42"/>
      <c r="I356" s="231"/>
      <c r="J356" s="42"/>
      <c r="K356" s="42"/>
      <c r="L356" s="46"/>
      <c r="M356" s="232"/>
      <c r="N356" s="233"/>
      <c r="O356" s="86"/>
      <c r="P356" s="86"/>
      <c r="Q356" s="86"/>
      <c r="R356" s="86"/>
      <c r="S356" s="86"/>
      <c r="T356" s="86"/>
      <c r="U356" s="87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T356" s="19" t="s">
        <v>345</v>
      </c>
      <c r="AU356" s="19" t="s">
        <v>83</v>
      </c>
    </row>
    <row r="357" s="13" customFormat="1">
      <c r="A357" s="13"/>
      <c r="B357" s="236"/>
      <c r="C357" s="237"/>
      <c r="D357" s="229" t="s">
        <v>347</v>
      </c>
      <c r="E357" s="238" t="s">
        <v>19</v>
      </c>
      <c r="F357" s="239" t="s">
        <v>4747</v>
      </c>
      <c r="G357" s="237"/>
      <c r="H357" s="240">
        <v>137</v>
      </c>
      <c r="I357" s="241"/>
      <c r="J357" s="237"/>
      <c r="K357" s="237"/>
      <c r="L357" s="242"/>
      <c r="M357" s="243"/>
      <c r="N357" s="244"/>
      <c r="O357" s="244"/>
      <c r="P357" s="244"/>
      <c r="Q357" s="244"/>
      <c r="R357" s="244"/>
      <c r="S357" s="244"/>
      <c r="T357" s="244"/>
      <c r="U357" s="245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T357" s="246" t="s">
        <v>347</v>
      </c>
      <c r="AU357" s="246" t="s">
        <v>83</v>
      </c>
      <c r="AV357" s="13" t="s">
        <v>85</v>
      </c>
      <c r="AW357" s="13" t="s">
        <v>37</v>
      </c>
      <c r="AX357" s="13" t="s">
        <v>83</v>
      </c>
      <c r="AY357" s="246" t="s">
        <v>335</v>
      </c>
    </row>
    <row r="358" s="2" customFormat="1" ht="16.5" customHeight="1">
      <c r="A358" s="40"/>
      <c r="B358" s="41"/>
      <c r="C358" s="257" t="s">
        <v>924</v>
      </c>
      <c r="D358" s="257" t="s">
        <v>395</v>
      </c>
      <c r="E358" s="258" t="s">
        <v>4748</v>
      </c>
      <c r="F358" s="259" t="s">
        <v>4749</v>
      </c>
      <c r="G358" s="260" t="s">
        <v>666</v>
      </c>
      <c r="H358" s="261">
        <v>125</v>
      </c>
      <c r="I358" s="262"/>
      <c r="J358" s="263">
        <f>ROUND(I358*H358,2)</f>
        <v>0</v>
      </c>
      <c r="K358" s="259" t="s">
        <v>341</v>
      </c>
      <c r="L358" s="264"/>
      <c r="M358" s="265" t="s">
        <v>19</v>
      </c>
      <c r="N358" s="266" t="s">
        <v>47</v>
      </c>
      <c r="O358" s="86"/>
      <c r="P358" s="225">
        <f>O358*H358</f>
        <v>0</v>
      </c>
      <c r="Q358" s="225">
        <v>0.00012999999999999999</v>
      </c>
      <c r="R358" s="225">
        <f>Q358*H358</f>
        <v>0.016249999999999997</v>
      </c>
      <c r="S358" s="225">
        <v>0</v>
      </c>
      <c r="T358" s="225">
        <f>S358*H358</f>
        <v>0</v>
      </c>
      <c r="U358" s="226" t="s">
        <v>19</v>
      </c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R358" s="227" t="s">
        <v>565</v>
      </c>
      <c r="AT358" s="227" t="s">
        <v>395</v>
      </c>
      <c r="AU358" s="227" t="s">
        <v>83</v>
      </c>
      <c r="AY358" s="19" t="s">
        <v>335</v>
      </c>
      <c r="BE358" s="228">
        <f>IF(N358="základní",J358,0)</f>
        <v>0</v>
      </c>
      <c r="BF358" s="228">
        <f>IF(N358="snížená",J358,0)</f>
        <v>0</v>
      </c>
      <c r="BG358" s="228">
        <f>IF(N358="zákl. přenesená",J358,0)</f>
        <v>0</v>
      </c>
      <c r="BH358" s="228">
        <f>IF(N358="sníž. přenesená",J358,0)</f>
        <v>0</v>
      </c>
      <c r="BI358" s="228">
        <f>IF(N358="nulová",J358,0)</f>
        <v>0</v>
      </c>
      <c r="BJ358" s="19" t="s">
        <v>83</v>
      </c>
      <c r="BK358" s="228">
        <f>ROUND(I358*H358,2)</f>
        <v>0</v>
      </c>
      <c r="BL358" s="19" t="s">
        <v>447</v>
      </c>
      <c r="BM358" s="227" t="s">
        <v>4750</v>
      </c>
    </row>
    <row r="359" s="2" customFormat="1">
      <c r="A359" s="40"/>
      <c r="B359" s="41"/>
      <c r="C359" s="42"/>
      <c r="D359" s="229" t="s">
        <v>343</v>
      </c>
      <c r="E359" s="42"/>
      <c r="F359" s="230" t="s">
        <v>4749</v>
      </c>
      <c r="G359" s="42"/>
      <c r="H359" s="42"/>
      <c r="I359" s="231"/>
      <c r="J359" s="42"/>
      <c r="K359" s="42"/>
      <c r="L359" s="46"/>
      <c r="M359" s="232"/>
      <c r="N359" s="233"/>
      <c r="O359" s="86"/>
      <c r="P359" s="86"/>
      <c r="Q359" s="86"/>
      <c r="R359" s="86"/>
      <c r="S359" s="86"/>
      <c r="T359" s="86"/>
      <c r="U359" s="87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T359" s="19" t="s">
        <v>343</v>
      </c>
      <c r="AU359" s="19" t="s">
        <v>83</v>
      </c>
    </row>
    <row r="360" s="2" customFormat="1" ht="16.5" customHeight="1">
      <c r="A360" s="40"/>
      <c r="B360" s="41"/>
      <c r="C360" s="257" t="s">
        <v>1066</v>
      </c>
      <c r="D360" s="257" t="s">
        <v>395</v>
      </c>
      <c r="E360" s="258" t="s">
        <v>4751</v>
      </c>
      <c r="F360" s="259" t="s">
        <v>4752</v>
      </c>
      <c r="G360" s="260" t="s">
        <v>666</v>
      </c>
      <c r="H360" s="261">
        <v>12</v>
      </c>
      <c r="I360" s="262"/>
      <c r="J360" s="263">
        <f>ROUND(I360*H360,2)</f>
        <v>0</v>
      </c>
      <c r="K360" s="259" t="s">
        <v>341</v>
      </c>
      <c r="L360" s="264"/>
      <c r="M360" s="265" t="s">
        <v>19</v>
      </c>
      <c r="N360" s="266" t="s">
        <v>47</v>
      </c>
      <c r="O360" s="86"/>
      <c r="P360" s="225">
        <f>O360*H360</f>
        <v>0</v>
      </c>
      <c r="Q360" s="225">
        <v>0.00018000000000000001</v>
      </c>
      <c r="R360" s="225">
        <f>Q360*H360</f>
        <v>0.00216</v>
      </c>
      <c r="S360" s="225">
        <v>0</v>
      </c>
      <c r="T360" s="225">
        <f>S360*H360</f>
        <v>0</v>
      </c>
      <c r="U360" s="226" t="s">
        <v>19</v>
      </c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R360" s="227" t="s">
        <v>565</v>
      </c>
      <c r="AT360" s="227" t="s">
        <v>395</v>
      </c>
      <c r="AU360" s="227" t="s">
        <v>83</v>
      </c>
      <c r="AY360" s="19" t="s">
        <v>335</v>
      </c>
      <c r="BE360" s="228">
        <f>IF(N360="základní",J360,0)</f>
        <v>0</v>
      </c>
      <c r="BF360" s="228">
        <f>IF(N360="snížená",J360,0)</f>
        <v>0</v>
      </c>
      <c r="BG360" s="228">
        <f>IF(N360="zákl. přenesená",J360,0)</f>
        <v>0</v>
      </c>
      <c r="BH360" s="228">
        <f>IF(N360="sníž. přenesená",J360,0)</f>
        <v>0</v>
      </c>
      <c r="BI360" s="228">
        <f>IF(N360="nulová",J360,0)</f>
        <v>0</v>
      </c>
      <c r="BJ360" s="19" t="s">
        <v>83</v>
      </c>
      <c r="BK360" s="228">
        <f>ROUND(I360*H360,2)</f>
        <v>0</v>
      </c>
      <c r="BL360" s="19" t="s">
        <v>447</v>
      </c>
      <c r="BM360" s="227" t="s">
        <v>4753</v>
      </c>
    </row>
    <row r="361" s="2" customFormat="1">
      <c r="A361" s="40"/>
      <c r="B361" s="41"/>
      <c r="C361" s="42"/>
      <c r="D361" s="229" t="s">
        <v>343</v>
      </c>
      <c r="E361" s="42"/>
      <c r="F361" s="230" t="s">
        <v>4752</v>
      </c>
      <c r="G361" s="42"/>
      <c r="H361" s="42"/>
      <c r="I361" s="231"/>
      <c r="J361" s="42"/>
      <c r="K361" s="42"/>
      <c r="L361" s="46"/>
      <c r="M361" s="232"/>
      <c r="N361" s="233"/>
      <c r="O361" s="86"/>
      <c r="P361" s="86"/>
      <c r="Q361" s="86"/>
      <c r="R361" s="86"/>
      <c r="S361" s="86"/>
      <c r="T361" s="86"/>
      <c r="U361" s="87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T361" s="19" t="s">
        <v>343</v>
      </c>
      <c r="AU361" s="19" t="s">
        <v>83</v>
      </c>
    </row>
    <row r="362" s="2" customFormat="1" ht="16.5" customHeight="1">
      <c r="A362" s="40"/>
      <c r="B362" s="41"/>
      <c r="C362" s="257" t="s">
        <v>1072</v>
      </c>
      <c r="D362" s="257" t="s">
        <v>395</v>
      </c>
      <c r="E362" s="258" t="s">
        <v>4754</v>
      </c>
      <c r="F362" s="259" t="s">
        <v>4755</v>
      </c>
      <c r="G362" s="260" t="s">
        <v>666</v>
      </c>
      <c r="H362" s="261">
        <v>12</v>
      </c>
      <c r="I362" s="262"/>
      <c r="J362" s="263">
        <f>ROUND(I362*H362,2)</f>
        <v>0</v>
      </c>
      <c r="K362" s="259" t="s">
        <v>341</v>
      </c>
      <c r="L362" s="264"/>
      <c r="M362" s="265" t="s">
        <v>19</v>
      </c>
      <c r="N362" s="266" t="s">
        <v>47</v>
      </c>
      <c r="O362" s="86"/>
      <c r="P362" s="225">
        <f>O362*H362</f>
        <v>0</v>
      </c>
      <c r="Q362" s="225">
        <v>0</v>
      </c>
      <c r="R362" s="225">
        <f>Q362*H362</f>
        <v>0</v>
      </c>
      <c r="S362" s="225">
        <v>0</v>
      </c>
      <c r="T362" s="225">
        <f>S362*H362</f>
        <v>0</v>
      </c>
      <c r="U362" s="226" t="s">
        <v>19</v>
      </c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R362" s="227" t="s">
        <v>565</v>
      </c>
      <c r="AT362" s="227" t="s">
        <v>395</v>
      </c>
      <c r="AU362" s="227" t="s">
        <v>83</v>
      </c>
      <c r="AY362" s="19" t="s">
        <v>335</v>
      </c>
      <c r="BE362" s="228">
        <f>IF(N362="základní",J362,0)</f>
        <v>0</v>
      </c>
      <c r="BF362" s="228">
        <f>IF(N362="snížená",J362,0)</f>
        <v>0</v>
      </c>
      <c r="BG362" s="228">
        <f>IF(N362="zákl. přenesená",J362,0)</f>
        <v>0</v>
      </c>
      <c r="BH362" s="228">
        <f>IF(N362="sníž. přenesená",J362,0)</f>
        <v>0</v>
      </c>
      <c r="BI362" s="228">
        <f>IF(N362="nulová",J362,0)</f>
        <v>0</v>
      </c>
      <c r="BJ362" s="19" t="s">
        <v>83</v>
      </c>
      <c r="BK362" s="228">
        <f>ROUND(I362*H362,2)</f>
        <v>0</v>
      </c>
      <c r="BL362" s="19" t="s">
        <v>447</v>
      </c>
      <c r="BM362" s="227" t="s">
        <v>4756</v>
      </c>
    </row>
    <row r="363" s="2" customFormat="1">
      <c r="A363" s="40"/>
      <c r="B363" s="41"/>
      <c r="C363" s="42"/>
      <c r="D363" s="229" t="s">
        <v>343</v>
      </c>
      <c r="E363" s="42"/>
      <c r="F363" s="230" t="s">
        <v>4755</v>
      </c>
      <c r="G363" s="42"/>
      <c r="H363" s="42"/>
      <c r="I363" s="231"/>
      <c r="J363" s="42"/>
      <c r="K363" s="42"/>
      <c r="L363" s="46"/>
      <c r="M363" s="232"/>
      <c r="N363" s="233"/>
      <c r="O363" s="86"/>
      <c r="P363" s="86"/>
      <c r="Q363" s="86"/>
      <c r="R363" s="86"/>
      <c r="S363" s="86"/>
      <c r="T363" s="86"/>
      <c r="U363" s="87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T363" s="19" t="s">
        <v>343</v>
      </c>
      <c r="AU363" s="19" t="s">
        <v>83</v>
      </c>
    </row>
    <row r="364" s="2" customFormat="1" ht="16.5" customHeight="1">
      <c r="A364" s="40"/>
      <c r="B364" s="41"/>
      <c r="C364" s="216" t="s">
        <v>934</v>
      </c>
      <c r="D364" s="216" t="s">
        <v>337</v>
      </c>
      <c r="E364" s="217" t="s">
        <v>4757</v>
      </c>
      <c r="F364" s="218" t="s">
        <v>4758</v>
      </c>
      <c r="G364" s="219" t="s">
        <v>666</v>
      </c>
      <c r="H364" s="220">
        <v>33</v>
      </c>
      <c r="I364" s="221"/>
      <c r="J364" s="222">
        <f>ROUND(I364*H364,2)</f>
        <v>0</v>
      </c>
      <c r="K364" s="218" t="s">
        <v>341</v>
      </c>
      <c r="L364" s="46"/>
      <c r="M364" s="223" t="s">
        <v>19</v>
      </c>
      <c r="N364" s="224" t="s">
        <v>47</v>
      </c>
      <c r="O364" s="86"/>
      <c r="P364" s="225">
        <f>O364*H364</f>
        <v>0</v>
      </c>
      <c r="Q364" s="225">
        <v>0</v>
      </c>
      <c r="R364" s="225">
        <f>Q364*H364</f>
        <v>0</v>
      </c>
      <c r="S364" s="225">
        <v>0</v>
      </c>
      <c r="T364" s="225">
        <f>S364*H364</f>
        <v>0</v>
      </c>
      <c r="U364" s="226" t="s">
        <v>19</v>
      </c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R364" s="227" t="s">
        <v>447</v>
      </c>
      <c r="AT364" s="227" t="s">
        <v>337</v>
      </c>
      <c r="AU364" s="227" t="s">
        <v>83</v>
      </c>
      <c r="AY364" s="19" t="s">
        <v>335</v>
      </c>
      <c r="BE364" s="228">
        <f>IF(N364="základní",J364,0)</f>
        <v>0</v>
      </c>
      <c r="BF364" s="228">
        <f>IF(N364="snížená",J364,0)</f>
        <v>0</v>
      </c>
      <c r="BG364" s="228">
        <f>IF(N364="zákl. přenesená",J364,0)</f>
        <v>0</v>
      </c>
      <c r="BH364" s="228">
        <f>IF(N364="sníž. přenesená",J364,0)</f>
        <v>0</v>
      </c>
      <c r="BI364" s="228">
        <f>IF(N364="nulová",J364,0)</f>
        <v>0</v>
      </c>
      <c r="BJ364" s="19" t="s">
        <v>83</v>
      </c>
      <c r="BK364" s="228">
        <f>ROUND(I364*H364,2)</f>
        <v>0</v>
      </c>
      <c r="BL364" s="19" t="s">
        <v>447</v>
      </c>
      <c r="BM364" s="227" t="s">
        <v>4759</v>
      </c>
    </row>
    <row r="365" s="2" customFormat="1">
      <c r="A365" s="40"/>
      <c r="B365" s="41"/>
      <c r="C365" s="42"/>
      <c r="D365" s="229" t="s">
        <v>343</v>
      </c>
      <c r="E365" s="42"/>
      <c r="F365" s="230" t="s">
        <v>4760</v>
      </c>
      <c r="G365" s="42"/>
      <c r="H365" s="42"/>
      <c r="I365" s="231"/>
      <c r="J365" s="42"/>
      <c r="K365" s="42"/>
      <c r="L365" s="46"/>
      <c r="M365" s="232"/>
      <c r="N365" s="233"/>
      <c r="O365" s="86"/>
      <c r="P365" s="86"/>
      <c r="Q365" s="86"/>
      <c r="R365" s="86"/>
      <c r="S365" s="86"/>
      <c r="T365" s="86"/>
      <c r="U365" s="87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T365" s="19" t="s">
        <v>343</v>
      </c>
      <c r="AU365" s="19" t="s">
        <v>83</v>
      </c>
    </row>
    <row r="366" s="2" customFormat="1">
      <c r="A366" s="40"/>
      <c r="B366" s="41"/>
      <c r="C366" s="42"/>
      <c r="D366" s="234" t="s">
        <v>345</v>
      </c>
      <c r="E366" s="42"/>
      <c r="F366" s="235" t="s">
        <v>4761</v>
      </c>
      <c r="G366" s="42"/>
      <c r="H366" s="42"/>
      <c r="I366" s="231"/>
      <c r="J366" s="42"/>
      <c r="K366" s="42"/>
      <c r="L366" s="46"/>
      <c r="M366" s="232"/>
      <c r="N366" s="233"/>
      <c r="O366" s="86"/>
      <c r="P366" s="86"/>
      <c r="Q366" s="86"/>
      <c r="R366" s="86"/>
      <c r="S366" s="86"/>
      <c r="T366" s="86"/>
      <c r="U366" s="87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T366" s="19" t="s">
        <v>345</v>
      </c>
      <c r="AU366" s="19" t="s">
        <v>83</v>
      </c>
    </row>
    <row r="367" s="13" customFormat="1">
      <c r="A367" s="13"/>
      <c r="B367" s="236"/>
      <c r="C367" s="237"/>
      <c r="D367" s="229" t="s">
        <v>347</v>
      </c>
      <c r="E367" s="238" t="s">
        <v>19</v>
      </c>
      <c r="F367" s="239" t="s">
        <v>4762</v>
      </c>
      <c r="G367" s="237"/>
      <c r="H367" s="240">
        <v>33</v>
      </c>
      <c r="I367" s="241"/>
      <c r="J367" s="237"/>
      <c r="K367" s="237"/>
      <c r="L367" s="242"/>
      <c r="M367" s="243"/>
      <c r="N367" s="244"/>
      <c r="O367" s="244"/>
      <c r="P367" s="244"/>
      <c r="Q367" s="244"/>
      <c r="R367" s="244"/>
      <c r="S367" s="244"/>
      <c r="T367" s="244"/>
      <c r="U367" s="245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T367" s="246" t="s">
        <v>347</v>
      </c>
      <c r="AU367" s="246" t="s">
        <v>83</v>
      </c>
      <c r="AV367" s="13" t="s">
        <v>85</v>
      </c>
      <c r="AW367" s="13" t="s">
        <v>37</v>
      </c>
      <c r="AX367" s="13" t="s">
        <v>83</v>
      </c>
      <c r="AY367" s="246" t="s">
        <v>335</v>
      </c>
    </row>
    <row r="368" s="2" customFormat="1" ht="16.5" customHeight="1">
      <c r="A368" s="40"/>
      <c r="B368" s="41"/>
      <c r="C368" s="257" t="s">
        <v>941</v>
      </c>
      <c r="D368" s="257" t="s">
        <v>395</v>
      </c>
      <c r="E368" s="258" t="s">
        <v>4763</v>
      </c>
      <c r="F368" s="259" t="s">
        <v>4764</v>
      </c>
      <c r="G368" s="260" t="s">
        <v>666</v>
      </c>
      <c r="H368" s="261">
        <v>20</v>
      </c>
      <c r="I368" s="262"/>
      <c r="J368" s="263">
        <f>ROUND(I368*H368,2)</f>
        <v>0</v>
      </c>
      <c r="K368" s="259" t="s">
        <v>341</v>
      </c>
      <c r="L368" s="264"/>
      <c r="M368" s="265" t="s">
        <v>19</v>
      </c>
      <c r="N368" s="266" t="s">
        <v>47</v>
      </c>
      <c r="O368" s="86"/>
      <c r="P368" s="225">
        <f>O368*H368</f>
        <v>0</v>
      </c>
      <c r="Q368" s="225">
        <v>0.00042999999999999999</v>
      </c>
      <c r="R368" s="225">
        <f>Q368*H368</f>
        <v>0.0086</v>
      </c>
      <c r="S368" s="225">
        <v>0</v>
      </c>
      <c r="T368" s="225">
        <f>S368*H368</f>
        <v>0</v>
      </c>
      <c r="U368" s="226" t="s">
        <v>19</v>
      </c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R368" s="227" t="s">
        <v>565</v>
      </c>
      <c r="AT368" s="227" t="s">
        <v>395</v>
      </c>
      <c r="AU368" s="227" t="s">
        <v>83</v>
      </c>
      <c r="AY368" s="19" t="s">
        <v>335</v>
      </c>
      <c r="BE368" s="228">
        <f>IF(N368="základní",J368,0)</f>
        <v>0</v>
      </c>
      <c r="BF368" s="228">
        <f>IF(N368="snížená",J368,0)</f>
        <v>0</v>
      </c>
      <c r="BG368" s="228">
        <f>IF(N368="zákl. přenesená",J368,0)</f>
        <v>0</v>
      </c>
      <c r="BH368" s="228">
        <f>IF(N368="sníž. přenesená",J368,0)</f>
        <v>0</v>
      </c>
      <c r="BI368" s="228">
        <f>IF(N368="nulová",J368,0)</f>
        <v>0</v>
      </c>
      <c r="BJ368" s="19" t="s">
        <v>83</v>
      </c>
      <c r="BK368" s="228">
        <f>ROUND(I368*H368,2)</f>
        <v>0</v>
      </c>
      <c r="BL368" s="19" t="s">
        <v>447</v>
      </c>
      <c r="BM368" s="227" t="s">
        <v>4765</v>
      </c>
    </row>
    <row r="369" s="2" customFormat="1">
      <c r="A369" s="40"/>
      <c r="B369" s="41"/>
      <c r="C369" s="42"/>
      <c r="D369" s="229" t="s">
        <v>343</v>
      </c>
      <c r="E369" s="42"/>
      <c r="F369" s="230" t="s">
        <v>4764</v>
      </c>
      <c r="G369" s="42"/>
      <c r="H369" s="42"/>
      <c r="I369" s="231"/>
      <c r="J369" s="42"/>
      <c r="K369" s="42"/>
      <c r="L369" s="46"/>
      <c r="M369" s="232"/>
      <c r="N369" s="233"/>
      <c r="O369" s="86"/>
      <c r="P369" s="86"/>
      <c r="Q369" s="86"/>
      <c r="R369" s="86"/>
      <c r="S369" s="86"/>
      <c r="T369" s="86"/>
      <c r="U369" s="87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T369" s="19" t="s">
        <v>343</v>
      </c>
      <c r="AU369" s="19" t="s">
        <v>83</v>
      </c>
    </row>
    <row r="370" s="2" customFormat="1" ht="16.5" customHeight="1">
      <c r="A370" s="40"/>
      <c r="B370" s="41"/>
      <c r="C370" s="257" t="s">
        <v>1077</v>
      </c>
      <c r="D370" s="257" t="s">
        <v>395</v>
      </c>
      <c r="E370" s="258" t="s">
        <v>4766</v>
      </c>
      <c r="F370" s="259" t="s">
        <v>4767</v>
      </c>
      <c r="G370" s="260" t="s">
        <v>666</v>
      </c>
      <c r="H370" s="261">
        <v>13</v>
      </c>
      <c r="I370" s="262"/>
      <c r="J370" s="263">
        <f>ROUND(I370*H370,2)</f>
        <v>0</v>
      </c>
      <c r="K370" s="259" t="s">
        <v>341</v>
      </c>
      <c r="L370" s="264"/>
      <c r="M370" s="265" t="s">
        <v>19</v>
      </c>
      <c r="N370" s="266" t="s">
        <v>47</v>
      </c>
      <c r="O370" s="86"/>
      <c r="P370" s="225">
        <f>O370*H370</f>
        <v>0</v>
      </c>
      <c r="Q370" s="225">
        <v>0.00027999999999999998</v>
      </c>
      <c r="R370" s="225">
        <f>Q370*H370</f>
        <v>0.0036399999999999996</v>
      </c>
      <c r="S370" s="225">
        <v>0</v>
      </c>
      <c r="T370" s="225">
        <f>S370*H370</f>
        <v>0</v>
      </c>
      <c r="U370" s="226" t="s">
        <v>19</v>
      </c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R370" s="227" t="s">
        <v>565</v>
      </c>
      <c r="AT370" s="227" t="s">
        <v>395</v>
      </c>
      <c r="AU370" s="227" t="s">
        <v>83</v>
      </c>
      <c r="AY370" s="19" t="s">
        <v>335</v>
      </c>
      <c r="BE370" s="228">
        <f>IF(N370="základní",J370,0)</f>
        <v>0</v>
      </c>
      <c r="BF370" s="228">
        <f>IF(N370="snížená",J370,0)</f>
        <v>0</v>
      </c>
      <c r="BG370" s="228">
        <f>IF(N370="zákl. přenesená",J370,0)</f>
        <v>0</v>
      </c>
      <c r="BH370" s="228">
        <f>IF(N370="sníž. přenesená",J370,0)</f>
        <v>0</v>
      </c>
      <c r="BI370" s="228">
        <f>IF(N370="nulová",J370,0)</f>
        <v>0</v>
      </c>
      <c r="BJ370" s="19" t="s">
        <v>83</v>
      </c>
      <c r="BK370" s="228">
        <f>ROUND(I370*H370,2)</f>
        <v>0</v>
      </c>
      <c r="BL370" s="19" t="s">
        <v>447</v>
      </c>
      <c r="BM370" s="227" t="s">
        <v>4768</v>
      </c>
    </row>
    <row r="371" s="2" customFormat="1">
      <c r="A371" s="40"/>
      <c r="B371" s="41"/>
      <c r="C371" s="42"/>
      <c r="D371" s="229" t="s">
        <v>343</v>
      </c>
      <c r="E371" s="42"/>
      <c r="F371" s="230" t="s">
        <v>4767</v>
      </c>
      <c r="G371" s="42"/>
      <c r="H371" s="42"/>
      <c r="I371" s="231"/>
      <c r="J371" s="42"/>
      <c r="K371" s="42"/>
      <c r="L371" s="46"/>
      <c r="M371" s="232"/>
      <c r="N371" s="233"/>
      <c r="O371" s="86"/>
      <c r="P371" s="86"/>
      <c r="Q371" s="86"/>
      <c r="R371" s="86"/>
      <c r="S371" s="86"/>
      <c r="T371" s="86"/>
      <c r="U371" s="87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T371" s="19" t="s">
        <v>343</v>
      </c>
      <c r="AU371" s="19" t="s">
        <v>83</v>
      </c>
    </row>
    <row r="372" s="2" customFormat="1" ht="16.5" customHeight="1">
      <c r="A372" s="40"/>
      <c r="B372" s="41"/>
      <c r="C372" s="216" t="s">
        <v>948</v>
      </c>
      <c r="D372" s="216" t="s">
        <v>337</v>
      </c>
      <c r="E372" s="217" t="s">
        <v>4769</v>
      </c>
      <c r="F372" s="218" t="s">
        <v>4770</v>
      </c>
      <c r="G372" s="219" t="s">
        <v>666</v>
      </c>
      <c r="H372" s="220">
        <v>12</v>
      </c>
      <c r="I372" s="221"/>
      <c r="J372" s="222">
        <f>ROUND(I372*H372,2)</f>
        <v>0</v>
      </c>
      <c r="K372" s="218" t="s">
        <v>341</v>
      </c>
      <c r="L372" s="46"/>
      <c r="M372" s="223" t="s">
        <v>19</v>
      </c>
      <c r="N372" s="224" t="s">
        <v>47</v>
      </c>
      <c r="O372" s="86"/>
      <c r="P372" s="225">
        <f>O372*H372</f>
        <v>0</v>
      </c>
      <c r="Q372" s="225">
        <v>0</v>
      </c>
      <c r="R372" s="225">
        <f>Q372*H372</f>
        <v>0</v>
      </c>
      <c r="S372" s="225">
        <v>0</v>
      </c>
      <c r="T372" s="225">
        <f>S372*H372</f>
        <v>0</v>
      </c>
      <c r="U372" s="226" t="s">
        <v>19</v>
      </c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R372" s="227" t="s">
        <v>447</v>
      </c>
      <c r="AT372" s="227" t="s">
        <v>337</v>
      </c>
      <c r="AU372" s="227" t="s">
        <v>83</v>
      </c>
      <c r="AY372" s="19" t="s">
        <v>335</v>
      </c>
      <c r="BE372" s="228">
        <f>IF(N372="základní",J372,0)</f>
        <v>0</v>
      </c>
      <c r="BF372" s="228">
        <f>IF(N372="snížená",J372,0)</f>
        <v>0</v>
      </c>
      <c r="BG372" s="228">
        <f>IF(N372="zákl. přenesená",J372,0)</f>
        <v>0</v>
      </c>
      <c r="BH372" s="228">
        <f>IF(N372="sníž. přenesená",J372,0)</f>
        <v>0</v>
      </c>
      <c r="BI372" s="228">
        <f>IF(N372="nulová",J372,0)</f>
        <v>0</v>
      </c>
      <c r="BJ372" s="19" t="s">
        <v>83</v>
      </c>
      <c r="BK372" s="228">
        <f>ROUND(I372*H372,2)</f>
        <v>0</v>
      </c>
      <c r="BL372" s="19" t="s">
        <v>447</v>
      </c>
      <c r="BM372" s="227" t="s">
        <v>4771</v>
      </c>
    </row>
    <row r="373" s="2" customFormat="1">
      <c r="A373" s="40"/>
      <c r="B373" s="41"/>
      <c r="C373" s="42"/>
      <c r="D373" s="229" t="s">
        <v>343</v>
      </c>
      <c r="E373" s="42"/>
      <c r="F373" s="230" t="s">
        <v>4772</v>
      </c>
      <c r="G373" s="42"/>
      <c r="H373" s="42"/>
      <c r="I373" s="231"/>
      <c r="J373" s="42"/>
      <c r="K373" s="42"/>
      <c r="L373" s="46"/>
      <c r="M373" s="232"/>
      <c r="N373" s="233"/>
      <c r="O373" s="86"/>
      <c r="P373" s="86"/>
      <c r="Q373" s="86"/>
      <c r="R373" s="86"/>
      <c r="S373" s="86"/>
      <c r="T373" s="86"/>
      <c r="U373" s="87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T373" s="19" t="s">
        <v>343</v>
      </c>
      <c r="AU373" s="19" t="s">
        <v>83</v>
      </c>
    </row>
    <row r="374" s="2" customFormat="1">
      <c r="A374" s="40"/>
      <c r="B374" s="41"/>
      <c r="C374" s="42"/>
      <c r="D374" s="234" t="s">
        <v>345</v>
      </c>
      <c r="E374" s="42"/>
      <c r="F374" s="235" t="s">
        <v>4773</v>
      </c>
      <c r="G374" s="42"/>
      <c r="H374" s="42"/>
      <c r="I374" s="231"/>
      <c r="J374" s="42"/>
      <c r="K374" s="42"/>
      <c r="L374" s="46"/>
      <c r="M374" s="232"/>
      <c r="N374" s="233"/>
      <c r="O374" s="86"/>
      <c r="P374" s="86"/>
      <c r="Q374" s="86"/>
      <c r="R374" s="86"/>
      <c r="S374" s="86"/>
      <c r="T374" s="86"/>
      <c r="U374" s="87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T374" s="19" t="s">
        <v>345</v>
      </c>
      <c r="AU374" s="19" t="s">
        <v>83</v>
      </c>
    </row>
    <row r="375" s="2" customFormat="1" ht="16.5" customHeight="1">
      <c r="A375" s="40"/>
      <c r="B375" s="41"/>
      <c r="C375" s="257" t="s">
        <v>956</v>
      </c>
      <c r="D375" s="257" t="s">
        <v>395</v>
      </c>
      <c r="E375" s="258" t="s">
        <v>4774</v>
      </c>
      <c r="F375" s="259" t="s">
        <v>4775</v>
      </c>
      <c r="G375" s="260" t="s">
        <v>666</v>
      </c>
      <c r="H375" s="261">
        <v>12</v>
      </c>
      <c r="I375" s="262"/>
      <c r="J375" s="263">
        <f>ROUND(I375*H375,2)</f>
        <v>0</v>
      </c>
      <c r="K375" s="259" t="s">
        <v>341</v>
      </c>
      <c r="L375" s="264"/>
      <c r="M375" s="265" t="s">
        <v>19</v>
      </c>
      <c r="N375" s="266" t="s">
        <v>47</v>
      </c>
      <c r="O375" s="86"/>
      <c r="P375" s="225">
        <f>O375*H375</f>
        <v>0</v>
      </c>
      <c r="Q375" s="225">
        <v>0.0041999999999999997</v>
      </c>
      <c r="R375" s="225">
        <f>Q375*H375</f>
        <v>0.0504</v>
      </c>
      <c r="S375" s="225">
        <v>0</v>
      </c>
      <c r="T375" s="225">
        <f>S375*H375</f>
        <v>0</v>
      </c>
      <c r="U375" s="226" t="s">
        <v>19</v>
      </c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R375" s="227" t="s">
        <v>565</v>
      </c>
      <c r="AT375" s="227" t="s">
        <v>395</v>
      </c>
      <c r="AU375" s="227" t="s">
        <v>83</v>
      </c>
      <c r="AY375" s="19" t="s">
        <v>335</v>
      </c>
      <c r="BE375" s="228">
        <f>IF(N375="základní",J375,0)</f>
        <v>0</v>
      </c>
      <c r="BF375" s="228">
        <f>IF(N375="snížená",J375,0)</f>
        <v>0</v>
      </c>
      <c r="BG375" s="228">
        <f>IF(N375="zákl. přenesená",J375,0)</f>
        <v>0</v>
      </c>
      <c r="BH375" s="228">
        <f>IF(N375="sníž. přenesená",J375,0)</f>
        <v>0</v>
      </c>
      <c r="BI375" s="228">
        <f>IF(N375="nulová",J375,0)</f>
        <v>0</v>
      </c>
      <c r="BJ375" s="19" t="s">
        <v>83</v>
      </c>
      <c r="BK375" s="228">
        <f>ROUND(I375*H375,2)</f>
        <v>0</v>
      </c>
      <c r="BL375" s="19" t="s">
        <v>447</v>
      </c>
      <c r="BM375" s="227" t="s">
        <v>4776</v>
      </c>
    </row>
    <row r="376" s="2" customFormat="1">
      <c r="A376" s="40"/>
      <c r="B376" s="41"/>
      <c r="C376" s="42"/>
      <c r="D376" s="229" t="s">
        <v>343</v>
      </c>
      <c r="E376" s="42"/>
      <c r="F376" s="230" t="s">
        <v>4775</v>
      </c>
      <c r="G376" s="42"/>
      <c r="H376" s="42"/>
      <c r="I376" s="231"/>
      <c r="J376" s="42"/>
      <c r="K376" s="42"/>
      <c r="L376" s="46"/>
      <c r="M376" s="232"/>
      <c r="N376" s="233"/>
      <c r="O376" s="86"/>
      <c r="P376" s="86"/>
      <c r="Q376" s="86"/>
      <c r="R376" s="86"/>
      <c r="S376" s="86"/>
      <c r="T376" s="86"/>
      <c r="U376" s="87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T376" s="19" t="s">
        <v>343</v>
      </c>
      <c r="AU376" s="19" t="s">
        <v>83</v>
      </c>
    </row>
    <row r="377" s="2" customFormat="1" ht="16.5" customHeight="1">
      <c r="A377" s="40"/>
      <c r="B377" s="41"/>
      <c r="C377" s="257" t="s">
        <v>961</v>
      </c>
      <c r="D377" s="257" t="s">
        <v>395</v>
      </c>
      <c r="E377" s="258" t="s">
        <v>4777</v>
      </c>
      <c r="F377" s="259" t="s">
        <v>4778</v>
      </c>
      <c r="G377" s="260" t="s">
        <v>666</v>
      </c>
      <c r="H377" s="261">
        <v>36</v>
      </c>
      <c r="I377" s="262"/>
      <c r="J377" s="263">
        <f>ROUND(I377*H377,2)</f>
        <v>0</v>
      </c>
      <c r="K377" s="259" t="s">
        <v>341</v>
      </c>
      <c r="L377" s="264"/>
      <c r="M377" s="265" t="s">
        <v>19</v>
      </c>
      <c r="N377" s="266" t="s">
        <v>47</v>
      </c>
      <c r="O377" s="86"/>
      <c r="P377" s="225">
        <f>O377*H377</f>
        <v>0</v>
      </c>
      <c r="Q377" s="225">
        <v>0.00032000000000000003</v>
      </c>
      <c r="R377" s="225">
        <f>Q377*H377</f>
        <v>0.011520000000000001</v>
      </c>
      <c r="S377" s="225">
        <v>0</v>
      </c>
      <c r="T377" s="225">
        <f>S377*H377</f>
        <v>0</v>
      </c>
      <c r="U377" s="226" t="s">
        <v>19</v>
      </c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R377" s="227" t="s">
        <v>565</v>
      </c>
      <c r="AT377" s="227" t="s">
        <v>395</v>
      </c>
      <c r="AU377" s="227" t="s">
        <v>83</v>
      </c>
      <c r="AY377" s="19" t="s">
        <v>335</v>
      </c>
      <c r="BE377" s="228">
        <f>IF(N377="základní",J377,0)</f>
        <v>0</v>
      </c>
      <c r="BF377" s="228">
        <f>IF(N377="snížená",J377,0)</f>
        <v>0</v>
      </c>
      <c r="BG377" s="228">
        <f>IF(N377="zákl. přenesená",J377,0)</f>
        <v>0</v>
      </c>
      <c r="BH377" s="228">
        <f>IF(N377="sníž. přenesená",J377,0)</f>
        <v>0</v>
      </c>
      <c r="BI377" s="228">
        <f>IF(N377="nulová",J377,0)</f>
        <v>0</v>
      </c>
      <c r="BJ377" s="19" t="s">
        <v>83</v>
      </c>
      <c r="BK377" s="228">
        <f>ROUND(I377*H377,2)</f>
        <v>0</v>
      </c>
      <c r="BL377" s="19" t="s">
        <v>447</v>
      </c>
      <c r="BM377" s="227" t="s">
        <v>4779</v>
      </c>
    </row>
    <row r="378" s="2" customFormat="1">
      <c r="A378" s="40"/>
      <c r="B378" s="41"/>
      <c r="C378" s="42"/>
      <c r="D378" s="229" t="s">
        <v>343</v>
      </c>
      <c r="E378" s="42"/>
      <c r="F378" s="230" t="s">
        <v>4778</v>
      </c>
      <c r="G378" s="42"/>
      <c r="H378" s="42"/>
      <c r="I378" s="231"/>
      <c r="J378" s="42"/>
      <c r="K378" s="42"/>
      <c r="L378" s="46"/>
      <c r="M378" s="232"/>
      <c r="N378" s="233"/>
      <c r="O378" s="86"/>
      <c r="P378" s="86"/>
      <c r="Q378" s="86"/>
      <c r="R378" s="86"/>
      <c r="S378" s="86"/>
      <c r="T378" s="86"/>
      <c r="U378" s="87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T378" s="19" t="s">
        <v>343</v>
      </c>
      <c r="AU378" s="19" t="s">
        <v>83</v>
      </c>
    </row>
    <row r="379" s="2" customFormat="1" ht="16.5" customHeight="1">
      <c r="A379" s="40"/>
      <c r="B379" s="41"/>
      <c r="C379" s="216" t="s">
        <v>969</v>
      </c>
      <c r="D379" s="216" t="s">
        <v>337</v>
      </c>
      <c r="E379" s="217" t="s">
        <v>4780</v>
      </c>
      <c r="F379" s="218" t="s">
        <v>4781</v>
      </c>
      <c r="G379" s="219" t="s">
        <v>666</v>
      </c>
      <c r="H379" s="220">
        <v>20</v>
      </c>
      <c r="I379" s="221"/>
      <c r="J379" s="222">
        <f>ROUND(I379*H379,2)</f>
        <v>0</v>
      </c>
      <c r="K379" s="218" t="s">
        <v>341</v>
      </c>
      <c r="L379" s="46"/>
      <c r="M379" s="223" t="s">
        <v>19</v>
      </c>
      <c r="N379" s="224" t="s">
        <v>47</v>
      </c>
      <c r="O379" s="86"/>
      <c r="P379" s="225">
        <f>O379*H379</f>
        <v>0</v>
      </c>
      <c r="Q379" s="225">
        <v>0</v>
      </c>
      <c r="R379" s="225">
        <f>Q379*H379</f>
        <v>0</v>
      </c>
      <c r="S379" s="225">
        <v>0</v>
      </c>
      <c r="T379" s="225">
        <f>S379*H379</f>
        <v>0</v>
      </c>
      <c r="U379" s="226" t="s">
        <v>19</v>
      </c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R379" s="227" t="s">
        <v>2142</v>
      </c>
      <c r="AT379" s="227" t="s">
        <v>337</v>
      </c>
      <c r="AU379" s="227" t="s">
        <v>83</v>
      </c>
      <c r="AY379" s="19" t="s">
        <v>335</v>
      </c>
      <c r="BE379" s="228">
        <f>IF(N379="základní",J379,0)</f>
        <v>0</v>
      </c>
      <c r="BF379" s="228">
        <f>IF(N379="snížená",J379,0)</f>
        <v>0</v>
      </c>
      <c r="BG379" s="228">
        <f>IF(N379="zákl. přenesená",J379,0)</f>
        <v>0</v>
      </c>
      <c r="BH379" s="228">
        <f>IF(N379="sníž. přenesená",J379,0)</f>
        <v>0</v>
      </c>
      <c r="BI379" s="228">
        <f>IF(N379="nulová",J379,0)</f>
        <v>0</v>
      </c>
      <c r="BJ379" s="19" t="s">
        <v>83</v>
      </c>
      <c r="BK379" s="228">
        <f>ROUND(I379*H379,2)</f>
        <v>0</v>
      </c>
      <c r="BL379" s="19" t="s">
        <v>2142</v>
      </c>
      <c r="BM379" s="227" t="s">
        <v>4782</v>
      </c>
    </row>
    <row r="380" s="2" customFormat="1">
      <c r="A380" s="40"/>
      <c r="B380" s="41"/>
      <c r="C380" s="42"/>
      <c r="D380" s="229" t="s">
        <v>343</v>
      </c>
      <c r="E380" s="42"/>
      <c r="F380" s="230" t="s">
        <v>4783</v>
      </c>
      <c r="G380" s="42"/>
      <c r="H380" s="42"/>
      <c r="I380" s="231"/>
      <c r="J380" s="42"/>
      <c r="K380" s="42"/>
      <c r="L380" s="46"/>
      <c r="M380" s="232"/>
      <c r="N380" s="233"/>
      <c r="O380" s="86"/>
      <c r="P380" s="86"/>
      <c r="Q380" s="86"/>
      <c r="R380" s="86"/>
      <c r="S380" s="86"/>
      <c r="T380" s="86"/>
      <c r="U380" s="87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T380" s="19" t="s">
        <v>343</v>
      </c>
      <c r="AU380" s="19" t="s">
        <v>83</v>
      </c>
    </row>
    <row r="381" s="2" customFormat="1">
      <c r="A381" s="40"/>
      <c r="B381" s="41"/>
      <c r="C381" s="42"/>
      <c r="D381" s="234" t="s">
        <v>345</v>
      </c>
      <c r="E381" s="42"/>
      <c r="F381" s="235" t="s">
        <v>4784</v>
      </c>
      <c r="G381" s="42"/>
      <c r="H381" s="42"/>
      <c r="I381" s="231"/>
      <c r="J381" s="42"/>
      <c r="K381" s="42"/>
      <c r="L381" s="46"/>
      <c r="M381" s="232"/>
      <c r="N381" s="233"/>
      <c r="O381" s="86"/>
      <c r="P381" s="86"/>
      <c r="Q381" s="86"/>
      <c r="R381" s="86"/>
      <c r="S381" s="86"/>
      <c r="T381" s="86"/>
      <c r="U381" s="87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T381" s="19" t="s">
        <v>345</v>
      </c>
      <c r="AU381" s="19" t="s">
        <v>83</v>
      </c>
    </row>
    <row r="382" s="2" customFormat="1" ht="16.5" customHeight="1">
      <c r="A382" s="40"/>
      <c r="B382" s="41"/>
      <c r="C382" s="257" t="s">
        <v>979</v>
      </c>
      <c r="D382" s="257" t="s">
        <v>395</v>
      </c>
      <c r="E382" s="258" t="s">
        <v>4785</v>
      </c>
      <c r="F382" s="259" t="s">
        <v>4786</v>
      </c>
      <c r="G382" s="260" t="s">
        <v>666</v>
      </c>
      <c r="H382" s="261">
        <v>20</v>
      </c>
      <c r="I382" s="262"/>
      <c r="J382" s="263">
        <f>ROUND(I382*H382,2)</f>
        <v>0</v>
      </c>
      <c r="K382" s="259" t="s">
        <v>341</v>
      </c>
      <c r="L382" s="264"/>
      <c r="M382" s="265" t="s">
        <v>19</v>
      </c>
      <c r="N382" s="266" t="s">
        <v>47</v>
      </c>
      <c r="O382" s="86"/>
      <c r="P382" s="225">
        <f>O382*H382</f>
        <v>0</v>
      </c>
      <c r="Q382" s="225">
        <v>0.001</v>
      </c>
      <c r="R382" s="225">
        <f>Q382*H382</f>
        <v>0.02</v>
      </c>
      <c r="S382" s="225">
        <v>0</v>
      </c>
      <c r="T382" s="225">
        <f>S382*H382</f>
        <v>0</v>
      </c>
      <c r="U382" s="226" t="s">
        <v>19</v>
      </c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R382" s="227" t="s">
        <v>2142</v>
      </c>
      <c r="AT382" s="227" t="s">
        <v>395</v>
      </c>
      <c r="AU382" s="227" t="s">
        <v>83</v>
      </c>
      <c r="AY382" s="19" t="s">
        <v>335</v>
      </c>
      <c r="BE382" s="228">
        <f>IF(N382="základní",J382,0)</f>
        <v>0</v>
      </c>
      <c r="BF382" s="228">
        <f>IF(N382="snížená",J382,0)</f>
        <v>0</v>
      </c>
      <c r="BG382" s="228">
        <f>IF(N382="zákl. přenesená",J382,0)</f>
        <v>0</v>
      </c>
      <c r="BH382" s="228">
        <f>IF(N382="sníž. přenesená",J382,0)</f>
        <v>0</v>
      </c>
      <c r="BI382" s="228">
        <f>IF(N382="nulová",J382,0)</f>
        <v>0</v>
      </c>
      <c r="BJ382" s="19" t="s">
        <v>83</v>
      </c>
      <c r="BK382" s="228">
        <f>ROUND(I382*H382,2)</f>
        <v>0</v>
      </c>
      <c r="BL382" s="19" t="s">
        <v>2142</v>
      </c>
      <c r="BM382" s="227" t="s">
        <v>4787</v>
      </c>
    </row>
    <row r="383" s="2" customFormat="1">
      <c r="A383" s="40"/>
      <c r="B383" s="41"/>
      <c r="C383" s="42"/>
      <c r="D383" s="229" t="s">
        <v>343</v>
      </c>
      <c r="E383" s="42"/>
      <c r="F383" s="230" t="s">
        <v>4786</v>
      </c>
      <c r="G383" s="42"/>
      <c r="H383" s="42"/>
      <c r="I383" s="231"/>
      <c r="J383" s="42"/>
      <c r="K383" s="42"/>
      <c r="L383" s="46"/>
      <c r="M383" s="232"/>
      <c r="N383" s="233"/>
      <c r="O383" s="86"/>
      <c r="P383" s="86"/>
      <c r="Q383" s="86"/>
      <c r="R383" s="86"/>
      <c r="S383" s="86"/>
      <c r="T383" s="86"/>
      <c r="U383" s="87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T383" s="19" t="s">
        <v>343</v>
      </c>
      <c r="AU383" s="19" t="s">
        <v>83</v>
      </c>
    </row>
    <row r="384" s="2" customFormat="1" ht="16.5" customHeight="1">
      <c r="A384" s="40"/>
      <c r="B384" s="41"/>
      <c r="C384" s="257" t="s">
        <v>1084</v>
      </c>
      <c r="D384" s="257" t="s">
        <v>395</v>
      </c>
      <c r="E384" s="258" t="s">
        <v>4788</v>
      </c>
      <c r="F384" s="259" t="s">
        <v>4789</v>
      </c>
      <c r="G384" s="260" t="s">
        <v>666</v>
      </c>
      <c r="H384" s="261">
        <v>20</v>
      </c>
      <c r="I384" s="262"/>
      <c r="J384" s="263">
        <f>ROUND(I384*H384,2)</f>
        <v>0</v>
      </c>
      <c r="K384" s="259" t="s">
        <v>341</v>
      </c>
      <c r="L384" s="264"/>
      <c r="M384" s="265" t="s">
        <v>19</v>
      </c>
      <c r="N384" s="266" t="s">
        <v>47</v>
      </c>
      <c r="O384" s="86"/>
      <c r="P384" s="225">
        <f>O384*H384</f>
        <v>0</v>
      </c>
      <c r="Q384" s="225">
        <v>0.0089999999999999993</v>
      </c>
      <c r="R384" s="225">
        <f>Q384*H384</f>
        <v>0.17999999999999999</v>
      </c>
      <c r="S384" s="225">
        <v>0</v>
      </c>
      <c r="T384" s="225">
        <f>S384*H384</f>
        <v>0</v>
      </c>
      <c r="U384" s="226" t="s">
        <v>19</v>
      </c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R384" s="227" t="s">
        <v>2142</v>
      </c>
      <c r="AT384" s="227" t="s">
        <v>395</v>
      </c>
      <c r="AU384" s="227" t="s">
        <v>83</v>
      </c>
      <c r="AY384" s="19" t="s">
        <v>335</v>
      </c>
      <c r="BE384" s="228">
        <f>IF(N384="základní",J384,0)</f>
        <v>0</v>
      </c>
      <c r="BF384" s="228">
        <f>IF(N384="snížená",J384,0)</f>
        <v>0</v>
      </c>
      <c r="BG384" s="228">
        <f>IF(N384="zákl. přenesená",J384,0)</f>
        <v>0</v>
      </c>
      <c r="BH384" s="228">
        <f>IF(N384="sníž. přenesená",J384,0)</f>
        <v>0</v>
      </c>
      <c r="BI384" s="228">
        <f>IF(N384="nulová",J384,0)</f>
        <v>0</v>
      </c>
      <c r="BJ384" s="19" t="s">
        <v>83</v>
      </c>
      <c r="BK384" s="228">
        <f>ROUND(I384*H384,2)</f>
        <v>0</v>
      </c>
      <c r="BL384" s="19" t="s">
        <v>2142</v>
      </c>
      <c r="BM384" s="227" t="s">
        <v>4790</v>
      </c>
    </row>
    <row r="385" s="2" customFormat="1">
      <c r="A385" s="40"/>
      <c r="B385" s="41"/>
      <c r="C385" s="42"/>
      <c r="D385" s="229" t="s">
        <v>343</v>
      </c>
      <c r="E385" s="42"/>
      <c r="F385" s="230" t="s">
        <v>4789</v>
      </c>
      <c r="G385" s="42"/>
      <c r="H385" s="42"/>
      <c r="I385" s="231"/>
      <c r="J385" s="42"/>
      <c r="K385" s="42"/>
      <c r="L385" s="46"/>
      <c r="M385" s="232"/>
      <c r="N385" s="233"/>
      <c r="O385" s="86"/>
      <c r="P385" s="86"/>
      <c r="Q385" s="86"/>
      <c r="R385" s="86"/>
      <c r="S385" s="86"/>
      <c r="T385" s="86"/>
      <c r="U385" s="87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T385" s="19" t="s">
        <v>343</v>
      </c>
      <c r="AU385" s="19" t="s">
        <v>83</v>
      </c>
    </row>
    <row r="386" s="2" customFormat="1" ht="16.5" customHeight="1">
      <c r="A386" s="40"/>
      <c r="B386" s="41"/>
      <c r="C386" s="216" t="s">
        <v>985</v>
      </c>
      <c r="D386" s="216" t="s">
        <v>337</v>
      </c>
      <c r="E386" s="217" t="s">
        <v>4791</v>
      </c>
      <c r="F386" s="218" t="s">
        <v>4792</v>
      </c>
      <c r="G386" s="219" t="s">
        <v>1529</v>
      </c>
      <c r="H386" s="220">
        <v>1</v>
      </c>
      <c r="I386" s="221"/>
      <c r="J386" s="222">
        <f>ROUND(I386*H386,2)</f>
        <v>0</v>
      </c>
      <c r="K386" s="218" t="s">
        <v>19</v>
      </c>
      <c r="L386" s="46"/>
      <c r="M386" s="223" t="s">
        <v>19</v>
      </c>
      <c r="N386" s="224" t="s">
        <v>47</v>
      </c>
      <c r="O386" s="86"/>
      <c r="P386" s="225">
        <f>O386*H386</f>
        <v>0</v>
      </c>
      <c r="Q386" s="225">
        <v>0</v>
      </c>
      <c r="R386" s="225">
        <f>Q386*H386</f>
        <v>0</v>
      </c>
      <c r="S386" s="225">
        <v>0</v>
      </c>
      <c r="T386" s="225">
        <f>S386*H386</f>
        <v>0</v>
      </c>
      <c r="U386" s="226" t="s">
        <v>19</v>
      </c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R386" s="227" t="s">
        <v>103</v>
      </c>
      <c r="AT386" s="227" t="s">
        <v>337</v>
      </c>
      <c r="AU386" s="227" t="s">
        <v>83</v>
      </c>
      <c r="AY386" s="19" t="s">
        <v>335</v>
      </c>
      <c r="BE386" s="228">
        <f>IF(N386="základní",J386,0)</f>
        <v>0</v>
      </c>
      <c r="BF386" s="228">
        <f>IF(N386="snížená",J386,0)</f>
        <v>0</v>
      </c>
      <c r="BG386" s="228">
        <f>IF(N386="zákl. přenesená",J386,0)</f>
        <v>0</v>
      </c>
      <c r="BH386" s="228">
        <f>IF(N386="sníž. přenesená",J386,0)</f>
        <v>0</v>
      </c>
      <c r="BI386" s="228">
        <f>IF(N386="nulová",J386,0)</f>
        <v>0</v>
      </c>
      <c r="BJ386" s="19" t="s">
        <v>83</v>
      </c>
      <c r="BK386" s="228">
        <f>ROUND(I386*H386,2)</f>
        <v>0</v>
      </c>
      <c r="BL386" s="19" t="s">
        <v>103</v>
      </c>
      <c r="BM386" s="227" t="s">
        <v>906</v>
      </c>
    </row>
    <row r="387" s="2" customFormat="1">
      <c r="A387" s="40"/>
      <c r="B387" s="41"/>
      <c r="C387" s="42"/>
      <c r="D387" s="229" t="s">
        <v>343</v>
      </c>
      <c r="E387" s="42"/>
      <c r="F387" s="230" t="s">
        <v>4792</v>
      </c>
      <c r="G387" s="42"/>
      <c r="H387" s="42"/>
      <c r="I387" s="231"/>
      <c r="J387" s="42"/>
      <c r="K387" s="42"/>
      <c r="L387" s="46"/>
      <c r="M387" s="232"/>
      <c r="N387" s="233"/>
      <c r="O387" s="86"/>
      <c r="P387" s="86"/>
      <c r="Q387" s="86"/>
      <c r="R387" s="86"/>
      <c r="S387" s="86"/>
      <c r="T387" s="86"/>
      <c r="U387" s="87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T387" s="19" t="s">
        <v>343</v>
      </c>
      <c r="AU387" s="19" t="s">
        <v>83</v>
      </c>
    </row>
    <row r="388" s="12" customFormat="1" ht="25.92" customHeight="1">
      <c r="A388" s="12"/>
      <c r="B388" s="200"/>
      <c r="C388" s="201"/>
      <c r="D388" s="202" t="s">
        <v>75</v>
      </c>
      <c r="E388" s="203" t="s">
        <v>3092</v>
      </c>
      <c r="F388" s="203" t="s">
        <v>3093</v>
      </c>
      <c r="G388" s="201"/>
      <c r="H388" s="201"/>
      <c r="I388" s="204"/>
      <c r="J388" s="205">
        <f>BK388</f>
        <v>0</v>
      </c>
      <c r="K388" s="201"/>
      <c r="L388" s="206"/>
      <c r="M388" s="207"/>
      <c r="N388" s="208"/>
      <c r="O388" s="208"/>
      <c r="P388" s="209">
        <f>SUM(P389:P412)</f>
        <v>0</v>
      </c>
      <c r="Q388" s="208"/>
      <c r="R388" s="209">
        <f>SUM(R389:R412)</f>
        <v>0</v>
      </c>
      <c r="S388" s="208"/>
      <c r="T388" s="209">
        <f>SUM(T389:T412)</f>
        <v>0</v>
      </c>
      <c r="U388" s="210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R388" s="211" t="s">
        <v>369</v>
      </c>
      <c r="AT388" s="212" t="s">
        <v>75</v>
      </c>
      <c r="AU388" s="212" t="s">
        <v>76</v>
      </c>
      <c r="AY388" s="211" t="s">
        <v>335</v>
      </c>
      <c r="BK388" s="213">
        <f>SUM(BK389:BK412)</f>
        <v>0</v>
      </c>
    </row>
    <row r="389" s="2" customFormat="1" ht="16.5" customHeight="1">
      <c r="A389" s="40"/>
      <c r="B389" s="41"/>
      <c r="C389" s="216" t="s">
        <v>990</v>
      </c>
      <c r="D389" s="216" t="s">
        <v>337</v>
      </c>
      <c r="E389" s="217" t="s">
        <v>4793</v>
      </c>
      <c r="F389" s="218" t="s">
        <v>4794</v>
      </c>
      <c r="G389" s="219" t="s">
        <v>666</v>
      </c>
      <c r="H389" s="220">
        <v>1</v>
      </c>
      <c r="I389" s="221"/>
      <c r="J389" s="222">
        <f>ROUND(I389*H389,2)</f>
        <v>0</v>
      </c>
      <c r="K389" s="218" t="s">
        <v>341</v>
      </c>
      <c r="L389" s="46"/>
      <c r="M389" s="223" t="s">
        <v>19</v>
      </c>
      <c r="N389" s="224" t="s">
        <v>47</v>
      </c>
      <c r="O389" s="86"/>
      <c r="P389" s="225">
        <f>O389*H389</f>
        <v>0</v>
      </c>
      <c r="Q389" s="225">
        <v>0</v>
      </c>
      <c r="R389" s="225">
        <f>Q389*H389</f>
        <v>0</v>
      </c>
      <c r="S389" s="225">
        <v>0</v>
      </c>
      <c r="T389" s="225">
        <f>S389*H389</f>
        <v>0</v>
      </c>
      <c r="U389" s="226" t="s">
        <v>19</v>
      </c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R389" s="227" t="s">
        <v>447</v>
      </c>
      <c r="AT389" s="227" t="s">
        <v>337</v>
      </c>
      <c r="AU389" s="227" t="s">
        <v>83</v>
      </c>
      <c r="AY389" s="19" t="s">
        <v>335</v>
      </c>
      <c r="BE389" s="228">
        <f>IF(N389="základní",J389,0)</f>
        <v>0</v>
      </c>
      <c r="BF389" s="228">
        <f>IF(N389="snížená",J389,0)</f>
        <v>0</v>
      </c>
      <c r="BG389" s="228">
        <f>IF(N389="zákl. přenesená",J389,0)</f>
        <v>0</v>
      </c>
      <c r="BH389" s="228">
        <f>IF(N389="sníž. přenesená",J389,0)</f>
        <v>0</v>
      </c>
      <c r="BI389" s="228">
        <f>IF(N389="nulová",J389,0)</f>
        <v>0</v>
      </c>
      <c r="BJ389" s="19" t="s">
        <v>83</v>
      </c>
      <c r="BK389" s="228">
        <f>ROUND(I389*H389,2)</f>
        <v>0</v>
      </c>
      <c r="BL389" s="19" t="s">
        <v>447</v>
      </c>
      <c r="BM389" s="227" t="s">
        <v>4795</v>
      </c>
    </row>
    <row r="390" s="2" customFormat="1">
      <c r="A390" s="40"/>
      <c r="B390" s="41"/>
      <c r="C390" s="42"/>
      <c r="D390" s="229" t="s">
        <v>343</v>
      </c>
      <c r="E390" s="42"/>
      <c r="F390" s="230" t="s">
        <v>4796</v>
      </c>
      <c r="G390" s="42"/>
      <c r="H390" s="42"/>
      <c r="I390" s="231"/>
      <c r="J390" s="42"/>
      <c r="K390" s="42"/>
      <c r="L390" s="46"/>
      <c r="M390" s="232"/>
      <c r="N390" s="233"/>
      <c r="O390" s="86"/>
      <c r="P390" s="86"/>
      <c r="Q390" s="86"/>
      <c r="R390" s="86"/>
      <c r="S390" s="86"/>
      <c r="T390" s="86"/>
      <c r="U390" s="87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T390" s="19" t="s">
        <v>343</v>
      </c>
      <c r="AU390" s="19" t="s">
        <v>83</v>
      </c>
    </row>
    <row r="391" s="2" customFormat="1">
      <c r="A391" s="40"/>
      <c r="B391" s="41"/>
      <c r="C391" s="42"/>
      <c r="D391" s="234" t="s">
        <v>345</v>
      </c>
      <c r="E391" s="42"/>
      <c r="F391" s="235" t="s">
        <v>4797</v>
      </c>
      <c r="G391" s="42"/>
      <c r="H391" s="42"/>
      <c r="I391" s="231"/>
      <c r="J391" s="42"/>
      <c r="K391" s="42"/>
      <c r="L391" s="46"/>
      <c r="M391" s="232"/>
      <c r="N391" s="233"/>
      <c r="O391" s="86"/>
      <c r="P391" s="86"/>
      <c r="Q391" s="86"/>
      <c r="R391" s="86"/>
      <c r="S391" s="86"/>
      <c r="T391" s="86"/>
      <c r="U391" s="87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T391" s="19" t="s">
        <v>345</v>
      </c>
      <c r="AU391" s="19" t="s">
        <v>83</v>
      </c>
    </row>
    <row r="392" s="2" customFormat="1" ht="16.5" customHeight="1">
      <c r="A392" s="40"/>
      <c r="B392" s="41"/>
      <c r="C392" s="216" t="s">
        <v>996</v>
      </c>
      <c r="D392" s="216" t="s">
        <v>337</v>
      </c>
      <c r="E392" s="217" t="s">
        <v>4798</v>
      </c>
      <c r="F392" s="218" t="s">
        <v>4799</v>
      </c>
      <c r="G392" s="219" t="s">
        <v>666</v>
      </c>
      <c r="H392" s="220">
        <v>9</v>
      </c>
      <c r="I392" s="221"/>
      <c r="J392" s="222">
        <f>ROUND(I392*H392,2)</f>
        <v>0</v>
      </c>
      <c r="K392" s="218" t="s">
        <v>341</v>
      </c>
      <c r="L392" s="46"/>
      <c r="M392" s="223" t="s">
        <v>19</v>
      </c>
      <c r="N392" s="224" t="s">
        <v>47</v>
      </c>
      <c r="O392" s="86"/>
      <c r="P392" s="225">
        <f>O392*H392</f>
        <v>0</v>
      </c>
      <c r="Q392" s="225">
        <v>0</v>
      </c>
      <c r="R392" s="225">
        <f>Q392*H392</f>
        <v>0</v>
      </c>
      <c r="S392" s="225">
        <v>0</v>
      </c>
      <c r="T392" s="225">
        <f>S392*H392</f>
        <v>0</v>
      </c>
      <c r="U392" s="226" t="s">
        <v>19</v>
      </c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R392" s="227" t="s">
        <v>447</v>
      </c>
      <c r="AT392" s="227" t="s">
        <v>337</v>
      </c>
      <c r="AU392" s="227" t="s">
        <v>83</v>
      </c>
      <c r="AY392" s="19" t="s">
        <v>335</v>
      </c>
      <c r="BE392" s="228">
        <f>IF(N392="základní",J392,0)</f>
        <v>0</v>
      </c>
      <c r="BF392" s="228">
        <f>IF(N392="snížená",J392,0)</f>
        <v>0</v>
      </c>
      <c r="BG392" s="228">
        <f>IF(N392="zákl. přenesená",J392,0)</f>
        <v>0</v>
      </c>
      <c r="BH392" s="228">
        <f>IF(N392="sníž. přenesená",J392,0)</f>
        <v>0</v>
      </c>
      <c r="BI392" s="228">
        <f>IF(N392="nulová",J392,0)</f>
        <v>0</v>
      </c>
      <c r="BJ392" s="19" t="s">
        <v>83</v>
      </c>
      <c r="BK392" s="228">
        <f>ROUND(I392*H392,2)</f>
        <v>0</v>
      </c>
      <c r="BL392" s="19" t="s">
        <v>447</v>
      </c>
      <c r="BM392" s="227" t="s">
        <v>4800</v>
      </c>
    </row>
    <row r="393" s="2" customFormat="1">
      <c r="A393" s="40"/>
      <c r="B393" s="41"/>
      <c r="C393" s="42"/>
      <c r="D393" s="229" t="s">
        <v>343</v>
      </c>
      <c r="E393" s="42"/>
      <c r="F393" s="230" t="s">
        <v>4801</v>
      </c>
      <c r="G393" s="42"/>
      <c r="H393" s="42"/>
      <c r="I393" s="231"/>
      <c r="J393" s="42"/>
      <c r="K393" s="42"/>
      <c r="L393" s="46"/>
      <c r="M393" s="232"/>
      <c r="N393" s="233"/>
      <c r="O393" s="86"/>
      <c r="P393" s="86"/>
      <c r="Q393" s="86"/>
      <c r="R393" s="86"/>
      <c r="S393" s="86"/>
      <c r="T393" s="86"/>
      <c r="U393" s="87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T393" s="19" t="s">
        <v>343</v>
      </c>
      <c r="AU393" s="19" t="s">
        <v>83</v>
      </c>
    </row>
    <row r="394" s="2" customFormat="1">
      <c r="A394" s="40"/>
      <c r="B394" s="41"/>
      <c r="C394" s="42"/>
      <c r="D394" s="234" t="s">
        <v>345</v>
      </c>
      <c r="E394" s="42"/>
      <c r="F394" s="235" t="s">
        <v>4802</v>
      </c>
      <c r="G394" s="42"/>
      <c r="H394" s="42"/>
      <c r="I394" s="231"/>
      <c r="J394" s="42"/>
      <c r="K394" s="42"/>
      <c r="L394" s="46"/>
      <c r="M394" s="232"/>
      <c r="N394" s="233"/>
      <c r="O394" s="86"/>
      <c r="P394" s="86"/>
      <c r="Q394" s="86"/>
      <c r="R394" s="86"/>
      <c r="S394" s="86"/>
      <c r="T394" s="86"/>
      <c r="U394" s="87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T394" s="19" t="s">
        <v>345</v>
      </c>
      <c r="AU394" s="19" t="s">
        <v>83</v>
      </c>
    </row>
    <row r="395" s="2" customFormat="1" ht="16.5" customHeight="1">
      <c r="A395" s="40"/>
      <c r="B395" s="41"/>
      <c r="C395" s="216" t="s">
        <v>1001</v>
      </c>
      <c r="D395" s="216" t="s">
        <v>337</v>
      </c>
      <c r="E395" s="217" t="s">
        <v>4803</v>
      </c>
      <c r="F395" s="218" t="s">
        <v>4804</v>
      </c>
      <c r="G395" s="219" t="s">
        <v>666</v>
      </c>
      <c r="H395" s="220">
        <v>1</v>
      </c>
      <c r="I395" s="221"/>
      <c r="J395" s="222">
        <f>ROUND(I395*H395,2)</f>
        <v>0</v>
      </c>
      <c r="K395" s="218" t="s">
        <v>341</v>
      </c>
      <c r="L395" s="46"/>
      <c r="M395" s="223" t="s">
        <v>19</v>
      </c>
      <c r="N395" s="224" t="s">
        <v>47</v>
      </c>
      <c r="O395" s="86"/>
      <c r="P395" s="225">
        <f>O395*H395</f>
        <v>0</v>
      </c>
      <c r="Q395" s="225">
        <v>0</v>
      </c>
      <c r="R395" s="225">
        <f>Q395*H395</f>
        <v>0</v>
      </c>
      <c r="S395" s="225">
        <v>0</v>
      </c>
      <c r="T395" s="225">
        <f>S395*H395</f>
        <v>0</v>
      </c>
      <c r="U395" s="226" t="s">
        <v>19</v>
      </c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R395" s="227" t="s">
        <v>447</v>
      </c>
      <c r="AT395" s="227" t="s">
        <v>337</v>
      </c>
      <c r="AU395" s="227" t="s">
        <v>83</v>
      </c>
      <c r="AY395" s="19" t="s">
        <v>335</v>
      </c>
      <c r="BE395" s="228">
        <f>IF(N395="základní",J395,0)</f>
        <v>0</v>
      </c>
      <c r="BF395" s="228">
        <f>IF(N395="snížená",J395,0)</f>
        <v>0</v>
      </c>
      <c r="BG395" s="228">
        <f>IF(N395="zákl. přenesená",J395,0)</f>
        <v>0</v>
      </c>
      <c r="BH395" s="228">
        <f>IF(N395="sníž. přenesená",J395,0)</f>
        <v>0</v>
      </c>
      <c r="BI395" s="228">
        <f>IF(N395="nulová",J395,0)</f>
        <v>0</v>
      </c>
      <c r="BJ395" s="19" t="s">
        <v>83</v>
      </c>
      <c r="BK395" s="228">
        <f>ROUND(I395*H395,2)</f>
        <v>0</v>
      </c>
      <c r="BL395" s="19" t="s">
        <v>447</v>
      </c>
      <c r="BM395" s="227" t="s">
        <v>4805</v>
      </c>
    </row>
    <row r="396" s="2" customFormat="1">
      <c r="A396" s="40"/>
      <c r="B396" s="41"/>
      <c r="C396" s="42"/>
      <c r="D396" s="229" t="s">
        <v>343</v>
      </c>
      <c r="E396" s="42"/>
      <c r="F396" s="230" t="s">
        <v>4806</v>
      </c>
      <c r="G396" s="42"/>
      <c r="H396" s="42"/>
      <c r="I396" s="231"/>
      <c r="J396" s="42"/>
      <c r="K396" s="42"/>
      <c r="L396" s="46"/>
      <c r="M396" s="232"/>
      <c r="N396" s="233"/>
      <c r="O396" s="86"/>
      <c r="P396" s="86"/>
      <c r="Q396" s="86"/>
      <c r="R396" s="86"/>
      <c r="S396" s="86"/>
      <c r="T396" s="86"/>
      <c r="U396" s="87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T396" s="19" t="s">
        <v>343</v>
      </c>
      <c r="AU396" s="19" t="s">
        <v>83</v>
      </c>
    </row>
    <row r="397" s="2" customFormat="1">
      <c r="A397" s="40"/>
      <c r="B397" s="41"/>
      <c r="C397" s="42"/>
      <c r="D397" s="234" t="s">
        <v>345</v>
      </c>
      <c r="E397" s="42"/>
      <c r="F397" s="235" t="s">
        <v>4807</v>
      </c>
      <c r="G397" s="42"/>
      <c r="H397" s="42"/>
      <c r="I397" s="231"/>
      <c r="J397" s="42"/>
      <c r="K397" s="42"/>
      <c r="L397" s="46"/>
      <c r="M397" s="232"/>
      <c r="N397" s="233"/>
      <c r="O397" s="86"/>
      <c r="P397" s="86"/>
      <c r="Q397" s="86"/>
      <c r="R397" s="86"/>
      <c r="S397" s="86"/>
      <c r="T397" s="86"/>
      <c r="U397" s="87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T397" s="19" t="s">
        <v>345</v>
      </c>
      <c r="AU397" s="19" t="s">
        <v>83</v>
      </c>
    </row>
    <row r="398" s="2" customFormat="1" ht="16.5" customHeight="1">
      <c r="A398" s="40"/>
      <c r="B398" s="41"/>
      <c r="C398" s="216" t="s">
        <v>1008</v>
      </c>
      <c r="D398" s="216" t="s">
        <v>337</v>
      </c>
      <c r="E398" s="217" t="s">
        <v>4808</v>
      </c>
      <c r="F398" s="218" t="s">
        <v>4809</v>
      </c>
      <c r="G398" s="219" t="s">
        <v>666</v>
      </c>
      <c r="H398" s="220">
        <v>1</v>
      </c>
      <c r="I398" s="221"/>
      <c r="J398" s="222">
        <f>ROUND(I398*H398,2)</f>
        <v>0</v>
      </c>
      <c r="K398" s="218" t="s">
        <v>341</v>
      </c>
      <c r="L398" s="46"/>
      <c r="M398" s="223" t="s">
        <v>19</v>
      </c>
      <c r="N398" s="224" t="s">
        <v>47</v>
      </c>
      <c r="O398" s="86"/>
      <c r="P398" s="225">
        <f>O398*H398</f>
        <v>0</v>
      </c>
      <c r="Q398" s="225">
        <v>0</v>
      </c>
      <c r="R398" s="225">
        <f>Q398*H398</f>
        <v>0</v>
      </c>
      <c r="S398" s="225">
        <v>0</v>
      </c>
      <c r="T398" s="225">
        <f>S398*H398</f>
        <v>0</v>
      </c>
      <c r="U398" s="226" t="s">
        <v>19</v>
      </c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R398" s="227" t="s">
        <v>447</v>
      </c>
      <c r="AT398" s="227" t="s">
        <v>337</v>
      </c>
      <c r="AU398" s="227" t="s">
        <v>83</v>
      </c>
      <c r="AY398" s="19" t="s">
        <v>335</v>
      </c>
      <c r="BE398" s="228">
        <f>IF(N398="základní",J398,0)</f>
        <v>0</v>
      </c>
      <c r="BF398" s="228">
        <f>IF(N398="snížená",J398,0)</f>
        <v>0</v>
      </c>
      <c r="BG398" s="228">
        <f>IF(N398="zákl. přenesená",J398,0)</f>
        <v>0</v>
      </c>
      <c r="BH398" s="228">
        <f>IF(N398="sníž. přenesená",J398,0)</f>
        <v>0</v>
      </c>
      <c r="BI398" s="228">
        <f>IF(N398="nulová",J398,0)</f>
        <v>0</v>
      </c>
      <c r="BJ398" s="19" t="s">
        <v>83</v>
      </c>
      <c r="BK398" s="228">
        <f>ROUND(I398*H398,2)</f>
        <v>0</v>
      </c>
      <c r="BL398" s="19" t="s">
        <v>447</v>
      </c>
      <c r="BM398" s="227" t="s">
        <v>4810</v>
      </c>
    </row>
    <row r="399" s="2" customFormat="1">
      <c r="A399" s="40"/>
      <c r="B399" s="41"/>
      <c r="C399" s="42"/>
      <c r="D399" s="229" t="s">
        <v>343</v>
      </c>
      <c r="E399" s="42"/>
      <c r="F399" s="230" t="s">
        <v>4811</v>
      </c>
      <c r="G399" s="42"/>
      <c r="H399" s="42"/>
      <c r="I399" s="231"/>
      <c r="J399" s="42"/>
      <c r="K399" s="42"/>
      <c r="L399" s="46"/>
      <c r="M399" s="232"/>
      <c r="N399" s="233"/>
      <c r="O399" s="86"/>
      <c r="P399" s="86"/>
      <c r="Q399" s="86"/>
      <c r="R399" s="86"/>
      <c r="S399" s="86"/>
      <c r="T399" s="86"/>
      <c r="U399" s="87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T399" s="19" t="s">
        <v>343</v>
      </c>
      <c r="AU399" s="19" t="s">
        <v>83</v>
      </c>
    </row>
    <row r="400" s="2" customFormat="1">
      <c r="A400" s="40"/>
      <c r="B400" s="41"/>
      <c r="C400" s="42"/>
      <c r="D400" s="234" t="s">
        <v>345</v>
      </c>
      <c r="E400" s="42"/>
      <c r="F400" s="235" t="s">
        <v>4812</v>
      </c>
      <c r="G400" s="42"/>
      <c r="H400" s="42"/>
      <c r="I400" s="231"/>
      <c r="J400" s="42"/>
      <c r="K400" s="42"/>
      <c r="L400" s="46"/>
      <c r="M400" s="232"/>
      <c r="N400" s="233"/>
      <c r="O400" s="86"/>
      <c r="P400" s="86"/>
      <c r="Q400" s="86"/>
      <c r="R400" s="86"/>
      <c r="S400" s="86"/>
      <c r="T400" s="86"/>
      <c r="U400" s="87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T400" s="19" t="s">
        <v>345</v>
      </c>
      <c r="AU400" s="19" t="s">
        <v>83</v>
      </c>
    </row>
    <row r="401" s="2" customFormat="1" ht="16.5" customHeight="1">
      <c r="A401" s="40"/>
      <c r="B401" s="41"/>
      <c r="C401" s="216" t="s">
        <v>1014</v>
      </c>
      <c r="D401" s="216" t="s">
        <v>337</v>
      </c>
      <c r="E401" s="217" t="s">
        <v>4813</v>
      </c>
      <c r="F401" s="218" t="s">
        <v>4814</v>
      </c>
      <c r="G401" s="219" t="s">
        <v>1529</v>
      </c>
      <c r="H401" s="220">
        <v>1</v>
      </c>
      <c r="I401" s="221"/>
      <c r="J401" s="222">
        <f>ROUND(I401*H401,2)</f>
        <v>0</v>
      </c>
      <c r="K401" s="218" t="s">
        <v>19</v>
      </c>
      <c r="L401" s="46"/>
      <c r="M401" s="223" t="s">
        <v>19</v>
      </c>
      <c r="N401" s="224" t="s">
        <v>47</v>
      </c>
      <c r="O401" s="86"/>
      <c r="P401" s="225">
        <f>O401*H401</f>
        <v>0</v>
      </c>
      <c r="Q401" s="225">
        <v>0</v>
      </c>
      <c r="R401" s="225">
        <f>Q401*H401</f>
        <v>0</v>
      </c>
      <c r="S401" s="225">
        <v>0</v>
      </c>
      <c r="T401" s="225">
        <f>S401*H401</f>
        <v>0</v>
      </c>
      <c r="U401" s="226" t="s">
        <v>19</v>
      </c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R401" s="227" t="s">
        <v>103</v>
      </c>
      <c r="AT401" s="227" t="s">
        <v>337</v>
      </c>
      <c r="AU401" s="227" t="s">
        <v>83</v>
      </c>
      <c r="AY401" s="19" t="s">
        <v>335</v>
      </c>
      <c r="BE401" s="228">
        <f>IF(N401="základní",J401,0)</f>
        <v>0</v>
      </c>
      <c r="BF401" s="228">
        <f>IF(N401="snížená",J401,0)</f>
        <v>0</v>
      </c>
      <c r="BG401" s="228">
        <f>IF(N401="zákl. přenesená",J401,0)</f>
        <v>0</v>
      </c>
      <c r="BH401" s="228">
        <f>IF(N401="sníž. přenesená",J401,0)</f>
        <v>0</v>
      </c>
      <c r="BI401" s="228">
        <f>IF(N401="nulová",J401,0)</f>
        <v>0</v>
      </c>
      <c r="BJ401" s="19" t="s">
        <v>83</v>
      </c>
      <c r="BK401" s="228">
        <f>ROUND(I401*H401,2)</f>
        <v>0</v>
      </c>
      <c r="BL401" s="19" t="s">
        <v>103</v>
      </c>
      <c r="BM401" s="227" t="s">
        <v>851</v>
      </c>
    </row>
    <row r="402" s="2" customFormat="1">
      <c r="A402" s="40"/>
      <c r="B402" s="41"/>
      <c r="C402" s="42"/>
      <c r="D402" s="229" t="s">
        <v>343</v>
      </c>
      <c r="E402" s="42"/>
      <c r="F402" s="230" t="s">
        <v>4814</v>
      </c>
      <c r="G402" s="42"/>
      <c r="H402" s="42"/>
      <c r="I402" s="231"/>
      <c r="J402" s="42"/>
      <c r="K402" s="42"/>
      <c r="L402" s="46"/>
      <c r="M402" s="232"/>
      <c r="N402" s="233"/>
      <c r="O402" s="86"/>
      <c r="P402" s="86"/>
      <c r="Q402" s="86"/>
      <c r="R402" s="86"/>
      <c r="S402" s="86"/>
      <c r="T402" s="86"/>
      <c r="U402" s="87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T402" s="19" t="s">
        <v>343</v>
      </c>
      <c r="AU402" s="19" t="s">
        <v>83</v>
      </c>
    </row>
    <row r="403" s="2" customFormat="1" ht="16.5" customHeight="1">
      <c r="A403" s="40"/>
      <c r="B403" s="41"/>
      <c r="C403" s="216" t="s">
        <v>1020</v>
      </c>
      <c r="D403" s="216" t="s">
        <v>337</v>
      </c>
      <c r="E403" s="217" t="s">
        <v>4815</v>
      </c>
      <c r="F403" s="218" t="s">
        <v>4816</v>
      </c>
      <c r="G403" s="219" t="s">
        <v>1529</v>
      </c>
      <c r="H403" s="220">
        <v>1</v>
      </c>
      <c r="I403" s="221"/>
      <c r="J403" s="222">
        <f>ROUND(I403*H403,2)</f>
        <v>0</v>
      </c>
      <c r="K403" s="218" t="s">
        <v>19</v>
      </c>
      <c r="L403" s="46"/>
      <c r="M403" s="223" t="s">
        <v>19</v>
      </c>
      <c r="N403" s="224" t="s">
        <v>47</v>
      </c>
      <c r="O403" s="86"/>
      <c r="P403" s="225">
        <f>O403*H403</f>
        <v>0</v>
      </c>
      <c r="Q403" s="225">
        <v>0</v>
      </c>
      <c r="R403" s="225">
        <f>Q403*H403</f>
        <v>0</v>
      </c>
      <c r="S403" s="225">
        <v>0</v>
      </c>
      <c r="T403" s="225">
        <f>S403*H403</f>
        <v>0</v>
      </c>
      <c r="U403" s="226" t="s">
        <v>19</v>
      </c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R403" s="227" t="s">
        <v>103</v>
      </c>
      <c r="AT403" s="227" t="s">
        <v>337</v>
      </c>
      <c r="AU403" s="227" t="s">
        <v>83</v>
      </c>
      <c r="AY403" s="19" t="s">
        <v>335</v>
      </c>
      <c r="BE403" s="228">
        <f>IF(N403="základní",J403,0)</f>
        <v>0</v>
      </c>
      <c r="BF403" s="228">
        <f>IF(N403="snížená",J403,0)</f>
        <v>0</v>
      </c>
      <c r="BG403" s="228">
        <f>IF(N403="zákl. přenesená",J403,0)</f>
        <v>0</v>
      </c>
      <c r="BH403" s="228">
        <f>IF(N403="sníž. přenesená",J403,0)</f>
        <v>0</v>
      </c>
      <c r="BI403" s="228">
        <f>IF(N403="nulová",J403,0)</f>
        <v>0</v>
      </c>
      <c r="BJ403" s="19" t="s">
        <v>83</v>
      </c>
      <c r="BK403" s="228">
        <f>ROUND(I403*H403,2)</f>
        <v>0</v>
      </c>
      <c r="BL403" s="19" t="s">
        <v>103</v>
      </c>
      <c r="BM403" s="227" t="s">
        <v>873</v>
      </c>
    </row>
    <row r="404" s="2" customFormat="1">
      <c r="A404" s="40"/>
      <c r="B404" s="41"/>
      <c r="C404" s="42"/>
      <c r="D404" s="229" t="s">
        <v>343</v>
      </c>
      <c r="E404" s="42"/>
      <c r="F404" s="230" t="s">
        <v>4816</v>
      </c>
      <c r="G404" s="42"/>
      <c r="H404" s="42"/>
      <c r="I404" s="231"/>
      <c r="J404" s="42"/>
      <c r="K404" s="42"/>
      <c r="L404" s="46"/>
      <c r="M404" s="232"/>
      <c r="N404" s="233"/>
      <c r="O404" s="86"/>
      <c r="P404" s="86"/>
      <c r="Q404" s="86"/>
      <c r="R404" s="86"/>
      <c r="S404" s="86"/>
      <c r="T404" s="86"/>
      <c r="U404" s="87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T404" s="19" t="s">
        <v>343</v>
      </c>
      <c r="AU404" s="19" t="s">
        <v>83</v>
      </c>
    </row>
    <row r="405" s="2" customFormat="1" ht="16.5" customHeight="1">
      <c r="A405" s="40"/>
      <c r="B405" s="41"/>
      <c r="C405" s="216" t="s">
        <v>1024</v>
      </c>
      <c r="D405" s="216" t="s">
        <v>337</v>
      </c>
      <c r="E405" s="217" t="s">
        <v>4817</v>
      </c>
      <c r="F405" s="218" t="s">
        <v>4818</v>
      </c>
      <c r="G405" s="219" t="s">
        <v>4819</v>
      </c>
      <c r="H405" s="220">
        <v>16</v>
      </c>
      <c r="I405" s="221"/>
      <c r="J405" s="222">
        <f>ROUND(I405*H405,2)</f>
        <v>0</v>
      </c>
      <c r="K405" s="218" t="s">
        <v>19</v>
      </c>
      <c r="L405" s="46"/>
      <c r="M405" s="223" t="s">
        <v>19</v>
      </c>
      <c r="N405" s="224" t="s">
        <v>47</v>
      </c>
      <c r="O405" s="86"/>
      <c r="P405" s="225">
        <f>O405*H405</f>
        <v>0</v>
      </c>
      <c r="Q405" s="225">
        <v>0</v>
      </c>
      <c r="R405" s="225">
        <f>Q405*H405</f>
        <v>0</v>
      </c>
      <c r="S405" s="225">
        <v>0</v>
      </c>
      <c r="T405" s="225">
        <f>S405*H405</f>
        <v>0</v>
      </c>
      <c r="U405" s="226" t="s">
        <v>19</v>
      </c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R405" s="227" t="s">
        <v>103</v>
      </c>
      <c r="AT405" s="227" t="s">
        <v>337</v>
      </c>
      <c r="AU405" s="227" t="s">
        <v>83</v>
      </c>
      <c r="AY405" s="19" t="s">
        <v>335</v>
      </c>
      <c r="BE405" s="228">
        <f>IF(N405="základní",J405,0)</f>
        <v>0</v>
      </c>
      <c r="BF405" s="228">
        <f>IF(N405="snížená",J405,0)</f>
        <v>0</v>
      </c>
      <c r="BG405" s="228">
        <f>IF(N405="zákl. přenesená",J405,0)</f>
        <v>0</v>
      </c>
      <c r="BH405" s="228">
        <f>IF(N405="sníž. přenesená",J405,0)</f>
        <v>0</v>
      </c>
      <c r="BI405" s="228">
        <f>IF(N405="nulová",J405,0)</f>
        <v>0</v>
      </c>
      <c r="BJ405" s="19" t="s">
        <v>83</v>
      </c>
      <c r="BK405" s="228">
        <f>ROUND(I405*H405,2)</f>
        <v>0</v>
      </c>
      <c r="BL405" s="19" t="s">
        <v>103</v>
      </c>
      <c r="BM405" s="227" t="s">
        <v>888</v>
      </c>
    </row>
    <row r="406" s="2" customFormat="1">
      <c r="A406" s="40"/>
      <c r="B406" s="41"/>
      <c r="C406" s="42"/>
      <c r="D406" s="229" t="s">
        <v>343</v>
      </c>
      <c r="E406" s="42"/>
      <c r="F406" s="230" t="s">
        <v>4818</v>
      </c>
      <c r="G406" s="42"/>
      <c r="H406" s="42"/>
      <c r="I406" s="231"/>
      <c r="J406" s="42"/>
      <c r="K406" s="42"/>
      <c r="L406" s="46"/>
      <c r="M406" s="232"/>
      <c r="N406" s="233"/>
      <c r="O406" s="86"/>
      <c r="P406" s="86"/>
      <c r="Q406" s="86"/>
      <c r="R406" s="86"/>
      <c r="S406" s="86"/>
      <c r="T406" s="86"/>
      <c r="U406" s="87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T406" s="19" t="s">
        <v>343</v>
      </c>
      <c r="AU406" s="19" t="s">
        <v>83</v>
      </c>
    </row>
    <row r="407" s="2" customFormat="1" ht="16.5" customHeight="1">
      <c r="A407" s="40"/>
      <c r="B407" s="41"/>
      <c r="C407" s="216" t="s">
        <v>1031</v>
      </c>
      <c r="D407" s="216" t="s">
        <v>337</v>
      </c>
      <c r="E407" s="217" t="s">
        <v>4820</v>
      </c>
      <c r="F407" s="218" t="s">
        <v>4821</v>
      </c>
      <c r="G407" s="219" t="s">
        <v>666</v>
      </c>
      <c r="H407" s="220">
        <v>1</v>
      </c>
      <c r="I407" s="221"/>
      <c r="J407" s="222">
        <f>ROUND(I407*H407,2)</f>
        <v>0</v>
      </c>
      <c r="K407" s="218" t="s">
        <v>19</v>
      </c>
      <c r="L407" s="46"/>
      <c r="M407" s="223" t="s">
        <v>19</v>
      </c>
      <c r="N407" s="224" t="s">
        <v>47</v>
      </c>
      <c r="O407" s="86"/>
      <c r="P407" s="225">
        <f>O407*H407</f>
        <v>0</v>
      </c>
      <c r="Q407" s="225">
        <v>0</v>
      </c>
      <c r="R407" s="225">
        <f>Q407*H407</f>
        <v>0</v>
      </c>
      <c r="S407" s="225">
        <v>0</v>
      </c>
      <c r="T407" s="225">
        <f>S407*H407</f>
        <v>0</v>
      </c>
      <c r="U407" s="226" t="s">
        <v>19</v>
      </c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R407" s="227" t="s">
        <v>103</v>
      </c>
      <c r="AT407" s="227" t="s">
        <v>337</v>
      </c>
      <c r="AU407" s="227" t="s">
        <v>83</v>
      </c>
      <c r="AY407" s="19" t="s">
        <v>335</v>
      </c>
      <c r="BE407" s="228">
        <f>IF(N407="základní",J407,0)</f>
        <v>0</v>
      </c>
      <c r="BF407" s="228">
        <f>IF(N407="snížená",J407,0)</f>
        <v>0</v>
      </c>
      <c r="BG407" s="228">
        <f>IF(N407="zákl. přenesená",J407,0)</f>
        <v>0</v>
      </c>
      <c r="BH407" s="228">
        <f>IF(N407="sníž. přenesená",J407,0)</f>
        <v>0</v>
      </c>
      <c r="BI407" s="228">
        <f>IF(N407="nulová",J407,0)</f>
        <v>0</v>
      </c>
      <c r="BJ407" s="19" t="s">
        <v>83</v>
      </c>
      <c r="BK407" s="228">
        <f>ROUND(I407*H407,2)</f>
        <v>0</v>
      </c>
      <c r="BL407" s="19" t="s">
        <v>103</v>
      </c>
      <c r="BM407" s="227" t="s">
        <v>4822</v>
      </c>
    </row>
    <row r="408" s="2" customFormat="1">
      <c r="A408" s="40"/>
      <c r="B408" s="41"/>
      <c r="C408" s="42"/>
      <c r="D408" s="229" t="s">
        <v>343</v>
      </c>
      <c r="E408" s="42"/>
      <c r="F408" s="230" t="s">
        <v>4821</v>
      </c>
      <c r="G408" s="42"/>
      <c r="H408" s="42"/>
      <c r="I408" s="231"/>
      <c r="J408" s="42"/>
      <c r="K408" s="42"/>
      <c r="L408" s="46"/>
      <c r="M408" s="232"/>
      <c r="N408" s="233"/>
      <c r="O408" s="86"/>
      <c r="P408" s="86"/>
      <c r="Q408" s="86"/>
      <c r="R408" s="86"/>
      <c r="S408" s="86"/>
      <c r="T408" s="86"/>
      <c r="U408" s="87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T408" s="19" t="s">
        <v>343</v>
      </c>
      <c r="AU408" s="19" t="s">
        <v>83</v>
      </c>
    </row>
    <row r="409" s="2" customFormat="1" ht="16.5" customHeight="1">
      <c r="A409" s="40"/>
      <c r="B409" s="41"/>
      <c r="C409" s="216" t="s">
        <v>1036</v>
      </c>
      <c r="D409" s="216" t="s">
        <v>337</v>
      </c>
      <c r="E409" s="217" t="s">
        <v>4823</v>
      </c>
      <c r="F409" s="218" t="s">
        <v>4824</v>
      </c>
      <c r="G409" s="219" t="s">
        <v>666</v>
      </c>
      <c r="H409" s="220">
        <v>1</v>
      </c>
      <c r="I409" s="221"/>
      <c r="J409" s="222">
        <f>ROUND(I409*H409,2)</f>
        <v>0</v>
      </c>
      <c r="K409" s="218" t="s">
        <v>19</v>
      </c>
      <c r="L409" s="46"/>
      <c r="M409" s="223" t="s">
        <v>19</v>
      </c>
      <c r="N409" s="224" t="s">
        <v>47</v>
      </c>
      <c r="O409" s="86"/>
      <c r="P409" s="225">
        <f>O409*H409</f>
        <v>0</v>
      </c>
      <c r="Q409" s="225">
        <v>0</v>
      </c>
      <c r="R409" s="225">
        <f>Q409*H409</f>
        <v>0</v>
      </c>
      <c r="S409" s="225">
        <v>0</v>
      </c>
      <c r="T409" s="225">
        <f>S409*H409</f>
        <v>0</v>
      </c>
      <c r="U409" s="226" t="s">
        <v>19</v>
      </c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R409" s="227" t="s">
        <v>103</v>
      </c>
      <c r="AT409" s="227" t="s">
        <v>337</v>
      </c>
      <c r="AU409" s="227" t="s">
        <v>83</v>
      </c>
      <c r="AY409" s="19" t="s">
        <v>335</v>
      </c>
      <c r="BE409" s="228">
        <f>IF(N409="základní",J409,0)</f>
        <v>0</v>
      </c>
      <c r="BF409" s="228">
        <f>IF(N409="snížená",J409,0)</f>
        <v>0</v>
      </c>
      <c r="BG409" s="228">
        <f>IF(N409="zákl. přenesená",J409,0)</f>
        <v>0</v>
      </c>
      <c r="BH409" s="228">
        <f>IF(N409="sníž. přenesená",J409,0)</f>
        <v>0</v>
      </c>
      <c r="BI409" s="228">
        <f>IF(N409="nulová",J409,0)</f>
        <v>0</v>
      </c>
      <c r="BJ409" s="19" t="s">
        <v>83</v>
      </c>
      <c r="BK409" s="228">
        <f>ROUND(I409*H409,2)</f>
        <v>0</v>
      </c>
      <c r="BL409" s="19" t="s">
        <v>103</v>
      </c>
      <c r="BM409" s="227" t="s">
        <v>4825</v>
      </c>
    </row>
    <row r="410" s="2" customFormat="1">
      <c r="A410" s="40"/>
      <c r="B410" s="41"/>
      <c r="C410" s="42"/>
      <c r="D410" s="229" t="s">
        <v>343</v>
      </c>
      <c r="E410" s="42"/>
      <c r="F410" s="230" t="s">
        <v>4824</v>
      </c>
      <c r="G410" s="42"/>
      <c r="H410" s="42"/>
      <c r="I410" s="231"/>
      <c r="J410" s="42"/>
      <c r="K410" s="42"/>
      <c r="L410" s="46"/>
      <c r="M410" s="232"/>
      <c r="N410" s="233"/>
      <c r="O410" s="86"/>
      <c r="P410" s="86"/>
      <c r="Q410" s="86"/>
      <c r="R410" s="86"/>
      <c r="S410" s="86"/>
      <c r="T410" s="86"/>
      <c r="U410" s="87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T410" s="19" t="s">
        <v>343</v>
      </c>
      <c r="AU410" s="19" t="s">
        <v>83</v>
      </c>
    </row>
    <row r="411" s="2" customFormat="1" ht="16.5" customHeight="1">
      <c r="A411" s="40"/>
      <c r="B411" s="41"/>
      <c r="C411" s="216" t="s">
        <v>1043</v>
      </c>
      <c r="D411" s="216" t="s">
        <v>337</v>
      </c>
      <c r="E411" s="217" t="s">
        <v>4826</v>
      </c>
      <c r="F411" s="218" t="s">
        <v>4827</v>
      </c>
      <c r="G411" s="219" t="s">
        <v>1529</v>
      </c>
      <c r="H411" s="220">
        <v>1</v>
      </c>
      <c r="I411" s="221"/>
      <c r="J411" s="222">
        <f>ROUND(I411*H411,2)</f>
        <v>0</v>
      </c>
      <c r="K411" s="218" t="s">
        <v>19</v>
      </c>
      <c r="L411" s="46"/>
      <c r="M411" s="223" t="s">
        <v>19</v>
      </c>
      <c r="N411" s="224" t="s">
        <v>47</v>
      </c>
      <c r="O411" s="86"/>
      <c r="P411" s="225">
        <f>O411*H411</f>
        <v>0</v>
      </c>
      <c r="Q411" s="225">
        <v>0</v>
      </c>
      <c r="R411" s="225">
        <f>Q411*H411</f>
        <v>0</v>
      </c>
      <c r="S411" s="225">
        <v>0</v>
      </c>
      <c r="T411" s="225">
        <f>S411*H411</f>
        <v>0</v>
      </c>
      <c r="U411" s="226" t="s">
        <v>19</v>
      </c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R411" s="227" t="s">
        <v>103</v>
      </c>
      <c r="AT411" s="227" t="s">
        <v>337</v>
      </c>
      <c r="AU411" s="227" t="s">
        <v>83</v>
      </c>
      <c r="AY411" s="19" t="s">
        <v>335</v>
      </c>
      <c r="BE411" s="228">
        <f>IF(N411="základní",J411,0)</f>
        <v>0</v>
      </c>
      <c r="BF411" s="228">
        <f>IF(N411="snížená",J411,0)</f>
        <v>0</v>
      </c>
      <c r="BG411" s="228">
        <f>IF(N411="zákl. přenesená",J411,0)</f>
        <v>0</v>
      </c>
      <c r="BH411" s="228">
        <f>IF(N411="sníž. přenesená",J411,0)</f>
        <v>0</v>
      </c>
      <c r="BI411" s="228">
        <f>IF(N411="nulová",J411,0)</f>
        <v>0</v>
      </c>
      <c r="BJ411" s="19" t="s">
        <v>83</v>
      </c>
      <c r="BK411" s="228">
        <f>ROUND(I411*H411,2)</f>
        <v>0</v>
      </c>
      <c r="BL411" s="19" t="s">
        <v>103</v>
      </c>
      <c r="BM411" s="227" t="s">
        <v>934</v>
      </c>
    </row>
    <row r="412" s="2" customFormat="1">
      <c r="A412" s="40"/>
      <c r="B412" s="41"/>
      <c r="C412" s="42"/>
      <c r="D412" s="229" t="s">
        <v>343</v>
      </c>
      <c r="E412" s="42"/>
      <c r="F412" s="230" t="s">
        <v>4827</v>
      </c>
      <c r="G412" s="42"/>
      <c r="H412" s="42"/>
      <c r="I412" s="231"/>
      <c r="J412" s="42"/>
      <c r="K412" s="42"/>
      <c r="L412" s="46"/>
      <c r="M412" s="293"/>
      <c r="N412" s="294"/>
      <c r="O412" s="295"/>
      <c r="P412" s="295"/>
      <c r="Q412" s="295"/>
      <c r="R412" s="295"/>
      <c r="S412" s="295"/>
      <c r="T412" s="295"/>
      <c r="U412" s="296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T412" s="19" t="s">
        <v>343</v>
      </c>
      <c r="AU412" s="19" t="s">
        <v>83</v>
      </c>
    </row>
    <row r="413" s="2" customFormat="1" ht="6.96" customHeight="1">
      <c r="A413" s="40"/>
      <c r="B413" s="61"/>
      <c r="C413" s="62"/>
      <c r="D413" s="62"/>
      <c r="E413" s="62"/>
      <c r="F413" s="62"/>
      <c r="G413" s="62"/>
      <c r="H413" s="62"/>
      <c r="I413" s="62"/>
      <c r="J413" s="62"/>
      <c r="K413" s="62"/>
      <c r="L413" s="46"/>
      <c r="M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</row>
  </sheetData>
  <sheetProtection sheet="1" autoFilter="0" formatColumns="0" formatRows="0" objects="1" scenarios="1" spinCount="100000" saltValue="xyi7FAaKFD3zrDxoUxBwwp0hJ9aBnzpuwNuqCCnjUL2AugncO6S9QZmjoI3MPYu3iCvBPd4KUzYGBgdBobCG7Q==" hashValue="G5s2FvAlysnCSziZdJDs+T5iLIRB6VWelT/xfJf5wAtMiKodsgN/FuXt2bLb1sUT8evLFsV81T9uUFot+Jem4w==" algorithmName="SHA-512" password="B0A8"/>
  <autoFilter ref="C96:K412"/>
  <mergeCells count="15">
    <mergeCell ref="E7:H7"/>
    <mergeCell ref="E11:H11"/>
    <mergeCell ref="E9:H9"/>
    <mergeCell ref="E13:H13"/>
    <mergeCell ref="E22:H22"/>
    <mergeCell ref="E31:H31"/>
    <mergeCell ref="E52:H52"/>
    <mergeCell ref="E56:H56"/>
    <mergeCell ref="E54:H54"/>
    <mergeCell ref="E58:H58"/>
    <mergeCell ref="E83:H83"/>
    <mergeCell ref="E87:H87"/>
    <mergeCell ref="E85:H85"/>
    <mergeCell ref="E89:H89"/>
    <mergeCell ref="L2:V2"/>
  </mergeCells>
  <hyperlinks>
    <hyperlink ref="F101" r:id="rId1" display="https://podminky.urs.cz/item/CS_URS_2022_02/741210103"/>
    <hyperlink ref="F111" r:id="rId2" display="https://podminky.urs.cz/item/CS_URS_2022_02/R-7419106"/>
    <hyperlink ref="F116" r:id="rId3" display="https://podminky.urs.cz/item/CS_URS_2022_02/741310001"/>
    <hyperlink ref="F123" r:id="rId4" display="https://podminky.urs.cz/item/CS_URS_2022_02/741112001"/>
    <hyperlink ref="F128" r:id="rId5" display="https://podminky.urs.cz/item/CS_URS_2022_02/741310201"/>
    <hyperlink ref="F133" r:id="rId6" display="https://podminky.urs.cz/item/CS_URS_2022_02/741310238"/>
    <hyperlink ref="F138" r:id="rId7" display="https://podminky.urs.cz/item/CS_URS_2022_02/741313072"/>
    <hyperlink ref="F143" r:id="rId8" display="https://podminky.urs.cz/item/CS_URS_2022_02/741313001"/>
    <hyperlink ref="F150" r:id="rId9" display="https://podminky.urs.cz/item/CS_URS_2022_02/741313003"/>
    <hyperlink ref="F155" r:id="rId10" display="https://podminky.urs.cz/item/CS_URS_2022_02/741313034"/>
    <hyperlink ref="F160" r:id="rId11" display="https://podminky.urs.cz/item/CS_URS_2022_02/741313033"/>
    <hyperlink ref="F165" r:id="rId12" display="https://podminky.urs.cz/item/CS_URS_2022_02/741130115"/>
    <hyperlink ref="F168" r:id="rId13" display="https://podminky.urs.cz/item/CS_URS_2022_02/741313151"/>
    <hyperlink ref="F173" r:id="rId14" display="https://podminky.urs.cz/item/CS_URS_2022_02/HZS2231"/>
    <hyperlink ref="F177" r:id="rId15" display="https://podminky.urs.cz/item/CS_URS_2022_02/HZS2232"/>
    <hyperlink ref="F183" r:id="rId16" display="https://podminky.urs.cz/item/CS_URS_2022_02/741231003"/>
    <hyperlink ref="F192" r:id="rId17" display="https://podminky.urs.cz/item/CS_URS_2022_02/741920304"/>
    <hyperlink ref="F196" r:id="rId18" display="https://podminky.urs.cz/item/CS_URS_2022_02/741110041"/>
    <hyperlink ref="F202" r:id="rId19" display="https://podminky.urs.cz/item/CS_URS_2022_02/741110042"/>
    <hyperlink ref="F208" r:id="rId20" display="https://podminky.urs.cz/item/CS_URS_2022_02/741110232"/>
    <hyperlink ref="F214" r:id="rId21" display="https://podminky.urs.cz/item/CS_URS_2022_02/741120301"/>
    <hyperlink ref="F220" r:id="rId22" display="https://podminky.urs.cz/item/CS_URS_2022_02/741122611"/>
    <hyperlink ref="F239" r:id="rId23" display="https://podminky.urs.cz/item/CS_URS_2022_02/741122633"/>
    <hyperlink ref="F245" r:id="rId24" display="https://podminky.urs.cz/item/CS_URS_2022_02/741122641"/>
    <hyperlink ref="F252" r:id="rId25" display="https://podminky.urs.cz/item/CS_URS_2022_02/741122642"/>
    <hyperlink ref="F264" r:id="rId26" display="https://podminky.urs.cz/item/CS_URS_2022_02/741122643"/>
    <hyperlink ref="F272" r:id="rId27" display="https://podminky.urs.cz/item/CS_URS_2022_02/998741102"/>
    <hyperlink ref="F277" r:id="rId28" display="https://podminky.urs.cz/item/CS_URS_2022_02/741372021"/>
    <hyperlink ref="F290" r:id="rId29" display="https://podminky.urs.cz/item/CS_URS_2022_02/741372061"/>
    <hyperlink ref="F303" r:id="rId30" display="https://podminky.urs.cz/item/CS_URS_2022_02/741372062"/>
    <hyperlink ref="F322" r:id="rId31" display="https://podminky.urs.cz/item/CS_URS_2022_02/741372063"/>
    <hyperlink ref="F329" r:id="rId32" display="https://podminky.urs.cz/item/CS_URS_2022_02/741410003"/>
    <hyperlink ref="F335" r:id="rId33" display="https://podminky.urs.cz/item/CS_URS_2022_02/741410021"/>
    <hyperlink ref="F344" r:id="rId34" display="https://podminky.urs.cz/item/CS_URS_2022_02/741420001"/>
    <hyperlink ref="F356" r:id="rId35" display="https://podminky.urs.cz/item/CS_URS_2022_02/741420020"/>
    <hyperlink ref="F366" r:id="rId36" display="https://podminky.urs.cz/item/CS_URS_2022_02/741420022"/>
    <hyperlink ref="F374" r:id="rId37" display="https://podminky.urs.cz/item/CS_URS_2022_02/741420051"/>
    <hyperlink ref="F381" r:id="rId38" display="https://podminky.urs.cz/item/CS_URS_2022_02/741430005"/>
    <hyperlink ref="F391" r:id="rId39" display="https://podminky.urs.cz/item/CS_URS_2022_02/741810003"/>
    <hyperlink ref="F394" r:id="rId40" display="https://podminky.urs.cz/item/CS_URS_2022_02/741810011"/>
    <hyperlink ref="F397" r:id="rId41" display="https://podminky.urs.cz/item/CS_URS_2022_02/741811012"/>
    <hyperlink ref="F400" r:id="rId42" display="https://podminky.urs.cz/item/CS_URS_2022_02/741811013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43"/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4.16016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122</v>
      </c>
    </row>
    <row r="3" s="1" customFormat="1" ht="6.96" customHeight="1"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22"/>
      <c r="AT3" s="19" t="s">
        <v>85</v>
      </c>
    </row>
    <row r="4" s="1" customFormat="1" ht="24.96" customHeight="1">
      <c r="B4" s="22"/>
      <c r="D4" s="144" t="s">
        <v>174</v>
      </c>
      <c r="L4" s="22"/>
      <c r="M4" s="145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6" t="s">
        <v>16</v>
      </c>
      <c r="L6" s="22"/>
    </row>
    <row r="7" s="1" customFormat="1" ht="26.25" customHeight="1">
      <c r="B7" s="22"/>
      <c r="E7" s="147" t="str">
        <f>'Rekapitulace stavby'!K6</f>
        <v>PROJEKT NA STAVBU HALY PRO DEPONACI SILNIČNÍCH VOZIDEL JHV VE VOZOVNĚ STŘEŠOVICE</v>
      </c>
      <c r="F7" s="146"/>
      <c r="G7" s="146"/>
      <c r="H7" s="146"/>
      <c r="L7" s="22"/>
    </row>
    <row r="8">
      <c r="B8" s="22"/>
      <c r="D8" s="146" t="s">
        <v>187</v>
      </c>
      <c r="L8" s="22"/>
    </row>
    <row r="9" s="1" customFormat="1" ht="16.5" customHeight="1">
      <c r="B9" s="22"/>
      <c r="E9" s="147" t="s">
        <v>191</v>
      </c>
      <c r="F9" s="1"/>
      <c r="G9" s="1"/>
      <c r="H9" s="1"/>
      <c r="L9" s="22"/>
    </row>
    <row r="10" s="1" customFormat="1" ht="12" customHeight="1">
      <c r="B10" s="22"/>
      <c r="D10" s="146" t="s">
        <v>195</v>
      </c>
      <c r="L10" s="22"/>
    </row>
    <row r="11" s="2" customFormat="1" ht="16.5" customHeight="1">
      <c r="A11" s="40"/>
      <c r="B11" s="46"/>
      <c r="C11" s="40"/>
      <c r="D11" s="40"/>
      <c r="E11" s="160" t="s">
        <v>3111</v>
      </c>
      <c r="F11" s="40"/>
      <c r="G11" s="40"/>
      <c r="H11" s="40"/>
      <c r="I11" s="40"/>
      <c r="J11" s="40"/>
      <c r="K11" s="40"/>
      <c r="L11" s="148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 ht="12" customHeight="1">
      <c r="A12" s="40"/>
      <c r="B12" s="46"/>
      <c r="C12" s="40"/>
      <c r="D12" s="146" t="s">
        <v>3507</v>
      </c>
      <c r="E12" s="40"/>
      <c r="F12" s="40"/>
      <c r="G12" s="40"/>
      <c r="H12" s="40"/>
      <c r="I12" s="40"/>
      <c r="J12" s="40"/>
      <c r="K12" s="40"/>
      <c r="L12" s="148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6.5" customHeight="1">
      <c r="A13" s="40"/>
      <c r="B13" s="46"/>
      <c r="C13" s="40"/>
      <c r="D13" s="40"/>
      <c r="E13" s="149" t="s">
        <v>4828</v>
      </c>
      <c r="F13" s="40"/>
      <c r="G13" s="40"/>
      <c r="H13" s="40"/>
      <c r="I13" s="40"/>
      <c r="J13" s="40"/>
      <c r="K13" s="40"/>
      <c r="L13" s="148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>
      <c r="A14" s="40"/>
      <c r="B14" s="46"/>
      <c r="C14" s="40"/>
      <c r="D14" s="40"/>
      <c r="E14" s="40"/>
      <c r="F14" s="40"/>
      <c r="G14" s="40"/>
      <c r="H14" s="40"/>
      <c r="I14" s="40"/>
      <c r="J14" s="40"/>
      <c r="K14" s="40"/>
      <c r="L14" s="148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2" customHeight="1">
      <c r="A15" s="40"/>
      <c r="B15" s="46"/>
      <c r="C15" s="40"/>
      <c r="D15" s="146" t="s">
        <v>18</v>
      </c>
      <c r="E15" s="40"/>
      <c r="F15" s="135" t="s">
        <v>19</v>
      </c>
      <c r="G15" s="40"/>
      <c r="H15" s="40"/>
      <c r="I15" s="146" t="s">
        <v>20</v>
      </c>
      <c r="J15" s="135" t="s">
        <v>19</v>
      </c>
      <c r="K15" s="40"/>
      <c r="L15" s="148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6" t="s">
        <v>21</v>
      </c>
      <c r="E16" s="40"/>
      <c r="F16" s="135" t="s">
        <v>4829</v>
      </c>
      <c r="G16" s="40"/>
      <c r="H16" s="40"/>
      <c r="I16" s="146" t="s">
        <v>23</v>
      </c>
      <c r="J16" s="150" t="str">
        <f>'Rekapitulace stavby'!AN8</f>
        <v>30. 1. 2023</v>
      </c>
      <c r="K16" s="40"/>
      <c r="L16" s="148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0.8" customHeight="1">
      <c r="A17" s="40"/>
      <c r="B17" s="46"/>
      <c r="C17" s="40"/>
      <c r="D17" s="40"/>
      <c r="E17" s="40"/>
      <c r="F17" s="40"/>
      <c r="G17" s="40"/>
      <c r="H17" s="40"/>
      <c r="I17" s="40"/>
      <c r="J17" s="40"/>
      <c r="K17" s="40"/>
      <c r="L17" s="148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12" customHeight="1">
      <c r="A18" s="40"/>
      <c r="B18" s="46"/>
      <c r="C18" s="40"/>
      <c r="D18" s="146" t="s">
        <v>25</v>
      </c>
      <c r="E18" s="40"/>
      <c r="F18" s="40"/>
      <c r="G18" s="40"/>
      <c r="H18" s="40"/>
      <c r="I18" s="146" t="s">
        <v>26</v>
      </c>
      <c r="J18" s="135" t="s">
        <v>19</v>
      </c>
      <c r="K18" s="40"/>
      <c r="L18" s="148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8" customHeight="1">
      <c r="A19" s="40"/>
      <c r="B19" s="46"/>
      <c r="C19" s="40"/>
      <c r="D19" s="40"/>
      <c r="E19" s="135" t="s">
        <v>4830</v>
      </c>
      <c r="F19" s="40"/>
      <c r="G19" s="40"/>
      <c r="H19" s="40"/>
      <c r="I19" s="146" t="s">
        <v>29</v>
      </c>
      <c r="J19" s="135" t="s">
        <v>19</v>
      </c>
      <c r="K19" s="40"/>
      <c r="L19" s="148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6.96" customHeight="1">
      <c r="A20" s="40"/>
      <c r="B20" s="46"/>
      <c r="C20" s="40"/>
      <c r="D20" s="40"/>
      <c r="E20" s="40"/>
      <c r="F20" s="40"/>
      <c r="G20" s="40"/>
      <c r="H20" s="40"/>
      <c r="I20" s="40"/>
      <c r="J20" s="40"/>
      <c r="K20" s="40"/>
      <c r="L20" s="148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12" customHeight="1">
      <c r="A21" s="40"/>
      <c r="B21" s="46"/>
      <c r="C21" s="40"/>
      <c r="D21" s="146" t="s">
        <v>31</v>
      </c>
      <c r="E21" s="40"/>
      <c r="F21" s="40"/>
      <c r="G21" s="40"/>
      <c r="H21" s="40"/>
      <c r="I21" s="146" t="s">
        <v>26</v>
      </c>
      <c r="J21" s="35" t="str">
        <f>'Rekapitulace stavby'!AN13</f>
        <v>Vyplň údaj</v>
      </c>
      <c r="K21" s="40"/>
      <c r="L21" s="148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8" customHeight="1">
      <c r="A22" s="40"/>
      <c r="B22" s="46"/>
      <c r="C22" s="40"/>
      <c r="D22" s="40"/>
      <c r="E22" s="35" t="str">
        <f>'Rekapitulace stavby'!E14</f>
        <v>Vyplň údaj</v>
      </c>
      <c r="F22" s="135"/>
      <c r="G22" s="135"/>
      <c r="H22" s="135"/>
      <c r="I22" s="146" t="s">
        <v>29</v>
      </c>
      <c r="J22" s="35" t="str">
        <f>'Rekapitulace stavby'!AN14</f>
        <v>Vyplň údaj</v>
      </c>
      <c r="K22" s="40"/>
      <c r="L22" s="148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6.96" customHeight="1">
      <c r="A23" s="40"/>
      <c r="B23" s="46"/>
      <c r="C23" s="40"/>
      <c r="D23" s="40"/>
      <c r="E23" s="40"/>
      <c r="F23" s="40"/>
      <c r="G23" s="40"/>
      <c r="H23" s="40"/>
      <c r="I23" s="40"/>
      <c r="J23" s="40"/>
      <c r="K23" s="40"/>
      <c r="L23" s="148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12" customHeight="1">
      <c r="A24" s="40"/>
      <c r="B24" s="46"/>
      <c r="C24" s="40"/>
      <c r="D24" s="146" t="s">
        <v>33</v>
      </c>
      <c r="E24" s="40"/>
      <c r="F24" s="40"/>
      <c r="G24" s="40"/>
      <c r="H24" s="40"/>
      <c r="I24" s="146" t="s">
        <v>26</v>
      </c>
      <c r="J24" s="135" t="s">
        <v>19</v>
      </c>
      <c r="K24" s="40"/>
      <c r="L24" s="148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8" customHeight="1">
      <c r="A25" s="40"/>
      <c r="B25" s="46"/>
      <c r="C25" s="40"/>
      <c r="D25" s="40"/>
      <c r="E25" s="135" t="s">
        <v>4831</v>
      </c>
      <c r="F25" s="40"/>
      <c r="G25" s="40"/>
      <c r="H25" s="40"/>
      <c r="I25" s="146" t="s">
        <v>29</v>
      </c>
      <c r="J25" s="135" t="s">
        <v>19</v>
      </c>
      <c r="K25" s="40"/>
      <c r="L25" s="148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6.96" customHeight="1">
      <c r="A26" s="40"/>
      <c r="B26" s="46"/>
      <c r="C26" s="40"/>
      <c r="D26" s="40"/>
      <c r="E26" s="40"/>
      <c r="F26" s="40"/>
      <c r="G26" s="40"/>
      <c r="H26" s="40"/>
      <c r="I26" s="40"/>
      <c r="J26" s="40"/>
      <c r="K26" s="40"/>
      <c r="L26" s="148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12" customHeight="1">
      <c r="A27" s="40"/>
      <c r="B27" s="46"/>
      <c r="C27" s="40"/>
      <c r="D27" s="146" t="s">
        <v>38</v>
      </c>
      <c r="E27" s="40"/>
      <c r="F27" s="40"/>
      <c r="G27" s="40"/>
      <c r="H27" s="40"/>
      <c r="I27" s="146" t="s">
        <v>26</v>
      </c>
      <c r="J27" s="135" t="s">
        <v>19</v>
      </c>
      <c r="K27" s="40"/>
      <c r="L27" s="148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8" customHeight="1">
      <c r="A28" s="40"/>
      <c r="B28" s="46"/>
      <c r="C28" s="40"/>
      <c r="D28" s="40"/>
      <c r="E28" s="135" t="s">
        <v>4832</v>
      </c>
      <c r="F28" s="40"/>
      <c r="G28" s="40"/>
      <c r="H28" s="40"/>
      <c r="I28" s="146" t="s">
        <v>29</v>
      </c>
      <c r="J28" s="135" t="s">
        <v>19</v>
      </c>
      <c r="K28" s="40"/>
      <c r="L28" s="148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2" customFormat="1" ht="6.96" customHeight="1">
      <c r="A29" s="40"/>
      <c r="B29" s="46"/>
      <c r="C29" s="40"/>
      <c r="D29" s="40"/>
      <c r="E29" s="40"/>
      <c r="F29" s="40"/>
      <c r="G29" s="40"/>
      <c r="H29" s="40"/>
      <c r="I29" s="40"/>
      <c r="J29" s="40"/>
      <c r="K29" s="40"/>
      <c r="L29" s="148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s="2" customFormat="1" ht="12" customHeight="1">
      <c r="A30" s="40"/>
      <c r="B30" s="46"/>
      <c r="C30" s="40"/>
      <c r="D30" s="146" t="s">
        <v>40</v>
      </c>
      <c r="E30" s="40"/>
      <c r="F30" s="40"/>
      <c r="G30" s="40"/>
      <c r="H30" s="40"/>
      <c r="I30" s="40"/>
      <c r="J30" s="40"/>
      <c r="K30" s="40"/>
      <c r="L30" s="148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8" customFormat="1" ht="16.5" customHeight="1">
      <c r="A31" s="151"/>
      <c r="B31" s="152"/>
      <c r="C31" s="151"/>
      <c r="D31" s="151"/>
      <c r="E31" s="153" t="s">
        <v>19</v>
      </c>
      <c r="F31" s="153"/>
      <c r="G31" s="153"/>
      <c r="H31" s="153"/>
      <c r="I31" s="151"/>
      <c r="J31" s="151"/>
      <c r="K31" s="151"/>
      <c r="L31" s="154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</row>
    <row r="32" s="2" customFormat="1" ht="6.96" customHeight="1">
      <c r="A32" s="40"/>
      <c r="B32" s="46"/>
      <c r="C32" s="40"/>
      <c r="D32" s="40"/>
      <c r="E32" s="40"/>
      <c r="F32" s="40"/>
      <c r="G32" s="40"/>
      <c r="H32" s="40"/>
      <c r="I32" s="40"/>
      <c r="J32" s="40"/>
      <c r="K32" s="40"/>
      <c r="L32" s="148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6"/>
      <c r="E33" s="156"/>
      <c r="F33" s="156"/>
      <c r="G33" s="156"/>
      <c r="H33" s="156"/>
      <c r="I33" s="156"/>
      <c r="J33" s="156"/>
      <c r="K33" s="156"/>
      <c r="L33" s="148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25.44" customHeight="1">
      <c r="A34" s="40"/>
      <c r="B34" s="46"/>
      <c r="C34" s="40"/>
      <c r="D34" s="157" t="s">
        <v>42</v>
      </c>
      <c r="E34" s="40"/>
      <c r="F34" s="40"/>
      <c r="G34" s="40"/>
      <c r="H34" s="40"/>
      <c r="I34" s="40"/>
      <c r="J34" s="158">
        <f>ROUND(J96, 2)</f>
        <v>0</v>
      </c>
      <c r="K34" s="40"/>
      <c r="L34" s="148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6.96" customHeight="1">
      <c r="A35" s="40"/>
      <c r="B35" s="46"/>
      <c r="C35" s="40"/>
      <c r="D35" s="156"/>
      <c r="E35" s="156"/>
      <c r="F35" s="156"/>
      <c r="G35" s="156"/>
      <c r="H35" s="156"/>
      <c r="I35" s="156"/>
      <c r="J35" s="156"/>
      <c r="K35" s="156"/>
      <c r="L35" s="148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40"/>
      <c r="F36" s="159" t="s">
        <v>44</v>
      </c>
      <c r="G36" s="40"/>
      <c r="H36" s="40"/>
      <c r="I36" s="159" t="s">
        <v>43</v>
      </c>
      <c r="J36" s="159" t="s">
        <v>45</v>
      </c>
      <c r="K36" s="40"/>
      <c r="L36" s="148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s="2" customFormat="1" ht="14.4" customHeight="1">
      <c r="A37" s="40"/>
      <c r="B37" s="46"/>
      <c r="C37" s="40"/>
      <c r="D37" s="160" t="s">
        <v>46</v>
      </c>
      <c r="E37" s="146" t="s">
        <v>47</v>
      </c>
      <c r="F37" s="161">
        <f>ROUND((SUM(BE96:BE412)),  2)</f>
        <v>0</v>
      </c>
      <c r="G37" s="40"/>
      <c r="H37" s="40"/>
      <c r="I37" s="162">
        <v>0.20999999999999999</v>
      </c>
      <c r="J37" s="161">
        <f>ROUND(((SUM(BE96:BE412))*I37),  2)</f>
        <v>0</v>
      </c>
      <c r="K37" s="40"/>
      <c r="L37" s="148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s="2" customFormat="1" ht="14.4" customHeight="1">
      <c r="A38" s="40"/>
      <c r="B38" s="46"/>
      <c r="C38" s="40"/>
      <c r="D38" s="40"/>
      <c r="E38" s="146" t="s">
        <v>48</v>
      </c>
      <c r="F38" s="161">
        <f>ROUND((SUM(BF96:BF412)),  2)</f>
        <v>0</v>
      </c>
      <c r="G38" s="40"/>
      <c r="H38" s="40"/>
      <c r="I38" s="162">
        <v>0.14999999999999999</v>
      </c>
      <c r="J38" s="161">
        <f>ROUND(((SUM(BF96:BF412))*I38),  2)</f>
        <v>0</v>
      </c>
      <c r="K38" s="40"/>
      <c r="L38" s="148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6" t="s">
        <v>49</v>
      </c>
      <c r="F39" s="161">
        <f>ROUND((SUM(BG96:BG412)),  2)</f>
        <v>0</v>
      </c>
      <c r="G39" s="40"/>
      <c r="H39" s="40"/>
      <c r="I39" s="162">
        <v>0.20999999999999999</v>
      </c>
      <c r="J39" s="161">
        <f>0</f>
        <v>0</v>
      </c>
      <c r="K39" s="40"/>
      <c r="L39" s="148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hidden="1" s="2" customFormat="1" ht="14.4" customHeight="1">
      <c r="A40" s="40"/>
      <c r="B40" s="46"/>
      <c r="C40" s="40"/>
      <c r="D40" s="40"/>
      <c r="E40" s="146" t="s">
        <v>50</v>
      </c>
      <c r="F40" s="161">
        <f>ROUND((SUM(BH96:BH412)),  2)</f>
        <v>0</v>
      </c>
      <c r="G40" s="40"/>
      <c r="H40" s="40"/>
      <c r="I40" s="162">
        <v>0.14999999999999999</v>
      </c>
      <c r="J40" s="161">
        <f>0</f>
        <v>0</v>
      </c>
      <c r="K40" s="40"/>
      <c r="L40" s="148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hidden="1" s="2" customFormat="1" ht="14.4" customHeight="1">
      <c r="A41" s="40"/>
      <c r="B41" s="46"/>
      <c r="C41" s="40"/>
      <c r="D41" s="40"/>
      <c r="E41" s="146" t="s">
        <v>51</v>
      </c>
      <c r="F41" s="161">
        <f>ROUND((SUM(BI96:BI412)),  2)</f>
        <v>0</v>
      </c>
      <c r="G41" s="40"/>
      <c r="H41" s="40"/>
      <c r="I41" s="162">
        <v>0</v>
      </c>
      <c r="J41" s="161">
        <f>0</f>
        <v>0</v>
      </c>
      <c r="K41" s="40"/>
      <c r="L41" s="148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6.96" customHeight="1">
      <c r="A42" s="40"/>
      <c r="B42" s="46"/>
      <c r="C42" s="40"/>
      <c r="D42" s="40"/>
      <c r="E42" s="40"/>
      <c r="F42" s="40"/>
      <c r="G42" s="40"/>
      <c r="H42" s="40"/>
      <c r="I42" s="40"/>
      <c r="J42" s="40"/>
      <c r="K42" s="40"/>
      <c r="L42" s="148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3" s="2" customFormat="1" ht="25.44" customHeight="1">
      <c r="A43" s="40"/>
      <c r="B43" s="46"/>
      <c r="C43" s="163"/>
      <c r="D43" s="164" t="s">
        <v>52</v>
      </c>
      <c r="E43" s="165"/>
      <c r="F43" s="165"/>
      <c r="G43" s="166" t="s">
        <v>53</v>
      </c>
      <c r="H43" s="167" t="s">
        <v>54</v>
      </c>
      <c r="I43" s="165"/>
      <c r="J43" s="168">
        <f>SUM(J34:J41)</f>
        <v>0</v>
      </c>
      <c r="K43" s="169"/>
      <c r="L43" s="148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</row>
    <row r="44" s="2" customFormat="1" ht="14.4" customHeight="1">
      <c r="A44" s="40"/>
      <c r="B44" s="170"/>
      <c r="C44" s="171"/>
      <c r="D44" s="171"/>
      <c r="E44" s="171"/>
      <c r="F44" s="171"/>
      <c r="G44" s="171"/>
      <c r="H44" s="171"/>
      <c r="I44" s="171"/>
      <c r="J44" s="171"/>
      <c r="K44" s="171"/>
      <c r="L44" s="148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8" s="2" customFormat="1" ht="6.96" customHeight="1">
      <c r="A48" s="40"/>
      <c r="B48" s="172"/>
      <c r="C48" s="173"/>
      <c r="D48" s="173"/>
      <c r="E48" s="173"/>
      <c r="F48" s="173"/>
      <c r="G48" s="173"/>
      <c r="H48" s="173"/>
      <c r="I48" s="173"/>
      <c r="J48" s="173"/>
      <c r="K48" s="173"/>
      <c r="L48" s="148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24.96" customHeight="1">
      <c r="A49" s="40"/>
      <c r="B49" s="41"/>
      <c r="C49" s="25" t="s">
        <v>284</v>
      </c>
      <c r="D49" s="42"/>
      <c r="E49" s="42"/>
      <c r="F49" s="42"/>
      <c r="G49" s="42"/>
      <c r="H49" s="42"/>
      <c r="I49" s="42"/>
      <c r="J49" s="42"/>
      <c r="K49" s="42"/>
      <c r="L49" s="148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6.96" customHeight="1">
      <c r="A50" s="40"/>
      <c r="B50" s="41"/>
      <c r="C50" s="42"/>
      <c r="D50" s="42"/>
      <c r="E50" s="42"/>
      <c r="F50" s="42"/>
      <c r="G50" s="42"/>
      <c r="H50" s="42"/>
      <c r="I50" s="42"/>
      <c r="J50" s="42"/>
      <c r="K50" s="42"/>
      <c r="L50" s="148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2" customFormat="1" ht="12" customHeight="1">
      <c r="A51" s="40"/>
      <c r="B51" s="41"/>
      <c r="C51" s="34" t="s">
        <v>16</v>
      </c>
      <c r="D51" s="42"/>
      <c r="E51" s="42"/>
      <c r="F51" s="42"/>
      <c r="G51" s="42"/>
      <c r="H51" s="42"/>
      <c r="I51" s="42"/>
      <c r="J51" s="42"/>
      <c r="K51" s="42"/>
      <c r="L51" s="148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s="2" customFormat="1" ht="26.25" customHeight="1">
      <c r="A52" s="40"/>
      <c r="B52" s="41"/>
      <c r="C52" s="42"/>
      <c r="D52" s="42"/>
      <c r="E52" s="174" t="str">
        <f>E7</f>
        <v>PROJEKT NA STAVBU HALY PRO DEPONACI SILNIČNÍCH VOZIDEL JHV VE VOZOVNĚ STŘEŠOVICE</v>
      </c>
      <c r="F52" s="34"/>
      <c r="G52" s="34"/>
      <c r="H52" s="34"/>
      <c r="I52" s="42"/>
      <c r="J52" s="42"/>
      <c r="K52" s="42"/>
      <c r="L52" s="148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1" customFormat="1" ht="12" customHeight="1">
      <c r="B53" s="23"/>
      <c r="C53" s="34" t="s">
        <v>187</v>
      </c>
      <c r="D53" s="24"/>
      <c r="E53" s="24"/>
      <c r="F53" s="24"/>
      <c r="G53" s="24"/>
      <c r="H53" s="24"/>
      <c r="I53" s="24"/>
      <c r="J53" s="24"/>
      <c r="K53" s="24"/>
      <c r="L53" s="22"/>
    </row>
    <row r="54" s="1" customFormat="1" ht="16.5" customHeight="1">
      <c r="B54" s="23"/>
      <c r="C54" s="24"/>
      <c r="D54" s="24"/>
      <c r="E54" s="174" t="s">
        <v>191</v>
      </c>
      <c r="F54" s="24"/>
      <c r="G54" s="24"/>
      <c r="H54" s="24"/>
      <c r="I54" s="24"/>
      <c r="J54" s="24"/>
      <c r="K54" s="24"/>
      <c r="L54" s="22"/>
    </row>
    <row r="55" s="1" customFormat="1" ht="12" customHeight="1">
      <c r="B55" s="23"/>
      <c r="C55" s="34" t="s">
        <v>195</v>
      </c>
      <c r="D55" s="24"/>
      <c r="E55" s="24"/>
      <c r="F55" s="24"/>
      <c r="G55" s="24"/>
      <c r="H55" s="24"/>
      <c r="I55" s="24"/>
      <c r="J55" s="24"/>
      <c r="K55" s="24"/>
      <c r="L55" s="22"/>
    </row>
    <row r="56" s="2" customFormat="1" ht="16.5" customHeight="1">
      <c r="A56" s="40"/>
      <c r="B56" s="41"/>
      <c r="C56" s="42"/>
      <c r="D56" s="42"/>
      <c r="E56" s="297" t="s">
        <v>3111</v>
      </c>
      <c r="F56" s="42"/>
      <c r="G56" s="42"/>
      <c r="H56" s="42"/>
      <c r="I56" s="42"/>
      <c r="J56" s="42"/>
      <c r="K56" s="42"/>
      <c r="L56" s="148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12" customHeight="1">
      <c r="A57" s="40"/>
      <c r="B57" s="41"/>
      <c r="C57" s="34" t="s">
        <v>3507</v>
      </c>
      <c r="D57" s="42"/>
      <c r="E57" s="42"/>
      <c r="F57" s="42"/>
      <c r="G57" s="42"/>
      <c r="H57" s="42"/>
      <c r="I57" s="42"/>
      <c r="J57" s="42"/>
      <c r="K57" s="42"/>
      <c r="L57" s="148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6.5" customHeight="1">
      <c r="A58" s="40"/>
      <c r="B58" s="41"/>
      <c r="C58" s="42"/>
      <c r="D58" s="42"/>
      <c r="E58" s="71" t="str">
        <f>E13</f>
        <v>SO-02-4.8 - SLABOPROUDÁ ZAŘÍZENÍ</v>
      </c>
      <c r="F58" s="42"/>
      <c r="G58" s="42"/>
      <c r="H58" s="42"/>
      <c r="I58" s="42"/>
      <c r="J58" s="42"/>
      <c r="K58" s="42"/>
      <c r="L58" s="148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6.96" customHeight="1">
      <c r="A59" s="40"/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148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2" customHeight="1">
      <c r="A60" s="40"/>
      <c r="B60" s="41"/>
      <c r="C60" s="34" t="s">
        <v>21</v>
      </c>
      <c r="D60" s="42"/>
      <c r="E60" s="42"/>
      <c r="F60" s="29" t="str">
        <f>F16</f>
        <v xml:space="preserve">Patočkova č.p. 132 a 460, Na Ořechovce č.p. 1062, </v>
      </c>
      <c r="G60" s="42"/>
      <c r="H60" s="42"/>
      <c r="I60" s="34" t="s">
        <v>23</v>
      </c>
      <c r="J60" s="74" t="str">
        <f>IF(J16="","",J16)</f>
        <v>30. 1. 2023</v>
      </c>
      <c r="K60" s="42"/>
      <c r="L60" s="148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6.96" customHeight="1">
      <c r="A61" s="40"/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148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15.15" customHeight="1">
      <c r="A62" s="40"/>
      <c r="B62" s="41"/>
      <c r="C62" s="34" t="s">
        <v>25</v>
      </c>
      <c r="D62" s="42"/>
      <c r="E62" s="42"/>
      <c r="F62" s="29" t="str">
        <f>E19</f>
        <v>Dopravní podnik hl. m. Prahy, a.s.</v>
      </c>
      <c r="G62" s="42"/>
      <c r="H62" s="42"/>
      <c r="I62" s="34" t="s">
        <v>33</v>
      </c>
      <c r="J62" s="38" t="str">
        <f>E25</f>
        <v>Ondřej Taclík</v>
      </c>
      <c r="K62" s="42"/>
      <c r="L62" s="148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15.15" customHeight="1">
      <c r="A63" s="40"/>
      <c r="B63" s="41"/>
      <c r="C63" s="34" t="s">
        <v>31</v>
      </c>
      <c r="D63" s="42"/>
      <c r="E63" s="42"/>
      <c r="F63" s="29" t="str">
        <f>IF(E22="","",E22)</f>
        <v>Vyplň údaj</v>
      </c>
      <c r="G63" s="42"/>
      <c r="H63" s="42"/>
      <c r="I63" s="34" t="s">
        <v>38</v>
      </c>
      <c r="J63" s="38" t="str">
        <f>E28</f>
        <v xml:space="preserve"> </v>
      </c>
      <c r="K63" s="42"/>
      <c r="L63" s="148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 s="2" customFormat="1" ht="10.32" customHeight="1">
      <c r="A64" s="40"/>
      <c r="B64" s="41"/>
      <c r="C64" s="42"/>
      <c r="D64" s="42"/>
      <c r="E64" s="42"/>
      <c r="F64" s="42"/>
      <c r="G64" s="42"/>
      <c r="H64" s="42"/>
      <c r="I64" s="42"/>
      <c r="J64" s="42"/>
      <c r="K64" s="42"/>
      <c r="L64" s="148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 s="2" customFormat="1" ht="29.28" customHeight="1">
      <c r="A65" s="40"/>
      <c r="B65" s="41"/>
      <c r="C65" s="175" t="s">
        <v>285</v>
      </c>
      <c r="D65" s="176"/>
      <c r="E65" s="176"/>
      <c r="F65" s="176"/>
      <c r="G65" s="176"/>
      <c r="H65" s="176"/>
      <c r="I65" s="176"/>
      <c r="J65" s="177" t="s">
        <v>286</v>
      </c>
      <c r="K65" s="176"/>
      <c r="L65" s="148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 s="2" customFormat="1" ht="10.32" customHeight="1">
      <c r="A66" s="40"/>
      <c r="B66" s="41"/>
      <c r="C66" s="42"/>
      <c r="D66" s="42"/>
      <c r="E66" s="42"/>
      <c r="F66" s="42"/>
      <c r="G66" s="42"/>
      <c r="H66" s="42"/>
      <c r="I66" s="42"/>
      <c r="J66" s="42"/>
      <c r="K66" s="42"/>
      <c r="L66" s="148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 s="2" customFormat="1" ht="22.8" customHeight="1">
      <c r="A67" s="40"/>
      <c r="B67" s="41"/>
      <c r="C67" s="178" t="s">
        <v>74</v>
      </c>
      <c r="D67" s="42"/>
      <c r="E67" s="42"/>
      <c r="F67" s="42"/>
      <c r="G67" s="42"/>
      <c r="H67" s="42"/>
      <c r="I67" s="42"/>
      <c r="J67" s="104">
        <f>J96</f>
        <v>0</v>
      </c>
      <c r="K67" s="42"/>
      <c r="L67" s="148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U67" s="19" t="s">
        <v>287</v>
      </c>
    </row>
    <row r="68" s="9" customFormat="1" ht="24.96" customHeight="1">
      <c r="A68" s="9"/>
      <c r="B68" s="179"/>
      <c r="C68" s="180"/>
      <c r="D68" s="181" t="s">
        <v>298</v>
      </c>
      <c r="E68" s="182"/>
      <c r="F68" s="182"/>
      <c r="G68" s="182"/>
      <c r="H68" s="182"/>
      <c r="I68" s="182"/>
      <c r="J68" s="183">
        <f>J97</f>
        <v>0</v>
      </c>
      <c r="K68" s="180"/>
      <c r="L68" s="184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="10" customFormat="1" ht="19.92" customHeight="1">
      <c r="A69" s="10"/>
      <c r="B69" s="185"/>
      <c r="C69" s="127"/>
      <c r="D69" s="186" t="s">
        <v>4833</v>
      </c>
      <c r="E69" s="187"/>
      <c r="F69" s="187"/>
      <c r="G69" s="187"/>
      <c r="H69" s="187"/>
      <c r="I69" s="187"/>
      <c r="J69" s="188">
        <f>J98</f>
        <v>0</v>
      </c>
      <c r="K69" s="127"/>
      <c r="L69" s="189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="10" customFormat="1" ht="19.92" customHeight="1">
      <c r="A70" s="10"/>
      <c r="B70" s="185"/>
      <c r="C70" s="127"/>
      <c r="D70" s="186" t="s">
        <v>4834</v>
      </c>
      <c r="E70" s="187"/>
      <c r="F70" s="187"/>
      <c r="G70" s="187"/>
      <c r="H70" s="187"/>
      <c r="I70" s="187"/>
      <c r="J70" s="188">
        <f>J105</f>
        <v>0</v>
      </c>
      <c r="K70" s="127"/>
      <c r="L70" s="189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="9" customFormat="1" ht="24.96" customHeight="1">
      <c r="A71" s="9"/>
      <c r="B71" s="179"/>
      <c r="C71" s="180"/>
      <c r="D71" s="181" t="s">
        <v>2150</v>
      </c>
      <c r="E71" s="182"/>
      <c r="F71" s="182"/>
      <c r="G71" s="182"/>
      <c r="H71" s="182"/>
      <c r="I71" s="182"/>
      <c r="J71" s="183">
        <f>J407</f>
        <v>0</v>
      </c>
      <c r="K71" s="180"/>
      <c r="L71" s="184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="10" customFormat="1" ht="19.92" customHeight="1">
      <c r="A72" s="10"/>
      <c r="B72" s="185"/>
      <c r="C72" s="127"/>
      <c r="D72" s="186" t="s">
        <v>2152</v>
      </c>
      <c r="E72" s="187"/>
      <c r="F72" s="187"/>
      <c r="G72" s="187"/>
      <c r="H72" s="187"/>
      <c r="I72" s="187"/>
      <c r="J72" s="188">
        <f>J408</f>
        <v>0</v>
      </c>
      <c r="K72" s="127"/>
      <c r="L72" s="189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="2" customFormat="1" ht="21.84" customHeight="1">
      <c r="A73" s="40"/>
      <c r="B73" s="41"/>
      <c r="C73" s="42"/>
      <c r="D73" s="42"/>
      <c r="E73" s="42"/>
      <c r="F73" s="42"/>
      <c r="G73" s="42"/>
      <c r="H73" s="42"/>
      <c r="I73" s="42"/>
      <c r="J73" s="42"/>
      <c r="K73" s="42"/>
      <c r="L73" s="148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 s="2" customFormat="1" ht="6.96" customHeight="1">
      <c r="A74" s="40"/>
      <c r="B74" s="61"/>
      <c r="C74" s="62"/>
      <c r="D74" s="62"/>
      <c r="E74" s="62"/>
      <c r="F74" s="62"/>
      <c r="G74" s="62"/>
      <c r="H74" s="62"/>
      <c r="I74" s="62"/>
      <c r="J74" s="62"/>
      <c r="K74" s="62"/>
      <c r="L74" s="148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8" s="2" customFormat="1" ht="6.96" customHeight="1">
      <c r="A78" s="40"/>
      <c r="B78" s="63"/>
      <c r="C78" s="64"/>
      <c r="D78" s="64"/>
      <c r="E78" s="64"/>
      <c r="F78" s="64"/>
      <c r="G78" s="64"/>
      <c r="H78" s="64"/>
      <c r="I78" s="64"/>
      <c r="J78" s="64"/>
      <c r="K78" s="64"/>
      <c r="L78" s="148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2" customFormat="1" ht="24.96" customHeight="1">
      <c r="A79" s="40"/>
      <c r="B79" s="41"/>
      <c r="C79" s="25" t="s">
        <v>319</v>
      </c>
      <c r="D79" s="42"/>
      <c r="E79" s="42"/>
      <c r="F79" s="42"/>
      <c r="G79" s="42"/>
      <c r="H79" s="42"/>
      <c r="I79" s="42"/>
      <c r="J79" s="42"/>
      <c r="K79" s="42"/>
      <c r="L79" s="148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6.96" customHeight="1">
      <c r="A80" s="40"/>
      <c r="B80" s="41"/>
      <c r="C80" s="42"/>
      <c r="D80" s="42"/>
      <c r="E80" s="42"/>
      <c r="F80" s="42"/>
      <c r="G80" s="42"/>
      <c r="H80" s="42"/>
      <c r="I80" s="42"/>
      <c r="J80" s="42"/>
      <c r="K80" s="42"/>
      <c r="L80" s="148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12" customHeight="1">
      <c r="A81" s="40"/>
      <c r="B81" s="41"/>
      <c r="C81" s="34" t="s">
        <v>16</v>
      </c>
      <c r="D81" s="42"/>
      <c r="E81" s="42"/>
      <c r="F81" s="42"/>
      <c r="G81" s="42"/>
      <c r="H81" s="42"/>
      <c r="I81" s="42"/>
      <c r="J81" s="42"/>
      <c r="K81" s="42"/>
      <c r="L81" s="148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26.25" customHeight="1">
      <c r="A82" s="40"/>
      <c r="B82" s="41"/>
      <c r="C82" s="42"/>
      <c r="D82" s="42"/>
      <c r="E82" s="174" t="str">
        <f>E7</f>
        <v>PROJEKT NA STAVBU HALY PRO DEPONACI SILNIČNÍCH VOZIDEL JHV VE VOZOVNĚ STŘEŠOVICE</v>
      </c>
      <c r="F82" s="34"/>
      <c r="G82" s="34"/>
      <c r="H82" s="34"/>
      <c r="I82" s="42"/>
      <c r="J82" s="42"/>
      <c r="K82" s="42"/>
      <c r="L82" s="148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1" customFormat="1" ht="12" customHeight="1">
      <c r="B83" s="23"/>
      <c r="C83" s="34" t="s">
        <v>187</v>
      </c>
      <c r="D83" s="24"/>
      <c r="E83" s="24"/>
      <c r="F83" s="24"/>
      <c r="G83" s="24"/>
      <c r="H83" s="24"/>
      <c r="I83" s="24"/>
      <c r="J83" s="24"/>
      <c r="K83" s="24"/>
      <c r="L83" s="22"/>
    </row>
    <row r="84" s="1" customFormat="1" ht="16.5" customHeight="1">
      <c r="B84" s="23"/>
      <c r="C84" s="24"/>
      <c r="D84" s="24"/>
      <c r="E84" s="174" t="s">
        <v>191</v>
      </c>
      <c r="F84" s="24"/>
      <c r="G84" s="24"/>
      <c r="H84" s="24"/>
      <c r="I84" s="24"/>
      <c r="J84" s="24"/>
      <c r="K84" s="24"/>
      <c r="L84" s="22"/>
    </row>
    <row r="85" s="1" customFormat="1" ht="12" customHeight="1">
      <c r="B85" s="23"/>
      <c r="C85" s="34" t="s">
        <v>195</v>
      </c>
      <c r="D85" s="24"/>
      <c r="E85" s="24"/>
      <c r="F85" s="24"/>
      <c r="G85" s="24"/>
      <c r="H85" s="24"/>
      <c r="I85" s="24"/>
      <c r="J85" s="24"/>
      <c r="K85" s="24"/>
      <c r="L85" s="22"/>
    </row>
    <row r="86" s="2" customFormat="1" ht="16.5" customHeight="1">
      <c r="A86" s="40"/>
      <c r="B86" s="41"/>
      <c r="C86" s="42"/>
      <c r="D86" s="42"/>
      <c r="E86" s="297" t="s">
        <v>3111</v>
      </c>
      <c r="F86" s="42"/>
      <c r="G86" s="42"/>
      <c r="H86" s="42"/>
      <c r="I86" s="42"/>
      <c r="J86" s="42"/>
      <c r="K86" s="42"/>
      <c r="L86" s="148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12" customHeight="1">
      <c r="A87" s="40"/>
      <c r="B87" s="41"/>
      <c r="C87" s="34" t="s">
        <v>3507</v>
      </c>
      <c r="D87" s="42"/>
      <c r="E87" s="42"/>
      <c r="F87" s="42"/>
      <c r="G87" s="42"/>
      <c r="H87" s="42"/>
      <c r="I87" s="42"/>
      <c r="J87" s="42"/>
      <c r="K87" s="42"/>
      <c r="L87" s="148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2" customFormat="1" ht="16.5" customHeight="1">
      <c r="A88" s="40"/>
      <c r="B88" s="41"/>
      <c r="C88" s="42"/>
      <c r="D88" s="42"/>
      <c r="E88" s="71" t="str">
        <f>E13</f>
        <v>SO-02-4.8 - SLABOPROUDÁ ZAŘÍZENÍ</v>
      </c>
      <c r="F88" s="42"/>
      <c r="G88" s="42"/>
      <c r="H88" s="42"/>
      <c r="I88" s="42"/>
      <c r="J88" s="42"/>
      <c r="K88" s="42"/>
      <c r="L88" s="148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 s="2" customFormat="1" ht="6.96" customHeight="1">
      <c r="A89" s="40"/>
      <c r="B89" s="41"/>
      <c r="C89" s="42"/>
      <c r="D89" s="42"/>
      <c r="E89" s="42"/>
      <c r="F89" s="42"/>
      <c r="G89" s="42"/>
      <c r="H89" s="42"/>
      <c r="I89" s="42"/>
      <c r="J89" s="42"/>
      <c r="K89" s="42"/>
      <c r="L89" s="148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 s="2" customFormat="1" ht="12" customHeight="1">
      <c r="A90" s="40"/>
      <c r="B90" s="41"/>
      <c r="C90" s="34" t="s">
        <v>21</v>
      </c>
      <c r="D90" s="42"/>
      <c r="E90" s="42"/>
      <c r="F90" s="29" t="str">
        <f>F16</f>
        <v xml:space="preserve">Patočkova č.p. 132 a 460, Na Ořechovce č.p. 1062, </v>
      </c>
      <c r="G90" s="42"/>
      <c r="H90" s="42"/>
      <c r="I90" s="34" t="s">
        <v>23</v>
      </c>
      <c r="J90" s="74" t="str">
        <f>IF(J16="","",J16)</f>
        <v>30. 1. 2023</v>
      </c>
      <c r="K90" s="42"/>
      <c r="L90" s="148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 s="2" customFormat="1" ht="6.96" customHeight="1">
      <c r="A91" s="40"/>
      <c r="B91" s="41"/>
      <c r="C91" s="42"/>
      <c r="D91" s="42"/>
      <c r="E91" s="42"/>
      <c r="F91" s="42"/>
      <c r="G91" s="42"/>
      <c r="H91" s="42"/>
      <c r="I91" s="42"/>
      <c r="J91" s="42"/>
      <c r="K91" s="42"/>
      <c r="L91" s="148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2" s="2" customFormat="1" ht="15.15" customHeight="1">
      <c r="A92" s="40"/>
      <c r="B92" s="41"/>
      <c r="C92" s="34" t="s">
        <v>25</v>
      </c>
      <c r="D92" s="42"/>
      <c r="E92" s="42"/>
      <c r="F92" s="29" t="str">
        <f>E19</f>
        <v>Dopravní podnik hl. m. Prahy, a.s.</v>
      </c>
      <c r="G92" s="42"/>
      <c r="H92" s="42"/>
      <c r="I92" s="34" t="s">
        <v>33</v>
      </c>
      <c r="J92" s="38" t="str">
        <f>E25</f>
        <v>Ondřej Taclík</v>
      </c>
      <c r="K92" s="42"/>
      <c r="L92" s="148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</row>
    <row r="93" s="2" customFormat="1" ht="15.15" customHeight="1">
      <c r="A93" s="40"/>
      <c r="B93" s="41"/>
      <c r="C93" s="34" t="s">
        <v>31</v>
      </c>
      <c r="D93" s="42"/>
      <c r="E93" s="42"/>
      <c r="F93" s="29" t="str">
        <f>IF(E22="","",E22)</f>
        <v>Vyplň údaj</v>
      </c>
      <c r="G93" s="42"/>
      <c r="H93" s="42"/>
      <c r="I93" s="34" t="s">
        <v>38</v>
      </c>
      <c r="J93" s="38" t="str">
        <f>E28</f>
        <v xml:space="preserve"> </v>
      </c>
      <c r="K93" s="42"/>
      <c r="L93" s="148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</row>
    <row r="94" s="2" customFormat="1" ht="10.32" customHeight="1">
      <c r="A94" s="40"/>
      <c r="B94" s="41"/>
      <c r="C94" s="42"/>
      <c r="D94" s="42"/>
      <c r="E94" s="42"/>
      <c r="F94" s="42"/>
      <c r="G94" s="42"/>
      <c r="H94" s="42"/>
      <c r="I94" s="42"/>
      <c r="J94" s="42"/>
      <c r="K94" s="42"/>
      <c r="L94" s="148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</row>
    <row r="95" s="11" customFormat="1" ht="29.28" customHeight="1">
      <c r="A95" s="190"/>
      <c r="B95" s="191"/>
      <c r="C95" s="192" t="s">
        <v>320</v>
      </c>
      <c r="D95" s="193" t="s">
        <v>61</v>
      </c>
      <c r="E95" s="193" t="s">
        <v>57</v>
      </c>
      <c r="F95" s="193" t="s">
        <v>58</v>
      </c>
      <c r="G95" s="193" t="s">
        <v>321</v>
      </c>
      <c r="H95" s="193" t="s">
        <v>322</v>
      </c>
      <c r="I95" s="193" t="s">
        <v>323</v>
      </c>
      <c r="J95" s="193" t="s">
        <v>286</v>
      </c>
      <c r="K95" s="194" t="s">
        <v>324</v>
      </c>
      <c r="L95" s="195"/>
      <c r="M95" s="94" t="s">
        <v>19</v>
      </c>
      <c r="N95" s="95" t="s">
        <v>46</v>
      </c>
      <c r="O95" s="95" t="s">
        <v>325</v>
      </c>
      <c r="P95" s="95" t="s">
        <v>326</v>
      </c>
      <c r="Q95" s="95" t="s">
        <v>327</v>
      </c>
      <c r="R95" s="95" t="s">
        <v>328</v>
      </c>
      <c r="S95" s="95" t="s">
        <v>329</v>
      </c>
      <c r="T95" s="95" t="s">
        <v>330</v>
      </c>
      <c r="U95" s="96" t="s">
        <v>331</v>
      </c>
      <c r="V95" s="190"/>
      <c r="W95" s="190"/>
      <c r="X95" s="190"/>
      <c r="Y95" s="190"/>
      <c r="Z95" s="190"/>
      <c r="AA95" s="190"/>
      <c r="AB95" s="190"/>
      <c r="AC95" s="190"/>
      <c r="AD95" s="190"/>
      <c r="AE95" s="190"/>
    </row>
    <row r="96" s="2" customFormat="1" ht="22.8" customHeight="1">
      <c r="A96" s="40"/>
      <c r="B96" s="41"/>
      <c r="C96" s="101" t="s">
        <v>332</v>
      </c>
      <c r="D96" s="42"/>
      <c r="E96" s="42"/>
      <c r="F96" s="42"/>
      <c r="G96" s="42"/>
      <c r="H96" s="42"/>
      <c r="I96" s="42"/>
      <c r="J96" s="196">
        <f>BK96</f>
        <v>0</v>
      </c>
      <c r="K96" s="42"/>
      <c r="L96" s="46"/>
      <c r="M96" s="97"/>
      <c r="N96" s="197"/>
      <c r="O96" s="98"/>
      <c r="P96" s="198">
        <f>P97+P407</f>
        <v>0</v>
      </c>
      <c r="Q96" s="98"/>
      <c r="R96" s="198">
        <f>R97+R407</f>
        <v>1.2561799999999999</v>
      </c>
      <c r="S96" s="98"/>
      <c r="T96" s="198">
        <f>T97+T407</f>
        <v>0</v>
      </c>
      <c r="U96" s="99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T96" s="19" t="s">
        <v>75</v>
      </c>
      <c r="AU96" s="19" t="s">
        <v>287</v>
      </c>
      <c r="BK96" s="199">
        <f>BK97+BK407</f>
        <v>0</v>
      </c>
    </row>
    <row r="97" s="12" customFormat="1" ht="25.92" customHeight="1">
      <c r="A97" s="12"/>
      <c r="B97" s="200"/>
      <c r="C97" s="201"/>
      <c r="D97" s="202" t="s">
        <v>75</v>
      </c>
      <c r="E97" s="203" t="s">
        <v>827</v>
      </c>
      <c r="F97" s="203" t="s">
        <v>828</v>
      </c>
      <c r="G97" s="201"/>
      <c r="H97" s="201"/>
      <c r="I97" s="204"/>
      <c r="J97" s="205">
        <f>BK97</f>
        <v>0</v>
      </c>
      <c r="K97" s="201"/>
      <c r="L97" s="206"/>
      <c r="M97" s="207"/>
      <c r="N97" s="208"/>
      <c r="O97" s="208"/>
      <c r="P97" s="209">
        <f>P98+P105</f>
        <v>0</v>
      </c>
      <c r="Q97" s="208"/>
      <c r="R97" s="209">
        <f>R98+R105</f>
        <v>1.2561799999999999</v>
      </c>
      <c r="S97" s="208"/>
      <c r="T97" s="209">
        <f>T98+T105</f>
        <v>0</v>
      </c>
      <c r="U97" s="210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R97" s="211" t="s">
        <v>85</v>
      </c>
      <c r="AT97" s="212" t="s">
        <v>75</v>
      </c>
      <c r="AU97" s="212" t="s">
        <v>76</v>
      </c>
      <c r="AY97" s="211" t="s">
        <v>335</v>
      </c>
      <c r="BK97" s="213">
        <f>BK98+BK105</f>
        <v>0</v>
      </c>
    </row>
    <row r="98" s="12" customFormat="1" ht="22.8" customHeight="1">
      <c r="A98" s="12"/>
      <c r="B98" s="200"/>
      <c r="C98" s="201"/>
      <c r="D98" s="202" t="s">
        <v>75</v>
      </c>
      <c r="E98" s="214" t="s">
        <v>4835</v>
      </c>
      <c r="F98" s="214" t="s">
        <v>4836</v>
      </c>
      <c r="G98" s="201"/>
      <c r="H98" s="201"/>
      <c r="I98" s="204"/>
      <c r="J98" s="215">
        <f>BK98</f>
        <v>0</v>
      </c>
      <c r="K98" s="201"/>
      <c r="L98" s="206"/>
      <c r="M98" s="207"/>
      <c r="N98" s="208"/>
      <c r="O98" s="208"/>
      <c r="P98" s="209">
        <f>SUM(P99:P104)</f>
        <v>0</v>
      </c>
      <c r="Q98" s="208"/>
      <c r="R98" s="209">
        <f>SUM(R99:R104)</f>
        <v>0</v>
      </c>
      <c r="S98" s="208"/>
      <c r="T98" s="209">
        <f>SUM(T99:T104)</f>
        <v>0</v>
      </c>
      <c r="U98" s="210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R98" s="211" t="s">
        <v>85</v>
      </c>
      <c r="AT98" s="212" t="s">
        <v>75</v>
      </c>
      <c r="AU98" s="212" t="s">
        <v>83</v>
      </c>
      <c r="AY98" s="211" t="s">
        <v>335</v>
      </c>
      <c r="BK98" s="213">
        <f>SUM(BK99:BK104)</f>
        <v>0</v>
      </c>
    </row>
    <row r="99" s="2" customFormat="1" ht="16.5" customHeight="1">
      <c r="A99" s="40"/>
      <c r="B99" s="41"/>
      <c r="C99" s="216" t="s">
        <v>83</v>
      </c>
      <c r="D99" s="216" t="s">
        <v>337</v>
      </c>
      <c r="E99" s="217" t="s">
        <v>4793</v>
      </c>
      <c r="F99" s="218" t="s">
        <v>4794</v>
      </c>
      <c r="G99" s="219" t="s">
        <v>666</v>
      </c>
      <c r="H99" s="220">
        <v>1</v>
      </c>
      <c r="I99" s="221"/>
      <c r="J99" s="222">
        <f>ROUND(I99*H99,2)</f>
        <v>0</v>
      </c>
      <c r="K99" s="218" t="s">
        <v>341</v>
      </c>
      <c r="L99" s="46"/>
      <c r="M99" s="223" t="s">
        <v>19</v>
      </c>
      <c r="N99" s="224" t="s">
        <v>47</v>
      </c>
      <c r="O99" s="86"/>
      <c r="P99" s="225">
        <f>O99*H99</f>
        <v>0</v>
      </c>
      <c r="Q99" s="225">
        <v>0</v>
      </c>
      <c r="R99" s="225">
        <f>Q99*H99</f>
        <v>0</v>
      </c>
      <c r="S99" s="225">
        <v>0</v>
      </c>
      <c r="T99" s="225">
        <f>S99*H99</f>
        <v>0</v>
      </c>
      <c r="U99" s="226" t="s">
        <v>19</v>
      </c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R99" s="227" t="s">
        <v>447</v>
      </c>
      <c r="AT99" s="227" t="s">
        <v>337</v>
      </c>
      <c r="AU99" s="227" t="s">
        <v>85</v>
      </c>
      <c r="AY99" s="19" t="s">
        <v>335</v>
      </c>
      <c r="BE99" s="228">
        <f>IF(N99="základní",J99,0)</f>
        <v>0</v>
      </c>
      <c r="BF99" s="228">
        <f>IF(N99="snížená",J99,0)</f>
        <v>0</v>
      </c>
      <c r="BG99" s="228">
        <f>IF(N99="zákl. přenesená",J99,0)</f>
        <v>0</v>
      </c>
      <c r="BH99" s="228">
        <f>IF(N99="sníž. přenesená",J99,0)</f>
        <v>0</v>
      </c>
      <c r="BI99" s="228">
        <f>IF(N99="nulová",J99,0)</f>
        <v>0</v>
      </c>
      <c r="BJ99" s="19" t="s">
        <v>83</v>
      </c>
      <c r="BK99" s="228">
        <f>ROUND(I99*H99,2)</f>
        <v>0</v>
      </c>
      <c r="BL99" s="19" t="s">
        <v>447</v>
      </c>
      <c r="BM99" s="227" t="s">
        <v>4837</v>
      </c>
    </row>
    <row r="100" s="2" customFormat="1">
      <c r="A100" s="40"/>
      <c r="B100" s="41"/>
      <c r="C100" s="42"/>
      <c r="D100" s="229" t="s">
        <v>343</v>
      </c>
      <c r="E100" s="42"/>
      <c r="F100" s="230" t="s">
        <v>4796</v>
      </c>
      <c r="G100" s="42"/>
      <c r="H100" s="42"/>
      <c r="I100" s="231"/>
      <c r="J100" s="42"/>
      <c r="K100" s="42"/>
      <c r="L100" s="46"/>
      <c r="M100" s="232"/>
      <c r="N100" s="233"/>
      <c r="O100" s="86"/>
      <c r="P100" s="86"/>
      <c r="Q100" s="86"/>
      <c r="R100" s="86"/>
      <c r="S100" s="86"/>
      <c r="T100" s="86"/>
      <c r="U100" s="87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T100" s="19" t="s">
        <v>343</v>
      </c>
      <c r="AU100" s="19" t="s">
        <v>85</v>
      </c>
    </row>
    <row r="101" s="2" customFormat="1">
      <c r="A101" s="40"/>
      <c r="B101" s="41"/>
      <c r="C101" s="42"/>
      <c r="D101" s="234" t="s">
        <v>345</v>
      </c>
      <c r="E101" s="42"/>
      <c r="F101" s="235" t="s">
        <v>4797</v>
      </c>
      <c r="G101" s="42"/>
      <c r="H101" s="42"/>
      <c r="I101" s="231"/>
      <c r="J101" s="42"/>
      <c r="K101" s="42"/>
      <c r="L101" s="46"/>
      <c r="M101" s="232"/>
      <c r="N101" s="233"/>
      <c r="O101" s="86"/>
      <c r="P101" s="86"/>
      <c r="Q101" s="86"/>
      <c r="R101" s="86"/>
      <c r="S101" s="86"/>
      <c r="T101" s="86"/>
      <c r="U101" s="87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T101" s="19" t="s">
        <v>345</v>
      </c>
      <c r="AU101" s="19" t="s">
        <v>85</v>
      </c>
    </row>
    <row r="102" s="2" customFormat="1" ht="16.5" customHeight="1">
      <c r="A102" s="40"/>
      <c r="B102" s="41"/>
      <c r="C102" s="216" t="s">
        <v>85</v>
      </c>
      <c r="D102" s="216" t="s">
        <v>337</v>
      </c>
      <c r="E102" s="217" t="s">
        <v>4798</v>
      </c>
      <c r="F102" s="218" t="s">
        <v>4799</v>
      </c>
      <c r="G102" s="219" t="s">
        <v>666</v>
      </c>
      <c r="H102" s="220">
        <v>6</v>
      </c>
      <c r="I102" s="221"/>
      <c r="J102" s="222">
        <f>ROUND(I102*H102,2)</f>
        <v>0</v>
      </c>
      <c r="K102" s="218" t="s">
        <v>341</v>
      </c>
      <c r="L102" s="46"/>
      <c r="M102" s="223" t="s">
        <v>19</v>
      </c>
      <c r="N102" s="224" t="s">
        <v>47</v>
      </c>
      <c r="O102" s="86"/>
      <c r="P102" s="225">
        <f>O102*H102</f>
        <v>0</v>
      </c>
      <c r="Q102" s="225">
        <v>0</v>
      </c>
      <c r="R102" s="225">
        <f>Q102*H102</f>
        <v>0</v>
      </c>
      <c r="S102" s="225">
        <v>0</v>
      </c>
      <c r="T102" s="225">
        <f>S102*H102</f>
        <v>0</v>
      </c>
      <c r="U102" s="226" t="s">
        <v>19</v>
      </c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R102" s="227" t="s">
        <v>447</v>
      </c>
      <c r="AT102" s="227" t="s">
        <v>337</v>
      </c>
      <c r="AU102" s="227" t="s">
        <v>85</v>
      </c>
      <c r="AY102" s="19" t="s">
        <v>335</v>
      </c>
      <c r="BE102" s="228">
        <f>IF(N102="základní",J102,0)</f>
        <v>0</v>
      </c>
      <c r="BF102" s="228">
        <f>IF(N102="snížená",J102,0)</f>
        <v>0</v>
      </c>
      <c r="BG102" s="228">
        <f>IF(N102="zákl. přenesená",J102,0)</f>
        <v>0</v>
      </c>
      <c r="BH102" s="228">
        <f>IF(N102="sníž. přenesená",J102,0)</f>
        <v>0</v>
      </c>
      <c r="BI102" s="228">
        <f>IF(N102="nulová",J102,0)</f>
        <v>0</v>
      </c>
      <c r="BJ102" s="19" t="s">
        <v>83</v>
      </c>
      <c r="BK102" s="228">
        <f>ROUND(I102*H102,2)</f>
        <v>0</v>
      </c>
      <c r="BL102" s="19" t="s">
        <v>447</v>
      </c>
      <c r="BM102" s="227" t="s">
        <v>4838</v>
      </c>
    </row>
    <row r="103" s="2" customFormat="1">
      <c r="A103" s="40"/>
      <c r="B103" s="41"/>
      <c r="C103" s="42"/>
      <c r="D103" s="229" t="s">
        <v>343</v>
      </c>
      <c r="E103" s="42"/>
      <c r="F103" s="230" t="s">
        <v>4801</v>
      </c>
      <c r="G103" s="42"/>
      <c r="H103" s="42"/>
      <c r="I103" s="231"/>
      <c r="J103" s="42"/>
      <c r="K103" s="42"/>
      <c r="L103" s="46"/>
      <c r="M103" s="232"/>
      <c r="N103" s="233"/>
      <c r="O103" s="86"/>
      <c r="P103" s="86"/>
      <c r="Q103" s="86"/>
      <c r="R103" s="86"/>
      <c r="S103" s="86"/>
      <c r="T103" s="86"/>
      <c r="U103" s="87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T103" s="19" t="s">
        <v>343</v>
      </c>
      <c r="AU103" s="19" t="s">
        <v>85</v>
      </c>
    </row>
    <row r="104" s="2" customFormat="1">
      <c r="A104" s="40"/>
      <c r="B104" s="41"/>
      <c r="C104" s="42"/>
      <c r="D104" s="234" t="s">
        <v>345</v>
      </c>
      <c r="E104" s="42"/>
      <c r="F104" s="235" t="s">
        <v>4802</v>
      </c>
      <c r="G104" s="42"/>
      <c r="H104" s="42"/>
      <c r="I104" s="231"/>
      <c r="J104" s="42"/>
      <c r="K104" s="42"/>
      <c r="L104" s="46"/>
      <c r="M104" s="232"/>
      <c r="N104" s="233"/>
      <c r="O104" s="86"/>
      <c r="P104" s="86"/>
      <c r="Q104" s="86"/>
      <c r="R104" s="86"/>
      <c r="S104" s="86"/>
      <c r="T104" s="86"/>
      <c r="U104" s="87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T104" s="19" t="s">
        <v>345</v>
      </c>
      <c r="AU104" s="19" t="s">
        <v>85</v>
      </c>
    </row>
    <row r="105" s="12" customFormat="1" ht="22.8" customHeight="1">
      <c r="A105" s="12"/>
      <c r="B105" s="200"/>
      <c r="C105" s="201"/>
      <c r="D105" s="202" t="s">
        <v>75</v>
      </c>
      <c r="E105" s="214" t="s">
        <v>4839</v>
      </c>
      <c r="F105" s="214" t="s">
        <v>4840</v>
      </c>
      <c r="G105" s="201"/>
      <c r="H105" s="201"/>
      <c r="I105" s="204"/>
      <c r="J105" s="215">
        <f>BK105</f>
        <v>0</v>
      </c>
      <c r="K105" s="201"/>
      <c r="L105" s="206"/>
      <c r="M105" s="207"/>
      <c r="N105" s="208"/>
      <c r="O105" s="208"/>
      <c r="P105" s="209">
        <f>SUM(P106:P406)</f>
        <v>0</v>
      </c>
      <c r="Q105" s="208"/>
      <c r="R105" s="209">
        <f>SUM(R106:R406)</f>
        <v>1.2561799999999999</v>
      </c>
      <c r="S105" s="208"/>
      <c r="T105" s="209">
        <f>SUM(T106:T406)</f>
        <v>0</v>
      </c>
      <c r="U105" s="210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R105" s="211" t="s">
        <v>85</v>
      </c>
      <c r="AT105" s="212" t="s">
        <v>75</v>
      </c>
      <c r="AU105" s="212" t="s">
        <v>83</v>
      </c>
      <c r="AY105" s="211" t="s">
        <v>335</v>
      </c>
      <c r="BK105" s="213">
        <f>SUM(BK106:BK406)</f>
        <v>0</v>
      </c>
    </row>
    <row r="106" s="2" customFormat="1" ht="16.5" customHeight="1">
      <c r="A106" s="40"/>
      <c r="B106" s="41"/>
      <c r="C106" s="216" t="s">
        <v>99</v>
      </c>
      <c r="D106" s="216" t="s">
        <v>337</v>
      </c>
      <c r="E106" s="217" t="s">
        <v>4841</v>
      </c>
      <c r="F106" s="218" t="s">
        <v>4842</v>
      </c>
      <c r="G106" s="219" t="s">
        <v>618</v>
      </c>
      <c r="H106" s="220">
        <v>76</v>
      </c>
      <c r="I106" s="221"/>
      <c r="J106" s="222">
        <f>ROUND(I106*H106,2)</f>
        <v>0</v>
      </c>
      <c r="K106" s="218" t="s">
        <v>341</v>
      </c>
      <c r="L106" s="46"/>
      <c r="M106" s="223" t="s">
        <v>19</v>
      </c>
      <c r="N106" s="224" t="s">
        <v>47</v>
      </c>
      <c r="O106" s="86"/>
      <c r="P106" s="225">
        <f>O106*H106</f>
        <v>0</v>
      </c>
      <c r="Q106" s="225">
        <v>0</v>
      </c>
      <c r="R106" s="225">
        <f>Q106*H106</f>
        <v>0</v>
      </c>
      <c r="S106" s="225">
        <v>0</v>
      </c>
      <c r="T106" s="225">
        <f>S106*H106</f>
        <v>0</v>
      </c>
      <c r="U106" s="226" t="s">
        <v>19</v>
      </c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R106" s="227" t="s">
        <v>447</v>
      </c>
      <c r="AT106" s="227" t="s">
        <v>337</v>
      </c>
      <c r="AU106" s="227" t="s">
        <v>85</v>
      </c>
      <c r="AY106" s="19" t="s">
        <v>335</v>
      </c>
      <c r="BE106" s="228">
        <f>IF(N106="základní",J106,0)</f>
        <v>0</v>
      </c>
      <c r="BF106" s="228">
        <f>IF(N106="snížená",J106,0)</f>
        <v>0</v>
      </c>
      <c r="BG106" s="228">
        <f>IF(N106="zákl. přenesená",J106,0)</f>
        <v>0</v>
      </c>
      <c r="BH106" s="228">
        <f>IF(N106="sníž. přenesená",J106,0)</f>
        <v>0</v>
      </c>
      <c r="BI106" s="228">
        <f>IF(N106="nulová",J106,0)</f>
        <v>0</v>
      </c>
      <c r="BJ106" s="19" t="s">
        <v>83</v>
      </c>
      <c r="BK106" s="228">
        <f>ROUND(I106*H106,2)</f>
        <v>0</v>
      </c>
      <c r="BL106" s="19" t="s">
        <v>447</v>
      </c>
      <c r="BM106" s="227" t="s">
        <v>4843</v>
      </c>
    </row>
    <row r="107" s="2" customFormat="1">
      <c r="A107" s="40"/>
      <c r="B107" s="41"/>
      <c r="C107" s="42"/>
      <c r="D107" s="229" t="s">
        <v>343</v>
      </c>
      <c r="E107" s="42"/>
      <c r="F107" s="230" t="s">
        <v>4844</v>
      </c>
      <c r="G107" s="42"/>
      <c r="H107" s="42"/>
      <c r="I107" s="231"/>
      <c r="J107" s="42"/>
      <c r="K107" s="42"/>
      <c r="L107" s="46"/>
      <c r="M107" s="232"/>
      <c r="N107" s="233"/>
      <c r="O107" s="86"/>
      <c r="P107" s="86"/>
      <c r="Q107" s="86"/>
      <c r="R107" s="86"/>
      <c r="S107" s="86"/>
      <c r="T107" s="86"/>
      <c r="U107" s="87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T107" s="19" t="s">
        <v>343</v>
      </c>
      <c r="AU107" s="19" t="s">
        <v>85</v>
      </c>
    </row>
    <row r="108" s="2" customFormat="1">
      <c r="A108" s="40"/>
      <c r="B108" s="41"/>
      <c r="C108" s="42"/>
      <c r="D108" s="234" t="s">
        <v>345</v>
      </c>
      <c r="E108" s="42"/>
      <c r="F108" s="235" t="s">
        <v>4845</v>
      </c>
      <c r="G108" s="42"/>
      <c r="H108" s="42"/>
      <c r="I108" s="231"/>
      <c r="J108" s="42"/>
      <c r="K108" s="42"/>
      <c r="L108" s="46"/>
      <c r="M108" s="232"/>
      <c r="N108" s="233"/>
      <c r="O108" s="86"/>
      <c r="P108" s="86"/>
      <c r="Q108" s="86"/>
      <c r="R108" s="86"/>
      <c r="S108" s="86"/>
      <c r="T108" s="86"/>
      <c r="U108" s="87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T108" s="19" t="s">
        <v>345</v>
      </c>
      <c r="AU108" s="19" t="s">
        <v>85</v>
      </c>
    </row>
    <row r="109" s="2" customFormat="1" ht="16.5" customHeight="1">
      <c r="A109" s="40"/>
      <c r="B109" s="41"/>
      <c r="C109" s="257" t="s">
        <v>103</v>
      </c>
      <c r="D109" s="257" t="s">
        <v>395</v>
      </c>
      <c r="E109" s="258" t="s">
        <v>4846</v>
      </c>
      <c r="F109" s="259" t="s">
        <v>4847</v>
      </c>
      <c r="G109" s="260" t="s">
        <v>618</v>
      </c>
      <c r="H109" s="261">
        <v>76</v>
      </c>
      <c r="I109" s="262"/>
      <c r="J109" s="263">
        <f>ROUND(I109*H109,2)</f>
        <v>0</v>
      </c>
      <c r="K109" s="259" t="s">
        <v>341</v>
      </c>
      <c r="L109" s="264"/>
      <c r="M109" s="265" t="s">
        <v>19</v>
      </c>
      <c r="N109" s="266" t="s">
        <v>47</v>
      </c>
      <c r="O109" s="86"/>
      <c r="P109" s="225">
        <f>O109*H109</f>
        <v>0</v>
      </c>
      <c r="Q109" s="225">
        <v>0.00019000000000000001</v>
      </c>
      <c r="R109" s="225">
        <f>Q109*H109</f>
        <v>0.014440000000000001</v>
      </c>
      <c r="S109" s="225">
        <v>0</v>
      </c>
      <c r="T109" s="225">
        <f>S109*H109</f>
        <v>0</v>
      </c>
      <c r="U109" s="226" t="s">
        <v>19</v>
      </c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R109" s="227" t="s">
        <v>565</v>
      </c>
      <c r="AT109" s="227" t="s">
        <v>395</v>
      </c>
      <c r="AU109" s="227" t="s">
        <v>85</v>
      </c>
      <c r="AY109" s="19" t="s">
        <v>335</v>
      </c>
      <c r="BE109" s="228">
        <f>IF(N109="základní",J109,0)</f>
        <v>0</v>
      </c>
      <c r="BF109" s="228">
        <f>IF(N109="snížená",J109,0)</f>
        <v>0</v>
      </c>
      <c r="BG109" s="228">
        <f>IF(N109="zákl. přenesená",J109,0)</f>
        <v>0</v>
      </c>
      <c r="BH109" s="228">
        <f>IF(N109="sníž. přenesená",J109,0)</f>
        <v>0</v>
      </c>
      <c r="BI109" s="228">
        <f>IF(N109="nulová",J109,0)</f>
        <v>0</v>
      </c>
      <c r="BJ109" s="19" t="s">
        <v>83</v>
      </c>
      <c r="BK109" s="228">
        <f>ROUND(I109*H109,2)</f>
        <v>0</v>
      </c>
      <c r="BL109" s="19" t="s">
        <v>447</v>
      </c>
      <c r="BM109" s="227" t="s">
        <v>4848</v>
      </c>
    </row>
    <row r="110" s="2" customFormat="1">
      <c r="A110" s="40"/>
      <c r="B110" s="41"/>
      <c r="C110" s="42"/>
      <c r="D110" s="229" t="s">
        <v>343</v>
      </c>
      <c r="E110" s="42"/>
      <c r="F110" s="230" t="s">
        <v>4847</v>
      </c>
      <c r="G110" s="42"/>
      <c r="H110" s="42"/>
      <c r="I110" s="231"/>
      <c r="J110" s="42"/>
      <c r="K110" s="42"/>
      <c r="L110" s="46"/>
      <c r="M110" s="232"/>
      <c r="N110" s="233"/>
      <c r="O110" s="86"/>
      <c r="P110" s="86"/>
      <c r="Q110" s="86"/>
      <c r="R110" s="86"/>
      <c r="S110" s="86"/>
      <c r="T110" s="86"/>
      <c r="U110" s="87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T110" s="19" t="s">
        <v>343</v>
      </c>
      <c r="AU110" s="19" t="s">
        <v>85</v>
      </c>
    </row>
    <row r="111" s="2" customFormat="1" ht="16.5" customHeight="1">
      <c r="A111" s="40"/>
      <c r="B111" s="41"/>
      <c r="C111" s="216" t="s">
        <v>369</v>
      </c>
      <c r="D111" s="216" t="s">
        <v>337</v>
      </c>
      <c r="E111" s="217" t="s">
        <v>4849</v>
      </c>
      <c r="F111" s="218" t="s">
        <v>4850</v>
      </c>
      <c r="G111" s="219" t="s">
        <v>618</v>
      </c>
      <c r="H111" s="220">
        <v>262</v>
      </c>
      <c r="I111" s="221"/>
      <c r="J111" s="222">
        <f>ROUND(I111*H111,2)</f>
        <v>0</v>
      </c>
      <c r="K111" s="218" t="s">
        <v>341</v>
      </c>
      <c r="L111" s="46"/>
      <c r="M111" s="223" t="s">
        <v>19</v>
      </c>
      <c r="N111" s="224" t="s">
        <v>47</v>
      </c>
      <c r="O111" s="86"/>
      <c r="P111" s="225">
        <f>O111*H111</f>
        <v>0</v>
      </c>
      <c r="Q111" s="225">
        <v>0</v>
      </c>
      <c r="R111" s="225">
        <f>Q111*H111</f>
        <v>0</v>
      </c>
      <c r="S111" s="225">
        <v>0</v>
      </c>
      <c r="T111" s="225">
        <f>S111*H111</f>
        <v>0</v>
      </c>
      <c r="U111" s="226" t="s">
        <v>19</v>
      </c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R111" s="227" t="s">
        <v>447</v>
      </c>
      <c r="AT111" s="227" t="s">
        <v>337</v>
      </c>
      <c r="AU111" s="227" t="s">
        <v>85</v>
      </c>
      <c r="AY111" s="19" t="s">
        <v>335</v>
      </c>
      <c r="BE111" s="228">
        <f>IF(N111="základní",J111,0)</f>
        <v>0</v>
      </c>
      <c r="BF111" s="228">
        <f>IF(N111="snížená",J111,0)</f>
        <v>0</v>
      </c>
      <c r="BG111" s="228">
        <f>IF(N111="zákl. přenesená",J111,0)</f>
        <v>0</v>
      </c>
      <c r="BH111" s="228">
        <f>IF(N111="sníž. přenesená",J111,0)</f>
        <v>0</v>
      </c>
      <c r="BI111" s="228">
        <f>IF(N111="nulová",J111,0)</f>
        <v>0</v>
      </c>
      <c r="BJ111" s="19" t="s">
        <v>83</v>
      </c>
      <c r="BK111" s="228">
        <f>ROUND(I111*H111,2)</f>
        <v>0</v>
      </c>
      <c r="BL111" s="19" t="s">
        <v>447</v>
      </c>
      <c r="BM111" s="227" t="s">
        <v>4851</v>
      </c>
    </row>
    <row r="112" s="2" customFormat="1">
      <c r="A112" s="40"/>
      <c r="B112" s="41"/>
      <c r="C112" s="42"/>
      <c r="D112" s="229" t="s">
        <v>343</v>
      </c>
      <c r="E112" s="42"/>
      <c r="F112" s="230" t="s">
        <v>4852</v>
      </c>
      <c r="G112" s="42"/>
      <c r="H112" s="42"/>
      <c r="I112" s="231"/>
      <c r="J112" s="42"/>
      <c r="K112" s="42"/>
      <c r="L112" s="46"/>
      <c r="M112" s="232"/>
      <c r="N112" s="233"/>
      <c r="O112" s="86"/>
      <c r="P112" s="86"/>
      <c r="Q112" s="86"/>
      <c r="R112" s="86"/>
      <c r="S112" s="86"/>
      <c r="T112" s="86"/>
      <c r="U112" s="87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T112" s="19" t="s">
        <v>343</v>
      </c>
      <c r="AU112" s="19" t="s">
        <v>85</v>
      </c>
    </row>
    <row r="113" s="2" customFormat="1">
      <c r="A113" s="40"/>
      <c r="B113" s="41"/>
      <c r="C113" s="42"/>
      <c r="D113" s="234" t="s">
        <v>345</v>
      </c>
      <c r="E113" s="42"/>
      <c r="F113" s="235" t="s">
        <v>4853</v>
      </c>
      <c r="G113" s="42"/>
      <c r="H113" s="42"/>
      <c r="I113" s="231"/>
      <c r="J113" s="42"/>
      <c r="K113" s="42"/>
      <c r="L113" s="46"/>
      <c r="M113" s="232"/>
      <c r="N113" s="233"/>
      <c r="O113" s="86"/>
      <c r="P113" s="86"/>
      <c r="Q113" s="86"/>
      <c r="R113" s="86"/>
      <c r="S113" s="86"/>
      <c r="T113" s="86"/>
      <c r="U113" s="87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T113" s="19" t="s">
        <v>345</v>
      </c>
      <c r="AU113" s="19" t="s">
        <v>85</v>
      </c>
    </row>
    <row r="114" s="2" customFormat="1" ht="16.5" customHeight="1">
      <c r="A114" s="40"/>
      <c r="B114" s="41"/>
      <c r="C114" s="257" t="s">
        <v>377</v>
      </c>
      <c r="D114" s="257" t="s">
        <v>395</v>
      </c>
      <c r="E114" s="258" t="s">
        <v>4854</v>
      </c>
      <c r="F114" s="259" t="s">
        <v>4855</v>
      </c>
      <c r="G114" s="260" t="s">
        <v>618</v>
      </c>
      <c r="H114" s="261">
        <v>262</v>
      </c>
      <c r="I114" s="262"/>
      <c r="J114" s="263">
        <f>ROUND(I114*H114,2)</f>
        <v>0</v>
      </c>
      <c r="K114" s="259" t="s">
        <v>341</v>
      </c>
      <c r="L114" s="264"/>
      <c r="M114" s="265" t="s">
        <v>19</v>
      </c>
      <c r="N114" s="266" t="s">
        <v>47</v>
      </c>
      <c r="O114" s="86"/>
      <c r="P114" s="225">
        <f>O114*H114</f>
        <v>0</v>
      </c>
      <c r="Q114" s="225">
        <v>0.00021000000000000001</v>
      </c>
      <c r="R114" s="225">
        <f>Q114*H114</f>
        <v>0.055019999999999999</v>
      </c>
      <c r="S114" s="225">
        <v>0</v>
      </c>
      <c r="T114" s="225">
        <f>S114*H114</f>
        <v>0</v>
      </c>
      <c r="U114" s="226" t="s">
        <v>19</v>
      </c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R114" s="227" t="s">
        <v>565</v>
      </c>
      <c r="AT114" s="227" t="s">
        <v>395</v>
      </c>
      <c r="AU114" s="227" t="s">
        <v>85</v>
      </c>
      <c r="AY114" s="19" t="s">
        <v>335</v>
      </c>
      <c r="BE114" s="228">
        <f>IF(N114="základní",J114,0)</f>
        <v>0</v>
      </c>
      <c r="BF114" s="228">
        <f>IF(N114="snížená",J114,0)</f>
        <v>0</v>
      </c>
      <c r="BG114" s="228">
        <f>IF(N114="zákl. přenesená",J114,0)</f>
        <v>0</v>
      </c>
      <c r="BH114" s="228">
        <f>IF(N114="sníž. přenesená",J114,0)</f>
        <v>0</v>
      </c>
      <c r="BI114" s="228">
        <f>IF(N114="nulová",J114,0)</f>
        <v>0</v>
      </c>
      <c r="BJ114" s="19" t="s">
        <v>83</v>
      </c>
      <c r="BK114" s="228">
        <f>ROUND(I114*H114,2)</f>
        <v>0</v>
      </c>
      <c r="BL114" s="19" t="s">
        <v>447</v>
      </c>
      <c r="BM114" s="227" t="s">
        <v>4856</v>
      </c>
    </row>
    <row r="115" s="2" customFormat="1">
      <c r="A115" s="40"/>
      <c r="B115" s="41"/>
      <c r="C115" s="42"/>
      <c r="D115" s="229" t="s">
        <v>343</v>
      </c>
      <c r="E115" s="42"/>
      <c r="F115" s="230" t="s">
        <v>4855</v>
      </c>
      <c r="G115" s="42"/>
      <c r="H115" s="42"/>
      <c r="I115" s="231"/>
      <c r="J115" s="42"/>
      <c r="K115" s="42"/>
      <c r="L115" s="46"/>
      <c r="M115" s="232"/>
      <c r="N115" s="233"/>
      <c r="O115" s="86"/>
      <c r="P115" s="86"/>
      <c r="Q115" s="86"/>
      <c r="R115" s="86"/>
      <c r="S115" s="86"/>
      <c r="T115" s="86"/>
      <c r="U115" s="87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T115" s="19" t="s">
        <v>343</v>
      </c>
      <c r="AU115" s="19" t="s">
        <v>85</v>
      </c>
    </row>
    <row r="116" s="2" customFormat="1" ht="16.5" customHeight="1">
      <c r="A116" s="40"/>
      <c r="B116" s="41"/>
      <c r="C116" s="216" t="s">
        <v>385</v>
      </c>
      <c r="D116" s="216" t="s">
        <v>337</v>
      </c>
      <c r="E116" s="217" t="s">
        <v>4857</v>
      </c>
      <c r="F116" s="218" t="s">
        <v>4858</v>
      </c>
      <c r="G116" s="219" t="s">
        <v>618</v>
      </c>
      <c r="H116" s="220">
        <v>6754</v>
      </c>
      <c r="I116" s="221"/>
      <c r="J116" s="222">
        <f>ROUND(I116*H116,2)</f>
        <v>0</v>
      </c>
      <c r="K116" s="218" t="s">
        <v>341</v>
      </c>
      <c r="L116" s="46"/>
      <c r="M116" s="223" t="s">
        <v>19</v>
      </c>
      <c r="N116" s="224" t="s">
        <v>47</v>
      </c>
      <c r="O116" s="86"/>
      <c r="P116" s="225">
        <f>O116*H116</f>
        <v>0</v>
      </c>
      <c r="Q116" s="225">
        <v>0</v>
      </c>
      <c r="R116" s="225">
        <f>Q116*H116</f>
        <v>0</v>
      </c>
      <c r="S116" s="225">
        <v>0</v>
      </c>
      <c r="T116" s="225">
        <f>S116*H116</f>
        <v>0</v>
      </c>
      <c r="U116" s="226" t="s">
        <v>19</v>
      </c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R116" s="227" t="s">
        <v>447</v>
      </c>
      <c r="AT116" s="227" t="s">
        <v>337</v>
      </c>
      <c r="AU116" s="227" t="s">
        <v>85</v>
      </c>
      <c r="AY116" s="19" t="s">
        <v>335</v>
      </c>
      <c r="BE116" s="228">
        <f>IF(N116="základní",J116,0)</f>
        <v>0</v>
      </c>
      <c r="BF116" s="228">
        <f>IF(N116="snížená",J116,0)</f>
        <v>0</v>
      </c>
      <c r="BG116" s="228">
        <f>IF(N116="zákl. přenesená",J116,0)</f>
        <v>0</v>
      </c>
      <c r="BH116" s="228">
        <f>IF(N116="sníž. přenesená",J116,0)</f>
        <v>0</v>
      </c>
      <c r="BI116" s="228">
        <f>IF(N116="nulová",J116,0)</f>
        <v>0</v>
      </c>
      <c r="BJ116" s="19" t="s">
        <v>83</v>
      </c>
      <c r="BK116" s="228">
        <f>ROUND(I116*H116,2)</f>
        <v>0</v>
      </c>
      <c r="BL116" s="19" t="s">
        <v>447</v>
      </c>
      <c r="BM116" s="227" t="s">
        <v>4859</v>
      </c>
    </row>
    <row r="117" s="2" customFormat="1">
      <c r="A117" s="40"/>
      <c r="B117" s="41"/>
      <c r="C117" s="42"/>
      <c r="D117" s="229" t="s">
        <v>343</v>
      </c>
      <c r="E117" s="42"/>
      <c r="F117" s="230" t="s">
        <v>4860</v>
      </c>
      <c r="G117" s="42"/>
      <c r="H117" s="42"/>
      <c r="I117" s="231"/>
      <c r="J117" s="42"/>
      <c r="K117" s="42"/>
      <c r="L117" s="46"/>
      <c r="M117" s="232"/>
      <c r="N117" s="233"/>
      <c r="O117" s="86"/>
      <c r="P117" s="86"/>
      <c r="Q117" s="86"/>
      <c r="R117" s="86"/>
      <c r="S117" s="86"/>
      <c r="T117" s="86"/>
      <c r="U117" s="87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T117" s="19" t="s">
        <v>343</v>
      </c>
      <c r="AU117" s="19" t="s">
        <v>85</v>
      </c>
    </row>
    <row r="118" s="2" customFormat="1">
      <c r="A118" s="40"/>
      <c r="B118" s="41"/>
      <c r="C118" s="42"/>
      <c r="D118" s="234" t="s">
        <v>345</v>
      </c>
      <c r="E118" s="42"/>
      <c r="F118" s="235" t="s">
        <v>4861</v>
      </c>
      <c r="G118" s="42"/>
      <c r="H118" s="42"/>
      <c r="I118" s="231"/>
      <c r="J118" s="42"/>
      <c r="K118" s="42"/>
      <c r="L118" s="46"/>
      <c r="M118" s="232"/>
      <c r="N118" s="233"/>
      <c r="O118" s="86"/>
      <c r="P118" s="86"/>
      <c r="Q118" s="86"/>
      <c r="R118" s="86"/>
      <c r="S118" s="86"/>
      <c r="T118" s="86"/>
      <c r="U118" s="87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T118" s="19" t="s">
        <v>345</v>
      </c>
      <c r="AU118" s="19" t="s">
        <v>85</v>
      </c>
    </row>
    <row r="119" s="2" customFormat="1" ht="24.15" customHeight="1">
      <c r="A119" s="40"/>
      <c r="B119" s="41"/>
      <c r="C119" s="257" t="s">
        <v>394</v>
      </c>
      <c r="D119" s="257" t="s">
        <v>395</v>
      </c>
      <c r="E119" s="258" t="s">
        <v>4862</v>
      </c>
      <c r="F119" s="259" t="s">
        <v>4863</v>
      </c>
      <c r="G119" s="260" t="s">
        <v>618</v>
      </c>
      <c r="H119" s="261">
        <v>4509</v>
      </c>
      <c r="I119" s="262"/>
      <c r="J119" s="263">
        <f>ROUND(I119*H119,2)</f>
        <v>0</v>
      </c>
      <c r="K119" s="259" t="s">
        <v>341</v>
      </c>
      <c r="L119" s="264"/>
      <c r="M119" s="265" t="s">
        <v>19</v>
      </c>
      <c r="N119" s="266" t="s">
        <v>47</v>
      </c>
      <c r="O119" s="86"/>
      <c r="P119" s="225">
        <f>O119*H119</f>
        <v>0</v>
      </c>
      <c r="Q119" s="225">
        <v>6.0000000000000002E-05</v>
      </c>
      <c r="R119" s="225">
        <f>Q119*H119</f>
        <v>0.27054</v>
      </c>
      <c r="S119" s="225">
        <v>0</v>
      </c>
      <c r="T119" s="225">
        <f>S119*H119</f>
        <v>0</v>
      </c>
      <c r="U119" s="226" t="s">
        <v>19</v>
      </c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R119" s="227" t="s">
        <v>565</v>
      </c>
      <c r="AT119" s="227" t="s">
        <v>395</v>
      </c>
      <c r="AU119" s="227" t="s">
        <v>85</v>
      </c>
      <c r="AY119" s="19" t="s">
        <v>335</v>
      </c>
      <c r="BE119" s="228">
        <f>IF(N119="základní",J119,0)</f>
        <v>0</v>
      </c>
      <c r="BF119" s="228">
        <f>IF(N119="snížená",J119,0)</f>
        <v>0</v>
      </c>
      <c r="BG119" s="228">
        <f>IF(N119="zákl. přenesená",J119,0)</f>
        <v>0</v>
      </c>
      <c r="BH119" s="228">
        <f>IF(N119="sníž. přenesená",J119,0)</f>
        <v>0</v>
      </c>
      <c r="BI119" s="228">
        <f>IF(N119="nulová",J119,0)</f>
        <v>0</v>
      </c>
      <c r="BJ119" s="19" t="s">
        <v>83</v>
      </c>
      <c r="BK119" s="228">
        <f>ROUND(I119*H119,2)</f>
        <v>0</v>
      </c>
      <c r="BL119" s="19" t="s">
        <v>447</v>
      </c>
      <c r="BM119" s="227" t="s">
        <v>4864</v>
      </c>
    </row>
    <row r="120" s="2" customFormat="1">
      <c r="A120" s="40"/>
      <c r="B120" s="41"/>
      <c r="C120" s="42"/>
      <c r="D120" s="229" t="s">
        <v>343</v>
      </c>
      <c r="E120" s="42"/>
      <c r="F120" s="230" t="s">
        <v>4863</v>
      </c>
      <c r="G120" s="42"/>
      <c r="H120" s="42"/>
      <c r="I120" s="231"/>
      <c r="J120" s="42"/>
      <c r="K120" s="42"/>
      <c r="L120" s="46"/>
      <c r="M120" s="232"/>
      <c r="N120" s="233"/>
      <c r="O120" s="86"/>
      <c r="P120" s="86"/>
      <c r="Q120" s="86"/>
      <c r="R120" s="86"/>
      <c r="S120" s="86"/>
      <c r="T120" s="86"/>
      <c r="U120" s="87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T120" s="19" t="s">
        <v>343</v>
      </c>
      <c r="AU120" s="19" t="s">
        <v>85</v>
      </c>
    </row>
    <row r="121" s="2" customFormat="1" ht="16.5" customHeight="1">
      <c r="A121" s="40"/>
      <c r="B121" s="41"/>
      <c r="C121" s="257" t="s">
        <v>401</v>
      </c>
      <c r="D121" s="257" t="s">
        <v>395</v>
      </c>
      <c r="E121" s="258" t="s">
        <v>4865</v>
      </c>
      <c r="F121" s="259" t="s">
        <v>4866</v>
      </c>
      <c r="G121" s="260" t="s">
        <v>618</v>
      </c>
      <c r="H121" s="261">
        <v>2245</v>
      </c>
      <c r="I121" s="262"/>
      <c r="J121" s="263">
        <f>ROUND(I121*H121,2)</f>
        <v>0</v>
      </c>
      <c r="K121" s="259" t="s">
        <v>341</v>
      </c>
      <c r="L121" s="264"/>
      <c r="M121" s="265" t="s">
        <v>19</v>
      </c>
      <c r="N121" s="266" t="s">
        <v>47</v>
      </c>
      <c r="O121" s="86"/>
      <c r="P121" s="225">
        <f>O121*H121</f>
        <v>0</v>
      </c>
      <c r="Q121" s="225">
        <v>4.0000000000000003E-05</v>
      </c>
      <c r="R121" s="225">
        <f>Q121*H121</f>
        <v>0.089800000000000005</v>
      </c>
      <c r="S121" s="225">
        <v>0</v>
      </c>
      <c r="T121" s="225">
        <f>S121*H121</f>
        <v>0</v>
      </c>
      <c r="U121" s="226" t="s">
        <v>19</v>
      </c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R121" s="227" t="s">
        <v>565</v>
      </c>
      <c r="AT121" s="227" t="s">
        <v>395</v>
      </c>
      <c r="AU121" s="227" t="s">
        <v>85</v>
      </c>
      <c r="AY121" s="19" t="s">
        <v>335</v>
      </c>
      <c r="BE121" s="228">
        <f>IF(N121="základní",J121,0)</f>
        <v>0</v>
      </c>
      <c r="BF121" s="228">
        <f>IF(N121="snížená",J121,0)</f>
        <v>0</v>
      </c>
      <c r="BG121" s="228">
        <f>IF(N121="zákl. přenesená",J121,0)</f>
        <v>0</v>
      </c>
      <c r="BH121" s="228">
        <f>IF(N121="sníž. přenesená",J121,0)</f>
        <v>0</v>
      </c>
      <c r="BI121" s="228">
        <f>IF(N121="nulová",J121,0)</f>
        <v>0</v>
      </c>
      <c r="BJ121" s="19" t="s">
        <v>83</v>
      </c>
      <c r="BK121" s="228">
        <f>ROUND(I121*H121,2)</f>
        <v>0</v>
      </c>
      <c r="BL121" s="19" t="s">
        <v>447</v>
      </c>
      <c r="BM121" s="227" t="s">
        <v>4867</v>
      </c>
    </row>
    <row r="122" s="2" customFormat="1">
      <c r="A122" s="40"/>
      <c r="B122" s="41"/>
      <c r="C122" s="42"/>
      <c r="D122" s="229" t="s">
        <v>343</v>
      </c>
      <c r="E122" s="42"/>
      <c r="F122" s="230" t="s">
        <v>4866</v>
      </c>
      <c r="G122" s="42"/>
      <c r="H122" s="42"/>
      <c r="I122" s="231"/>
      <c r="J122" s="42"/>
      <c r="K122" s="42"/>
      <c r="L122" s="46"/>
      <c r="M122" s="232"/>
      <c r="N122" s="233"/>
      <c r="O122" s="86"/>
      <c r="P122" s="86"/>
      <c r="Q122" s="86"/>
      <c r="R122" s="86"/>
      <c r="S122" s="86"/>
      <c r="T122" s="86"/>
      <c r="U122" s="87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T122" s="19" t="s">
        <v>343</v>
      </c>
      <c r="AU122" s="19" t="s">
        <v>85</v>
      </c>
    </row>
    <row r="123" s="2" customFormat="1" ht="16.5" customHeight="1">
      <c r="A123" s="40"/>
      <c r="B123" s="41"/>
      <c r="C123" s="216" t="s">
        <v>405</v>
      </c>
      <c r="D123" s="216" t="s">
        <v>337</v>
      </c>
      <c r="E123" s="217" t="s">
        <v>4868</v>
      </c>
      <c r="F123" s="218" t="s">
        <v>4869</v>
      </c>
      <c r="G123" s="219" t="s">
        <v>618</v>
      </c>
      <c r="H123" s="220">
        <v>5280</v>
      </c>
      <c r="I123" s="221"/>
      <c r="J123" s="222">
        <f>ROUND(I123*H123,2)</f>
        <v>0</v>
      </c>
      <c r="K123" s="218" t="s">
        <v>341</v>
      </c>
      <c r="L123" s="46"/>
      <c r="M123" s="223" t="s">
        <v>19</v>
      </c>
      <c r="N123" s="224" t="s">
        <v>47</v>
      </c>
      <c r="O123" s="86"/>
      <c r="P123" s="225">
        <f>O123*H123</f>
        <v>0</v>
      </c>
      <c r="Q123" s="225">
        <v>0</v>
      </c>
      <c r="R123" s="225">
        <f>Q123*H123</f>
        <v>0</v>
      </c>
      <c r="S123" s="225">
        <v>0</v>
      </c>
      <c r="T123" s="225">
        <f>S123*H123</f>
        <v>0</v>
      </c>
      <c r="U123" s="226" t="s">
        <v>19</v>
      </c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R123" s="227" t="s">
        <v>447</v>
      </c>
      <c r="AT123" s="227" t="s">
        <v>337</v>
      </c>
      <c r="AU123" s="227" t="s">
        <v>85</v>
      </c>
      <c r="AY123" s="19" t="s">
        <v>335</v>
      </c>
      <c r="BE123" s="228">
        <f>IF(N123="základní",J123,0)</f>
        <v>0</v>
      </c>
      <c r="BF123" s="228">
        <f>IF(N123="snížená",J123,0)</f>
        <v>0</v>
      </c>
      <c r="BG123" s="228">
        <f>IF(N123="zákl. přenesená",J123,0)</f>
        <v>0</v>
      </c>
      <c r="BH123" s="228">
        <f>IF(N123="sníž. přenesená",J123,0)</f>
        <v>0</v>
      </c>
      <c r="BI123" s="228">
        <f>IF(N123="nulová",J123,0)</f>
        <v>0</v>
      </c>
      <c r="BJ123" s="19" t="s">
        <v>83</v>
      </c>
      <c r="BK123" s="228">
        <f>ROUND(I123*H123,2)</f>
        <v>0</v>
      </c>
      <c r="BL123" s="19" t="s">
        <v>447</v>
      </c>
      <c r="BM123" s="227" t="s">
        <v>4870</v>
      </c>
    </row>
    <row r="124" s="2" customFormat="1">
      <c r="A124" s="40"/>
      <c r="B124" s="41"/>
      <c r="C124" s="42"/>
      <c r="D124" s="229" t="s">
        <v>343</v>
      </c>
      <c r="E124" s="42"/>
      <c r="F124" s="230" t="s">
        <v>4871</v>
      </c>
      <c r="G124" s="42"/>
      <c r="H124" s="42"/>
      <c r="I124" s="231"/>
      <c r="J124" s="42"/>
      <c r="K124" s="42"/>
      <c r="L124" s="46"/>
      <c r="M124" s="232"/>
      <c r="N124" s="233"/>
      <c r="O124" s="86"/>
      <c r="P124" s="86"/>
      <c r="Q124" s="86"/>
      <c r="R124" s="86"/>
      <c r="S124" s="86"/>
      <c r="T124" s="86"/>
      <c r="U124" s="87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T124" s="19" t="s">
        <v>343</v>
      </c>
      <c r="AU124" s="19" t="s">
        <v>85</v>
      </c>
    </row>
    <row r="125" s="2" customFormat="1">
      <c r="A125" s="40"/>
      <c r="B125" s="41"/>
      <c r="C125" s="42"/>
      <c r="D125" s="234" t="s">
        <v>345</v>
      </c>
      <c r="E125" s="42"/>
      <c r="F125" s="235" t="s">
        <v>4872</v>
      </c>
      <c r="G125" s="42"/>
      <c r="H125" s="42"/>
      <c r="I125" s="231"/>
      <c r="J125" s="42"/>
      <c r="K125" s="42"/>
      <c r="L125" s="46"/>
      <c r="M125" s="232"/>
      <c r="N125" s="233"/>
      <c r="O125" s="86"/>
      <c r="P125" s="86"/>
      <c r="Q125" s="86"/>
      <c r="R125" s="86"/>
      <c r="S125" s="86"/>
      <c r="T125" s="86"/>
      <c r="U125" s="87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T125" s="19" t="s">
        <v>345</v>
      </c>
      <c r="AU125" s="19" t="s">
        <v>85</v>
      </c>
    </row>
    <row r="126" s="2" customFormat="1" ht="24.15" customHeight="1">
      <c r="A126" s="40"/>
      <c r="B126" s="41"/>
      <c r="C126" s="257" t="s">
        <v>412</v>
      </c>
      <c r="D126" s="257" t="s">
        <v>395</v>
      </c>
      <c r="E126" s="258" t="s">
        <v>4873</v>
      </c>
      <c r="F126" s="259" t="s">
        <v>4874</v>
      </c>
      <c r="G126" s="260" t="s">
        <v>2498</v>
      </c>
      <c r="H126" s="261">
        <v>5</v>
      </c>
      <c r="I126" s="262"/>
      <c r="J126" s="263">
        <f>ROUND(I126*H126,2)</f>
        <v>0</v>
      </c>
      <c r="K126" s="259" t="s">
        <v>341</v>
      </c>
      <c r="L126" s="264"/>
      <c r="M126" s="265" t="s">
        <v>19</v>
      </c>
      <c r="N126" s="266" t="s">
        <v>47</v>
      </c>
      <c r="O126" s="86"/>
      <c r="P126" s="225">
        <f>O126*H126</f>
        <v>0</v>
      </c>
      <c r="Q126" s="225">
        <v>0.0035200000000000001</v>
      </c>
      <c r="R126" s="225">
        <f>Q126*H126</f>
        <v>0.017600000000000001</v>
      </c>
      <c r="S126" s="225">
        <v>0</v>
      </c>
      <c r="T126" s="225">
        <f>S126*H126</f>
        <v>0</v>
      </c>
      <c r="U126" s="226" t="s">
        <v>19</v>
      </c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R126" s="227" t="s">
        <v>565</v>
      </c>
      <c r="AT126" s="227" t="s">
        <v>395</v>
      </c>
      <c r="AU126" s="227" t="s">
        <v>85</v>
      </c>
      <c r="AY126" s="19" t="s">
        <v>335</v>
      </c>
      <c r="BE126" s="228">
        <f>IF(N126="základní",J126,0)</f>
        <v>0</v>
      </c>
      <c r="BF126" s="228">
        <f>IF(N126="snížená",J126,0)</f>
        <v>0</v>
      </c>
      <c r="BG126" s="228">
        <f>IF(N126="zákl. přenesená",J126,0)</f>
        <v>0</v>
      </c>
      <c r="BH126" s="228">
        <f>IF(N126="sníž. přenesená",J126,0)</f>
        <v>0</v>
      </c>
      <c r="BI126" s="228">
        <f>IF(N126="nulová",J126,0)</f>
        <v>0</v>
      </c>
      <c r="BJ126" s="19" t="s">
        <v>83</v>
      </c>
      <c r="BK126" s="228">
        <f>ROUND(I126*H126,2)</f>
        <v>0</v>
      </c>
      <c r="BL126" s="19" t="s">
        <v>447</v>
      </c>
      <c r="BM126" s="227" t="s">
        <v>4875</v>
      </c>
    </row>
    <row r="127" s="2" customFormat="1">
      <c r="A127" s="40"/>
      <c r="B127" s="41"/>
      <c r="C127" s="42"/>
      <c r="D127" s="229" t="s">
        <v>343</v>
      </c>
      <c r="E127" s="42"/>
      <c r="F127" s="230" t="s">
        <v>4874</v>
      </c>
      <c r="G127" s="42"/>
      <c r="H127" s="42"/>
      <c r="I127" s="231"/>
      <c r="J127" s="42"/>
      <c r="K127" s="42"/>
      <c r="L127" s="46"/>
      <c r="M127" s="232"/>
      <c r="N127" s="233"/>
      <c r="O127" s="86"/>
      <c r="P127" s="86"/>
      <c r="Q127" s="86"/>
      <c r="R127" s="86"/>
      <c r="S127" s="86"/>
      <c r="T127" s="86"/>
      <c r="U127" s="87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T127" s="19" t="s">
        <v>343</v>
      </c>
      <c r="AU127" s="19" t="s">
        <v>85</v>
      </c>
    </row>
    <row r="128" s="2" customFormat="1" ht="21.75" customHeight="1">
      <c r="A128" s="40"/>
      <c r="B128" s="41"/>
      <c r="C128" s="216" t="s">
        <v>420</v>
      </c>
      <c r="D128" s="216" t="s">
        <v>337</v>
      </c>
      <c r="E128" s="217" t="s">
        <v>4876</v>
      </c>
      <c r="F128" s="218" t="s">
        <v>4877</v>
      </c>
      <c r="G128" s="219" t="s">
        <v>666</v>
      </c>
      <c r="H128" s="220">
        <v>1</v>
      </c>
      <c r="I128" s="221"/>
      <c r="J128" s="222">
        <f>ROUND(I128*H128,2)</f>
        <v>0</v>
      </c>
      <c r="K128" s="218" t="s">
        <v>341</v>
      </c>
      <c r="L128" s="46"/>
      <c r="M128" s="223" t="s">
        <v>19</v>
      </c>
      <c r="N128" s="224" t="s">
        <v>47</v>
      </c>
      <c r="O128" s="86"/>
      <c r="P128" s="225">
        <f>O128*H128</f>
        <v>0</v>
      </c>
      <c r="Q128" s="225">
        <v>0</v>
      </c>
      <c r="R128" s="225">
        <f>Q128*H128</f>
        <v>0</v>
      </c>
      <c r="S128" s="225">
        <v>0</v>
      </c>
      <c r="T128" s="225">
        <f>S128*H128</f>
        <v>0</v>
      </c>
      <c r="U128" s="226" t="s">
        <v>19</v>
      </c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R128" s="227" t="s">
        <v>447</v>
      </c>
      <c r="AT128" s="227" t="s">
        <v>337</v>
      </c>
      <c r="AU128" s="227" t="s">
        <v>85</v>
      </c>
      <c r="AY128" s="19" t="s">
        <v>335</v>
      </c>
      <c r="BE128" s="228">
        <f>IF(N128="základní",J128,0)</f>
        <v>0</v>
      </c>
      <c r="BF128" s="228">
        <f>IF(N128="snížená",J128,0)</f>
        <v>0</v>
      </c>
      <c r="BG128" s="228">
        <f>IF(N128="zákl. přenesená",J128,0)</f>
        <v>0</v>
      </c>
      <c r="BH128" s="228">
        <f>IF(N128="sníž. přenesená",J128,0)</f>
        <v>0</v>
      </c>
      <c r="BI128" s="228">
        <f>IF(N128="nulová",J128,0)</f>
        <v>0</v>
      </c>
      <c r="BJ128" s="19" t="s">
        <v>83</v>
      </c>
      <c r="BK128" s="228">
        <f>ROUND(I128*H128,2)</f>
        <v>0</v>
      </c>
      <c r="BL128" s="19" t="s">
        <v>447</v>
      </c>
      <c r="BM128" s="227" t="s">
        <v>4878</v>
      </c>
    </row>
    <row r="129" s="2" customFormat="1">
      <c r="A129" s="40"/>
      <c r="B129" s="41"/>
      <c r="C129" s="42"/>
      <c r="D129" s="229" t="s">
        <v>343</v>
      </c>
      <c r="E129" s="42"/>
      <c r="F129" s="230" t="s">
        <v>4879</v>
      </c>
      <c r="G129" s="42"/>
      <c r="H129" s="42"/>
      <c r="I129" s="231"/>
      <c r="J129" s="42"/>
      <c r="K129" s="42"/>
      <c r="L129" s="46"/>
      <c r="M129" s="232"/>
      <c r="N129" s="233"/>
      <c r="O129" s="86"/>
      <c r="P129" s="86"/>
      <c r="Q129" s="86"/>
      <c r="R129" s="86"/>
      <c r="S129" s="86"/>
      <c r="T129" s="86"/>
      <c r="U129" s="87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T129" s="19" t="s">
        <v>343</v>
      </c>
      <c r="AU129" s="19" t="s">
        <v>85</v>
      </c>
    </row>
    <row r="130" s="2" customFormat="1">
      <c r="A130" s="40"/>
      <c r="B130" s="41"/>
      <c r="C130" s="42"/>
      <c r="D130" s="234" t="s">
        <v>345</v>
      </c>
      <c r="E130" s="42"/>
      <c r="F130" s="235" t="s">
        <v>4880</v>
      </c>
      <c r="G130" s="42"/>
      <c r="H130" s="42"/>
      <c r="I130" s="231"/>
      <c r="J130" s="42"/>
      <c r="K130" s="42"/>
      <c r="L130" s="46"/>
      <c r="M130" s="232"/>
      <c r="N130" s="233"/>
      <c r="O130" s="86"/>
      <c r="P130" s="86"/>
      <c r="Q130" s="86"/>
      <c r="R130" s="86"/>
      <c r="S130" s="86"/>
      <c r="T130" s="86"/>
      <c r="U130" s="87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T130" s="19" t="s">
        <v>345</v>
      </c>
      <c r="AU130" s="19" t="s">
        <v>85</v>
      </c>
    </row>
    <row r="131" s="2" customFormat="1" ht="16.5" customHeight="1">
      <c r="A131" s="40"/>
      <c r="B131" s="41"/>
      <c r="C131" s="257" t="s">
        <v>428</v>
      </c>
      <c r="D131" s="257" t="s">
        <v>395</v>
      </c>
      <c r="E131" s="258" t="s">
        <v>4881</v>
      </c>
      <c r="F131" s="259" t="s">
        <v>4882</v>
      </c>
      <c r="G131" s="260" t="s">
        <v>666</v>
      </c>
      <c r="H131" s="261">
        <v>1</v>
      </c>
      <c r="I131" s="262"/>
      <c r="J131" s="263">
        <f>ROUND(I131*H131,2)</f>
        <v>0</v>
      </c>
      <c r="K131" s="259" t="s">
        <v>341</v>
      </c>
      <c r="L131" s="264"/>
      <c r="M131" s="265" t="s">
        <v>19</v>
      </c>
      <c r="N131" s="266" t="s">
        <v>47</v>
      </c>
      <c r="O131" s="86"/>
      <c r="P131" s="225">
        <f>O131*H131</f>
        <v>0</v>
      </c>
      <c r="Q131" s="225">
        <v>0.0064000000000000003</v>
      </c>
      <c r="R131" s="225">
        <f>Q131*H131</f>
        <v>0.0064000000000000003</v>
      </c>
      <c r="S131" s="225">
        <v>0</v>
      </c>
      <c r="T131" s="225">
        <f>S131*H131</f>
        <v>0</v>
      </c>
      <c r="U131" s="226" t="s">
        <v>19</v>
      </c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R131" s="227" t="s">
        <v>565</v>
      </c>
      <c r="AT131" s="227" t="s">
        <v>395</v>
      </c>
      <c r="AU131" s="227" t="s">
        <v>85</v>
      </c>
      <c r="AY131" s="19" t="s">
        <v>335</v>
      </c>
      <c r="BE131" s="228">
        <f>IF(N131="základní",J131,0)</f>
        <v>0</v>
      </c>
      <c r="BF131" s="228">
        <f>IF(N131="snížená",J131,0)</f>
        <v>0</v>
      </c>
      <c r="BG131" s="228">
        <f>IF(N131="zákl. přenesená",J131,0)</f>
        <v>0</v>
      </c>
      <c r="BH131" s="228">
        <f>IF(N131="sníž. přenesená",J131,0)</f>
        <v>0</v>
      </c>
      <c r="BI131" s="228">
        <f>IF(N131="nulová",J131,0)</f>
        <v>0</v>
      </c>
      <c r="BJ131" s="19" t="s">
        <v>83</v>
      </c>
      <c r="BK131" s="228">
        <f>ROUND(I131*H131,2)</f>
        <v>0</v>
      </c>
      <c r="BL131" s="19" t="s">
        <v>447</v>
      </c>
      <c r="BM131" s="227" t="s">
        <v>4883</v>
      </c>
    </row>
    <row r="132" s="2" customFormat="1">
      <c r="A132" s="40"/>
      <c r="B132" s="41"/>
      <c r="C132" s="42"/>
      <c r="D132" s="229" t="s">
        <v>343</v>
      </c>
      <c r="E132" s="42"/>
      <c r="F132" s="230" t="s">
        <v>4882</v>
      </c>
      <c r="G132" s="42"/>
      <c r="H132" s="42"/>
      <c r="I132" s="231"/>
      <c r="J132" s="42"/>
      <c r="K132" s="42"/>
      <c r="L132" s="46"/>
      <c r="M132" s="232"/>
      <c r="N132" s="233"/>
      <c r="O132" s="86"/>
      <c r="P132" s="86"/>
      <c r="Q132" s="86"/>
      <c r="R132" s="86"/>
      <c r="S132" s="86"/>
      <c r="T132" s="86"/>
      <c r="U132" s="87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T132" s="19" t="s">
        <v>343</v>
      </c>
      <c r="AU132" s="19" t="s">
        <v>85</v>
      </c>
    </row>
    <row r="133" s="2" customFormat="1" ht="16.5" customHeight="1">
      <c r="A133" s="40"/>
      <c r="B133" s="41"/>
      <c r="C133" s="257" t="s">
        <v>434</v>
      </c>
      <c r="D133" s="257" t="s">
        <v>395</v>
      </c>
      <c r="E133" s="258" t="s">
        <v>4884</v>
      </c>
      <c r="F133" s="259" t="s">
        <v>4885</v>
      </c>
      <c r="G133" s="260" t="s">
        <v>666</v>
      </c>
      <c r="H133" s="261">
        <v>1</v>
      </c>
      <c r="I133" s="262"/>
      <c r="J133" s="263">
        <f>ROUND(I133*H133,2)</f>
        <v>0</v>
      </c>
      <c r="K133" s="259" t="s">
        <v>341</v>
      </c>
      <c r="L133" s="264"/>
      <c r="M133" s="265" t="s">
        <v>19</v>
      </c>
      <c r="N133" s="266" t="s">
        <v>47</v>
      </c>
      <c r="O133" s="86"/>
      <c r="P133" s="225">
        <f>O133*H133</f>
        <v>0</v>
      </c>
      <c r="Q133" s="225">
        <v>0.0064000000000000003</v>
      </c>
      <c r="R133" s="225">
        <f>Q133*H133</f>
        <v>0.0064000000000000003</v>
      </c>
      <c r="S133" s="225">
        <v>0</v>
      </c>
      <c r="T133" s="225">
        <f>S133*H133</f>
        <v>0</v>
      </c>
      <c r="U133" s="226" t="s">
        <v>19</v>
      </c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R133" s="227" t="s">
        <v>565</v>
      </c>
      <c r="AT133" s="227" t="s">
        <v>395</v>
      </c>
      <c r="AU133" s="227" t="s">
        <v>85</v>
      </c>
      <c r="AY133" s="19" t="s">
        <v>335</v>
      </c>
      <c r="BE133" s="228">
        <f>IF(N133="základní",J133,0)</f>
        <v>0</v>
      </c>
      <c r="BF133" s="228">
        <f>IF(N133="snížená",J133,0)</f>
        <v>0</v>
      </c>
      <c r="BG133" s="228">
        <f>IF(N133="zákl. přenesená",J133,0)</f>
        <v>0</v>
      </c>
      <c r="BH133" s="228">
        <f>IF(N133="sníž. přenesená",J133,0)</f>
        <v>0</v>
      </c>
      <c r="BI133" s="228">
        <f>IF(N133="nulová",J133,0)</f>
        <v>0</v>
      </c>
      <c r="BJ133" s="19" t="s">
        <v>83</v>
      </c>
      <c r="BK133" s="228">
        <f>ROUND(I133*H133,2)</f>
        <v>0</v>
      </c>
      <c r="BL133" s="19" t="s">
        <v>447</v>
      </c>
      <c r="BM133" s="227" t="s">
        <v>4886</v>
      </c>
    </row>
    <row r="134" s="2" customFormat="1">
      <c r="A134" s="40"/>
      <c r="B134" s="41"/>
      <c r="C134" s="42"/>
      <c r="D134" s="229" t="s">
        <v>343</v>
      </c>
      <c r="E134" s="42"/>
      <c r="F134" s="230" t="s">
        <v>4885</v>
      </c>
      <c r="G134" s="42"/>
      <c r="H134" s="42"/>
      <c r="I134" s="231"/>
      <c r="J134" s="42"/>
      <c r="K134" s="42"/>
      <c r="L134" s="46"/>
      <c r="M134" s="232"/>
      <c r="N134" s="233"/>
      <c r="O134" s="86"/>
      <c r="P134" s="86"/>
      <c r="Q134" s="86"/>
      <c r="R134" s="86"/>
      <c r="S134" s="86"/>
      <c r="T134" s="86"/>
      <c r="U134" s="87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T134" s="19" t="s">
        <v>343</v>
      </c>
      <c r="AU134" s="19" t="s">
        <v>85</v>
      </c>
    </row>
    <row r="135" s="2" customFormat="1" ht="16.5" customHeight="1">
      <c r="A135" s="40"/>
      <c r="B135" s="41"/>
      <c r="C135" s="216" t="s">
        <v>8</v>
      </c>
      <c r="D135" s="216" t="s">
        <v>337</v>
      </c>
      <c r="E135" s="217" t="s">
        <v>4887</v>
      </c>
      <c r="F135" s="218" t="s">
        <v>4888</v>
      </c>
      <c r="G135" s="219" t="s">
        <v>666</v>
      </c>
      <c r="H135" s="220">
        <v>8</v>
      </c>
      <c r="I135" s="221"/>
      <c r="J135" s="222">
        <f>ROUND(I135*H135,2)</f>
        <v>0</v>
      </c>
      <c r="K135" s="218" t="s">
        <v>341</v>
      </c>
      <c r="L135" s="46"/>
      <c r="M135" s="223" t="s">
        <v>19</v>
      </c>
      <c r="N135" s="224" t="s">
        <v>47</v>
      </c>
      <c r="O135" s="86"/>
      <c r="P135" s="225">
        <f>O135*H135</f>
        <v>0</v>
      </c>
      <c r="Q135" s="225">
        <v>0</v>
      </c>
      <c r="R135" s="225">
        <f>Q135*H135</f>
        <v>0</v>
      </c>
      <c r="S135" s="225">
        <v>0</v>
      </c>
      <c r="T135" s="225">
        <f>S135*H135</f>
        <v>0</v>
      </c>
      <c r="U135" s="226" t="s">
        <v>19</v>
      </c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R135" s="227" t="s">
        <v>447</v>
      </c>
      <c r="AT135" s="227" t="s">
        <v>337</v>
      </c>
      <c r="AU135" s="227" t="s">
        <v>85</v>
      </c>
      <c r="AY135" s="19" t="s">
        <v>335</v>
      </c>
      <c r="BE135" s="228">
        <f>IF(N135="základní",J135,0)</f>
        <v>0</v>
      </c>
      <c r="BF135" s="228">
        <f>IF(N135="snížená",J135,0)</f>
        <v>0</v>
      </c>
      <c r="BG135" s="228">
        <f>IF(N135="zákl. přenesená",J135,0)</f>
        <v>0</v>
      </c>
      <c r="BH135" s="228">
        <f>IF(N135="sníž. přenesená",J135,0)</f>
        <v>0</v>
      </c>
      <c r="BI135" s="228">
        <f>IF(N135="nulová",J135,0)</f>
        <v>0</v>
      </c>
      <c r="BJ135" s="19" t="s">
        <v>83</v>
      </c>
      <c r="BK135" s="228">
        <f>ROUND(I135*H135,2)</f>
        <v>0</v>
      </c>
      <c r="BL135" s="19" t="s">
        <v>447</v>
      </c>
      <c r="BM135" s="227" t="s">
        <v>4889</v>
      </c>
    </row>
    <row r="136" s="2" customFormat="1">
      <c r="A136" s="40"/>
      <c r="B136" s="41"/>
      <c r="C136" s="42"/>
      <c r="D136" s="229" t="s">
        <v>343</v>
      </c>
      <c r="E136" s="42"/>
      <c r="F136" s="230" t="s">
        <v>4890</v>
      </c>
      <c r="G136" s="42"/>
      <c r="H136" s="42"/>
      <c r="I136" s="231"/>
      <c r="J136" s="42"/>
      <c r="K136" s="42"/>
      <c r="L136" s="46"/>
      <c r="M136" s="232"/>
      <c r="N136" s="233"/>
      <c r="O136" s="86"/>
      <c r="P136" s="86"/>
      <c r="Q136" s="86"/>
      <c r="R136" s="86"/>
      <c r="S136" s="86"/>
      <c r="T136" s="86"/>
      <c r="U136" s="87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T136" s="19" t="s">
        <v>343</v>
      </c>
      <c r="AU136" s="19" t="s">
        <v>85</v>
      </c>
    </row>
    <row r="137" s="2" customFormat="1">
      <c r="A137" s="40"/>
      <c r="B137" s="41"/>
      <c r="C137" s="42"/>
      <c r="D137" s="234" t="s">
        <v>345</v>
      </c>
      <c r="E137" s="42"/>
      <c r="F137" s="235" t="s">
        <v>4891</v>
      </c>
      <c r="G137" s="42"/>
      <c r="H137" s="42"/>
      <c r="I137" s="231"/>
      <c r="J137" s="42"/>
      <c r="K137" s="42"/>
      <c r="L137" s="46"/>
      <c r="M137" s="232"/>
      <c r="N137" s="233"/>
      <c r="O137" s="86"/>
      <c r="P137" s="86"/>
      <c r="Q137" s="86"/>
      <c r="R137" s="86"/>
      <c r="S137" s="86"/>
      <c r="T137" s="86"/>
      <c r="U137" s="87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T137" s="19" t="s">
        <v>345</v>
      </c>
      <c r="AU137" s="19" t="s">
        <v>85</v>
      </c>
    </row>
    <row r="138" s="2" customFormat="1" ht="16.5" customHeight="1">
      <c r="A138" s="40"/>
      <c r="B138" s="41"/>
      <c r="C138" s="257" t="s">
        <v>447</v>
      </c>
      <c r="D138" s="257" t="s">
        <v>395</v>
      </c>
      <c r="E138" s="258" t="s">
        <v>4892</v>
      </c>
      <c r="F138" s="259" t="s">
        <v>4893</v>
      </c>
      <c r="G138" s="260" t="s">
        <v>666</v>
      </c>
      <c r="H138" s="261">
        <v>4</v>
      </c>
      <c r="I138" s="262"/>
      <c r="J138" s="263">
        <f>ROUND(I138*H138,2)</f>
        <v>0</v>
      </c>
      <c r="K138" s="259" t="s">
        <v>341</v>
      </c>
      <c r="L138" s="264"/>
      <c r="M138" s="265" t="s">
        <v>19</v>
      </c>
      <c r="N138" s="266" t="s">
        <v>47</v>
      </c>
      <c r="O138" s="86"/>
      <c r="P138" s="225">
        <f>O138*H138</f>
        <v>0</v>
      </c>
      <c r="Q138" s="225">
        <v>0.00029999999999999997</v>
      </c>
      <c r="R138" s="225">
        <f>Q138*H138</f>
        <v>0.0011999999999999999</v>
      </c>
      <c r="S138" s="225">
        <v>0</v>
      </c>
      <c r="T138" s="225">
        <f>S138*H138</f>
        <v>0</v>
      </c>
      <c r="U138" s="226" t="s">
        <v>19</v>
      </c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R138" s="227" t="s">
        <v>565</v>
      </c>
      <c r="AT138" s="227" t="s">
        <v>395</v>
      </c>
      <c r="AU138" s="227" t="s">
        <v>85</v>
      </c>
      <c r="AY138" s="19" t="s">
        <v>335</v>
      </c>
      <c r="BE138" s="228">
        <f>IF(N138="základní",J138,0)</f>
        <v>0</v>
      </c>
      <c r="BF138" s="228">
        <f>IF(N138="snížená",J138,0)</f>
        <v>0</v>
      </c>
      <c r="BG138" s="228">
        <f>IF(N138="zákl. přenesená",J138,0)</f>
        <v>0</v>
      </c>
      <c r="BH138" s="228">
        <f>IF(N138="sníž. přenesená",J138,0)</f>
        <v>0</v>
      </c>
      <c r="BI138" s="228">
        <f>IF(N138="nulová",J138,0)</f>
        <v>0</v>
      </c>
      <c r="BJ138" s="19" t="s">
        <v>83</v>
      </c>
      <c r="BK138" s="228">
        <f>ROUND(I138*H138,2)</f>
        <v>0</v>
      </c>
      <c r="BL138" s="19" t="s">
        <v>447</v>
      </c>
      <c r="BM138" s="227" t="s">
        <v>4894</v>
      </c>
    </row>
    <row r="139" s="2" customFormat="1">
      <c r="A139" s="40"/>
      <c r="B139" s="41"/>
      <c r="C139" s="42"/>
      <c r="D139" s="229" t="s">
        <v>343</v>
      </c>
      <c r="E139" s="42"/>
      <c r="F139" s="230" t="s">
        <v>4893</v>
      </c>
      <c r="G139" s="42"/>
      <c r="H139" s="42"/>
      <c r="I139" s="231"/>
      <c r="J139" s="42"/>
      <c r="K139" s="42"/>
      <c r="L139" s="46"/>
      <c r="M139" s="232"/>
      <c r="N139" s="233"/>
      <c r="O139" s="86"/>
      <c r="P139" s="86"/>
      <c r="Q139" s="86"/>
      <c r="R139" s="86"/>
      <c r="S139" s="86"/>
      <c r="T139" s="86"/>
      <c r="U139" s="87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T139" s="19" t="s">
        <v>343</v>
      </c>
      <c r="AU139" s="19" t="s">
        <v>85</v>
      </c>
    </row>
    <row r="140" s="2" customFormat="1" ht="16.5" customHeight="1">
      <c r="A140" s="40"/>
      <c r="B140" s="41"/>
      <c r="C140" s="257" t="s">
        <v>454</v>
      </c>
      <c r="D140" s="257" t="s">
        <v>395</v>
      </c>
      <c r="E140" s="258" t="s">
        <v>4895</v>
      </c>
      <c r="F140" s="259" t="s">
        <v>4896</v>
      </c>
      <c r="G140" s="260" t="s">
        <v>666</v>
      </c>
      <c r="H140" s="261">
        <v>4</v>
      </c>
      <c r="I140" s="262"/>
      <c r="J140" s="263">
        <f>ROUND(I140*H140,2)</f>
        <v>0</v>
      </c>
      <c r="K140" s="259" t="s">
        <v>19</v>
      </c>
      <c r="L140" s="264"/>
      <c r="M140" s="265" t="s">
        <v>19</v>
      </c>
      <c r="N140" s="266" t="s">
        <v>47</v>
      </c>
      <c r="O140" s="86"/>
      <c r="P140" s="225">
        <f>O140*H140</f>
        <v>0</v>
      </c>
      <c r="Q140" s="225">
        <v>0.0030000000000000001</v>
      </c>
      <c r="R140" s="225">
        <f>Q140*H140</f>
        <v>0.012</v>
      </c>
      <c r="S140" s="225">
        <v>0</v>
      </c>
      <c r="T140" s="225">
        <f>S140*H140</f>
        <v>0</v>
      </c>
      <c r="U140" s="226" t="s">
        <v>19</v>
      </c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R140" s="227" t="s">
        <v>565</v>
      </c>
      <c r="AT140" s="227" t="s">
        <v>395</v>
      </c>
      <c r="AU140" s="227" t="s">
        <v>85</v>
      </c>
      <c r="AY140" s="19" t="s">
        <v>335</v>
      </c>
      <c r="BE140" s="228">
        <f>IF(N140="základní",J140,0)</f>
        <v>0</v>
      </c>
      <c r="BF140" s="228">
        <f>IF(N140="snížená",J140,0)</f>
        <v>0</v>
      </c>
      <c r="BG140" s="228">
        <f>IF(N140="zákl. přenesená",J140,0)</f>
        <v>0</v>
      </c>
      <c r="BH140" s="228">
        <f>IF(N140="sníž. přenesená",J140,0)</f>
        <v>0</v>
      </c>
      <c r="BI140" s="228">
        <f>IF(N140="nulová",J140,0)</f>
        <v>0</v>
      </c>
      <c r="BJ140" s="19" t="s">
        <v>83</v>
      </c>
      <c r="BK140" s="228">
        <f>ROUND(I140*H140,2)</f>
        <v>0</v>
      </c>
      <c r="BL140" s="19" t="s">
        <v>447</v>
      </c>
      <c r="BM140" s="227" t="s">
        <v>4897</v>
      </c>
    </row>
    <row r="141" s="2" customFormat="1">
      <c r="A141" s="40"/>
      <c r="B141" s="41"/>
      <c r="C141" s="42"/>
      <c r="D141" s="229" t="s">
        <v>343</v>
      </c>
      <c r="E141" s="42"/>
      <c r="F141" s="230" t="s">
        <v>4896</v>
      </c>
      <c r="G141" s="42"/>
      <c r="H141" s="42"/>
      <c r="I141" s="231"/>
      <c r="J141" s="42"/>
      <c r="K141" s="42"/>
      <c r="L141" s="46"/>
      <c r="M141" s="232"/>
      <c r="N141" s="233"/>
      <c r="O141" s="86"/>
      <c r="P141" s="86"/>
      <c r="Q141" s="86"/>
      <c r="R141" s="86"/>
      <c r="S141" s="86"/>
      <c r="T141" s="86"/>
      <c r="U141" s="87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T141" s="19" t="s">
        <v>343</v>
      </c>
      <c r="AU141" s="19" t="s">
        <v>85</v>
      </c>
    </row>
    <row r="142" s="2" customFormat="1" ht="16.5" customHeight="1">
      <c r="A142" s="40"/>
      <c r="B142" s="41"/>
      <c r="C142" s="216" t="s">
        <v>463</v>
      </c>
      <c r="D142" s="216" t="s">
        <v>337</v>
      </c>
      <c r="E142" s="217" t="s">
        <v>4898</v>
      </c>
      <c r="F142" s="218" t="s">
        <v>4899</v>
      </c>
      <c r="G142" s="219" t="s">
        <v>666</v>
      </c>
      <c r="H142" s="220">
        <v>11</v>
      </c>
      <c r="I142" s="221"/>
      <c r="J142" s="222">
        <f>ROUND(I142*H142,2)</f>
        <v>0</v>
      </c>
      <c r="K142" s="218" t="s">
        <v>341</v>
      </c>
      <c r="L142" s="46"/>
      <c r="M142" s="223" t="s">
        <v>19</v>
      </c>
      <c r="N142" s="224" t="s">
        <v>47</v>
      </c>
      <c r="O142" s="86"/>
      <c r="P142" s="225">
        <f>O142*H142</f>
        <v>0</v>
      </c>
      <c r="Q142" s="225">
        <v>0</v>
      </c>
      <c r="R142" s="225">
        <f>Q142*H142</f>
        <v>0</v>
      </c>
      <c r="S142" s="225">
        <v>0</v>
      </c>
      <c r="T142" s="225">
        <f>S142*H142</f>
        <v>0</v>
      </c>
      <c r="U142" s="226" t="s">
        <v>19</v>
      </c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R142" s="227" t="s">
        <v>447</v>
      </c>
      <c r="AT142" s="227" t="s">
        <v>337</v>
      </c>
      <c r="AU142" s="227" t="s">
        <v>85</v>
      </c>
      <c r="AY142" s="19" t="s">
        <v>335</v>
      </c>
      <c r="BE142" s="228">
        <f>IF(N142="základní",J142,0)</f>
        <v>0</v>
      </c>
      <c r="BF142" s="228">
        <f>IF(N142="snížená",J142,0)</f>
        <v>0</v>
      </c>
      <c r="BG142" s="228">
        <f>IF(N142="zákl. přenesená",J142,0)</f>
        <v>0</v>
      </c>
      <c r="BH142" s="228">
        <f>IF(N142="sníž. přenesená",J142,0)</f>
        <v>0</v>
      </c>
      <c r="BI142" s="228">
        <f>IF(N142="nulová",J142,0)</f>
        <v>0</v>
      </c>
      <c r="BJ142" s="19" t="s">
        <v>83</v>
      </c>
      <c r="BK142" s="228">
        <f>ROUND(I142*H142,2)</f>
        <v>0</v>
      </c>
      <c r="BL142" s="19" t="s">
        <v>447</v>
      </c>
      <c r="BM142" s="227" t="s">
        <v>4900</v>
      </c>
    </row>
    <row r="143" s="2" customFormat="1">
      <c r="A143" s="40"/>
      <c r="B143" s="41"/>
      <c r="C143" s="42"/>
      <c r="D143" s="229" t="s">
        <v>343</v>
      </c>
      <c r="E143" s="42"/>
      <c r="F143" s="230" t="s">
        <v>4901</v>
      </c>
      <c r="G143" s="42"/>
      <c r="H143" s="42"/>
      <c r="I143" s="231"/>
      <c r="J143" s="42"/>
      <c r="K143" s="42"/>
      <c r="L143" s="46"/>
      <c r="M143" s="232"/>
      <c r="N143" s="233"/>
      <c r="O143" s="86"/>
      <c r="P143" s="86"/>
      <c r="Q143" s="86"/>
      <c r="R143" s="86"/>
      <c r="S143" s="86"/>
      <c r="T143" s="86"/>
      <c r="U143" s="87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T143" s="19" t="s">
        <v>343</v>
      </c>
      <c r="AU143" s="19" t="s">
        <v>85</v>
      </c>
    </row>
    <row r="144" s="2" customFormat="1">
      <c r="A144" s="40"/>
      <c r="B144" s="41"/>
      <c r="C144" s="42"/>
      <c r="D144" s="234" t="s">
        <v>345</v>
      </c>
      <c r="E144" s="42"/>
      <c r="F144" s="235" t="s">
        <v>4902</v>
      </c>
      <c r="G144" s="42"/>
      <c r="H144" s="42"/>
      <c r="I144" s="231"/>
      <c r="J144" s="42"/>
      <c r="K144" s="42"/>
      <c r="L144" s="46"/>
      <c r="M144" s="232"/>
      <c r="N144" s="233"/>
      <c r="O144" s="86"/>
      <c r="P144" s="86"/>
      <c r="Q144" s="86"/>
      <c r="R144" s="86"/>
      <c r="S144" s="86"/>
      <c r="T144" s="86"/>
      <c r="U144" s="87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T144" s="19" t="s">
        <v>345</v>
      </c>
      <c r="AU144" s="19" t="s">
        <v>85</v>
      </c>
    </row>
    <row r="145" s="2" customFormat="1" ht="16.5" customHeight="1">
      <c r="A145" s="40"/>
      <c r="B145" s="41"/>
      <c r="C145" s="257" t="s">
        <v>471</v>
      </c>
      <c r="D145" s="257" t="s">
        <v>395</v>
      </c>
      <c r="E145" s="258" t="s">
        <v>4903</v>
      </c>
      <c r="F145" s="259" t="s">
        <v>4904</v>
      </c>
      <c r="G145" s="260" t="s">
        <v>666</v>
      </c>
      <c r="H145" s="261">
        <v>11</v>
      </c>
      <c r="I145" s="262"/>
      <c r="J145" s="263">
        <f>ROUND(I145*H145,2)</f>
        <v>0</v>
      </c>
      <c r="K145" s="259" t="s">
        <v>341</v>
      </c>
      <c r="L145" s="264"/>
      <c r="M145" s="265" t="s">
        <v>19</v>
      </c>
      <c r="N145" s="266" t="s">
        <v>47</v>
      </c>
      <c r="O145" s="86"/>
      <c r="P145" s="225">
        <f>O145*H145</f>
        <v>0</v>
      </c>
      <c r="Q145" s="225">
        <v>0.00010000000000000001</v>
      </c>
      <c r="R145" s="225">
        <f>Q145*H145</f>
        <v>0.0011000000000000001</v>
      </c>
      <c r="S145" s="225">
        <v>0</v>
      </c>
      <c r="T145" s="225">
        <f>S145*H145</f>
        <v>0</v>
      </c>
      <c r="U145" s="226" t="s">
        <v>19</v>
      </c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R145" s="227" t="s">
        <v>565</v>
      </c>
      <c r="AT145" s="227" t="s">
        <v>395</v>
      </c>
      <c r="AU145" s="227" t="s">
        <v>85</v>
      </c>
      <c r="AY145" s="19" t="s">
        <v>335</v>
      </c>
      <c r="BE145" s="228">
        <f>IF(N145="základní",J145,0)</f>
        <v>0</v>
      </c>
      <c r="BF145" s="228">
        <f>IF(N145="snížená",J145,0)</f>
        <v>0</v>
      </c>
      <c r="BG145" s="228">
        <f>IF(N145="zákl. přenesená",J145,0)</f>
        <v>0</v>
      </c>
      <c r="BH145" s="228">
        <f>IF(N145="sníž. přenesená",J145,0)</f>
        <v>0</v>
      </c>
      <c r="BI145" s="228">
        <f>IF(N145="nulová",J145,0)</f>
        <v>0</v>
      </c>
      <c r="BJ145" s="19" t="s">
        <v>83</v>
      </c>
      <c r="BK145" s="228">
        <f>ROUND(I145*H145,2)</f>
        <v>0</v>
      </c>
      <c r="BL145" s="19" t="s">
        <v>447</v>
      </c>
      <c r="BM145" s="227" t="s">
        <v>4905</v>
      </c>
    </row>
    <row r="146" s="2" customFormat="1">
      <c r="A146" s="40"/>
      <c r="B146" s="41"/>
      <c r="C146" s="42"/>
      <c r="D146" s="229" t="s">
        <v>343</v>
      </c>
      <c r="E146" s="42"/>
      <c r="F146" s="230" t="s">
        <v>4904</v>
      </c>
      <c r="G146" s="42"/>
      <c r="H146" s="42"/>
      <c r="I146" s="231"/>
      <c r="J146" s="42"/>
      <c r="K146" s="42"/>
      <c r="L146" s="46"/>
      <c r="M146" s="232"/>
      <c r="N146" s="233"/>
      <c r="O146" s="86"/>
      <c r="P146" s="86"/>
      <c r="Q146" s="86"/>
      <c r="R146" s="86"/>
      <c r="S146" s="86"/>
      <c r="T146" s="86"/>
      <c r="U146" s="87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T146" s="19" t="s">
        <v>343</v>
      </c>
      <c r="AU146" s="19" t="s">
        <v>85</v>
      </c>
    </row>
    <row r="147" s="2" customFormat="1" ht="16.5" customHeight="1">
      <c r="A147" s="40"/>
      <c r="B147" s="41"/>
      <c r="C147" s="216" t="s">
        <v>478</v>
      </c>
      <c r="D147" s="216" t="s">
        <v>337</v>
      </c>
      <c r="E147" s="217" t="s">
        <v>4906</v>
      </c>
      <c r="F147" s="218" t="s">
        <v>4907</v>
      </c>
      <c r="G147" s="219" t="s">
        <v>666</v>
      </c>
      <c r="H147" s="220">
        <v>5</v>
      </c>
      <c r="I147" s="221"/>
      <c r="J147" s="222">
        <f>ROUND(I147*H147,2)</f>
        <v>0</v>
      </c>
      <c r="K147" s="218" t="s">
        <v>341</v>
      </c>
      <c r="L147" s="46"/>
      <c r="M147" s="223" t="s">
        <v>19</v>
      </c>
      <c r="N147" s="224" t="s">
        <v>47</v>
      </c>
      <c r="O147" s="86"/>
      <c r="P147" s="225">
        <f>O147*H147</f>
        <v>0</v>
      </c>
      <c r="Q147" s="225">
        <v>0</v>
      </c>
      <c r="R147" s="225">
        <f>Q147*H147</f>
        <v>0</v>
      </c>
      <c r="S147" s="225">
        <v>0</v>
      </c>
      <c r="T147" s="225">
        <f>S147*H147</f>
        <v>0</v>
      </c>
      <c r="U147" s="226" t="s">
        <v>19</v>
      </c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R147" s="227" t="s">
        <v>447</v>
      </c>
      <c r="AT147" s="227" t="s">
        <v>337</v>
      </c>
      <c r="AU147" s="227" t="s">
        <v>85</v>
      </c>
      <c r="AY147" s="19" t="s">
        <v>335</v>
      </c>
      <c r="BE147" s="228">
        <f>IF(N147="základní",J147,0)</f>
        <v>0</v>
      </c>
      <c r="BF147" s="228">
        <f>IF(N147="snížená",J147,0)</f>
        <v>0</v>
      </c>
      <c r="BG147" s="228">
        <f>IF(N147="zákl. přenesená",J147,0)</f>
        <v>0</v>
      </c>
      <c r="BH147" s="228">
        <f>IF(N147="sníž. přenesená",J147,0)</f>
        <v>0</v>
      </c>
      <c r="BI147" s="228">
        <f>IF(N147="nulová",J147,0)</f>
        <v>0</v>
      </c>
      <c r="BJ147" s="19" t="s">
        <v>83</v>
      </c>
      <c r="BK147" s="228">
        <f>ROUND(I147*H147,2)</f>
        <v>0</v>
      </c>
      <c r="BL147" s="19" t="s">
        <v>447</v>
      </c>
      <c r="BM147" s="227" t="s">
        <v>4908</v>
      </c>
    </row>
    <row r="148" s="2" customFormat="1">
      <c r="A148" s="40"/>
      <c r="B148" s="41"/>
      <c r="C148" s="42"/>
      <c r="D148" s="229" t="s">
        <v>343</v>
      </c>
      <c r="E148" s="42"/>
      <c r="F148" s="230" t="s">
        <v>4909</v>
      </c>
      <c r="G148" s="42"/>
      <c r="H148" s="42"/>
      <c r="I148" s="231"/>
      <c r="J148" s="42"/>
      <c r="K148" s="42"/>
      <c r="L148" s="46"/>
      <c r="M148" s="232"/>
      <c r="N148" s="233"/>
      <c r="O148" s="86"/>
      <c r="P148" s="86"/>
      <c r="Q148" s="86"/>
      <c r="R148" s="86"/>
      <c r="S148" s="86"/>
      <c r="T148" s="86"/>
      <c r="U148" s="87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T148" s="19" t="s">
        <v>343</v>
      </c>
      <c r="AU148" s="19" t="s">
        <v>85</v>
      </c>
    </row>
    <row r="149" s="2" customFormat="1">
      <c r="A149" s="40"/>
      <c r="B149" s="41"/>
      <c r="C149" s="42"/>
      <c r="D149" s="234" t="s">
        <v>345</v>
      </c>
      <c r="E149" s="42"/>
      <c r="F149" s="235" t="s">
        <v>4910</v>
      </c>
      <c r="G149" s="42"/>
      <c r="H149" s="42"/>
      <c r="I149" s="231"/>
      <c r="J149" s="42"/>
      <c r="K149" s="42"/>
      <c r="L149" s="46"/>
      <c r="M149" s="232"/>
      <c r="N149" s="233"/>
      <c r="O149" s="86"/>
      <c r="P149" s="86"/>
      <c r="Q149" s="86"/>
      <c r="R149" s="86"/>
      <c r="S149" s="86"/>
      <c r="T149" s="86"/>
      <c r="U149" s="87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T149" s="19" t="s">
        <v>345</v>
      </c>
      <c r="AU149" s="19" t="s">
        <v>85</v>
      </c>
    </row>
    <row r="150" s="2" customFormat="1" ht="16.5" customHeight="1">
      <c r="A150" s="40"/>
      <c r="B150" s="41"/>
      <c r="C150" s="257" t="s">
        <v>7</v>
      </c>
      <c r="D150" s="257" t="s">
        <v>395</v>
      </c>
      <c r="E150" s="258" t="s">
        <v>4911</v>
      </c>
      <c r="F150" s="259" t="s">
        <v>4912</v>
      </c>
      <c r="G150" s="260" t="s">
        <v>666</v>
      </c>
      <c r="H150" s="261">
        <v>3</v>
      </c>
      <c r="I150" s="262"/>
      <c r="J150" s="263">
        <f>ROUND(I150*H150,2)</f>
        <v>0</v>
      </c>
      <c r="K150" s="259" t="s">
        <v>341</v>
      </c>
      <c r="L150" s="264"/>
      <c r="M150" s="265" t="s">
        <v>19</v>
      </c>
      <c r="N150" s="266" t="s">
        <v>47</v>
      </c>
      <c r="O150" s="86"/>
      <c r="P150" s="225">
        <f>O150*H150</f>
        <v>0</v>
      </c>
      <c r="Q150" s="225">
        <v>0.00050000000000000001</v>
      </c>
      <c r="R150" s="225">
        <f>Q150*H150</f>
        <v>0.0015</v>
      </c>
      <c r="S150" s="225">
        <v>0</v>
      </c>
      <c r="T150" s="225">
        <f>S150*H150</f>
        <v>0</v>
      </c>
      <c r="U150" s="226" t="s">
        <v>19</v>
      </c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R150" s="227" t="s">
        <v>565</v>
      </c>
      <c r="AT150" s="227" t="s">
        <v>395</v>
      </c>
      <c r="AU150" s="227" t="s">
        <v>85</v>
      </c>
      <c r="AY150" s="19" t="s">
        <v>335</v>
      </c>
      <c r="BE150" s="228">
        <f>IF(N150="základní",J150,0)</f>
        <v>0</v>
      </c>
      <c r="BF150" s="228">
        <f>IF(N150="snížená",J150,0)</f>
        <v>0</v>
      </c>
      <c r="BG150" s="228">
        <f>IF(N150="zákl. přenesená",J150,0)</f>
        <v>0</v>
      </c>
      <c r="BH150" s="228">
        <f>IF(N150="sníž. přenesená",J150,0)</f>
        <v>0</v>
      </c>
      <c r="BI150" s="228">
        <f>IF(N150="nulová",J150,0)</f>
        <v>0</v>
      </c>
      <c r="BJ150" s="19" t="s">
        <v>83</v>
      </c>
      <c r="BK150" s="228">
        <f>ROUND(I150*H150,2)</f>
        <v>0</v>
      </c>
      <c r="BL150" s="19" t="s">
        <v>447</v>
      </c>
      <c r="BM150" s="227" t="s">
        <v>4913</v>
      </c>
    </row>
    <row r="151" s="2" customFormat="1">
      <c r="A151" s="40"/>
      <c r="B151" s="41"/>
      <c r="C151" s="42"/>
      <c r="D151" s="229" t="s">
        <v>343</v>
      </c>
      <c r="E151" s="42"/>
      <c r="F151" s="230" t="s">
        <v>4912</v>
      </c>
      <c r="G151" s="42"/>
      <c r="H151" s="42"/>
      <c r="I151" s="231"/>
      <c r="J151" s="42"/>
      <c r="K151" s="42"/>
      <c r="L151" s="46"/>
      <c r="M151" s="232"/>
      <c r="N151" s="233"/>
      <c r="O151" s="86"/>
      <c r="P151" s="86"/>
      <c r="Q151" s="86"/>
      <c r="R151" s="86"/>
      <c r="S151" s="86"/>
      <c r="T151" s="86"/>
      <c r="U151" s="87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T151" s="19" t="s">
        <v>343</v>
      </c>
      <c r="AU151" s="19" t="s">
        <v>85</v>
      </c>
    </row>
    <row r="152" s="2" customFormat="1" ht="16.5" customHeight="1">
      <c r="A152" s="40"/>
      <c r="B152" s="41"/>
      <c r="C152" s="257" t="s">
        <v>490</v>
      </c>
      <c r="D152" s="257" t="s">
        <v>395</v>
      </c>
      <c r="E152" s="258" t="s">
        <v>4914</v>
      </c>
      <c r="F152" s="259" t="s">
        <v>4915</v>
      </c>
      <c r="G152" s="260" t="s">
        <v>666</v>
      </c>
      <c r="H152" s="261">
        <v>2</v>
      </c>
      <c r="I152" s="262"/>
      <c r="J152" s="263">
        <f>ROUND(I152*H152,2)</f>
        <v>0</v>
      </c>
      <c r="K152" s="259" t="s">
        <v>341</v>
      </c>
      <c r="L152" s="264"/>
      <c r="M152" s="265" t="s">
        <v>19</v>
      </c>
      <c r="N152" s="266" t="s">
        <v>47</v>
      </c>
      <c r="O152" s="86"/>
      <c r="P152" s="225">
        <f>O152*H152</f>
        <v>0</v>
      </c>
      <c r="Q152" s="225">
        <v>0.00060999999999999997</v>
      </c>
      <c r="R152" s="225">
        <f>Q152*H152</f>
        <v>0.00122</v>
      </c>
      <c r="S152" s="225">
        <v>0</v>
      </c>
      <c r="T152" s="225">
        <f>S152*H152</f>
        <v>0</v>
      </c>
      <c r="U152" s="226" t="s">
        <v>19</v>
      </c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R152" s="227" t="s">
        <v>565</v>
      </c>
      <c r="AT152" s="227" t="s">
        <v>395</v>
      </c>
      <c r="AU152" s="227" t="s">
        <v>85</v>
      </c>
      <c r="AY152" s="19" t="s">
        <v>335</v>
      </c>
      <c r="BE152" s="228">
        <f>IF(N152="základní",J152,0)</f>
        <v>0</v>
      </c>
      <c r="BF152" s="228">
        <f>IF(N152="snížená",J152,0)</f>
        <v>0</v>
      </c>
      <c r="BG152" s="228">
        <f>IF(N152="zákl. přenesená",J152,0)</f>
        <v>0</v>
      </c>
      <c r="BH152" s="228">
        <f>IF(N152="sníž. přenesená",J152,0)</f>
        <v>0</v>
      </c>
      <c r="BI152" s="228">
        <f>IF(N152="nulová",J152,0)</f>
        <v>0</v>
      </c>
      <c r="BJ152" s="19" t="s">
        <v>83</v>
      </c>
      <c r="BK152" s="228">
        <f>ROUND(I152*H152,2)</f>
        <v>0</v>
      </c>
      <c r="BL152" s="19" t="s">
        <v>447</v>
      </c>
      <c r="BM152" s="227" t="s">
        <v>4916</v>
      </c>
    </row>
    <row r="153" s="2" customFormat="1">
      <c r="A153" s="40"/>
      <c r="B153" s="41"/>
      <c r="C153" s="42"/>
      <c r="D153" s="229" t="s">
        <v>343</v>
      </c>
      <c r="E153" s="42"/>
      <c r="F153" s="230" t="s">
        <v>4915</v>
      </c>
      <c r="G153" s="42"/>
      <c r="H153" s="42"/>
      <c r="I153" s="231"/>
      <c r="J153" s="42"/>
      <c r="K153" s="42"/>
      <c r="L153" s="46"/>
      <c r="M153" s="232"/>
      <c r="N153" s="233"/>
      <c r="O153" s="86"/>
      <c r="P153" s="86"/>
      <c r="Q153" s="86"/>
      <c r="R153" s="86"/>
      <c r="S153" s="86"/>
      <c r="T153" s="86"/>
      <c r="U153" s="87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T153" s="19" t="s">
        <v>343</v>
      </c>
      <c r="AU153" s="19" t="s">
        <v>85</v>
      </c>
    </row>
    <row r="154" s="2" customFormat="1" ht="16.5" customHeight="1">
      <c r="A154" s="40"/>
      <c r="B154" s="41"/>
      <c r="C154" s="216" t="s">
        <v>496</v>
      </c>
      <c r="D154" s="216" t="s">
        <v>337</v>
      </c>
      <c r="E154" s="217" t="s">
        <v>4917</v>
      </c>
      <c r="F154" s="218" t="s">
        <v>4918</v>
      </c>
      <c r="G154" s="219" t="s">
        <v>666</v>
      </c>
      <c r="H154" s="220">
        <v>1</v>
      </c>
      <c r="I154" s="221"/>
      <c r="J154" s="222">
        <f>ROUND(I154*H154,2)</f>
        <v>0</v>
      </c>
      <c r="K154" s="218" t="s">
        <v>341</v>
      </c>
      <c r="L154" s="46"/>
      <c r="M154" s="223" t="s">
        <v>19</v>
      </c>
      <c r="N154" s="224" t="s">
        <v>47</v>
      </c>
      <c r="O154" s="86"/>
      <c r="P154" s="225">
        <f>O154*H154</f>
        <v>0</v>
      </c>
      <c r="Q154" s="225">
        <v>0</v>
      </c>
      <c r="R154" s="225">
        <f>Q154*H154</f>
        <v>0</v>
      </c>
      <c r="S154" s="225">
        <v>0</v>
      </c>
      <c r="T154" s="225">
        <f>S154*H154</f>
        <v>0</v>
      </c>
      <c r="U154" s="226" t="s">
        <v>19</v>
      </c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R154" s="227" t="s">
        <v>447</v>
      </c>
      <c r="AT154" s="227" t="s">
        <v>337</v>
      </c>
      <c r="AU154" s="227" t="s">
        <v>85</v>
      </c>
      <c r="AY154" s="19" t="s">
        <v>335</v>
      </c>
      <c r="BE154" s="228">
        <f>IF(N154="základní",J154,0)</f>
        <v>0</v>
      </c>
      <c r="BF154" s="228">
        <f>IF(N154="snížená",J154,0)</f>
        <v>0</v>
      </c>
      <c r="BG154" s="228">
        <f>IF(N154="zákl. přenesená",J154,0)</f>
        <v>0</v>
      </c>
      <c r="BH154" s="228">
        <f>IF(N154="sníž. přenesená",J154,0)</f>
        <v>0</v>
      </c>
      <c r="BI154" s="228">
        <f>IF(N154="nulová",J154,0)</f>
        <v>0</v>
      </c>
      <c r="BJ154" s="19" t="s">
        <v>83</v>
      </c>
      <c r="BK154" s="228">
        <f>ROUND(I154*H154,2)</f>
        <v>0</v>
      </c>
      <c r="BL154" s="19" t="s">
        <v>447</v>
      </c>
      <c r="BM154" s="227" t="s">
        <v>4919</v>
      </c>
    </row>
    <row r="155" s="2" customFormat="1">
      <c r="A155" s="40"/>
      <c r="B155" s="41"/>
      <c r="C155" s="42"/>
      <c r="D155" s="229" t="s">
        <v>343</v>
      </c>
      <c r="E155" s="42"/>
      <c r="F155" s="230" t="s">
        <v>4918</v>
      </c>
      <c r="G155" s="42"/>
      <c r="H155" s="42"/>
      <c r="I155" s="231"/>
      <c r="J155" s="42"/>
      <c r="K155" s="42"/>
      <c r="L155" s="46"/>
      <c r="M155" s="232"/>
      <c r="N155" s="233"/>
      <c r="O155" s="86"/>
      <c r="P155" s="86"/>
      <c r="Q155" s="86"/>
      <c r="R155" s="86"/>
      <c r="S155" s="86"/>
      <c r="T155" s="86"/>
      <c r="U155" s="87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T155" s="19" t="s">
        <v>343</v>
      </c>
      <c r="AU155" s="19" t="s">
        <v>85</v>
      </c>
    </row>
    <row r="156" s="2" customFormat="1">
      <c r="A156" s="40"/>
      <c r="B156" s="41"/>
      <c r="C156" s="42"/>
      <c r="D156" s="234" t="s">
        <v>345</v>
      </c>
      <c r="E156" s="42"/>
      <c r="F156" s="235" t="s">
        <v>4920</v>
      </c>
      <c r="G156" s="42"/>
      <c r="H156" s="42"/>
      <c r="I156" s="231"/>
      <c r="J156" s="42"/>
      <c r="K156" s="42"/>
      <c r="L156" s="46"/>
      <c r="M156" s="232"/>
      <c r="N156" s="233"/>
      <c r="O156" s="86"/>
      <c r="P156" s="86"/>
      <c r="Q156" s="86"/>
      <c r="R156" s="86"/>
      <c r="S156" s="86"/>
      <c r="T156" s="86"/>
      <c r="U156" s="87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T156" s="19" t="s">
        <v>345</v>
      </c>
      <c r="AU156" s="19" t="s">
        <v>85</v>
      </c>
    </row>
    <row r="157" s="2" customFormat="1" ht="16.5" customHeight="1">
      <c r="A157" s="40"/>
      <c r="B157" s="41"/>
      <c r="C157" s="257" t="s">
        <v>502</v>
      </c>
      <c r="D157" s="257" t="s">
        <v>395</v>
      </c>
      <c r="E157" s="258" t="s">
        <v>4921</v>
      </c>
      <c r="F157" s="259" t="s">
        <v>4922</v>
      </c>
      <c r="G157" s="260" t="s">
        <v>666</v>
      </c>
      <c r="H157" s="261">
        <v>1</v>
      </c>
      <c r="I157" s="262"/>
      <c r="J157" s="263">
        <f>ROUND(I157*H157,2)</f>
        <v>0</v>
      </c>
      <c r="K157" s="259" t="s">
        <v>341</v>
      </c>
      <c r="L157" s="264"/>
      <c r="M157" s="265" t="s">
        <v>19</v>
      </c>
      <c r="N157" s="266" t="s">
        <v>47</v>
      </c>
      <c r="O157" s="86"/>
      <c r="P157" s="225">
        <f>O157*H157</f>
        <v>0</v>
      </c>
      <c r="Q157" s="225">
        <v>0.0044999999999999997</v>
      </c>
      <c r="R157" s="225">
        <f>Q157*H157</f>
        <v>0.0044999999999999997</v>
      </c>
      <c r="S157" s="225">
        <v>0</v>
      </c>
      <c r="T157" s="225">
        <f>S157*H157</f>
        <v>0</v>
      </c>
      <c r="U157" s="226" t="s">
        <v>19</v>
      </c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R157" s="227" t="s">
        <v>565</v>
      </c>
      <c r="AT157" s="227" t="s">
        <v>395</v>
      </c>
      <c r="AU157" s="227" t="s">
        <v>85</v>
      </c>
      <c r="AY157" s="19" t="s">
        <v>335</v>
      </c>
      <c r="BE157" s="228">
        <f>IF(N157="základní",J157,0)</f>
        <v>0</v>
      </c>
      <c r="BF157" s="228">
        <f>IF(N157="snížená",J157,0)</f>
        <v>0</v>
      </c>
      <c r="BG157" s="228">
        <f>IF(N157="zákl. přenesená",J157,0)</f>
        <v>0</v>
      </c>
      <c r="BH157" s="228">
        <f>IF(N157="sníž. přenesená",J157,0)</f>
        <v>0</v>
      </c>
      <c r="BI157" s="228">
        <f>IF(N157="nulová",J157,0)</f>
        <v>0</v>
      </c>
      <c r="BJ157" s="19" t="s">
        <v>83</v>
      </c>
      <c r="BK157" s="228">
        <f>ROUND(I157*H157,2)</f>
        <v>0</v>
      </c>
      <c r="BL157" s="19" t="s">
        <v>447</v>
      </c>
      <c r="BM157" s="227" t="s">
        <v>4923</v>
      </c>
    </row>
    <row r="158" s="2" customFormat="1">
      <c r="A158" s="40"/>
      <c r="B158" s="41"/>
      <c r="C158" s="42"/>
      <c r="D158" s="229" t="s">
        <v>343</v>
      </c>
      <c r="E158" s="42"/>
      <c r="F158" s="230" t="s">
        <v>4922</v>
      </c>
      <c r="G158" s="42"/>
      <c r="H158" s="42"/>
      <c r="I158" s="231"/>
      <c r="J158" s="42"/>
      <c r="K158" s="42"/>
      <c r="L158" s="46"/>
      <c r="M158" s="232"/>
      <c r="N158" s="233"/>
      <c r="O158" s="86"/>
      <c r="P158" s="86"/>
      <c r="Q158" s="86"/>
      <c r="R158" s="86"/>
      <c r="S158" s="86"/>
      <c r="T158" s="86"/>
      <c r="U158" s="87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T158" s="19" t="s">
        <v>343</v>
      </c>
      <c r="AU158" s="19" t="s">
        <v>85</v>
      </c>
    </row>
    <row r="159" s="2" customFormat="1" ht="16.5" customHeight="1">
      <c r="A159" s="40"/>
      <c r="B159" s="41"/>
      <c r="C159" s="216" t="s">
        <v>510</v>
      </c>
      <c r="D159" s="216" t="s">
        <v>337</v>
      </c>
      <c r="E159" s="217" t="s">
        <v>4924</v>
      </c>
      <c r="F159" s="218" t="s">
        <v>4925</v>
      </c>
      <c r="G159" s="219" t="s">
        <v>666</v>
      </c>
      <c r="H159" s="220">
        <v>1</v>
      </c>
      <c r="I159" s="221"/>
      <c r="J159" s="222">
        <f>ROUND(I159*H159,2)</f>
        <v>0</v>
      </c>
      <c r="K159" s="218" t="s">
        <v>341</v>
      </c>
      <c r="L159" s="46"/>
      <c r="M159" s="223" t="s">
        <v>19</v>
      </c>
      <c r="N159" s="224" t="s">
        <v>47</v>
      </c>
      <c r="O159" s="86"/>
      <c r="P159" s="225">
        <f>O159*H159</f>
        <v>0</v>
      </c>
      <c r="Q159" s="225">
        <v>0</v>
      </c>
      <c r="R159" s="225">
        <f>Q159*H159</f>
        <v>0</v>
      </c>
      <c r="S159" s="225">
        <v>0</v>
      </c>
      <c r="T159" s="225">
        <f>S159*H159</f>
        <v>0</v>
      </c>
      <c r="U159" s="226" t="s">
        <v>19</v>
      </c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R159" s="227" t="s">
        <v>447</v>
      </c>
      <c r="AT159" s="227" t="s">
        <v>337</v>
      </c>
      <c r="AU159" s="227" t="s">
        <v>85</v>
      </c>
      <c r="AY159" s="19" t="s">
        <v>335</v>
      </c>
      <c r="BE159" s="228">
        <f>IF(N159="základní",J159,0)</f>
        <v>0</v>
      </c>
      <c r="BF159" s="228">
        <f>IF(N159="snížená",J159,0)</f>
        <v>0</v>
      </c>
      <c r="BG159" s="228">
        <f>IF(N159="zákl. přenesená",J159,0)</f>
        <v>0</v>
      </c>
      <c r="BH159" s="228">
        <f>IF(N159="sníž. přenesená",J159,0)</f>
        <v>0</v>
      </c>
      <c r="BI159" s="228">
        <f>IF(N159="nulová",J159,0)</f>
        <v>0</v>
      </c>
      <c r="BJ159" s="19" t="s">
        <v>83</v>
      </c>
      <c r="BK159" s="228">
        <f>ROUND(I159*H159,2)</f>
        <v>0</v>
      </c>
      <c r="BL159" s="19" t="s">
        <v>447</v>
      </c>
      <c r="BM159" s="227" t="s">
        <v>4926</v>
      </c>
    </row>
    <row r="160" s="2" customFormat="1">
      <c r="A160" s="40"/>
      <c r="B160" s="41"/>
      <c r="C160" s="42"/>
      <c r="D160" s="229" t="s">
        <v>343</v>
      </c>
      <c r="E160" s="42"/>
      <c r="F160" s="230" t="s">
        <v>4927</v>
      </c>
      <c r="G160" s="42"/>
      <c r="H160" s="42"/>
      <c r="I160" s="231"/>
      <c r="J160" s="42"/>
      <c r="K160" s="42"/>
      <c r="L160" s="46"/>
      <c r="M160" s="232"/>
      <c r="N160" s="233"/>
      <c r="O160" s="86"/>
      <c r="P160" s="86"/>
      <c r="Q160" s="86"/>
      <c r="R160" s="86"/>
      <c r="S160" s="86"/>
      <c r="T160" s="86"/>
      <c r="U160" s="87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T160" s="19" t="s">
        <v>343</v>
      </c>
      <c r="AU160" s="19" t="s">
        <v>85</v>
      </c>
    </row>
    <row r="161" s="2" customFormat="1">
      <c r="A161" s="40"/>
      <c r="B161" s="41"/>
      <c r="C161" s="42"/>
      <c r="D161" s="234" t="s">
        <v>345</v>
      </c>
      <c r="E161" s="42"/>
      <c r="F161" s="235" t="s">
        <v>4928</v>
      </c>
      <c r="G161" s="42"/>
      <c r="H161" s="42"/>
      <c r="I161" s="231"/>
      <c r="J161" s="42"/>
      <c r="K161" s="42"/>
      <c r="L161" s="46"/>
      <c r="M161" s="232"/>
      <c r="N161" s="233"/>
      <c r="O161" s="86"/>
      <c r="P161" s="86"/>
      <c r="Q161" s="86"/>
      <c r="R161" s="86"/>
      <c r="S161" s="86"/>
      <c r="T161" s="86"/>
      <c r="U161" s="87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T161" s="19" t="s">
        <v>345</v>
      </c>
      <c r="AU161" s="19" t="s">
        <v>85</v>
      </c>
    </row>
    <row r="162" s="2" customFormat="1" ht="16.5" customHeight="1">
      <c r="A162" s="40"/>
      <c r="B162" s="41"/>
      <c r="C162" s="257" t="s">
        <v>516</v>
      </c>
      <c r="D162" s="257" t="s">
        <v>395</v>
      </c>
      <c r="E162" s="258" t="s">
        <v>4929</v>
      </c>
      <c r="F162" s="259" t="s">
        <v>4930</v>
      </c>
      <c r="G162" s="260" t="s">
        <v>666</v>
      </c>
      <c r="H162" s="261">
        <v>1</v>
      </c>
      <c r="I162" s="262"/>
      <c r="J162" s="263">
        <f>ROUND(I162*H162,2)</f>
        <v>0</v>
      </c>
      <c r="K162" s="259" t="s">
        <v>341</v>
      </c>
      <c r="L162" s="264"/>
      <c r="M162" s="265" t="s">
        <v>19</v>
      </c>
      <c r="N162" s="266" t="s">
        <v>47</v>
      </c>
      <c r="O162" s="86"/>
      <c r="P162" s="225">
        <f>O162*H162</f>
        <v>0</v>
      </c>
      <c r="Q162" s="225">
        <v>3.0000000000000001E-05</v>
      </c>
      <c r="R162" s="225">
        <f>Q162*H162</f>
        <v>3.0000000000000001E-05</v>
      </c>
      <c r="S162" s="225">
        <v>0</v>
      </c>
      <c r="T162" s="225">
        <f>S162*H162</f>
        <v>0</v>
      </c>
      <c r="U162" s="226" t="s">
        <v>19</v>
      </c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R162" s="227" t="s">
        <v>565</v>
      </c>
      <c r="AT162" s="227" t="s">
        <v>395</v>
      </c>
      <c r="AU162" s="227" t="s">
        <v>85</v>
      </c>
      <c r="AY162" s="19" t="s">
        <v>335</v>
      </c>
      <c r="BE162" s="228">
        <f>IF(N162="základní",J162,0)</f>
        <v>0</v>
      </c>
      <c r="BF162" s="228">
        <f>IF(N162="snížená",J162,0)</f>
        <v>0</v>
      </c>
      <c r="BG162" s="228">
        <f>IF(N162="zákl. přenesená",J162,0)</f>
        <v>0</v>
      </c>
      <c r="BH162" s="228">
        <f>IF(N162="sníž. přenesená",J162,0)</f>
        <v>0</v>
      </c>
      <c r="BI162" s="228">
        <f>IF(N162="nulová",J162,0)</f>
        <v>0</v>
      </c>
      <c r="BJ162" s="19" t="s">
        <v>83</v>
      </c>
      <c r="BK162" s="228">
        <f>ROUND(I162*H162,2)</f>
        <v>0</v>
      </c>
      <c r="BL162" s="19" t="s">
        <v>447</v>
      </c>
      <c r="BM162" s="227" t="s">
        <v>4931</v>
      </c>
    </row>
    <row r="163" s="2" customFormat="1">
      <c r="A163" s="40"/>
      <c r="B163" s="41"/>
      <c r="C163" s="42"/>
      <c r="D163" s="229" t="s">
        <v>343</v>
      </c>
      <c r="E163" s="42"/>
      <c r="F163" s="230" t="s">
        <v>4930</v>
      </c>
      <c r="G163" s="42"/>
      <c r="H163" s="42"/>
      <c r="I163" s="231"/>
      <c r="J163" s="42"/>
      <c r="K163" s="42"/>
      <c r="L163" s="46"/>
      <c r="M163" s="232"/>
      <c r="N163" s="233"/>
      <c r="O163" s="86"/>
      <c r="P163" s="86"/>
      <c r="Q163" s="86"/>
      <c r="R163" s="86"/>
      <c r="S163" s="86"/>
      <c r="T163" s="86"/>
      <c r="U163" s="87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T163" s="19" t="s">
        <v>343</v>
      </c>
      <c r="AU163" s="19" t="s">
        <v>85</v>
      </c>
    </row>
    <row r="164" s="2" customFormat="1" ht="16.5" customHeight="1">
      <c r="A164" s="40"/>
      <c r="B164" s="41"/>
      <c r="C164" s="216" t="s">
        <v>525</v>
      </c>
      <c r="D164" s="216" t="s">
        <v>337</v>
      </c>
      <c r="E164" s="217" t="s">
        <v>4932</v>
      </c>
      <c r="F164" s="218" t="s">
        <v>4933</v>
      </c>
      <c r="G164" s="219" t="s">
        <v>666</v>
      </c>
      <c r="H164" s="220">
        <v>1</v>
      </c>
      <c r="I164" s="221"/>
      <c r="J164" s="222">
        <f>ROUND(I164*H164,2)</f>
        <v>0</v>
      </c>
      <c r="K164" s="218" t="s">
        <v>341</v>
      </c>
      <c r="L164" s="46"/>
      <c r="M164" s="223" t="s">
        <v>19</v>
      </c>
      <c r="N164" s="224" t="s">
        <v>47</v>
      </c>
      <c r="O164" s="86"/>
      <c r="P164" s="225">
        <f>O164*H164</f>
        <v>0</v>
      </c>
      <c r="Q164" s="225">
        <v>0</v>
      </c>
      <c r="R164" s="225">
        <f>Q164*H164</f>
        <v>0</v>
      </c>
      <c r="S164" s="225">
        <v>0</v>
      </c>
      <c r="T164" s="225">
        <f>S164*H164</f>
        <v>0</v>
      </c>
      <c r="U164" s="226" t="s">
        <v>19</v>
      </c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R164" s="227" t="s">
        <v>447</v>
      </c>
      <c r="AT164" s="227" t="s">
        <v>337</v>
      </c>
      <c r="AU164" s="227" t="s">
        <v>85</v>
      </c>
      <c r="AY164" s="19" t="s">
        <v>335</v>
      </c>
      <c r="BE164" s="228">
        <f>IF(N164="základní",J164,0)</f>
        <v>0</v>
      </c>
      <c r="BF164" s="228">
        <f>IF(N164="snížená",J164,0)</f>
        <v>0</v>
      </c>
      <c r="BG164" s="228">
        <f>IF(N164="zákl. přenesená",J164,0)</f>
        <v>0</v>
      </c>
      <c r="BH164" s="228">
        <f>IF(N164="sníž. přenesená",J164,0)</f>
        <v>0</v>
      </c>
      <c r="BI164" s="228">
        <f>IF(N164="nulová",J164,0)</f>
        <v>0</v>
      </c>
      <c r="BJ164" s="19" t="s">
        <v>83</v>
      </c>
      <c r="BK164" s="228">
        <f>ROUND(I164*H164,2)</f>
        <v>0</v>
      </c>
      <c r="BL164" s="19" t="s">
        <v>447</v>
      </c>
      <c r="BM164" s="227" t="s">
        <v>4934</v>
      </c>
    </row>
    <row r="165" s="2" customFormat="1">
      <c r="A165" s="40"/>
      <c r="B165" s="41"/>
      <c r="C165" s="42"/>
      <c r="D165" s="229" t="s">
        <v>343</v>
      </c>
      <c r="E165" s="42"/>
      <c r="F165" s="230" t="s">
        <v>4933</v>
      </c>
      <c r="G165" s="42"/>
      <c r="H165" s="42"/>
      <c r="I165" s="231"/>
      <c r="J165" s="42"/>
      <c r="K165" s="42"/>
      <c r="L165" s="46"/>
      <c r="M165" s="232"/>
      <c r="N165" s="233"/>
      <c r="O165" s="86"/>
      <c r="P165" s="86"/>
      <c r="Q165" s="86"/>
      <c r="R165" s="86"/>
      <c r="S165" s="86"/>
      <c r="T165" s="86"/>
      <c r="U165" s="87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T165" s="19" t="s">
        <v>343</v>
      </c>
      <c r="AU165" s="19" t="s">
        <v>85</v>
      </c>
    </row>
    <row r="166" s="2" customFormat="1">
      <c r="A166" s="40"/>
      <c r="B166" s="41"/>
      <c r="C166" s="42"/>
      <c r="D166" s="234" t="s">
        <v>345</v>
      </c>
      <c r="E166" s="42"/>
      <c r="F166" s="235" t="s">
        <v>4935</v>
      </c>
      <c r="G166" s="42"/>
      <c r="H166" s="42"/>
      <c r="I166" s="231"/>
      <c r="J166" s="42"/>
      <c r="K166" s="42"/>
      <c r="L166" s="46"/>
      <c r="M166" s="232"/>
      <c r="N166" s="233"/>
      <c r="O166" s="86"/>
      <c r="P166" s="86"/>
      <c r="Q166" s="86"/>
      <c r="R166" s="86"/>
      <c r="S166" s="86"/>
      <c r="T166" s="86"/>
      <c r="U166" s="87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T166" s="19" t="s">
        <v>345</v>
      </c>
      <c r="AU166" s="19" t="s">
        <v>85</v>
      </c>
    </row>
    <row r="167" s="2" customFormat="1" ht="16.5" customHeight="1">
      <c r="A167" s="40"/>
      <c r="B167" s="41"/>
      <c r="C167" s="257" t="s">
        <v>533</v>
      </c>
      <c r="D167" s="257" t="s">
        <v>395</v>
      </c>
      <c r="E167" s="258" t="s">
        <v>4936</v>
      </c>
      <c r="F167" s="259" t="s">
        <v>4937</v>
      </c>
      <c r="G167" s="260" t="s">
        <v>666</v>
      </c>
      <c r="H167" s="261">
        <v>1</v>
      </c>
      <c r="I167" s="262"/>
      <c r="J167" s="263">
        <f>ROUND(I167*H167,2)</f>
        <v>0</v>
      </c>
      <c r="K167" s="259" t="s">
        <v>341</v>
      </c>
      <c r="L167" s="264"/>
      <c r="M167" s="265" t="s">
        <v>19</v>
      </c>
      <c r="N167" s="266" t="s">
        <v>47</v>
      </c>
      <c r="O167" s="86"/>
      <c r="P167" s="225">
        <f>O167*H167</f>
        <v>0</v>
      </c>
      <c r="Q167" s="225">
        <v>0.00080000000000000004</v>
      </c>
      <c r="R167" s="225">
        <f>Q167*H167</f>
        <v>0.00080000000000000004</v>
      </c>
      <c r="S167" s="225">
        <v>0</v>
      </c>
      <c r="T167" s="225">
        <f>S167*H167</f>
        <v>0</v>
      </c>
      <c r="U167" s="226" t="s">
        <v>19</v>
      </c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R167" s="227" t="s">
        <v>565</v>
      </c>
      <c r="AT167" s="227" t="s">
        <v>395</v>
      </c>
      <c r="AU167" s="227" t="s">
        <v>85</v>
      </c>
      <c r="AY167" s="19" t="s">
        <v>335</v>
      </c>
      <c r="BE167" s="228">
        <f>IF(N167="základní",J167,0)</f>
        <v>0</v>
      </c>
      <c r="BF167" s="228">
        <f>IF(N167="snížená",J167,0)</f>
        <v>0</v>
      </c>
      <c r="BG167" s="228">
        <f>IF(N167="zákl. přenesená",J167,0)</f>
        <v>0</v>
      </c>
      <c r="BH167" s="228">
        <f>IF(N167="sníž. přenesená",J167,0)</f>
        <v>0</v>
      </c>
      <c r="BI167" s="228">
        <f>IF(N167="nulová",J167,0)</f>
        <v>0</v>
      </c>
      <c r="BJ167" s="19" t="s">
        <v>83</v>
      </c>
      <c r="BK167" s="228">
        <f>ROUND(I167*H167,2)</f>
        <v>0</v>
      </c>
      <c r="BL167" s="19" t="s">
        <v>447</v>
      </c>
      <c r="BM167" s="227" t="s">
        <v>4938</v>
      </c>
    </row>
    <row r="168" s="2" customFormat="1">
      <c r="A168" s="40"/>
      <c r="B168" s="41"/>
      <c r="C168" s="42"/>
      <c r="D168" s="229" t="s">
        <v>343</v>
      </c>
      <c r="E168" s="42"/>
      <c r="F168" s="230" t="s">
        <v>4937</v>
      </c>
      <c r="G168" s="42"/>
      <c r="H168" s="42"/>
      <c r="I168" s="231"/>
      <c r="J168" s="42"/>
      <c r="K168" s="42"/>
      <c r="L168" s="46"/>
      <c r="M168" s="232"/>
      <c r="N168" s="233"/>
      <c r="O168" s="86"/>
      <c r="P168" s="86"/>
      <c r="Q168" s="86"/>
      <c r="R168" s="86"/>
      <c r="S168" s="86"/>
      <c r="T168" s="86"/>
      <c r="U168" s="87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T168" s="19" t="s">
        <v>343</v>
      </c>
      <c r="AU168" s="19" t="s">
        <v>85</v>
      </c>
    </row>
    <row r="169" s="2" customFormat="1" ht="16.5" customHeight="1">
      <c r="A169" s="40"/>
      <c r="B169" s="41"/>
      <c r="C169" s="216" t="s">
        <v>538</v>
      </c>
      <c r="D169" s="216" t="s">
        <v>337</v>
      </c>
      <c r="E169" s="217" t="s">
        <v>4939</v>
      </c>
      <c r="F169" s="218" t="s">
        <v>4940</v>
      </c>
      <c r="G169" s="219" t="s">
        <v>666</v>
      </c>
      <c r="H169" s="220">
        <v>37</v>
      </c>
      <c r="I169" s="221"/>
      <c r="J169" s="222">
        <f>ROUND(I169*H169,2)</f>
        <v>0</v>
      </c>
      <c r="K169" s="218" t="s">
        <v>341</v>
      </c>
      <c r="L169" s="46"/>
      <c r="M169" s="223" t="s">
        <v>19</v>
      </c>
      <c r="N169" s="224" t="s">
        <v>47</v>
      </c>
      <c r="O169" s="86"/>
      <c r="P169" s="225">
        <f>O169*H169</f>
        <v>0</v>
      </c>
      <c r="Q169" s="225">
        <v>0</v>
      </c>
      <c r="R169" s="225">
        <f>Q169*H169</f>
        <v>0</v>
      </c>
      <c r="S169" s="225">
        <v>0</v>
      </c>
      <c r="T169" s="225">
        <f>S169*H169</f>
        <v>0</v>
      </c>
      <c r="U169" s="226" t="s">
        <v>19</v>
      </c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R169" s="227" t="s">
        <v>447</v>
      </c>
      <c r="AT169" s="227" t="s">
        <v>337</v>
      </c>
      <c r="AU169" s="227" t="s">
        <v>85</v>
      </c>
      <c r="AY169" s="19" t="s">
        <v>335</v>
      </c>
      <c r="BE169" s="228">
        <f>IF(N169="základní",J169,0)</f>
        <v>0</v>
      </c>
      <c r="BF169" s="228">
        <f>IF(N169="snížená",J169,0)</f>
        <v>0</v>
      </c>
      <c r="BG169" s="228">
        <f>IF(N169="zákl. přenesená",J169,0)</f>
        <v>0</v>
      </c>
      <c r="BH169" s="228">
        <f>IF(N169="sníž. přenesená",J169,0)</f>
        <v>0</v>
      </c>
      <c r="BI169" s="228">
        <f>IF(N169="nulová",J169,0)</f>
        <v>0</v>
      </c>
      <c r="BJ169" s="19" t="s">
        <v>83</v>
      </c>
      <c r="BK169" s="228">
        <f>ROUND(I169*H169,2)</f>
        <v>0</v>
      </c>
      <c r="BL169" s="19" t="s">
        <v>447</v>
      </c>
      <c r="BM169" s="227" t="s">
        <v>4941</v>
      </c>
    </row>
    <row r="170" s="2" customFormat="1">
      <c r="A170" s="40"/>
      <c r="B170" s="41"/>
      <c r="C170" s="42"/>
      <c r="D170" s="229" t="s">
        <v>343</v>
      </c>
      <c r="E170" s="42"/>
      <c r="F170" s="230" t="s">
        <v>4942</v>
      </c>
      <c r="G170" s="42"/>
      <c r="H170" s="42"/>
      <c r="I170" s="231"/>
      <c r="J170" s="42"/>
      <c r="K170" s="42"/>
      <c r="L170" s="46"/>
      <c r="M170" s="232"/>
      <c r="N170" s="233"/>
      <c r="O170" s="86"/>
      <c r="P170" s="86"/>
      <c r="Q170" s="86"/>
      <c r="R170" s="86"/>
      <c r="S170" s="86"/>
      <c r="T170" s="86"/>
      <c r="U170" s="87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T170" s="19" t="s">
        <v>343</v>
      </c>
      <c r="AU170" s="19" t="s">
        <v>85</v>
      </c>
    </row>
    <row r="171" s="2" customFormat="1">
      <c r="A171" s="40"/>
      <c r="B171" s="41"/>
      <c r="C171" s="42"/>
      <c r="D171" s="234" t="s">
        <v>345</v>
      </c>
      <c r="E171" s="42"/>
      <c r="F171" s="235" t="s">
        <v>4943</v>
      </c>
      <c r="G171" s="42"/>
      <c r="H171" s="42"/>
      <c r="I171" s="231"/>
      <c r="J171" s="42"/>
      <c r="K171" s="42"/>
      <c r="L171" s="46"/>
      <c r="M171" s="232"/>
      <c r="N171" s="233"/>
      <c r="O171" s="86"/>
      <c r="P171" s="86"/>
      <c r="Q171" s="86"/>
      <c r="R171" s="86"/>
      <c r="S171" s="86"/>
      <c r="T171" s="86"/>
      <c r="U171" s="87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T171" s="19" t="s">
        <v>345</v>
      </c>
      <c r="AU171" s="19" t="s">
        <v>85</v>
      </c>
    </row>
    <row r="172" s="2" customFormat="1" ht="16.5" customHeight="1">
      <c r="A172" s="40"/>
      <c r="B172" s="41"/>
      <c r="C172" s="257" t="s">
        <v>545</v>
      </c>
      <c r="D172" s="257" t="s">
        <v>395</v>
      </c>
      <c r="E172" s="258" t="s">
        <v>4944</v>
      </c>
      <c r="F172" s="259" t="s">
        <v>4945</v>
      </c>
      <c r="G172" s="260" t="s">
        <v>666</v>
      </c>
      <c r="H172" s="261">
        <v>2</v>
      </c>
      <c r="I172" s="262"/>
      <c r="J172" s="263">
        <f>ROUND(I172*H172,2)</f>
        <v>0</v>
      </c>
      <c r="K172" s="259" t="s">
        <v>341</v>
      </c>
      <c r="L172" s="264"/>
      <c r="M172" s="265" t="s">
        <v>19</v>
      </c>
      <c r="N172" s="266" t="s">
        <v>47</v>
      </c>
      <c r="O172" s="86"/>
      <c r="P172" s="225">
        <f>O172*H172</f>
        <v>0</v>
      </c>
      <c r="Q172" s="225">
        <v>0.00010000000000000001</v>
      </c>
      <c r="R172" s="225">
        <f>Q172*H172</f>
        <v>0.00020000000000000001</v>
      </c>
      <c r="S172" s="225">
        <v>0</v>
      </c>
      <c r="T172" s="225">
        <f>S172*H172</f>
        <v>0</v>
      </c>
      <c r="U172" s="226" t="s">
        <v>19</v>
      </c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R172" s="227" t="s">
        <v>565</v>
      </c>
      <c r="AT172" s="227" t="s">
        <v>395</v>
      </c>
      <c r="AU172" s="227" t="s">
        <v>85</v>
      </c>
      <c r="AY172" s="19" t="s">
        <v>335</v>
      </c>
      <c r="BE172" s="228">
        <f>IF(N172="základní",J172,0)</f>
        <v>0</v>
      </c>
      <c r="BF172" s="228">
        <f>IF(N172="snížená",J172,0)</f>
        <v>0</v>
      </c>
      <c r="BG172" s="228">
        <f>IF(N172="zákl. přenesená",J172,0)</f>
        <v>0</v>
      </c>
      <c r="BH172" s="228">
        <f>IF(N172="sníž. přenesená",J172,0)</f>
        <v>0</v>
      </c>
      <c r="BI172" s="228">
        <f>IF(N172="nulová",J172,0)</f>
        <v>0</v>
      </c>
      <c r="BJ172" s="19" t="s">
        <v>83</v>
      </c>
      <c r="BK172" s="228">
        <f>ROUND(I172*H172,2)</f>
        <v>0</v>
      </c>
      <c r="BL172" s="19" t="s">
        <v>447</v>
      </c>
      <c r="BM172" s="227" t="s">
        <v>4946</v>
      </c>
    </row>
    <row r="173" s="2" customFormat="1">
      <c r="A173" s="40"/>
      <c r="B173" s="41"/>
      <c r="C173" s="42"/>
      <c r="D173" s="229" t="s">
        <v>343</v>
      </c>
      <c r="E173" s="42"/>
      <c r="F173" s="230" t="s">
        <v>4945</v>
      </c>
      <c r="G173" s="42"/>
      <c r="H173" s="42"/>
      <c r="I173" s="231"/>
      <c r="J173" s="42"/>
      <c r="K173" s="42"/>
      <c r="L173" s="46"/>
      <c r="M173" s="232"/>
      <c r="N173" s="233"/>
      <c r="O173" s="86"/>
      <c r="P173" s="86"/>
      <c r="Q173" s="86"/>
      <c r="R173" s="86"/>
      <c r="S173" s="86"/>
      <c r="T173" s="86"/>
      <c r="U173" s="87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T173" s="19" t="s">
        <v>343</v>
      </c>
      <c r="AU173" s="19" t="s">
        <v>85</v>
      </c>
    </row>
    <row r="174" s="2" customFormat="1" ht="16.5" customHeight="1">
      <c r="A174" s="40"/>
      <c r="B174" s="41"/>
      <c r="C174" s="257" t="s">
        <v>550</v>
      </c>
      <c r="D174" s="257" t="s">
        <v>395</v>
      </c>
      <c r="E174" s="258" t="s">
        <v>4947</v>
      </c>
      <c r="F174" s="259" t="s">
        <v>4948</v>
      </c>
      <c r="G174" s="260" t="s">
        <v>666</v>
      </c>
      <c r="H174" s="261">
        <v>19</v>
      </c>
      <c r="I174" s="262"/>
      <c r="J174" s="263">
        <f>ROUND(I174*H174,2)</f>
        <v>0</v>
      </c>
      <c r="K174" s="259" t="s">
        <v>341</v>
      </c>
      <c r="L174" s="264"/>
      <c r="M174" s="265" t="s">
        <v>19</v>
      </c>
      <c r="N174" s="266" t="s">
        <v>47</v>
      </c>
      <c r="O174" s="86"/>
      <c r="P174" s="225">
        <f>O174*H174</f>
        <v>0</v>
      </c>
      <c r="Q174" s="225">
        <v>0.00011</v>
      </c>
      <c r="R174" s="225">
        <f>Q174*H174</f>
        <v>0.0020900000000000003</v>
      </c>
      <c r="S174" s="225">
        <v>0</v>
      </c>
      <c r="T174" s="225">
        <f>S174*H174</f>
        <v>0</v>
      </c>
      <c r="U174" s="226" t="s">
        <v>19</v>
      </c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R174" s="227" t="s">
        <v>565</v>
      </c>
      <c r="AT174" s="227" t="s">
        <v>395</v>
      </c>
      <c r="AU174" s="227" t="s">
        <v>85</v>
      </c>
      <c r="AY174" s="19" t="s">
        <v>335</v>
      </c>
      <c r="BE174" s="228">
        <f>IF(N174="základní",J174,0)</f>
        <v>0</v>
      </c>
      <c r="BF174" s="228">
        <f>IF(N174="snížená",J174,0)</f>
        <v>0</v>
      </c>
      <c r="BG174" s="228">
        <f>IF(N174="zákl. přenesená",J174,0)</f>
        <v>0</v>
      </c>
      <c r="BH174" s="228">
        <f>IF(N174="sníž. přenesená",J174,0)</f>
        <v>0</v>
      </c>
      <c r="BI174" s="228">
        <f>IF(N174="nulová",J174,0)</f>
        <v>0</v>
      </c>
      <c r="BJ174" s="19" t="s">
        <v>83</v>
      </c>
      <c r="BK174" s="228">
        <f>ROUND(I174*H174,2)</f>
        <v>0</v>
      </c>
      <c r="BL174" s="19" t="s">
        <v>447</v>
      </c>
      <c r="BM174" s="227" t="s">
        <v>4949</v>
      </c>
    </row>
    <row r="175" s="2" customFormat="1">
      <c r="A175" s="40"/>
      <c r="B175" s="41"/>
      <c r="C175" s="42"/>
      <c r="D175" s="229" t="s">
        <v>343</v>
      </c>
      <c r="E175" s="42"/>
      <c r="F175" s="230" t="s">
        <v>4948</v>
      </c>
      <c r="G175" s="42"/>
      <c r="H175" s="42"/>
      <c r="I175" s="231"/>
      <c r="J175" s="42"/>
      <c r="K175" s="42"/>
      <c r="L175" s="46"/>
      <c r="M175" s="232"/>
      <c r="N175" s="233"/>
      <c r="O175" s="86"/>
      <c r="P175" s="86"/>
      <c r="Q175" s="86"/>
      <c r="R175" s="86"/>
      <c r="S175" s="86"/>
      <c r="T175" s="86"/>
      <c r="U175" s="87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T175" s="19" t="s">
        <v>343</v>
      </c>
      <c r="AU175" s="19" t="s">
        <v>85</v>
      </c>
    </row>
    <row r="176" s="2" customFormat="1" ht="16.5" customHeight="1">
      <c r="A176" s="40"/>
      <c r="B176" s="41"/>
      <c r="C176" s="257" t="s">
        <v>565</v>
      </c>
      <c r="D176" s="257" t="s">
        <v>395</v>
      </c>
      <c r="E176" s="258" t="s">
        <v>4950</v>
      </c>
      <c r="F176" s="259" t="s">
        <v>4951</v>
      </c>
      <c r="G176" s="260" t="s">
        <v>666</v>
      </c>
      <c r="H176" s="261">
        <v>15</v>
      </c>
      <c r="I176" s="262"/>
      <c r="J176" s="263">
        <f>ROUND(I176*H176,2)</f>
        <v>0</v>
      </c>
      <c r="K176" s="259" t="s">
        <v>341</v>
      </c>
      <c r="L176" s="264"/>
      <c r="M176" s="265" t="s">
        <v>19</v>
      </c>
      <c r="N176" s="266" t="s">
        <v>47</v>
      </c>
      <c r="O176" s="86"/>
      <c r="P176" s="225">
        <f>O176*H176</f>
        <v>0</v>
      </c>
      <c r="Q176" s="225">
        <v>5.0000000000000002E-05</v>
      </c>
      <c r="R176" s="225">
        <f>Q176*H176</f>
        <v>0.00075000000000000002</v>
      </c>
      <c r="S176" s="225">
        <v>0</v>
      </c>
      <c r="T176" s="225">
        <f>S176*H176</f>
        <v>0</v>
      </c>
      <c r="U176" s="226" t="s">
        <v>19</v>
      </c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R176" s="227" t="s">
        <v>565</v>
      </c>
      <c r="AT176" s="227" t="s">
        <v>395</v>
      </c>
      <c r="AU176" s="227" t="s">
        <v>85</v>
      </c>
      <c r="AY176" s="19" t="s">
        <v>335</v>
      </c>
      <c r="BE176" s="228">
        <f>IF(N176="základní",J176,0)</f>
        <v>0</v>
      </c>
      <c r="BF176" s="228">
        <f>IF(N176="snížená",J176,0)</f>
        <v>0</v>
      </c>
      <c r="BG176" s="228">
        <f>IF(N176="zákl. přenesená",J176,0)</f>
        <v>0</v>
      </c>
      <c r="BH176" s="228">
        <f>IF(N176="sníž. přenesená",J176,0)</f>
        <v>0</v>
      </c>
      <c r="BI176" s="228">
        <f>IF(N176="nulová",J176,0)</f>
        <v>0</v>
      </c>
      <c r="BJ176" s="19" t="s">
        <v>83</v>
      </c>
      <c r="BK176" s="228">
        <f>ROUND(I176*H176,2)</f>
        <v>0</v>
      </c>
      <c r="BL176" s="19" t="s">
        <v>447</v>
      </c>
      <c r="BM176" s="227" t="s">
        <v>4952</v>
      </c>
    </row>
    <row r="177" s="2" customFormat="1">
      <c r="A177" s="40"/>
      <c r="B177" s="41"/>
      <c r="C177" s="42"/>
      <c r="D177" s="229" t="s">
        <v>343</v>
      </c>
      <c r="E177" s="42"/>
      <c r="F177" s="230" t="s">
        <v>4951</v>
      </c>
      <c r="G177" s="42"/>
      <c r="H177" s="42"/>
      <c r="I177" s="231"/>
      <c r="J177" s="42"/>
      <c r="K177" s="42"/>
      <c r="L177" s="46"/>
      <c r="M177" s="232"/>
      <c r="N177" s="233"/>
      <c r="O177" s="86"/>
      <c r="P177" s="86"/>
      <c r="Q177" s="86"/>
      <c r="R177" s="86"/>
      <c r="S177" s="86"/>
      <c r="T177" s="86"/>
      <c r="U177" s="87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T177" s="19" t="s">
        <v>343</v>
      </c>
      <c r="AU177" s="19" t="s">
        <v>85</v>
      </c>
    </row>
    <row r="178" s="2" customFormat="1" ht="16.5" customHeight="1">
      <c r="A178" s="40"/>
      <c r="B178" s="41"/>
      <c r="C178" s="216" t="s">
        <v>570</v>
      </c>
      <c r="D178" s="216" t="s">
        <v>337</v>
      </c>
      <c r="E178" s="217" t="s">
        <v>4953</v>
      </c>
      <c r="F178" s="218" t="s">
        <v>4954</v>
      </c>
      <c r="G178" s="219" t="s">
        <v>666</v>
      </c>
      <c r="H178" s="220">
        <v>4</v>
      </c>
      <c r="I178" s="221"/>
      <c r="J178" s="222">
        <f>ROUND(I178*H178,2)</f>
        <v>0</v>
      </c>
      <c r="K178" s="218" t="s">
        <v>341</v>
      </c>
      <c r="L178" s="46"/>
      <c r="M178" s="223" t="s">
        <v>19</v>
      </c>
      <c r="N178" s="224" t="s">
        <v>47</v>
      </c>
      <c r="O178" s="86"/>
      <c r="P178" s="225">
        <f>O178*H178</f>
        <v>0</v>
      </c>
      <c r="Q178" s="225">
        <v>0</v>
      </c>
      <c r="R178" s="225">
        <f>Q178*H178</f>
        <v>0</v>
      </c>
      <c r="S178" s="225">
        <v>0</v>
      </c>
      <c r="T178" s="225">
        <f>S178*H178</f>
        <v>0</v>
      </c>
      <c r="U178" s="226" t="s">
        <v>19</v>
      </c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R178" s="227" t="s">
        <v>447</v>
      </c>
      <c r="AT178" s="227" t="s">
        <v>337</v>
      </c>
      <c r="AU178" s="227" t="s">
        <v>85</v>
      </c>
      <c r="AY178" s="19" t="s">
        <v>335</v>
      </c>
      <c r="BE178" s="228">
        <f>IF(N178="základní",J178,0)</f>
        <v>0</v>
      </c>
      <c r="BF178" s="228">
        <f>IF(N178="snížená",J178,0)</f>
        <v>0</v>
      </c>
      <c r="BG178" s="228">
        <f>IF(N178="zákl. přenesená",J178,0)</f>
        <v>0</v>
      </c>
      <c r="BH178" s="228">
        <f>IF(N178="sníž. přenesená",J178,0)</f>
        <v>0</v>
      </c>
      <c r="BI178" s="228">
        <f>IF(N178="nulová",J178,0)</f>
        <v>0</v>
      </c>
      <c r="BJ178" s="19" t="s">
        <v>83</v>
      </c>
      <c r="BK178" s="228">
        <f>ROUND(I178*H178,2)</f>
        <v>0</v>
      </c>
      <c r="BL178" s="19" t="s">
        <v>447</v>
      </c>
      <c r="BM178" s="227" t="s">
        <v>4955</v>
      </c>
    </row>
    <row r="179" s="2" customFormat="1">
      <c r="A179" s="40"/>
      <c r="B179" s="41"/>
      <c r="C179" s="42"/>
      <c r="D179" s="229" t="s">
        <v>343</v>
      </c>
      <c r="E179" s="42"/>
      <c r="F179" s="230" t="s">
        <v>4956</v>
      </c>
      <c r="G179" s="42"/>
      <c r="H179" s="42"/>
      <c r="I179" s="231"/>
      <c r="J179" s="42"/>
      <c r="K179" s="42"/>
      <c r="L179" s="46"/>
      <c r="M179" s="232"/>
      <c r="N179" s="233"/>
      <c r="O179" s="86"/>
      <c r="P179" s="86"/>
      <c r="Q179" s="86"/>
      <c r="R179" s="86"/>
      <c r="S179" s="86"/>
      <c r="T179" s="86"/>
      <c r="U179" s="87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T179" s="19" t="s">
        <v>343</v>
      </c>
      <c r="AU179" s="19" t="s">
        <v>85</v>
      </c>
    </row>
    <row r="180" s="2" customFormat="1">
      <c r="A180" s="40"/>
      <c r="B180" s="41"/>
      <c r="C180" s="42"/>
      <c r="D180" s="234" t="s">
        <v>345</v>
      </c>
      <c r="E180" s="42"/>
      <c r="F180" s="235" t="s">
        <v>4957</v>
      </c>
      <c r="G180" s="42"/>
      <c r="H180" s="42"/>
      <c r="I180" s="231"/>
      <c r="J180" s="42"/>
      <c r="K180" s="42"/>
      <c r="L180" s="46"/>
      <c r="M180" s="232"/>
      <c r="N180" s="233"/>
      <c r="O180" s="86"/>
      <c r="P180" s="86"/>
      <c r="Q180" s="86"/>
      <c r="R180" s="86"/>
      <c r="S180" s="86"/>
      <c r="T180" s="86"/>
      <c r="U180" s="87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T180" s="19" t="s">
        <v>345</v>
      </c>
      <c r="AU180" s="19" t="s">
        <v>85</v>
      </c>
    </row>
    <row r="181" s="2" customFormat="1" ht="16.5" customHeight="1">
      <c r="A181" s="40"/>
      <c r="B181" s="41"/>
      <c r="C181" s="257" t="s">
        <v>581</v>
      </c>
      <c r="D181" s="257" t="s">
        <v>395</v>
      </c>
      <c r="E181" s="258" t="s">
        <v>4958</v>
      </c>
      <c r="F181" s="259" t="s">
        <v>4959</v>
      </c>
      <c r="G181" s="260" t="s">
        <v>666</v>
      </c>
      <c r="H181" s="261">
        <v>4</v>
      </c>
      <c r="I181" s="262"/>
      <c r="J181" s="263">
        <f>ROUND(I181*H181,2)</f>
        <v>0</v>
      </c>
      <c r="K181" s="259" t="s">
        <v>341</v>
      </c>
      <c r="L181" s="264"/>
      <c r="M181" s="265" t="s">
        <v>19</v>
      </c>
      <c r="N181" s="266" t="s">
        <v>47</v>
      </c>
      <c r="O181" s="86"/>
      <c r="P181" s="225">
        <f>O181*H181</f>
        <v>0</v>
      </c>
      <c r="Q181" s="225">
        <v>8.0000000000000007E-05</v>
      </c>
      <c r="R181" s="225">
        <f>Q181*H181</f>
        <v>0.00032000000000000003</v>
      </c>
      <c r="S181" s="225">
        <v>0</v>
      </c>
      <c r="T181" s="225">
        <f>S181*H181</f>
        <v>0</v>
      </c>
      <c r="U181" s="226" t="s">
        <v>19</v>
      </c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R181" s="227" t="s">
        <v>565</v>
      </c>
      <c r="AT181" s="227" t="s">
        <v>395</v>
      </c>
      <c r="AU181" s="227" t="s">
        <v>85</v>
      </c>
      <c r="AY181" s="19" t="s">
        <v>335</v>
      </c>
      <c r="BE181" s="228">
        <f>IF(N181="základní",J181,0)</f>
        <v>0</v>
      </c>
      <c r="BF181" s="228">
        <f>IF(N181="snížená",J181,0)</f>
        <v>0</v>
      </c>
      <c r="BG181" s="228">
        <f>IF(N181="zákl. přenesená",J181,0)</f>
        <v>0</v>
      </c>
      <c r="BH181" s="228">
        <f>IF(N181="sníž. přenesená",J181,0)</f>
        <v>0</v>
      </c>
      <c r="BI181" s="228">
        <f>IF(N181="nulová",J181,0)</f>
        <v>0</v>
      </c>
      <c r="BJ181" s="19" t="s">
        <v>83</v>
      </c>
      <c r="BK181" s="228">
        <f>ROUND(I181*H181,2)</f>
        <v>0</v>
      </c>
      <c r="BL181" s="19" t="s">
        <v>447</v>
      </c>
      <c r="BM181" s="227" t="s">
        <v>4960</v>
      </c>
    </row>
    <row r="182" s="2" customFormat="1">
      <c r="A182" s="40"/>
      <c r="B182" s="41"/>
      <c r="C182" s="42"/>
      <c r="D182" s="229" t="s">
        <v>343</v>
      </c>
      <c r="E182" s="42"/>
      <c r="F182" s="230" t="s">
        <v>4959</v>
      </c>
      <c r="G182" s="42"/>
      <c r="H182" s="42"/>
      <c r="I182" s="231"/>
      <c r="J182" s="42"/>
      <c r="K182" s="42"/>
      <c r="L182" s="46"/>
      <c r="M182" s="232"/>
      <c r="N182" s="233"/>
      <c r="O182" s="86"/>
      <c r="P182" s="86"/>
      <c r="Q182" s="86"/>
      <c r="R182" s="86"/>
      <c r="S182" s="86"/>
      <c r="T182" s="86"/>
      <c r="U182" s="87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T182" s="19" t="s">
        <v>343</v>
      </c>
      <c r="AU182" s="19" t="s">
        <v>85</v>
      </c>
    </row>
    <row r="183" s="2" customFormat="1" ht="16.5" customHeight="1">
      <c r="A183" s="40"/>
      <c r="B183" s="41"/>
      <c r="C183" s="216" t="s">
        <v>586</v>
      </c>
      <c r="D183" s="216" t="s">
        <v>337</v>
      </c>
      <c r="E183" s="217" t="s">
        <v>4961</v>
      </c>
      <c r="F183" s="218" t="s">
        <v>4962</v>
      </c>
      <c r="G183" s="219" t="s">
        <v>666</v>
      </c>
      <c r="H183" s="220">
        <v>7</v>
      </c>
      <c r="I183" s="221"/>
      <c r="J183" s="222">
        <f>ROUND(I183*H183,2)</f>
        <v>0</v>
      </c>
      <c r="K183" s="218" t="s">
        <v>341</v>
      </c>
      <c r="L183" s="46"/>
      <c r="M183" s="223" t="s">
        <v>19</v>
      </c>
      <c r="N183" s="224" t="s">
        <v>47</v>
      </c>
      <c r="O183" s="86"/>
      <c r="P183" s="225">
        <f>O183*H183</f>
        <v>0</v>
      </c>
      <c r="Q183" s="225">
        <v>0</v>
      </c>
      <c r="R183" s="225">
        <f>Q183*H183</f>
        <v>0</v>
      </c>
      <c r="S183" s="225">
        <v>0</v>
      </c>
      <c r="T183" s="225">
        <f>S183*H183</f>
        <v>0</v>
      </c>
      <c r="U183" s="226" t="s">
        <v>19</v>
      </c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R183" s="227" t="s">
        <v>447</v>
      </c>
      <c r="AT183" s="227" t="s">
        <v>337</v>
      </c>
      <c r="AU183" s="227" t="s">
        <v>85</v>
      </c>
      <c r="AY183" s="19" t="s">
        <v>335</v>
      </c>
      <c r="BE183" s="228">
        <f>IF(N183="základní",J183,0)</f>
        <v>0</v>
      </c>
      <c r="BF183" s="228">
        <f>IF(N183="snížená",J183,0)</f>
        <v>0</v>
      </c>
      <c r="BG183" s="228">
        <f>IF(N183="zákl. přenesená",J183,0)</f>
        <v>0</v>
      </c>
      <c r="BH183" s="228">
        <f>IF(N183="sníž. přenesená",J183,0)</f>
        <v>0</v>
      </c>
      <c r="BI183" s="228">
        <f>IF(N183="nulová",J183,0)</f>
        <v>0</v>
      </c>
      <c r="BJ183" s="19" t="s">
        <v>83</v>
      </c>
      <c r="BK183" s="228">
        <f>ROUND(I183*H183,2)</f>
        <v>0</v>
      </c>
      <c r="BL183" s="19" t="s">
        <v>447</v>
      </c>
      <c r="BM183" s="227" t="s">
        <v>4963</v>
      </c>
    </row>
    <row r="184" s="2" customFormat="1">
      <c r="A184" s="40"/>
      <c r="B184" s="41"/>
      <c r="C184" s="42"/>
      <c r="D184" s="229" t="s">
        <v>343</v>
      </c>
      <c r="E184" s="42"/>
      <c r="F184" s="230" t="s">
        <v>4964</v>
      </c>
      <c r="G184" s="42"/>
      <c r="H184" s="42"/>
      <c r="I184" s="231"/>
      <c r="J184" s="42"/>
      <c r="K184" s="42"/>
      <c r="L184" s="46"/>
      <c r="M184" s="232"/>
      <c r="N184" s="233"/>
      <c r="O184" s="86"/>
      <c r="P184" s="86"/>
      <c r="Q184" s="86"/>
      <c r="R184" s="86"/>
      <c r="S184" s="86"/>
      <c r="T184" s="86"/>
      <c r="U184" s="87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T184" s="19" t="s">
        <v>343</v>
      </c>
      <c r="AU184" s="19" t="s">
        <v>85</v>
      </c>
    </row>
    <row r="185" s="2" customFormat="1">
      <c r="A185" s="40"/>
      <c r="B185" s="41"/>
      <c r="C185" s="42"/>
      <c r="D185" s="234" t="s">
        <v>345</v>
      </c>
      <c r="E185" s="42"/>
      <c r="F185" s="235" t="s">
        <v>4965</v>
      </c>
      <c r="G185" s="42"/>
      <c r="H185" s="42"/>
      <c r="I185" s="231"/>
      <c r="J185" s="42"/>
      <c r="K185" s="42"/>
      <c r="L185" s="46"/>
      <c r="M185" s="232"/>
      <c r="N185" s="233"/>
      <c r="O185" s="86"/>
      <c r="P185" s="86"/>
      <c r="Q185" s="86"/>
      <c r="R185" s="86"/>
      <c r="S185" s="86"/>
      <c r="T185" s="86"/>
      <c r="U185" s="87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T185" s="19" t="s">
        <v>345</v>
      </c>
      <c r="AU185" s="19" t="s">
        <v>85</v>
      </c>
    </row>
    <row r="186" s="2" customFormat="1" ht="16.5" customHeight="1">
      <c r="A186" s="40"/>
      <c r="B186" s="41"/>
      <c r="C186" s="257" t="s">
        <v>594</v>
      </c>
      <c r="D186" s="257" t="s">
        <v>395</v>
      </c>
      <c r="E186" s="258" t="s">
        <v>4966</v>
      </c>
      <c r="F186" s="259" t="s">
        <v>4967</v>
      </c>
      <c r="G186" s="260" t="s">
        <v>666</v>
      </c>
      <c r="H186" s="261">
        <v>7</v>
      </c>
      <c r="I186" s="262"/>
      <c r="J186" s="263">
        <f>ROUND(I186*H186,2)</f>
        <v>0</v>
      </c>
      <c r="K186" s="259" t="s">
        <v>341</v>
      </c>
      <c r="L186" s="264"/>
      <c r="M186" s="265" t="s">
        <v>19</v>
      </c>
      <c r="N186" s="266" t="s">
        <v>47</v>
      </c>
      <c r="O186" s="86"/>
      <c r="P186" s="225">
        <f>O186*H186</f>
        <v>0</v>
      </c>
      <c r="Q186" s="225">
        <v>0.00020000000000000001</v>
      </c>
      <c r="R186" s="225">
        <f>Q186*H186</f>
        <v>0.0014</v>
      </c>
      <c r="S186" s="225">
        <v>0</v>
      </c>
      <c r="T186" s="225">
        <f>S186*H186</f>
        <v>0</v>
      </c>
      <c r="U186" s="226" t="s">
        <v>19</v>
      </c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R186" s="227" t="s">
        <v>565</v>
      </c>
      <c r="AT186" s="227" t="s">
        <v>395</v>
      </c>
      <c r="AU186" s="227" t="s">
        <v>85</v>
      </c>
      <c r="AY186" s="19" t="s">
        <v>335</v>
      </c>
      <c r="BE186" s="228">
        <f>IF(N186="základní",J186,0)</f>
        <v>0</v>
      </c>
      <c r="BF186" s="228">
        <f>IF(N186="snížená",J186,0)</f>
        <v>0</v>
      </c>
      <c r="BG186" s="228">
        <f>IF(N186="zákl. přenesená",J186,0)</f>
        <v>0</v>
      </c>
      <c r="BH186" s="228">
        <f>IF(N186="sníž. přenesená",J186,0)</f>
        <v>0</v>
      </c>
      <c r="BI186" s="228">
        <f>IF(N186="nulová",J186,0)</f>
        <v>0</v>
      </c>
      <c r="BJ186" s="19" t="s">
        <v>83</v>
      </c>
      <c r="BK186" s="228">
        <f>ROUND(I186*H186,2)</f>
        <v>0</v>
      </c>
      <c r="BL186" s="19" t="s">
        <v>447</v>
      </c>
      <c r="BM186" s="227" t="s">
        <v>4968</v>
      </c>
    </row>
    <row r="187" s="2" customFormat="1">
      <c r="A187" s="40"/>
      <c r="B187" s="41"/>
      <c r="C187" s="42"/>
      <c r="D187" s="229" t="s">
        <v>343</v>
      </c>
      <c r="E187" s="42"/>
      <c r="F187" s="230" t="s">
        <v>4967</v>
      </c>
      <c r="G187" s="42"/>
      <c r="H187" s="42"/>
      <c r="I187" s="231"/>
      <c r="J187" s="42"/>
      <c r="K187" s="42"/>
      <c r="L187" s="46"/>
      <c r="M187" s="232"/>
      <c r="N187" s="233"/>
      <c r="O187" s="86"/>
      <c r="P187" s="86"/>
      <c r="Q187" s="86"/>
      <c r="R187" s="86"/>
      <c r="S187" s="86"/>
      <c r="T187" s="86"/>
      <c r="U187" s="87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T187" s="19" t="s">
        <v>343</v>
      </c>
      <c r="AU187" s="19" t="s">
        <v>85</v>
      </c>
    </row>
    <row r="188" s="2" customFormat="1" ht="16.5" customHeight="1">
      <c r="A188" s="40"/>
      <c r="B188" s="41"/>
      <c r="C188" s="216" t="s">
        <v>598</v>
      </c>
      <c r="D188" s="216" t="s">
        <v>337</v>
      </c>
      <c r="E188" s="217" t="s">
        <v>4969</v>
      </c>
      <c r="F188" s="218" t="s">
        <v>4970</v>
      </c>
      <c r="G188" s="219" t="s">
        <v>666</v>
      </c>
      <c r="H188" s="220">
        <v>7</v>
      </c>
      <c r="I188" s="221"/>
      <c r="J188" s="222">
        <f>ROUND(I188*H188,2)</f>
        <v>0</v>
      </c>
      <c r="K188" s="218" t="s">
        <v>341</v>
      </c>
      <c r="L188" s="46"/>
      <c r="M188" s="223" t="s">
        <v>19</v>
      </c>
      <c r="N188" s="224" t="s">
        <v>47</v>
      </c>
      <c r="O188" s="86"/>
      <c r="P188" s="225">
        <f>O188*H188</f>
        <v>0</v>
      </c>
      <c r="Q188" s="225">
        <v>0</v>
      </c>
      <c r="R188" s="225">
        <f>Q188*H188</f>
        <v>0</v>
      </c>
      <c r="S188" s="225">
        <v>0</v>
      </c>
      <c r="T188" s="225">
        <f>S188*H188</f>
        <v>0</v>
      </c>
      <c r="U188" s="226" t="s">
        <v>19</v>
      </c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R188" s="227" t="s">
        <v>447</v>
      </c>
      <c r="AT188" s="227" t="s">
        <v>337</v>
      </c>
      <c r="AU188" s="227" t="s">
        <v>85</v>
      </c>
      <c r="AY188" s="19" t="s">
        <v>335</v>
      </c>
      <c r="BE188" s="228">
        <f>IF(N188="základní",J188,0)</f>
        <v>0</v>
      </c>
      <c r="BF188" s="228">
        <f>IF(N188="snížená",J188,0)</f>
        <v>0</v>
      </c>
      <c r="BG188" s="228">
        <f>IF(N188="zákl. přenesená",J188,0)</f>
        <v>0</v>
      </c>
      <c r="BH188" s="228">
        <f>IF(N188="sníž. přenesená",J188,0)</f>
        <v>0</v>
      </c>
      <c r="BI188" s="228">
        <f>IF(N188="nulová",J188,0)</f>
        <v>0</v>
      </c>
      <c r="BJ188" s="19" t="s">
        <v>83</v>
      </c>
      <c r="BK188" s="228">
        <f>ROUND(I188*H188,2)</f>
        <v>0</v>
      </c>
      <c r="BL188" s="19" t="s">
        <v>447</v>
      </c>
      <c r="BM188" s="227" t="s">
        <v>4971</v>
      </c>
    </row>
    <row r="189" s="2" customFormat="1">
      <c r="A189" s="40"/>
      <c r="B189" s="41"/>
      <c r="C189" s="42"/>
      <c r="D189" s="229" t="s">
        <v>343</v>
      </c>
      <c r="E189" s="42"/>
      <c r="F189" s="230" t="s">
        <v>4972</v>
      </c>
      <c r="G189" s="42"/>
      <c r="H189" s="42"/>
      <c r="I189" s="231"/>
      <c r="J189" s="42"/>
      <c r="K189" s="42"/>
      <c r="L189" s="46"/>
      <c r="M189" s="232"/>
      <c r="N189" s="233"/>
      <c r="O189" s="86"/>
      <c r="P189" s="86"/>
      <c r="Q189" s="86"/>
      <c r="R189" s="86"/>
      <c r="S189" s="86"/>
      <c r="T189" s="86"/>
      <c r="U189" s="87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T189" s="19" t="s">
        <v>343</v>
      </c>
      <c r="AU189" s="19" t="s">
        <v>85</v>
      </c>
    </row>
    <row r="190" s="2" customFormat="1">
      <c r="A190" s="40"/>
      <c r="B190" s="41"/>
      <c r="C190" s="42"/>
      <c r="D190" s="234" t="s">
        <v>345</v>
      </c>
      <c r="E190" s="42"/>
      <c r="F190" s="235" t="s">
        <v>4973</v>
      </c>
      <c r="G190" s="42"/>
      <c r="H190" s="42"/>
      <c r="I190" s="231"/>
      <c r="J190" s="42"/>
      <c r="K190" s="42"/>
      <c r="L190" s="46"/>
      <c r="M190" s="232"/>
      <c r="N190" s="233"/>
      <c r="O190" s="86"/>
      <c r="P190" s="86"/>
      <c r="Q190" s="86"/>
      <c r="R190" s="86"/>
      <c r="S190" s="86"/>
      <c r="T190" s="86"/>
      <c r="U190" s="87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T190" s="19" t="s">
        <v>345</v>
      </c>
      <c r="AU190" s="19" t="s">
        <v>85</v>
      </c>
    </row>
    <row r="191" s="2" customFormat="1" ht="16.5" customHeight="1">
      <c r="A191" s="40"/>
      <c r="B191" s="41"/>
      <c r="C191" s="257" t="s">
        <v>604</v>
      </c>
      <c r="D191" s="257" t="s">
        <v>395</v>
      </c>
      <c r="E191" s="258" t="s">
        <v>4974</v>
      </c>
      <c r="F191" s="259" t="s">
        <v>4975</v>
      </c>
      <c r="G191" s="260" t="s">
        <v>666</v>
      </c>
      <c r="H191" s="261">
        <v>7</v>
      </c>
      <c r="I191" s="262"/>
      <c r="J191" s="263">
        <f>ROUND(I191*H191,2)</f>
        <v>0</v>
      </c>
      <c r="K191" s="259" t="s">
        <v>341</v>
      </c>
      <c r="L191" s="264"/>
      <c r="M191" s="265" t="s">
        <v>19</v>
      </c>
      <c r="N191" s="266" t="s">
        <v>47</v>
      </c>
      <c r="O191" s="86"/>
      <c r="P191" s="225">
        <f>O191*H191</f>
        <v>0</v>
      </c>
      <c r="Q191" s="225">
        <v>0.00050000000000000001</v>
      </c>
      <c r="R191" s="225">
        <f>Q191*H191</f>
        <v>0.0035000000000000001</v>
      </c>
      <c r="S191" s="225">
        <v>0</v>
      </c>
      <c r="T191" s="225">
        <f>S191*H191</f>
        <v>0</v>
      </c>
      <c r="U191" s="226" t="s">
        <v>19</v>
      </c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R191" s="227" t="s">
        <v>565</v>
      </c>
      <c r="AT191" s="227" t="s">
        <v>395</v>
      </c>
      <c r="AU191" s="227" t="s">
        <v>85</v>
      </c>
      <c r="AY191" s="19" t="s">
        <v>335</v>
      </c>
      <c r="BE191" s="228">
        <f>IF(N191="základní",J191,0)</f>
        <v>0</v>
      </c>
      <c r="BF191" s="228">
        <f>IF(N191="snížená",J191,0)</f>
        <v>0</v>
      </c>
      <c r="BG191" s="228">
        <f>IF(N191="zákl. přenesená",J191,0)</f>
        <v>0</v>
      </c>
      <c r="BH191" s="228">
        <f>IF(N191="sníž. přenesená",J191,0)</f>
        <v>0</v>
      </c>
      <c r="BI191" s="228">
        <f>IF(N191="nulová",J191,0)</f>
        <v>0</v>
      </c>
      <c r="BJ191" s="19" t="s">
        <v>83</v>
      </c>
      <c r="BK191" s="228">
        <f>ROUND(I191*H191,2)</f>
        <v>0</v>
      </c>
      <c r="BL191" s="19" t="s">
        <v>447</v>
      </c>
      <c r="BM191" s="227" t="s">
        <v>4976</v>
      </c>
    </row>
    <row r="192" s="2" customFormat="1">
      <c r="A192" s="40"/>
      <c r="B192" s="41"/>
      <c r="C192" s="42"/>
      <c r="D192" s="229" t="s">
        <v>343</v>
      </c>
      <c r="E192" s="42"/>
      <c r="F192" s="230" t="s">
        <v>4975</v>
      </c>
      <c r="G192" s="42"/>
      <c r="H192" s="42"/>
      <c r="I192" s="231"/>
      <c r="J192" s="42"/>
      <c r="K192" s="42"/>
      <c r="L192" s="46"/>
      <c r="M192" s="232"/>
      <c r="N192" s="233"/>
      <c r="O192" s="86"/>
      <c r="P192" s="86"/>
      <c r="Q192" s="86"/>
      <c r="R192" s="86"/>
      <c r="S192" s="86"/>
      <c r="T192" s="86"/>
      <c r="U192" s="87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T192" s="19" t="s">
        <v>343</v>
      </c>
      <c r="AU192" s="19" t="s">
        <v>85</v>
      </c>
    </row>
    <row r="193" s="2" customFormat="1" ht="16.5" customHeight="1">
      <c r="A193" s="40"/>
      <c r="B193" s="41"/>
      <c r="C193" s="216" t="s">
        <v>615</v>
      </c>
      <c r="D193" s="216" t="s">
        <v>337</v>
      </c>
      <c r="E193" s="217" t="s">
        <v>4977</v>
      </c>
      <c r="F193" s="218" t="s">
        <v>4978</v>
      </c>
      <c r="G193" s="219" t="s">
        <v>666</v>
      </c>
      <c r="H193" s="220">
        <v>1</v>
      </c>
      <c r="I193" s="221"/>
      <c r="J193" s="222">
        <f>ROUND(I193*H193,2)</f>
        <v>0</v>
      </c>
      <c r="K193" s="218" t="s">
        <v>341</v>
      </c>
      <c r="L193" s="46"/>
      <c r="M193" s="223" t="s">
        <v>19</v>
      </c>
      <c r="N193" s="224" t="s">
        <v>47</v>
      </c>
      <c r="O193" s="86"/>
      <c r="P193" s="225">
        <f>O193*H193</f>
        <v>0</v>
      </c>
      <c r="Q193" s="225">
        <v>0</v>
      </c>
      <c r="R193" s="225">
        <f>Q193*H193</f>
        <v>0</v>
      </c>
      <c r="S193" s="225">
        <v>0</v>
      </c>
      <c r="T193" s="225">
        <f>S193*H193</f>
        <v>0</v>
      </c>
      <c r="U193" s="226" t="s">
        <v>19</v>
      </c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R193" s="227" t="s">
        <v>447</v>
      </c>
      <c r="AT193" s="227" t="s">
        <v>337</v>
      </c>
      <c r="AU193" s="227" t="s">
        <v>85</v>
      </c>
      <c r="AY193" s="19" t="s">
        <v>335</v>
      </c>
      <c r="BE193" s="228">
        <f>IF(N193="základní",J193,0)</f>
        <v>0</v>
      </c>
      <c r="BF193" s="228">
        <f>IF(N193="snížená",J193,0)</f>
        <v>0</v>
      </c>
      <c r="BG193" s="228">
        <f>IF(N193="zákl. přenesená",J193,0)</f>
        <v>0</v>
      </c>
      <c r="BH193" s="228">
        <f>IF(N193="sníž. přenesená",J193,0)</f>
        <v>0</v>
      </c>
      <c r="BI193" s="228">
        <f>IF(N193="nulová",J193,0)</f>
        <v>0</v>
      </c>
      <c r="BJ193" s="19" t="s">
        <v>83</v>
      </c>
      <c r="BK193" s="228">
        <f>ROUND(I193*H193,2)</f>
        <v>0</v>
      </c>
      <c r="BL193" s="19" t="s">
        <v>447</v>
      </c>
      <c r="BM193" s="227" t="s">
        <v>4979</v>
      </c>
    </row>
    <row r="194" s="2" customFormat="1">
      <c r="A194" s="40"/>
      <c r="B194" s="41"/>
      <c r="C194" s="42"/>
      <c r="D194" s="229" t="s">
        <v>343</v>
      </c>
      <c r="E194" s="42"/>
      <c r="F194" s="230" t="s">
        <v>4980</v>
      </c>
      <c r="G194" s="42"/>
      <c r="H194" s="42"/>
      <c r="I194" s="231"/>
      <c r="J194" s="42"/>
      <c r="K194" s="42"/>
      <c r="L194" s="46"/>
      <c r="M194" s="232"/>
      <c r="N194" s="233"/>
      <c r="O194" s="86"/>
      <c r="P194" s="86"/>
      <c r="Q194" s="86"/>
      <c r="R194" s="86"/>
      <c r="S194" s="86"/>
      <c r="T194" s="86"/>
      <c r="U194" s="87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T194" s="19" t="s">
        <v>343</v>
      </c>
      <c r="AU194" s="19" t="s">
        <v>85</v>
      </c>
    </row>
    <row r="195" s="2" customFormat="1">
      <c r="A195" s="40"/>
      <c r="B195" s="41"/>
      <c r="C195" s="42"/>
      <c r="D195" s="234" t="s">
        <v>345</v>
      </c>
      <c r="E195" s="42"/>
      <c r="F195" s="235" t="s">
        <v>4981</v>
      </c>
      <c r="G195" s="42"/>
      <c r="H195" s="42"/>
      <c r="I195" s="231"/>
      <c r="J195" s="42"/>
      <c r="K195" s="42"/>
      <c r="L195" s="46"/>
      <c r="M195" s="232"/>
      <c r="N195" s="233"/>
      <c r="O195" s="86"/>
      <c r="P195" s="86"/>
      <c r="Q195" s="86"/>
      <c r="R195" s="86"/>
      <c r="S195" s="86"/>
      <c r="T195" s="86"/>
      <c r="U195" s="87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T195" s="19" t="s">
        <v>345</v>
      </c>
      <c r="AU195" s="19" t="s">
        <v>85</v>
      </c>
    </row>
    <row r="196" s="2" customFormat="1" ht="16.5" customHeight="1">
      <c r="A196" s="40"/>
      <c r="B196" s="41"/>
      <c r="C196" s="257" t="s">
        <v>623</v>
      </c>
      <c r="D196" s="257" t="s">
        <v>395</v>
      </c>
      <c r="E196" s="258" t="s">
        <v>4982</v>
      </c>
      <c r="F196" s="259" t="s">
        <v>4983</v>
      </c>
      <c r="G196" s="260" t="s">
        <v>666</v>
      </c>
      <c r="H196" s="261">
        <v>1</v>
      </c>
      <c r="I196" s="262"/>
      <c r="J196" s="263">
        <f>ROUND(I196*H196,2)</f>
        <v>0</v>
      </c>
      <c r="K196" s="259" t="s">
        <v>341</v>
      </c>
      <c r="L196" s="264"/>
      <c r="M196" s="265" t="s">
        <v>19</v>
      </c>
      <c r="N196" s="266" t="s">
        <v>47</v>
      </c>
      <c r="O196" s="86"/>
      <c r="P196" s="225">
        <f>O196*H196</f>
        <v>0</v>
      </c>
      <c r="Q196" s="225">
        <v>0.0015</v>
      </c>
      <c r="R196" s="225">
        <f>Q196*H196</f>
        <v>0.0015</v>
      </c>
      <c r="S196" s="225">
        <v>0</v>
      </c>
      <c r="T196" s="225">
        <f>S196*H196</f>
        <v>0</v>
      </c>
      <c r="U196" s="226" t="s">
        <v>19</v>
      </c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R196" s="227" t="s">
        <v>565</v>
      </c>
      <c r="AT196" s="227" t="s">
        <v>395</v>
      </c>
      <c r="AU196" s="227" t="s">
        <v>85</v>
      </c>
      <c r="AY196" s="19" t="s">
        <v>335</v>
      </c>
      <c r="BE196" s="228">
        <f>IF(N196="základní",J196,0)</f>
        <v>0</v>
      </c>
      <c r="BF196" s="228">
        <f>IF(N196="snížená",J196,0)</f>
        <v>0</v>
      </c>
      <c r="BG196" s="228">
        <f>IF(N196="zákl. přenesená",J196,0)</f>
        <v>0</v>
      </c>
      <c r="BH196" s="228">
        <f>IF(N196="sníž. přenesená",J196,0)</f>
        <v>0</v>
      </c>
      <c r="BI196" s="228">
        <f>IF(N196="nulová",J196,0)</f>
        <v>0</v>
      </c>
      <c r="BJ196" s="19" t="s">
        <v>83</v>
      </c>
      <c r="BK196" s="228">
        <f>ROUND(I196*H196,2)</f>
        <v>0</v>
      </c>
      <c r="BL196" s="19" t="s">
        <v>447</v>
      </c>
      <c r="BM196" s="227" t="s">
        <v>4984</v>
      </c>
    </row>
    <row r="197" s="2" customFormat="1">
      <c r="A197" s="40"/>
      <c r="B197" s="41"/>
      <c r="C197" s="42"/>
      <c r="D197" s="229" t="s">
        <v>343</v>
      </c>
      <c r="E197" s="42"/>
      <c r="F197" s="230" t="s">
        <v>4983</v>
      </c>
      <c r="G197" s="42"/>
      <c r="H197" s="42"/>
      <c r="I197" s="231"/>
      <c r="J197" s="42"/>
      <c r="K197" s="42"/>
      <c r="L197" s="46"/>
      <c r="M197" s="232"/>
      <c r="N197" s="233"/>
      <c r="O197" s="86"/>
      <c r="P197" s="86"/>
      <c r="Q197" s="86"/>
      <c r="R197" s="86"/>
      <c r="S197" s="86"/>
      <c r="T197" s="86"/>
      <c r="U197" s="87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T197" s="19" t="s">
        <v>343</v>
      </c>
      <c r="AU197" s="19" t="s">
        <v>85</v>
      </c>
    </row>
    <row r="198" s="2" customFormat="1" ht="16.5" customHeight="1">
      <c r="A198" s="40"/>
      <c r="B198" s="41"/>
      <c r="C198" s="216" t="s">
        <v>628</v>
      </c>
      <c r="D198" s="216" t="s">
        <v>337</v>
      </c>
      <c r="E198" s="217" t="s">
        <v>4985</v>
      </c>
      <c r="F198" s="218" t="s">
        <v>4986</v>
      </c>
      <c r="G198" s="219" t="s">
        <v>666</v>
      </c>
      <c r="H198" s="220">
        <v>1</v>
      </c>
      <c r="I198" s="221"/>
      <c r="J198" s="222">
        <f>ROUND(I198*H198,2)</f>
        <v>0</v>
      </c>
      <c r="K198" s="218" t="s">
        <v>341</v>
      </c>
      <c r="L198" s="46"/>
      <c r="M198" s="223" t="s">
        <v>19</v>
      </c>
      <c r="N198" s="224" t="s">
        <v>47</v>
      </c>
      <c r="O198" s="86"/>
      <c r="P198" s="225">
        <f>O198*H198</f>
        <v>0</v>
      </c>
      <c r="Q198" s="225">
        <v>0</v>
      </c>
      <c r="R198" s="225">
        <f>Q198*H198</f>
        <v>0</v>
      </c>
      <c r="S198" s="225">
        <v>0</v>
      </c>
      <c r="T198" s="225">
        <f>S198*H198</f>
        <v>0</v>
      </c>
      <c r="U198" s="226" t="s">
        <v>19</v>
      </c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R198" s="227" t="s">
        <v>447</v>
      </c>
      <c r="AT198" s="227" t="s">
        <v>337</v>
      </c>
      <c r="AU198" s="227" t="s">
        <v>85</v>
      </c>
      <c r="AY198" s="19" t="s">
        <v>335</v>
      </c>
      <c r="BE198" s="228">
        <f>IF(N198="základní",J198,0)</f>
        <v>0</v>
      </c>
      <c r="BF198" s="228">
        <f>IF(N198="snížená",J198,0)</f>
        <v>0</v>
      </c>
      <c r="BG198" s="228">
        <f>IF(N198="zákl. přenesená",J198,0)</f>
        <v>0</v>
      </c>
      <c r="BH198" s="228">
        <f>IF(N198="sníž. přenesená",J198,0)</f>
        <v>0</v>
      </c>
      <c r="BI198" s="228">
        <f>IF(N198="nulová",J198,0)</f>
        <v>0</v>
      </c>
      <c r="BJ198" s="19" t="s">
        <v>83</v>
      </c>
      <c r="BK198" s="228">
        <f>ROUND(I198*H198,2)</f>
        <v>0</v>
      </c>
      <c r="BL198" s="19" t="s">
        <v>447</v>
      </c>
      <c r="BM198" s="227" t="s">
        <v>4987</v>
      </c>
    </row>
    <row r="199" s="2" customFormat="1">
      <c r="A199" s="40"/>
      <c r="B199" s="41"/>
      <c r="C199" s="42"/>
      <c r="D199" s="229" t="s">
        <v>343</v>
      </c>
      <c r="E199" s="42"/>
      <c r="F199" s="230" t="s">
        <v>4988</v>
      </c>
      <c r="G199" s="42"/>
      <c r="H199" s="42"/>
      <c r="I199" s="231"/>
      <c r="J199" s="42"/>
      <c r="K199" s="42"/>
      <c r="L199" s="46"/>
      <c r="M199" s="232"/>
      <c r="N199" s="233"/>
      <c r="O199" s="86"/>
      <c r="P199" s="86"/>
      <c r="Q199" s="86"/>
      <c r="R199" s="86"/>
      <c r="S199" s="86"/>
      <c r="T199" s="86"/>
      <c r="U199" s="87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T199" s="19" t="s">
        <v>343</v>
      </c>
      <c r="AU199" s="19" t="s">
        <v>85</v>
      </c>
    </row>
    <row r="200" s="2" customFormat="1">
      <c r="A200" s="40"/>
      <c r="B200" s="41"/>
      <c r="C200" s="42"/>
      <c r="D200" s="234" t="s">
        <v>345</v>
      </c>
      <c r="E200" s="42"/>
      <c r="F200" s="235" t="s">
        <v>4989</v>
      </c>
      <c r="G200" s="42"/>
      <c r="H200" s="42"/>
      <c r="I200" s="231"/>
      <c r="J200" s="42"/>
      <c r="K200" s="42"/>
      <c r="L200" s="46"/>
      <c r="M200" s="232"/>
      <c r="N200" s="233"/>
      <c r="O200" s="86"/>
      <c r="P200" s="86"/>
      <c r="Q200" s="86"/>
      <c r="R200" s="86"/>
      <c r="S200" s="86"/>
      <c r="T200" s="86"/>
      <c r="U200" s="87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T200" s="19" t="s">
        <v>345</v>
      </c>
      <c r="AU200" s="19" t="s">
        <v>85</v>
      </c>
    </row>
    <row r="201" s="2" customFormat="1" ht="16.5" customHeight="1">
      <c r="A201" s="40"/>
      <c r="B201" s="41"/>
      <c r="C201" s="216" t="s">
        <v>634</v>
      </c>
      <c r="D201" s="216" t="s">
        <v>337</v>
      </c>
      <c r="E201" s="217" t="s">
        <v>4990</v>
      </c>
      <c r="F201" s="218" t="s">
        <v>4991</v>
      </c>
      <c r="G201" s="219" t="s">
        <v>666</v>
      </c>
      <c r="H201" s="220">
        <v>46</v>
      </c>
      <c r="I201" s="221"/>
      <c r="J201" s="222">
        <f>ROUND(I201*H201,2)</f>
        <v>0</v>
      </c>
      <c r="K201" s="218" t="s">
        <v>341</v>
      </c>
      <c r="L201" s="46"/>
      <c r="M201" s="223" t="s">
        <v>19</v>
      </c>
      <c r="N201" s="224" t="s">
        <v>47</v>
      </c>
      <c r="O201" s="86"/>
      <c r="P201" s="225">
        <f>O201*H201</f>
        <v>0</v>
      </c>
      <c r="Q201" s="225">
        <v>0</v>
      </c>
      <c r="R201" s="225">
        <f>Q201*H201</f>
        <v>0</v>
      </c>
      <c r="S201" s="225">
        <v>0</v>
      </c>
      <c r="T201" s="225">
        <f>S201*H201</f>
        <v>0</v>
      </c>
      <c r="U201" s="226" t="s">
        <v>19</v>
      </c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R201" s="227" t="s">
        <v>447</v>
      </c>
      <c r="AT201" s="227" t="s">
        <v>337</v>
      </c>
      <c r="AU201" s="227" t="s">
        <v>85</v>
      </c>
      <c r="AY201" s="19" t="s">
        <v>335</v>
      </c>
      <c r="BE201" s="228">
        <f>IF(N201="základní",J201,0)</f>
        <v>0</v>
      </c>
      <c r="BF201" s="228">
        <f>IF(N201="snížená",J201,0)</f>
        <v>0</v>
      </c>
      <c r="BG201" s="228">
        <f>IF(N201="zákl. přenesená",J201,0)</f>
        <v>0</v>
      </c>
      <c r="BH201" s="228">
        <f>IF(N201="sníž. přenesená",J201,0)</f>
        <v>0</v>
      </c>
      <c r="BI201" s="228">
        <f>IF(N201="nulová",J201,0)</f>
        <v>0</v>
      </c>
      <c r="BJ201" s="19" t="s">
        <v>83</v>
      </c>
      <c r="BK201" s="228">
        <f>ROUND(I201*H201,2)</f>
        <v>0</v>
      </c>
      <c r="BL201" s="19" t="s">
        <v>447</v>
      </c>
      <c r="BM201" s="227" t="s">
        <v>4992</v>
      </c>
    </row>
    <row r="202" s="2" customFormat="1">
      <c r="A202" s="40"/>
      <c r="B202" s="41"/>
      <c r="C202" s="42"/>
      <c r="D202" s="229" t="s">
        <v>343</v>
      </c>
      <c r="E202" s="42"/>
      <c r="F202" s="230" t="s">
        <v>4993</v>
      </c>
      <c r="G202" s="42"/>
      <c r="H202" s="42"/>
      <c r="I202" s="231"/>
      <c r="J202" s="42"/>
      <c r="K202" s="42"/>
      <c r="L202" s="46"/>
      <c r="M202" s="232"/>
      <c r="N202" s="233"/>
      <c r="O202" s="86"/>
      <c r="P202" s="86"/>
      <c r="Q202" s="86"/>
      <c r="R202" s="86"/>
      <c r="S202" s="86"/>
      <c r="T202" s="86"/>
      <c r="U202" s="87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T202" s="19" t="s">
        <v>343</v>
      </c>
      <c r="AU202" s="19" t="s">
        <v>85</v>
      </c>
    </row>
    <row r="203" s="2" customFormat="1">
      <c r="A203" s="40"/>
      <c r="B203" s="41"/>
      <c r="C203" s="42"/>
      <c r="D203" s="234" t="s">
        <v>345</v>
      </c>
      <c r="E203" s="42"/>
      <c r="F203" s="235" t="s">
        <v>4994</v>
      </c>
      <c r="G203" s="42"/>
      <c r="H203" s="42"/>
      <c r="I203" s="231"/>
      <c r="J203" s="42"/>
      <c r="K203" s="42"/>
      <c r="L203" s="46"/>
      <c r="M203" s="232"/>
      <c r="N203" s="233"/>
      <c r="O203" s="86"/>
      <c r="P203" s="86"/>
      <c r="Q203" s="86"/>
      <c r="R203" s="86"/>
      <c r="S203" s="86"/>
      <c r="T203" s="86"/>
      <c r="U203" s="87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T203" s="19" t="s">
        <v>345</v>
      </c>
      <c r="AU203" s="19" t="s">
        <v>85</v>
      </c>
    </row>
    <row r="204" s="2" customFormat="1" ht="16.5" customHeight="1">
      <c r="A204" s="40"/>
      <c r="B204" s="41"/>
      <c r="C204" s="216" t="s">
        <v>640</v>
      </c>
      <c r="D204" s="216" t="s">
        <v>337</v>
      </c>
      <c r="E204" s="217" t="s">
        <v>4995</v>
      </c>
      <c r="F204" s="218" t="s">
        <v>4996</v>
      </c>
      <c r="G204" s="219" t="s">
        <v>666</v>
      </c>
      <c r="H204" s="220">
        <v>46</v>
      </c>
      <c r="I204" s="221"/>
      <c r="J204" s="222">
        <f>ROUND(I204*H204,2)</f>
        <v>0</v>
      </c>
      <c r="K204" s="218" t="s">
        <v>341</v>
      </c>
      <c r="L204" s="46"/>
      <c r="M204" s="223" t="s">
        <v>19</v>
      </c>
      <c r="N204" s="224" t="s">
        <v>47</v>
      </c>
      <c r="O204" s="86"/>
      <c r="P204" s="225">
        <f>O204*H204</f>
        <v>0</v>
      </c>
      <c r="Q204" s="225">
        <v>0</v>
      </c>
      <c r="R204" s="225">
        <f>Q204*H204</f>
        <v>0</v>
      </c>
      <c r="S204" s="225">
        <v>0</v>
      </c>
      <c r="T204" s="225">
        <f>S204*H204</f>
        <v>0</v>
      </c>
      <c r="U204" s="226" t="s">
        <v>19</v>
      </c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R204" s="227" t="s">
        <v>447</v>
      </c>
      <c r="AT204" s="227" t="s">
        <v>337</v>
      </c>
      <c r="AU204" s="227" t="s">
        <v>85</v>
      </c>
      <c r="AY204" s="19" t="s">
        <v>335</v>
      </c>
      <c r="BE204" s="228">
        <f>IF(N204="základní",J204,0)</f>
        <v>0</v>
      </c>
      <c r="BF204" s="228">
        <f>IF(N204="snížená",J204,0)</f>
        <v>0</v>
      </c>
      <c r="BG204" s="228">
        <f>IF(N204="zákl. přenesená",J204,0)</f>
        <v>0</v>
      </c>
      <c r="BH204" s="228">
        <f>IF(N204="sníž. přenesená",J204,0)</f>
        <v>0</v>
      </c>
      <c r="BI204" s="228">
        <f>IF(N204="nulová",J204,0)</f>
        <v>0</v>
      </c>
      <c r="BJ204" s="19" t="s">
        <v>83</v>
      </c>
      <c r="BK204" s="228">
        <f>ROUND(I204*H204,2)</f>
        <v>0</v>
      </c>
      <c r="BL204" s="19" t="s">
        <v>447</v>
      </c>
      <c r="BM204" s="227" t="s">
        <v>4997</v>
      </c>
    </row>
    <row r="205" s="2" customFormat="1">
      <c r="A205" s="40"/>
      <c r="B205" s="41"/>
      <c r="C205" s="42"/>
      <c r="D205" s="229" t="s">
        <v>343</v>
      </c>
      <c r="E205" s="42"/>
      <c r="F205" s="230" t="s">
        <v>4998</v>
      </c>
      <c r="G205" s="42"/>
      <c r="H205" s="42"/>
      <c r="I205" s="231"/>
      <c r="J205" s="42"/>
      <c r="K205" s="42"/>
      <c r="L205" s="46"/>
      <c r="M205" s="232"/>
      <c r="N205" s="233"/>
      <c r="O205" s="86"/>
      <c r="P205" s="86"/>
      <c r="Q205" s="86"/>
      <c r="R205" s="86"/>
      <c r="S205" s="86"/>
      <c r="T205" s="86"/>
      <c r="U205" s="87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T205" s="19" t="s">
        <v>343</v>
      </c>
      <c r="AU205" s="19" t="s">
        <v>85</v>
      </c>
    </row>
    <row r="206" s="2" customFormat="1">
      <c r="A206" s="40"/>
      <c r="B206" s="41"/>
      <c r="C206" s="42"/>
      <c r="D206" s="234" t="s">
        <v>345</v>
      </c>
      <c r="E206" s="42"/>
      <c r="F206" s="235" t="s">
        <v>4999</v>
      </c>
      <c r="G206" s="42"/>
      <c r="H206" s="42"/>
      <c r="I206" s="231"/>
      <c r="J206" s="42"/>
      <c r="K206" s="42"/>
      <c r="L206" s="46"/>
      <c r="M206" s="232"/>
      <c r="N206" s="233"/>
      <c r="O206" s="86"/>
      <c r="P206" s="86"/>
      <c r="Q206" s="86"/>
      <c r="R206" s="86"/>
      <c r="S206" s="86"/>
      <c r="T206" s="86"/>
      <c r="U206" s="87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T206" s="19" t="s">
        <v>345</v>
      </c>
      <c r="AU206" s="19" t="s">
        <v>85</v>
      </c>
    </row>
    <row r="207" s="2" customFormat="1" ht="16.5" customHeight="1">
      <c r="A207" s="40"/>
      <c r="B207" s="41"/>
      <c r="C207" s="216" t="s">
        <v>648</v>
      </c>
      <c r="D207" s="216" t="s">
        <v>337</v>
      </c>
      <c r="E207" s="217" t="s">
        <v>5000</v>
      </c>
      <c r="F207" s="218" t="s">
        <v>5001</v>
      </c>
      <c r="G207" s="219" t="s">
        <v>666</v>
      </c>
      <c r="H207" s="220">
        <v>1</v>
      </c>
      <c r="I207" s="221"/>
      <c r="J207" s="222">
        <f>ROUND(I207*H207,2)</f>
        <v>0</v>
      </c>
      <c r="K207" s="218" t="s">
        <v>341</v>
      </c>
      <c r="L207" s="46"/>
      <c r="M207" s="223" t="s">
        <v>19</v>
      </c>
      <c r="N207" s="224" t="s">
        <v>47</v>
      </c>
      <c r="O207" s="86"/>
      <c r="P207" s="225">
        <f>O207*H207</f>
        <v>0</v>
      </c>
      <c r="Q207" s="225">
        <v>0</v>
      </c>
      <c r="R207" s="225">
        <f>Q207*H207</f>
        <v>0</v>
      </c>
      <c r="S207" s="225">
        <v>0</v>
      </c>
      <c r="T207" s="225">
        <f>S207*H207</f>
        <v>0</v>
      </c>
      <c r="U207" s="226" t="s">
        <v>19</v>
      </c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R207" s="227" t="s">
        <v>447</v>
      </c>
      <c r="AT207" s="227" t="s">
        <v>337</v>
      </c>
      <c r="AU207" s="227" t="s">
        <v>85</v>
      </c>
      <c r="AY207" s="19" t="s">
        <v>335</v>
      </c>
      <c r="BE207" s="228">
        <f>IF(N207="základní",J207,0)</f>
        <v>0</v>
      </c>
      <c r="BF207" s="228">
        <f>IF(N207="snížená",J207,0)</f>
        <v>0</v>
      </c>
      <c r="BG207" s="228">
        <f>IF(N207="zákl. přenesená",J207,0)</f>
        <v>0</v>
      </c>
      <c r="BH207" s="228">
        <f>IF(N207="sníž. přenesená",J207,0)</f>
        <v>0</v>
      </c>
      <c r="BI207" s="228">
        <f>IF(N207="nulová",J207,0)</f>
        <v>0</v>
      </c>
      <c r="BJ207" s="19" t="s">
        <v>83</v>
      </c>
      <c r="BK207" s="228">
        <f>ROUND(I207*H207,2)</f>
        <v>0</v>
      </c>
      <c r="BL207" s="19" t="s">
        <v>447</v>
      </c>
      <c r="BM207" s="227" t="s">
        <v>5002</v>
      </c>
    </row>
    <row r="208" s="2" customFormat="1">
      <c r="A208" s="40"/>
      <c r="B208" s="41"/>
      <c r="C208" s="42"/>
      <c r="D208" s="229" t="s">
        <v>343</v>
      </c>
      <c r="E208" s="42"/>
      <c r="F208" s="230" t="s">
        <v>5003</v>
      </c>
      <c r="G208" s="42"/>
      <c r="H208" s="42"/>
      <c r="I208" s="231"/>
      <c r="J208" s="42"/>
      <c r="K208" s="42"/>
      <c r="L208" s="46"/>
      <c r="M208" s="232"/>
      <c r="N208" s="233"/>
      <c r="O208" s="86"/>
      <c r="P208" s="86"/>
      <c r="Q208" s="86"/>
      <c r="R208" s="86"/>
      <c r="S208" s="86"/>
      <c r="T208" s="86"/>
      <c r="U208" s="87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T208" s="19" t="s">
        <v>343</v>
      </c>
      <c r="AU208" s="19" t="s">
        <v>85</v>
      </c>
    </row>
    <row r="209" s="2" customFormat="1">
      <c r="A209" s="40"/>
      <c r="B209" s="41"/>
      <c r="C209" s="42"/>
      <c r="D209" s="234" t="s">
        <v>345</v>
      </c>
      <c r="E209" s="42"/>
      <c r="F209" s="235" t="s">
        <v>5004</v>
      </c>
      <c r="G209" s="42"/>
      <c r="H209" s="42"/>
      <c r="I209" s="231"/>
      <c r="J209" s="42"/>
      <c r="K209" s="42"/>
      <c r="L209" s="46"/>
      <c r="M209" s="232"/>
      <c r="N209" s="233"/>
      <c r="O209" s="86"/>
      <c r="P209" s="86"/>
      <c r="Q209" s="86"/>
      <c r="R209" s="86"/>
      <c r="S209" s="86"/>
      <c r="T209" s="86"/>
      <c r="U209" s="87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T209" s="19" t="s">
        <v>345</v>
      </c>
      <c r="AU209" s="19" t="s">
        <v>85</v>
      </c>
    </row>
    <row r="210" s="2" customFormat="1" ht="16.5" customHeight="1">
      <c r="A210" s="40"/>
      <c r="B210" s="41"/>
      <c r="C210" s="216" t="s">
        <v>655</v>
      </c>
      <c r="D210" s="216" t="s">
        <v>337</v>
      </c>
      <c r="E210" s="217" t="s">
        <v>5005</v>
      </c>
      <c r="F210" s="218" t="s">
        <v>5006</v>
      </c>
      <c r="G210" s="219" t="s">
        <v>666</v>
      </c>
      <c r="H210" s="220">
        <v>1</v>
      </c>
      <c r="I210" s="221"/>
      <c r="J210" s="222">
        <f>ROUND(I210*H210,2)</f>
        <v>0</v>
      </c>
      <c r="K210" s="218" t="s">
        <v>341</v>
      </c>
      <c r="L210" s="46"/>
      <c r="M210" s="223" t="s">
        <v>19</v>
      </c>
      <c r="N210" s="224" t="s">
        <v>47</v>
      </c>
      <c r="O210" s="86"/>
      <c r="P210" s="225">
        <f>O210*H210</f>
        <v>0</v>
      </c>
      <c r="Q210" s="225">
        <v>0</v>
      </c>
      <c r="R210" s="225">
        <f>Q210*H210</f>
        <v>0</v>
      </c>
      <c r="S210" s="225">
        <v>0</v>
      </c>
      <c r="T210" s="225">
        <f>S210*H210</f>
        <v>0</v>
      </c>
      <c r="U210" s="226" t="s">
        <v>19</v>
      </c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R210" s="227" t="s">
        <v>447</v>
      </c>
      <c r="AT210" s="227" t="s">
        <v>337</v>
      </c>
      <c r="AU210" s="227" t="s">
        <v>85</v>
      </c>
      <c r="AY210" s="19" t="s">
        <v>335</v>
      </c>
      <c r="BE210" s="228">
        <f>IF(N210="základní",J210,0)</f>
        <v>0</v>
      </c>
      <c r="BF210" s="228">
        <f>IF(N210="snížená",J210,0)</f>
        <v>0</v>
      </c>
      <c r="BG210" s="228">
        <f>IF(N210="zákl. přenesená",J210,0)</f>
        <v>0</v>
      </c>
      <c r="BH210" s="228">
        <f>IF(N210="sníž. přenesená",J210,0)</f>
        <v>0</v>
      </c>
      <c r="BI210" s="228">
        <f>IF(N210="nulová",J210,0)</f>
        <v>0</v>
      </c>
      <c r="BJ210" s="19" t="s">
        <v>83</v>
      </c>
      <c r="BK210" s="228">
        <f>ROUND(I210*H210,2)</f>
        <v>0</v>
      </c>
      <c r="BL210" s="19" t="s">
        <v>447</v>
      </c>
      <c r="BM210" s="227" t="s">
        <v>5007</v>
      </c>
    </row>
    <row r="211" s="2" customFormat="1">
      <c r="A211" s="40"/>
      <c r="B211" s="41"/>
      <c r="C211" s="42"/>
      <c r="D211" s="229" t="s">
        <v>343</v>
      </c>
      <c r="E211" s="42"/>
      <c r="F211" s="230" t="s">
        <v>5008</v>
      </c>
      <c r="G211" s="42"/>
      <c r="H211" s="42"/>
      <c r="I211" s="231"/>
      <c r="J211" s="42"/>
      <c r="K211" s="42"/>
      <c r="L211" s="46"/>
      <c r="M211" s="232"/>
      <c r="N211" s="233"/>
      <c r="O211" s="86"/>
      <c r="P211" s="86"/>
      <c r="Q211" s="86"/>
      <c r="R211" s="86"/>
      <c r="S211" s="86"/>
      <c r="T211" s="86"/>
      <c r="U211" s="87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T211" s="19" t="s">
        <v>343</v>
      </c>
      <c r="AU211" s="19" t="s">
        <v>85</v>
      </c>
    </row>
    <row r="212" s="2" customFormat="1">
      <c r="A212" s="40"/>
      <c r="B212" s="41"/>
      <c r="C212" s="42"/>
      <c r="D212" s="234" t="s">
        <v>345</v>
      </c>
      <c r="E212" s="42"/>
      <c r="F212" s="235" t="s">
        <v>5009</v>
      </c>
      <c r="G212" s="42"/>
      <c r="H212" s="42"/>
      <c r="I212" s="231"/>
      <c r="J212" s="42"/>
      <c r="K212" s="42"/>
      <c r="L212" s="46"/>
      <c r="M212" s="232"/>
      <c r="N212" s="233"/>
      <c r="O212" s="86"/>
      <c r="P212" s="86"/>
      <c r="Q212" s="86"/>
      <c r="R212" s="86"/>
      <c r="S212" s="86"/>
      <c r="T212" s="86"/>
      <c r="U212" s="87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T212" s="19" t="s">
        <v>345</v>
      </c>
      <c r="AU212" s="19" t="s">
        <v>85</v>
      </c>
    </row>
    <row r="213" s="2" customFormat="1" ht="16.5" customHeight="1">
      <c r="A213" s="40"/>
      <c r="B213" s="41"/>
      <c r="C213" s="216" t="s">
        <v>2440</v>
      </c>
      <c r="D213" s="216" t="s">
        <v>337</v>
      </c>
      <c r="E213" s="217" t="s">
        <v>5010</v>
      </c>
      <c r="F213" s="218" t="s">
        <v>5011</v>
      </c>
      <c r="G213" s="219" t="s">
        <v>666</v>
      </c>
      <c r="H213" s="220">
        <v>2</v>
      </c>
      <c r="I213" s="221"/>
      <c r="J213" s="222">
        <f>ROUND(I213*H213,2)</f>
        <v>0</v>
      </c>
      <c r="K213" s="218" t="s">
        <v>19</v>
      </c>
      <c r="L213" s="46"/>
      <c r="M213" s="223" t="s">
        <v>19</v>
      </c>
      <c r="N213" s="224" t="s">
        <v>47</v>
      </c>
      <c r="O213" s="86"/>
      <c r="P213" s="225">
        <f>O213*H213</f>
        <v>0</v>
      </c>
      <c r="Q213" s="225">
        <v>0</v>
      </c>
      <c r="R213" s="225">
        <f>Q213*H213</f>
        <v>0</v>
      </c>
      <c r="S213" s="225">
        <v>0</v>
      </c>
      <c r="T213" s="225">
        <f>S213*H213</f>
        <v>0</v>
      </c>
      <c r="U213" s="226" t="s">
        <v>19</v>
      </c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R213" s="227" t="s">
        <v>447</v>
      </c>
      <c r="AT213" s="227" t="s">
        <v>337</v>
      </c>
      <c r="AU213" s="227" t="s">
        <v>85</v>
      </c>
      <c r="AY213" s="19" t="s">
        <v>335</v>
      </c>
      <c r="BE213" s="228">
        <f>IF(N213="základní",J213,0)</f>
        <v>0</v>
      </c>
      <c r="BF213" s="228">
        <f>IF(N213="snížená",J213,0)</f>
        <v>0</v>
      </c>
      <c r="BG213" s="228">
        <f>IF(N213="zákl. přenesená",J213,0)</f>
        <v>0</v>
      </c>
      <c r="BH213" s="228">
        <f>IF(N213="sníž. přenesená",J213,0)</f>
        <v>0</v>
      </c>
      <c r="BI213" s="228">
        <f>IF(N213="nulová",J213,0)</f>
        <v>0</v>
      </c>
      <c r="BJ213" s="19" t="s">
        <v>83</v>
      </c>
      <c r="BK213" s="228">
        <f>ROUND(I213*H213,2)</f>
        <v>0</v>
      </c>
      <c r="BL213" s="19" t="s">
        <v>447</v>
      </c>
      <c r="BM213" s="227" t="s">
        <v>5012</v>
      </c>
    </row>
    <row r="214" s="2" customFormat="1">
      <c r="A214" s="40"/>
      <c r="B214" s="41"/>
      <c r="C214" s="42"/>
      <c r="D214" s="229" t="s">
        <v>343</v>
      </c>
      <c r="E214" s="42"/>
      <c r="F214" s="230" t="s">
        <v>5013</v>
      </c>
      <c r="G214" s="42"/>
      <c r="H214" s="42"/>
      <c r="I214" s="231"/>
      <c r="J214" s="42"/>
      <c r="K214" s="42"/>
      <c r="L214" s="46"/>
      <c r="M214" s="232"/>
      <c r="N214" s="233"/>
      <c r="O214" s="86"/>
      <c r="P214" s="86"/>
      <c r="Q214" s="86"/>
      <c r="R214" s="86"/>
      <c r="S214" s="86"/>
      <c r="T214" s="86"/>
      <c r="U214" s="87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T214" s="19" t="s">
        <v>343</v>
      </c>
      <c r="AU214" s="19" t="s">
        <v>85</v>
      </c>
    </row>
    <row r="215" s="2" customFormat="1" ht="16.5" customHeight="1">
      <c r="A215" s="40"/>
      <c r="B215" s="41"/>
      <c r="C215" s="257" t="s">
        <v>2449</v>
      </c>
      <c r="D215" s="257" t="s">
        <v>395</v>
      </c>
      <c r="E215" s="258" t="s">
        <v>5014</v>
      </c>
      <c r="F215" s="259" t="s">
        <v>5015</v>
      </c>
      <c r="G215" s="260" t="s">
        <v>666</v>
      </c>
      <c r="H215" s="261">
        <v>2</v>
      </c>
      <c r="I215" s="262"/>
      <c r="J215" s="263">
        <f>ROUND(I215*H215,2)</f>
        <v>0</v>
      </c>
      <c r="K215" s="259" t="s">
        <v>341</v>
      </c>
      <c r="L215" s="264"/>
      <c r="M215" s="265" t="s">
        <v>19</v>
      </c>
      <c r="N215" s="266" t="s">
        <v>47</v>
      </c>
      <c r="O215" s="86"/>
      <c r="P215" s="225">
        <f>O215*H215</f>
        <v>0</v>
      </c>
      <c r="Q215" s="225">
        <v>2.0000000000000002E-05</v>
      </c>
      <c r="R215" s="225">
        <f>Q215*H215</f>
        <v>4.0000000000000003E-05</v>
      </c>
      <c r="S215" s="225">
        <v>0</v>
      </c>
      <c r="T215" s="225">
        <f>S215*H215</f>
        <v>0</v>
      </c>
      <c r="U215" s="226" t="s">
        <v>19</v>
      </c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R215" s="227" t="s">
        <v>565</v>
      </c>
      <c r="AT215" s="227" t="s">
        <v>395</v>
      </c>
      <c r="AU215" s="227" t="s">
        <v>85</v>
      </c>
      <c r="AY215" s="19" t="s">
        <v>335</v>
      </c>
      <c r="BE215" s="228">
        <f>IF(N215="základní",J215,0)</f>
        <v>0</v>
      </c>
      <c r="BF215" s="228">
        <f>IF(N215="snížená",J215,0)</f>
        <v>0</v>
      </c>
      <c r="BG215" s="228">
        <f>IF(N215="zákl. přenesená",J215,0)</f>
        <v>0</v>
      </c>
      <c r="BH215" s="228">
        <f>IF(N215="sníž. přenesená",J215,0)</f>
        <v>0</v>
      </c>
      <c r="BI215" s="228">
        <f>IF(N215="nulová",J215,0)</f>
        <v>0</v>
      </c>
      <c r="BJ215" s="19" t="s">
        <v>83</v>
      </c>
      <c r="BK215" s="228">
        <f>ROUND(I215*H215,2)</f>
        <v>0</v>
      </c>
      <c r="BL215" s="19" t="s">
        <v>447</v>
      </c>
      <c r="BM215" s="227" t="s">
        <v>5016</v>
      </c>
    </row>
    <row r="216" s="2" customFormat="1">
      <c r="A216" s="40"/>
      <c r="B216" s="41"/>
      <c r="C216" s="42"/>
      <c r="D216" s="229" t="s">
        <v>343</v>
      </c>
      <c r="E216" s="42"/>
      <c r="F216" s="230" t="s">
        <v>5017</v>
      </c>
      <c r="G216" s="42"/>
      <c r="H216" s="42"/>
      <c r="I216" s="231"/>
      <c r="J216" s="42"/>
      <c r="K216" s="42"/>
      <c r="L216" s="46"/>
      <c r="M216" s="232"/>
      <c r="N216" s="233"/>
      <c r="O216" s="86"/>
      <c r="P216" s="86"/>
      <c r="Q216" s="86"/>
      <c r="R216" s="86"/>
      <c r="S216" s="86"/>
      <c r="T216" s="86"/>
      <c r="U216" s="87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T216" s="19" t="s">
        <v>343</v>
      </c>
      <c r="AU216" s="19" t="s">
        <v>85</v>
      </c>
    </row>
    <row r="217" s="2" customFormat="1" ht="16.5" customHeight="1">
      <c r="A217" s="40"/>
      <c r="B217" s="41"/>
      <c r="C217" s="216" t="s">
        <v>663</v>
      </c>
      <c r="D217" s="216" t="s">
        <v>337</v>
      </c>
      <c r="E217" s="217" t="s">
        <v>5018</v>
      </c>
      <c r="F217" s="218" t="s">
        <v>5019</v>
      </c>
      <c r="G217" s="219" t="s">
        <v>666</v>
      </c>
      <c r="H217" s="220">
        <v>1</v>
      </c>
      <c r="I217" s="221"/>
      <c r="J217" s="222">
        <f>ROUND(I217*H217,2)</f>
        <v>0</v>
      </c>
      <c r="K217" s="218" t="s">
        <v>19</v>
      </c>
      <c r="L217" s="46"/>
      <c r="M217" s="223" t="s">
        <v>19</v>
      </c>
      <c r="N217" s="224" t="s">
        <v>47</v>
      </c>
      <c r="O217" s="86"/>
      <c r="P217" s="225">
        <f>O217*H217</f>
        <v>0</v>
      </c>
      <c r="Q217" s="225">
        <v>0</v>
      </c>
      <c r="R217" s="225">
        <f>Q217*H217</f>
        <v>0</v>
      </c>
      <c r="S217" s="225">
        <v>0</v>
      </c>
      <c r="T217" s="225">
        <f>S217*H217</f>
        <v>0</v>
      </c>
      <c r="U217" s="226" t="s">
        <v>19</v>
      </c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R217" s="227" t="s">
        <v>447</v>
      </c>
      <c r="AT217" s="227" t="s">
        <v>337</v>
      </c>
      <c r="AU217" s="227" t="s">
        <v>85</v>
      </c>
      <c r="AY217" s="19" t="s">
        <v>335</v>
      </c>
      <c r="BE217" s="228">
        <f>IF(N217="základní",J217,0)</f>
        <v>0</v>
      </c>
      <c r="BF217" s="228">
        <f>IF(N217="snížená",J217,0)</f>
        <v>0</v>
      </c>
      <c r="BG217" s="228">
        <f>IF(N217="zákl. přenesená",J217,0)</f>
        <v>0</v>
      </c>
      <c r="BH217" s="228">
        <f>IF(N217="sníž. přenesená",J217,0)</f>
        <v>0</v>
      </c>
      <c r="BI217" s="228">
        <f>IF(N217="nulová",J217,0)</f>
        <v>0</v>
      </c>
      <c r="BJ217" s="19" t="s">
        <v>83</v>
      </c>
      <c r="BK217" s="228">
        <f>ROUND(I217*H217,2)</f>
        <v>0</v>
      </c>
      <c r="BL217" s="19" t="s">
        <v>447</v>
      </c>
      <c r="BM217" s="227" t="s">
        <v>5020</v>
      </c>
    </row>
    <row r="218" s="2" customFormat="1">
      <c r="A218" s="40"/>
      <c r="B218" s="41"/>
      <c r="C218" s="42"/>
      <c r="D218" s="229" t="s">
        <v>343</v>
      </c>
      <c r="E218" s="42"/>
      <c r="F218" s="230" t="s">
        <v>5019</v>
      </c>
      <c r="G218" s="42"/>
      <c r="H218" s="42"/>
      <c r="I218" s="231"/>
      <c r="J218" s="42"/>
      <c r="K218" s="42"/>
      <c r="L218" s="46"/>
      <c r="M218" s="232"/>
      <c r="N218" s="233"/>
      <c r="O218" s="86"/>
      <c r="P218" s="86"/>
      <c r="Q218" s="86"/>
      <c r="R218" s="86"/>
      <c r="S218" s="86"/>
      <c r="T218" s="86"/>
      <c r="U218" s="87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T218" s="19" t="s">
        <v>343</v>
      </c>
      <c r="AU218" s="19" t="s">
        <v>85</v>
      </c>
    </row>
    <row r="219" s="2" customFormat="1" ht="16.5" customHeight="1">
      <c r="A219" s="40"/>
      <c r="B219" s="41"/>
      <c r="C219" s="257" t="s">
        <v>675</v>
      </c>
      <c r="D219" s="257" t="s">
        <v>395</v>
      </c>
      <c r="E219" s="258" t="s">
        <v>5021</v>
      </c>
      <c r="F219" s="259" t="s">
        <v>5022</v>
      </c>
      <c r="G219" s="260" t="s">
        <v>666</v>
      </c>
      <c r="H219" s="261">
        <v>1</v>
      </c>
      <c r="I219" s="262"/>
      <c r="J219" s="263">
        <f>ROUND(I219*H219,2)</f>
        <v>0</v>
      </c>
      <c r="K219" s="259" t="s">
        <v>19</v>
      </c>
      <c r="L219" s="264"/>
      <c r="M219" s="265" t="s">
        <v>19</v>
      </c>
      <c r="N219" s="266" t="s">
        <v>47</v>
      </c>
      <c r="O219" s="86"/>
      <c r="P219" s="225">
        <f>O219*H219</f>
        <v>0</v>
      </c>
      <c r="Q219" s="225">
        <v>0.00046000000000000001</v>
      </c>
      <c r="R219" s="225">
        <f>Q219*H219</f>
        <v>0.00046000000000000001</v>
      </c>
      <c r="S219" s="225">
        <v>0</v>
      </c>
      <c r="T219" s="225">
        <f>S219*H219</f>
        <v>0</v>
      </c>
      <c r="U219" s="226" t="s">
        <v>19</v>
      </c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R219" s="227" t="s">
        <v>565</v>
      </c>
      <c r="AT219" s="227" t="s">
        <v>395</v>
      </c>
      <c r="AU219" s="227" t="s">
        <v>85</v>
      </c>
      <c r="AY219" s="19" t="s">
        <v>335</v>
      </c>
      <c r="BE219" s="228">
        <f>IF(N219="základní",J219,0)</f>
        <v>0</v>
      </c>
      <c r="BF219" s="228">
        <f>IF(N219="snížená",J219,0)</f>
        <v>0</v>
      </c>
      <c r="BG219" s="228">
        <f>IF(N219="zákl. přenesená",J219,0)</f>
        <v>0</v>
      </c>
      <c r="BH219" s="228">
        <f>IF(N219="sníž. přenesená",J219,0)</f>
        <v>0</v>
      </c>
      <c r="BI219" s="228">
        <f>IF(N219="nulová",J219,0)</f>
        <v>0</v>
      </c>
      <c r="BJ219" s="19" t="s">
        <v>83</v>
      </c>
      <c r="BK219" s="228">
        <f>ROUND(I219*H219,2)</f>
        <v>0</v>
      </c>
      <c r="BL219" s="19" t="s">
        <v>447</v>
      </c>
      <c r="BM219" s="227" t="s">
        <v>5023</v>
      </c>
    </row>
    <row r="220" s="2" customFormat="1">
      <c r="A220" s="40"/>
      <c r="B220" s="41"/>
      <c r="C220" s="42"/>
      <c r="D220" s="229" t="s">
        <v>343</v>
      </c>
      <c r="E220" s="42"/>
      <c r="F220" s="230" t="s">
        <v>5022</v>
      </c>
      <c r="G220" s="42"/>
      <c r="H220" s="42"/>
      <c r="I220" s="231"/>
      <c r="J220" s="42"/>
      <c r="K220" s="42"/>
      <c r="L220" s="46"/>
      <c r="M220" s="232"/>
      <c r="N220" s="233"/>
      <c r="O220" s="86"/>
      <c r="P220" s="86"/>
      <c r="Q220" s="86"/>
      <c r="R220" s="86"/>
      <c r="S220" s="86"/>
      <c r="T220" s="86"/>
      <c r="U220" s="87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T220" s="19" t="s">
        <v>343</v>
      </c>
      <c r="AU220" s="19" t="s">
        <v>85</v>
      </c>
    </row>
    <row r="221" s="2" customFormat="1" ht="16.5" customHeight="1">
      <c r="A221" s="40"/>
      <c r="B221" s="41"/>
      <c r="C221" s="216" t="s">
        <v>679</v>
      </c>
      <c r="D221" s="216" t="s">
        <v>337</v>
      </c>
      <c r="E221" s="217" t="s">
        <v>5024</v>
      </c>
      <c r="F221" s="218" t="s">
        <v>5025</v>
      </c>
      <c r="G221" s="219" t="s">
        <v>666</v>
      </c>
      <c r="H221" s="220">
        <v>4</v>
      </c>
      <c r="I221" s="221"/>
      <c r="J221" s="222">
        <f>ROUND(I221*H221,2)</f>
        <v>0</v>
      </c>
      <c r="K221" s="218" t="s">
        <v>341</v>
      </c>
      <c r="L221" s="46"/>
      <c r="M221" s="223" t="s">
        <v>19</v>
      </c>
      <c r="N221" s="224" t="s">
        <v>47</v>
      </c>
      <c r="O221" s="86"/>
      <c r="P221" s="225">
        <f>O221*H221</f>
        <v>0</v>
      </c>
      <c r="Q221" s="225">
        <v>0</v>
      </c>
      <c r="R221" s="225">
        <f>Q221*H221</f>
        <v>0</v>
      </c>
      <c r="S221" s="225">
        <v>0</v>
      </c>
      <c r="T221" s="225">
        <f>S221*H221</f>
        <v>0</v>
      </c>
      <c r="U221" s="226" t="s">
        <v>19</v>
      </c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R221" s="227" t="s">
        <v>447</v>
      </c>
      <c r="AT221" s="227" t="s">
        <v>337</v>
      </c>
      <c r="AU221" s="227" t="s">
        <v>85</v>
      </c>
      <c r="AY221" s="19" t="s">
        <v>335</v>
      </c>
      <c r="BE221" s="228">
        <f>IF(N221="základní",J221,0)</f>
        <v>0</v>
      </c>
      <c r="BF221" s="228">
        <f>IF(N221="snížená",J221,0)</f>
        <v>0</v>
      </c>
      <c r="BG221" s="228">
        <f>IF(N221="zákl. přenesená",J221,0)</f>
        <v>0</v>
      </c>
      <c r="BH221" s="228">
        <f>IF(N221="sníž. přenesená",J221,0)</f>
        <v>0</v>
      </c>
      <c r="BI221" s="228">
        <f>IF(N221="nulová",J221,0)</f>
        <v>0</v>
      </c>
      <c r="BJ221" s="19" t="s">
        <v>83</v>
      </c>
      <c r="BK221" s="228">
        <f>ROUND(I221*H221,2)</f>
        <v>0</v>
      </c>
      <c r="BL221" s="19" t="s">
        <v>447</v>
      </c>
      <c r="BM221" s="227" t="s">
        <v>5026</v>
      </c>
    </row>
    <row r="222" s="2" customFormat="1">
      <c r="A222" s="40"/>
      <c r="B222" s="41"/>
      <c r="C222" s="42"/>
      <c r="D222" s="229" t="s">
        <v>343</v>
      </c>
      <c r="E222" s="42"/>
      <c r="F222" s="230" t="s">
        <v>5027</v>
      </c>
      <c r="G222" s="42"/>
      <c r="H222" s="42"/>
      <c r="I222" s="231"/>
      <c r="J222" s="42"/>
      <c r="K222" s="42"/>
      <c r="L222" s="46"/>
      <c r="M222" s="232"/>
      <c r="N222" s="233"/>
      <c r="O222" s="86"/>
      <c r="P222" s="86"/>
      <c r="Q222" s="86"/>
      <c r="R222" s="86"/>
      <c r="S222" s="86"/>
      <c r="T222" s="86"/>
      <c r="U222" s="87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T222" s="19" t="s">
        <v>343</v>
      </c>
      <c r="AU222" s="19" t="s">
        <v>85</v>
      </c>
    </row>
    <row r="223" s="2" customFormat="1">
      <c r="A223" s="40"/>
      <c r="B223" s="41"/>
      <c r="C223" s="42"/>
      <c r="D223" s="234" t="s">
        <v>345</v>
      </c>
      <c r="E223" s="42"/>
      <c r="F223" s="235" t="s">
        <v>5028</v>
      </c>
      <c r="G223" s="42"/>
      <c r="H223" s="42"/>
      <c r="I223" s="231"/>
      <c r="J223" s="42"/>
      <c r="K223" s="42"/>
      <c r="L223" s="46"/>
      <c r="M223" s="232"/>
      <c r="N223" s="233"/>
      <c r="O223" s="86"/>
      <c r="P223" s="86"/>
      <c r="Q223" s="86"/>
      <c r="R223" s="86"/>
      <c r="S223" s="86"/>
      <c r="T223" s="86"/>
      <c r="U223" s="87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T223" s="19" t="s">
        <v>345</v>
      </c>
      <c r="AU223" s="19" t="s">
        <v>85</v>
      </c>
    </row>
    <row r="224" s="2" customFormat="1" ht="16.5" customHeight="1">
      <c r="A224" s="40"/>
      <c r="B224" s="41"/>
      <c r="C224" s="257" t="s">
        <v>686</v>
      </c>
      <c r="D224" s="257" t="s">
        <v>395</v>
      </c>
      <c r="E224" s="258" t="s">
        <v>5029</v>
      </c>
      <c r="F224" s="259" t="s">
        <v>5030</v>
      </c>
      <c r="G224" s="260" t="s">
        <v>666</v>
      </c>
      <c r="H224" s="261">
        <v>4</v>
      </c>
      <c r="I224" s="262"/>
      <c r="J224" s="263">
        <f>ROUND(I224*H224,2)</f>
        <v>0</v>
      </c>
      <c r="K224" s="259" t="s">
        <v>19</v>
      </c>
      <c r="L224" s="264"/>
      <c r="M224" s="265" t="s">
        <v>19</v>
      </c>
      <c r="N224" s="266" t="s">
        <v>47</v>
      </c>
      <c r="O224" s="86"/>
      <c r="P224" s="225">
        <f>O224*H224</f>
        <v>0</v>
      </c>
      <c r="Q224" s="225">
        <v>0</v>
      </c>
      <c r="R224" s="225">
        <f>Q224*H224</f>
        <v>0</v>
      </c>
      <c r="S224" s="225">
        <v>0</v>
      </c>
      <c r="T224" s="225">
        <f>S224*H224</f>
        <v>0</v>
      </c>
      <c r="U224" s="226" t="s">
        <v>19</v>
      </c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R224" s="227" t="s">
        <v>565</v>
      </c>
      <c r="AT224" s="227" t="s">
        <v>395</v>
      </c>
      <c r="AU224" s="227" t="s">
        <v>85</v>
      </c>
      <c r="AY224" s="19" t="s">
        <v>335</v>
      </c>
      <c r="BE224" s="228">
        <f>IF(N224="základní",J224,0)</f>
        <v>0</v>
      </c>
      <c r="BF224" s="228">
        <f>IF(N224="snížená",J224,0)</f>
        <v>0</v>
      </c>
      <c r="BG224" s="228">
        <f>IF(N224="zákl. přenesená",J224,0)</f>
        <v>0</v>
      </c>
      <c r="BH224" s="228">
        <f>IF(N224="sníž. přenesená",J224,0)</f>
        <v>0</v>
      </c>
      <c r="BI224" s="228">
        <f>IF(N224="nulová",J224,0)</f>
        <v>0</v>
      </c>
      <c r="BJ224" s="19" t="s">
        <v>83</v>
      </c>
      <c r="BK224" s="228">
        <f>ROUND(I224*H224,2)</f>
        <v>0</v>
      </c>
      <c r="BL224" s="19" t="s">
        <v>447</v>
      </c>
      <c r="BM224" s="227" t="s">
        <v>5031</v>
      </c>
    </row>
    <row r="225" s="2" customFormat="1">
      <c r="A225" s="40"/>
      <c r="B225" s="41"/>
      <c r="C225" s="42"/>
      <c r="D225" s="229" t="s">
        <v>343</v>
      </c>
      <c r="E225" s="42"/>
      <c r="F225" s="230" t="s">
        <v>5030</v>
      </c>
      <c r="G225" s="42"/>
      <c r="H225" s="42"/>
      <c r="I225" s="231"/>
      <c r="J225" s="42"/>
      <c r="K225" s="42"/>
      <c r="L225" s="46"/>
      <c r="M225" s="232"/>
      <c r="N225" s="233"/>
      <c r="O225" s="86"/>
      <c r="P225" s="86"/>
      <c r="Q225" s="86"/>
      <c r="R225" s="86"/>
      <c r="S225" s="86"/>
      <c r="T225" s="86"/>
      <c r="U225" s="87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T225" s="19" t="s">
        <v>343</v>
      </c>
      <c r="AU225" s="19" t="s">
        <v>85</v>
      </c>
    </row>
    <row r="226" s="2" customFormat="1" ht="16.5" customHeight="1">
      <c r="A226" s="40"/>
      <c r="B226" s="41"/>
      <c r="C226" s="216" t="s">
        <v>699</v>
      </c>
      <c r="D226" s="216" t="s">
        <v>337</v>
      </c>
      <c r="E226" s="217" t="s">
        <v>5032</v>
      </c>
      <c r="F226" s="218" t="s">
        <v>5033</v>
      </c>
      <c r="G226" s="219" t="s">
        <v>666</v>
      </c>
      <c r="H226" s="220">
        <v>4</v>
      </c>
      <c r="I226" s="221"/>
      <c r="J226" s="222">
        <f>ROUND(I226*H226,2)</f>
        <v>0</v>
      </c>
      <c r="K226" s="218" t="s">
        <v>341</v>
      </c>
      <c r="L226" s="46"/>
      <c r="M226" s="223" t="s">
        <v>19</v>
      </c>
      <c r="N226" s="224" t="s">
        <v>47</v>
      </c>
      <c r="O226" s="86"/>
      <c r="P226" s="225">
        <f>O226*H226</f>
        <v>0</v>
      </c>
      <c r="Q226" s="225">
        <v>0</v>
      </c>
      <c r="R226" s="225">
        <f>Q226*H226</f>
        <v>0</v>
      </c>
      <c r="S226" s="225">
        <v>0</v>
      </c>
      <c r="T226" s="225">
        <f>S226*H226</f>
        <v>0</v>
      </c>
      <c r="U226" s="226" t="s">
        <v>19</v>
      </c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R226" s="227" t="s">
        <v>447</v>
      </c>
      <c r="AT226" s="227" t="s">
        <v>337</v>
      </c>
      <c r="AU226" s="227" t="s">
        <v>85</v>
      </c>
      <c r="AY226" s="19" t="s">
        <v>335</v>
      </c>
      <c r="BE226" s="228">
        <f>IF(N226="základní",J226,0)</f>
        <v>0</v>
      </c>
      <c r="BF226" s="228">
        <f>IF(N226="snížená",J226,0)</f>
        <v>0</v>
      </c>
      <c r="BG226" s="228">
        <f>IF(N226="zákl. přenesená",J226,0)</f>
        <v>0</v>
      </c>
      <c r="BH226" s="228">
        <f>IF(N226="sníž. přenesená",J226,0)</f>
        <v>0</v>
      </c>
      <c r="BI226" s="228">
        <f>IF(N226="nulová",J226,0)</f>
        <v>0</v>
      </c>
      <c r="BJ226" s="19" t="s">
        <v>83</v>
      </c>
      <c r="BK226" s="228">
        <f>ROUND(I226*H226,2)</f>
        <v>0</v>
      </c>
      <c r="BL226" s="19" t="s">
        <v>447</v>
      </c>
      <c r="BM226" s="227" t="s">
        <v>5034</v>
      </c>
    </row>
    <row r="227" s="2" customFormat="1">
      <c r="A227" s="40"/>
      <c r="B227" s="41"/>
      <c r="C227" s="42"/>
      <c r="D227" s="229" t="s">
        <v>343</v>
      </c>
      <c r="E227" s="42"/>
      <c r="F227" s="230" t="s">
        <v>5035</v>
      </c>
      <c r="G227" s="42"/>
      <c r="H227" s="42"/>
      <c r="I227" s="231"/>
      <c r="J227" s="42"/>
      <c r="K227" s="42"/>
      <c r="L227" s="46"/>
      <c r="M227" s="232"/>
      <c r="N227" s="233"/>
      <c r="O227" s="86"/>
      <c r="P227" s="86"/>
      <c r="Q227" s="86"/>
      <c r="R227" s="86"/>
      <c r="S227" s="86"/>
      <c r="T227" s="86"/>
      <c r="U227" s="87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T227" s="19" t="s">
        <v>343</v>
      </c>
      <c r="AU227" s="19" t="s">
        <v>85</v>
      </c>
    </row>
    <row r="228" s="2" customFormat="1">
      <c r="A228" s="40"/>
      <c r="B228" s="41"/>
      <c r="C228" s="42"/>
      <c r="D228" s="234" t="s">
        <v>345</v>
      </c>
      <c r="E228" s="42"/>
      <c r="F228" s="235" t="s">
        <v>5036</v>
      </c>
      <c r="G228" s="42"/>
      <c r="H228" s="42"/>
      <c r="I228" s="231"/>
      <c r="J228" s="42"/>
      <c r="K228" s="42"/>
      <c r="L228" s="46"/>
      <c r="M228" s="232"/>
      <c r="N228" s="233"/>
      <c r="O228" s="86"/>
      <c r="P228" s="86"/>
      <c r="Q228" s="86"/>
      <c r="R228" s="86"/>
      <c r="S228" s="86"/>
      <c r="T228" s="86"/>
      <c r="U228" s="87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T228" s="19" t="s">
        <v>345</v>
      </c>
      <c r="AU228" s="19" t="s">
        <v>85</v>
      </c>
    </row>
    <row r="229" s="2" customFormat="1" ht="16.5" customHeight="1">
      <c r="A229" s="40"/>
      <c r="B229" s="41"/>
      <c r="C229" s="216" t="s">
        <v>706</v>
      </c>
      <c r="D229" s="216" t="s">
        <v>337</v>
      </c>
      <c r="E229" s="217" t="s">
        <v>5037</v>
      </c>
      <c r="F229" s="218" t="s">
        <v>5038</v>
      </c>
      <c r="G229" s="219" t="s">
        <v>666</v>
      </c>
      <c r="H229" s="220">
        <v>24</v>
      </c>
      <c r="I229" s="221"/>
      <c r="J229" s="222">
        <f>ROUND(I229*H229,2)</f>
        <v>0</v>
      </c>
      <c r="K229" s="218" t="s">
        <v>341</v>
      </c>
      <c r="L229" s="46"/>
      <c r="M229" s="223" t="s">
        <v>19</v>
      </c>
      <c r="N229" s="224" t="s">
        <v>47</v>
      </c>
      <c r="O229" s="86"/>
      <c r="P229" s="225">
        <f>O229*H229</f>
        <v>0</v>
      </c>
      <c r="Q229" s="225">
        <v>0</v>
      </c>
      <c r="R229" s="225">
        <f>Q229*H229</f>
        <v>0</v>
      </c>
      <c r="S229" s="225">
        <v>0</v>
      </c>
      <c r="T229" s="225">
        <f>S229*H229</f>
        <v>0</v>
      </c>
      <c r="U229" s="226" t="s">
        <v>19</v>
      </c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R229" s="227" t="s">
        <v>447</v>
      </c>
      <c r="AT229" s="227" t="s">
        <v>337</v>
      </c>
      <c r="AU229" s="227" t="s">
        <v>85</v>
      </c>
      <c r="AY229" s="19" t="s">
        <v>335</v>
      </c>
      <c r="BE229" s="228">
        <f>IF(N229="základní",J229,0)</f>
        <v>0</v>
      </c>
      <c r="BF229" s="228">
        <f>IF(N229="snížená",J229,0)</f>
        <v>0</v>
      </c>
      <c r="BG229" s="228">
        <f>IF(N229="zákl. přenesená",J229,0)</f>
        <v>0</v>
      </c>
      <c r="BH229" s="228">
        <f>IF(N229="sníž. přenesená",J229,0)</f>
        <v>0</v>
      </c>
      <c r="BI229" s="228">
        <f>IF(N229="nulová",J229,0)</f>
        <v>0</v>
      </c>
      <c r="BJ229" s="19" t="s">
        <v>83</v>
      </c>
      <c r="BK229" s="228">
        <f>ROUND(I229*H229,2)</f>
        <v>0</v>
      </c>
      <c r="BL229" s="19" t="s">
        <v>447</v>
      </c>
      <c r="BM229" s="227" t="s">
        <v>5039</v>
      </c>
    </row>
    <row r="230" s="2" customFormat="1">
      <c r="A230" s="40"/>
      <c r="B230" s="41"/>
      <c r="C230" s="42"/>
      <c r="D230" s="229" t="s">
        <v>343</v>
      </c>
      <c r="E230" s="42"/>
      <c r="F230" s="230" t="s">
        <v>5040</v>
      </c>
      <c r="G230" s="42"/>
      <c r="H230" s="42"/>
      <c r="I230" s="231"/>
      <c r="J230" s="42"/>
      <c r="K230" s="42"/>
      <c r="L230" s="46"/>
      <c r="M230" s="232"/>
      <c r="N230" s="233"/>
      <c r="O230" s="86"/>
      <c r="P230" s="86"/>
      <c r="Q230" s="86"/>
      <c r="R230" s="86"/>
      <c r="S230" s="86"/>
      <c r="T230" s="86"/>
      <c r="U230" s="87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T230" s="19" t="s">
        <v>343</v>
      </c>
      <c r="AU230" s="19" t="s">
        <v>85</v>
      </c>
    </row>
    <row r="231" s="2" customFormat="1">
      <c r="A231" s="40"/>
      <c r="B231" s="41"/>
      <c r="C231" s="42"/>
      <c r="D231" s="234" t="s">
        <v>345</v>
      </c>
      <c r="E231" s="42"/>
      <c r="F231" s="235" t="s">
        <v>5041</v>
      </c>
      <c r="G231" s="42"/>
      <c r="H231" s="42"/>
      <c r="I231" s="231"/>
      <c r="J231" s="42"/>
      <c r="K231" s="42"/>
      <c r="L231" s="46"/>
      <c r="M231" s="232"/>
      <c r="N231" s="233"/>
      <c r="O231" s="86"/>
      <c r="P231" s="86"/>
      <c r="Q231" s="86"/>
      <c r="R231" s="86"/>
      <c r="S231" s="86"/>
      <c r="T231" s="86"/>
      <c r="U231" s="87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T231" s="19" t="s">
        <v>345</v>
      </c>
      <c r="AU231" s="19" t="s">
        <v>85</v>
      </c>
    </row>
    <row r="232" s="2" customFormat="1" ht="16.5" customHeight="1">
      <c r="A232" s="40"/>
      <c r="B232" s="41"/>
      <c r="C232" s="257" t="s">
        <v>713</v>
      </c>
      <c r="D232" s="257" t="s">
        <v>395</v>
      </c>
      <c r="E232" s="258" t="s">
        <v>5042</v>
      </c>
      <c r="F232" s="259" t="s">
        <v>5043</v>
      </c>
      <c r="G232" s="260" t="s">
        <v>666</v>
      </c>
      <c r="H232" s="261">
        <v>7</v>
      </c>
      <c r="I232" s="262"/>
      <c r="J232" s="263">
        <f>ROUND(I232*H232,2)</f>
        <v>0</v>
      </c>
      <c r="K232" s="259" t="s">
        <v>19</v>
      </c>
      <c r="L232" s="264"/>
      <c r="M232" s="265" t="s">
        <v>19</v>
      </c>
      <c r="N232" s="266" t="s">
        <v>47</v>
      </c>
      <c r="O232" s="86"/>
      <c r="P232" s="225">
        <f>O232*H232</f>
        <v>0</v>
      </c>
      <c r="Q232" s="225">
        <v>0</v>
      </c>
      <c r="R232" s="225">
        <f>Q232*H232</f>
        <v>0</v>
      </c>
      <c r="S232" s="225">
        <v>0</v>
      </c>
      <c r="T232" s="225">
        <f>S232*H232</f>
        <v>0</v>
      </c>
      <c r="U232" s="226" t="s">
        <v>19</v>
      </c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R232" s="227" t="s">
        <v>565</v>
      </c>
      <c r="AT232" s="227" t="s">
        <v>395</v>
      </c>
      <c r="AU232" s="227" t="s">
        <v>85</v>
      </c>
      <c r="AY232" s="19" t="s">
        <v>335</v>
      </c>
      <c r="BE232" s="228">
        <f>IF(N232="základní",J232,0)</f>
        <v>0</v>
      </c>
      <c r="BF232" s="228">
        <f>IF(N232="snížená",J232,0)</f>
        <v>0</v>
      </c>
      <c r="BG232" s="228">
        <f>IF(N232="zákl. přenesená",J232,0)</f>
        <v>0</v>
      </c>
      <c r="BH232" s="228">
        <f>IF(N232="sníž. přenesená",J232,0)</f>
        <v>0</v>
      </c>
      <c r="BI232" s="228">
        <f>IF(N232="nulová",J232,0)</f>
        <v>0</v>
      </c>
      <c r="BJ232" s="19" t="s">
        <v>83</v>
      </c>
      <c r="BK232" s="228">
        <f>ROUND(I232*H232,2)</f>
        <v>0</v>
      </c>
      <c r="BL232" s="19" t="s">
        <v>447</v>
      </c>
      <c r="BM232" s="227" t="s">
        <v>5044</v>
      </c>
    </row>
    <row r="233" s="2" customFormat="1">
      <c r="A233" s="40"/>
      <c r="B233" s="41"/>
      <c r="C233" s="42"/>
      <c r="D233" s="229" t="s">
        <v>343</v>
      </c>
      <c r="E233" s="42"/>
      <c r="F233" s="230" t="s">
        <v>5043</v>
      </c>
      <c r="G233" s="42"/>
      <c r="H233" s="42"/>
      <c r="I233" s="231"/>
      <c r="J233" s="42"/>
      <c r="K233" s="42"/>
      <c r="L233" s="46"/>
      <c r="M233" s="232"/>
      <c r="N233" s="233"/>
      <c r="O233" s="86"/>
      <c r="P233" s="86"/>
      <c r="Q233" s="86"/>
      <c r="R233" s="86"/>
      <c r="S233" s="86"/>
      <c r="T233" s="86"/>
      <c r="U233" s="87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T233" s="19" t="s">
        <v>343</v>
      </c>
      <c r="AU233" s="19" t="s">
        <v>85</v>
      </c>
    </row>
    <row r="234" s="2" customFormat="1" ht="16.5" customHeight="1">
      <c r="A234" s="40"/>
      <c r="B234" s="41"/>
      <c r="C234" s="257" t="s">
        <v>719</v>
      </c>
      <c r="D234" s="257" t="s">
        <v>395</v>
      </c>
      <c r="E234" s="258" t="s">
        <v>5045</v>
      </c>
      <c r="F234" s="259" t="s">
        <v>5046</v>
      </c>
      <c r="G234" s="260" t="s">
        <v>666</v>
      </c>
      <c r="H234" s="261">
        <v>17</v>
      </c>
      <c r="I234" s="262"/>
      <c r="J234" s="263">
        <f>ROUND(I234*H234,2)</f>
        <v>0</v>
      </c>
      <c r="K234" s="259" t="s">
        <v>19</v>
      </c>
      <c r="L234" s="264"/>
      <c r="M234" s="265" t="s">
        <v>19</v>
      </c>
      <c r="N234" s="266" t="s">
        <v>47</v>
      </c>
      <c r="O234" s="86"/>
      <c r="P234" s="225">
        <f>O234*H234</f>
        <v>0</v>
      </c>
      <c r="Q234" s="225">
        <v>0.00085999999999999998</v>
      </c>
      <c r="R234" s="225">
        <f>Q234*H234</f>
        <v>0.014619999999999999</v>
      </c>
      <c r="S234" s="225">
        <v>0</v>
      </c>
      <c r="T234" s="225">
        <f>S234*H234</f>
        <v>0</v>
      </c>
      <c r="U234" s="226" t="s">
        <v>19</v>
      </c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R234" s="227" t="s">
        <v>565</v>
      </c>
      <c r="AT234" s="227" t="s">
        <v>395</v>
      </c>
      <c r="AU234" s="227" t="s">
        <v>85</v>
      </c>
      <c r="AY234" s="19" t="s">
        <v>335</v>
      </c>
      <c r="BE234" s="228">
        <f>IF(N234="základní",J234,0)</f>
        <v>0</v>
      </c>
      <c r="BF234" s="228">
        <f>IF(N234="snížená",J234,0)</f>
        <v>0</v>
      </c>
      <c r="BG234" s="228">
        <f>IF(N234="zákl. přenesená",J234,0)</f>
        <v>0</v>
      </c>
      <c r="BH234" s="228">
        <f>IF(N234="sníž. přenesená",J234,0)</f>
        <v>0</v>
      </c>
      <c r="BI234" s="228">
        <f>IF(N234="nulová",J234,0)</f>
        <v>0</v>
      </c>
      <c r="BJ234" s="19" t="s">
        <v>83</v>
      </c>
      <c r="BK234" s="228">
        <f>ROUND(I234*H234,2)</f>
        <v>0</v>
      </c>
      <c r="BL234" s="19" t="s">
        <v>447</v>
      </c>
      <c r="BM234" s="227" t="s">
        <v>5047</v>
      </c>
    </row>
    <row r="235" s="2" customFormat="1">
      <c r="A235" s="40"/>
      <c r="B235" s="41"/>
      <c r="C235" s="42"/>
      <c r="D235" s="229" t="s">
        <v>343</v>
      </c>
      <c r="E235" s="42"/>
      <c r="F235" s="230" t="s">
        <v>5046</v>
      </c>
      <c r="G235" s="42"/>
      <c r="H235" s="42"/>
      <c r="I235" s="231"/>
      <c r="J235" s="42"/>
      <c r="K235" s="42"/>
      <c r="L235" s="46"/>
      <c r="M235" s="232"/>
      <c r="N235" s="233"/>
      <c r="O235" s="86"/>
      <c r="P235" s="86"/>
      <c r="Q235" s="86"/>
      <c r="R235" s="86"/>
      <c r="S235" s="86"/>
      <c r="T235" s="86"/>
      <c r="U235" s="87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T235" s="19" t="s">
        <v>343</v>
      </c>
      <c r="AU235" s="19" t="s">
        <v>85</v>
      </c>
    </row>
    <row r="236" s="2" customFormat="1" ht="16.5" customHeight="1">
      <c r="A236" s="40"/>
      <c r="B236" s="41"/>
      <c r="C236" s="216" t="s">
        <v>725</v>
      </c>
      <c r="D236" s="216" t="s">
        <v>337</v>
      </c>
      <c r="E236" s="217" t="s">
        <v>5048</v>
      </c>
      <c r="F236" s="218" t="s">
        <v>5049</v>
      </c>
      <c r="G236" s="219" t="s">
        <v>666</v>
      </c>
      <c r="H236" s="220">
        <v>58</v>
      </c>
      <c r="I236" s="221"/>
      <c r="J236" s="222">
        <f>ROUND(I236*H236,2)</f>
        <v>0</v>
      </c>
      <c r="K236" s="218" t="s">
        <v>19</v>
      </c>
      <c r="L236" s="46"/>
      <c r="M236" s="223" t="s">
        <v>19</v>
      </c>
      <c r="N236" s="224" t="s">
        <v>47</v>
      </c>
      <c r="O236" s="86"/>
      <c r="P236" s="225">
        <f>O236*H236</f>
        <v>0</v>
      </c>
      <c r="Q236" s="225">
        <v>0</v>
      </c>
      <c r="R236" s="225">
        <f>Q236*H236</f>
        <v>0</v>
      </c>
      <c r="S236" s="225">
        <v>0</v>
      </c>
      <c r="T236" s="225">
        <f>S236*H236</f>
        <v>0</v>
      </c>
      <c r="U236" s="226" t="s">
        <v>19</v>
      </c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R236" s="227" t="s">
        <v>447</v>
      </c>
      <c r="AT236" s="227" t="s">
        <v>337</v>
      </c>
      <c r="AU236" s="227" t="s">
        <v>85</v>
      </c>
      <c r="AY236" s="19" t="s">
        <v>335</v>
      </c>
      <c r="BE236" s="228">
        <f>IF(N236="základní",J236,0)</f>
        <v>0</v>
      </c>
      <c r="BF236" s="228">
        <f>IF(N236="snížená",J236,0)</f>
        <v>0</v>
      </c>
      <c r="BG236" s="228">
        <f>IF(N236="zákl. přenesená",J236,0)</f>
        <v>0</v>
      </c>
      <c r="BH236" s="228">
        <f>IF(N236="sníž. přenesená",J236,0)</f>
        <v>0</v>
      </c>
      <c r="BI236" s="228">
        <f>IF(N236="nulová",J236,0)</f>
        <v>0</v>
      </c>
      <c r="BJ236" s="19" t="s">
        <v>83</v>
      </c>
      <c r="BK236" s="228">
        <f>ROUND(I236*H236,2)</f>
        <v>0</v>
      </c>
      <c r="BL236" s="19" t="s">
        <v>447</v>
      </c>
      <c r="BM236" s="227" t="s">
        <v>5050</v>
      </c>
    </row>
    <row r="237" s="2" customFormat="1">
      <c r="A237" s="40"/>
      <c r="B237" s="41"/>
      <c r="C237" s="42"/>
      <c r="D237" s="229" t="s">
        <v>343</v>
      </c>
      <c r="E237" s="42"/>
      <c r="F237" s="230" t="s">
        <v>5049</v>
      </c>
      <c r="G237" s="42"/>
      <c r="H237" s="42"/>
      <c r="I237" s="231"/>
      <c r="J237" s="42"/>
      <c r="K237" s="42"/>
      <c r="L237" s="46"/>
      <c r="M237" s="232"/>
      <c r="N237" s="233"/>
      <c r="O237" s="86"/>
      <c r="P237" s="86"/>
      <c r="Q237" s="86"/>
      <c r="R237" s="86"/>
      <c r="S237" s="86"/>
      <c r="T237" s="86"/>
      <c r="U237" s="87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T237" s="19" t="s">
        <v>343</v>
      </c>
      <c r="AU237" s="19" t="s">
        <v>85</v>
      </c>
    </row>
    <row r="238" s="2" customFormat="1" ht="16.5" customHeight="1">
      <c r="A238" s="40"/>
      <c r="B238" s="41"/>
      <c r="C238" s="257" t="s">
        <v>731</v>
      </c>
      <c r="D238" s="257" t="s">
        <v>395</v>
      </c>
      <c r="E238" s="258" t="s">
        <v>5051</v>
      </c>
      <c r="F238" s="259" t="s">
        <v>5052</v>
      </c>
      <c r="G238" s="260" t="s">
        <v>666</v>
      </c>
      <c r="H238" s="261">
        <v>58</v>
      </c>
      <c r="I238" s="262"/>
      <c r="J238" s="263">
        <f>ROUND(I238*H238,2)</f>
        <v>0</v>
      </c>
      <c r="K238" s="259" t="s">
        <v>19</v>
      </c>
      <c r="L238" s="264"/>
      <c r="M238" s="265" t="s">
        <v>19</v>
      </c>
      <c r="N238" s="266" t="s">
        <v>47</v>
      </c>
      <c r="O238" s="86"/>
      <c r="P238" s="225">
        <f>O238*H238</f>
        <v>0</v>
      </c>
      <c r="Q238" s="225">
        <v>0.00023000000000000001</v>
      </c>
      <c r="R238" s="225">
        <f>Q238*H238</f>
        <v>0.013340000000000001</v>
      </c>
      <c r="S238" s="225">
        <v>0</v>
      </c>
      <c r="T238" s="225">
        <f>S238*H238</f>
        <v>0</v>
      </c>
      <c r="U238" s="226" t="s">
        <v>19</v>
      </c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R238" s="227" t="s">
        <v>565</v>
      </c>
      <c r="AT238" s="227" t="s">
        <v>395</v>
      </c>
      <c r="AU238" s="227" t="s">
        <v>85</v>
      </c>
      <c r="AY238" s="19" t="s">
        <v>335</v>
      </c>
      <c r="BE238" s="228">
        <f>IF(N238="základní",J238,0)</f>
        <v>0</v>
      </c>
      <c r="BF238" s="228">
        <f>IF(N238="snížená",J238,0)</f>
        <v>0</v>
      </c>
      <c r="BG238" s="228">
        <f>IF(N238="zákl. přenesená",J238,0)</f>
        <v>0</v>
      </c>
      <c r="BH238" s="228">
        <f>IF(N238="sníž. přenesená",J238,0)</f>
        <v>0</v>
      </c>
      <c r="BI238" s="228">
        <f>IF(N238="nulová",J238,0)</f>
        <v>0</v>
      </c>
      <c r="BJ238" s="19" t="s">
        <v>83</v>
      </c>
      <c r="BK238" s="228">
        <f>ROUND(I238*H238,2)</f>
        <v>0</v>
      </c>
      <c r="BL238" s="19" t="s">
        <v>447</v>
      </c>
      <c r="BM238" s="227" t="s">
        <v>5053</v>
      </c>
    </row>
    <row r="239" s="2" customFormat="1">
      <c r="A239" s="40"/>
      <c r="B239" s="41"/>
      <c r="C239" s="42"/>
      <c r="D239" s="229" t="s">
        <v>343</v>
      </c>
      <c r="E239" s="42"/>
      <c r="F239" s="230" t="s">
        <v>5052</v>
      </c>
      <c r="G239" s="42"/>
      <c r="H239" s="42"/>
      <c r="I239" s="231"/>
      <c r="J239" s="42"/>
      <c r="K239" s="42"/>
      <c r="L239" s="46"/>
      <c r="M239" s="232"/>
      <c r="N239" s="233"/>
      <c r="O239" s="86"/>
      <c r="P239" s="86"/>
      <c r="Q239" s="86"/>
      <c r="R239" s="86"/>
      <c r="S239" s="86"/>
      <c r="T239" s="86"/>
      <c r="U239" s="87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T239" s="19" t="s">
        <v>343</v>
      </c>
      <c r="AU239" s="19" t="s">
        <v>85</v>
      </c>
    </row>
    <row r="240" s="2" customFormat="1" ht="16.5" customHeight="1">
      <c r="A240" s="40"/>
      <c r="B240" s="41"/>
      <c r="C240" s="216" t="s">
        <v>737</v>
      </c>
      <c r="D240" s="216" t="s">
        <v>337</v>
      </c>
      <c r="E240" s="217" t="s">
        <v>5054</v>
      </c>
      <c r="F240" s="218" t="s">
        <v>5055</v>
      </c>
      <c r="G240" s="219" t="s">
        <v>666</v>
      </c>
      <c r="H240" s="220">
        <v>27</v>
      </c>
      <c r="I240" s="221"/>
      <c r="J240" s="222">
        <f>ROUND(I240*H240,2)</f>
        <v>0</v>
      </c>
      <c r="K240" s="218" t="s">
        <v>341</v>
      </c>
      <c r="L240" s="46"/>
      <c r="M240" s="223" t="s">
        <v>19</v>
      </c>
      <c r="N240" s="224" t="s">
        <v>47</v>
      </c>
      <c r="O240" s="86"/>
      <c r="P240" s="225">
        <f>O240*H240</f>
        <v>0</v>
      </c>
      <c r="Q240" s="225">
        <v>0</v>
      </c>
      <c r="R240" s="225">
        <f>Q240*H240</f>
        <v>0</v>
      </c>
      <c r="S240" s="225">
        <v>0</v>
      </c>
      <c r="T240" s="225">
        <f>S240*H240</f>
        <v>0</v>
      </c>
      <c r="U240" s="226" t="s">
        <v>19</v>
      </c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R240" s="227" t="s">
        <v>447</v>
      </c>
      <c r="AT240" s="227" t="s">
        <v>337</v>
      </c>
      <c r="AU240" s="227" t="s">
        <v>85</v>
      </c>
      <c r="AY240" s="19" t="s">
        <v>335</v>
      </c>
      <c r="BE240" s="228">
        <f>IF(N240="základní",J240,0)</f>
        <v>0</v>
      </c>
      <c r="BF240" s="228">
        <f>IF(N240="snížená",J240,0)</f>
        <v>0</v>
      </c>
      <c r="BG240" s="228">
        <f>IF(N240="zákl. přenesená",J240,0)</f>
        <v>0</v>
      </c>
      <c r="BH240" s="228">
        <f>IF(N240="sníž. přenesená",J240,0)</f>
        <v>0</v>
      </c>
      <c r="BI240" s="228">
        <f>IF(N240="nulová",J240,0)</f>
        <v>0</v>
      </c>
      <c r="BJ240" s="19" t="s">
        <v>83</v>
      </c>
      <c r="BK240" s="228">
        <f>ROUND(I240*H240,2)</f>
        <v>0</v>
      </c>
      <c r="BL240" s="19" t="s">
        <v>447</v>
      </c>
      <c r="BM240" s="227" t="s">
        <v>5056</v>
      </c>
    </row>
    <row r="241" s="2" customFormat="1">
      <c r="A241" s="40"/>
      <c r="B241" s="41"/>
      <c r="C241" s="42"/>
      <c r="D241" s="229" t="s">
        <v>343</v>
      </c>
      <c r="E241" s="42"/>
      <c r="F241" s="230" t="s">
        <v>5057</v>
      </c>
      <c r="G241" s="42"/>
      <c r="H241" s="42"/>
      <c r="I241" s="231"/>
      <c r="J241" s="42"/>
      <c r="K241" s="42"/>
      <c r="L241" s="46"/>
      <c r="M241" s="232"/>
      <c r="N241" s="233"/>
      <c r="O241" s="86"/>
      <c r="P241" s="86"/>
      <c r="Q241" s="86"/>
      <c r="R241" s="86"/>
      <c r="S241" s="86"/>
      <c r="T241" s="86"/>
      <c r="U241" s="87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T241" s="19" t="s">
        <v>343</v>
      </c>
      <c r="AU241" s="19" t="s">
        <v>85</v>
      </c>
    </row>
    <row r="242" s="2" customFormat="1">
      <c r="A242" s="40"/>
      <c r="B242" s="41"/>
      <c r="C242" s="42"/>
      <c r="D242" s="234" t="s">
        <v>345</v>
      </c>
      <c r="E242" s="42"/>
      <c r="F242" s="235" t="s">
        <v>5058</v>
      </c>
      <c r="G242" s="42"/>
      <c r="H242" s="42"/>
      <c r="I242" s="231"/>
      <c r="J242" s="42"/>
      <c r="K242" s="42"/>
      <c r="L242" s="46"/>
      <c r="M242" s="232"/>
      <c r="N242" s="233"/>
      <c r="O242" s="86"/>
      <c r="P242" s="86"/>
      <c r="Q242" s="86"/>
      <c r="R242" s="86"/>
      <c r="S242" s="86"/>
      <c r="T242" s="86"/>
      <c r="U242" s="87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T242" s="19" t="s">
        <v>345</v>
      </c>
      <c r="AU242" s="19" t="s">
        <v>85</v>
      </c>
    </row>
    <row r="243" s="2" customFormat="1" ht="16.5" customHeight="1">
      <c r="A243" s="40"/>
      <c r="B243" s="41"/>
      <c r="C243" s="216" t="s">
        <v>744</v>
      </c>
      <c r="D243" s="216" t="s">
        <v>337</v>
      </c>
      <c r="E243" s="217" t="s">
        <v>5059</v>
      </c>
      <c r="F243" s="218" t="s">
        <v>5060</v>
      </c>
      <c r="G243" s="219" t="s">
        <v>666</v>
      </c>
      <c r="H243" s="220">
        <v>27</v>
      </c>
      <c r="I243" s="221"/>
      <c r="J243" s="222">
        <f>ROUND(I243*H243,2)</f>
        <v>0</v>
      </c>
      <c r="K243" s="218" t="s">
        <v>341</v>
      </c>
      <c r="L243" s="46"/>
      <c r="M243" s="223" t="s">
        <v>19</v>
      </c>
      <c r="N243" s="224" t="s">
        <v>47</v>
      </c>
      <c r="O243" s="86"/>
      <c r="P243" s="225">
        <f>O243*H243</f>
        <v>0</v>
      </c>
      <c r="Q243" s="225">
        <v>0</v>
      </c>
      <c r="R243" s="225">
        <f>Q243*H243</f>
        <v>0</v>
      </c>
      <c r="S243" s="225">
        <v>0</v>
      </c>
      <c r="T243" s="225">
        <f>S243*H243</f>
        <v>0</v>
      </c>
      <c r="U243" s="226" t="s">
        <v>19</v>
      </c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R243" s="227" t="s">
        <v>447</v>
      </c>
      <c r="AT243" s="227" t="s">
        <v>337</v>
      </c>
      <c r="AU243" s="227" t="s">
        <v>85</v>
      </c>
      <c r="AY243" s="19" t="s">
        <v>335</v>
      </c>
      <c r="BE243" s="228">
        <f>IF(N243="základní",J243,0)</f>
        <v>0</v>
      </c>
      <c r="BF243" s="228">
        <f>IF(N243="snížená",J243,0)</f>
        <v>0</v>
      </c>
      <c r="BG243" s="228">
        <f>IF(N243="zákl. přenesená",J243,0)</f>
        <v>0</v>
      </c>
      <c r="BH243" s="228">
        <f>IF(N243="sníž. přenesená",J243,0)</f>
        <v>0</v>
      </c>
      <c r="BI243" s="228">
        <f>IF(N243="nulová",J243,0)</f>
        <v>0</v>
      </c>
      <c r="BJ243" s="19" t="s">
        <v>83</v>
      </c>
      <c r="BK243" s="228">
        <f>ROUND(I243*H243,2)</f>
        <v>0</v>
      </c>
      <c r="BL243" s="19" t="s">
        <v>447</v>
      </c>
      <c r="BM243" s="227" t="s">
        <v>5061</v>
      </c>
    </row>
    <row r="244" s="2" customFormat="1">
      <c r="A244" s="40"/>
      <c r="B244" s="41"/>
      <c r="C244" s="42"/>
      <c r="D244" s="229" t="s">
        <v>343</v>
      </c>
      <c r="E244" s="42"/>
      <c r="F244" s="230" t="s">
        <v>5062</v>
      </c>
      <c r="G244" s="42"/>
      <c r="H244" s="42"/>
      <c r="I244" s="231"/>
      <c r="J244" s="42"/>
      <c r="K244" s="42"/>
      <c r="L244" s="46"/>
      <c r="M244" s="232"/>
      <c r="N244" s="233"/>
      <c r="O244" s="86"/>
      <c r="P244" s="86"/>
      <c r="Q244" s="86"/>
      <c r="R244" s="86"/>
      <c r="S244" s="86"/>
      <c r="T244" s="86"/>
      <c r="U244" s="87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T244" s="19" t="s">
        <v>343</v>
      </c>
      <c r="AU244" s="19" t="s">
        <v>85</v>
      </c>
    </row>
    <row r="245" s="2" customFormat="1">
      <c r="A245" s="40"/>
      <c r="B245" s="41"/>
      <c r="C245" s="42"/>
      <c r="D245" s="234" t="s">
        <v>345</v>
      </c>
      <c r="E245" s="42"/>
      <c r="F245" s="235" t="s">
        <v>5063</v>
      </c>
      <c r="G245" s="42"/>
      <c r="H245" s="42"/>
      <c r="I245" s="231"/>
      <c r="J245" s="42"/>
      <c r="K245" s="42"/>
      <c r="L245" s="46"/>
      <c r="M245" s="232"/>
      <c r="N245" s="233"/>
      <c r="O245" s="86"/>
      <c r="P245" s="86"/>
      <c r="Q245" s="86"/>
      <c r="R245" s="86"/>
      <c r="S245" s="86"/>
      <c r="T245" s="86"/>
      <c r="U245" s="87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T245" s="19" t="s">
        <v>345</v>
      </c>
      <c r="AU245" s="19" t="s">
        <v>85</v>
      </c>
    </row>
    <row r="246" s="2" customFormat="1" ht="16.5" customHeight="1">
      <c r="A246" s="40"/>
      <c r="B246" s="41"/>
      <c r="C246" s="216" t="s">
        <v>769</v>
      </c>
      <c r="D246" s="216" t="s">
        <v>337</v>
      </c>
      <c r="E246" s="217" t="s">
        <v>5064</v>
      </c>
      <c r="F246" s="218" t="s">
        <v>5065</v>
      </c>
      <c r="G246" s="219" t="s">
        <v>666</v>
      </c>
      <c r="H246" s="220">
        <v>27</v>
      </c>
      <c r="I246" s="221"/>
      <c r="J246" s="222">
        <f>ROUND(I246*H246,2)</f>
        <v>0</v>
      </c>
      <c r="K246" s="218" t="s">
        <v>341</v>
      </c>
      <c r="L246" s="46"/>
      <c r="M246" s="223" t="s">
        <v>19</v>
      </c>
      <c r="N246" s="224" t="s">
        <v>47</v>
      </c>
      <c r="O246" s="86"/>
      <c r="P246" s="225">
        <f>O246*H246</f>
        <v>0</v>
      </c>
      <c r="Q246" s="225">
        <v>0</v>
      </c>
      <c r="R246" s="225">
        <f>Q246*H246</f>
        <v>0</v>
      </c>
      <c r="S246" s="225">
        <v>0</v>
      </c>
      <c r="T246" s="225">
        <f>S246*H246</f>
        <v>0</v>
      </c>
      <c r="U246" s="226" t="s">
        <v>19</v>
      </c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R246" s="227" t="s">
        <v>447</v>
      </c>
      <c r="AT246" s="227" t="s">
        <v>337</v>
      </c>
      <c r="AU246" s="227" t="s">
        <v>85</v>
      </c>
      <c r="AY246" s="19" t="s">
        <v>335</v>
      </c>
      <c r="BE246" s="228">
        <f>IF(N246="základní",J246,0)</f>
        <v>0</v>
      </c>
      <c r="BF246" s="228">
        <f>IF(N246="snížená",J246,0)</f>
        <v>0</v>
      </c>
      <c r="BG246" s="228">
        <f>IF(N246="zákl. přenesená",J246,0)</f>
        <v>0</v>
      </c>
      <c r="BH246" s="228">
        <f>IF(N246="sníž. přenesená",J246,0)</f>
        <v>0</v>
      </c>
      <c r="BI246" s="228">
        <f>IF(N246="nulová",J246,0)</f>
        <v>0</v>
      </c>
      <c r="BJ246" s="19" t="s">
        <v>83</v>
      </c>
      <c r="BK246" s="228">
        <f>ROUND(I246*H246,2)</f>
        <v>0</v>
      </c>
      <c r="BL246" s="19" t="s">
        <v>447</v>
      </c>
      <c r="BM246" s="227" t="s">
        <v>5066</v>
      </c>
    </row>
    <row r="247" s="2" customFormat="1">
      <c r="A247" s="40"/>
      <c r="B247" s="41"/>
      <c r="C247" s="42"/>
      <c r="D247" s="229" t="s">
        <v>343</v>
      </c>
      <c r="E247" s="42"/>
      <c r="F247" s="230" t="s">
        <v>5067</v>
      </c>
      <c r="G247" s="42"/>
      <c r="H247" s="42"/>
      <c r="I247" s="231"/>
      <c r="J247" s="42"/>
      <c r="K247" s="42"/>
      <c r="L247" s="46"/>
      <c r="M247" s="232"/>
      <c r="N247" s="233"/>
      <c r="O247" s="86"/>
      <c r="P247" s="86"/>
      <c r="Q247" s="86"/>
      <c r="R247" s="86"/>
      <c r="S247" s="86"/>
      <c r="T247" s="86"/>
      <c r="U247" s="87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T247" s="19" t="s">
        <v>343</v>
      </c>
      <c r="AU247" s="19" t="s">
        <v>85</v>
      </c>
    </row>
    <row r="248" s="2" customFormat="1">
      <c r="A248" s="40"/>
      <c r="B248" s="41"/>
      <c r="C248" s="42"/>
      <c r="D248" s="234" t="s">
        <v>345</v>
      </c>
      <c r="E248" s="42"/>
      <c r="F248" s="235" t="s">
        <v>5068</v>
      </c>
      <c r="G248" s="42"/>
      <c r="H248" s="42"/>
      <c r="I248" s="231"/>
      <c r="J248" s="42"/>
      <c r="K248" s="42"/>
      <c r="L248" s="46"/>
      <c r="M248" s="232"/>
      <c r="N248" s="233"/>
      <c r="O248" s="86"/>
      <c r="P248" s="86"/>
      <c r="Q248" s="86"/>
      <c r="R248" s="86"/>
      <c r="S248" s="86"/>
      <c r="T248" s="86"/>
      <c r="U248" s="87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T248" s="19" t="s">
        <v>345</v>
      </c>
      <c r="AU248" s="19" t="s">
        <v>85</v>
      </c>
    </row>
    <row r="249" s="2" customFormat="1" ht="16.5" customHeight="1">
      <c r="A249" s="40"/>
      <c r="B249" s="41"/>
      <c r="C249" s="257" t="s">
        <v>2533</v>
      </c>
      <c r="D249" s="257" t="s">
        <v>395</v>
      </c>
      <c r="E249" s="258" t="s">
        <v>5069</v>
      </c>
      <c r="F249" s="259" t="s">
        <v>5070</v>
      </c>
      <c r="G249" s="260" t="s">
        <v>666</v>
      </c>
      <c r="H249" s="261">
        <v>2</v>
      </c>
      <c r="I249" s="262"/>
      <c r="J249" s="263">
        <f>ROUND(I249*H249,2)</f>
        <v>0</v>
      </c>
      <c r="K249" s="259" t="s">
        <v>19</v>
      </c>
      <c r="L249" s="264"/>
      <c r="M249" s="265" t="s">
        <v>19</v>
      </c>
      <c r="N249" s="266" t="s">
        <v>47</v>
      </c>
      <c r="O249" s="86"/>
      <c r="P249" s="225">
        <f>O249*H249</f>
        <v>0</v>
      </c>
      <c r="Q249" s="225">
        <v>0</v>
      </c>
      <c r="R249" s="225">
        <f>Q249*H249</f>
        <v>0</v>
      </c>
      <c r="S249" s="225">
        <v>0</v>
      </c>
      <c r="T249" s="225">
        <f>S249*H249</f>
        <v>0</v>
      </c>
      <c r="U249" s="226" t="s">
        <v>19</v>
      </c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R249" s="227" t="s">
        <v>2047</v>
      </c>
      <c r="AT249" s="227" t="s">
        <v>395</v>
      </c>
      <c r="AU249" s="227" t="s">
        <v>85</v>
      </c>
      <c r="AY249" s="19" t="s">
        <v>335</v>
      </c>
      <c r="BE249" s="228">
        <f>IF(N249="základní",J249,0)</f>
        <v>0</v>
      </c>
      <c r="BF249" s="228">
        <f>IF(N249="snížená",J249,0)</f>
        <v>0</v>
      </c>
      <c r="BG249" s="228">
        <f>IF(N249="zákl. přenesená",J249,0)</f>
        <v>0</v>
      </c>
      <c r="BH249" s="228">
        <f>IF(N249="sníž. přenesená",J249,0)</f>
        <v>0</v>
      </c>
      <c r="BI249" s="228">
        <f>IF(N249="nulová",J249,0)</f>
        <v>0</v>
      </c>
      <c r="BJ249" s="19" t="s">
        <v>83</v>
      </c>
      <c r="BK249" s="228">
        <f>ROUND(I249*H249,2)</f>
        <v>0</v>
      </c>
      <c r="BL249" s="19" t="s">
        <v>788</v>
      </c>
      <c r="BM249" s="227" t="s">
        <v>5071</v>
      </c>
    </row>
    <row r="250" s="2" customFormat="1">
      <c r="A250" s="40"/>
      <c r="B250" s="41"/>
      <c r="C250" s="42"/>
      <c r="D250" s="229" t="s">
        <v>343</v>
      </c>
      <c r="E250" s="42"/>
      <c r="F250" s="230" t="s">
        <v>5070</v>
      </c>
      <c r="G250" s="42"/>
      <c r="H250" s="42"/>
      <c r="I250" s="231"/>
      <c r="J250" s="42"/>
      <c r="K250" s="42"/>
      <c r="L250" s="46"/>
      <c r="M250" s="232"/>
      <c r="N250" s="233"/>
      <c r="O250" s="86"/>
      <c r="P250" s="86"/>
      <c r="Q250" s="86"/>
      <c r="R250" s="86"/>
      <c r="S250" s="86"/>
      <c r="T250" s="86"/>
      <c r="U250" s="87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T250" s="19" t="s">
        <v>343</v>
      </c>
      <c r="AU250" s="19" t="s">
        <v>85</v>
      </c>
    </row>
    <row r="251" s="2" customFormat="1" ht="16.5" customHeight="1">
      <c r="A251" s="40"/>
      <c r="B251" s="41"/>
      <c r="C251" s="257" t="s">
        <v>2539</v>
      </c>
      <c r="D251" s="257" t="s">
        <v>395</v>
      </c>
      <c r="E251" s="258" t="s">
        <v>5072</v>
      </c>
      <c r="F251" s="259" t="s">
        <v>5073</v>
      </c>
      <c r="G251" s="260" t="s">
        <v>666</v>
      </c>
      <c r="H251" s="261">
        <v>30</v>
      </c>
      <c r="I251" s="262"/>
      <c r="J251" s="263">
        <f>ROUND(I251*H251,2)</f>
        <v>0</v>
      </c>
      <c r="K251" s="259" t="s">
        <v>19</v>
      </c>
      <c r="L251" s="264"/>
      <c r="M251" s="265" t="s">
        <v>19</v>
      </c>
      <c r="N251" s="266" t="s">
        <v>47</v>
      </c>
      <c r="O251" s="86"/>
      <c r="P251" s="225">
        <f>O251*H251</f>
        <v>0</v>
      </c>
      <c r="Q251" s="225">
        <v>0</v>
      </c>
      <c r="R251" s="225">
        <f>Q251*H251</f>
        <v>0</v>
      </c>
      <c r="S251" s="225">
        <v>0</v>
      </c>
      <c r="T251" s="225">
        <f>S251*H251</f>
        <v>0</v>
      </c>
      <c r="U251" s="226" t="s">
        <v>19</v>
      </c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R251" s="227" t="s">
        <v>565</v>
      </c>
      <c r="AT251" s="227" t="s">
        <v>395</v>
      </c>
      <c r="AU251" s="227" t="s">
        <v>85</v>
      </c>
      <c r="AY251" s="19" t="s">
        <v>335</v>
      </c>
      <c r="BE251" s="228">
        <f>IF(N251="základní",J251,0)</f>
        <v>0</v>
      </c>
      <c r="BF251" s="228">
        <f>IF(N251="snížená",J251,0)</f>
        <v>0</v>
      </c>
      <c r="BG251" s="228">
        <f>IF(N251="zákl. přenesená",J251,0)</f>
        <v>0</v>
      </c>
      <c r="BH251" s="228">
        <f>IF(N251="sníž. přenesená",J251,0)</f>
        <v>0</v>
      </c>
      <c r="BI251" s="228">
        <f>IF(N251="nulová",J251,0)</f>
        <v>0</v>
      </c>
      <c r="BJ251" s="19" t="s">
        <v>83</v>
      </c>
      <c r="BK251" s="228">
        <f>ROUND(I251*H251,2)</f>
        <v>0</v>
      </c>
      <c r="BL251" s="19" t="s">
        <v>447</v>
      </c>
      <c r="BM251" s="227" t="s">
        <v>5074</v>
      </c>
    </row>
    <row r="252" s="2" customFormat="1">
      <c r="A252" s="40"/>
      <c r="B252" s="41"/>
      <c r="C252" s="42"/>
      <c r="D252" s="229" t="s">
        <v>343</v>
      </c>
      <c r="E252" s="42"/>
      <c r="F252" s="230" t="s">
        <v>5073</v>
      </c>
      <c r="G252" s="42"/>
      <c r="H252" s="42"/>
      <c r="I252" s="231"/>
      <c r="J252" s="42"/>
      <c r="K252" s="42"/>
      <c r="L252" s="46"/>
      <c r="M252" s="232"/>
      <c r="N252" s="233"/>
      <c r="O252" s="86"/>
      <c r="P252" s="86"/>
      <c r="Q252" s="86"/>
      <c r="R252" s="86"/>
      <c r="S252" s="86"/>
      <c r="T252" s="86"/>
      <c r="U252" s="87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T252" s="19" t="s">
        <v>343</v>
      </c>
      <c r="AU252" s="19" t="s">
        <v>85</v>
      </c>
    </row>
    <row r="253" s="2" customFormat="1" ht="16.5" customHeight="1">
      <c r="A253" s="40"/>
      <c r="B253" s="41"/>
      <c r="C253" s="257" t="s">
        <v>1247</v>
      </c>
      <c r="D253" s="257" t="s">
        <v>395</v>
      </c>
      <c r="E253" s="258" t="s">
        <v>5075</v>
      </c>
      <c r="F253" s="259" t="s">
        <v>5076</v>
      </c>
      <c r="G253" s="260" t="s">
        <v>666</v>
      </c>
      <c r="H253" s="261">
        <v>1</v>
      </c>
      <c r="I253" s="262"/>
      <c r="J253" s="263">
        <f>ROUND(I253*H253,2)</f>
        <v>0</v>
      </c>
      <c r="K253" s="259" t="s">
        <v>19</v>
      </c>
      <c r="L253" s="264"/>
      <c r="M253" s="265" t="s">
        <v>19</v>
      </c>
      <c r="N253" s="266" t="s">
        <v>47</v>
      </c>
      <c r="O253" s="86"/>
      <c r="P253" s="225">
        <f>O253*H253</f>
        <v>0</v>
      </c>
      <c r="Q253" s="225">
        <v>0.00050000000000000001</v>
      </c>
      <c r="R253" s="225">
        <f>Q253*H253</f>
        <v>0.00050000000000000001</v>
      </c>
      <c r="S253" s="225">
        <v>0</v>
      </c>
      <c r="T253" s="225">
        <f>S253*H253</f>
        <v>0</v>
      </c>
      <c r="U253" s="226" t="s">
        <v>19</v>
      </c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R253" s="227" t="s">
        <v>565</v>
      </c>
      <c r="AT253" s="227" t="s">
        <v>395</v>
      </c>
      <c r="AU253" s="227" t="s">
        <v>85</v>
      </c>
      <c r="AY253" s="19" t="s">
        <v>335</v>
      </c>
      <c r="BE253" s="228">
        <f>IF(N253="základní",J253,0)</f>
        <v>0</v>
      </c>
      <c r="BF253" s="228">
        <f>IF(N253="snížená",J253,0)</f>
        <v>0</v>
      </c>
      <c r="BG253" s="228">
        <f>IF(N253="zákl. přenesená",J253,0)</f>
        <v>0</v>
      </c>
      <c r="BH253" s="228">
        <f>IF(N253="sníž. přenesená",J253,0)</f>
        <v>0</v>
      </c>
      <c r="BI253" s="228">
        <f>IF(N253="nulová",J253,0)</f>
        <v>0</v>
      </c>
      <c r="BJ253" s="19" t="s">
        <v>83</v>
      </c>
      <c r="BK253" s="228">
        <f>ROUND(I253*H253,2)</f>
        <v>0</v>
      </c>
      <c r="BL253" s="19" t="s">
        <v>447</v>
      </c>
      <c r="BM253" s="227" t="s">
        <v>5077</v>
      </c>
    </row>
    <row r="254" s="2" customFormat="1">
      <c r="A254" s="40"/>
      <c r="B254" s="41"/>
      <c r="C254" s="42"/>
      <c r="D254" s="229" t="s">
        <v>343</v>
      </c>
      <c r="E254" s="42"/>
      <c r="F254" s="230" t="s">
        <v>5076</v>
      </c>
      <c r="G254" s="42"/>
      <c r="H254" s="42"/>
      <c r="I254" s="231"/>
      <c r="J254" s="42"/>
      <c r="K254" s="42"/>
      <c r="L254" s="46"/>
      <c r="M254" s="232"/>
      <c r="N254" s="233"/>
      <c r="O254" s="86"/>
      <c r="P254" s="86"/>
      <c r="Q254" s="86"/>
      <c r="R254" s="86"/>
      <c r="S254" s="86"/>
      <c r="T254" s="86"/>
      <c r="U254" s="87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T254" s="19" t="s">
        <v>343</v>
      </c>
      <c r="AU254" s="19" t="s">
        <v>85</v>
      </c>
    </row>
    <row r="255" s="2" customFormat="1" ht="16.5" customHeight="1">
      <c r="A255" s="40"/>
      <c r="B255" s="41"/>
      <c r="C255" s="216" t="s">
        <v>777</v>
      </c>
      <c r="D255" s="216" t="s">
        <v>337</v>
      </c>
      <c r="E255" s="217" t="s">
        <v>5078</v>
      </c>
      <c r="F255" s="218" t="s">
        <v>5079</v>
      </c>
      <c r="G255" s="219" t="s">
        <v>666</v>
      </c>
      <c r="H255" s="220">
        <v>12</v>
      </c>
      <c r="I255" s="221"/>
      <c r="J255" s="222">
        <f>ROUND(I255*H255,2)</f>
        <v>0</v>
      </c>
      <c r="K255" s="218" t="s">
        <v>341</v>
      </c>
      <c r="L255" s="46"/>
      <c r="M255" s="223" t="s">
        <v>19</v>
      </c>
      <c r="N255" s="224" t="s">
        <v>47</v>
      </c>
      <c r="O255" s="86"/>
      <c r="P255" s="225">
        <f>O255*H255</f>
        <v>0</v>
      </c>
      <c r="Q255" s="225">
        <v>0</v>
      </c>
      <c r="R255" s="225">
        <f>Q255*H255</f>
        <v>0</v>
      </c>
      <c r="S255" s="225">
        <v>0</v>
      </c>
      <c r="T255" s="225">
        <f>S255*H255</f>
        <v>0</v>
      </c>
      <c r="U255" s="226" t="s">
        <v>19</v>
      </c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R255" s="227" t="s">
        <v>447</v>
      </c>
      <c r="AT255" s="227" t="s">
        <v>337</v>
      </c>
      <c r="AU255" s="227" t="s">
        <v>85</v>
      </c>
      <c r="AY255" s="19" t="s">
        <v>335</v>
      </c>
      <c r="BE255" s="228">
        <f>IF(N255="základní",J255,0)</f>
        <v>0</v>
      </c>
      <c r="BF255" s="228">
        <f>IF(N255="snížená",J255,0)</f>
        <v>0</v>
      </c>
      <c r="BG255" s="228">
        <f>IF(N255="zákl. přenesená",J255,0)</f>
        <v>0</v>
      </c>
      <c r="BH255" s="228">
        <f>IF(N255="sníž. přenesená",J255,0)</f>
        <v>0</v>
      </c>
      <c r="BI255" s="228">
        <f>IF(N255="nulová",J255,0)</f>
        <v>0</v>
      </c>
      <c r="BJ255" s="19" t="s">
        <v>83</v>
      </c>
      <c r="BK255" s="228">
        <f>ROUND(I255*H255,2)</f>
        <v>0</v>
      </c>
      <c r="BL255" s="19" t="s">
        <v>447</v>
      </c>
      <c r="BM255" s="227" t="s">
        <v>5080</v>
      </c>
    </row>
    <row r="256" s="2" customFormat="1">
      <c r="A256" s="40"/>
      <c r="B256" s="41"/>
      <c r="C256" s="42"/>
      <c r="D256" s="229" t="s">
        <v>343</v>
      </c>
      <c r="E256" s="42"/>
      <c r="F256" s="230" t="s">
        <v>5081</v>
      </c>
      <c r="G256" s="42"/>
      <c r="H256" s="42"/>
      <c r="I256" s="231"/>
      <c r="J256" s="42"/>
      <c r="K256" s="42"/>
      <c r="L256" s="46"/>
      <c r="M256" s="232"/>
      <c r="N256" s="233"/>
      <c r="O256" s="86"/>
      <c r="P256" s="86"/>
      <c r="Q256" s="86"/>
      <c r="R256" s="86"/>
      <c r="S256" s="86"/>
      <c r="T256" s="86"/>
      <c r="U256" s="87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T256" s="19" t="s">
        <v>343</v>
      </c>
      <c r="AU256" s="19" t="s">
        <v>85</v>
      </c>
    </row>
    <row r="257" s="2" customFormat="1">
      <c r="A257" s="40"/>
      <c r="B257" s="41"/>
      <c r="C257" s="42"/>
      <c r="D257" s="234" t="s">
        <v>345</v>
      </c>
      <c r="E257" s="42"/>
      <c r="F257" s="235" t="s">
        <v>5082</v>
      </c>
      <c r="G257" s="42"/>
      <c r="H257" s="42"/>
      <c r="I257" s="231"/>
      <c r="J257" s="42"/>
      <c r="K257" s="42"/>
      <c r="L257" s="46"/>
      <c r="M257" s="232"/>
      <c r="N257" s="233"/>
      <c r="O257" s="86"/>
      <c r="P257" s="86"/>
      <c r="Q257" s="86"/>
      <c r="R257" s="86"/>
      <c r="S257" s="86"/>
      <c r="T257" s="86"/>
      <c r="U257" s="87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T257" s="19" t="s">
        <v>345</v>
      </c>
      <c r="AU257" s="19" t="s">
        <v>85</v>
      </c>
    </row>
    <row r="258" s="2" customFormat="1" ht="16.5" customHeight="1">
      <c r="A258" s="40"/>
      <c r="B258" s="41"/>
      <c r="C258" s="257" t="s">
        <v>788</v>
      </c>
      <c r="D258" s="257" t="s">
        <v>395</v>
      </c>
      <c r="E258" s="258" t="s">
        <v>5083</v>
      </c>
      <c r="F258" s="259" t="s">
        <v>5084</v>
      </c>
      <c r="G258" s="260" t="s">
        <v>666</v>
      </c>
      <c r="H258" s="261">
        <v>12</v>
      </c>
      <c r="I258" s="262"/>
      <c r="J258" s="263">
        <f>ROUND(I258*H258,2)</f>
        <v>0</v>
      </c>
      <c r="K258" s="259" t="s">
        <v>19</v>
      </c>
      <c r="L258" s="264"/>
      <c r="M258" s="265" t="s">
        <v>19</v>
      </c>
      <c r="N258" s="266" t="s">
        <v>47</v>
      </c>
      <c r="O258" s="86"/>
      <c r="P258" s="225">
        <f>O258*H258</f>
        <v>0</v>
      </c>
      <c r="Q258" s="225">
        <v>0</v>
      </c>
      <c r="R258" s="225">
        <f>Q258*H258</f>
        <v>0</v>
      </c>
      <c r="S258" s="225">
        <v>0</v>
      </c>
      <c r="T258" s="225">
        <f>S258*H258</f>
        <v>0</v>
      </c>
      <c r="U258" s="226" t="s">
        <v>19</v>
      </c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R258" s="227" t="s">
        <v>565</v>
      </c>
      <c r="AT258" s="227" t="s">
        <v>395</v>
      </c>
      <c r="AU258" s="227" t="s">
        <v>85</v>
      </c>
      <c r="AY258" s="19" t="s">
        <v>335</v>
      </c>
      <c r="BE258" s="228">
        <f>IF(N258="základní",J258,0)</f>
        <v>0</v>
      </c>
      <c r="BF258" s="228">
        <f>IF(N258="snížená",J258,0)</f>
        <v>0</v>
      </c>
      <c r="BG258" s="228">
        <f>IF(N258="zákl. přenesená",J258,0)</f>
        <v>0</v>
      </c>
      <c r="BH258" s="228">
        <f>IF(N258="sníž. přenesená",J258,0)</f>
        <v>0</v>
      </c>
      <c r="BI258" s="228">
        <f>IF(N258="nulová",J258,0)</f>
        <v>0</v>
      </c>
      <c r="BJ258" s="19" t="s">
        <v>83</v>
      </c>
      <c r="BK258" s="228">
        <f>ROUND(I258*H258,2)</f>
        <v>0</v>
      </c>
      <c r="BL258" s="19" t="s">
        <v>447</v>
      </c>
      <c r="BM258" s="227" t="s">
        <v>5085</v>
      </c>
    </row>
    <row r="259" s="2" customFormat="1">
      <c r="A259" s="40"/>
      <c r="B259" s="41"/>
      <c r="C259" s="42"/>
      <c r="D259" s="229" t="s">
        <v>343</v>
      </c>
      <c r="E259" s="42"/>
      <c r="F259" s="230" t="s">
        <v>5084</v>
      </c>
      <c r="G259" s="42"/>
      <c r="H259" s="42"/>
      <c r="I259" s="231"/>
      <c r="J259" s="42"/>
      <c r="K259" s="42"/>
      <c r="L259" s="46"/>
      <c r="M259" s="232"/>
      <c r="N259" s="233"/>
      <c r="O259" s="86"/>
      <c r="P259" s="86"/>
      <c r="Q259" s="86"/>
      <c r="R259" s="86"/>
      <c r="S259" s="86"/>
      <c r="T259" s="86"/>
      <c r="U259" s="87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T259" s="19" t="s">
        <v>343</v>
      </c>
      <c r="AU259" s="19" t="s">
        <v>85</v>
      </c>
    </row>
    <row r="260" s="2" customFormat="1" ht="16.5" customHeight="1">
      <c r="A260" s="40"/>
      <c r="B260" s="41"/>
      <c r="C260" s="257" t="s">
        <v>794</v>
      </c>
      <c r="D260" s="257" t="s">
        <v>395</v>
      </c>
      <c r="E260" s="258" t="s">
        <v>5086</v>
      </c>
      <c r="F260" s="259" t="s">
        <v>5087</v>
      </c>
      <c r="G260" s="260" t="s">
        <v>666</v>
      </c>
      <c r="H260" s="261">
        <v>180</v>
      </c>
      <c r="I260" s="262"/>
      <c r="J260" s="263">
        <f>ROUND(I260*H260,2)</f>
        <v>0</v>
      </c>
      <c r="K260" s="259" t="s">
        <v>19</v>
      </c>
      <c r="L260" s="264"/>
      <c r="M260" s="265" t="s">
        <v>19</v>
      </c>
      <c r="N260" s="266" t="s">
        <v>47</v>
      </c>
      <c r="O260" s="86"/>
      <c r="P260" s="225">
        <f>O260*H260</f>
        <v>0</v>
      </c>
      <c r="Q260" s="225">
        <v>0</v>
      </c>
      <c r="R260" s="225">
        <f>Q260*H260</f>
        <v>0</v>
      </c>
      <c r="S260" s="225">
        <v>0</v>
      </c>
      <c r="T260" s="225">
        <f>S260*H260</f>
        <v>0</v>
      </c>
      <c r="U260" s="226" t="s">
        <v>19</v>
      </c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R260" s="227" t="s">
        <v>565</v>
      </c>
      <c r="AT260" s="227" t="s">
        <v>395</v>
      </c>
      <c r="AU260" s="227" t="s">
        <v>85</v>
      </c>
      <c r="AY260" s="19" t="s">
        <v>335</v>
      </c>
      <c r="BE260" s="228">
        <f>IF(N260="základní",J260,0)</f>
        <v>0</v>
      </c>
      <c r="BF260" s="228">
        <f>IF(N260="snížená",J260,0)</f>
        <v>0</v>
      </c>
      <c r="BG260" s="228">
        <f>IF(N260="zákl. přenesená",J260,0)</f>
        <v>0</v>
      </c>
      <c r="BH260" s="228">
        <f>IF(N260="sníž. přenesená",J260,0)</f>
        <v>0</v>
      </c>
      <c r="BI260" s="228">
        <f>IF(N260="nulová",J260,0)</f>
        <v>0</v>
      </c>
      <c r="BJ260" s="19" t="s">
        <v>83</v>
      </c>
      <c r="BK260" s="228">
        <f>ROUND(I260*H260,2)</f>
        <v>0</v>
      </c>
      <c r="BL260" s="19" t="s">
        <v>447</v>
      </c>
      <c r="BM260" s="227" t="s">
        <v>5088</v>
      </c>
    </row>
    <row r="261" s="2" customFormat="1">
      <c r="A261" s="40"/>
      <c r="B261" s="41"/>
      <c r="C261" s="42"/>
      <c r="D261" s="229" t="s">
        <v>343</v>
      </c>
      <c r="E261" s="42"/>
      <c r="F261" s="230" t="s">
        <v>5087</v>
      </c>
      <c r="G261" s="42"/>
      <c r="H261" s="42"/>
      <c r="I261" s="231"/>
      <c r="J261" s="42"/>
      <c r="K261" s="42"/>
      <c r="L261" s="46"/>
      <c r="M261" s="232"/>
      <c r="N261" s="233"/>
      <c r="O261" s="86"/>
      <c r="P261" s="86"/>
      <c r="Q261" s="86"/>
      <c r="R261" s="86"/>
      <c r="S261" s="86"/>
      <c r="T261" s="86"/>
      <c r="U261" s="87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T261" s="19" t="s">
        <v>343</v>
      </c>
      <c r="AU261" s="19" t="s">
        <v>85</v>
      </c>
    </row>
    <row r="262" s="2" customFormat="1" ht="16.5" customHeight="1">
      <c r="A262" s="40"/>
      <c r="B262" s="41"/>
      <c r="C262" s="257" t="s">
        <v>800</v>
      </c>
      <c r="D262" s="257" t="s">
        <v>395</v>
      </c>
      <c r="E262" s="258" t="s">
        <v>5089</v>
      </c>
      <c r="F262" s="259" t="s">
        <v>5090</v>
      </c>
      <c r="G262" s="260" t="s">
        <v>666</v>
      </c>
      <c r="H262" s="261">
        <v>120</v>
      </c>
      <c r="I262" s="262"/>
      <c r="J262" s="263">
        <f>ROUND(I262*H262,2)</f>
        <v>0</v>
      </c>
      <c r="K262" s="259" t="s">
        <v>19</v>
      </c>
      <c r="L262" s="264"/>
      <c r="M262" s="265" t="s">
        <v>19</v>
      </c>
      <c r="N262" s="266" t="s">
        <v>47</v>
      </c>
      <c r="O262" s="86"/>
      <c r="P262" s="225">
        <f>O262*H262</f>
        <v>0</v>
      </c>
      <c r="Q262" s="225">
        <v>0</v>
      </c>
      <c r="R262" s="225">
        <f>Q262*H262</f>
        <v>0</v>
      </c>
      <c r="S262" s="225">
        <v>0</v>
      </c>
      <c r="T262" s="225">
        <f>S262*H262</f>
        <v>0</v>
      </c>
      <c r="U262" s="226" t="s">
        <v>19</v>
      </c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R262" s="227" t="s">
        <v>565</v>
      </c>
      <c r="AT262" s="227" t="s">
        <v>395</v>
      </c>
      <c r="AU262" s="227" t="s">
        <v>85</v>
      </c>
      <c r="AY262" s="19" t="s">
        <v>335</v>
      </c>
      <c r="BE262" s="228">
        <f>IF(N262="základní",J262,0)</f>
        <v>0</v>
      </c>
      <c r="BF262" s="228">
        <f>IF(N262="snížená",J262,0)</f>
        <v>0</v>
      </c>
      <c r="BG262" s="228">
        <f>IF(N262="zákl. přenesená",J262,0)</f>
        <v>0</v>
      </c>
      <c r="BH262" s="228">
        <f>IF(N262="sníž. přenesená",J262,0)</f>
        <v>0</v>
      </c>
      <c r="BI262" s="228">
        <f>IF(N262="nulová",J262,0)</f>
        <v>0</v>
      </c>
      <c r="BJ262" s="19" t="s">
        <v>83</v>
      </c>
      <c r="BK262" s="228">
        <f>ROUND(I262*H262,2)</f>
        <v>0</v>
      </c>
      <c r="BL262" s="19" t="s">
        <v>447</v>
      </c>
      <c r="BM262" s="227" t="s">
        <v>5091</v>
      </c>
    </row>
    <row r="263" s="2" customFormat="1">
      <c r="A263" s="40"/>
      <c r="B263" s="41"/>
      <c r="C263" s="42"/>
      <c r="D263" s="229" t="s">
        <v>343</v>
      </c>
      <c r="E263" s="42"/>
      <c r="F263" s="230" t="s">
        <v>5090</v>
      </c>
      <c r="G263" s="42"/>
      <c r="H263" s="42"/>
      <c r="I263" s="231"/>
      <c r="J263" s="42"/>
      <c r="K263" s="42"/>
      <c r="L263" s="46"/>
      <c r="M263" s="232"/>
      <c r="N263" s="233"/>
      <c r="O263" s="86"/>
      <c r="P263" s="86"/>
      <c r="Q263" s="86"/>
      <c r="R263" s="86"/>
      <c r="S263" s="86"/>
      <c r="T263" s="86"/>
      <c r="U263" s="87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T263" s="19" t="s">
        <v>343</v>
      </c>
      <c r="AU263" s="19" t="s">
        <v>85</v>
      </c>
    </row>
    <row r="264" s="2" customFormat="1" ht="16.5" customHeight="1">
      <c r="A264" s="40"/>
      <c r="B264" s="41"/>
      <c r="C264" s="216" t="s">
        <v>807</v>
      </c>
      <c r="D264" s="216" t="s">
        <v>337</v>
      </c>
      <c r="E264" s="217" t="s">
        <v>5092</v>
      </c>
      <c r="F264" s="218" t="s">
        <v>5093</v>
      </c>
      <c r="G264" s="219" t="s">
        <v>666</v>
      </c>
      <c r="H264" s="220">
        <v>13</v>
      </c>
      <c r="I264" s="221"/>
      <c r="J264" s="222">
        <f>ROUND(I264*H264,2)</f>
        <v>0</v>
      </c>
      <c r="K264" s="218" t="s">
        <v>341</v>
      </c>
      <c r="L264" s="46"/>
      <c r="M264" s="223" t="s">
        <v>19</v>
      </c>
      <c r="N264" s="224" t="s">
        <v>47</v>
      </c>
      <c r="O264" s="86"/>
      <c r="P264" s="225">
        <f>O264*H264</f>
        <v>0</v>
      </c>
      <c r="Q264" s="225">
        <v>0</v>
      </c>
      <c r="R264" s="225">
        <f>Q264*H264</f>
        <v>0</v>
      </c>
      <c r="S264" s="225">
        <v>0</v>
      </c>
      <c r="T264" s="225">
        <f>S264*H264</f>
        <v>0</v>
      </c>
      <c r="U264" s="226" t="s">
        <v>19</v>
      </c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R264" s="227" t="s">
        <v>447</v>
      </c>
      <c r="AT264" s="227" t="s">
        <v>337</v>
      </c>
      <c r="AU264" s="227" t="s">
        <v>85</v>
      </c>
      <c r="AY264" s="19" t="s">
        <v>335</v>
      </c>
      <c r="BE264" s="228">
        <f>IF(N264="základní",J264,0)</f>
        <v>0</v>
      </c>
      <c r="BF264" s="228">
        <f>IF(N264="snížená",J264,0)</f>
        <v>0</v>
      </c>
      <c r="BG264" s="228">
        <f>IF(N264="zákl. přenesená",J264,0)</f>
        <v>0</v>
      </c>
      <c r="BH264" s="228">
        <f>IF(N264="sníž. přenesená",J264,0)</f>
        <v>0</v>
      </c>
      <c r="BI264" s="228">
        <f>IF(N264="nulová",J264,0)</f>
        <v>0</v>
      </c>
      <c r="BJ264" s="19" t="s">
        <v>83</v>
      </c>
      <c r="BK264" s="228">
        <f>ROUND(I264*H264,2)</f>
        <v>0</v>
      </c>
      <c r="BL264" s="19" t="s">
        <v>447</v>
      </c>
      <c r="BM264" s="227" t="s">
        <v>5094</v>
      </c>
    </row>
    <row r="265" s="2" customFormat="1">
      <c r="A265" s="40"/>
      <c r="B265" s="41"/>
      <c r="C265" s="42"/>
      <c r="D265" s="229" t="s">
        <v>343</v>
      </c>
      <c r="E265" s="42"/>
      <c r="F265" s="230" t="s">
        <v>5095</v>
      </c>
      <c r="G265" s="42"/>
      <c r="H265" s="42"/>
      <c r="I265" s="231"/>
      <c r="J265" s="42"/>
      <c r="K265" s="42"/>
      <c r="L265" s="46"/>
      <c r="M265" s="232"/>
      <c r="N265" s="233"/>
      <c r="O265" s="86"/>
      <c r="P265" s="86"/>
      <c r="Q265" s="86"/>
      <c r="R265" s="86"/>
      <c r="S265" s="86"/>
      <c r="T265" s="86"/>
      <c r="U265" s="87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T265" s="19" t="s">
        <v>343</v>
      </c>
      <c r="AU265" s="19" t="s">
        <v>85</v>
      </c>
    </row>
    <row r="266" s="2" customFormat="1">
      <c r="A266" s="40"/>
      <c r="B266" s="41"/>
      <c r="C266" s="42"/>
      <c r="D266" s="234" t="s">
        <v>345</v>
      </c>
      <c r="E266" s="42"/>
      <c r="F266" s="235" t="s">
        <v>5096</v>
      </c>
      <c r="G266" s="42"/>
      <c r="H266" s="42"/>
      <c r="I266" s="231"/>
      <c r="J266" s="42"/>
      <c r="K266" s="42"/>
      <c r="L266" s="46"/>
      <c r="M266" s="232"/>
      <c r="N266" s="233"/>
      <c r="O266" s="86"/>
      <c r="P266" s="86"/>
      <c r="Q266" s="86"/>
      <c r="R266" s="86"/>
      <c r="S266" s="86"/>
      <c r="T266" s="86"/>
      <c r="U266" s="87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T266" s="19" t="s">
        <v>345</v>
      </c>
      <c r="AU266" s="19" t="s">
        <v>85</v>
      </c>
    </row>
    <row r="267" s="2" customFormat="1" ht="16.5" customHeight="1">
      <c r="A267" s="40"/>
      <c r="B267" s="41"/>
      <c r="C267" s="257" t="s">
        <v>821</v>
      </c>
      <c r="D267" s="257" t="s">
        <v>395</v>
      </c>
      <c r="E267" s="258" t="s">
        <v>5097</v>
      </c>
      <c r="F267" s="259" t="s">
        <v>5098</v>
      </c>
      <c r="G267" s="260" t="s">
        <v>666</v>
      </c>
      <c r="H267" s="261">
        <v>1</v>
      </c>
      <c r="I267" s="262"/>
      <c r="J267" s="263">
        <f>ROUND(I267*H267,2)</f>
        <v>0</v>
      </c>
      <c r="K267" s="259" t="s">
        <v>19</v>
      </c>
      <c r="L267" s="264"/>
      <c r="M267" s="265" t="s">
        <v>19</v>
      </c>
      <c r="N267" s="266" t="s">
        <v>47</v>
      </c>
      <c r="O267" s="86"/>
      <c r="P267" s="225">
        <f>O267*H267</f>
        <v>0</v>
      </c>
      <c r="Q267" s="225">
        <v>0</v>
      </c>
      <c r="R267" s="225">
        <f>Q267*H267</f>
        <v>0</v>
      </c>
      <c r="S267" s="225">
        <v>0</v>
      </c>
      <c r="T267" s="225">
        <f>S267*H267</f>
        <v>0</v>
      </c>
      <c r="U267" s="226" t="s">
        <v>19</v>
      </c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R267" s="227" t="s">
        <v>565</v>
      </c>
      <c r="AT267" s="227" t="s">
        <v>395</v>
      </c>
      <c r="AU267" s="227" t="s">
        <v>85</v>
      </c>
      <c r="AY267" s="19" t="s">
        <v>335</v>
      </c>
      <c r="BE267" s="228">
        <f>IF(N267="základní",J267,0)</f>
        <v>0</v>
      </c>
      <c r="BF267" s="228">
        <f>IF(N267="snížená",J267,0)</f>
        <v>0</v>
      </c>
      <c r="BG267" s="228">
        <f>IF(N267="zákl. přenesená",J267,0)</f>
        <v>0</v>
      </c>
      <c r="BH267" s="228">
        <f>IF(N267="sníž. přenesená",J267,0)</f>
        <v>0</v>
      </c>
      <c r="BI267" s="228">
        <f>IF(N267="nulová",J267,0)</f>
        <v>0</v>
      </c>
      <c r="BJ267" s="19" t="s">
        <v>83</v>
      </c>
      <c r="BK267" s="228">
        <f>ROUND(I267*H267,2)</f>
        <v>0</v>
      </c>
      <c r="BL267" s="19" t="s">
        <v>447</v>
      </c>
      <c r="BM267" s="227" t="s">
        <v>5099</v>
      </c>
    </row>
    <row r="268" s="2" customFormat="1">
      <c r="A268" s="40"/>
      <c r="B268" s="41"/>
      <c r="C268" s="42"/>
      <c r="D268" s="229" t="s">
        <v>343</v>
      </c>
      <c r="E268" s="42"/>
      <c r="F268" s="230" t="s">
        <v>5100</v>
      </c>
      <c r="G268" s="42"/>
      <c r="H268" s="42"/>
      <c r="I268" s="231"/>
      <c r="J268" s="42"/>
      <c r="K268" s="42"/>
      <c r="L268" s="46"/>
      <c r="M268" s="232"/>
      <c r="N268" s="233"/>
      <c r="O268" s="86"/>
      <c r="P268" s="86"/>
      <c r="Q268" s="86"/>
      <c r="R268" s="86"/>
      <c r="S268" s="86"/>
      <c r="T268" s="86"/>
      <c r="U268" s="87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T268" s="19" t="s">
        <v>343</v>
      </c>
      <c r="AU268" s="19" t="s">
        <v>85</v>
      </c>
    </row>
    <row r="269" s="2" customFormat="1" ht="16.5" customHeight="1">
      <c r="A269" s="40"/>
      <c r="B269" s="41"/>
      <c r="C269" s="257" t="s">
        <v>831</v>
      </c>
      <c r="D269" s="257" t="s">
        <v>395</v>
      </c>
      <c r="E269" s="258" t="s">
        <v>5101</v>
      </c>
      <c r="F269" s="259" t="s">
        <v>5102</v>
      </c>
      <c r="G269" s="260" t="s">
        <v>666</v>
      </c>
      <c r="H269" s="261">
        <v>1</v>
      </c>
      <c r="I269" s="262"/>
      <c r="J269" s="263">
        <f>ROUND(I269*H269,2)</f>
        <v>0</v>
      </c>
      <c r="K269" s="259" t="s">
        <v>19</v>
      </c>
      <c r="L269" s="264"/>
      <c r="M269" s="265" t="s">
        <v>19</v>
      </c>
      <c r="N269" s="266" t="s">
        <v>47</v>
      </c>
      <c r="O269" s="86"/>
      <c r="P269" s="225">
        <f>O269*H269</f>
        <v>0</v>
      </c>
      <c r="Q269" s="225">
        <v>0</v>
      </c>
      <c r="R269" s="225">
        <f>Q269*H269</f>
        <v>0</v>
      </c>
      <c r="S269" s="225">
        <v>0</v>
      </c>
      <c r="T269" s="225">
        <f>S269*H269</f>
        <v>0</v>
      </c>
      <c r="U269" s="226" t="s">
        <v>19</v>
      </c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R269" s="227" t="s">
        <v>565</v>
      </c>
      <c r="AT269" s="227" t="s">
        <v>395</v>
      </c>
      <c r="AU269" s="227" t="s">
        <v>85</v>
      </c>
      <c r="AY269" s="19" t="s">
        <v>335</v>
      </c>
      <c r="BE269" s="228">
        <f>IF(N269="základní",J269,0)</f>
        <v>0</v>
      </c>
      <c r="BF269" s="228">
        <f>IF(N269="snížená",J269,0)</f>
        <v>0</v>
      </c>
      <c r="BG269" s="228">
        <f>IF(N269="zákl. přenesená",J269,0)</f>
        <v>0</v>
      </c>
      <c r="BH269" s="228">
        <f>IF(N269="sníž. přenesená",J269,0)</f>
        <v>0</v>
      </c>
      <c r="BI269" s="228">
        <f>IF(N269="nulová",J269,0)</f>
        <v>0</v>
      </c>
      <c r="BJ269" s="19" t="s">
        <v>83</v>
      </c>
      <c r="BK269" s="228">
        <f>ROUND(I269*H269,2)</f>
        <v>0</v>
      </c>
      <c r="BL269" s="19" t="s">
        <v>447</v>
      </c>
      <c r="BM269" s="227" t="s">
        <v>5103</v>
      </c>
    </row>
    <row r="270" s="2" customFormat="1">
      <c r="A270" s="40"/>
      <c r="B270" s="41"/>
      <c r="C270" s="42"/>
      <c r="D270" s="229" t="s">
        <v>343</v>
      </c>
      <c r="E270" s="42"/>
      <c r="F270" s="230" t="s">
        <v>5102</v>
      </c>
      <c r="G270" s="42"/>
      <c r="H270" s="42"/>
      <c r="I270" s="231"/>
      <c r="J270" s="42"/>
      <c r="K270" s="42"/>
      <c r="L270" s="46"/>
      <c r="M270" s="232"/>
      <c r="N270" s="233"/>
      <c r="O270" s="86"/>
      <c r="P270" s="86"/>
      <c r="Q270" s="86"/>
      <c r="R270" s="86"/>
      <c r="S270" s="86"/>
      <c r="T270" s="86"/>
      <c r="U270" s="87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T270" s="19" t="s">
        <v>343</v>
      </c>
      <c r="AU270" s="19" t="s">
        <v>85</v>
      </c>
    </row>
    <row r="271" s="2" customFormat="1" ht="16.5" customHeight="1">
      <c r="A271" s="40"/>
      <c r="B271" s="41"/>
      <c r="C271" s="257" t="s">
        <v>837</v>
      </c>
      <c r="D271" s="257" t="s">
        <v>395</v>
      </c>
      <c r="E271" s="258" t="s">
        <v>5104</v>
      </c>
      <c r="F271" s="259" t="s">
        <v>5105</v>
      </c>
      <c r="G271" s="260" t="s">
        <v>666</v>
      </c>
      <c r="H271" s="261">
        <v>2</v>
      </c>
      <c r="I271" s="262"/>
      <c r="J271" s="263">
        <f>ROUND(I271*H271,2)</f>
        <v>0</v>
      </c>
      <c r="K271" s="259" t="s">
        <v>19</v>
      </c>
      <c r="L271" s="264"/>
      <c r="M271" s="265" t="s">
        <v>19</v>
      </c>
      <c r="N271" s="266" t="s">
        <v>47</v>
      </c>
      <c r="O271" s="86"/>
      <c r="P271" s="225">
        <f>O271*H271</f>
        <v>0</v>
      </c>
      <c r="Q271" s="225">
        <v>0</v>
      </c>
      <c r="R271" s="225">
        <f>Q271*H271</f>
        <v>0</v>
      </c>
      <c r="S271" s="225">
        <v>0</v>
      </c>
      <c r="T271" s="225">
        <f>S271*H271</f>
        <v>0</v>
      </c>
      <c r="U271" s="226" t="s">
        <v>19</v>
      </c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R271" s="227" t="s">
        <v>565</v>
      </c>
      <c r="AT271" s="227" t="s">
        <v>395</v>
      </c>
      <c r="AU271" s="227" t="s">
        <v>85</v>
      </c>
      <c r="AY271" s="19" t="s">
        <v>335</v>
      </c>
      <c r="BE271" s="228">
        <f>IF(N271="základní",J271,0)</f>
        <v>0</v>
      </c>
      <c r="BF271" s="228">
        <f>IF(N271="snížená",J271,0)</f>
        <v>0</v>
      </c>
      <c r="BG271" s="228">
        <f>IF(N271="zákl. přenesená",J271,0)</f>
        <v>0</v>
      </c>
      <c r="BH271" s="228">
        <f>IF(N271="sníž. přenesená",J271,0)</f>
        <v>0</v>
      </c>
      <c r="BI271" s="228">
        <f>IF(N271="nulová",J271,0)</f>
        <v>0</v>
      </c>
      <c r="BJ271" s="19" t="s">
        <v>83</v>
      </c>
      <c r="BK271" s="228">
        <f>ROUND(I271*H271,2)</f>
        <v>0</v>
      </c>
      <c r="BL271" s="19" t="s">
        <v>447</v>
      </c>
      <c r="BM271" s="227" t="s">
        <v>5106</v>
      </c>
    </row>
    <row r="272" s="2" customFormat="1">
      <c r="A272" s="40"/>
      <c r="B272" s="41"/>
      <c r="C272" s="42"/>
      <c r="D272" s="229" t="s">
        <v>343</v>
      </c>
      <c r="E272" s="42"/>
      <c r="F272" s="230" t="s">
        <v>5107</v>
      </c>
      <c r="G272" s="42"/>
      <c r="H272" s="42"/>
      <c r="I272" s="231"/>
      <c r="J272" s="42"/>
      <c r="K272" s="42"/>
      <c r="L272" s="46"/>
      <c r="M272" s="232"/>
      <c r="N272" s="233"/>
      <c r="O272" s="86"/>
      <c r="P272" s="86"/>
      <c r="Q272" s="86"/>
      <c r="R272" s="86"/>
      <c r="S272" s="86"/>
      <c r="T272" s="86"/>
      <c r="U272" s="87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T272" s="19" t="s">
        <v>343</v>
      </c>
      <c r="AU272" s="19" t="s">
        <v>85</v>
      </c>
    </row>
    <row r="273" s="2" customFormat="1" ht="16.5" customHeight="1">
      <c r="A273" s="40"/>
      <c r="B273" s="41"/>
      <c r="C273" s="257" t="s">
        <v>842</v>
      </c>
      <c r="D273" s="257" t="s">
        <v>395</v>
      </c>
      <c r="E273" s="258" t="s">
        <v>5108</v>
      </c>
      <c r="F273" s="259" t="s">
        <v>5109</v>
      </c>
      <c r="G273" s="260" t="s">
        <v>666</v>
      </c>
      <c r="H273" s="261">
        <v>1</v>
      </c>
      <c r="I273" s="262"/>
      <c r="J273" s="263">
        <f>ROUND(I273*H273,2)</f>
        <v>0</v>
      </c>
      <c r="K273" s="259" t="s">
        <v>19</v>
      </c>
      <c r="L273" s="264"/>
      <c r="M273" s="265" t="s">
        <v>19</v>
      </c>
      <c r="N273" s="266" t="s">
        <v>47</v>
      </c>
      <c r="O273" s="86"/>
      <c r="P273" s="225">
        <f>O273*H273</f>
        <v>0</v>
      </c>
      <c r="Q273" s="225">
        <v>0.0027200000000000002</v>
      </c>
      <c r="R273" s="225">
        <f>Q273*H273</f>
        <v>0.0027200000000000002</v>
      </c>
      <c r="S273" s="225">
        <v>0</v>
      </c>
      <c r="T273" s="225">
        <f>S273*H273</f>
        <v>0</v>
      </c>
      <c r="U273" s="226" t="s">
        <v>19</v>
      </c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R273" s="227" t="s">
        <v>565</v>
      </c>
      <c r="AT273" s="227" t="s">
        <v>395</v>
      </c>
      <c r="AU273" s="227" t="s">
        <v>85</v>
      </c>
      <c r="AY273" s="19" t="s">
        <v>335</v>
      </c>
      <c r="BE273" s="228">
        <f>IF(N273="základní",J273,0)</f>
        <v>0</v>
      </c>
      <c r="BF273" s="228">
        <f>IF(N273="snížená",J273,0)</f>
        <v>0</v>
      </c>
      <c r="BG273" s="228">
        <f>IF(N273="zákl. přenesená",J273,0)</f>
        <v>0</v>
      </c>
      <c r="BH273" s="228">
        <f>IF(N273="sníž. přenesená",J273,0)</f>
        <v>0</v>
      </c>
      <c r="BI273" s="228">
        <f>IF(N273="nulová",J273,0)</f>
        <v>0</v>
      </c>
      <c r="BJ273" s="19" t="s">
        <v>83</v>
      </c>
      <c r="BK273" s="228">
        <f>ROUND(I273*H273,2)</f>
        <v>0</v>
      </c>
      <c r="BL273" s="19" t="s">
        <v>447</v>
      </c>
      <c r="BM273" s="227" t="s">
        <v>5110</v>
      </c>
    </row>
    <row r="274" s="2" customFormat="1">
      <c r="A274" s="40"/>
      <c r="B274" s="41"/>
      <c r="C274" s="42"/>
      <c r="D274" s="229" t="s">
        <v>343</v>
      </c>
      <c r="E274" s="42"/>
      <c r="F274" s="230" t="s">
        <v>5109</v>
      </c>
      <c r="G274" s="42"/>
      <c r="H274" s="42"/>
      <c r="I274" s="231"/>
      <c r="J274" s="42"/>
      <c r="K274" s="42"/>
      <c r="L274" s="46"/>
      <c r="M274" s="232"/>
      <c r="N274" s="233"/>
      <c r="O274" s="86"/>
      <c r="P274" s="86"/>
      <c r="Q274" s="86"/>
      <c r="R274" s="86"/>
      <c r="S274" s="86"/>
      <c r="T274" s="86"/>
      <c r="U274" s="87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T274" s="19" t="s">
        <v>343</v>
      </c>
      <c r="AU274" s="19" t="s">
        <v>85</v>
      </c>
    </row>
    <row r="275" s="2" customFormat="1" ht="16.5" customHeight="1">
      <c r="A275" s="40"/>
      <c r="B275" s="41"/>
      <c r="C275" s="257" t="s">
        <v>851</v>
      </c>
      <c r="D275" s="257" t="s">
        <v>395</v>
      </c>
      <c r="E275" s="258" t="s">
        <v>5111</v>
      </c>
      <c r="F275" s="259" t="s">
        <v>5112</v>
      </c>
      <c r="G275" s="260" t="s">
        <v>666</v>
      </c>
      <c r="H275" s="261">
        <v>1</v>
      </c>
      <c r="I275" s="262"/>
      <c r="J275" s="263">
        <f>ROUND(I275*H275,2)</f>
        <v>0</v>
      </c>
      <c r="K275" s="259" t="s">
        <v>19</v>
      </c>
      <c r="L275" s="264"/>
      <c r="M275" s="265" t="s">
        <v>19</v>
      </c>
      <c r="N275" s="266" t="s">
        <v>47</v>
      </c>
      <c r="O275" s="86"/>
      <c r="P275" s="225">
        <f>O275*H275</f>
        <v>0</v>
      </c>
      <c r="Q275" s="225">
        <v>0.0044000000000000003</v>
      </c>
      <c r="R275" s="225">
        <f>Q275*H275</f>
        <v>0.0044000000000000003</v>
      </c>
      <c r="S275" s="225">
        <v>0</v>
      </c>
      <c r="T275" s="225">
        <f>S275*H275</f>
        <v>0</v>
      </c>
      <c r="U275" s="226" t="s">
        <v>19</v>
      </c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R275" s="227" t="s">
        <v>565</v>
      </c>
      <c r="AT275" s="227" t="s">
        <v>395</v>
      </c>
      <c r="AU275" s="227" t="s">
        <v>85</v>
      </c>
      <c r="AY275" s="19" t="s">
        <v>335</v>
      </c>
      <c r="BE275" s="228">
        <f>IF(N275="základní",J275,0)</f>
        <v>0</v>
      </c>
      <c r="BF275" s="228">
        <f>IF(N275="snížená",J275,0)</f>
        <v>0</v>
      </c>
      <c r="BG275" s="228">
        <f>IF(N275="zákl. přenesená",J275,0)</f>
        <v>0</v>
      </c>
      <c r="BH275" s="228">
        <f>IF(N275="sníž. přenesená",J275,0)</f>
        <v>0</v>
      </c>
      <c r="BI275" s="228">
        <f>IF(N275="nulová",J275,0)</f>
        <v>0</v>
      </c>
      <c r="BJ275" s="19" t="s">
        <v>83</v>
      </c>
      <c r="BK275" s="228">
        <f>ROUND(I275*H275,2)</f>
        <v>0</v>
      </c>
      <c r="BL275" s="19" t="s">
        <v>447</v>
      </c>
      <c r="BM275" s="227" t="s">
        <v>5113</v>
      </c>
    </row>
    <row r="276" s="2" customFormat="1">
      <c r="A276" s="40"/>
      <c r="B276" s="41"/>
      <c r="C276" s="42"/>
      <c r="D276" s="229" t="s">
        <v>343</v>
      </c>
      <c r="E276" s="42"/>
      <c r="F276" s="230" t="s">
        <v>5112</v>
      </c>
      <c r="G276" s="42"/>
      <c r="H276" s="42"/>
      <c r="I276" s="231"/>
      <c r="J276" s="42"/>
      <c r="K276" s="42"/>
      <c r="L276" s="46"/>
      <c r="M276" s="232"/>
      <c r="N276" s="233"/>
      <c r="O276" s="86"/>
      <c r="P276" s="86"/>
      <c r="Q276" s="86"/>
      <c r="R276" s="86"/>
      <c r="S276" s="86"/>
      <c r="T276" s="86"/>
      <c r="U276" s="87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T276" s="19" t="s">
        <v>343</v>
      </c>
      <c r="AU276" s="19" t="s">
        <v>85</v>
      </c>
    </row>
    <row r="277" s="2" customFormat="1" ht="16.5" customHeight="1">
      <c r="A277" s="40"/>
      <c r="B277" s="41"/>
      <c r="C277" s="257" t="s">
        <v>854</v>
      </c>
      <c r="D277" s="257" t="s">
        <v>395</v>
      </c>
      <c r="E277" s="258" t="s">
        <v>5114</v>
      </c>
      <c r="F277" s="259" t="s">
        <v>5115</v>
      </c>
      <c r="G277" s="260" t="s">
        <v>666</v>
      </c>
      <c r="H277" s="261">
        <v>3</v>
      </c>
      <c r="I277" s="262"/>
      <c r="J277" s="263">
        <f>ROUND(I277*H277,2)</f>
        <v>0</v>
      </c>
      <c r="K277" s="259" t="s">
        <v>19</v>
      </c>
      <c r="L277" s="264"/>
      <c r="M277" s="265" t="s">
        <v>19</v>
      </c>
      <c r="N277" s="266" t="s">
        <v>47</v>
      </c>
      <c r="O277" s="86"/>
      <c r="P277" s="225">
        <f>O277*H277</f>
        <v>0</v>
      </c>
      <c r="Q277" s="225">
        <v>0</v>
      </c>
      <c r="R277" s="225">
        <f>Q277*H277</f>
        <v>0</v>
      </c>
      <c r="S277" s="225">
        <v>0</v>
      </c>
      <c r="T277" s="225">
        <f>S277*H277</f>
        <v>0</v>
      </c>
      <c r="U277" s="226" t="s">
        <v>19</v>
      </c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R277" s="227" t="s">
        <v>565</v>
      </c>
      <c r="AT277" s="227" t="s">
        <v>395</v>
      </c>
      <c r="AU277" s="227" t="s">
        <v>85</v>
      </c>
      <c r="AY277" s="19" t="s">
        <v>335</v>
      </c>
      <c r="BE277" s="228">
        <f>IF(N277="základní",J277,0)</f>
        <v>0</v>
      </c>
      <c r="BF277" s="228">
        <f>IF(N277="snížená",J277,0)</f>
        <v>0</v>
      </c>
      <c r="BG277" s="228">
        <f>IF(N277="zákl. přenesená",J277,0)</f>
        <v>0</v>
      </c>
      <c r="BH277" s="228">
        <f>IF(N277="sníž. přenesená",J277,0)</f>
        <v>0</v>
      </c>
      <c r="BI277" s="228">
        <f>IF(N277="nulová",J277,0)</f>
        <v>0</v>
      </c>
      <c r="BJ277" s="19" t="s">
        <v>83</v>
      </c>
      <c r="BK277" s="228">
        <f>ROUND(I277*H277,2)</f>
        <v>0</v>
      </c>
      <c r="BL277" s="19" t="s">
        <v>447</v>
      </c>
      <c r="BM277" s="227" t="s">
        <v>5116</v>
      </c>
    </row>
    <row r="278" s="2" customFormat="1">
      <c r="A278" s="40"/>
      <c r="B278" s="41"/>
      <c r="C278" s="42"/>
      <c r="D278" s="229" t="s">
        <v>343</v>
      </c>
      <c r="E278" s="42"/>
      <c r="F278" s="230" t="s">
        <v>5115</v>
      </c>
      <c r="G278" s="42"/>
      <c r="H278" s="42"/>
      <c r="I278" s="231"/>
      <c r="J278" s="42"/>
      <c r="K278" s="42"/>
      <c r="L278" s="46"/>
      <c r="M278" s="232"/>
      <c r="N278" s="233"/>
      <c r="O278" s="86"/>
      <c r="P278" s="86"/>
      <c r="Q278" s="86"/>
      <c r="R278" s="86"/>
      <c r="S278" s="86"/>
      <c r="T278" s="86"/>
      <c r="U278" s="87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T278" s="19" t="s">
        <v>343</v>
      </c>
      <c r="AU278" s="19" t="s">
        <v>85</v>
      </c>
    </row>
    <row r="279" s="2" customFormat="1" ht="16.5" customHeight="1">
      <c r="A279" s="40"/>
      <c r="B279" s="41"/>
      <c r="C279" s="257" t="s">
        <v>873</v>
      </c>
      <c r="D279" s="257" t="s">
        <v>395</v>
      </c>
      <c r="E279" s="258" t="s">
        <v>5117</v>
      </c>
      <c r="F279" s="259" t="s">
        <v>5118</v>
      </c>
      <c r="G279" s="260" t="s">
        <v>666</v>
      </c>
      <c r="H279" s="261">
        <v>2</v>
      </c>
      <c r="I279" s="262"/>
      <c r="J279" s="263">
        <f>ROUND(I279*H279,2)</f>
        <v>0</v>
      </c>
      <c r="K279" s="259" t="s">
        <v>19</v>
      </c>
      <c r="L279" s="264"/>
      <c r="M279" s="265" t="s">
        <v>19</v>
      </c>
      <c r="N279" s="266" t="s">
        <v>47</v>
      </c>
      <c r="O279" s="86"/>
      <c r="P279" s="225">
        <f>O279*H279</f>
        <v>0</v>
      </c>
      <c r="Q279" s="225">
        <v>0</v>
      </c>
      <c r="R279" s="225">
        <f>Q279*H279</f>
        <v>0</v>
      </c>
      <c r="S279" s="225">
        <v>0</v>
      </c>
      <c r="T279" s="225">
        <f>S279*H279</f>
        <v>0</v>
      </c>
      <c r="U279" s="226" t="s">
        <v>19</v>
      </c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R279" s="227" t="s">
        <v>565</v>
      </c>
      <c r="AT279" s="227" t="s">
        <v>395</v>
      </c>
      <c r="AU279" s="227" t="s">
        <v>85</v>
      </c>
      <c r="AY279" s="19" t="s">
        <v>335</v>
      </c>
      <c r="BE279" s="228">
        <f>IF(N279="základní",J279,0)</f>
        <v>0</v>
      </c>
      <c r="BF279" s="228">
        <f>IF(N279="snížená",J279,0)</f>
        <v>0</v>
      </c>
      <c r="BG279" s="228">
        <f>IF(N279="zákl. přenesená",J279,0)</f>
        <v>0</v>
      </c>
      <c r="BH279" s="228">
        <f>IF(N279="sníž. přenesená",J279,0)</f>
        <v>0</v>
      </c>
      <c r="BI279" s="228">
        <f>IF(N279="nulová",J279,0)</f>
        <v>0</v>
      </c>
      <c r="BJ279" s="19" t="s">
        <v>83</v>
      </c>
      <c r="BK279" s="228">
        <f>ROUND(I279*H279,2)</f>
        <v>0</v>
      </c>
      <c r="BL279" s="19" t="s">
        <v>447</v>
      </c>
      <c r="BM279" s="227" t="s">
        <v>5119</v>
      </c>
    </row>
    <row r="280" s="2" customFormat="1">
      <c r="A280" s="40"/>
      <c r="B280" s="41"/>
      <c r="C280" s="42"/>
      <c r="D280" s="229" t="s">
        <v>343</v>
      </c>
      <c r="E280" s="42"/>
      <c r="F280" s="230" t="s">
        <v>5118</v>
      </c>
      <c r="G280" s="42"/>
      <c r="H280" s="42"/>
      <c r="I280" s="231"/>
      <c r="J280" s="42"/>
      <c r="K280" s="42"/>
      <c r="L280" s="46"/>
      <c r="M280" s="232"/>
      <c r="N280" s="233"/>
      <c r="O280" s="86"/>
      <c r="P280" s="86"/>
      <c r="Q280" s="86"/>
      <c r="R280" s="86"/>
      <c r="S280" s="86"/>
      <c r="T280" s="86"/>
      <c r="U280" s="87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T280" s="19" t="s">
        <v>343</v>
      </c>
      <c r="AU280" s="19" t="s">
        <v>85</v>
      </c>
    </row>
    <row r="281" s="2" customFormat="1" ht="16.5" customHeight="1">
      <c r="A281" s="40"/>
      <c r="B281" s="41"/>
      <c r="C281" s="257" t="s">
        <v>881</v>
      </c>
      <c r="D281" s="257" t="s">
        <v>395</v>
      </c>
      <c r="E281" s="258" t="s">
        <v>5120</v>
      </c>
      <c r="F281" s="259" t="s">
        <v>5121</v>
      </c>
      <c r="G281" s="260" t="s">
        <v>666</v>
      </c>
      <c r="H281" s="261">
        <v>2</v>
      </c>
      <c r="I281" s="262"/>
      <c r="J281" s="263">
        <f>ROUND(I281*H281,2)</f>
        <v>0</v>
      </c>
      <c r="K281" s="259" t="s">
        <v>19</v>
      </c>
      <c r="L281" s="264"/>
      <c r="M281" s="265" t="s">
        <v>19</v>
      </c>
      <c r="N281" s="266" t="s">
        <v>47</v>
      </c>
      <c r="O281" s="86"/>
      <c r="P281" s="225">
        <f>O281*H281</f>
        <v>0</v>
      </c>
      <c r="Q281" s="225">
        <v>0</v>
      </c>
      <c r="R281" s="225">
        <f>Q281*H281</f>
        <v>0</v>
      </c>
      <c r="S281" s="225">
        <v>0</v>
      </c>
      <c r="T281" s="225">
        <f>S281*H281</f>
        <v>0</v>
      </c>
      <c r="U281" s="226" t="s">
        <v>19</v>
      </c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R281" s="227" t="s">
        <v>565</v>
      </c>
      <c r="AT281" s="227" t="s">
        <v>395</v>
      </c>
      <c r="AU281" s="227" t="s">
        <v>85</v>
      </c>
      <c r="AY281" s="19" t="s">
        <v>335</v>
      </c>
      <c r="BE281" s="228">
        <f>IF(N281="základní",J281,0)</f>
        <v>0</v>
      </c>
      <c r="BF281" s="228">
        <f>IF(N281="snížená",J281,0)</f>
        <v>0</v>
      </c>
      <c r="BG281" s="228">
        <f>IF(N281="zákl. přenesená",J281,0)</f>
        <v>0</v>
      </c>
      <c r="BH281" s="228">
        <f>IF(N281="sníž. přenesená",J281,0)</f>
        <v>0</v>
      </c>
      <c r="BI281" s="228">
        <f>IF(N281="nulová",J281,0)</f>
        <v>0</v>
      </c>
      <c r="BJ281" s="19" t="s">
        <v>83</v>
      </c>
      <c r="BK281" s="228">
        <f>ROUND(I281*H281,2)</f>
        <v>0</v>
      </c>
      <c r="BL281" s="19" t="s">
        <v>447</v>
      </c>
      <c r="BM281" s="227" t="s">
        <v>5122</v>
      </c>
    </row>
    <row r="282" s="2" customFormat="1">
      <c r="A282" s="40"/>
      <c r="B282" s="41"/>
      <c r="C282" s="42"/>
      <c r="D282" s="229" t="s">
        <v>343</v>
      </c>
      <c r="E282" s="42"/>
      <c r="F282" s="230" t="s">
        <v>5121</v>
      </c>
      <c r="G282" s="42"/>
      <c r="H282" s="42"/>
      <c r="I282" s="231"/>
      <c r="J282" s="42"/>
      <c r="K282" s="42"/>
      <c r="L282" s="46"/>
      <c r="M282" s="232"/>
      <c r="N282" s="233"/>
      <c r="O282" s="86"/>
      <c r="P282" s="86"/>
      <c r="Q282" s="86"/>
      <c r="R282" s="86"/>
      <c r="S282" s="86"/>
      <c r="T282" s="86"/>
      <c r="U282" s="87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T282" s="19" t="s">
        <v>343</v>
      </c>
      <c r="AU282" s="19" t="s">
        <v>85</v>
      </c>
    </row>
    <row r="283" s="2" customFormat="1" ht="16.5" customHeight="1">
      <c r="A283" s="40"/>
      <c r="B283" s="41"/>
      <c r="C283" s="257" t="s">
        <v>888</v>
      </c>
      <c r="D283" s="257" t="s">
        <v>395</v>
      </c>
      <c r="E283" s="258" t="s">
        <v>5123</v>
      </c>
      <c r="F283" s="259" t="s">
        <v>5124</v>
      </c>
      <c r="G283" s="260" t="s">
        <v>666</v>
      </c>
      <c r="H283" s="261">
        <v>1</v>
      </c>
      <c r="I283" s="262"/>
      <c r="J283" s="263">
        <f>ROUND(I283*H283,2)</f>
        <v>0</v>
      </c>
      <c r="K283" s="259" t="s">
        <v>19</v>
      </c>
      <c r="L283" s="264"/>
      <c r="M283" s="265" t="s">
        <v>19</v>
      </c>
      <c r="N283" s="266" t="s">
        <v>47</v>
      </c>
      <c r="O283" s="86"/>
      <c r="P283" s="225">
        <f>O283*H283</f>
        <v>0</v>
      </c>
      <c r="Q283" s="225">
        <v>0.00398</v>
      </c>
      <c r="R283" s="225">
        <f>Q283*H283</f>
        <v>0.00398</v>
      </c>
      <c r="S283" s="225">
        <v>0</v>
      </c>
      <c r="T283" s="225">
        <f>S283*H283</f>
        <v>0</v>
      </c>
      <c r="U283" s="226" t="s">
        <v>19</v>
      </c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R283" s="227" t="s">
        <v>565</v>
      </c>
      <c r="AT283" s="227" t="s">
        <v>395</v>
      </c>
      <c r="AU283" s="227" t="s">
        <v>85</v>
      </c>
      <c r="AY283" s="19" t="s">
        <v>335</v>
      </c>
      <c r="BE283" s="228">
        <f>IF(N283="základní",J283,0)</f>
        <v>0</v>
      </c>
      <c r="BF283" s="228">
        <f>IF(N283="snížená",J283,0)</f>
        <v>0</v>
      </c>
      <c r="BG283" s="228">
        <f>IF(N283="zákl. přenesená",J283,0)</f>
        <v>0</v>
      </c>
      <c r="BH283" s="228">
        <f>IF(N283="sníž. přenesená",J283,0)</f>
        <v>0</v>
      </c>
      <c r="BI283" s="228">
        <f>IF(N283="nulová",J283,0)</f>
        <v>0</v>
      </c>
      <c r="BJ283" s="19" t="s">
        <v>83</v>
      </c>
      <c r="BK283" s="228">
        <f>ROUND(I283*H283,2)</f>
        <v>0</v>
      </c>
      <c r="BL283" s="19" t="s">
        <v>447</v>
      </c>
      <c r="BM283" s="227" t="s">
        <v>5125</v>
      </c>
    </row>
    <row r="284" s="2" customFormat="1">
      <c r="A284" s="40"/>
      <c r="B284" s="41"/>
      <c r="C284" s="42"/>
      <c r="D284" s="229" t="s">
        <v>343</v>
      </c>
      <c r="E284" s="42"/>
      <c r="F284" s="230" t="s">
        <v>5124</v>
      </c>
      <c r="G284" s="42"/>
      <c r="H284" s="42"/>
      <c r="I284" s="231"/>
      <c r="J284" s="42"/>
      <c r="K284" s="42"/>
      <c r="L284" s="46"/>
      <c r="M284" s="232"/>
      <c r="N284" s="233"/>
      <c r="O284" s="86"/>
      <c r="P284" s="86"/>
      <c r="Q284" s="86"/>
      <c r="R284" s="86"/>
      <c r="S284" s="86"/>
      <c r="T284" s="86"/>
      <c r="U284" s="87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T284" s="19" t="s">
        <v>343</v>
      </c>
      <c r="AU284" s="19" t="s">
        <v>85</v>
      </c>
    </row>
    <row r="285" s="2" customFormat="1" ht="16.5" customHeight="1">
      <c r="A285" s="40"/>
      <c r="B285" s="41"/>
      <c r="C285" s="257" t="s">
        <v>896</v>
      </c>
      <c r="D285" s="257" t="s">
        <v>395</v>
      </c>
      <c r="E285" s="258" t="s">
        <v>5126</v>
      </c>
      <c r="F285" s="259" t="s">
        <v>5127</v>
      </c>
      <c r="G285" s="260" t="s">
        <v>618</v>
      </c>
      <c r="H285" s="261">
        <v>1</v>
      </c>
      <c r="I285" s="262"/>
      <c r="J285" s="263">
        <f>ROUND(I285*H285,2)</f>
        <v>0</v>
      </c>
      <c r="K285" s="259" t="s">
        <v>341</v>
      </c>
      <c r="L285" s="264"/>
      <c r="M285" s="265" t="s">
        <v>19</v>
      </c>
      <c r="N285" s="266" t="s">
        <v>47</v>
      </c>
      <c r="O285" s="86"/>
      <c r="P285" s="225">
        <f>O285*H285</f>
        <v>0</v>
      </c>
      <c r="Q285" s="225">
        <v>0.00059999999999999995</v>
      </c>
      <c r="R285" s="225">
        <f>Q285*H285</f>
        <v>0.00059999999999999995</v>
      </c>
      <c r="S285" s="225">
        <v>0</v>
      </c>
      <c r="T285" s="225">
        <f>S285*H285</f>
        <v>0</v>
      </c>
      <c r="U285" s="226" t="s">
        <v>19</v>
      </c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R285" s="227" t="s">
        <v>565</v>
      </c>
      <c r="AT285" s="227" t="s">
        <v>395</v>
      </c>
      <c r="AU285" s="227" t="s">
        <v>85</v>
      </c>
      <c r="AY285" s="19" t="s">
        <v>335</v>
      </c>
      <c r="BE285" s="228">
        <f>IF(N285="základní",J285,0)</f>
        <v>0</v>
      </c>
      <c r="BF285" s="228">
        <f>IF(N285="snížená",J285,0)</f>
        <v>0</v>
      </c>
      <c r="BG285" s="228">
        <f>IF(N285="zákl. přenesená",J285,0)</f>
        <v>0</v>
      </c>
      <c r="BH285" s="228">
        <f>IF(N285="sníž. přenesená",J285,0)</f>
        <v>0</v>
      </c>
      <c r="BI285" s="228">
        <f>IF(N285="nulová",J285,0)</f>
        <v>0</v>
      </c>
      <c r="BJ285" s="19" t="s">
        <v>83</v>
      </c>
      <c r="BK285" s="228">
        <f>ROUND(I285*H285,2)</f>
        <v>0</v>
      </c>
      <c r="BL285" s="19" t="s">
        <v>447</v>
      </c>
      <c r="BM285" s="227" t="s">
        <v>5128</v>
      </c>
    </row>
    <row r="286" s="2" customFormat="1">
      <c r="A286" s="40"/>
      <c r="B286" s="41"/>
      <c r="C286" s="42"/>
      <c r="D286" s="229" t="s">
        <v>343</v>
      </c>
      <c r="E286" s="42"/>
      <c r="F286" s="230" t="s">
        <v>5127</v>
      </c>
      <c r="G286" s="42"/>
      <c r="H286" s="42"/>
      <c r="I286" s="231"/>
      <c r="J286" s="42"/>
      <c r="K286" s="42"/>
      <c r="L286" s="46"/>
      <c r="M286" s="232"/>
      <c r="N286" s="233"/>
      <c r="O286" s="86"/>
      <c r="P286" s="86"/>
      <c r="Q286" s="86"/>
      <c r="R286" s="86"/>
      <c r="S286" s="86"/>
      <c r="T286" s="86"/>
      <c r="U286" s="87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T286" s="19" t="s">
        <v>343</v>
      </c>
      <c r="AU286" s="19" t="s">
        <v>85</v>
      </c>
    </row>
    <row r="287" s="2" customFormat="1" ht="16.5" customHeight="1">
      <c r="A287" s="40"/>
      <c r="B287" s="41"/>
      <c r="C287" s="216" t="s">
        <v>906</v>
      </c>
      <c r="D287" s="216" t="s">
        <v>337</v>
      </c>
      <c r="E287" s="217" t="s">
        <v>5129</v>
      </c>
      <c r="F287" s="218" t="s">
        <v>5130</v>
      </c>
      <c r="G287" s="219" t="s">
        <v>666</v>
      </c>
      <c r="H287" s="220">
        <v>8</v>
      </c>
      <c r="I287" s="221"/>
      <c r="J287" s="222">
        <f>ROUND(I287*H287,2)</f>
        <v>0</v>
      </c>
      <c r="K287" s="218" t="s">
        <v>341</v>
      </c>
      <c r="L287" s="46"/>
      <c r="M287" s="223" t="s">
        <v>19</v>
      </c>
      <c r="N287" s="224" t="s">
        <v>47</v>
      </c>
      <c r="O287" s="86"/>
      <c r="P287" s="225">
        <f>O287*H287</f>
        <v>0</v>
      </c>
      <c r="Q287" s="225">
        <v>0</v>
      </c>
      <c r="R287" s="225">
        <f>Q287*H287</f>
        <v>0</v>
      </c>
      <c r="S287" s="225">
        <v>0</v>
      </c>
      <c r="T287" s="225">
        <f>S287*H287</f>
        <v>0</v>
      </c>
      <c r="U287" s="226" t="s">
        <v>19</v>
      </c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R287" s="227" t="s">
        <v>447</v>
      </c>
      <c r="AT287" s="227" t="s">
        <v>337</v>
      </c>
      <c r="AU287" s="227" t="s">
        <v>85</v>
      </c>
      <c r="AY287" s="19" t="s">
        <v>335</v>
      </c>
      <c r="BE287" s="228">
        <f>IF(N287="základní",J287,0)</f>
        <v>0</v>
      </c>
      <c r="BF287" s="228">
        <f>IF(N287="snížená",J287,0)</f>
        <v>0</v>
      </c>
      <c r="BG287" s="228">
        <f>IF(N287="zákl. přenesená",J287,0)</f>
        <v>0</v>
      </c>
      <c r="BH287" s="228">
        <f>IF(N287="sníž. přenesená",J287,0)</f>
        <v>0</v>
      </c>
      <c r="BI287" s="228">
        <f>IF(N287="nulová",J287,0)</f>
        <v>0</v>
      </c>
      <c r="BJ287" s="19" t="s">
        <v>83</v>
      </c>
      <c r="BK287" s="228">
        <f>ROUND(I287*H287,2)</f>
        <v>0</v>
      </c>
      <c r="BL287" s="19" t="s">
        <v>447</v>
      </c>
      <c r="BM287" s="227" t="s">
        <v>5131</v>
      </c>
    </row>
    <row r="288" s="2" customFormat="1">
      <c r="A288" s="40"/>
      <c r="B288" s="41"/>
      <c r="C288" s="42"/>
      <c r="D288" s="229" t="s">
        <v>343</v>
      </c>
      <c r="E288" s="42"/>
      <c r="F288" s="230" t="s">
        <v>5132</v>
      </c>
      <c r="G288" s="42"/>
      <c r="H288" s="42"/>
      <c r="I288" s="231"/>
      <c r="J288" s="42"/>
      <c r="K288" s="42"/>
      <c r="L288" s="46"/>
      <c r="M288" s="232"/>
      <c r="N288" s="233"/>
      <c r="O288" s="86"/>
      <c r="P288" s="86"/>
      <c r="Q288" s="86"/>
      <c r="R288" s="86"/>
      <c r="S288" s="86"/>
      <c r="T288" s="86"/>
      <c r="U288" s="87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T288" s="19" t="s">
        <v>343</v>
      </c>
      <c r="AU288" s="19" t="s">
        <v>85</v>
      </c>
    </row>
    <row r="289" s="2" customFormat="1">
      <c r="A289" s="40"/>
      <c r="B289" s="41"/>
      <c r="C289" s="42"/>
      <c r="D289" s="234" t="s">
        <v>345</v>
      </c>
      <c r="E289" s="42"/>
      <c r="F289" s="235" t="s">
        <v>5133</v>
      </c>
      <c r="G289" s="42"/>
      <c r="H289" s="42"/>
      <c r="I289" s="231"/>
      <c r="J289" s="42"/>
      <c r="K289" s="42"/>
      <c r="L289" s="46"/>
      <c r="M289" s="232"/>
      <c r="N289" s="233"/>
      <c r="O289" s="86"/>
      <c r="P289" s="86"/>
      <c r="Q289" s="86"/>
      <c r="R289" s="86"/>
      <c r="S289" s="86"/>
      <c r="T289" s="86"/>
      <c r="U289" s="87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T289" s="19" t="s">
        <v>345</v>
      </c>
      <c r="AU289" s="19" t="s">
        <v>85</v>
      </c>
    </row>
    <row r="290" s="2" customFormat="1" ht="16.5" customHeight="1">
      <c r="A290" s="40"/>
      <c r="B290" s="41"/>
      <c r="C290" s="257" t="s">
        <v>913</v>
      </c>
      <c r="D290" s="257" t="s">
        <v>395</v>
      </c>
      <c r="E290" s="258" t="s">
        <v>5134</v>
      </c>
      <c r="F290" s="259" t="s">
        <v>5135</v>
      </c>
      <c r="G290" s="260" t="s">
        <v>666</v>
      </c>
      <c r="H290" s="261">
        <v>8</v>
      </c>
      <c r="I290" s="262"/>
      <c r="J290" s="263">
        <f>ROUND(I290*H290,2)</f>
        <v>0</v>
      </c>
      <c r="K290" s="259" t="s">
        <v>341</v>
      </c>
      <c r="L290" s="264"/>
      <c r="M290" s="265" t="s">
        <v>19</v>
      </c>
      <c r="N290" s="266" t="s">
        <v>47</v>
      </c>
      <c r="O290" s="86"/>
      <c r="P290" s="225">
        <f>O290*H290</f>
        <v>0</v>
      </c>
      <c r="Q290" s="225">
        <v>8.0000000000000007E-05</v>
      </c>
      <c r="R290" s="225">
        <f>Q290*H290</f>
        <v>0.00064000000000000005</v>
      </c>
      <c r="S290" s="225">
        <v>0</v>
      </c>
      <c r="T290" s="225">
        <f>S290*H290</f>
        <v>0</v>
      </c>
      <c r="U290" s="226" t="s">
        <v>19</v>
      </c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R290" s="227" t="s">
        <v>565</v>
      </c>
      <c r="AT290" s="227" t="s">
        <v>395</v>
      </c>
      <c r="AU290" s="227" t="s">
        <v>85</v>
      </c>
      <c r="AY290" s="19" t="s">
        <v>335</v>
      </c>
      <c r="BE290" s="228">
        <f>IF(N290="základní",J290,0)</f>
        <v>0</v>
      </c>
      <c r="BF290" s="228">
        <f>IF(N290="snížená",J290,0)</f>
        <v>0</v>
      </c>
      <c r="BG290" s="228">
        <f>IF(N290="zákl. přenesená",J290,0)</f>
        <v>0</v>
      </c>
      <c r="BH290" s="228">
        <f>IF(N290="sníž. přenesená",J290,0)</f>
        <v>0</v>
      </c>
      <c r="BI290" s="228">
        <f>IF(N290="nulová",J290,0)</f>
        <v>0</v>
      </c>
      <c r="BJ290" s="19" t="s">
        <v>83</v>
      </c>
      <c r="BK290" s="228">
        <f>ROUND(I290*H290,2)</f>
        <v>0</v>
      </c>
      <c r="BL290" s="19" t="s">
        <v>447</v>
      </c>
      <c r="BM290" s="227" t="s">
        <v>5136</v>
      </c>
    </row>
    <row r="291" s="2" customFormat="1">
      <c r="A291" s="40"/>
      <c r="B291" s="41"/>
      <c r="C291" s="42"/>
      <c r="D291" s="229" t="s">
        <v>343</v>
      </c>
      <c r="E291" s="42"/>
      <c r="F291" s="230" t="s">
        <v>5135</v>
      </c>
      <c r="G291" s="42"/>
      <c r="H291" s="42"/>
      <c r="I291" s="231"/>
      <c r="J291" s="42"/>
      <c r="K291" s="42"/>
      <c r="L291" s="46"/>
      <c r="M291" s="232"/>
      <c r="N291" s="233"/>
      <c r="O291" s="86"/>
      <c r="P291" s="86"/>
      <c r="Q291" s="86"/>
      <c r="R291" s="86"/>
      <c r="S291" s="86"/>
      <c r="T291" s="86"/>
      <c r="U291" s="87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T291" s="19" t="s">
        <v>343</v>
      </c>
      <c r="AU291" s="19" t="s">
        <v>85</v>
      </c>
    </row>
    <row r="292" s="2" customFormat="1" ht="16.5" customHeight="1">
      <c r="A292" s="40"/>
      <c r="B292" s="41"/>
      <c r="C292" s="216" t="s">
        <v>917</v>
      </c>
      <c r="D292" s="216" t="s">
        <v>337</v>
      </c>
      <c r="E292" s="217" t="s">
        <v>5137</v>
      </c>
      <c r="F292" s="218" t="s">
        <v>5138</v>
      </c>
      <c r="G292" s="219" t="s">
        <v>666</v>
      </c>
      <c r="H292" s="220">
        <v>4</v>
      </c>
      <c r="I292" s="221"/>
      <c r="J292" s="222">
        <f>ROUND(I292*H292,2)</f>
        <v>0</v>
      </c>
      <c r="K292" s="218" t="s">
        <v>341</v>
      </c>
      <c r="L292" s="46"/>
      <c r="M292" s="223" t="s">
        <v>19</v>
      </c>
      <c r="N292" s="224" t="s">
        <v>47</v>
      </c>
      <c r="O292" s="86"/>
      <c r="P292" s="225">
        <f>O292*H292</f>
        <v>0</v>
      </c>
      <c r="Q292" s="225">
        <v>0</v>
      </c>
      <c r="R292" s="225">
        <f>Q292*H292</f>
        <v>0</v>
      </c>
      <c r="S292" s="225">
        <v>0</v>
      </c>
      <c r="T292" s="225">
        <f>S292*H292</f>
        <v>0</v>
      </c>
      <c r="U292" s="226" t="s">
        <v>19</v>
      </c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R292" s="227" t="s">
        <v>447</v>
      </c>
      <c r="AT292" s="227" t="s">
        <v>337</v>
      </c>
      <c r="AU292" s="227" t="s">
        <v>85</v>
      </c>
      <c r="AY292" s="19" t="s">
        <v>335</v>
      </c>
      <c r="BE292" s="228">
        <f>IF(N292="základní",J292,0)</f>
        <v>0</v>
      </c>
      <c r="BF292" s="228">
        <f>IF(N292="snížená",J292,0)</f>
        <v>0</v>
      </c>
      <c r="BG292" s="228">
        <f>IF(N292="zákl. přenesená",J292,0)</f>
        <v>0</v>
      </c>
      <c r="BH292" s="228">
        <f>IF(N292="sníž. přenesená",J292,0)</f>
        <v>0</v>
      </c>
      <c r="BI292" s="228">
        <f>IF(N292="nulová",J292,0)</f>
        <v>0</v>
      </c>
      <c r="BJ292" s="19" t="s">
        <v>83</v>
      </c>
      <c r="BK292" s="228">
        <f>ROUND(I292*H292,2)</f>
        <v>0</v>
      </c>
      <c r="BL292" s="19" t="s">
        <v>447</v>
      </c>
      <c r="BM292" s="227" t="s">
        <v>5139</v>
      </c>
    </row>
    <row r="293" s="2" customFormat="1">
      <c r="A293" s="40"/>
      <c r="B293" s="41"/>
      <c r="C293" s="42"/>
      <c r="D293" s="229" t="s">
        <v>343</v>
      </c>
      <c r="E293" s="42"/>
      <c r="F293" s="230" t="s">
        <v>5140</v>
      </c>
      <c r="G293" s="42"/>
      <c r="H293" s="42"/>
      <c r="I293" s="231"/>
      <c r="J293" s="42"/>
      <c r="K293" s="42"/>
      <c r="L293" s="46"/>
      <c r="M293" s="232"/>
      <c r="N293" s="233"/>
      <c r="O293" s="86"/>
      <c r="P293" s="86"/>
      <c r="Q293" s="86"/>
      <c r="R293" s="86"/>
      <c r="S293" s="86"/>
      <c r="T293" s="86"/>
      <c r="U293" s="87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T293" s="19" t="s">
        <v>343</v>
      </c>
      <c r="AU293" s="19" t="s">
        <v>85</v>
      </c>
    </row>
    <row r="294" s="2" customFormat="1">
      <c r="A294" s="40"/>
      <c r="B294" s="41"/>
      <c r="C294" s="42"/>
      <c r="D294" s="234" t="s">
        <v>345</v>
      </c>
      <c r="E294" s="42"/>
      <c r="F294" s="235" t="s">
        <v>5141</v>
      </c>
      <c r="G294" s="42"/>
      <c r="H294" s="42"/>
      <c r="I294" s="231"/>
      <c r="J294" s="42"/>
      <c r="K294" s="42"/>
      <c r="L294" s="46"/>
      <c r="M294" s="232"/>
      <c r="N294" s="233"/>
      <c r="O294" s="86"/>
      <c r="P294" s="86"/>
      <c r="Q294" s="86"/>
      <c r="R294" s="86"/>
      <c r="S294" s="86"/>
      <c r="T294" s="86"/>
      <c r="U294" s="87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T294" s="19" t="s">
        <v>345</v>
      </c>
      <c r="AU294" s="19" t="s">
        <v>85</v>
      </c>
    </row>
    <row r="295" s="2" customFormat="1" ht="16.5" customHeight="1">
      <c r="A295" s="40"/>
      <c r="B295" s="41"/>
      <c r="C295" s="257" t="s">
        <v>924</v>
      </c>
      <c r="D295" s="257" t="s">
        <v>395</v>
      </c>
      <c r="E295" s="258" t="s">
        <v>5142</v>
      </c>
      <c r="F295" s="259" t="s">
        <v>5143</v>
      </c>
      <c r="G295" s="260" t="s">
        <v>666</v>
      </c>
      <c r="H295" s="261">
        <v>4</v>
      </c>
      <c r="I295" s="262"/>
      <c r="J295" s="263">
        <f>ROUND(I295*H295,2)</f>
        <v>0</v>
      </c>
      <c r="K295" s="259" t="s">
        <v>19</v>
      </c>
      <c r="L295" s="264"/>
      <c r="M295" s="265" t="s">
        <v>19</v>
      </c>
      <c r="N295" s="266" t="s">
        <v>47</v>
      </c>
      <c r="O295" s="86"/>
      <c r="P295" s="225">
        <f>O295*H295</f>
        <v>0</v>
      </c>
      <c r="Q295" s="225">
        <v>0</v>
      </c>
      <c r="R295" s="225">
        <f>Q295*H295</f>
        <v>0</v>
      </c>
      <c r="S295" s="225">
        <v>0</v>
      </c>
      <c r="T295" s="225">
        <f>S295*H295</f>
        <v>0</v>
      </c>
      <c r="U295" s="226" t="s">
        <v>19</v>
      </c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R295" s="227" t="s">
        <v>565</v>
      </c>
      <c r="AT295" s="227" t="s">
        <v>395</v>
      </c>
      <c r="AU295" s="227" t="s">
        <v>85</v>
      </c>
      <c r="AY295" s="19" t="s">
        <v>335</v>
      </c>
      <c r="BE295" s="228">
        <f>IF(N295="základní",J295,0)</f>
        <v>0</v>
      </c>
      <c r="BF295" s="228">
        <f>IF(N295="snížená",J295,0)</f>
        <v>0</v>
      </c>
      <c r="BG295" s="228">
        <f>IF(N295="zákl. přenesená",J295,0)</f>
        <v>0</v>
      </c>
      <c r="BH295" s="228">
        <f>IF(N295="sníž. přenesená",J295,0)</f>
        <v>0</v>
      </c>
      <c r="BI295" s="228">
        <f>IF(N295="nulová",J295,0)</f>
        <v>0</v>
      </c>
      <c r="BJ295" s="19" t="s">
        <v>83</v>
      </c>
      <c r="BK295" s="228">
        <f>ROUND(I295*H295,2)</f>
        <v>0</v>
      </c>
      <c r="BL295" s="19" t="s">
        <v>447</v>
      </c>
      <c r="BM295" s="227" t="s">
        <v>5144</v>
      </c>
    </row>
    <row r="296" s="2" customFormat="1">
      <c r="A296" s="40"/>
      <c r="B296" s="41"/>
      <c r="C296" s="42"/>
      <c r="D296" s="229" t="s">
        <v>343</v>
      </c>
      <c r="E296" s="42"/>
      <c r="F296" s="230" t="s">
        <v>5143</v>
      </c>
      <c r="G296" s="42"/>
      <c r="H296" s="42"/>
      <c r="I296" s="231"/>
      <c r="J296" s="42"/>
      <c r="K296" s="42"/>
      <c r="L296" s="46"/>
      <c r="M296" s="232"/>
      <c r="N296" s="233"/>
      <c r="O296" s="86"/>
      <c r="P296" s="86"/>
      <c r="Q296" s="86"/>
      <c r="R296" s="86"/>
      <c r="S296" s="86"/>
      <c r="T296" s="86"/>
      <c r="U296" s="87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T296" s="19" t="s">
        <v>343</v>
      </c>
      <c r="AU296" s="19" t="s">
        <v>85</v>
      </c>
    </row>
    <row r="297" s="2" customFormat="1" ht="16.5" customHeight="1">
      <c r="A297" s="40"/>
      <c r="B297" s="41"/>
      <c r="C297" s="257" t="s">
        <v>934</v>
      </c>
      <c r="D297" s="257" t="s">
        <v>395</v>
      </c>
      <c r="E297" s="258" t="s">
        <v>5145</v>
      </c>
      <c r="F297" s="259" t="s">
        <v>5146</v>
      </c>
      <c r="G297" s="260" t="s">
        <v>666</v>
      </c>
      <c r="H297" s="261">
        <v>4</v>
      </c>
      <c r="I297" s="262"/>
      <c r="J297" s="263">
        <f>ROUND(I297*H297,2)</f>
        <v>0</v>
      </c>
      <c r="K297" s="259" t="s">
        <v>19</v>
      </c>
      <c r="L297" s="264"/>
      <c r="M297" s="265" t="s">
        <v>19</v>
      </c>
      <c r="N297" s="266" t="s">
        <v>47</v>
      </c>
      <c r="O297" s="86"/>
      <c r="P297" s="225">
        <f>O297*H297</f>
        <v>0</v>
      </c>
      <c r="Q297" s="225">
        <v>0.0025200000000000001</v>
      </c>
      <c r="R297" s="225">
        <f>Q297*H297</f>
        <v>0.01008</v>
      </c>
      <c r="S297" s="225">
        <v>0</v>
      </c>
      <c r="T297" s="225">
        <f>S297*H297</f>
        <v>0</v>
      </c>
      <c r="U297" s="226" t="s">
        <v>19</v>
      </c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R297" s="227" t="s">
        <v>565</v>
      </c>
      <c r="AT297" s="227" t="s">
        <v>395</v>
      </c>
      <c r="AU297" s="227" t="s">
        <v>85</v>
      </c>
      <c r="AY297" s="19" t="s">
        <v>335</v>
      </c>
      <c r="BE297" s="228">
        <f>IF(N297="základní",J297,0)</f>
        <v>0</v>
      </c>
      <c r="BF297" s="228">
        <f>IF(N297="snížená",J297,0)</f>
        <v>0</v>
      </c>
      <c r="BG297" s="228">
        <f>IF(N297="zákl. přenesená",J297,0)</f>
        <v>0</v>
      </c>
      <c r="BH297" s="228">
        <f>IF(N297="sníž. přenesená",J297,0)</f>
        <v>0</v>
      </c>
      <c r="BI297" s="228">
        <f>IF(N297="nulová",J297,0)</f>
        <v>0</v>
      </c>
      <c r="BJ297" s="19" t="s">
        <v>83</v>
      </c>
      <c r="BK297" s="228">
        <f>ROUND(I297*H297,2)</f>
        <v>0</v>
      </c>
      <c r="BL297" s="19" t="s">
        <v>447</v>
      </c>
      <c r="BM297" s="227" t="s">
        <v>5147</v>
      </c>
    </row>
    <row r="298" s="2" customFormat="1">
      <c r="A298" s="40"/>
      <c r="B298" s="41"/>
      <c r="C298" s="42"/>
      <c r="D298" s="229" t="s">
        <v>343</v>
      </c>
      <c r="E298" s="42"/>
      <c r="F298" s="230" t="s">
        <v>5146</v>
      </c>
      <c r="G298" s="42"/>
      <c r="H298" s="42"/>
      <c r="I298" s="231"/>
      <c r="J298" s="42"/>
      <c r="K298" s="42"/>
      <c r="L298" s="46"/>
      <c r="M298" s="232"/>
      <c r="N298" s="233"/>
      <c r="O298" s="86"/>
      <c r="P298" s="86"/>
      <c r="Q298" s="86"/>
      <c r="R298" s="86"/>
      <c r="S298" s="86"/>
      <c r="T298" s="86"/>
      <c r="U298" s="87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T298" s="19" t="s">
        <v>343</v>
      </c>
      <c r="AU298" s="19" t="s">
        <v>85</v>
      </c>
    </row>
    <row r="299" s="2" customFormat="1" ht="16.5" customHeight="1">
      <c r="A299" s="40"/>
      <c r="B299" s="41"/>
      <c r="C299" s="216" t="s">
        <v>941</v>
      </c>
      <c r="D299" s="216" t="s">
        <v>337</v>
      </c>
      <c r="E299" s="217" t="s">
        <v>5148</v>
      </c>
      <c r="F299" s="218" t="s">
        <v>5149</v>
      </c>
      <c r="G299" s="219" t="s">
        <v>666</v>
      </c>
      <c r="H299" s="220">
        <v>74</v>
      </c>
      <c r="I299" s="221"/>
      <c r="J299" s="222">
        <f>ROUND(I299*H299,2)</f>
        <v>0</v>
      </c>
      <c r="K299" s="218" t="s">
        <v>341</v>
      </c>
      <c r="L299" s="46"/>
      <c r="M299" s="223" t="s">
        <v>19</v>
      </c>
      <c r="N299" s="224" t="s">
        <v>47</v>
      </c>
      <c r="O299" s="86"/>
      <c r="P299" s="225">
        <f>O299*H299</f>
        <v>0</v>
      </c>
      <c r="Q299" s="225">
        <v>0</v>
      </c>
      <c r="R299" s="225">
        <f>Q299*H299</f>
        <v>0</v>
      </c>
      <c r="S299" s="225">
        <v>0</v>
      </c>
      <c r="T299" s="225">
        <f>S299*H299</f>
        <v>0</v>
      </c>
      <c r="U299" s="226" t="s">
        <v>19</v>
      </c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R299" s="227" t="s">
        <v>447</v>
      </c>
      <c r="AT299" s="227" t="s">
        <v>337</v>
      </c>
      <c r="AU299" s="227" t="s">
        <v>85</v>
      </c>
      <c r="AY299" s="19" t="s">
        <v>335</v>
      </c>
      <c r="BE299" s="228">
        <f>IF(N299="základní",J299,0)</f>
        <v>0</v>
      </c>
      <c r="BF299" s="228">
        <f>IF(N299="snížená",J299,0)</f>
        <v>0</v>
      </c>
      <c r="BG299" s="228">
        <f>IF(N299="zákl. přenesená",J299,0)</f>
        <v>0</v>
      </c>
      <c r="BH299" s="228">
        <f>IF(N299="sníž. přenesená",J299,0)</f>
        <v>0</v>
      </c>
      <c r="BI299" s="228">
        <f>IF(N299="nulová",J299,0)</f>
        <v>0</v>
      </c>
      <c r="BJ299" s="19" t="s">
        <v>83</v>
      </c>
      <c r="BK299" s="228">
        <f>ROUND(I299*H299,2)</f>
        <v>0</v>
      </c>
      <c r="BL299" s="19" t="s">
        <v>447</v>
      </c>
      <c r="BM299" s="227" t="s">
        <v>5150</v>
      </c>
    </row>
    <row r="300" s="2" customFormat="1">
      <c r="A300" s="40"/>
      <c r="B300" s="41"/>
      <c r="C300" s="42"/>
      <c r="D300" s="229" t="s">
        <v>343</v>
      </c>
      <c r="E300" s="42"/>
      <c r="F300" s="230" t="s">
        <v>5151</v>
      </c>
      <c r="G300" s="42"/>
      <c r="H300" s="42"/>
      <c r="I300" s="231"/>
      <c r="J300" s="42"/>
      <c r="K300" s="42"/>
      <c r="L300" s="46"/>
      <c r="M300" s="232"/>
      <c r="N300" s="233"/>
      <c r="O300" s="86"/>
      <c r="P300" s="86"/>
      <c r="Q300" s="86"/>
      <c r="R300" s="86"/>
      <c r="S300" s="86"/>
      <c r="T300" s="86"/>
      <c r="U300" s="87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T300" s="19" t="s">
        <v>343</v>
      </c>
      <c r="AU300" s="19" t="s">
        <v>85</v>
      </c>
    </row>
    <row r="301" s="2" customFormat="1">
      <c r="A301" s="40"/>
      <c r="B301" s="41"/>
      <c r="C301" s="42"/>
      <c r="D301" s="234" t="s">
        <v>345</v>
      </c>
      <c r="E301" s="42"/>
      <c r="F301" s="235" t="s">
        <v>5152</v>
      </c>
      <c r="G301" s="42"/>
      <c r="H301" s="42"/>
      <c r="I301" s="231"/>
      <c r="J301" s="42"/>
      <c r="K301" s="42"/>
      <c r="L301" s="46"/>
      <c r="M301" s="232"/>
      <c r="N301" s="233"/>
      <c r="O301" s="86"/>
      <c r="P301" s="86"/>
      <c r="Q301" s="86"/>
      <c r="R301" s="86"/>
      <c r="S301" s="86"/>
      <c r="T301" s="86"/>
      <c r="U301" s="87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T301" s="19" t="s">
        <v>345</v>
      </c>
      <c r="AU301" s="19" t="s">
        <v>85</v>
      </c>
    </row>
    <row r="302" s="2" customFormat="1" ht="16.5" customHeight="1">
      <c r="A302" s="40"/>
      <c r="B302" s="41"/>
      <c r="C302" s="216" t="s">
        <v>948</v>
      </c>
      <c r="D302" s="216" t="s">
        <v>337</v>
      </c>
      <c r="E302" s="217" t="s">
        <v>5153</v>
      </c>
      <c r="F302" s="218" t="s">
        <v>5154</v>
      </c>
      <c r="G302" s="219" t="s">
        <v>666</v>
      </c>
      <c r="H302" s="220">
        <v>17</v>
      </c>
      <c r="I302" s="221"/>
      <c r="J302" s="222">
        <f>ROUND(I302*H302,2)</f>
        <v>0</v>
      </c>
      <c r="K302" s="218" t="s">
        <v>341</v>
      </c>
      <c r="L302" s="46"/>
      <c r="M302" s="223" t="s">
        <v>19</v>
      </c>
      <c r="N302" s="224" t="s">
        <v>47</v>
      </c>
      <c r="O302" s="86"/>
      <c r="P302" s="225">
        <f>O302*H302</f>
        <v>0</v>
      </c>
      <c r="Q302" s="225">
        <v>0</v>
      </c>
      <c r="R302" s="225">
        <f>Q302*H302</f>
        <v>0</v>
      </c>
      <c r="S302" s="225">
        <v>0</v>
      </c>
      <c r="T302" s="225">
        <f>S302*H302</f>
        <v>0</v>
      </c>
      <c r="U302" s="226" t="s">
        <v>19</v>
      </c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R302" s="227" t="s">
        <v>447</v>
      </c>
      <c r="AT302" s="227" t="s">
        <v>337</v>
      </c>
      <c r="AU302" s="227" t="s">
        <v>85</v>
      </c>
      <c r="AY302" s="19" t="s">
        <v>335</v>
      </c>
      <c r="BE302" s="228">
        <f>IF(N302="základní",J302,0)</f>
        <v>0</v>
      </c>
      <c r="BF302" s="228">
        <f>IF(N302="snížená",J302,0)</f>
        <v>0</v>
      </c>
      <c r="BG302" s="228">
        <f>IF(N302="zákl. přenesená",J302,0)</f>
        <v>0</v>
      </c>
      <c r="BH302" s="228">
        <f>IF(N302="sníž. přenesená",J302,0)</f>
        <v>0</v>
      </c>
      <c r="BI302" s="228">
        <f>IF(N302="nulová",J302,0)</f>
        <v>0</v>
      </c>
      <c r="BJ302" s="19" t="s">
        <v>83</v>
      </c>
      <c r="BK302" s="228">
        <f>ROUND(I302*H302,2)</f>
        <v>0</v>
      </c>
      <c r="BL302" s="19" t="s">
        <v>447</v>
      </c>
      <c r="BM302" s="227" t="s">
        <v>5155</v>
      </c>
    </row>
    <row r="303" s="2" customFormat="1">
      <c r="A303" s="40"/>
      <c r="B303" s="41"/>
      <c r="C303" s="42"/>
      <c r="D303" s="229" t="s">
        <v>343</v>
      </c>
      <c r="E303" s="42"/>
      <c r="F303" s="230" t="s">
        <v>5156</v>
      </c>
      <c r="G303" s="42"/>
      <c r="H303" s="42"/>
      <c r="I303" s="231"/>
      <c r="J303" s="42"/>
      <c r="K303" s="42"/>
      <c r="L303" s="46"/>
      <c r="M303" s="232"/>
      <c r="N303" s="233"/>
      <c r="O303" s="86"/>
      <c r="P303" s="86"/>
      <c r="Q303" s="86"/>
      <c r="R303" s="86"/>
      <c r="S303" s="86"/>
      <c r="T303" s="86"/>
      <c r="U303" s="87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T303" s="19" t="s">
        <v>343</v>
      </c>
      <c r="AU303" s="19" t="s">
        <v>85</v>
      </c>
    </row>
    <row r="304" s="2" customFormat="1">
      <c r="A304" s="40"/>
      <c r="B304" s="41"/>
      <c r="C304" s="42"/>
      <c r="D304" s="234" t="s">
        <v>345</v>
      </c>
      <c r="E304" s="42"/>
      <c r="F304" s="235" t="s">
        <v>5157</v>
      </c>
      <c r="G304" s="42"/>
      <c r="H304" s="42"/>
      <c r="I304" s="231"/>
      <c r="J304" s="42"/>
      <c r="K304" s="42"/>
      <c r="L304" s="46"/>
      <c r="M304" s="232"/>
      <c r="N304" s="233"/>
      <c r="O304" s="86"/>
      <c r="P304" s="86"/>
      <c r="Q304" s="86"/>
      <c r="R304" s="86"/>
      <c r="S304" s="86"/>
      <c r="T304" s="86"/>
      <c r="U304" s="87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T304" s="19" t="s">
        <v>345</v>
      </c>
      <c r="AU304" s="19" t="s">
        <v>85</v>
      </c>
    </row>
    <row r="305" s="2" customFormat="1" ht="16.5" customHeight="1">
      <c r="A305" s="40"/>
      <c r="B305" s="41"/>
      <c r="C305" s="257" t="s">
        <v>956</v>
      </c>
      <c r="D305" s="257" t="s">
        <v>395</v>
      </c>
      <c r="E305" s="258" t="s">
        <v>5158</v>
      </c>
      <c r="F305" s="259" t="s">
        <v>5159</v>
      </c>
      <c r="G305" s="260" t="s">
        <v>666</v>
      </c>
      <c r="H305" s="261">
        <v>376</v>
      </c>
      <c r="I305" s="262"/>
      <c r="J305" s="263">
        <f>ROUND(I305*H305,2)</f>
        <v>0</v>
      </c>
      <c r="K305" s="259" t="s">
        <v>19</v>
      </c>
      <c r="L305" s="264"/>
      <c r="M305" s="265" t="s">
        <v>19</v>
      </c>
      <c r="N305" s="266" t="s">
        <v>47</v>
      </c>
      <c r="O305" s="86"/>
      <c r="P305" s="225">
        <f>O305*H305</f>
        <v>0</v>
      </c>
      <c r="Q305" s="225">
        <v>1.0000000000000001E-05</v>
      </c>
      <c r="R305" s="225">
        <f>Q305*H305</f>
        <v>0.0037600000000000003</v>
      </c>
      <c r="S305" s="225">
        <v>0</v>
      </c>
      <c r="T305" s="225">
        <f>S305*H305</f>
        <v>0</v>
      </c>
      <c r="U305" s="226" t="s">
        <v>19</v>
      </c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R305" s="227" t="s">
        <v>565</v>
      </c>
      <c r="AT305" s="227" t="s">
        <v>395</v>
      </c>
      <c r="AU305" s="227" t="s">
        <v>85</v>
      </c>
      <c r="AY305" s="19" t="s">
        <v>335</v>
      </c>
      <c r="BE305" s="228">
        <f>IF(N305="základní",J305,0)</f>
        <v>0</v>
      </c>
      <c r="BF305" s="228">
        <f>IF(N305="snížená",J305,0)</f>
        <v>0</v>
      </c>
      <c r="BG305" s="228">
        <f>IF(N305="zákl. přenesená",J305,0)</f>
        <v>0</v>
      </c>
      <c r="BH305" s="228">
        <f>IF(N305="sníž. přenesená",J305,0)</f>
        <v>0</v>
      </c>
      <c r="BI305" s="228">
        <f>IF(N305="nulová",J305,0)</f>
        <v>0</v>
      </c>
      <c r="BJ305" s="19" t="s">
        <v>83</v>
      </c>
      <c r="BK305" s="228">
        <f>ROUND(I305*H305,2)</f>
        <v>0</v>
      </c>
      <c r="BL305" s="19" t="s">
        <v>447</v>
      </c>
      <c r="BM305" s="227" t="s">
        <v>5160</v>
      </c>
    </row>
    <row r="306" s="2" customFormat="1">
      <c r="A306" s="40"/>
      <c r="B306" s="41"/>
      <c r="C306" s="42"/>
      <c r="D306" s="229" t="s">
        <v>343</v>
      </c>
      <c r="E306" s="42"/>
      <c r="F306" s="230" t="s">
        <v>5159</v>
      </c>
      <c r="G306" s="42"/>
      <c r="H306" s="42"/>
      <c r="I306" s="231"/>
      <c r="J306" s="42"/>
      <c r="K306" s="42"/>
      <c r="L306" s="46"/>
      <c r="M306" s="232"/>
      <c r="N306" s="233"/>
      <c r="O306" s="86"/>
      <c r="P306" s="86"/>
      <c r="Q306" s="86"/>
      <c r="R306" s="86"/>
      <c r="S306" s="86"/>
      <c r="T306" s="86"/>
      <c r="U306" s="87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T306" s="19" t="s">
        <v>343</v>
      </c>
      <c r="AU306" s="19" t="s">
        <v>85</v>
      </c>
    </row>
    <row r="307" s="2" customFormat="1" ht="16.5" customHeight="1">
      <c r="A307" s="40"/>
      <c r="B307" s="41"/>
      <c r="C307" s="257" t="s">
        <v>961</v>
      </c>
      <c r="D307" s="257" t="s">
        <v>395</v>
      </c>
      <c r="E307" s="258" t="s">
        <v>5161</v>
      </c>
      <c r="F307" s="259" t="s">
        <v>5162</v>
      </c>
      <c r="G307" s="260" t="s">
        <v>666</v>
      </c>
      <c r="H307" s="261">
        <v>33</v>
      </c>
      <c r="I307" s="262"/>
      <c r="J307" s="263">
        <f>ROUND(I307*H307,2)</f>
        <v>0</v>
      </c>
      <c r="K307" s="259" t="s">
        <v>19</v>
      </c>
      <c r="L307" s="264"/>
      <c r="M307" s="265" t="s">
        <v>19</v>
      </c>
      <c r="N307" s="266" t="s">
        <v>47</v>
      </c>
      <c r="O307" s="86"/>
      <c r="P307" s="225">
        <f>O307*H307</f>
        <v>0</v>
      </c>
      <c r="Q307" s="225">
        <v>2.0000000000000002E-05</v>
      </c>
      <c r="R307" s="225">
        <f>Q307*H307</f>
        <v>0.0006600000000000001</v>
      </c>
      <c r="S307" s="225">
        <v>0</v>
      </c>
      <c r="T307" s="225">
        <f>S307*H307</f>
        <v>0</v>
      </c>
      <c r="U307" s="226" t="s">
        <v>19</v>
      </c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R307" s="227" t="s">
        <v>565</v>
      </c>
      <c r="AT307" s="227" t="s">
        <v>395</v>
      </c>
      <c r="AU307" s="227" t="s">
        <v>85</v>
      </c>
      <c r="AY307" s="19" t="s">
        <v>335</v>
      </c>
      <c r="BE307" s="228">
        <f>IF(N307="základní",J307,0)</f>
        <v>0</v>
      </c>
      <c r="BF307" s="228">
        <f>IF(N307="snížená",J307,0)</f>
        <v>0</v>
      </c>
      <c r="BG307" s="228">
        <f>IF(N307="zákl. přenesená",J307,0)</f>
        <v>0</v>
      </c>
      <c r="BH307" s="228">
        <f>IF(N307="sníž. přenesená",J307,0)</f>
        <v>0</v>
      </c>
      <c r="BI307" s="228">
        <f>IF(N307="nulová",J307,0)</f>
        <v>0</v>
      </c>
      <c r="BJ307" s="19" t="s">
        <v>83</v>
      </c>
      <c r="BK307" s="228">
        <f>ROUND(I307*H307,2)</f>
        <v>0</v>
      </c>
      <c r="BL307" s="19" t="s">
        <v>447</v>
      </c>
      <c r="BM307" s="227" t="s">
        <v>5163</v>
      </c>
    </row>
    <row r="308" s="2" customFormat="1">
      <c r="A308" s="40"/>
      <c r="B308" s="41"/>
      <c r="C308" s="42"/>
      <c r="D308" s="229" t="s">
        <v>343</v>
      </c>
      <c r="E308" s="42"/>
      <c r="F308" s="230" t="s">
        <v>5162</v>
      </c>
      <c r="G308" s="42"/>
      <c r="H308" s="42"/>
      <c r="I308" s="231"/>
      <c r="J308" s="42"/>
      <c r="K308" s="42"/>
      <c r="L308" s="46"/>
      <c r="M308" s="232"/>
      <c r="N308" s="233"/>
      <c r="O308" s="86"/>
      <c r="P308" s="86"/>
      <c r="Q308" s="86"/>
      <c r="R308" s="86"/>
      <c r="S308" s="86"/>
      <c r="T308" s="86"/>
      <c r="U308" s="87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T308" s="19" t="s">
        <v>343</v>
      </c>
      <c r="AU308" s="19" t="s">
        <v>85</v>
      </c>
    </row>
    <row r="309" s="2" customFormat="1" ht="16.5" customHeight="1">
      <c r="A309" s="40"/>
      <c r="B309" s="41"/>
      <c r="C309" s="257" t="s">
        <v>969</v>
      </c>
      <c r="D309" s="257" t="s">
        <v>395</v>
      </c>
      <c r="E309" s="258" t="s">
        <v>5164</v>
      </c>
      <c r="F309" s="259" t="s">
        <v>5165</v>
      </c>
      <c r="G309" s="260" t="s">
        <v>666</v>
      </c>
      <c r="H309" s="261">
        <v>33</v>
      </c>
      <c r="I309" s="262"/>
      <c r="J309" s="263">
        <f>ROUND(I309*H309,2)</f>
        <v>0</v>
      </c>
      <c r="K309" s="259" t="s">
        <v>19</v>
      </c>
      <c r="L309" s="264"/>
      <c r="M309" s="265" t="s">
        <v>19</v>
      </c>
      <c r="N309" s="266" t="s">
        <v>47</v>
      </c>
      <c r="O309" s="86"/>
      <c r="P309" s="225">
        <f>O309*H309</f>
        <v>0</v>
      </c>
      <c r="Q309" s="225">
        <v>1.0000000000000001E-05</v>
      </c>
      <c r="R309" s="225">
        <f>Q309*H309</f>
        <v>0.00033000000000000005</v>
      </c>
      <c r="S309" s="225">
        <v>0</v>
      </c>
      <c r="T309" s="225">
        <f>S309*H309</f>
        <v>0</v>
      </c>
      <c r="U309" s="226" t="s">
        <v>19</v>
      </c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R309" s="227" t="s">
        <v>565</v>
      </c>
      <c r="AT309" s="227" t="s">
        <v>395</v>
      </c>
      <c r="AU309" s="227" t="s">
        <v>85</v>
      </c>
      <c r="AY309" s="19" t="s">
        <v>335</v>
      </c>
      <c r="BE309" s="228">
        <f>IF(N309="základní",J309,0)</f>
        <v>0</v>
      </c>
      <c r="BF309" s="228">
        <f>IF(N309="snížená",J309,0)</f>
        <v>0</v>
      </c>
      <c r="BG309" s="228">
        <f>IF(N309="zákl. přenesená",J309,0)</f>
        <v>0</v>
      </c>
      <c r="BH309" s="228">
        <f>IF(N309="sníž. přenesená",J309,0)</f>
        <v>0</v>
      </c>
      <c r="BI309" s="228">
        <f>IF(N309="nulová",J309,0)</f>
        <v>0</v>
      </c>
      <c r="BJ309" s="19" t="s">
        <v>83</v>
      </c>
      <c r="BK309" s="228">
        <f>ROUND(I309*H309,2)</f>
        <v>0</v>
      </c>
      <c r="BL309" s="19" t="s">
        <v>447</v>
      </c>
      <c r="BM309" s="227" t="s">
        <v>5166</v>
      </c>
    </row>
    <row r="310" s="2" customFormat="1">
      <c r="A310" s="40"/>
      <c r="B310" s="41"/>
      <c r="C310" s="42"/>
      <c r="D310" s="229" t="s">
        <v>343</v>
      </c>
      <c r="E310" s="42"/>
      <c r="F310" s="230" t="s">
        <v>5165</v>
      </c>
      <c r="G310" s="42"/>
      <c r="H310" s="42"/>
      <c r="I310" s="231"/>
      <c r="J310" s="42"/>
      <c r="K310" s="42"/>
      <c r="L310" s="46"/>
      <c r="M310" s="232"/>
      <c r="N310" s="233"/>
      <c r="O310" s="86"/>
      <c r="P310" s="86"/>
      <c r="Q310" s="86"/>
      <c r="R310" s="86"/>
      <c r="S310" s="86"/>
      <c r="T310" s="86"/>
      <c r="U310" s="87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T310" s="19" t="s">
        <v>343</v>
      </c>
      <c r="AU310" s="19" t="s">
        <v>85</v>
      </c>
    </row>
    <row r="311" s="2" customFormat="1" ht="16.5" customHeight="1">
      <c r="A311" s="40"/>
      <c r="B311" s="41"/>
      <c r="C311" s="257" t="s">
        <v>979</v>
      </c>
      <c r="D311" s="257" t="s">
        <v>395</v>
      </c>
      <c r="E311" s="258" t="s">
        <v>5167</v>
      </c>
      <c r="F311" s="259" t="s">
        <v>5168</v>
      </c>
      <c r="G311" s="260" t="s">
        <v>666</v>
      </c>
      <c r="H311" s="261">
        <v>33</v>
      </c>
      <c r="I311" s="262"/>
      <c r="J311" s="263">
        <f>ROUND(I311*H311,2)</f>
        <v>0</v>
      </c>
      <c r="K311" s="259" t="s">
        <v>19</v>
      </c>
      <c r="L311" s="264"/>
      <c r="M311" s="265" t="s">
        <v>19</v>
      </c>
      <c r="N311" s="266" t="s">
        <v>47</v>
      </c>
      <c r="O311" s="86"/>
      <c r="P311" s="225">
        <f>O311*H311</f>
        <v>0</v>
      </c>
      <c r="Q311" s="225">
        <v>1.0000000000000001E-05</v>
      </c>
      <c r="R311" s="225">
        <f>Q311*H311</f>
        <v>0.00033000000000000005</v>
      </c>
      <c r="S311" s="225">
        <v>0</v>
      </c>
      <c r="T311" s="225">
        <f>S311*H311</f>
        <v>0</v>
      </c>
      <c r="U311" s="226" t="s">
        <v>19</v>
      </c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R311" s="227" t="s">
        <v>565</v>
      </c>
      <c r="AT311" s="227" t="s">
        <v>395</v>
      </c>
      <c r="AU311" s="227" t="s">
        <v>85</v>
      </c>
      <c r="AY311" s="19" t="s">
        <v>335</v>
      </c>
      <c r="BE311" s="228">
        <f>IF(N311="základní",J311,0)</f>
        <v>0</v>
      </c>
      <c r="BF311" s="228">
        <f>IF(N311="snížená",J311,0)</f>
        <v>0</v>
      </c>
      <c r="BG311" s="228">
        <f>IF(N311="zákl. přenesená",J311,0)</f>
        <v>0</v>
      </c>
      <c r="BH311" s="228">
        <f>IF(N311="sníž. přenesená",J311,0)</f>
        <v>0</v>
      </c>
      <c r="BI311" s="228">
        <f>IF(N311="nulová",J311,0)</f>
        <v>0</v>
      </c>
      <c r="BJ311" s="19" t="s">
        <v>83</v>
      </c>
      <c r="BK311" s="228">
        <f>ROUND(I311*H311,2)</f>
        <v>0</v>
      </c>
      <c r="BL311" s="19" t="s">
        <v>447</v>
      </c>
      <c r="BM311" s="227" t="s">
        <v>5169</v>
      </c>
    </row>
    <row r="312" s="2" customFormat="1">
      <c r="A312" s="40"/>
      <c r="B312" s="41"/>
      <c r="C312" s="42"/>
      <c r="D312" s="229" t="s">
        <v>343</v>
      </c>
      <c r="E312" s="42"/>
      <c r="F312" s="230" t="s">
        <v>5168</v>
      </c>
      <c r="G312" s="42"/>
      <c r="H312" s="42"/>
      <c r="I312" s="231"/>
      <c r="J312" s="42"/>
      <c r="K312" s="42"/>
      <c r="L312" s="46"/>
      <c r="M312" s="232"/>
      <c r="N312" s="233"/>
      <c r="O312" s="86"/>
      <c r="P312" s="86"/>
      <c r="Q312" s="86"/>
      <c r="R312" s="86"/>
      <c r="S312" s="86"/>
      <c r="T312" s="86"/>
      <c r="U312" s="87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T312" s="19" t="s">
        <v>343</v>
      </c>
      <c r="AU312" s="19" t="s">
        <v>85</v>
      </c>
    </row>
    <row r="313" s="2" customFormat="1" ht="16.5" customHeight="1">
      <c r="A313" s="40"/>
      <c r="B313" s="41"/>
      <c r="C313" s="216" t="s">
        <v>985</v>
      </c>
      <c r="D313" s="216" t="s">
        <v>337</v>
      </c>
      <c r="E313" s="217" t="s">
        <v>5170</v>
      </c>
      <c r="F313" s="218" t="s">
        <v>5171</v>
      </c>
      <c r="G313" s="219" t="s">
        <v>666</v>
      </c>
      <c r="H313" s="220">
        <v>50</v>
      </c>
      <c r="I313" s="221"/>
      <c r="J313" s="222">
        <f>ROUND(I313*H313,2)</f>
        <v>0</v>
      </c>
      <c r="K313" s="218" t="s">
        <v>341</v>
      </c>
      <c r="L313" s="46"/>
      <c r="M313" s="223" t="s">
        <v>19</v>
      </c>
      <c r="N313" s="224" t="s">
        <v>47</v>
      </c>
      <c r="O313" s="86"/>
      <c r="P313" s="225">
        <f>O313*H313</f>
        <v>0</v>
      </c>
      <c r="Q313" s="225">
        <v>0</v>
      </c>
      <c r="R313" s="225">
        <f>Q313*H313</f>
        <v>0</v>
      </c>
      <c r="S313" s="225">
        <v>0</v>
      </c>
      <c r="T313" s="225">
        <f>S313*H313</f>
        <v>0</v>
      </c>
      <c r="U313" s="226" t="s">
        <v>19</v>
      </c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R313" s="227" t="s">
        <v>447</v>
      </c>
      <c r="AT313" s="227" t="s">
        <v>337</v>
      </c>
      <c r="AU313" s="227" t="s">
        <v>85</v>
      </c>
      <c r="AY313" s="19" t="s">
        <v>335</v>
      </c>
      <c r="BE313" s="228">
        <f>IF(N313="základní",J313,0)</f>
        <v>0</v>
      </c>
      <c r="BF313" s="228">
        <f>IF(N313="snížená",J313,0)</f>
        <v>0</v>
      </c>
      <c r="BG313" s="228">
        <f>IF(N313="zákl. přenesená",J313,0)</f>
        <v>0</v>
      </c>
      <c r="BH313" s="228">
        <f>IF(N313="sníž. přenesená",J313,0)</f>
        <v>0</v>
      </c>
      <c r="BI313" s="228">
        <f>IF(N313="nulová",J313,0)</f>
        <v>0</v>
      </c>
      <c r="BJ313" s="19" t="s">
        <v>83</v>
      </c>
      <c r="BK313" s="228">
        <f>ROUND(I313*H313,2)</f>
        <v>0</v>
      </c>
      <c r="BL313" s="19" t="s">
        <v>447</v>
      </c>
      <c r="BM313" s="227" t="s">
        <v>5172</v>
      </c>
    </row>
    <row r="314" s="2" customFormat="1">
      <c r="A314" s="40"/>
      <c r="B314" s="41"/>
      <c r="C314" s="42"/>
      <c r="D314" s="229" t="s">
        <v>343</v>
      </c>
      <c r="E314" s="42"/>
      <c r="F314" s="230" t="s">
        <v>5173</v>
      </c>
      <c r="G314" s="42"/>
      <c r="H314" s="42"/>
      <c r="I314" s="231"/>
      <c r="J314" s="42"/>
      <c r="K314" s="42"/>
      <c r="L314" s="46"/>
      <c r="M314" s="232"/>
      <c r="N314" s="233"/>
      <c r="O314" s="86"/>
      <c r="P314" s="86"/>
      <c r="Q314" s="86"/>
      <c r="R314" s="86"/>
      <c r="S314" s="86"/>
      <c r="T314" s="86"/>
      <c r="U314" s="87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T314" s="19" t="s">
        <v>343</v>
      </c>
      <c r="AU314" s="19" t="s">
        <v>85</v>
      </c>
    </row>
    <row r="315" s="2" customFormat="1">
      <c r="A315" s="40"/>
      <c r="B315" s="41"/>
      <c r="C315" s="42"/>
      <c r="D315" s="234" t="s">
        <v>345</v>
      </c>
      <c r="E315" s="42"/>
      <c r="F315" s="235" t="s">
        <v>5174</v>
      </c>
      <c r="G315" s="42"/>
      <c r="H315" s="42"/>
      <c r="I315" s="231"/>
      <c r="J315" s="42"/>
      <c r="K315" s="42"/>
      <c r="L315" s="46"/>
      <c r="M315" s="232"/>
      <c r="N315" s="233"/>
      <c r="O315" s="86"/>
      <c r="P315" s="86"/>
      <c r="Q315" s="86"/>
      <c r="R315" s="86"/>
      <c r="S315" s="86"/>
      <c r="T315" s="86"/>
      <c r="U315" s="87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T315" s="19" t="s">
        <v>345</v>
      </c>
      <c r="AU315" s="19" t="s">
        <v>85</v>
      </c>
    </row>
    <row r="316" s="2" customFormat="1" ht="16.5" customHeight="1">
      <c r="A316" s="40"/>
      <c r="B316" s="41"/>
      <c r="C316" s="216" t="s">
        <v>990</v>
      </c>
      <c r="D316" s="216" t="s">
        <v>337</v>
      </c>
      <c r="E316" s="217" t="s">
        <v>5175</v>
      </c>
      <c r="F316" s="218" t="s">
        <v>5176</v>
      </c>
      <c r="G316" s="219" t="s">
        <v>666</v>
      </c>
      <c r="H316" s="220">
        <v>96</v>
      </c>
      <c r="I316" s="221"/>
      <c r="J316" s="222">
        <f>ROUND(I316*H316,2)</f>
        <v>0</v>
      </c>
      <c r="K316" s="218" t="s">
        <v>341</v>
      </c>
      <c r="L316" s="46"/>
      <c r="M316" s="223" t="s">
        <v>19</v>
      </c>
      <c r="N316" s="224" t="s">
        <v>47</v>
      </c>
      <c r="O316" s="86"/>
      <c r="P316" s="225">
        <f>O316*H316</f>
        <v>0</v>
      </c>
      <c r="Q316" s="225">
        <v>0</v>
      </c>
      <c r="R316" s="225">
        <f>Q316*H316</f>
        <v>0</v>
      </c>
      <c r="S316" s="225">
        <v>0</v>
      </c>
      <c r="T316" s="225">
        <f>S316*H316</f>
        <v>0</v>
      </c>
      <c r="U316" s="226" t="s">
        <v>19</v>
      </c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R316" s="227" t="s">
        <v>447</v>
      </c>
      <c r="AT316" s="227" t="s">
        <v>337</v>
      </c>
      <c r="AU316" s="227" t="s">
        <v>85</v>
      </c>
      <c r="AY316" s="19" t="s">
        <v>335</v>
      </c>
      <c r="BE316" s="228">
        <f>IF(N316="základní",J316,0)</f>
        <v>0</v>
      </c>
      <c r="BF316" s="228">
        <f>IF(N316="snížená",J316,0)</f>
        <v>0</v>
      </c>
      <c r="BG316" s="228">
        <f>IF(N316="zákl. přenesená",J316,0)</f>
        <v>0</v>
      </c>
      <c r="BH316" s="228">
        <f>IF(N316="sníž. přenesená",J316,0)</f>
        <v>0</v>
      </c>
      <c r="BI316" s="228">
        <f>IF(N316="nulová",J316,0)</f>
        <v>0</v>
      </c>
      <c r="BJ316" s="19" t="s">
        <v>83</v>
      </c>
      <c r="BK316" s="228">
        <f>ROUND(I316*H316,2)</f>
        <v>0</v>
      </c>
      <c r="BL316" s="19" t="s">
        <v>447</v>
      </c>
      <c r="BM316" s="227" t="s">
        <v>5177</v>
      </c>
    </row>
    <row r="317" s="2" customFormat="1">
      <c r="A317" s="40"/>
      <c r="B317" s="41"/>
      <c r="C317" s="42"/>
      <c r="D317" s="229" t="s">
        <v>343</v>
      </c>
      <c r="E317" s="42"/>
      <c r="F317" s="230" t="s">
        <v>5178</v>
      </c>
      <c r="G317" s="42"/>
      <c r="H317" s="42"/>
      <c r="I317" s="231"/>
      <c r="J317" s="42"/>
      <c r="K317" s="42"/>
      <c r="L317" s="46"/>
      <c r="M317" s="232"/>
      <c r="N317" s="233"/>
      <c r="O317" s="86"/>
      <c r="P317" s="86"/>
      <c r="Q317" s="86"/>
      <c r="R317" s="86"/>
      <c r="S317" s="86"/>
      <c r="T317" s="86"/>
      <c r="U317" s="87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T317" s="19" t="s">
        <v>343</v>
      </c>
      <c r="AU317" s="19" t="s">
        <v>85</v>
      </c>
    </row>
    <row r="318" s="2" customFormat="1">
      <c r="A318" s="40"/>
      <c r="B318" s="41"/>
      <c r="C318" s="42"/>
      <c r="D318" s="234" t="s">
        <v>345</v>
      </c>
      <c r="E318" s="42"/>
      <c r="F318" s="235" t="s">
        <v>5179</v>
      </c>
      <c r="G318" s="42"/>
      <c r="H318" s="42"/>
      <c r="I318" s="231"/>
      <c r="J318" s="42"/>
      <c r="K318" s="42"/>
      <c r="L318" s="46"/>
      <c r="M318" s="232"/>
      <c r="N318" s="233"/>
      <c r="O318" s="86"/>
      <c r="P318" s="86"/>
      <c r="Q318" s="86"/>
      <c r="R318" s="86"/>
      <c r="S318" s="86"/>
      <c r="T318" s="86"/>
      <c r="U318" s="87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T318" s="19" t="s">
        <v>345</v>
      </c>
      <c r="AU318" s="19" t="s">
        <v>85</v>
      </c>
    </row>
    <row r="319" s="2" customFormat="1" ht="16.5" customHeight="1">
      <c r="A319" s="40"/>
      <c r="B319" s="41"/>
      <c r="C319" s="216" t="s">
        <v>996</v>
      </c>
      <c r="D319" s="216" t="s">
        <v>337</v>
      </c>
      <c r="E319" s="217" t="s">
        <v>5180</v>
      </c>
      <c r="F319" s="218" t="s">
        <v>5181</v>
      </c>
      <c r="G319" s="219" t="s">
        <v>666</v>
      </c>
      <c r="H319" s="220">
        <v>96</v>
      </c>
      <c r="I319" s="221"/>
      <c r="J319" s="222">
        <f>ROUND(I319*H319,2)</f>
        <v>0</v>
      </c>
      <c r="K319" s="218" t="s">
        <v>341</v>
      </c>
      <c r="L319" s="46"/>
      <c r="M319" s="223" t="s">
        <v>19</v>
      </c>
      <c r="N319" s="224" t="s">
        <v>47</v>
      </c>
      <c r="O319" s="86"/>
      <c r="P319" s="225">
        <f>O319*H319</f>
        <v>0</v>
      </c>
      <c r="Q319" s="225">
        <v>0</v>
      </c>
      <c r="R319" s="225">
        <f>Q319*H319</f>
        <v>0</v>
      </c>
      <c r="S319" s="225">
        <v>0</v>
      </c>
      <c r="T319" s="225">
        <f>S319*H319</f>
        <v>0</v>
      </c>
      <c r="U319" s="226" t="s">
        <v>19</v>
      </c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R319" s="227" t="s">
        <v>447</v>
      </c>
      <c r="AT319" s="227" t="s">
        <v>337</v>
      </c>
      <c r="AU319" s="227" t="s">
        <v>85</v>
      </c>
      <c r="AY319" s="19" t="s">
        <v>335</v>
      </c>
      <c r="BE319" s="228">
        <f>IF(N319="základní",J319,0)</f>
        <v>0</v>
      </c>
      <c r="BF319" s="228">
        <f>IF(N319="snížená",J319,0)</f>
        <v>0</v>
      </c>
      <c r="BG319" s="228">
        <f>IF(N319="zákl. přenesená",J319,0)</f>
        <v>0</v>
      </c>
      <c r="BH319" s="228">
        <f>IF(N319="sníž. přenesená",J319,0)</f>
        <v>0</v>
      </c>
      <c r="BI319" s="228">
        <f>IF(N319="nulová",J319,0)</f>
        <v>0</v>
      </c>
      <c r="BJ319" s="19" t="s">
        <v>83</v>
      </c>
      <c r="BK319" s="228">
        <f>ROUND(I319*H319,2)</f>
        <v>0</v>
      </c>
      <c r="BL319" s="19" t="s">
        <v>447</v>
      </c>
      <c r="BM319" s="227" t="s">
        <v>5182</v>
      </c>
    </row>
    <row r="320" s="2" customFormat="1">
      <c r="A320" s="40"/>
      <c r="B320" s="41"/>
      <c r="C320" s="42"/>
      <c r="D320" s="229" t="s">
        <v>343</v>
      </c>
      <c r="E320" s="42"/>
      <c r="F320" s="230" t="s">
        <v>5183</v>
      </c>
      <c r="G320" s="42"/>
      <c r="H320" s="42"/>
      <c r="I320" s="231"/>
      <c r="J320" s="42"/>
      <c r="K320" s="42"/>
      <c r="L320" s="46"/>
      <c r="M320" s="232"/>
      <c r="N320" s="233"/>
      <c r="O320" s="86"/>
      <c r="P320" s="86"/>
      <c r="Q320" s="86"/>
      <c r="R320" s="86"/>
      <c r="S320" s="86"/>
      <c r="T320" s="86"/>
      <c r="U320" s="87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T320" s="19" t="s">
        <v>343</v>
      </c>
      <c r="AU320" s="19" t="s">
        <v>85</v>
      </c>
    </row>
    <row r="321" s="2" customFormat="1">
      <c r="A321" s="40"/>
      <c r="B321" s="41"/>
      <c r="C321" s="42"/>
      <c r="D321" s="234" t="s">
        <v>345</v>
      </c>
      <c r="E321" s="42"/>
      <c r="F321" s="235" t="s">
        <v>5184</v>
      </c>
      <c r="G321" s="42"/>
      <c r="H321" s="42"/>
      <c r="I321" s="231"/>
      <c r="J321" s="42"/>
      <c r="K321" s="42"/>
      <c r="L321" s="46"/>
      <c r="M321" s="232"/>
      <c r="N321" s="233"/>
      <c r="O321" s="86"/>
      <c r="P321" s="86"/>
      <c r="Q321" s="86"/>
      <c r="R321" s="86"/>
      <c r="S321" s="86"/>
      <c r="T321" s="86"/>
      <c r="U321" s="87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T321" s="19" t="s">
        <v>345</v>
      </c>
      <c r="AU321" s="19" t="s">
        <v>85</v>
      </c>
    </row>
    <row r="322" s="2" customFormat="1" ht="16.5" customHeight="1">
      <c r="A322" s="40"/>
      <c r="B322" s="41"/>
      <c r="C322" s="216" t="s">
        <v>1001</v>
      </c>
      <c r="D322" s="216" t="s">
        <v>337</v>
      </c>
      <c r="E322" s="217" t="s">
        <v>5185</v>
      </c>
      <c r="F322" s="218" t="s">
        <v>5186</v>
      </c>
      <c r="G322" s="219" t="s">
        <v>666</v>
      </c>
      <c r="H322" s="220">
        <v>32</v>
      </c>
      <c r="I322" s="221"/>
      <c r="J322" s="222">
        <f>ROUND(I322*H322,2)</f>
        <v>0</v>
      </c>
      <c r="K322" s="218" t="s">
        <v>341</v>
      </c>
      <c r="L322" s="46"/>
      <c r="M322" s="223" t="s">
        <v>19</v>
      </c>
      <c r="N322" s="224" t="s">
        <v>47</v>
      </c>
      <c r="O322" s="86"/>
      <c r="P322" s="225">
        <f>O322*H322</f>
        <v>0</v>
      </c>
      <c r="Q322" s="225">
        <v>0</v>
      </c>
      <c r="R322" s="225">
        <f>Q322*H322</f>
        <v>0</v>
      </c>
      <c r="S322" s="225">
        <v>0</v>
      </c>
      <c r="T322" s="225">
        <f>S322*H322</f>
        <v>0</v>
      </c>
      <c r="U322" s="226" t="s">
        <v>19</v>
      </c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R322" s="227" t="s">
        <v>447</v>
      </c>
      <c r="AT322" s="227" t="s">
        <v>337</v>
      </c>
      <c r="AU322" s="227" t="s">
        <v>85</v>
      </c>
      <c r="AY322" s="19" t="s">
        <v>335</v>
      </c>
      <c r="BE322" s="228">
        <f>IF(N322="základní",J322,0)</f>
        <v>0</v>
      </c>
      <c r="BF322" s="228">
        <f>IF(N322="snížená",J322,0)</f>
        <v>0</v>
      </c>
      <c r="BG322" s="228">
        <f>IF(N322="zákl. přenesená",J322,0)</f>
        <v>0</v>
      </c>
      <c r="BH322" s="228">
        <f>IF(N322="sníž. přenesená",J322,0)</f>
        <v>0</v>
      </c>
      <c r="BI322" s="228">
        <f>IF(N322="nulová",J322,0)</f>
        <v>0</v>
      </c>
      <c r="BJ322" s="19" t="s">
        <v>83</v>
      </c>
      <c r="BK322" s="228">
        <f>ROUND(I322*H322,2)</f>
        <v>0</v>
      </c>
      <c r="BL322" s="19" t="s">
        <v>447</v>
      </c>
      <c r="BM322" s="227" t="s">
        <v>5187</v>
      </c>
    </row>
    <row r="323" s="2" customFormat="1">
      <c r="A323" s="40"/>
      <c r="B323" s="41"/>
      <c r="C323" s="42"/>
      <c r="D323" s="229" t="s">
        <v>343</v>
      </c>
      <c r="E323" s="42"/>
      <c r="F323" s="230" t="s">
        <v>5188</v>
      </c>
      <c r="G323" s="42"/>
      <c r="H323" s="42"/>
      <c r="I323" s="231"/>
      <c r="J323" s="42"/>
      <c r="K323" s="42"/>
      <c r="L323" s="46"/>
      <c r="M323" s="232"/>
      <c r="N323" s="233"/>
      <c r="O323" s="86"/>
      <c r="P323" s="86"/>
      <c r="Q323" s="86"/>
      <c r="R323" s="86"/>
      <c r="S323" s="86"/>
      <c r="T323" s="86"/>
      <c r="U323" s="87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T323" s="19" t="s">
        <v>343</v>
      </c>
      <c r="AU323" s="19" t="s">
        <v>85</v>
      </c>
    </row>
    <row r="324" s="2" customFormat="1">
      <c r="A324" s="40"/>
      <c r="B324" s="41"/>
      <c r="C324" s="42"/>
      <c r="D324" s="234" t="s">
        <v>345</v>
      </c>
      <c r="E324" s="42"/>
      <c r="F324" s="235" t="s">
        <v>5189</v>
      </c>
      <c r="G324" s="42"/>
      <c r="H324" s="42"/>
      <c r="I324" s="231"/>
      <c r="J324" s="42"/>
      <c r="K324" s="42"/>
      <c r="L324" s="46"/>
      <c r="M324" s="232"/>
      <c r="N324" s="233"/>
      <c r="O324" s="86"/>
      <c r="P324" s="86"/>
      <c r="Q324" s="86"/>
      <c r="R324" s="86"/>
      <c r="S324" s="86"/>
      <c r="T324" s="86"/>
      <c r="U324" s="87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T324" s="19" t="s">
        <v>345</v>
      </c>
      <c r="AU324" s="19" t="s">
        <v>85</v>
      </c>
    </row>
    <row r="325" s="2" customFormat="1" ht="16.5" customHeight="1">
      <c r="A325" s="40"/>
      <c r="B325" s="41"/>
      <c r="C325" s="216" t="s">
        <v>1008</v>
      </c>
      <c r="D325" s="216" t="s">
        <v>337</v>
      </c>
      <c r="E325" s="217" t="s">
        <v>5190</v>
      </c>
      <c r="F325" s="218" t="s">
        <v>5191</v>
      </c>
      <c r="G325" s="219" t="s">
        <v>666</v>
      </c>
      <c r="H325" s="220">
        <v>6</v>
      </c>
      <c r="I325" s="221"/>
      <c r="J325" s="222">
        <f>ROUND(I325*H325,2)</f>
        <v>0</v>
      </c>
      <c r="K325" s="218" t="s">
        <v>341</v>
      </c>
      <c r="L325" s="46"/>
      <c r="M325" s="223" t="s">
        <v>19</v>
      </c>
      <c r="N325" s="224" t="s">
        <v>47</v>
      </c>
      <c r="O325" s="86"/>
      <c r="P325" s="225">
        <f>O325*H325</f>
        <v>0</v>
      </c>
      <c r="Q325" s="225">
        <v>0</v>
      </c>
      <c r="R325" s="225">
        <f>Q325*H325</f>
        <v>0</v>
      </c>
      <c r="S325" s="225">
        <v>0</v>
      </c>
      <c r="T325" s="225">
        <f>S325*H325</f>
        <v>0</v>
      </c>
      <c r="U325" s="226" t="s">
        <v>19</v>
      </c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R325" s="227" t="s">
        <v>447</v>
      </c>
      <c r="AT325" s="227" t="s">
        <v>337</v>
      </c>
      <c r="AU325" s="227" t="s">
        <v>85</v>
      </c>
      <c r="AY325" s="19" t="s">
        <v>335</v>
      </c>
      <c r="BE325" s="228">
        <f>IF(N325="základní",J325,0)</f>
        <v>0</v>
      </c>
      <c r="BF325" s="228">
        <f>IF(N325="snížená",J325,0)</f>
        <v>0</v>
      </c>
      <c r="BG325" s="228">
        <f>IF(N325="zákl. přenesená",J325,0)</f>
        <v>0</v>
      </c>
      <c r="BH325" s="228">
        <f>IF(N325="sníž. přenesená",J325,0)</f>
        <v>0</v>
      </c>
      <c r="BI325" s="228">
        <f>IF(N325="nulová",J325,0)</f>
        <v>0</v>
      </c>
      <c r="BJ325" s="19" t="s">
        <v>83</v>
      </c>
      <c r="BK325" s="228">
        <f>ROUND(I325*H325,2)</f>
        <v>0</v>
      </c>
      <c r="BL325" s="19" t="s">
        <v>447</v>
      </c>
      <c r="BM325" s="227" t="s">
        <v>5192</v>
      </c>
    </row>
    <row r="326" s="2" customFormat="1">
      <c r="A326" s="40"/>
      <c r="B326" s="41"/>
      <c r="C326" s="42"/>
      <c r="D326" s="229" t="s">
        <v>343</v>
      </c>
      <c r="E326" s="42"/>
      <c r="F326" s="230" t="s">
        <v>5193</v>
      </c>
      <c r="G326" s="42"/>
      <c r="H326" s="42"/>
      <c r="I326" s="231"/>
      <c r="J326" s="42"/>
      <c r="K326" s="42"/>
      <c r="L326" s="46"/>
      <c r="M326" s="232"/>
      <c r="N326" s="233"/>
      <c r="O326" s="86"/>
      <c r="P326" s="86"/>
      <c r="Q326" s="86"/>
      <c r="R326" s="86"/>
      <c r="S326" s="86"/>
      <c r="T326" s="86"/>
      <c r="U326" s="87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T326" s="19" t="s">
        <v>343</v>
      </c>
      <c r="AU326" s="19" t="s">
        <v>85</v>
      </c>
    </row>
    <row r="327" s="2" customFormat="1">
      <c r="A327" s="40"/>
      <c r="B327" s="41"/>
      <c r="C327" s="42"/>
      <c r="D327" s="234" t="s">
        <v>345</v>
      </c>
      <c r="E327" s="42"/>
      <c r="F327" s="235" t="s">
        <v>5194</v>
      </c>
      <c r="G327" s="42"/>
      <c r="H327" s="42"/>
      <c r="I327" s="231"/>
      <c r="J327" s="42"/>
      <c r="K327" s="42"/>
      <c r="L327" s="46"/>
      <c r="M327" s="232"/>
      <c r="N327" s="233"/>
      <c r="O327" s="86"/>
      <c r="P327" s="86"/>
      <c r="Q327" s="86"/>
      <c r="R327" s="86"/>
      <c r="S327" s="86"/>
      <c r="T327" s="86"/>
      <c r="U327" s="87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T327" s="19" t="s">
        <v>345</v>
      </c>
      <c r="AU327" s="19" t="s">
        <v>85</v>
      </c>
    </row>
    <row r="328" s="2" customFormat="1" ht="16.5" customHeight="1">
      <c r="A328" s="40"/>
      <c r="B328" s="41"/>
      <c r="C328" s="257" t="s">
        <v>1014</v>
      </c>
      <c r="D328" s="257" t="s">
        <v>395</v>
      </c>
      <c r="E328" s="258" t="s">
        <v>5195</v>
      </c>
      <c r="F328" s="259" t="s">
        <v>5196</v>
      </c>
      <c r="G328" s="260" t="s">
        <v>666</v>
      </c>
      <c r="H328" s="261">
        <v>6</v>
      </c>
      <c r="I328" s="262"/>
      <c r="J328" s="263">
        <f>ROUND(I328*H328,2)</f>
        <v>0</v>
      </c>
      <c r="K328" s="259" t="s">
        <v>19</v>
      </c>
      <c r="L328" s="264"/>
      <c r="M328" s="265" t="s">
        <v>19</v>
      </c>
      <c r="N328" s="266" t="s">
        <v>47</v>
      </c>
      <c r="O328" s="86"/>
      <c r="P328" s="225">
        <f>O328*H328</f>
        <v>0</v>
      </c>
      <c r="Q328" s="225">
        <v>0</v>
      </c>
      <c r="R328" s="225">
        <f>Q328*H328</f>
        <v>0</v>
      </c>
      <c r="S328" s="225">
        <v>0</v>
      </c>
      <c r="T328" s="225">
        <f>S328*H328</f>
        <v>0</v>
      </c>
      <c r="U328" s="226" t="s">
        <v>19</v>
      </c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R328" s="227" t="s">
        <v>565</v>
      </c>
      <c r="AT328" s="227" t="s">
        <v>395</v>
      </c>
      <c r="AU328" s="227" t="s">
        <v>85</v>
      </c>
      <c r="AY328" s="19" t="s">
        <v>335</v>
      </c>
      <c r="BE328" s="228">
        <f>IF(N328="základní",J328,0)</f>
        <v>0</v>
      </c>
      <c r="BF328" s="228">
        <f>IF(N328="snížená",J328,0)</f>
        <v>0</v>
      </c>
      <c r="BG328" s="228">
        <f>IF(N328="zákl. přenesená",J328,0)</f>
        <v>0</v>
      </c>
      <c r="BH328" s="228">
        <f>IF(N328="sníž. přenesená",J328,0)</f>
        <v>0</v>
      </c>
      <c r="BI328" s="228">
        <f>IF(N328="nulová",J328,0)</f>
        <v>0</v>
      </c>
      <c r="BJ328" s="19" t="s">
        <v>83</v>
      </c>
      <c r="BK328" s="228">
        <f>ROUND(I328*H328,2)</f>
        <v>0</v>
      </c>
      <c r="BL328" s="19" t="s">
        <v>447</v>
      </c>
      <c r="BM328" s="227" t="s">
        <v>5197</v>
      </c>
    </row>
    <row r="329" s="2" customFormat="1">
      <c r="A329" s="40"/>
      <c r="B329" s="41"/>
      <c r="C329" s="42"/>
      <c r="D329" s="229" t="s">
        <v>343</v>
      </c>
      <c r="E329" s="42"/>
      <c r="F329" s="230" t="s">
        <v>5196</v>
      </c>
      <c r="G329" s="42"/>
      <c r="H329" s="42"/>
      <c r="I329" s="231"/>
      <c r="J329" s="42"/>
      <c r="K329" s="42"/>
      <c r="L329" s="46"/>
      <c r="M329" s="232"/>
      <c r="N329" s="233"/>
      <c r="O329" s="86"/>
      <c r="P329" s="86"/>
      <c r="Q329" s="86"/>
      <c r="R329" s="86"/>
      <c r="S329" s="86"/>
      <c r="T329" s="86"/>
      <c r="U329" s="87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T329" s="19" t="s">
        <v>343</v>
      </c>
      <c r="AU329" s="19" t="s">
        <v>85</v>
      </c>
    </row>
    <row r="330" s="2" customFormat="1" ht="16.5" customHeight="1">
      <c r="A330" s="40"/>
      <c r="B330" s="41"/>
      <c r="C330" s="216" t="s">
        <v>1020</v>
      </c>
      <c r="D330" s="216" t="s">
        <v>337</v>
      </c>
      <c r="E330" s="217" t="s">
        <v>5198</v>
      </c>
      <c r="F330" s="218" t="s">
        <v>5199</v>
      </c>
      <c r="G330" s="219" t="s">
        <v>666</v>
      </c>
      <c r="H330" s="220">
        <v>14</v>
      </c>
      <c r="I330" s="221"/>
      <c r="J330" s="222">
        <f>ROUND(I330*H330,2)</f>
        <v>0</v>
      </c>
      <c r="K330" s="218" t="s">
        <v>341</v>
      </c>
      <c r="L330" s="46"/>
      <c r="M330" s="223" t="s">
        <v>19</v>
      </c>
      <c r="N330" s="224" t="s">
        <v>47</v>
      </c>
      <c r="O330" s="86"/>
      <c r="P330" s="225">
        <f>O330*H330</f>
        <v>0</v>
      </c>
      <c r="Q330" s="225">
        <v>0</v>
      </c>
      <c r="R330" s="225">
        <f>Q330*H330</f>
        <v>0</v>
      </c>
      <c r="S330" s="225">
        <v>0</v>
      </c>
      <c r="T330" s="225">
        <f>S330*H330</f>
        <v>0</v>
      </c>
      <c r="U330" s="226" t="s">
        <v>19</v>
      </c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R330" s="227" t="s">
        <v>447</v>
      </c>
      <c r="AT330" s="227" t="s">
        <v>337</v>
      </c>
      <c r="AU330" s="227" t="s">
        <v>85</v>
      </c>
      <c r="AY330" s="19" t="s">
        <v>335</v>
      </c>
      <c r="BE330" s="228">
        <f>IF(N330="základní",J330,0)</f>
        <v>0</v>
      </c>
      <c r="BF330" s="228">
        <f>IF(N330="snížená",J330,0)</f>
        <v>0</v>
      </c>
      <c r="BG330" s="228">
        <f>IF(N330="zákl. přenesená",J330,0)</f>
        <v>0</v>
      </c>
      <c r="BH330" s="228">
        <f>IF(N330="sníž. přenesená",J330,0)</f>
        <v>0</v>
      </c>
      <c r="BI330" s="228">
        <f>IF(N330="nulová",J330,0)</f>
        <v>0</v>
      </c>
      <c r="BJ330" s="19" t="s">
        <v>83</v>
      </c>
      <c r="BK330" s="228">
        <f>ROUND(I330*H330,2)</f>
        <v>0</v>
      </c>
      <c r="BL330" s="19" t="s">
        <v>447</v>
      </c>
      <c r="BM330" s="227" t="s">
        <v>5200</v>
      </c>
    </row>
    <row r="331" s="2" customFormat="1">
      <c r="A331" s="40"/>
      <c r="B331" s="41"/>
      <c r="C331" s="42"/>
      <c r="D331" s="229" t="s">
        <v>343</v>
      </c>
      <c r="E331" s="42"/>
      <c r="F331" s="230" t="s">
        <v>5201</v>
      </c>
      <c r="G331" s="42"/>
      <c r="H331" s="42"/>
      <c r="I331" s="231"/>
      <c r="J331" s="42"/>
      <c r="K331" s="42"/>
      <c r="L331" s="46"/>
      <c r="M331" s="232"/>
      <c r="N331" s="233"/>
      <c r="O331" s="86"/>
      <c r="P331" s="86"/>
      <c r="Q331" s="86"/>
      <c r="R331" s="86"/>
      <c r="S331" s="86"/>
      <c r="T331" s="86"/>
      <c r="U331" s="87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T331" s="19" t="s">
        <v>343</v>
      </c>
      <c r="AU331" s="19" t="s">
        <v>85</v>
      </c>
    </row>
    <row r="332" s="2" customFormat="1">
      <c r="A332" s="40"/>
      <c r="B332" s="41"/>
      <c r="C332" s="42"/>
      <c r="D332" s="234" t="s">
        <v>345</v>
      </c>
      <c r="E332" s="42"/>
      <c r="F332" s="235" t="s">
        <v>5202</v>
      </c>
      <c r="G332" s="42"/>
      <c r="H332" s="42"/>
      <c r="I332" s="231"/>
      <c r="J332" s="42"/>
      <c r="K332" s="42"/>
      <c r="L332" s="46"/>
      <c r="M332" s="232"/>
      <c r="N332" s="233"/>
      <c r="O332" s="86"/>
      <c r="P332" s="86"/>
      <c r="Q332" s="86"/>
      <c r="R332" s="86"/>
      <c r="S332" s="86"/>
      <c r="T332" s="86"/>
      <c r="U332" s="87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T332" s="19" t="s">
        <v>345</v>
      </c>
      <c r="AU332" s="19" t="s">
        <v>85</v>
      </c>
    </row>
    <row r="333" s="2" customFormat="1">
      <c r="A333" s="40"/>
      <c r="B333" s="41"/>
      <c r="C333" s="42"/>
      <c r="D333" s="229" t="s">
        <v>928</v>
      </c>
      <c r="E333" s="42"/>
      <c r="F333" s="289" t="s">
        <v>5203</v>
      </c>
      <c r="G333" s="42"/>
      <c r="H333" s="42"/>
      <c r="I333" s="231"/>
      <c r="J333" s="42"/>
      <c r="K333" s="42"/>
      <c r="L333" s="46"/>
      <c r="M333" s="232"/>
      <c r="N333" s="233"/>
      <c r="O333" s="86"/>
      <c r="P333" s="86"/>
      <c r="Q333" s="86"/>
      <c r="R333" s="86"/>
      <c r="S333" s="86"/>
      <c r="T333" s="86"/>
      <c r="U333" s="87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T333" s="19" t="s">
        <v>928</v>
      </c>
      <c r="AU333" s="19" t="s">
        <v>85</v>
      </c>
    </row>
    <row r="334" s="2" customFormat="1" ht="16.5" customHeight="1">
      <c r="A334" s="40"/>
      <c r="B334" s="41"/>
      <c r="C334" s="257" t="s">
        <v>1024</v>
      </c>
      <c r="D334" s="257" t="s">
        <v>395</v>
      </c>
      <c r="E334" s="258" t="s">
        <v>5204</v>
      </c>
      <c r="F334" s="259" t="s">
        <v>5205</v>
      </c>
      <c r="G334" s="260" t="s">
        <v>666</v>
      </c>
      <c r="H334" s="261">
        <v>14</v>
      </c>
      <c r="I334" s="262"/>
      <c r="J334" s="263">
        <f>ROUND(I334*H334,2)</f>
        <v>0</v>
      </c>
      <c r="K334" s="259" t="s">
        <v>19</v>
      </c>
      <c r="L334" s="264"/>
      <c r="M334" s="265" t="s">
        <v>19</v>
      </c>
      <c r="N334" s="266" t="s">
        <v>47</v>
      </c>
      <c r="O334" s="86"/>
      <c r="P334" s="225">
        <f>O334*H334</f>
        <v>0</v>
      </c>
      <c r="Q334" s="225">
        <v>0</v>
      </c>
      <c r="R334" s="225">
        <f>Q334*H334</f>
        <v>0</v>
      </c>
      <c r="S334" s="225">
        <v>0</v>
      </c>
      <c r="T334" s="225">
        <f>S334*H334</f>
        <v>0</v>
      </c>
      <c r="U334" s="226" t="s">
        <v>19</v>
      </c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R334" s="227" t="s">
        <v>565</v>
      </c>
      <c r="AT334" s="227" t="s">
        <v>395</v>
      </c>
      <c r="AU334" s="227" t="s">
        <v>85</v>
      </c>
      <c r="AY334" s="19" t="s">
        <v>335</v>
      </c>
      <c r="BE334" s="228">
        <f>IF(N334="základní",J334,0)</f>
        <v>0</v>
      </c>
      <c r="BF334" s="228">
        <f>IF(N334="snížená",J334,0)</f>
        <v>0</v>
      </c>
      <c r="BG334" s="228">
        <f>IF(N334="zákl. přenesená",J334,0)</f>
        <v>0</v>
      </c>
      <c r="BH334" s="228">
        <f>IF(N334="sníž. přenesená",J334,0)</f>
        <v>0</v>
      </c>
      <c r="BI334" s="228">
        <f>IF(N334="nulová",J334,0)</f>
        <v>0</v>
      </c>
      <c r="BJ334" s="19" t="s">
        <v>83</v>
      </c>
      <c r="BK334" s="228">
        <f>ROUND(I334*H334,2)</f>
        <v>0</v>
      </c>
      <c r="BL334" s="19" t="s">
        <v>447</v>
      </c>
      <c r="BM334" s="227" t="s">
        <v>5206</v>
      </c>
    </row>
    <row r="335" s="2" customFormat="1">
      <c r="A335" s="40"/>
      <c r="B335" s="41"/>
      <c r="C335" s="42"/>
      <c r="D335" s="229" t="s">
        <v>343</v>
      </c>
      <c r="E335" s="42"/>
      <c r="F335" s="230" t="s">
        <v>5205</v>
      </c>
      <c r="G335" s="42"/>
      <c r="H335" s="42"/>
      <c r="I335" s="231"/>
      <c r="J335" s="42"/>
      <c r="K335" s="42"/>
      <c r="L335" s="46"/>
      <c r="M335" s="232"/>
      <c r="N335" s="233"/>
      <c r="O335" s="86"/>
      <c r="P335" s="86"/>
      <c r="Q335" s="86"/>
      <c r="R335" s="86"/>
      <c r="S335" s="86"/>
      <c r="T335" s="86"/>
      <c r="U335" s="87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T335" s="19" t="s">
        <v>343</v>
      </c>
      <c r="AU335" s="19" t="s">
        <v>85</v>
      </c>
    </row>
    <row r="336" s="2" customFormat="1" ht="21.75" customHeight="1">
      <c r="A336" s="40"/>
      <c r="B336" s="41"/>
      <c r="C336" s="257" t="s">
        <v>1031</v>
      </c>
      <c r="D336" s="257" t="s">
        <v>395</v>
      </c>
      <c r="E336" s="258" t="s">
        <v>5207</v>
      </c>
      <c r="F336" s="259" t="s">
        <v>5208</v>
      </c>
      <c r="G336" s="260" t="s">
        <v>666</v>
      </c>
      <c r="H336" s="261">
        <v>11</v>
      </c>
      <c r="I336" s="262"/>
      <c r="J336" s="263">
        <f>ROUND(I336*H336,2)</f>
        <v>0</v>
      </c>
      <c r="K336" s="259" t="s">
        <v>19</v>
      </c>
      <c r="L336" s="264"/>
      <c r="M336" s="265" t="s">
        <v>19</v>
      </c>
      <c r="N336" s="266" t="s">
        <v>47</v>
      </c>
      <c r="O336" s="86"/>
      <c r="P336" s="225">
        <f>O336*H336</f>
        <v>0</v>
      </c>
      <c r="Q336" s="225">
        <v>0.024</v>
      </c>
      <c r="R336" s="225">
        <f>Q336*H336</f>
        <v>0.26400000000000001</v>
      </c>
      <c r="S336" s="225">
        <v>0</v>
      </c>
      <c r="T336" s="225">
        <f>S336*H336</f>
        <v>0</v>
      </c>
      <c r="U336" s="226" t="s">
        <v>19</v>
      </c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R336" s="227" t="s">
        <v>2047</v>
      </c>
      <c r="AT336" s="227" t="s">
        <v>395</v>
      </c>
      <c r="AU336" s="227" t="s">
        <v>85</v>
      </c>
      <c r="AY336" s="19" t="s">
        <v>335</v>
      </c>
      <c r="BE336" s="228">
        <f>IF(N336="základní",J336,0)</f>
        <v>0</v>
      </c>
      <c r="BF336" s="228">
        <f>IF(N336="snížená",J336,0)</f>
        <v>0</v>
      </c>
      <c r="BG336" s="228">
        <f>IF(N336="zákl. přenesená",J336,0)</f>
        <v>0</v>
      </c>
      <c r="BH336" s="228">
        <f>IF(N336="sníž. přenesená",J336,0)</f>
        <v>0</v>
      </c>
      <c r="BI336" s="228">
        <f>IF(N336="nulová",J336,0)</f>
        <v>0</v>
      </c>
      <c r="BJ336" s="19" t="s">
        <v>83</v>
      </c>
      <c r="BK336" s="228">
        <f>ROUND(I336*H336,2)</f>
        <v>0</v>
      </c>
      <c r="BL336" s="19" t="s">
        <v>788</v>
      </c>
      <c r="BM336" s="227" t="s">
        <v>5209</v>
      </c>
    </row>
    <row r="337" s="2" customFormat="1">
      <c r="A337" s="40"/>
      <c r="B337" s="41"/>
      <c r="C337" s="42"/>
      <c r="D337" s="229" t="s">
        <v>343</v>
      </c>
      <c r="E337" s="42"/>
      <c r="F337" s="230" t="s">
        <v>5210</v>
      </c>
      <c r="G337" s="42"/>
      <c r="H337" s="42"/>
      <c r="I337" s="231"/>
      <c r="J337" s="42"/>
      <c r="K337" s="42"/>
      <c r="L337" s="46"/>
      <c r="M337" s="232"/>
      <c r="N337" s="233"/>
      <c r="O337" s="86"/>
      <c r="P337" s="86"/>
      <c r="Q337" s="86"/>
      <c r="R337" s="86"/>
      <c r="S337" s="86"/>
      <c r="T337" s="86"/>
      <c r="U337" s="87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T337" s="19" t="s">
        <v>343</v>
      </c>
      <c r="AU337" s="19" t="s">
        <v>85</v>
      </c>
    </row>
    <row r="338" s="2" customFormat="1" ht="16.5" customHeight="1">
      <c r="A338" s="40"/>
      <c r="B338" s="41"/>
      <c r="C338" s="257" t="s">
        <v>1036</v>
      </c>
      <c r="D338" s="257" t="s">
        <v>395</v>
      </c>
      <c r="E338" s="258" t="s">
        <v>5211</v>
      </c>
      <c r="F338" s="259" t="s">
        <v>5212</v>
      </c>
      <c r="G338" s="260" t="s">
        <v>666</v>
      </c>
      <c r="H338" s="261">
        <v>4</v>
      </c>
      <c r="I338" s="262"/>
      <c r="J338" s="263">
        <f>ROUND(I338*H338,2)</f>
        <v>0</v>
      </c>
      <c r="K338" s="259" t="s">
        <v>19</v>
      </c>
      <c r="L338" s="264"/>
      <c r="M338" s="265" t="s">
        <v>19</v>
      </c>
      <c r="N338" s="266" t="s">
        <v>47</v>
      </c>
      <c r="O338" s="86"/>
      <c r="P338" s="225">
        <f>O338*H338</f>
        <v>0</v>
      </c>
      <c r="Q338" s="225">
        <v>0.10199999999999999</v>
      </c>
      <c r="R338" s="225">
        <f>Q338*H338</f>
        <v>0.40799999999999997</v>
      </c>
      <c r="S338" s="225">
        <v>0</v>
      </c>
      <c r="T338" s="225">
        <f>S338*H338</f>
        <v>0</v>
      </c>
      <c r="U338" s="226" t="s">
        <v>19</v>
      </c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R338" s="227" t="s">
        <v>1256</v>
      </c>
      <c r="AT338" s="227" t="s">
        <v>395</v>
      </c>
      <c r="AU338" s="227" t="s">
        <v>85</v>
      </c>
      <c r="AY338" s="19" t="s">
        <v>335</v>
      </c>
      <c r="BE338" s="228">
        <f>IF(N338="základní",J338,0)</f>
        <v>0</v>
      </c>
      <c r="BF338" s="228">
        <f>IF(N338="snížená",J338,0)</f>
        <v>0</v>
      </c>
      <c r="BG338" s="228">
        <f>IF(N338="zákl. přenesená",J338,0)</f>
        <v>0</v>
      </c>
      <c r="BH338" s="228">
        <f>IF(N338="sníž. přenesená",J338,0)</f>
        <v>0</v>
      </c>
      <c r="BI338" s="228">
        <f>IF(N338="nulová",J338,0)</f>
        <v>0</v>
      </c>
      <c r="BJ338" s="19" t="s">
        <v>83</v>
      </c>
      <c r="BK338" s="228">
        <f>ROUND(I338*H338,2)</f>
        <v>0</v>
      </c>
      <c r="BL338" s="19" t="s">
        <v>1256</v>
      </c>
      <c r="BM338" s="227" t="s">
        <v>5213</v>
      </c>
    </row>
    <row r="339" s="2" customFormat="1">
      <c r="A339" s="40"/>
      <c r="B339" s="41"/>
      <c r="C339" s="42"/>
      <c r="D339" s="229" t="s">
        <v>343</v>
      </c>
      <c r="E339" s="42"/>
      <c r="F339" s="230" t="s">
        <v>5212</v>
      </c>
      <c r="G339" s="42"/>
      <c r="H339" s="42"/>
      <c r="I339" s="231"/>
      <c r="J339" s="42"/>
      <c r="K339" s="42"/>
      <c r="L339" s="46"/>
      <c r="M339" s="232"/>
      <c r="N339" s="233"/>
      <c r="O339" s="86"/>
      <c r="P339" s="86"/>
      <c r="Q339" s="86"/>
      <c r="R339" s="86"/>
      <c r="S339" s="86"/>
      <c r="T339" s="86"/>
      <c r="U339" s="87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T339" s="19" t="s">
        <v>343</v>
      </c>
      <c r="AU339" s="19" t="s">
        <v>85</v>
      </c>
    </row>
    <row r="340" s="2" customFormat="1" ht="16.5" customHeight="1">
      <c r="A340" s="40"/>
      <c r="B340" s="41"/>
      <c r="C340" s="216" t="s">
        <v>1043</v>
      </c>
      <c r="D340" s="216" t="s">
        <v>337</v>
      </c>
      <c r="E340" s="217" t="s">
        <v>5214</v>
      </c>
      <c r="F340" s="218" t="s">
        <v>5215</v>
      </c>
      <c r="G340" s="219" t="s">
        <v>666</v>
      </c>
      <c r="H340" s="220">
        <v>5</v>
      </c>
      <c r="I340" s="221"/>
      <c r="J340" s="222">
        <f>ROUND(I340*H340,2)</f>
        <v>0</v>
      </c>
      <c r="K340" s="218" t="s">
        <v>341</v>
      </c>
      <c r="L340" s="46"/>
      <c r="M340" s="223" t="s">
        <v>19</v>
      </c>
      <c r="N340" s="224" t="s">
        <v>47</v>
      </c>
      <c r="O340" s="86"/>
      <c r="P340" s="225">
        <f>O340*H340</f>
        <v>0</v>
      </c>
      <c r="Q340" s="225">
        <v>0</v>
      </c>
      <c r="R340" s="225">
        <f>Q340*H340</f>
        <v>0</v>
      </c>
      <c r="S340" s="225">
        <v>0</v>
      </c>
      <c r="T340" s="225">
        <f>S340*H340</f>
        <v>0</v>
      </c>
      <c r="U340" s="226" t="s">
        <v>19</v>
      </c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R340" s="227" t="s">
        <v>788</v>
      </c>
      <c r="AT340" s="227" t="s">
        <v>337</v>
      </c>
      <c r="AU340" s="227" t="s">
        <v>85</v>
      </c>
      <c r="AY340" s="19" t="s">
        <v>335</v>
      </c>
      <c r="BE340" s="228">
        <f>IF(N340="základní",J340,0)</f>
        <v>0</v>
      </c>
      <c r="BF340" s="228">
        <f>IF(N340="snížená",J340,0)</f>
        <v>0</v>
      </c>
      <c r="BG340" s="228">
        <f>IF(N340="zákl. přenesená",J340,0)</f>
        <v>0</v>
      </c>
      <c r="BH340" s="228">
        <f>IF(N340="sníž. přenesená",J340,0)</f>
        <v>0</v>
      </c>
      <c r="BI340" s="228">
        <f>IF(N340="nulová",J340,0)</f>
        <v>0</v>
      </c>
      <c r="BJ340" s="19" t="s">
        <v>83</v>
      </c>
      <c r="BK340" s="228">
        <f>ROUND(I340*H340,2)</f>
        <v>0</v>
      </c>
      <c r="BL340" s="19" t="s">
        <v>788</v>
      </c>
      <c r="BM340" s="227" t="s">
        <v>5216</v>
      </c>
    </row>
    <row r="341" s="2" customFormat="1">
      <c r="A341" s="40"/>
      <c r="B341" s="41"/>
      <c r="C341" s="42"/>
      <c r="D341" s="229" t="s">
        <v>343</v>
      </c>
      <c r="E341" s="42"/>
      <c r="F341" s="230" t="s">
        <v>5215</v>
      </c>
      <c r="G341" s="42"/>
      <c r="H341" s="42"/>
      <c r="I341" s="231"/>
      <c r="J341" s="42"/>
      <c r="K341" s="42"/>
      <c r="L341" s="46"/>
      <c r="M341" s="232"/>
      <c r="N341" s="233"/>
      <c r="O341" s="86"/>
      <c r="P341" s="86"/>
      <c r="Q341" s="86"/>
      <c r="R341" s="86"/>
      <c r="S341" s="86"/>
      <c r="T341" s="86"/>
      <c r="U341" s="87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T341" s="19" t="s">
        <v>343</v>
      </c>
      <c r="AU341" s="19" t="s">
        <v>85</v>
      </c>
    </row>
    <row r="342" s="2" customFormat="1">
      <c r="A342" s="40"/>
      <c r="B342" s="41"/>
      <c r="C342" s="42"/>
      <c r="D342" s="234" t="s">
        <v>345</v>
      </c>
      <c r="E342" s="42"/>
      <c r="F342" s="235" t="s">
        <v>5217</v>
      </c>
      <c r="G342" s="42"/>
      <c r="H342" s="42"/>
      <c r="I342" s="231"/>
      <c r="J342" s="42"/>
      <c r="K342" s="42"/>
      <c r="L342" s="46"/>
      <c r="M342" s="232"/>
      <c r="N342" s="233"/>
      <c r="O342" s="86"/>
      <c r="P342" s="86"/>
      <c r="Q342" s="86"/>
      <c r="R342" s="86"/>
      <c r="S342" s="86"/>
      <c r="T342" s="86"/>
      <c r="U342" s="87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T342" s="19" t="s">
        <v>345</v>
      </c>
      <c r="AU342" s="19" t="s">
        <v>85</v>
      </c>
    </row>
    <row r="343" s="2" customFormat="1" ht="16.5" customHeight="1">
      <c r="A343" s="40"/>
      <c r="B343" s="41"/>
      <c r="C343" s="216" t="s">
        <v>1048</v>
      </c>
      <c r="D343" s="216" t="s">
        <v>337</v>
      </c>
      <c r="E343" s="217" t="s">
        <v>5218</v>
      </c>
      <c r="F343" s="218" t="s">
        <v>5219</v>
      </c>
      <c r="G343" s="219" t="s">
        <v>666</v>
      </c>
      <c r="H343" s="220">
        <v>1</v>
      </c>
      <c r="I343" s="221"/>
      <c r="J343" s="222">
        <f>ROUND(I343*H343,2)</f>
        <v>0</v>
      </c>
      <c r="K343" s="218" t="s">
        <v>341</v>
      </c>
      <c r="L343" s="46"/>
      <c r="M343" s="223" t="s">
        <v>19</v>
      </c>
      <c r="N343" s="224" t="s">
        <v>47</v>
      </c>
      <c r="O343" s="86"/>
      <c r="P343" s="225">
        <f>O343*H343</f>
        <v>0</v>
      </c>
      <c r="Q343" s="225">
        <v>0</v>
      </c>
      <c r="R343" s="225">
        <f>Q343*H343</f>
        <v>0</v>
      </c>
      <c r="S343" s="225">
        <v>0</v>
      </c>
      <c r="T343" s="225">
        <f>S343*H343</f>
        <v>0</v>
      </c>
      <c r="U343" s="226" t="s">
        <v>19</v>
      </c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R343" s="227" t="s">
        <v>788</v>
      </c>
      <c r="AT343" s="227" t="s">
        <v>337</v>
      </c>
      <c r="AU343" s="227" t="s">
        <v>85</v>
      </c>
      <c r="AY343" s="19" t="s">
        <v>335</v>
      </c>
      <c r="BE343" s="228">
        <f>IF(N343="základní",J343,0)</f>
        <v>0</v>
      </c>
      <c r="BF343" s="228">
        <f>IF(N343="snížená",J343,0)</f>
        <v>0</v>
      </c>
      <c r="BG343" s="228">
        <f>IF(N343="zákl. přenesená",J343,0)</f>
        <v>0</v>
      </c>
      <c r="BH343" s="228">
        <f>IF(N343="sníž. přenesená",J343,0)</f>
        <v>0</v>
      </c>
      <c r="BI343" s="228">
        <f>IF(N343="nulová",J343,0)</f>
        <v>0</v>
      </c>
      <c r="BJ343" s="19" t="s">
        <v>83</v>
      </c>
      <c r="BK343" s="228">
        <f>ROUND(I343*H343,2)</f>
        <v>0</v>
      </c>
      <c r="BL343" s="19" t="s">
        <v>788</v>
      </c>
      <c r="BM343" s="227" t="s">
        <v>5220</v>
      </c>
    </row>
    <row r="344" s="2" customFormat="1">
      <c r="A344" s="40"/>
      <c r="B344" s="41"/>
      <c r="C344" s="42"/>
      <c r="D344" s="229" t="s">
        <v>343</v>
      </c>
      <c r="E344" s="42"/>
      <c r="F344" s="230" t="s">
        <v>5219</v>
      </c>
      <c r="G344" s="42"/>
      <c r="H344" s="42"/>
      <c r="I344" s="231"/>
      <c r="J344" s="42"/>
      <c r="K344" s="42"/>
      <c r="L344" s="46"/>
      <c r="M344" s="232"/>
      <c r="N344" s="233"/>
      <c r="O344" s="86"/>
      <c r="P344" s="86"/>
      <c r="Q344" s="86"/>
      <c r="R344" s="86"/>
      <c r="S344" s="86"/>
      <c r="T344" s="86"/>
      <c r="U344" s="87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T344" s="19" t="s">
        <v>343</v>
      </c>
      <c r="AU344" s="19" t="s">
        <v>85</v>
      </c>
    </row>
    <row r="345" s="2" customFormat="1">
      <c r="A345" s="40"/>
      <c r="B345" s="41"/>
      <c r="C345" s="42"/>
      <c r="D345" s="234" t="s">
        <v>345</v>
      </c>
      <c r="E345" s="42"/>
      <c r="F345" s="235" t="s">
        <v>5221</v>
      </c>
      <c r="G345" s="42"/>
      <c r="H345" s="42"/>
      <c r="I345" s="231"/>
      <c r="J345" s="42"/>
      <c r="K345" s="42"/>
      <c r="L345" s="46"/>
      <c r="M345" s="232"/>
      <c r="N345" s="233"/>
      <c r="O345" s="86"/>
      <c r="P345" s="86"/>
      <c r="Q345" s="86"/>
      <c r="R345" s="86"/>
      <c r="S345" s="86"/>
      <c r="T345" s="86"/>
      <c r="U345" s="87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T345" s="19" t="s">
        <v>345</v>
      </c>
      <c r="AU345" s="19" t="s">
        <v>85</v>
      </c>
    </row>
    <row r="346" s="2" customFormat="1" ht="16.5" customHeight="1">
      <c r="A346" s="40"/>
      <c r="B346" s="41"/>
      <c r="C346" s="216" t="s">
        <v>1054</v>
      </c>
      <c r="D346" s="216" t="s">
        <v>337</v>
      </c>
      <c r="E346" s="217" t="s">
        <v>5222</v>
      </c>
      <c r="F346" s="218" t="s">
        <v>5223</v>
      </c>
      <c r="G346" s="219" t="s">
        <v>666</v>
      </c>
      <c r="H346" s="220">
        <v>1</v>
      </c>
      <c r="I346" s="221"/>
      <c r="J346" s="222">
        <f>ROUND(I346*H346,2)</f>
        <v>0</v>
      </c>
      <c r="K346" s="218" t="s">
        <v>19</v>
      </c>
      <c r="L346" s="46"/>
      <c r="M346" s="223" t="s">
        <v>19</v>
      </c>
      <c r="N346" s="224" t="s">
        <v>47</v>
      </c>
      <c r="O346" s="86"/>
      <c r="P346" s="225">
        <f>O346*H346</f>
        <v>0</v>
      </c>
      <c r="Q346" s="225">
        <v>0</v>
      </c>
      <c r="R346" s="225">
        <f>Q346*H346</f>
        <v>0</v>
      </c>
      <c r="S346" s="225">
        <v>0</v>
      </c>
      <c r="T346" s="225">
        <f>S346*H346</f>
        <v>0</v>
      </c>
      <c r="U346" s="226" t="s">
        <v>19</v>
      </c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R346" s="227" t="s">
        <v>788</v>
      </c>
      <c r="AT346" s="227" t="s">
        <v>337</v>
      </c>
      <c r="AU346" s="227" t="s">
        <v>85</v>
      </c>
      <c r="AY346" s="19" t="s">
        <v>335</v>
      </c>
      <c r="BE346" s="228">
        <f>IF(N346="základní",J346,0)</f>
        <v>0</v>
      </c>
      <c r="BF346" s="228">
        <f>IF(N346="snížená",J346,0)</f>
        <v>0</v>
      </c>
      <c r="BG346" s="228">
        <f>IF(N346="zákl. přenesená",J346,0)</f>
        <v>0</v>
      </c>
      <c r="BH346" s="228">
        <f>IF(N346="sníž. přenesená",J346,0)</f>
        <v>0</v>
      </c>
      <c r="BI346" s="228">
        <f>IF(N346="nulová",J346,0)</f>
        <v>0</v>
      </c>
      <c r="BJ346" s="19" t="s">
        <v>83</v>
      </c>
      <c r="BK346" s="228">
        <f>ROUND(I346*H346,2)</f>
        <v>0</v>
      </c>
      <c r="BL346" s="19" t="s">
        <v>788</v>
      </c>
      <c r="BM346" s="227" t="s">
        <v>5224</v>
      </c>
    </row>
    <row r="347" s="2" customFormat="1">
      <c r="A347" s="40"/>
      <c r="B347" s="41"/>
      <c r="C347" s="42"/>
      <c r="D347" s="229" t="s">
        <v>343</v>
      </c>
      <c r="E347" s="42"/>
      <c r="F347" s="230" t="s">
        <v>5223</v>
      </c>
      <c r="G347" s="42"/>
      <c r="H347" s="42"/>
      <c r="I347" s="231"/>
      <c r="J347" s="42"/>
      <c r="K347" s="42"/>
      <c r="L347" s="46"/>
      <c r="M347" s="232"/>
      <c r="N347" s="233"/>
      <c r="O347" s="86"/>
      <c r="P347" s="86"/>
      <c r="Q347" s="86"/>
      <c r="R347" s="86"/>
      <c r="S347" s="86"/>
      <c r="T347" s="86"/>
      <c r="U347" s="87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T347" s="19" t="s">
        <v>343</v>
      </c>
      <c r="AU347" s="19" t="s">
        <v>85</v>
      </c>
    </row>
    <row r="348" s="2" customFormat="1" ht="16.5" customHeight="1">
      <c r="A348" s="40"/>
      <c r="B348" s="41"/>
      <c r="C348" s="216" t="s">
        <v>1058</v>
      </c>
      <c r="D348" s="216" t="s">
        <v>337</v>
      </c>
      <c r="E348" s="217" t="s">
        <v>5225</v>
      </c>
      <c r="F348" s="218" t="s">
        <v>5226</v>
      </c>
      <c r="G348" s="219" t="s">
        <v>618</v>
      </c>
      <c r="H348" s="220">
        <v>300</v>
      </c>
      <c r="I348" s="221"/>
      <c r="J348" s="222">
        <f>ROUND(I348*H348,2)</f>
        <v>0</v>
      </c>
      <c r="K348" s="218" t="s">
        <v>341</v>
      </c>
      <c r="L348" s="46"/>
      <c r="M348" s="223" t="s">
        <v>19</v>
      </c>
      <c r="N348" s="224" t="s">
        <v>47</v>
      </c>
      <c r="O348" s="86"/>
      <c r="P348" s="225">
        <f>O348*H348</f>
        <v>0</v>
      </c>
      <c r="Q348" s="225">
        <v>0</v>
      </c>
      <c r="R348" s="225">
        <f>Q348*H348</f>
        <v>0</v>
      </c>
      <c r="S348" s="225">
        <v>0</v>
      </c>
      <c r="T348" s="225">
        <f>S348*H348</f>
        <v>0</v>
      </c>
      <c r="U348" s="226" t="s">
        <v>19</v>
      </c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R348" s="227" t="s">
        <v>788</v>
      </c>
      <c r="AT348" s="227" t="s">
        <v>337</v>
      </c>
      <c r="AU348" s="227" t="s">
        <v>85</v>
      </c>
      <c r="AY348" s="19" t="s">
        <v>335</v>
      </c>
      <c r="BE348" s="228">
        <f>IF(N348="základní",J348,0)</f>
        <v>0</v>
      </c>
      <c r="BF348" s="228">
        <f>IF(N348="snížená",J348,0)</f>
        <v>0</v>
      </c>
      <c r="BG348" s="228">
        <f>IF(N348="zákl. přenesená",J348,0)</f>
        <v>0</v>
      </c>
      <c r="BH348" s="228">
        <f>IF(N348="sníž. přenesená",J348,0)</f>
        <v>0</v>
      </c>
      <c r="BI348" s="228">
        <f>IF(N348="nulová",J348,0)</f>
        <v>0</v>
      </c>
      <c r="BJ348" s="19" t="s">
        <v>83</v>
      </c>
      <c r="BK348" s="228">
        <f>ROUND(I348*H348,2)</f>
        <v>0</v>
      </c>
      <c r="BL348" s="19" t="s">
        <v>788</v>
      </c>
      <c r="BM348" s="227" t="s">
        <v>5227</v>
      </c>
    </row>
    <row r="349" s="2" customFormat="1">
      <c r="A349" s="40"/>
      <c r="B349" s="41"/>
      <c r="C349" s="42"/>
      <c r="D349" s="229" t="s">
        <v>343</v>
      </c>
      <c r="E349" s="42"/>
      <c r="F349" s="230" t="s">
        <v>5228</v>
      </c>
      <c r="G349" s="42"/>
      <c r="H349" s="42"/>
      <c r="I349" s="231"/>
      <c r="J349" s="42"/>
      <c r="K349" s="42"/>
      <c r="L349" s="46"/>
      <c r="M349" s="232"/>
      <c r="N349" s="233"/>
      <c r="O349" s="86"/>
      <c r="P349" s="86"/>
      <c r="Q349" s="86"/>
      <c r="R349" s="86"/>
      <c r="S349" s="86"/>
      <c r="T349" s="86"/>
      <c r="U349" s="87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T349" s="19" t="s">
        <v>343</v>
      </c>
      <c r="AU349" s="19" t="s">
        <v>85</v>
      </c>
    </row>
    <row r="350" s="2" customFormat="1">
      <c r="A350" s="40"/>
      <c r="B350" s="41"/>
      <c r="C350" s="42"/>
      <c r="D350" s="234" t="s">
        <v>345</v>
      </c>
      <c r="E350" s="42"/>
      <c r="F350" s="235" t="s">
        <v>5229</v>
      </c>
      <c r="G350" s="42"/>
      <c r="H350" s="42"/>
      <c r="I350" s="231"/>
      <c r="J350" s="42"/>
      <c r="K350" s="42"/>
      <c r="L350" s="46"/>
      <c r="M350" s="232"/>
      <c r="N350" s="233"/>
      <c r="O350" s="86"/>
      <c r="P350" s="86"/>
      <c r="Q350" s="86"/>
      <c r="R350" s="86"/>
      <c r="S350" s="86"/>
      <c r="T350" s="86"/>
      <c r="U350" s="87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T350" s="19" t="s">
        <v>345</v>
      </c>
      <c r="AU350" s="19" t="s">
        <v>85</v>
      </c>
    </row>
    <row r="351" s="2" customFormat="1" ht="16.5" customHeight="1">
      <c r="A351" s="40"/>
      <c r="B351" s="41"/>
      <c r="C351" s="216" t="s">
        <v>1066</v>
      </c>
      <c r="D351" s="216" t="s">
        <v>337</v>
      </c>
      <c r="E351" s="217" t="s">
        <v>5230</v>
      </c>
      <c r="F351" s="218" t="s">
        <v>5231</v>
      </c>
      <c r="G351" s="219" t="s">
        <v>618</v>
      </c>
      <c r="H351" s="220">
        <v>330</v>
      </c>
      <c r="I351" s="221"/>
      <c r="J351" s="222">
        <f>ROUND(I351*H351,2)</f>
        <v>0</v>
      </c>
      <c r="K351" s="218" t="s">
        <v>341</v>
      </c>
      <c r="L351" s="46"/>
      <c r="M351" s="223" t="s">
        <v>19</v>
      </c>
      <c r="N351" s="224" t="s">
        <v>47</v>
      </c>
      <c r="O351" s="86"/>
      <c r="P351" s="225">
        <f>O351*H351</f>
        <v>0</v>
      </c>
      <c r="Q351" s="225">
        <v>0</v>
      </c>
      <c r="R351" s="225">
        <f>Q351*H351</f>
        <v>0</v>
      </c>
      <c r="S351" s="225">
        <v>0</v>
      </c>
      <c r="T351" s="225">
        <f>S351*H351</f>
        <v>0</v>
      </c>
      <c r="U351" s="226" t="s">
        <v>19</v>
      </c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R351" s="227" t="s">
        <v>788</v>
      </c>
      <c r="AT351" s="227" t="s">
        <v>337</v>
      </c>
      <c r="AU351" s="227" t="s">
        <v>85</v>
      </c>
      <c r="AY351" s="19" t="s">
        <v>335</v>
      </c>
      <c r="BE351" s="228">
        <f>IF(N351="základní",J351,0)</f>
        <v>0</v>
      </c>
      <c r="BF351" s="228">
        <f>IF(N351="snížená",J351,0)</f>
        <v>0</v>
      </c>
      <c r="BG351" s="228">
        <f>IF(N351="zákl. přenesená",J351,0)</f>
        <v>0</v>
      </c>
      <c r="BH351" s="228">
        <f>IF(N351="sníž. přenesená",J351,0)</f>
        <v>0</v>
      </c>
      <c r="BI351" s="228">
        <f>IF(N351="nulová",J351,0)</f>
        <v>0</v>
      </c>
      <c r="BJ351" s="19" t="s">
        <v>83</v>
      </c>
      <c r="BK351" s="228">
        <f>ROUND(I351*H351,2)</f>
        <v>0</v>
      </c>
      <c r="BL351" s="19" t="s">
        <v>788</v>
      </c>
      <c r="BM351" s="227" t="s">
        <v>5232</v>
      </c>
    </row>
    <row r="352" s="2" customFormat="1">
      <c r="A352" s="40"/>
      <c r="B352" s="41"/>
      <c r="C352" s="42"/>
      <c r="D352" s="229" t="s">
        <v>343</v>
      </c>
      <c r="E352" s="42"/>
      <c r="F352" s="230" t="s">
        <v>5233</v>
      </c>
      <c r="G352" s="42"/>
      <c r="H352" s="42"/>
      <c r="I352" s="231"/>
      <c r="J352" s="42"/>
      <c r="K352" s="42"/>
      <c r="L352" s="46"/>
      <c r="M352" s="232"/>
      <c r="N352" s="233"/>
      <c r="O352" s="86"/>
      <c r="P352" s="86"/>
      <c r="Q352" s="86"/>
      <c r="R352" s="86"/>
      <c r="S352" s="86"/>
      <c r="T352" s="86"/>
      <c r="U352" s="87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T352" s="19" t="s">
        <v>343</v>
      </c>
      <c r="AU352" s="19" t="s">
        <v>85</v>
      </c>
    </row>
    <row r="353" s="2" customFormat="1">
      <c r="A353" s="40"/>
      <c r="B353" s="41"/>
      <c r="C353" s="42"/>
      <c r="D353" s="234" t="s">
        <v>345</v>
      </c>
      <c r="E353" s="42"/>
      <c r="F353" s="235" t="s">
        <v>5234</v>
      </c>
      <c r="G353" s="42"/>
      <c r="H353" s="42"/>
      <c r="I353" s="231"/>
      <c r="J353" s="42"/>
      <c r="K353" s="42"/>
      <c r="L353" s="46"/>
      <c r="M353" s="232"/>
      <c r="N353" s="233"/>
      <c r="O353" s="86"/>
      <c r="P353" s="86"/>
      <c r="Q353" s="86"/>
      <c r="R353" s="86"/>
      <c r="S353" s="86"/>
      <c r="T353" s="86"/>
      <c r="U353" s="87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T353" s="19" t="s">
        <v>345</v>
      </c>
      <c r="AU353" s="19" t="s">
        <v>85</v>
      </c>
    </row>
    <row r="354" s="2" customFormat="1" ht="16.5" customHeight="1">
      <c r="A354" s="40"/>
      <c r="B354" s="41"/>
      <c r="C354" s="216" t="s">
        <v>1072</v>
      </c>
      <c r="D354" s="216" t="s">
        <v>337</v>
      </c>
      <c r="E354" s="217" t="s">
        <v>5235</v>
      </c>
      <c r="F354" s="218" t="s">
        <v>5236</v>
      </c>
      <c r="G354" s="219" t="s">
        <v>618</v>
      </c>
      <c r="H354" s="220">
        <v>330</v>
      </c>
      <c r="I354" s="221"/>
      <c r="J354" s="222">
        <f>ROUND(I354*H354,2)</f>
        <v>0</v>
      </c>
      <c r="K354" s="218" t="s">
        <v>341</v>
      </c>
      <c r="L354" s="46"/>
      <c r="M354" s="223" t="s">
        <v>19</v>
      </c>
      <c r="N354" s="224" t="s">
        <v>47</v>
      </c>
      <c r="O354" s="86"/>
      <c r="P354" s="225">
        <f>O354*H354</f>
        <v>0</v>
      </c>
      <c r="Q354" s="225">
        <v>0</v>
      </c>
      <c r="R354" s="225">
        <f>Q354*H354</f>
        <v>0</v>
      </c>
      <c r="S354" s="225">
        <v>0</v>
      </c>
      <c r="T354" s="225">
        <f>S354*H354</f>
        <v>0</v>
      </c>
      <c r="U354" s="226" t="s">
        <v>19</v>
      </c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R354" s="227" t="s">
        <v>788</v>
      </c>
      <c r="AT354" s="227" t="s">
        <v>337</v>
      </c>
      <c r="AU354" s="227" t="s">
        <v>85</v>
      </c>
      <c r="AY354" s="19" t="s">
        <v>335</v>
      </c>
      <c r="BE354" s="228">
        <f>IF(N354="základní",J354,0)</f>
        <v>0</v>
      </c>
      <c r="BF354" s="228">
        <f>IF(N354="snížená",J354,0)</f>
        <v>0</v>
      </c>
      <c r="BG354" s="228">
        <f>IF(N354="zákl. přenesená",J354,0)</f>
        <v>0</v>
      </c>
      <c r="BH354" s="228">
        <f>IF(N354="sníž. přenesená",J354,0)</f>
        <v>0</v>
      </c>
      <c r="BI354" s="228">
        <f>IF(N354="nulová",J354,0)</f>
        <v>0</v>
      </c>
      <c r="BJ354" s="19" t="s">
        <v>83</v>
      </c>
      <c r="BK354" s="228">
        <f>ROUND(I354*H354,2)</f>
        <v>0</v>
      </c>
      <c r="BL354" s="19" t="s">
        <v>788</v>
      </c>
      <c r="BM354" s="227" t="s">
        <v>5237</v>
      </c>
    </row>
    <row r="355" s="2" customFormat="1">
      <c r="A355" s="40"/>
      <c r="B355" s="41"/>
      <c r="C355" s="42"/>
      <c r="D355" s="229" t="s">
        <v>343</v>
      </c>
      <c r="E355" s="42"/>
      <c r="F355" s="230" t="s">
        <v>5238</v>
      </c>
      <c r="G355" s="42"/>
      <c r="H355" s="42"/>
      <c r="I355" s="231"/>
      <c r="J355" s="42"/>
      <c r="K355" s="42"/>
      <c r="L355" s="46"/>
      <c r="M355" s="232"/>
      <c r="N355" s="233"/>
      <c r="O355" s="86"/>
      <c r="P355" s="86"/>
      <c r="Q355" s="86"/>
      <c r="R355" s="86"/>
      <c r="S355" s="86"/>
      <c r="T355" s="86"/>
      <c r="U355" s="87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T355" s="19" t="s">
        <v>343</v>
      </c>
      <c r="AU355" s="19" t="s">
        <v>85</v>
      </c>
    </row>
    <row r="356" s="2" customFormat="1">
      <c r="A356" s="40"/>
      <c r="B356" s="41"/>
      <c r="C356" s="42"/>
      <c r="D356" s="234" t="s">
        <v>345</v>
      </c>
      <c r="E356" s="42"/>
      <c r="F356" s="235" t="s">
        <v>5239</v>
      </c>
      <c r="G356" s="42"/>
      <c r="H356" s="42"/>
      <c r="I356" s="231"/>
      <c r="J356" s="42"/>
      <c r="K356" s="42"/>
      <c r="L356" s="46"/>
      <c r="M356" s="232"/>
      <c r="N356" s="233"/>
      <c r="O356" s="86"/>
      <c r="P356" s="86"/>
      <c r="Q356" s="86"/>
      <c r="R356" s="86"/>
      <c r="S356" s="86"/>
      <c r="T356" s="86"/>
      <c r="U356" s="87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T356" s="19" t="s">
        <v>345</v>
      </c>
      <c r="AU356" s="19" t="s">
        <v>85</v>
      </c>
    </row>
    <row r="357" s="2" customFormat="1" ht="16.5" customHeight="1">
      <c r="A357" s="40"/>
      <c r="B357" s="41"/>
      <c r="C357" s="257" t="s">
        <v>1077</v>
      </c>
      <c r="D357" s="257" t="s">
        <v>395</v>
      </c>
      <c r="E357" s="258" t="s">
        <v>5240</v>
      </c>
      <c r="F357" s="259" t="s">
        <v>5241</v>
      </c>
      <c r="G357" s="260" t="s">
        <v>618</v>
      </c>
      <c r="H357" s="261">
        <v>330</v>
      </c>
      <c r="I357" s="262"/>
      <c r="J357" s="263">
        <f>ROUND(I357*H357,2)</f>
        <v>0</v>
      </c>
      <c r="K357" s="259" t="s">
        <v>19</v>
      </c>
      <c r="L357" s="264"/>
      <c r="M357" s="265" t="s">
        <v>19</v>
      </c>
      <c r="N357" s="266" t="s">
        <v>47</v>
      </c>
      <c r="O357" s="86"/>
      <c r="P357" s="225">
        <f>O357*H357</f>
        <v>0</v>
      </c>
      <c r="Q357" s="225">
        <v>0</v>
      </c>
      <c r="R357" s="225">
        <f>Q357*H357</f>
        <v>0</v>
      </c>
      <c r="S357" s="225">
        <v>0</v>
      </c>
      <c r="T357" s="225">
        <f>S357*H357</f>
        <v>0</v>
      </c>
      <c r="U357" s="226" t="s">
        <v>19</v>
      </c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R357" s="227" t="s">
        <v>1256</v>
      </c>
      <c r="AT357" s="227" t="s">
        <v>395</v>
      </c>
      <c r="AU357" s="227" t="s">
        <v>85</v>
      </c>
      <c r="AY357" s="19" t="s">
        <v>335</v>
      </c>
      <c r="BE357" s="228">
        <f>IF(N357="základní",J357,0)</f>
        <v>0</v>
      </c>
      <c r="BF357" s="228">
        <f>IF(N357="snížená",J357,0)</f>
        <v>0</v>
      </c>
      <c r="BG357" s="228">
        <f>IF(N357="zákl. přenesená",J357,0)</f>
        <v>0</v>
      </c>
      <c r="BH357" s="228">
        <f>IF(N357="sníž. přenesená",J357,0)</f>
        <v>0</v>
      </c>
      <c r="BI357" s="228">
        <f>IF(N357="nulová",J357,0)</f>
        <v>0</v>
      </c>
      <c r="BJ357" s="19" t="s">
        <v>83</v>
      </c>
      <c r="BK357" s="228">
        <f>ROUND(I357*H357,2)</f>
        <v>0</v>
      </c>
      <c r="BL357" s="19" t="s">
        <v>1256</v>
      </c>
      <c r="BM357" s="227" t="s">
        <v>5242</v>
      </c>
    </row>
    <row r="358" s="2" customFormat="1">
      <c r="A358" s="40"/>
      <c r="B358" s="41"/>
      <c r="C358" s="42"/>
      <c r="D358" s="229" t="s">
        <v>343</v>
      </c>
      <c r="E358" s="42"/>
      <c r="F358" s="230" t="s">
        <v>5241</v>
      </c>
      <c r="G358" s="42"/>
      <c r="H358" s="42"/>
      <c r="I358" s="231"/>
      <c r="J358" s="42"/>
      <c r="K358" s="42"/>
      <c r="L358" s="46"/>
      <c r="M358" s="232"/>
      <c r="N358" s="233"/>
      <c r="O358" s="86"/>
      <c r="P358" s="86"/>
      <c r="Q358" s="86"/>
      <c r="R358" s="86"/>
      <c r="S358" s="86"/>
      <c r="T358" s="86"/>
      <c r="U358" s="87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T358" s="19" t="s">
        <v>343</v>
      </c>
      <c r="AU358" s="19" t="s">
        <v>85</v>
      </c>
    </row>
    <row r="359" s="2" customFormat="1" ht="16.5" customHeight="1">
      <c r="A359" s="40"/>
      <c r="B359" s="41"/>
      <c r="C359" s="216" t="s">
        <v>1084</v>
      </c>
      <c r="D359" s="216" t="s">
        <v>337</v>
      </c>
      <c r="E359" s="217" t="s">
        <v>5243</v>
      </c>
      <c r="F359" s="218" t="s">
        <v>5244</v>
      </c>
      <c r="G359" s="219" t="s">
        <v>618</v>
      </c>
      <c r="H359" s="220">
        <v>825</v>
      </c>
      <c r="I359" s="221"/>
      <c r="J359" s="222">
        <f>ROUND(I359*H359,2)</f>
        <v>0</v>
      </c>
      <c r="K359" s="218" t="s">
        <v>341</v>
      </c>
      <c r="L359" s="46"/>
      <c r="M359" s="223" t="s">
        <v>19</v>
      </c>
      <c r="N359" s="224" t="s">
        <v>47</v>
      </c>
      <c r="O359" s="86"/>
      <c r="P359" s="225">
        <f>O359*H359</f>
        <v>0</v>
      </c>
      <c r="Q359" s="225">
        <v>0</v>
      </c>
      <c r="R359" s="225">
        <f>Q359*H359</f>
        <v>0</v>
      </c>
      <c r="S359" s="225">
        <v>0</v>
      </c>
      <c r="T359" s="225">
        <f>S359*H359</f>
        <v>0</v>
      </c>
      <c r="U359" s="226" t="s">
        <v>19</v>
      </c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R359" s="227" t="s">
        <v>788</v>
      </c>
      <c r="AT359" s="227" t="s">
        <v>337</v>
      </c>
      <c r="AU359" s="227" t="s">
        <v>85</v>
      </c>
      <c r="AY359" s="19" t="s">
        <v>335</v>
      </c>
      <c r="BE359" s="228">
        <f>IF(N359="základní",J359,0)</f>
        <v>0</v>
      </c>
      <c r="BF359" s="228">
        <f>IF(N359="snížená",J359,0)</f>
        <v>0</v>
      </c>
      <c r="BG359" s="228">
        <f>IF(N359="zákl. přenesená",J359,0)</f>
        <v>0</v>
      </c>
      <c r="BH359" s="228">
        <f>IF(N359="sníž. přenesená",J359,0)</f>
        <v>0</v>
      </c>
      <c r="BI359" s="228">
        <f>IF(N359="nulová",J359,0)</f>
        <v>0</v>
      </c>
      <c r="BJ359" s="19" t="s">
        <v>83</v>
      </c>
      <c r="BK359" s="228">
        <f>ROUND(I359*H359,2)</f>
        <v>0</v>
      </c>
      <c r="BL359" s="19" t="s">
        <v>788</v>
      </c>
      <c r="BM359" s="227" t="s">
        <v>5245</v>
      </c>
    </row>
    <row r="360" s="2" customFormat="1">
      <c r="A360" s="40"/>
      <c r="B360" s="41"/>
      <c r="C360" s="42"/>
      <c r="D360" s="229" t="s">
        <v>343</v>
      </c>
      <c r="E360" s="42"/>
      <c r="F360" s="230" t="s">
        <v>5246</v>
      </c>
      <c r="G360" s="42"/>
      <c r="H360" s="42"/>
      <c r="I360" s="231"/>
      <c r="J360" s="42"/>
      <c r="K360" s="42"/>
      <c r="L360" s="46"/>
      <c r="M360" s="232"/>
      <c r="N360" s="233"/>
      <c r="O360" s="86"/>
      <c r="P360" s="86"/>
      <c r="Q360" s="86"/>
      <c r="R360" s="86"/>
      <c r="S360" s="86"/>
      <c r="T360" s="86"/>
      <c r="U360" s="87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T360" s="19" t="s">
        <v>343</v>
      </c>
      <c r="AU360" s="19" t="s">
        <v>85</v>
      </c>
    </row>
    <row r="361" s="2" customFormat="1">
      <c r="A361" s="40"/>
      <c r="B361" s="41"/>
      <c r="C361" s="42"/>
      <c r="D361" s="234" t="s">
        <v>345</v>
      </c>
      <c r="E361" s="42"/>
      <c r="F361" s="235" t="s">
        <v>5247</v>
      </c>
      <c r="G361" s="42"/>
      <c r="H361" s="42"/>
      <c r="I361" s="231"/>
      <c r="J361" s="42"/>
      <c r="K361" s="42"/>
      <c r="L361" s="46"/>
      <c r="M361" s="232"/>
      <c r="N361" s="233"/>
      <c r="O361" s="86"/>
      <c r="P361" s="86"/>
      <c r="Q361" s="86"/>
      <c r="R361" s="86"/>
      <c r="S361" s="86"/>
      <c r="T361" s="86"/>
      <c r="U361" s="87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T361" s="19" t="s">
        <v>345</v>
      </c>
      <c r="AU361" s="19" t="s">
        <v>85</v>
      </c>
    </row>
    <row r="362" s="2" customFormat="1" ht="16.5" customHeight="1">
      <c r="A362" s="40"/>
      <c r="B362" s="41"/>
      <c r="C362" s="216" t="s">
        <v>1089</v>
      </c>
      <c r="D362" s="216" t="s">
        <v>337</v>
      </c>
      <c r="E362" s="217" t="s">
        <v>5248</v>
      </c>
      <c r="F362" s="218" t="s">
        <v>5249</v>
      </c>
      <c r="G362" s="219" t="s">
        <v>618</v>
      </c>
      <c r="H362" s="220">
        <v>1070</v>
      </c>
      <c r="I362" s="221"/>
      <c r="J362" s="222">
        <f>ROUND(I362*H362,2)</f>
        <v>0</v>
      </c>
      <c r="K362" s="218" t="s">
        <v>341</v>
      </c>
      <c r="L362" s="46"/>
      <c r="M362" s="223" t="s">
        <v>19</v>
      </c>
      <c r="N362" s="224" t="s">
        <v>47</v>
      </c>
      <c r="O362" s="86"/>
      <c r="P362" s="225">
        <f>O362*H362</f>
        <v>0</v>
      </c>
      <c r="Q362" s="225">
        <v>0</v>
      </c>
      <c r="R362" s="225">
        <f>Q362*H362</f>
        <v>0</v>
      </c>
      <c r="S362" s="225">
        <v>0</v>
      </c>
      <c r="T362" s="225">
        <f>S362*H362</f>
        <v>0</v>
      </c>
      <c r="U362" s="226" t="s">
        <v>19</v>
      </c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R362" s="227" t="s">
        <v>788</v>
      </c>
      <c r="AT362" s="227" t="s">
        <v>337</v>
      </c>
      <c r="AU362" s="227" t="s">
        <v>85</v>
      </c>
      <c r="AY362" s="19" t="s">
        <v>335</v>
      </c>
      <c r="BE362" s="228">
        <f>IF(N362="základní",J362,0)</f>
        <v>0</v>
      </c>
      <c r="BF362" s="228">
        <f>IF(N362="snížená",J362,0)</f>
        <v>0</v>
      </c>
      <c r="BG362" s="228">
        <f>IF(N362="zákl. přenesená",J362,0)</f>
        <v>0</v>
      </c>
      <c r="BH362" s="228">
        <f>IF(N362="sníž. přenesená",J362,0)</f>
        <v>0</v>
      </c>
      <c r="BI362" s="228">
        <f>IF(N362="nulová",J362,0)</f>
        <v>0</v>
      </c>
      <c r="BJ362" s="19" t="s">
        <v>83</v>
      </c>
      <c r="BK362" s="228">
        <f>ROUND(I362*H362,2)</f>
        <v>0</v>
      </c>
      <c r="BL362" s="19" t="s">
        <v>788</v>
      </c>
      <c r="BM362" s="227" t="s">
        <v>5250</v>
      </c>
    </row>
    <row r="363" s="2" customFormat="1">
      <c r="A363" s="40"/>
      <c r="B363" s="41"/>
      <c r="C363" s="42"/>
      <c r="D363" s="229" t="s">
        <v>343</v>
      </c>
      <c r="E363" s="42"/>
      <c r="F363" s="230" t="s">
        <v>5249</v>
      </c>
      <c r="G363" s="42"/>
      <c r="H363" s="42"/>
      <c r="I363" s="231"/>
      <c r="J363" s="42"/>
      <c r="K363" s="42"/>
      <c r="L363" s="46"/>
      <c r="M363" s="232"/>
      <c r="N363" s="233"/>
      <c r="O363" s="86"/>
      <c r="P363" s="86"/>
      <c r="Q363" s="86"/>
      <c r="R363" s="86"/>
      <c r="S363" s="86"/>
      <c r="T363" s="86"/>
      <c r="U363" s="87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T363" s="19" t="s">
        <v>343</v>
      </c>
      <c r="AU363" s="19" t="s">
        <v>85</v>
      </c>
    </row>
    <row r="364" s="2" customFormat="1">
      <c r="A364" s="40"/>
      <c r="B364" s="41"/>
      <c r="C364" s="42"/>
      <c r="D364" s="234" t="s">
        <v>345</v>
      </c>
      <c r="E364" s="42"/>
      <c r="F364" s="235" t="s">
        <v>5251</v>
      </c>
      <c r="G364" s="42"/>
      <c r="H364" s="42"/>
      <c r="I364" s="231"/>
      <c r="J364" s="42"/>
      <c r="K364" s="42"/>
      <c r="L364" s="46"/>
      <c r="M364" s="232"/>
      <c r="N364" s="233"/>
      <c r="O364" s="86"/>
      <c r="P364" s="86"/>
      <c r="Q364" s="86"/>
      <c r="R364" s="86"/>
      <c r="S364" s="86"/>
      <c r="T364" s="86"/>
      <c r="U364" s="87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T364" s="19" t="s">
        <v>345</v>
      </c>
      <c r="AU364" s="19" t="s">
        <v>85</v>
      </c>
    </row>
    <row r="365" s="2" customFormat="1" ht="16.5" customHeight="1">
      <c r="A365" s="40"/>
      <c r="B365" s="41"/>
      <c r="C365" s="257" t="s">
        <v>1093</v>
      </c>
      <c r="D365" s="257" t="s">
        <v>395</v>
      </c>
      <c r="E365" s="258" t="s">
        <v>5252</v>
      </c>
      <c r="F365" s="259" t="s">
        <v>5253</v>
      </c>
      <c r="G365" s="260" t="s">
        <v>618</v>
      </c>
      <c r="H365" s="261">
        <v>535</v>
      </c>
      <c r="I365" s="262"/>
      <c r="J365" s="263">
        <f>ROUND(I365*H365,2)</f>
        <v>0</v>
      </c>
      <c r="K365" s="259" t="s">
        <v>341</v>
      </c>
      <c r="L365" s="264"/>
      <c r="M365" s="265" t="s">
        <v>19</v>
      </c>
      <c r="N365" s="266" t="s">
        <v>47</v>
      </c>
      <c r="O365" s="86"/>
      <c r="P365" s="225">
        <f>O365*H365</f>
        <v>0</v>
      </c>
      <c r="Q365" s="225">
        <v>1.0000000000000001E-05</v>
      </c>
      <c r="R365" s="225">
        <f>Q365*H365</f>
        <v>0.0053500000000000006</v>
      </c>
      <c r="S365" s="225">
        <v>0</v>
      </c>
      <c r="T365" s="225">
        <f>S365*H365</f>
        <v>0</v>
      </c>
      <c r="U365" s="226" t="s">
        <v>19</v>
      </c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R365" s="227" t="s">
        <v>1256</v>
      </c>
      <c r="AT365" s="227" t="s">
        <v>395</v>
      </c>
      <c r="AU365" s="227" t="s">
        <v>85</v>
      </c>
      <c r="AY365" s="19" t="s">
        <v>335</v>
      </c>
      <c r="BE365" s="228">
        <f>IF(N365="základní",J365,0)</f>
        <v>0</v>
      </c>
      <c r="BF365" s="228">
        <f>IF(N365="snížená",J365,0)</f>
        <v>0</v>
      </c>
      <c r="BG365" s="228">
        <f>IF(N365="zákl. přenesená",J365,0)</f>
        <v>0</v>
      </c>
      <c r="BH365" s="228">
        <f>IF(N365="sníž. přenesená",J365,0)</f>
        <v>0</v>
      </c>
      <c r="BI365" s="228">
        <f>IF(N365="nulová",J365,0)</f>
        <v>0</v>
      </c>
      <c r="BJ365" s="19" t="s">
        <v>83</v>
      </c>
      <c r="BK365" s="228">
        <f>ROUND(I365*H365,2)</f>
        <v>0</v>
      </c>
      <c r="BL365" s="19" t="s">
        <v>1256</v>
      </c>
      <c r="BM365" s="227" t="s">
        <v>5254</v>
      </c>
    </row>
    <row r="366" s="2" customFormat="1">
      <c r="A366" s="40"/>
      <c r="B366" s="41"/>
      <c r="C366" s="42"/>
      <c r="D366" s="229" t="s">
        <v>343</v>
      </c>
      <c r="E366" s="42"/>
      <c r="F366" s="230" t="s">
        <v>5253</v>
      </c>
      <c r="G366" s="42"/>
      <c r="H366" s="42"/>
      <c r="I366" s="231"/>
      <c r="J366" s="42"/>
      <c r="K366" s="42"/>
      <c r="L366" s="46"/>
      <c r="M366" s="232"/>
      <c r="N366" s="233"/>
      <c r="O366" s="86"/>
      <c r="P366" s="86"/>
      <c r="Q366" s="86"/>
      <c r="R366" s="86"/>
      <c r="S366" s="86"/>
      <c r="T366" s="86"/>
      <c r="U366" s="87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T366" s="19" t="s">
        <v>343</v>
      </c>
      <c r="AU366" s="19" t="s">
        <v>85</v>
      </c>
    </row>
    <row r="367" s="2" customFormat="1" ht="16.5" customHeight="1">
      <c r="A367" s="40"/>
      <c r="B367" s="41"/>
      <c r="C367" s="216" t="s">
        <v>1102</v>
      </c>
      <c r="D367" s="216" t="s">
        <v>337</v>
      </c>
      <c r="E367" s="217" t="s">
        <v>5255</v>
      </c>
      <c r="F367" s="218" t="s">
        <v>5256</v>
      </c>
      <c r="G367" s="219" t="s">
        <v>666</v>
      </c>
      <c r="H367" s="220">
        <v>7</v>
      </c>
      <c r="I367" s="221"/>
      <c r="J367" s="222">
        <f>ROUND(I367*H367,2)</f>
        <v>0</v>
      </c>
      <c r="K367" s="218" t="s">
        <v>341</v>
      </c>
      <c r="L367" s="46"/>
      <c r="M367" s="223" t="s">
        <v>19</v>
      </c>
      <c r="N367" s="224" t="s">
        <v>47</v>
      </c>
      <c r="O367" s="86"/>
      <c r="P367" s="225">
        <f>O367*H367</f>
        <v>0</v>
      </c>
      <c r="Q367" s="225">
        <v>0</v>
      </c>
      <c r="R367" s="225">
        <f>Q367*H367</f>
        <v>0</v>
      </c>
      <c r="S367" s="225">
        <v>0</v>
      </c>
      <c r="T367" s="225">
        <f>S367*H367</f>
        <v>0</v>
      </c>
      <c r="U367" s="226" t="s">
        <v>19</v>
      </c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R367" s="227" t="s">
        <v>788</v>
      </c>
      <c r="AT367" s="227" t="s">
        <v>337</v>
      </c>
      <c r="AU367" s="227" t="s">
        <v>85</v>
      </c>
      <c r="AY367" s="19" t="s">
        <v>335</v>
      </c>
      <c r="BE367" s="228">
        <f>IF(N367="základní",J367,0)</f>
        <v>0</v>
      </c>
      <c r="BF367" s="228">
        <f>IF(N367="snížená",J367,0)</f>
        <v>0</v>
      </c>
      <c r="BG367" s="228">
        <f>IF(N367="zákl. přenesená",J367,0)</f>
        <v>0</v>
      </c>
      <c r="BH367" s="228">
        <f>IF(N367="sníž. přenesená",J367,0)</f>
        <v>0</v>
      </c>
      <c r="BI367" s="228">
        <f>IF(N367="nulová",J367,0)</f>
        <v>0</v>
      </c>
      <c r="BJ367" s="19" t="s">
        <v>83</v>
      </c>
      <c r="BK367" s="228">
        <f>ROUND(I367*H367,2)</f>
        <v>0</v>
      </c>
      <c r="BL367" s="19" t="s">
        <v>788</v>
      </c>
      <c r="BM367" s="227" t="s">
        <v>5257</v>
      </c>
    </row>
    <row r="368" s="2" customFormat="1">
      <c r="A368" s="40"/>
      <c r="B368" s="41"/>
      <c r="C368" s="42"/>
      <c r="D368" s="229" t="s">
        <v>343</v>
      </c>
      <c r="E368" s="42"/>
      <c r="F368" s="230" t="s">
        <v>5256</v>
      </c>
      <c r="G368" s="42"/>
      <c r="H368" s="42"/>
      <c r="I368" s="231"/>
      <c r="J368" s="42"/>
      <c r="K368" s="42"/>
      <c r="L368" s="46"/>
      <c r="M368" s="232"/>
      <c r="N368" s="233"/>
      <c r="O368" s="86"/>
      <c r="P368" s="86"/>
      <c r="Q368" s="86"/>
      <c r="R368" s="86"/>
      <c r="S368" s="86"/>
      <c r="T368" s="86"/>
      <c r="U368" s="87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T368" s="19" t="s">
        <v>343</v>
      </c>
      <c r="AU368" s="19" t="s">
        <v>85</v>
      </c>
    </row>
    <row r="369" s="2" customFormat="1">
      <c r="A369" s="40"/>
      <c r="B369" s="41"/>
      <c r="C369" s="42"/>
      <c r="D369" s="234" t="s">
        <v>345</v>
      </c>
      <c r="E369" s="42"/>
      <c r="F369" s="235" t="s">
        <v>5258</v>
      </c>
      <c r="G369" s="42"/>
      <c r="H369" s="42"/>
      <c r="I369" s="231"/>
      <c r="J369" s="42"/>
      <c r="K369" s="42"/>
      <c r="L369" s="46"/>
      <c r="M369" s="232"/>
      <c r="N369" s="233"/>
      <c r="O369" s="86"/>
      <c r="P369" s="86"/>
      <c r="Q369" s="86"/>
      <c r="R369" s="86"/>
      <c r="S369" s="86"/>
      <c r="T369" s="86"/>
      <c r="U369" s="87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T369" s="19" t="s">
        <v>345</v>
      </c>
      <c r="AU369" s="19" t="s">
        <v>85</v>
      </c>
    </row>
    <row r="370" s="2" customFormat="1" ht="16.5" customHeight="1">
      <c r="A370" s="40"/>
      <c r="B370" s="41"/>
      <c r="C370" s="257" t="s">
        <v>1108</v>
      </c>
      <c r="D370" s="257" t="s">
        <v>395</v>
      </c>
      <c r="E370" s="258" t="s">
        <v>5259</v>
      </c>
      <c r="F370" s="259" t="s">
        <v>5260</v>
      </c>
      <c r="G370" s="260" t="s">
        <v>618</v>
      </c>
      <c r="H370" s="261">
        <v>535</v>
      </c>
      <c r="I370" s="262"/>
      <c r="J370" s="263">
        <f>ROUND(I370*H370,2)</f>
        <v>0</v>
      </c>
      <c r="K370" s="259" t="s">
        <v>341</v>
      </c>
      <c r="L370" s="264"/>
      <c r="M370" s="265" t="s">
        <v>19</v>
      </c>
      <c r="N370" s="266" t="s">
        <v>47</v>
      </c>
      <c r="O370" s="86"/>
      <c r="P370" s="225">
        <f>O370*H370</f>
        <v>0</v>
      </c>
      <c r="Q370" s="225">
        <v>1.0000000000000001E-05</v>
      </c>
      <c r="R370" s="225">
        <f>Q370*H370</f>
        <v>0.0053500000000000006</v>
      </c>
      <c r="S370" s="225">
        <v>0</v>
      </c>
      <c r="T370" s="225">
        <f>S370*H370</f>
        <v>0</v>
      </c>
      <c r="U370" s="226" t="s">
        <v>19</v>
      </c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R370" s="227" t="s">
        <v>1256</v>
      </c>
      <c r="AT370" s="227" t="s">
        <v>395</v>
      </c>
      <c r="AU370" s="227" t="s">
        <v>85</v>
      </c>
      <c r="AY370" s="19" t="s">
        <v>335</v>
      </c>
      <c r="BE370" s="228">
        <f>IF(N370="základní",J370,0)</f>
        <v>0</v>
      </c>
      <c r="BF370" s="228">
        <f>IF(N370="snížená",J370,0)</f>
        <v>0</v>
      </c>
      <c r="BG370" s="228">
        <f>IF(N370="zákl. přenesená",J370,0)</f>
        <v>0</v>
      </c>
      <c r="BH370" s="228">
        <f>IF(N370="sníž. přenesená",J370,0)</f>
        <v>0</v>
      </c>
      <c r="BI370" s="228">
        <f>IF(N370="nulová",J370,0)</f>
        <v>0</v>
      </c>
      <c r="BJ370" s="19" t="s">
        <v>83</v>
      </c>
      <c r="BK370" s="228">
        <f>ROUND(I370*H370,2)</f>
        <v>0</v>
      </c>
      <c r="BL370" s="19" t="s">
        <v>1256</v>
      </c>
      <c r="BM370" s="227" t="s">
        <v>5261</v>
      </c>
    </row>
    <row r="371" s="2" customFormat="1">
      <c r="A371" s="40"/>
      <c r="B371" s="41"/>
      <c r="C371" s="42"/>
      <c r="D371" s="229" t="s">
        <v>343</v>
      </c>
      <c r="E371" s="42"/>
      <c r="F371" s="230" t="s">
        <v>5260</v>
      </c>
      <c r="G371" s="42"/>
      <c r="H371" s="42"/>
      <c r="I371" s="231"/>
      <c r="J371" s="42"/>
      <c r="K371" s="42"/>
      <c r="L371" s="46"/>
      <c r="M371" s="232"/>
      <c r="N371" s="233"/>
      <c r="O371" s="86"/>
      <c r="P371" s="86"/>
      <c r="Q371" s="86"/>
      <c r="R371" s="86"/>
      <c r="S371" s="86"/>
      <c r="T371" s="86"/>
      <c r="U371" s="87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T371" s="19" t="s">
        <v>343</v>
      </c>
      <c r="AU371" s="19" t="s">
        <v>85</v>
      </c>
    </row>
    <row r="372" s="2" customFormat="1" ht="16.5" customHeight="1">
      <c r="A372" s="40"/>
      <c r="B372" s="41"/>
      <c r="C372" s="216" t="s">
        <v>1127</v>
      </c>
      <c r="D372" s="216" t="s">
        <v>337</v>
      </c>
      <c r="E372" s="217" t="s">
        <v>5262</v>
      </c>
      <c r="F372" s="218" t="s">
        <v>5263</v>
      </c>
      <c r="G372" s="219" t="s">
        <v>666</v>
      </c>
      <c r="H372" s="220">
        <v>7</v>
      </c>
      <c r="I372" s="221"/>
      <c r="J372" s="222">
        <f>ROUND(I372*H372,2)</f>
        <v>0</v>
      </c>
      <c r="K372" s="218" t="s">
        <v>341</v>
      </c>
      <c r="L372" s="46"/>
      <c r="M372" s="223" t="s">
        <v>19</v>
      </c>
      <c r="N372" s="224" t="s">
        <v>47</v>
      </c>
      <c r="O372" s="86"/>
      <c r="P372" s="225">
        <f>O372*H372</f>
        <v>0</v>
      </c>
      <c r="Q372" s="225">
        <v>0</v>
      </c>
      <c r="R372" s="225">
        <f>Q372*H372</f>
        <v>0</v>
      </c>
      <c r="S372" s="225">
        <v>0</v>
      </c>
      <c r="T372" s="225">
        <f>S372*H372</f>
        <v>0</v>
      </c>
      <c r="U372" s="226" t="s">
        <v>19</v>
      </c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R372" s="227" t="s">
        <v>788</v>
      </c>
      <c r="AT372" s="227" t="s">
        <v>337</v>
      </c>
      <c r="AU372" s="227" t="s">
        <v>85</v>
      </c>
      <c r="AY372" s="19" t="s">
        <v>335</v>
      </c>
      <c r="BE372" s="228">
        <f>IF(N372="základní",J372,0)</f>
        <v>0</v>
      </c>
      <c r="BF372" s="228">
        <f>IF(N372="snížená",J372,0)</f>
        <v>0</v>
      </c>
      <c r="BG372" s="228">
        <f>IF(N372="zákl. přenesená",J372,0)</f>
        <v>0</v>
      </c>
      <c r="BH372" s="228">
        <f>IF(N372="sníž. přenesená",J372,0)</f>
        <v>0</v>
      </c>
      <c r="BI372" s="228">
        <f>IF(N372="nulová",J372,0)</f>
        <v>0</v>
      </c>
      <c r="BJ372" s="19" t="s">
        <v>83</v>
      </c>
      <c r="BK372" s="228">
        <f>ROUND(I372*H372,2)</f>
        <v>0</v>
      </c>
      <c r="BL372" s="19" t="s">
        <v>788</v>
      </c>
      <c r="BM372" s="227" t="s">
        <v>5264</v>
      </c>
    </row>
    <row r="373" s="2" customFormat="1">
      <c r="A373" s="40"/>
      <c r="B373" s="41"/>
      <c r="C373" s="42"/>
      <c r="D373" s="229" t="s">
        <v>343</v>
      </c>
      <c r="E373" s="42"/>
      <c r="F373" s="230" t="s">
        <v>5263</v>
      </c>
      <c r="G373" s="42"/>
      <c r="H373" s="42"/>
      <c r="I373" s="231"/>
      <c r="J373" s="42"/>
      <c r="K373" s="42"/>
      <c r="L373" s="46"/>
      <c r="M373" s="232"/>
      <c r="N373" s="233"/>
      <c r="O373" s="86"/>
      <c r="P373" s="86"/>
      <c r="Q373" s="86"/>
      <c r="R373" s="86"/>
      <c r="S373" s="86"/>
      <c r="T373" s="86"/>
      <c r="U373" s="87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T373" s="19" t="s">
        <v>343</v>
      </c>
      <c r="AU373" s="19" t="s">
        <v>85</v>
      </c>
    </row>
    <row r="374" s="2" customFormat="1">
      <c r="A374" s="40"/>
      <c r="B374" s="41"/>
      <c r="C374" s="42"/>
      <c r="D374" s="234" t="s">
        <v>345</v>
      </c>
      <c r="E374" s="42"/>
      <c r="F374" s="235" t="s">
        <v>5265</v>
      </c>
      <c r="G374" s="42"/>
      <c r="H374" s="42"/>
      <c r="I374" s="231"/>
      <c r="J374" s="42"/>
      <c r="K374" s="42"/>
      <c r="L374" s="46"/>
      <c r="M374" s="232"/>
      <c r="N374" s="233"/>
      <c r="O374" s="86"/>
      <c r="P374" s="86"/>
      <c r="Q374" s="86"/>
      <c r="R374" s="86"/>
      <c r="S374" s="86"/>
      <c r="T374" s="86"/>
      <c r="U374" s="87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T374" s="19" t="s">
        <v>345</v>
      </c>
      <c r="AU374" s="19" t="s">
        <v>85</v>
      </c>
    </row>
    <row r="375" s="2" customFormat="1" ht="24.15" customHeight="1">
      <c r="A375" s="40"/>
      <c r="B375" s="41"/>
      <c r="C375" s="257" t="s">
        <v>1133</v>
      </c>
      <c r="D375" s="257" t="s">
        <v>395</v>
      </c>
      <c r="E375" s="258" t="s">
        <v>5266</v>
      </c>
      <c r="F375" s="259" t="s">
        <v>5267</v>
      </c>
      <c r="G375" s="260" t="s">
        <v>666</v>
      </c>
      <c r="H375" s="261">
        <v>2</v>
      </c>
      <c r="I375" s="262"/>
      <c r="J375" s="263">
        <f>ROUND(I375*H375,2)</f>
        <v>0</v>
      </c>
      <c r="K375" s="259" t="s">
        <v>19</v>
      </c>
      <c r="L375" s="264"/>
      <c r="M375" s="265" t="s">
        <v>19</v>
      </c>
      <c r="N375" s="266" t="s">
        <v>47</v>
      </c>
      <c r="O375" s="86"/>
      <c r="P375" s="225">
        <f>O375*H375</f>
        <v>0</v>
      </c>
      <c r="Q375" s="225">
        <v>0.00050000000000000001</v>
      </c>
      <c r="R375" s="225">
        <f>Q375*H375</f>
        <v>0.001</v>
      </c>
      <c r="S375" s="225">
        <v>0</v>
      </c>
      <c r="T375" s="225">
        <f>S375*H375</f>
        <v>0</v>
      </c>
      <c r="U375" s="226" t="s">
        <v>19</v>
      </c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R375" s="227" t="s">
        <v>1256</v>
      </c>
      <c r="AT375" s="227" t="s">
        <v>395</v>
      </c>
      <c r="AU375" s="227" t="s">
        <v>85</v>
      </c>
      <c r="AY375" s="19" t="s">
        <v>335</v>
      </c>
      <c r="BE375" s="228">
        <f>IF(N375="základní",J375,0)</f>
        <v>0</v>
      </c>
      <c r="BF375" s="228">
        <f>IF(N375="snížená",J375,0)</f>
        <v>0</v>
      </c>
      <c r="BG375" s="228">
        <f>IF(N375="zákl. přenesená",J375,0)</f>
        <v>0</v>
      </c>
      <c r="BH375" s="228">
        <f>IF(N375="sníž. přenesená",J375,0)</f>
        <v>0</v>
      </c>
      <c r="BI375" s="228">
        <f>IF(N375="nulová",J375,0)</f>
        <v>0</v>
      </c>
      <c r="BJ375" s="19" t="s">
        <v>83</v>
      </c>
      <c r="BK375" s="228">
        <f>ROUND(I375*H375,2)</f>
        <v>0</v>
      </c>
      <c r="BL375" s="19" t="s">
        <v>1256</v>
      </c>
      <c r="BM375" s="227" t="s">
        <v>5268</v>
      </c>
    </row>
    <row r="376" s="2" customFormat="1">
      <c r="A376" s="40"/>
      <c r="B376" s="41"/>
      <c r="C376" s="42"/>
      <c r="D376" s="229" t="s">
        <v>343</v>
      </c>
      <c r="E376" s="42"/>
      <c r="F376" s="230" t="s">
        <v>5269</v>
      </c>
      <c r="G376" s="42"/>
      <c r="H376" s="42"/>
      <c r="I376" s="231"/>
      <c r="J376" s="42"/>
      <c r="K376" s="42"/>
      <c r="L376" s="46"/>
      <c r="M376" s="232"/>
      <c r="N376" s="233"/>
      <c r="O376" s="86"/>
      <c r="P376" s="86"/>
      <c r="Q376" s="86"/>
      <c r="R376" s="86"/>
      <c r="S376" s="86"/>
      <c r="T376" s="86"/>
      <c r="U376" s="87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T376" s="19" t="s">
        <v>343</v>
      </c>
      <c r="AU376" s="19" t="s">
        <v>85</v>
      </c>
    </row>
    <row r="377" s="2" customFormat="1" ht="16.5" customHeight="1">
      <c r="A377" s="40"/>
      <c r="B377" s="41"/>
      <c r="C377" s="257" t="s">
        <v>1138</v>
      </c>
      <c r="D377" s="257" t="s">
        <v>395</v>
      </c>
      <c r="E377" s="258" t="s">
        <v>5270</v>
      </c>
      <c r="F377" s="259" t="s">
        <v>5271</v>
      </c>
      <c r="G377" s="260" t="s">
        <v>666</v>
      </c>
      <c r="H377" s="261">
        <v>4</v>
      </c>
      <c r="I377" s="262"/>
      <c r="J377" s="263">
        <f>ROUND(I377*H377,2)</f>
        <v>0</v>
      </c>
      <c r="K377" s="259" t="s">
        <v>19</v>
      </c>
      <c r="L377" s="264"/>
      <c r="M377" s="265" t="s">
        <v>19</v>
      </c>
      <c r="N377" s="266" t="s">
        <v>47</v>
      </c>
      <c r="O377" s="86"/>
      <c r="P377" s="225">
        <f>O377*H377</f>
        <v>0</v>
      </c>
      <c r="Q377" s="225">
        <v>0.00050000000000000001</v>
      </c>
      <c r="R377" s="225">
        <f>Q377*H377</f>
        <v>0.002</v>
      </c>
      <c r="S377" s="225">
        <v>0</v>
      </c>
      <c r="T377" s="225">
        <f>S377*H377</f>
        <v>0</v>
      </c>
      <c r="U377" s="226" t="s">
        <v>19</v>
      </c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R377" s="227" t="s">
        <v>1256</v>
      </c>
      <c r="AT377" s="227" t="s">
        <v>395</v>
      </c>
      <c r="AU377" s="227" t="s">
        <v>85</v>
      </c>
      <c r="AY377" s="19" t="s">
        <v>335</v>
      </c>
      <c r="BE377" s="228">
        <f>IF(N377="základní",J377,0)</f>
        <v>0</v>
      </c>
      <c r="BF377" s="228">
        <f>IF(N377="snížená",J377,0)</f>
        <v>0</v>
      </c>
      <c r="BG377" s="228">
        <f>IF(N377="zákl. přenesená",J377,0)</f>
        <v>0</v>
      </c>
      <c r="BH377" s="228">
        <f>IF(N377="sníž. přenesená",J377,0)</f>
        <v>0</v>
      </c>
      <c r="BI377" s="228">
        <f>IF(N377="nulová",J377,0)</f>
        <v>0</v>
      </c>
      <c r="BJ377" s="19" t="s">
        <v>83</v>
      </c>
      <c r="BK377" s="228">
        <f>ROUND(I377*H377,2)</f>
        <v>0</v>
      </c>
      <c r="BL377" s="19" t="s">
        <v>1256</v>
      </c>
      <c r="BM377" s="227" t="s">
        <v>5272</v>
      </c>
    </row>
    <row r="378" s="2" customFormat="1">
      <c r="A378" s="40"/>
      <c r="B378" s="41"/>
      <c r="C378" s="42"/>
      <c r="D378" s="229" t="s">
        <v>343</v>
      </c>
      <c r="E378" s="42"/>
      <c r="F378" s="230" t="s">
        <v>5273</v>
      </c>
      <c r="G378" s="42"/>
      <c r="H378" s="42"/>
      <c r="I378" s="231"/>
      <c r="J378" s="42"/>
      <c r="K378" s="42"/>
      <c r="L378" s="46"/>
      <c r="M378" s="232"/>
      <c r="N378" s="233"/>
      <c r="O378" s="86"/>
      <c r="P378" s="86"/>
      <c r="Q378" s="86"/>
      <c r="R378" s="86"/>
      <c r="S378" s="86"/>
      <c r="T378" s="86"/>
      <c r="U378" s="87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T378" s="19" t="s">
        <v>343</v>
      </c>
      <c r="AU378" s="19" t="s">
        <v>85</v>
      </c>
    </row>
    <row r="379" s="2" customFormat="1" ht="16.5" customHeight="1">
      <c r="A379" s="40"/>
      <c r="B379" s="41"/>
      <c r="C379" s="216" t="s">
        <v>1146</v>
      </c>
      <c r="D379" s="216" t="s">
        <v>337</v>
      </c>
      <c r="E379" s="217" t="s">
        <v>5274</v>
      </c>
      <c r="F379" s="218" t="s">
        <v>5275</v>
      </c>
      <c r="G379" s="219" t="s">
        <v>666</v>
      </c>
      <c r="H379" s="220">
        <v>4</v>
      </c>
      <c r="I379" s="221"/>
      <c r="J379" s="222">
        <f>ROUND(I379*H379,2)</f>
        <v>0</v>
      </c>
      <c r="K379" s="218" t="s">
        <v>341</v>
      </c>
      <c r="L379" s="46"/>
      <c r="M379" s="223" t="s">
        <v>19</v>
      </c>
      <c r="N379" s="224" t="s">
        <v>47</v>
      </c>
      <c r="O379" s="86"/>
      <c r="P379" s="225">
        <f>O379*H379</f>
        <v>0</v>
      </c>
      <c r="Q379" s="225">
        <v>0</v>
      </c>
      <c r="R379" s="225">
        <f>Q379*H379</f>
        <v>0</v>
      </c>
      <c r="S379" s="225">
        <v>0</v>
      </c>
      <c r="T379" s="225">
        <f>S379*H379</f>
        <v>0</v>
      </c>
      <c r="U379" s="226" t="s">
        <v>19</v>
      </c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R379" s="227" t="s">
        <v>447</v>
      </c>
      <c r="AT379" s="227" t="s">
        <v>337</v>
      </c>
      <c r="AU379" s="227" t="s">
        <v>85</v>
      </c>
      <c r="AY379" s="19" t="s">
        <v>335</v>
      </c>
      <c r="BE379" s="228">
        <f>IF(N379="základní",J379,0)</f>
        <v>0</v>
      </c>
      <c r="BF379" s="228">
        <f>IF(N379="snížená",J379,0)</f>
        <v>0</v>
      </c>
      <c r="BG379" s="228">
        <f>IF(N379="zákl. přenesená",J379,0)</f>
        <v>0</v>
      </c>
      <c r="BH379" s="228">
        <f>IF(N379="sníž. přenesená",J379,0)</f>
        <v>0</v>
      </c>
      <c r="BI379" s="228">
        <f>IF(N379="nulová",J379,0)</f>
        <v>0</v>
      </c>
      <c r="BJ379" s="19" t="s">
        <v>83</v>
      </c>
      <c r="BK379" s="228">
        <f>ROUND(I379*H379,2)</f>
        <v>0</v>
      </c>
      <c r="BL379" s="19" t="s">
        <v>447</v>
      </c>
      <c r="BM379" s="227" t="s">
        <v>5276</v>
      </c>
    </row>
    <row r="380" s="2" customFormat="1">
      <c r="A380" s="40"/>
      <c r="B380" s="41"/>
      <c r="C380" s="42"/>
      <c r="D380" s="229" t="s">
        <v>343</v>
      </c>
      <c r="E380" s="42"/>
      <c r="F380" s="230" t="s">
        <v>5277</v>
      </c>
      <c r="G380" s="42"/>
      <c r="H380" s="42"/>
      <c r="I380" s="231"/>
      <c r="J380" s="42"/>
      <c r="K380" s="42"/>
      <c r="L380" s="46"/>
      <c r="M380" s="232"/>
      <c r="N380" s="233"/>
      <c r="O380" s="86"/>
      <c r="P380" s="86"/>
      <c r="Q380" s="86"/>
      <c r="R380" s="86"/>
      <c r="S380" s="86"/>
      <c r="T380" s="86"/>
      <c r="U380" s="87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T380" s="19" t="s">
        <v>343</v>
      </c>
      <c r="AU380" s="19" t="s">
        <v>85</v>
      </c>
    </row>
    <row r="381" s="2" customFormat="1">
      <c r="A381" s="40"/>
      <c r="B381" s="41"/>
      <c r="C381" s="42"/>
      <c r="D381" s="234" t="s">
        <v>345</v>
      </c>
      <c r="E381" s="42"/>
      <c r="F381" s="235" t="s">
        <v>5278</v>
      </c>
      <c r="G381" s="42"/>
      <c r="H381" s="42"/>
      <c r="I381" s="231"/>
      <c r="J381" s="42"/>
      <c r="K381" s="42"/>
      <c r="L381" s="46"/>
      <c r="M381" s="232"/>
      <c r="N381" s="233"/>
      <c r="O381" s="86"/>
      <c r="P381" s="86"/>
      <c r="Q381" s="86"/>
      <c r="R381" s="86"/>
      <c r="S381" s="86"/>
      <c r="T381" s="86"/>
      <c r="U381" s="87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T381" s="19" t="s">
        <v>345</v>
      </c>
      <c r="AU381" s="19" t="s">
        <v>85</v>
      </c>
    </row>
    <row r="382" s="2" customFormat="1" ht="16.5" customHeight="1">
      <c r="A382" s="40"/>
      <c r="B382" s="41"/>
      <c r="C382" s="257" t="s">
        <v>1154</v>
      </c>
      <c r="D382" s="257" t="s">
        <v>395</v>
      </c>
      <c r="E382" s="258" t="s">
        <v>5279</v>
      </c>
      <c r="F382" s="259" t="s">
        <v>5280</v>
      </c>
      <c r="G382" s="260" t="s">
        <v>666</v>
      </c>
      <c r="H382" s="261">
        <v>4</v>
      </c>
      <c r="I382" s="262"/>
      <c r="J382" s="263">
        <f>ROUND(I382*H382,2)</f>
        <v>0</v>
      </c>
      <c r="K382" s="259" t="s">
        <v>19</v>
      </c>
      <c r="L382" s="264"/>
      <c r="M382" s="265" t="s">
        <v>19</v>
      </c>
      <c r="N382" s="266" t="s">
        <v>47</v>
      </c>
      <c r="O382" s="86"/>
      <c r="P382" s="225">
        <f>O382*H382</f>
        <v>0</v>
      </c>
      <c r="Q382" s="225">
        <v>0.00013999999999999999</v>
      </c>
      <c r="R382" s="225">
        <f>Q382*H382</f>
        <v>0.00055999999999999995</v>
      </c>
      <c r="S382" s="225">
        <v>0</v>
      </c>
      <c r="T382" s="225">
        <f>S382*H382</f>
        <v>0</v>
      </c>
      <c r="U382" s="226" t="s">
        <v>19</v>
      </c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R382" s="227" t="s">
        <v>2047</v>
      </c>
      <c r="AT382" s="227" t="s">
        <v>395</v>
      </c>
      <c r="AU382" s="227" t="s">
        <v>85</v>
      </c>
      <c r="AY382" s="19" t="s">
        <v>335</v>
      </c>
      <c r="BE382" s="228">
        <f>IF(N382="základní",J382,0)</f>
        <v>0</v>
      </c>
      <c r="BF382" s="228">
        <f>IF(N382="snížená",J382,0)</f>
        <v>0</v>
      </c>
      <c r="BG382" s="228">
        <f>IF(N382="zákl. přenesená",J382,0)</f>
        <v>0</v>
      </c>
      <c r="BH382" s="228">
        <f>IF(N382="sníž. přenesená",J382,0)</f>
        <v>0</v>
      </c>
      <c r="BI382" s="228">
        <f>IF(N382="nulová",J382,0)</f>
        <v>0</v>
      </c>
      <c r="BJ382" s="19" t="s">
        <v>83</v>
      </c>
      <c r="BK382" s="228">
        <f>ROUND(I382*H382,2)</f>
        <v>0</v>
      </c>
      <c r="BL382" s="19" t="s">
        <v>788</v>
      </c>
      <c r="BM382" s="227" t="s">
        <v>5281</v>
      </c>
    </row>
    <row r="383" s="2" customFormat="1">
      <c r="A383" s="40"/>
      <c r="B383" s="41"/>
      <c r="C383" s="42"/>
      <c r="D383" s="229" t="s">
        <v>343</v>
      </c>
      <c r="E383" s="42"/>
      <c r="F383" s="230" t="s">
        <v>5282</v>
      </c>
      <c r="G383" s="42"/>
      <c r="H383" s="42"/>
      <c r="I383" s="231"/>
      <c r="J383" s="42"/>
      <c r="K383" s="42"/>
      <c r="L383" s="46"/>
      <c r="M383" s="232"/>
      <c r="N383" s="233"/>
      <c r="O383" s="86"/>
      <c r="P383" s="86"/>
      <c r="Q383" s="86"/>
      <c r="R383" s="86"/>
      <c r="S383" s="86"/>
      <c r="T383" s="86"/>
      <c r="U383" s="87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T383" s="19" t="s">
        <v>343</v>
      </c>
      <c r="AU383" s="19" t="s">
        <v>85</v>
      </c>
    </row>
    <row r="384" s="2" customFormat="1" ht="16.5" customHeight="1">
      <c r="A384" s="40"/>
      <c r="B384" s="41"/>
      <c r="C384" s="216" t="s">
        <v>1162</v>
      </c>
      <c r="D384" s="216" t="s">
        <v>337</v>
      </c>
      <c r="E384" s="217" t="s">
        <v>5283</v>
      </c>
      <c r="F384" s="218" t="s">
        <v>5284</v>
      </c>
      <c r="G384" s="219" t="s">
        <v>666</v>
      </c>
      <c r="H384" s="220">
        <v>45</v>
      </c>
      <c r="I384" s="221"/>
      <c r="J384" s="222">
        <f>ROUND(I384*H384,2)</f>
        <v>0</v>
      </c>
      <c r="K384" s="218" t="s">
        <v>341</v>
      </c>
      <c r="L384" s="46"/>
      <c r="M384" s="223" t="s">
        <v>19</v>
      </c>
      <c r="N384" s="224" t="s">
        <v>47</v>
      </c>
      <c r="O384" s="86"/>
      <c r="P384" s="225">
        <f>O384*H384</f>
        <v>0</v>
      </c>
      <c r="Q384" s="225">
        <v>0</v>
      </c>
      <c r="R384" s="225">
        <f>Q384*H384</f>
        <v>0</v>
      </c>
      <c r="S384" s="225">
        <v>0</v>
      </c>
      <c r="T384" s="225">
        <f>S384*H384</f>
        <v>0</v>
      </c>
      <c r="U384" s="226" t="s">
        <v>19</v>
      </c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R384" s="227" t="s">
        <v>788</v>
      </c>
      <c r="AT384" s="227" t="s">
        <v>337</v>
      </c>
      <c r="AU384" s="227" t="s">
        <v>85</v>
      </c>
      <c r="AY384" s="19" t="s">
        <v>335</v>
      </c>
      <c r="BE384" s="228">
        <f>IF(N384="základní",J384,0)</f>
        <v>0</v>
      </c>
      <c r="BF384" s="228">
        <f>IF(N384="snížená",J384,0)</f>
        <v>0</v>
      </c>
      <c r="BG384" s="228">
        <f>IF(N384="zákl. přenesená",J384,0)</f>
        <v>0</v>
      </c>
      <c r="BH384" s="228">
        <f>IF(N384="sníž. přenesená",J384,0)</f>
        <v>0</v>
      </c>
      <c r="BI384" s="228">
        <f>IF(N384="nulová",J384,0)</f>
        <v>0</v>
      </c>
      <c r="BJ384" s="19" t="s">
        <v>83</v>
      </c>
      <c r="BK384" s="228">
        <f>ROUND(I384*H384,2)</f>
        <v>0</v>
      </c>
      <c r="BL384" s="19" t="s">
        <v>788</v>
      </c>
      <c r="BM384" s="227" t="s">
        <v>5285</v>
      </c>
    </row>
    <row r="385" s="2" customFormat="1">
      <c r="A385" s="40"/>
      <c r="B385" s="41"/>
      <c r="C385" s="42"/>
      <c r="D385" s="229" t="s">
        <v>343</v>
      </c>
      <c r="E385" s="42"/>
      <c r="F385" s="230" t="s">
        <v>5286</v>
      </c>
      <c r="G385" s="42"/>
      <c r="H385" s="42"/>
      <c r="I385" s="231"/>
      <c r="J385" s="42"/>
      <c r="K385" s="42"/>
      <c r="L385" s="46"/>
      <c r="M385" s="232"/>
      <c r="N385" s="233"/>
      <c r="O385" s="86"/>
      <c r="P385" s="86"/>
      <c r="Q385" s="86"/>
      <c r="R385" s="86"/>
      <c r="S385" s="86"/>
      <c r="T385" s="86"/>
      <c r="U385" s="87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T385" s="19" t="s">
        <v>343</v>
      </c>
      <c r="AU385" s="19" t="s">
        <v>85</v>
      </c>
    </row>
    <row r="386" s="2" customFormat="1">
      <c r="A386" s="40"/>
      <c r="B386" s="41"/>
      <c r="C386" s="42"/>
      <c r="D386" s="234" t="s">
        <v>345</v>
      </c>
      <c r="E386" s="42"/>
      <c r="F386" s="235" t="s">
        <v>5287</v>
      </c>
      <c r="G386" s="42"/>
      <c r="H386" s="42"/>
      <c r="I386" s="231"/>
      <c r="J386" s="42"/>
      <c r="K386" s="42"/>
      <c r="L386" s="46"/>
      <c r="M386" s="232"/>
      <c r="N386" s="233"/>
      <c r="O386" s="86"/>
      <c r="P386" s="86"/>
      <c r="Q386" s="86"/>
      <c r="R386" s="86"/>
      <c r="S386" s="86"/>
      <c r="T386" s="86"/>
      <c r="U386" s="87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T386" s="19" t="s">
        <v>345</v>
      </c>
      <c r="AU386" s="19" t="s">
        <v>85</v>
      </c>
    </row>
    <row r="387" s="2" customFormat="1" ht="16.5" customHeight="1">
      <c r="A387" s="40"/>
      <c r="B387" s="41"/>
      <c r="C387" s="257" t="s">
        <v>1172</v>
      </c>
      <c r="D387" s="257" t="s">
        <v>395</v>
      </c>
      <c r="E387" s="258" t="s">
        <v>5288</v>
      </c>
      <c r="F387" s="259" t="s">
        <v>5289</v>
      </c>
      <c r="G387" s="260" t="s">
        <v>666</v>
      </c>
      <c r="H387" s="261">
        <v>45</v>
      </c>
      <c r="I387" s="262"/>
      <c r="J387" s="263">
        <f>ROUND(I387*H387,2)</f>
        <v>0</v>
      </c>
      <c r="K387" s="259" t="s">
        <v>19</v>
      </c>
      <c r="L387" s="264"/>
      <c r="M387" s="265" t="s">
        <v>19</v>
      </c>
      <c r="N387" s="266" t="s">
        <v>47</v>
      </c>
      <c r="O387" s="86"/>
      <c r="P387" s="225">
        <f>O387*H387</f>
        <v>0</v>
      </c>
      <c r="Q387" s="225">
        <v>6.9999999999999994E-05</v>
      </c>
      <c r="R387" s="225">
        <f>Q387*H387</f>
        <v>0.0031499999999999996</v>
      </c>
      <c r="S387" s="225">
        <v>0</v>
      </c>
      <c r="T387" s="225">
        <f>S387*H387</f>
        <v>0</v>
      </c>
      <c r="U387" s="226" t="s">
        <v>19</v>
      </c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R387" s="227" t="s">
        <v>1256</v>
      </c>
      <c r="AT387" s="227" t="s">
        <v>395</v>
      </c>
      <c r="AU387" s="227" t="s">
        <v>85</v>
      </c>
      <c r="AY387" s="19" t="s">
        <v>335</v>
      </c>
      <c r="BE387" s="228">
        <f>IF(N387="základní",J387,0)</f>
        <v>0</v>
      </c>
      <c r="BF387" s="228">
        <f>IF(N387="snížená",J387,0)</f>
        <v>0</v>
      </c>
      <c r="BG387" s="228">
        <f>IF(N387="zákl. přenesená",J387,0)</f>
        <v>0</v>
      </c>
      <c r="BH387" s="228">
        <f>IF(N387="sníž. přenesená",J387,0)</f>
        <v>0</v>
      </c>
      <c r="BI387" s="228">
        <f>IF(N387="nulová",J387,0)</f>
        <v>0</v>
      </c>
      <c r="BJ387" s="19" t="s">
        <v>83</v>
      </c>
      <c r="BK387" s="228">
        <f>ROUND(I387*H387,2)</f>
        <v>0</v>
      </c>
      <c r="BL387" s="19" t="s">
        <v>1256</v>
      </c>
      <c r="BM387" s="227" t="s">
        <v>5290</v>
      </c>
    </row>
    <row r="388" s="2" customFormat="1">
      <c r="A388" s="40"/>
      <c r="B388" s="41"/>
      <c r="C388" s="42"/>
      <c r="D388" s="229" t="s">
        <v>343</v>
      </c>
      <c r="E388" s="42"/>
      <c r="F388" s="230" t="s">
        <v>5289</v>
      </c>
      <c r="G388" s="42"/>
      <c r="H388" s="42"/>
      <c r="I388" s="231"/>
      <c r="J388" s="42"/>
      <c r="K388" s="42"/>
      <c r="L388" s="46"/>
      <c r="M388" s="232"/>
      <c r="N388" s="233"/>
      <c r="O388" s="86"/>
      <c r="P388" s="86"/>
      <c r="Q388" s="86"/>
      <c r="R388" s="86"/>
      <c r="S388" s="86"/>
      <c r="T388" s="86"/>
      <c r="U388" s="87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T388" s="19" t="s">
        <v>343</v>
      </c>
      <c r="AU388" s="19" t="s">
        <v>85</v>
      </c>
    </row>
    <row r="389" s="2" customFormat="1" ht="16.5" customHeight="1">
      <c r="A389" s="40"/>
      <c r="B389" s="41"/>
      <c r="C389" s="216" t="s">
        <v>1178</v>
      </c>
      <c r="D389" s="216" t="s">
        <v>337</v>
      </c>
      <c r="E389" s="217" t="s">
        <v>5291</v>
      </c>
      <c r="F389" s="218" t="s">
        <v>5292</v>
      </c>
      <c r="G389" s="219" t="s">
        <v>666</v>
      </c>
      <c r="H389" s="220">
        <v>4</v>
      </c>
      <c r="I389" s="221"/>
      <c r="J389" s="222">
        <f>ROUND(I389*H389,2)</f>
        <v>0</v>
      </c>
      <c r="K389" s="218" t="s">
        <v>341</v>
      </c>
      <c r="L389" s="46"/>
      <c r="M389" s="223" t="s">
        <v>19</v>
      </c>
      <c r="N389" s="224" t="s">
        <v>47</v>
      </c>
      <c r="O389" s="86"/>
      <c r="P389" s="225">
        <f>O389*H389</f>
        <v>0</v>
      </c>
      <c r="Q389" s="225">
        <v>0</v>
      </c>
      <c r="R389" s="225">
        <f>Q389*H389</f>
        <v>0</v>
      </c>
      <c r="S389" s="225">
        <v>0</v>
      </c>
      <c r="T389" s="225">
        <f>S389*H389</f>
        <v>0</v>
      </c>
      <c r="U389" s="226" t="s">
        <v>19</v>
      </c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R389" s="227" t="s">
        <v>788</v>
      </c>
      <c r="AT389" s="227" t="s">
        <v>337</v>
      </c>
      <c r="AU389" s="227" t="s">
        <v>85</v>
      </c>
      <c r="AY389" s="19" t="s">
        <v>335</v>
      </c>
      <c r="BE389" s="228">
        <f>IF(N389="základní",J389,0)</f>
        <v>0</v>
      </c>
      <c r="BF389" s="228">
        <f>IF(N389="snížená",J389,0)</f>
        <v>0</v>
      </c>
      <c r="BG389" s="228">
        <f>IF(N389="zákl. přenesená",J389,0)</f>
        <v>0</v>
      </c>
      <c r="BH389" s="228">
        <f>IF(N389="sníž. přenesená",J389,0)</f>
        <v>0</v>
      </c>
      <c r="BI389" s="228">
        <f>IF(N389="nulová",J389,0)</f>
        <v>0</v>
      </c>
      <c r="BJ389" s="19" t="s">
        <v>83</v>
      </c>
      <c r="BK389" s="228">
        <f>ROUND(I389*H389,2)</f>
        <v>0</v>
      </c>
      <c r="BL389" s="19" t="s">
        <v>788</v>
      </c>
      <c r="BM389" s="227" t="s">
        <v>5293</v>
      </c>
    </row>
    <row r="390" s="2" customFormat="1">
      <c r="A390" s="40"/>
      <c r="B390" s="41"/>
      <c r="C390" s="42"/>
      <c r="D390" s="229" t="s">
        <v>343</v>
      </c>
      <c r="E390" s="42"/>
      <c r="F390" s="230" t="s">
        <v>5294</v>
      </c>
      <c r="G390" s="42"/>
      <c r="H390" s="42"/>
      <c r="I390" s="231"/>
      <c r="J390" s="42"/>
      <c r="K390" s="42"/>
      <c r="L390" s="46"/>
      <c r="M390" s="232"/>
      <c r="N390" s="233"/>
      <c r="O390" s="86"/>
      <c r="P390" s="86"/>
      <c r="Q390" s="86"/>
      <c r="R390" s="86"/>
      <c r="S390" s="86"/>
      <c r="T390" s="86"/>
      <c r="U390" s="87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T390" s="19" t="s">
        <v>343</v>
      </c>
      <c r="AU390" s="19" t="s">
        <v>85</v>
      </c>
    </row>
    <row r="391" s="2" customFormat="1">
      <c r="A391" s="40"/>
      <c r="B391" s="41"/>
      <c r="C391" s="42"/>
      <c r="D391" s="234" t="s">
        <v>345</v>
      </c>
      <c r="E391" s="42"/>
      <c r="F391" s="235" t="s">
        <v>5295</v>
      </c>
      <c r="G391" s="42"/>
      <c r="H391" s="42"/>
      <c r="I391" s="231"/>
      <c r="J391" s="42"/>
      <c r="K391" s="42"/>
      <c r="L391" s="46"/>
      <c r="M391" s="232"/>
      <c r="N391" s="233"/>
      <c r="O391" s="86"/>
      <c r="P391" s="86"/>
      <c r="Q391" s="86"/>
      <c r="R391" s="86"/>
      <c r="S391" s="86"/>
      <c r="T391" s="86"/>
      <c r="U391" s="87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T391" s="19" t="s">
        <v>345</v>
      </c>
      <c r="AU391" s="19" t="s">
        <v>85</v>
      </c>
    </row>
    <row r="392" s="2" customFormat="1" ht="16.5" customHeight="1">
      <c r="A392" s="40"/>
      <c r="B392" s="41"/>
      <c r="C392" s="257" t="s">
        <v>1185</v>
      </c>
      <c r="D392" s="257" t="s">
        <v>395</v>
      </c>
      <c r="E392" s="258" t="s">
        <v>5296</v>
      </c>
      <c r="F392" s="259" t="s">
        <v>5297</v>
      </c>
      <c r="G392" s="260" t="s">
        <v>666</v>
      </c>
      <c r="H392" s="261">
        <v>4</v>
      </c>
      <c r="I392" s="262"/>
      <c r="J392" s="263">
        <f>ROUND(I392*H392,2)</f>
        <v>0</v>
      </c>
      <c r="K392" s="259" t="s">
        <v>19</v>
      </c>
      <c r="L392" s="264"/>
      <c r="M392" s="265" t="s">
        <v>19</v>
      </c>
      <c r="N392" s="266" t="s">
        <v>47</v>
      </c>
      <c r="O392" s="86"/>
      <c r="P392" s="225">
        <f>O392*H392</f>
        <v>0</v>
      </c>
      <c r="Q392" s="225">
        <v>0</v>
      </c>
      <c r="R392" s="225">
        <f>Q392*H392</f>
        <v>0</v>
      </c>
      <c r="S392" s="225">
        <v>0</v>
      </c>
      <c r="T392" s="225">
        <f>S392*H392</f>
        <v>0</v>
      </c>
      <c r="U392" s="226" t="s">
        <v>19</v>
      </c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R392" s="227" t="s">
        <v>1256</v>
      </c>
      <c r="AT392" s="227" t="s">
        <v>395</v>
      </c>
      <c r="AU392" s="227" t="s">
        <v>85</v>
      </c>
      <c r="AY392" s="19" t="s">
        <v>335</v>
      </c>
      <c r="BE392" s="228">
        <f>IF(N392="základní",J392,0)</f>
        <v>0</v>
      </c>
      <c r="BF392" s="228">
        <f>IF(N392="snížená",J392,0)</f>
        <v>0</v>
      </c>
      <c r="BG392" s="228">
        <f>IF(N392="zákl. přenesená",J392,0)</f>
        <v>0</v>
      </c>
      <c r="BH392" s="228">
        <f>IF(N392="sníž. přenesená",J392,0)</f>
        <v>0</v>
      </c>
      <c r="BI392" s="228">
        <f>IF(N392="nulová",J392,0)</f>
        <v>0</v>
      </c>
      <c r="BJ392" s="19" t="s">
        <v>83</v>
      </c>
      <c r="BK392" s="228">
        <f>ROUND(I392*H392,2)</f>
        <v>0</v>
      </c>
      <c r="BL392" s="19" t="s">
        <v>1256</v>
      </c>
      <c r="BM392" s="227" t="s">
        <v>5298</v>
      </c>
    </row>
    <row r="393" s="2" customFormat="1">
      <c r="A393" s="40"/>
      <c r="B393" s="41"/>
      <c r="C393" s="42"/>
      <c r="D393" s="229" t="s">
        <v>343</v>
      </c>
      <c r="E393" s="42"/>
      <c r="F393" s="230" t="s">
        <v>5297</v>
      </c>
      <c r="G393" s="42"/>
      <c r="H393" s="42"/>
      <c r="I393" s="231"/>
      <c r="J393" s="42"/>
      <c r="K393" s="42"/>
      <c r="L393" s="46"/>
      <c r="M393" s="232"/>
      <c r="N393" s="233"/>
      <c r="O393" s="86"/>
      <c r="P393" s="86"/>
      <c r="Q393" s="86"/>
      <c r="R393" s="86"/>
      <c r="S393" s="86"/>
      <c r="T393" s="86"/>
      <c r="U393" s="87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T393" s="19" t="s">
        <v>343</v>
      </c>
      <c r="AU393" s="19" t="s">
        <v>85</v>
      </c>
    </row>
    <row r="394" s="2" customFormat="1" ht="16.5" customHeight="1">
      <c r="A394" s="40"/>
      <c r="B394" s="41"/>
      <c r="C394" s="257" t="s">
        <v>1191</v>
      </c>
      <c r="D394" s="257" t="s">
        <v>395</v>
      </c>
      <c r="E394" s="258" t="s">
        <v>5299</v>
      </c>
      <c r="F394" s="259" t="s">
        <v>5300</v>
      </c>
      <c r="G394" s="260" t="s">
        <v>4355</v>
      </c>
      <c r="H394" s="261">
        <v>10</v>
      </c>
      <c r="I394" s="262"/>
      <c r="J394" s="263">
        <f>ROUND(I394*H394,2)</f>
        <v>0</v>
      </c>
      <c r="K394" s="259" t="s">
        <v>341</v>
      </c>
      <c r="L394" s="264"/>
      <c r="M394" s="265" t="s">
        <v>19</v>
      </c>
      <c r="N394" s="266" t="s">
        <v>47</v>
      </c>
      <c r="O394" s="86"/>
      <c r="P394" s="225">
        <f>O394*H394</f>
        <v>0</v>
      </c>
      <c r="Q394" s="225">
        <v>0.0018</v>
      </c>
      <c r="R394" s="225">
        <f>Q394*H394</f>
        <v>0.017999999999999999</v>
      </c>
      <c r="S394" s="225">
        <v>0</v>
      </c>
      <c r="T394" s="225">
        <f>S394*H394</f>
        <v>0</v>
      </c>
      <c r="U394" s="226" t="s">
        <v>19</v>
      </c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R394" s="227" t="s">
        <v>565</v>
      </c>
      <c r="AT394" s="227" t="s">
        <v>395</v>
      </c>
      <c r="AU394" s="227" t="s">
        <v>85</v>
      </c>
      <c r="AY394" s="19" t="s">
        <v>335</v>
      </c>
      <c r="BE394" s="228">
        <f>IF(N394="základní",J394,0)</f>
        <v>0</v>
      </c>
      <c r="BF394" s="228">
        <f>IF(N394="snížená",J394,0)</f>
        <v>0</v>
      </c>
      <c r="BG394" s="228">
        <f>IF(N394="zákl. přenesená",J394,0)</f>
        <v>0</v>
      </c>
      <c r="BH394" s="228">
        <f>IF(N394="sníž. přenesená",J394,0)</f>
        <v>0</v>
      </c>
      <c r="BI394" s="228">
        <f>IF(N394="nulová",J394,0)</f>
        <v>0</v>
      </c>
      <c r="BJ394" s="19" t="s">
        <v>83</v>
      </c>
      <c r="BK394" s="228">
        <f>ROUND(I394*H394,2)</f>
        <v>0</v>
      </c>
      <c r="BL394" s="19" t="s">
        <v>447</v>
      </c>
      <c r="BM394" s="227" t="s">
        <v>5301</v>
      </c>
    </row>
    <row r="395" s="2" customFormat="1">
      <c r="A395" s="40"/>
      <c r="B395" s="41"/>
      <c r="C395" s="42"/>
      <c r="D395" s="229" t="s">
        <v>343</v>
      </c>
      <c r="E395" s="42"/>
      <c r="F395" s="230" t="s">
        <v>5300</v>
      </c>
      <c r="G395" s="42"/>
      <c r="H395" s="42"/>
      <c r="I395" s="231"/>
      <c r="J395" s="42"/>
      <c r="K395" s="42"/>
      <c r="L395" s="46"/>
      <c r="M395" s="232"/>
      <c r="N395" s="233"/>
      <c r="O395" s="86"/>
      <c r="P395" s="86"/>
      <c r="Q395" s="86"/>
      <c r="R395" s="86"/>
      <c r="S395" s="86"/>
      <c r="T395" s="86"/>
      <c r="U395" s="87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T395" s="19" t="s">
        <v>343</v>
      </c>
      <c r="AU395" s="19" t="s">
        <v>85</v>
      </c>
    </row>
    <row r="396" s="2" customFormat="1" ht="16.5" customHeight="1">
      <c r="A396" s="40"/>
      <c r="B396" s="41"/>
      <c r="C396" s="216" t="s">
        <v>1200</v>
      </c>
      <c r="D396" s="216" t="s">
        <v>337</v>
      </c>
      <c r="E396" s="217" t="s">
        <v>5302</v>
      </c>
      <c r="F396" s="218" t="s">
        <v>5303</v>
      </c>
      <c r="G396" s="219" t="s">
        <v>19</v>
      </c>
      <c r="H396" s="220">
        <v>1</v>
      </c>
      <c r="I396" s="221"/>
      <c r="J396" s="222">
        <f>ROUND(I396*H396,2)</f>
        <v>0</v>
      </c>
      <c r="K396" s="218" t="s">
        <v>19</v>
      </c>
      <c r="L396" s="46"/>
      <c r="M396" s="223" t="s">
        <v>19</v>
      </c>
      <c r="N396" s="224" t="s">
        <v>47</v>
      </c>
      <c r="O396" s="86"/>
      <c r="P396" s="225">
        <f>O396*H396</f>
        <v>0</v>
      </c>
      <c r="Q396" s="225">
        <v>0</v>
      </c>
      <c r="R396" s="225">
        <f>Q396*H396</f>
        <v>0</v>
      </c>
      <c r="S396" s="225">
        <v>0</v>
      </c>
      <c r="T396" s="225">
        <f>S396*H396</f>
        <v>0</v>
      </c>
      <c r="U396" s="226" t="s">
        <v>19</v>
      </c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R396" s="227" t="s">
        <v>447</v>
      </c>
      <c r="AT396" s="227" t="s">
        <v>337</v>
      </c>
      <c r="AU396" s="227" t="s">
        <v>85</v>
      </c>
      <c r="AY396" s="19" t="s">
        <v>335</v>
      </c>
      <c r="BE396" s="228">
        <f>IF(N396="základní",J396,0)</f>
        <v>0</v>
      </c>
      <c r="BF396" s="228">
        <f>IF(N396="snížená",J396,0)</f>
        <v>0</v>
      </c>
      <c r="BG396" s="228">
        <f>IF(N396="zákl. přenesená",J396,0)</f>
        <v>0</v>
      </c>
      <c r="BH396" s="228">
        <f>IF(N396="sníž. přenesená",J396,0)</f>
        <v>0</v>
      </c>
      <c r="BI396" s="228">
        <f>IF(N396="nulová",J396,0)</f>
        <v>0</v>
      </c>
      <c r="BJ396" s="19" t="s">
        <v>83</v>
      </c>
      <c r="BK396" s="228">
        <f>ROUND(I396*H396,2)</f>
        <v>0</v>
      </c>
      <c r="BL396" s="19" t="s">
        <v>447</v>
      </c>
      <c r="BM396" s="227" t="s">
        <v>5304</v>
      </c>
    </row>
    <row r="397" s="2" customFormat="1">
      <c r="A397" s="40"/>
      <c r="B397" s="41"/>
      <c r="C397" s="42"/>
      <c r="D397" s="229" t="s">
        <v>343</v>
      </c>
      <c r="E397" s="42"/>
      <c r="F397" s="230" t="s">
        <v>5303</v>
      </c>
      <c r="G397" s="42"/>
      <c r="H397" s="42"/>
      <c r="I397" s="231"/>
      <c r="J397" s="42"/>
      <c r="K397" s="42"/>
      <c r="L397" s="46"/>
      <c r="M397" s="232"/>
      <c r="N397" s="233"/>
      <c r="O397" s="86"/>
      <c r="P397" s="86"/>
      <c r="Q397" s="86"/>
      <c r="R397" s="86"/>
      <c r="S397" s="86"/>
      <c r="T397" s="86"/>
      <c r="U397" s="87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T397" s="19" t="s">
        <v>343</v>
      </c>
      <c r="AU397" s="19" t="s">
        <v>85</v>
      </c>
    </row>
    <row r="398" s="2" customFormat="1" ht="16.5" customHeight="1">
      <c r="A398" s="40"/>
      <c r="B398" s="41"/>
      <c r="C398" s="216" t="s">
        <v>1207</v>
      </c>
      <c r="D398" s="216" t="s">
        <v>337</v>
      </c>
      <c r="E398" s="217" t="s">
        <v>5305</v>
      </c>
      <c r="F398" s="218" t="s">
        <v>5306</v>
      </c>
      <c r="G398" s="219" t="s">
        <v>19</v>
      </c>
      <c r="H398" s="220">
        <v>1</v>
      </c>
      <c r="I398" s="221"/>
      <c r="J398" s="222">
        <f>ROUND(I398*H398,2)</f>
        <v>0</v>
      </c>
      <c r="K398" s="218" t="s">
        <v>19</v>
      </c>
      <c r="L398" s="46"/>
      <c r="M398" s="223" t="s">
        <v>19</v>
      </c>
      <c r="N398" s="224" t="s">
        <v>47</v>
      </c>
      <c r="O398" s="86"/>
      <c r="P398" s="225">
        <f>O398*H398</f>
        <v>0</v>
      </c>
      <c r="Q398" s="225">
        <v>0</v>
      </c>
      <c r="R398" s="225">
        <f>Q398*H398</f>
        <v>0</v>
      </c>
      <c r="S398" s="225">
        <v>0</v>
      </c>
      <c r="T398" s="225">
        <f>S398*H398</f>
        <v>0</v>
      </c>
      <c r="U398" s="226" t="s">
        <v>19</v>
      </c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R398" s="227" t="s">
        <v>447</v>
      </c>
      <c r="AT398" s="227" t="s">
        <v>337</v>
      </c>
      <c r="AU398" s="227" t="s">
        <v>85</v>
      </c>
      <c r="AY398" s="19" t="s">
        <v>335</v>
      </c>
      <c r="BE398" s="228">
        <f>IF(N398="základní",J398,0)</f>
        <v>0</v>
      </c>
      <c r="BF398" s="228">
        <f>IF(N398="snížená",J398,0)</f>
        <v>0</v>
      </c>
      <c r="BG398" s="228">
        <f>IF(N398="zákl. přenesená",J398,0)</f>
        <v>0</v>
      </c>
      <c r="BH398" s="228">
        <f>IF(N398="sníž. přenesená",J398,0)</f>
        <v>0</v>
      </c>
      <c r="BI398" s="228">
        <f>IF(N398="nulová",J398,0)</f>
        <v>0</v>
      </c>
      <c r="BJ398" s="19" t="s">
        <v>83</v>
      </c>
      <c r="BK398" s="228">
        <f>ROUND(I398*H398,2)</f>
        <v>0</v>
      </c>
      <c r="BL398" s="19" t="s">
        <v>447</v>
      </c>
      <c r="BM398" s="227" t="s">
        <v>5307</v>
      </c>
    </row>
    <row r="399" s="2" customFormat="1">
      <c r="A399" s="40"/>
      <c r="B399" s="41"/>
      <c r="C399" s="42"/>
      <c r="D399" s="229" t="s">
        <v>343</v>
      </c>
      <c r="E399" s="42"/>
      <c r="F399" s="230" t="s">
        <v>5306</v>
      </c>
      <c r="G399" s="42"/>
      <c r="H399" s="42"/>
      <c r="I399" s="231"/>
      <c r="J399" s="42"/>
      <c r="K399" s="42"/>
      <c r="L399" s="46"/>
      <c r="M399" s="232"/>
      <c r="N399" s="233"/>
      <c r="O399" s="86"/>
      <c r="P399" s="86"/>
      <c r="Q399" s="86"/>
      <c r="R399" s="86"/>
      <c r="S399" s="86"/>
      <c r="T399" s="86"/>
      <c r="U399" s="87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T399" s="19" t="s">
        <v>343</v>
      </c>
      <c r="AU399" s="19" t="s">
        <v>85</v>
      </c>
    </row>
    <row r="400" s="2" customFormat="1" ht="16.5" customHeight="1">
      <c r="A400" s="40"/>
      <c r="B400" s="41"/>
      <c r="C400" s="216" t="s">
        <v>1215</v>
      </c>
      <c r="D400" s="216" t="s">
        <v>337</v>
      </c>
      <c r="E400" s="217" t="s">
        <v>5308</v>
      </c>
      <c r="F400" s="218" t="s">
        <v>5309</v>
      </c>
      <c r="G400" s="219" t="s">
        <v>666</v>
      </c>
      <c r="H400" s="220">
        <v>4</v>
      </c>
      <c r="I400" s="221"/>
      <c r="J400" s="222">
        <f>ROUND(I400*H400,2)</f>
        <v>0</v>
      </c>
      <c r="K400" s="218" t="s">
        <v>19</v>
      </c>
      <c r="L400" s="46"/>
      <c r="M400" s="223" t="s">
        <v>19</v>
      </c>
      <c r="N400" s="224" t="s">
        <v>47</v>
      </c>
      <c r="O400" s="86"/>
      <c r="P400" s="225">
        <f>O400*H400</f>
        <v>0</v>
      </c>
      <c r="Q400" s="225">
        <v>0</v>
      </c>
      <c r="R400" s="225">
        <f>Q400*H400</f>
        <v>0</v>
      </c>
      <c r="S400" s="225">
        <v>0</v>
      </c>
      <c r="T400" s="225">
        <f>S400*H400</f>
        <v>0</v>
      </c>
      <c r="U400" s="226" t="s">
        <v>19</v>
      </c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R400" s="227" t="s">
        <v>447</v>
      </c>
      <c r="AT400" s="227" t="s">
        <v>337</v>
      </c>
      <c r="AU400" s="227" t="s">
        <v>85</v>
      </c>
      <c r="AY400" s="19" t="s">
        <v>335</v>
      </c>
      <c r="BE400" s="228">
        <f>IF(N400="základní",J400,0)</f>
        <v>0</v>
      </c>
      <c r="BF400" s="228">
        <f>IF(N400="snížená",J400,0)</f>
        <v>0</v>
      </c>
      <c r="BG400" s="228">
        <f>IF(N400="zákl. přenesená",J400,0)</f>
        <v>0</v>
      </c>
      <c r="BH400" s="228">
        <f>IF(N400="sníž. přenesená",J400,0)</f>
        <v>0</v>
      </c>
      <c r="BI400" s="228">
        <f>IF(N400="nulová",J400,0)</f>
        <v>0</v>
      </c>
      <c r="BJ400" s="19" t="s">
        <v>83</v>
      </c>
      <c r="BK400" s="228">
        <f>ROUND(I400*H400,2)</f>
        <v>0</v>
      </c>
      <c r="BL400" s="19" t="s">
        <v>447</v>
      </c>
      <c r="BM400" s="227" t="s">
        <v>5310</v>
      </c>
    </row>
    <row r="401" s="2" customFormat="1">
      <c r="A401" s="40"/>
      <c r="B401" s="41"/>
      <c r="C401" s="42"/>
      <c r="D401" s="229" t="s">
        <v>343</v>
      </c>
      <c r="E401" s="42"/>
      <c r="F401" s="230" t="s">
        <v>5309</v>
      </c>
      <c r="G401" s="42"/>
      <c r="H401" s="42"/>
      <c r="I401" s="231"/>
      <c r="J401" s="42"/>
      <c r="K401" s="42"/>
      <c r="L401" s="46"/>
      <c r="M401" s="232"/>
      <c r="N401" s="233"/>
      <c r="O401" s="86"/>
      <c r="P401" s="86"/>
      <c r="Q401" s="86"/>
      <c r="R401" s="86"/>
      <c r="S401" s="86"/>
      <c r="T401" s="86"/>
      <c r="U401" s="87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T401" s="19" t="s">
        <v>343</v>
      </c>
      <c r="AU401" s="19" t="s">
        <v>85</v>
      </c>
    </row>
    <row r="402" s="2" customFormat="1" ht="16.5" customHeight="1">
      <c r="A402" s="40"/>
      <c r="B402" s="41"/>
      <c r="C402" s="257" t="s">
        <v>1223</v>
      </c>
      <c r="D402" s="257" t="s">
        <v>395</v>
      </c>
      <c r="E402" s="258" t="s">
        <v>5311</v>
      </c>
      <c r="F402" s="259" t="s">
        <v>5312</v>
      </c>
      <c r="G402" s="260" t="s">
        <v>666</v>
      </c>
      <c r="H402" s="261">
        <v>4</v>
      </c>
      <c r="I402" s="262"/>
      <c r="J402" s="263">
        <f>ROUND(I402*H402,2)</f>
        <v>0</v>
      </c>
      <c r="K402" s="259" t="s">
        <v>19</v>
      </c>
      <c r="L402" s="264"/>
      <c r="M402" s="265" t="s">
        <v>19</v>
      </c>
      <c r="N402" s="266" t="s">
        <v>47</v>
      </c>
      <c r="O402" s="86"/>
      <c r="P402" s="225">
        <f>O402*H402</f>
        <v>0</v>
      </c>
      <c r="Q402" s="225">
        <v>0</v>
      </c>
      <c r="R402" s="225">
        <f>Q402*H402</f>
        <v>0</v>
      </c>
      <c r="S402" s="225">
        <v>0</v>
      </c>
      <c r="T402" s="225">
        <f>S402*H402</f>
        <v>0</v>
      </c>
      <c r="U402" s="226" t="s">
        <v>19</v>
      </c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R402" s="227" t="s">
        <v>565</v>
      </c>
      <c r="AT402" s="227" t="s">
        <v>395</v>
      </c>
      <c r="AU402" s="227" t="s">
        <v>85</v>
      </c>
      <c r="AY402" s="19" t="s">
        <v>335</v>
      </c>
      <c r="BE402" s="228">
        <f>IF(N402="základní",J402,0)</f>
        <v>0</v>
      </c>
      <c r="BF402" s="228">
        <f>IF(N402="snížená",J402,0)</f>
        <v>0</v>
      </c>
      <c r="BG402" s="228">
        <f>IF(N402="zákl. přenesená",J402,0)</f>
        <v>0</v>
      </c>
      <c r="BH402" s="228">
        <f>IF(N402="sníž. přenesená",J402,0)</f>
        <v>0</v>
      </c>
      <c r="BI402" s="228">
        <f>IF(N402="nulová",J402,0)</f>
        <v>0</v>
      </c>
      <c r="BJ402" s="19" t="s">
        <v>83</v>
      </c>
      <c r="BK402" s="228">
        <f>ROUND(I402*H402,2)</f>
        <v>0</v>
      </c>
      <c r="BL402" s="19" t="s">
        <v>447</v>
      </c>
      <c r="BM402" s="227" t="s">
        <v>5313</v>
      </c>
    </row>
    <row r="403" s="2" customFormat="1">
      <c r="A403" s="40"/>
      <c r="B403" s="41"/>
      <c r="C403" s="42"/>
      <c r="D403" s="229" t="s">
        <v>343</v>
      </c>
      <c r="E403" s="42"/>
      <c r="F403" s="230" t="s">
        <v>5312</v>
      </c>
      <c r="G403" s="42"/>
      <c r="H403" s="42"/>
      <c r="I403" s="231"/>
      <c r="J403" s="42"/>
      <c r="K403" s="42"/>
      <c r="L403" s="46"/>
      <c r="M403" s="232"/>
      <c r="N403" s="233"/>
      <c r="O403" s="86"/>
      <c r="P403" s="86"/>
      <c r="Q403" s="86"/>
      <c r="R403" s="86"/>
      <c r="S403" s="86"/>
      <c r="T403" s="86"/>
      <c r="U403" s="87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T403" s="19" t="s">
        <v>343</v>
      </c>
      <c r="AU403" s="19" t="s">
        <v>85</v>
      </c>
    </row>
    <row r="404" s="2" customFormat="1" ht="16.5" customHeight="1">
      <c r="A404" s="40"/>
      <c r="B404" s="41"/>
      <c r="C404" s="216" t="s">
        <v>1239</v>
      </c>
      <c r="D404" s="216" t="s">
        <v>337</v>
      </c>
      <c r="E404" s="217" t="s">
        <v>5314</v>
      </c>
      <c r="F404" s="218" t="s">
        <v>5315</v>
      </c>
      <c r="G404" s="219" t="s">
        <v>364</v>
      </c>
      <c r="H404" s="220">
        <v>1.256</v>
      </c>
      <c r="I404" s="221"/>
      <c r="J404" s="222">
        <f>ROUND(I404*H404,2)</f>
        <v>0</v>
      </c>
      <c r="K404" s="218" t="s">
        <v>341</v>
      </c>
      <c r="L404" s="46"/>
      <c r="M404" s="223" t="s">
        <v>19</v>
      </c>
      <c r="N404" s="224" t="s">
        <v>47</v>
      </c>
      <c r="O404" s="86"/>
      <c r="P404" s="225">
        <f>O404*H404</f>
        <v>0</v>
      </c>
      <c r="Q404" s="225">
        <v>0</v>
      </c>
      <c r="R404" s="225">
        <f>Q404*H404</f>
        <v>0</v>
      </c>
      <c r="S404" s="225">
        <v>0</v>
      </c>
      <c r="T404" s="225">
        <f>S404*H404</f>
        <v>0</v>
      </c>
      <c r="U404" s="226" t="s">
        <v>19</v>
      </c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R404" s="227" t="s">
        <v>447</v>
      </c>
      <c r="AT404" s="227" t="s">
        <v>337</v>
      </c>
      <c r="AU404" s="227" t="s">
        <v>85</v>
      </c>
      <c r="AY404" s="19" t="s">
        <v>335</v>
      </c>
      <c r="BE404" s="228">
        <f>IF(N404="základní",J404,0)</f>
        <v>0</v>
      </c>
      <c r="BF404" s="228">
        <f>IF(N404="snížená",J404,0)</f>
        <v>0</v>
      </c>
      <c r="BG404" s="228">
        <f>IF(N404="zákl. přenesená",J404,0)</f>
        <v>0</v>
      </c>
      <c r="BH404" s="228">
        <f>IF(N404="sníž. přenesená",J404,0)</f>
        <v>0</v>
      </c>
      <c r="BI404" s="228">
        <f>IF(N404="nulová",J404,0)</f>
        <v>0</v>
      </c>
      <c r="BJ404" s="19" t="s">
        <v>83</v>
      </c>
      <c r="BK404" s="228">
        <f>ROUND(I404*H404,2)</f>
        <v>0</v>
      </c>
      <c r="BL404" s="19" t="s">
        <v>447</v>
      </c>
      <c r="BM404" s="227" t="s">
        <v>5316</v>
      </c>
    </row>
    <row r="405" s="2" customFormat="1">
      <c r="A405" s="40"/>
      <c r="B405" s="41"/>
      <c r="C405" s="42"/>
      <c r="D405" s="229" t="s">
        <v>343</v>
      </c>
      <c r="E405" s="42"/>
      <c r="F405" s="230" t="s">
        <v>5317</v>
      </c>
      <c r="G405" s="42"/>
      <c r="H405" s="42"/>
      <c r="I405" s="231"/>
      <c r="J405" s="42"/>
      <c r="K405" s="42"/>
      <c r="L405" s="46"/>
      <c r="M405" s="232"/>
      <c r="N405" s="233"/>
      <c r="O405" s="86"/>
      <c r="P405" s="86"/>
      <c r="Q405" s="86"/>
      <c r="R405" s="86"/>
      <c r="S405" s="86"/>
      <c r="T405" s="86"/>
      <c r="U405" s="87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T405" s="19" t="s">
        <v>343</v>
      </c>
      <c r="AU405" s="19" t="s">
        <v>85</v>
      </c>
    </row>
    <row r="406" s="2" customFormat="1">
      <c r="A406" s="40"/>
      <c r="B406" s="41"/>
      <c r="C406" s="42"/>
      <c r="D406" s="234" t="s">
        <v>345</v>
      </c>
      <c r="E406" s="42"/>
      <c r="F406" s="235" t="s">
        <v>5318</v>
      </c>
      <c r="G406" s="42"/>
      <c r="H406" s="42"/>
      <c r="I406" s="231"/>
      <c r="J406" s="42"/>
      <c r="K406" s="42"/>
      <c r="L406" s="46"/>
      <c r="M406" s="232"/>
      <c r="N406" s="233"/>
      <c r="O406" s="86"/>
      <c r="P406" s="86"/>
      <c r="Q406" s="86"/>
      <c r="R406" s="86"/>
      <c r="S406" s="86"/>
      <c r="T406" s="86"/>
      <c r="U406" s="87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T406" s="19" t="s">
        <v>345</v>
      </c>
      <c r="AU406" s="19" t="s">
        <v>85</v>
      </c>
    </row>
    <row r="407" s="12" customFormat="1" ht="25.92" customHeight="1">
      <c r="A407" s="12"/>
      <c r="B407" s="200"/>
      <c r="C407" s="201"/>
      <c r="D407" s="202" t="s">
        <v>75</v>
      </c>
      <c r="E407" s="203" t="s">
        <v>3092</v>
      </c>
      <c r="F407" s="203" t="s">
        <v>3093</v>
      </c>
      <c r="G407" s="201"/>
      <c r="H407" s="201"/>
      <c r="I407" s="204"/>
      <c r="J407" s="205">
        <f>BK407</f>
        <v>0</v>
      </c>
      <c r="K407" s="201"/>
      <c r="L407" s="206"/>
      <c r="M407" s="207"/>
      <c r="N407" s="208"/>
      <c r="O407" s="208"/>
      <c r="P407" s="209">
        <f>P408</f>
        <v>0</v>
      </c>
      <c r="Q407" s="208"/>
      <c r="R407" s="209">
        <f>R408</f>
        <v>0</v>
      </c>
      <c r="S407" s="208"/>
      <c r="T407" s="209">
        <f>T408</f>
        <v>0</v>
      </c>
      <c r="U407" s="210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R407" s="211" t="s">
        <v>369</v>
      </c>
      <c r="AT407" s="212" t="s">
        <v>75</v>
      </c>
      <c r="AU407" s="212" t="s">
        <v>76</v>
      </c>
      <c r="AY407" s="211" t="s">
        <v>335</v>
      </c>
      <c r="BK407" s="213">
        <f>BK408</f>
        <v>0</v>
      </c>
    </row>
    <row r="408" s="12" customFormat="1" ht="22.8" customHeight="1">
      <c r="A408" s="12"/>
      <c r="B408" s="200"/>
      <c r="C408" s="201"/>
      <c r="D408" s="202" t="s">
        <v>75</v>
      </c>
      <c r="E408" s="214" t="s">
        <v>3105</v>
      </c>
      <c r="F408" s="214" t="s">
        <v>3106</v>
      </c>
      <c r="G408" s="201"/>
      <c r="H408" s="201"/>
      <c r="I408" s="204"/>
      <c r="J408" s="215">
        <f>BK408</f>
        <v>0</v>
      </c>
      <c r="K408" s="201"/>
      <c r="L408" s="206"/>
      <c r="M408" s="207"/>
      <c r="N408" s="208"/>
      <c r="O408" s="208"/>
      <c r="P408" s="209">
        <f>SUM(P409:P412)</f>
        <v>0</v>
      </c>
      <c r="Q408" s="208"/>
      <c r="R408" s="209">
        <f>SUM(R409:R412)</f>
        <v>0</v>
      </c>
      <c r="S408" s="208"/>
      <c r="T408" s="209">
        <f>SUM(T409:T412)</f>
        <v>0</v>
      </c>
      <c r="U408" s="210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R408" s="211" t="s">
        <v>369</v>
      </c>
      <c r="AT408" s="212" t="s">
        <v>75</v>
      </c>
      <c r="AU408" s="212" t="s">
        <v>83</v>
      </c>
      <c r="AY408" s="211" t="s">
        <v>335</v>
      </c>
      <c r="BK408" s="213">
        <f>SUM(BK409:BK412)</f>
        <v>0</v>
      </c>
    </row>
    <row r="409" s="2" customFormat="1" ht="16.5" customHeight="1">
      <c r="A409" s="40"/>
      <c r="B409" s="41"/>
      <c r="C409" s="216" t="s">
        <v>1230</v>
      </c>
      <c r="D409" s="216" t="s">
        <v>337</v>
      </c>
      <c r="E409" s="217" t="s">
        <v>5319</v>
      </c>
      <c r="F409" s="218" t="s">
        <v>5320</v>
      </c>
      <c r="G409" s="219" t="s">
        <v>5321</v>
      </c>
      <c r="H409" s="220">
        <v>1</v>
      </c>
      <c r="I409" s="221"/>
      <c r="J409" s="222">
        <f>ROUND(I409*H409,2)</f>
        <v>0</v>
      </c>
      <c r="K409" s="218" t="s">
        <v>341</v>
      </c>
      <c r="L409" s="46"/>
      <c r="M409" s="223" t="s">
        <v>19</v>
      </c>
      <c r="N409" s="224" t="s">
        <v>47</v>
      </c>
      <c r="O409" s="86"/>
      <c r="P409" s="225">
        <f>O409*H409</f>
        <v>0</v>
      </c>
      <c r="Q409" s="225">
        <v>0</v>
      </c>
      <c r="R409" s="225">
        <f>Q409*H409</f>
        <v>0</v>
      </c>
      <c r="S409" s="225">
        <v>0</v>
      </c>
      <c r="T409" s="225">
        <f>S409*H409</f>
        <v>0</v>
      </c>
      <c r="U409" s="226" t="s">
        <v>19</v>
      </c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R409" s="227" t="s">
        <v>3098</v>
      </c>
      <c r="AT409" s="227" t="s">
        <v>337</v>
      </c>
      <c r="AU409" s="227" t="s">
        <v>85</v>
      </c>
      <c r="AY409" s="19" t="s">
        <v>335</v>
      </c>
      <c r="BE409" s="228">
        <f>IF(N409="základní",J409,0)</f>
        <v>0</v>
      </c>
      <c r="BF409" s="228">
        <f>IF(N409="snížená",J409,0)</f>
        <v>0</v>
      </c>
      <c r="BG409" s="228">
        <f>IF(N409="zákl. přenesená",J409,0)</f>
        <v>0</v>
      </c>
      <c r="BH409" s="228">
        <f>IF(N409="sníž. přenesená",J409,0)</f>
        <v>0</v>
      </c>
      <c r="BI409" s="228">
        <f>IF(N409="nulová",J409,0)</f>
        <v>0</v>
      </c>
      <c r="BJ409" s="19" t="s">
        <v>83</v>
      </c>
      <c r="BK409" s="228">
        <f>ROUND(I409*H409,2)</f>
        <v>0</v>
      </c>
      <c r="BL409" s="19" t="s">
        <v>3098</v>
      </c>
      <c r="BM409" s="227" t="s">
        <v>5322</v>
      </c>
    </row>
    <row r="410" s="2" customFormat="1">
      <c r="A410" s="40"/>
      <c r="B410" s="41"/>
      <c r="C410" s="42"/>
      <c r="D410" s="229" t="s">
        <v>343</v>
      </c>
      <c r="E410" s="42"/>
      <c r="F410" s="230" t="s">
        <v>5320</v>
      </c>
      <c r="G410" s="42"/>
      <c r="H410" s="42"/>
      <c r="I410" s="231"/>
      <c r="J410" s="42"/>
      <c r="K410" s="42"/>
      <c r="L410" s="46"/>
      <c r="M410" s="232"/>
      <c r="N410" s="233"/>
      <c r="O410" s="86"/>
      <c r="P410" s="86"/>
      <c r="Q410" s="86"/>
      <c r="R410" s="86"/>
      <c r="S410" s="86"/>
      <c r="T410" s="86"/>
      <c r="U410" s="87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T410" s="19" t="s">
        <v>343</v>
      </c>
      <c r="AU410" s="19" t="s">
        <v>85</v>
      </c>
    </row>
    <row r="411" s="2" customFormat="1">
      <c r="A411" s="40"/>
      <c r="B411" s="41"/>
      <c r="C411" s="42"/>
      <c r="D411" s="234" t="s">
        <v>345</v>
      </c>
      <c r="E411" s="42"/>
      <c r="F411" s="235" t="s">
        <v>5323</v>
      </c>
      <c r="G411" s="42"/>
      <c r="H411" s="42"/>
      <c r="I411" s="231"/>
      <c r="J411" s="42"/>
      <c r="K411" s="42"/>
      <c r="L411" s="46"/>
      <c r="M411" s="232"/>
      <c r="N411" s="233"/>
      <c r="O411" s="86"/>
      <c r="P411" s="86"/>
      <c r="Q411" s="86"/>
      <c r="R411" s="86"/>
      <c r="S411" s="86"/>
      <c r="T411" s="86"/>
      <c r="U411" s="87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T411" s="19" t="s">
        <v>345</v>
      </c>
      <c r="AU411" s="19" t="s">
        <v>85</v>
      </c>
    </row>
    <row r="412" s="2" customFormat="1">
      <c r="A412" s="40"/>
      <c r="B412" s="41"/>
      <c r="C412" s="42"/>
      <c r="D412" s="229" t="s">
        <v>928</v>
      </c>
      <c r="E412" s="42"/>
      <c r="F412" s="289" t="s">
        <v>5324</v>
      </c>
      <c r="G412" s="42"/>
      <c r="H412" s="42"/>
      <c r="I412" s="231"/>
      <c r="J412" s="42"/>
      <c r="K412" s="42"/>
      <c r="L412" s="46"/>
      <c r="M412" s="293"/>
      <c r="N412" s="294"/>
      <c r="O412" s="295"/>
      <c r="P412" s="295"/>
      <c r="Q412" s="295"/>
      <c r="R412" s="295"/>
      <c r="S412" s="295"/>
      <c r="T412" s="295"/>
      <c r="U412" s="296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T412" s="19" t="s">
        <v>928</v>
      </c>
      <c r="AU412" s="19" t="s">
        <v>85</v>
      </c>
    </row>
    <row r="413" s="2" customFormat="1" ht="6.96" customHeight="1">
      <c r="A413" s="40"/>
      <c r="B413" s="61"/>
      <c r="C413" s="62"/>
      <c r="D413" s="62"/>
      <c r="E413" s="62"/>
      <c r="F413" s="62"/>
      <c r="G413" s="62"/>
      <c r="H413" s="62"/>
      <c r="I413" s="62"/>
      <c r="J413" s="62"/>
      <c r="K413" s="62"/>
      <c r="L413" s="46"/>
      <c r="M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</row>
  </sheetData>
  <sheetProtection sheet="1" autoFilter="0" formatColumns="0" formatRows="0" objects="1" scenarios="1" spinCount="100000" saltValue="bDSQyKHtGIklf3+EHsJEyCPKowR18zRaXN8Y7/XXhcOG+wgJiWTTmddc1bV9WNyi34tb1n9k583qkDcY1D7HKA==" hashValue="b3QsEM58lpH1gS3dM3te37T7pz/1yJu9KvrZ+Ss80vE3IaTQ3IIoK/L7vuctMfEPg6Spr8Jo9jbbAEnzfp/ZeQ==" algorithmName="SHA-512" password="B0A8"/>
  <autoFilter ref="C95:K412"/>
  <mergeCells count="15">
    <mergeCell ref="E7:H7"/>
    <mergeCell ref="E11:H11"/>
    <mergeCell ref="E9:H9"/>
    <mergeCell ref="E13:H13"/>
    <mergeCell ref="E22:H22"/>
    <mergeCell ref="E31:H31"/>
    <mergeCell ref="E52:H52"/>
    <mergeCell ref="E56:H56"/>
    <mergeCell ref="E54:H54"/>
    <mergeCell ref="E58:H58"/>
    <mergeCell ref="E82:H82"/>
    <mergeCell ref="E86:H86"/>
    <mergeCell ref="E84:H84"/>
    <mergeCell ref="E88:H88"/>
    <mergeCell ref="L2:V2"/>
  </mergeCells>
  <hyperlinks>
    <hyperlink ref="F101" r:id="rId1" display="https://podminky.urs.cz/item/CS_URS_2022_02/741810003"/>
    <hyperlink ref="F104" r:id="rId2" display="https://podminky.urs.cz/item/CS_URS_2022_02/741810011"/>
    <hyperlink ref="F108" r:id="rId3" display="https://podminky.urs.cz/item/CS_URS_2022_02/742110002"/>
    <hyperlink ref="F113" r:id="rId4" display="https://podminky.urs.cz/item/CS_URS_2022_02/742110041"/>
    <hyperlink ref="F118" r:id="rId5" display="https://podminky.urs.cz/item/CS_URS_2022_02/742121001"/>
    <hyperlink ref="F125" r:id="rId6" display="https://podminky.urs.cz/item/CS_URS_2022_02/742190003"/>
    <hyperlink ref="F130" r:id="rId7" display="https://podminky.urs.cz/item/CS_URS_2022_02/742220003"/>
    <hyperlink ref="F137" r:id="rId8" display="https://podminky.urs.cz/item/CS_URS_2022_02/742220031"/>
    <hyperlink ref="F144" r:id="rId9" display="https://podminky.urs.cz/item/CS_URS_2022_02/742220053"/>
    <hyperlink ref="F149" r:id="rId10" display="https://podminky.urs.cz/item/CS_URS_2022_02/742220141"/>
    <hyperlink ref="F156" r:id="rId11" display="https://podminky.urs.cz/item/CS_URS_2022_02/742220161"/>
    <hyperlink ref="F161" r:id="rId12" display="https://podminky.urs.cz/item/CS_URS_2022_02/742220172"/>
    <hyperlink ref="F166" r:id="rId13" display="https://podminky.urs.cz/item/CS_URS_2022_02/742220181"/>
    <hyperlink ref="F171" r:id="rId14" display="https://podminky.urs.cz/item/CS_URS_2022_02/742220232"/>
    <hyperlink ref="F180" r:id="rId15" display="https://podminky.urs.cz/item/CS_URS_2022_02/742220236"/>
    <hyperlink ref="F185" r:id="rId16" display="https://podminky.urs.cz/item/CS_URS_2022_02/742220235"/>
    <hyperlink ref="F190" r:id="rId17" display="https://podminky.urs.cz/item/CS_URS_2022_02/742220241"/>
    <hyperlink ref="F195" r:id="rId18" display="https://podminky.urs.cz/item/CS_URS_2022_02/742220256"/>
    <hyperlink ref="F200" r:id="rId19" display="https://podminky.urs.cz/item/CS_URS_2022_02/742220401"/>
    <hyperlink ref="F203" r:id="rId20" display="https://podminky.urs.cz/item/CS_URS_2022_02/742220402"/>
    <hyperlink ref="F206" r:id="rId21" display="https://podminky.urs.cz/item/CS_URS_2022_02/742220411"/>
    <hyperlink ref="F209" r:id="rId22" display="https://podminky.urs.cz/item/CS_URS_2022_02/742220421"/>
    <hyperlink ref="F212" r:id="rId23" display="https://podminky.urs.cz/item/CS_URS_2022_02/742220511"/>
    <hyperlink ref="F223" r:id="rId24" display="https://podminky.urs.cz/item/CS_URS_2022_02/742230003"/>
    <hyperlink ref="F228" r:id="rId25" display="https://podminky.urs.cz/item/CS_URS_2022_02/742230007"/>
    <hyperlink ref="F231" r:id="rId26" display="https://podminky.urs.cz/item/CS_URS_2022_02/742230004"/>
    <hyperlink ref="F242" r:id="rId27" display="https://podminky.urs.cz/item/CS_URS_2022_02/742230101"/>
    <hyperlink ref="F245" r:id="rId28" display="https://podminky.urs.cz/item/CS_URS_2022_02/742230102"/>
    <hyperlink ref="F248" r:id="rId29" display="https://podminky.urs.cz/item/CS_URS_2022_02/742230103"/>
    <hyperlink ref="F257" r:id="rId30" display="https://podminky.urs.cz/item/CS_URS_2022_02/742330024"/>
    <hyperlink ref="F266" r:id="rId31" display="https://podminky.urs.cz/item/CS_URS_2022_02/742330011"/>
    <hyperlink ref="F289" r:id="rId32" display="https://podminky.urs.cz/item/CS_URS_2022_02/741322141"/>
    <hyperlink ref="F294" r:id="rId33" display="https://podminky.urs.cz/item/CS_URS_2022_02/742330026"/>
    <hyperlink ref="F301" r:id="rId34" display="https://podminky.urs.cz/item/CS_URS_2022_02/742330041"/>
    <hyperlink ref="F304" r:id="rId35" display="https://podminky.urs.cz/item/CS_URS_2022_02/742330042"/>
    <hyperlink ref="F315" r:id="rId36" display="https://podminky.urs.cz/item/CS_URS_2022_02/742330051"/>
    <hyperlink ref="F318" r:id="rId37" display="https://podminky.urs.cz/item/CS_URS_2022_02/742330052"/>
    <hyperlink ref="F321" r:id="rId38" display="https://podminky.urs.cz/item/CS_URS_2022_02/742330101"/>
    <hyperlink ref="F324" r:id="rId39" display="https://podminky.urs.cz/item/CS_URS_2022_02/742330102"/>
    <hyperlink ref="F327" r:id="rId40" display="https://podminky.urs.cz/item/CS_URS_2022_02/742330022"/>
    <hyperlink ref="F332" r:id="rId41" display="https://podminky.urs.cz/item/CS_URS_2022_02/742330023"/>
    <hyperlink ref="F342" r:id="rId42" display="https://podminky.urs.cz/item/CS_URS_2022_02/220450007"/>
    <hyperlink ref="F345" r:id="rId43" display="https://podminky.urs.cz/item/CS_URS_2022_02/228450007"/>
    <hyperlink ref="F350" r:id="rId44" display="https://podminky.urs.cz/item/CS_URS_2022_02/228281515"/>
    <hyperlink ref="F353" r:id="rId45" display="https://podminky.urs.cz/item/CS_URS_2022_02/220060505"/>
    <hyperlink ref="F356" r:id="rId46" display="https://podminky.urs.cz/item/CS_URS_2022_02/220060931"/>
    <hyperlink ref="F361" r:id="rId47" display="https://podminky.urs.cz/item/CS_URS_2022_02/220182001"/>
    <hyperlink ref="F364" r:id="rId48" display="https://podminky.urs.cz/item/CS_URS_2022_02/220182031"/>
    <hyperlink ref="F369" r:id="rId49" display="https://podminky.urs.cz/item/CS_URS_2022_02/220182302"/>
    <hyperlink ref="F374" r:id="rId50" display="https://podminky.urs.cz/item/CS_URS_2022_02/220182303"/>
    <hyperlink ref="F381" r:id="rId51" display="https://podminky.urs.cz/item/CS_URS_2022_02/742320011"/>
    <hyperlink ref="F386" r:id="rId52" display="https://podminky.urs.cz/item/CS_URS_2022_02/220110186"/>
    <hyperlink ref="F391" r:id="rId53" display="https://podminky.urs.cz/item/CS_URS_2022_02/220110187"/>
    <hyperlink ref="F406" r:id="rId54" display="https://podminky.urs.cz/item/CS_URS_2022_02/998742102"/>
    <hyperlink ref="F411" r:id="rId55" display="https://podminky.urs.cz/item/CS_URS_2022_02/049103000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56"/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4.16016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125</v>
      </c>
    </row>
    <row r="3" s="1" customFormat="1" ht="6.96" customHeight="1"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22"/>
      <c r="AT3" s="19" t="s">
        <v>85</v>
      </c>
    </row>
    <row r="4" s="1" customFormat="1" ht="24.96" customHeight="1">
      <c r="B4" s="22"/>
      <c r="D4" s="144" t="s">
        <v>174</v>
      </c>
      <c r="L4" s="22"/>
      <c r="M4" s="145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6" t="s">
        <v>16</v>
      </c>
      <c r="L6" s="22"/>
    </row>
    <row r="7" s="1" customFormat="1" ht="26.25" customHeight="1">
      <c r="B7" s="22"/>
      <c r="E7" s="147" t="str">
        <f>'Rekapitulace stavby'!K6</f>
        <v>PROJEKT NA STAVBU HALY PRO DEPONACI SILNIČNÍCH VOZIDEL JHV VE VOZOVNĚ STŘEŠOVICE</v>
      </c>
      <c r="F7" s="146"/>
      <c r="G7" s="146"/>
      <c r="H7" s="146"/>
      <c r="L7" s="22"/>
    </row>
    <row r="8">
      <c r="B8" s="22"/>
      <c r="D8" s="146" t="s">
        <v>187</v>
      </c>
      <c r="L8" s="22"/>
    </row>
    <row r="9" s="1" customFormat="1" ht="16.5" customHeight="1">
      <c r="B9" s="22"/>
      <c r="E9" s="147" t="s">
        <v>191</v>
      </c>
      <c r="F9" s="1"/>
      <c r="G9" s="1"/>
      <c r="H9" s="1"/>
      <c r="L9" s="22"/>
    </row>
    <row r="10" s="1" customFormat="1" ht="12" customHeight="1">
      <c r="B10" s="22"/>
      <c r="D10" s="146" t="s">
        <v>195</v>
      </c>
      <c r="L10" s="22"/>
    </row>
    <row r="11" s="2" customFormat="1" ht="16.5" customHeight="1">
      <c r="A11" s="40"/>
      <c r="B11" s="46"/>
      <c r="C11" s="40"/>
      <c r="D11" s="40"/>
      <c r="E11" s="160" t="s">
        <v>3111</v>
      </c>
      <c r="F11" s="40"/>
      <c r="G11" s="40"/>
      <c r="H11" s="40"/>
      <c r="I11" s="40"/>
      <c r="J11" s="40"/>
      <c r="K11" s="40"/>
      <c r="L11" s="148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 ht="12" customHeight="1">
      <c r="A12" s="40"/>
      <c r="B12" s="46"/>
      <c r="C12" s="40"/>
      <c r="D12" s="146" t="s">
        <v>3507</v>
      </c>
      <c r="E12" s="40"/>
      <c r="F12" s="40"/>
      <c r="G12" s="40"/>
      <c r="H12" s="40"/>
      <c r="I12" s="40"/>
      <c r="J12" s="40"/>
      <c r="K12" s="40"/>
      <c r="L12" s="148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6.5" customHeight="1">
      <c r="A13" s="40"/>
      <c r="B13" s="46"/>
      <c r="C13" s="40"/>
      <c r="D13" s="40"/>
      <c r="E13" s="149" t="s">
        <v>5325</v>
      </c>
      <c r="F13" s="40"/>
      <c r="G13" s="40"/>
      <c r="H13" s="40"/>
      <c r="I13" s="40"/>
      <c r="J13" s="40"/>
      <c r="K13" s="40"/>
      <c r="L13" s="148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>
      <c r="A14" s="40"/>
      <c r="B14" s="46"/>
      <c r="C14" s="40"/>
      <c r="D14" s="40"/>
      <c r="E14" s="40"/>
      <c r="F14" s="40"/>
      <c r="G14" s="40"/>
      <c r="H14" s="40"/>
      <c r="I14" s="40"/>
      <c r="J14" s="40"/>
      <c r="K14" s="40"/>
      <c r="L14" s="148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2" customHeight="1">
      <c r="A15" s="40"/>
      <c r="B15" s="46"/>
      <c r="C15" s="40"/>
      <c r="D15" s="146" t="s">
        <v>18</v>
      </c>
      <c r="E15" s="40"/>
      <c r="F15" s="135" t="s">
        <v>19</v>
      </c>
      <c r="G15" s="40"/>
      <c r="H15" s="40"/>
      <c r="I15" s="146" t="s">
        <v>20</v>
      </c>
      <c r="J15" s="135" t="s">
        <v>19</v>
      </c>
      <c r="K15" s="40"/>
      <c r="L15" s="148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6" t="s">
        <v>21</v>
      </c>
      <c r="E16" s="40"/>
      <c r="F16" s="135" t="s">
        <v>4829</v>
      </c>
      <c r="G16" s="40"/>
      <c r="H16" s="40"/>
      <c r="I16" s="146" t="s">
        <v>23</v>
      </c>
      <c r="J16" s="150" t="str">
        <f>'Rekapitulace stavby'!AN8</f>
        <v>30. 1. 2023</v>
      </c>
      <c r="K16" s="40"/>
      <c r="L16" s="148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0.8" customHeight="1">
      <c r="A17" s="40"/>
      <c r="B17" s="46"/>
      <c r="C17" s="40"/>
      <c r="D17" s="40"/>
      <c r="E17" s="40"/>
      <c r="F17" s="40"/>
      <c r="G17" s="40"/>
      <c r="H17" s="40"/>
      <c r="I17" s="40"/>
      <c r="J17" s="40"/>
      <c r="K17" s="40"/>
      <c r="L17" s="148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12" customHeight="1">
      <c r="A18" s="40"/>
      <c r="B18" s="46"/>
      <c r="C18" s="40"/>
      <c r="D18" s="146" t="s">
        <v>25</v>
      </c>
      <c r="E18" s="40"/>
      <c r="F18" s="40"/>
      <c r="G18" s="40"/>
      <c r="H18" s="40"/>
      <c r="I18" s="146" t="s">
        <v>26</v>
      </c>
      <c r="J18" s="135" t="s">
        <v>19</v>
      </c>
      <c r="K18" s="40"/>
      <c r="L18" s="148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8" customHeight="1">
      <c r="A19" s="40"/>
      <c r="B19" s="46"/>
      <c r="C19" s="40"/>
      <c r="D19" s="40"/>
      <c r="E19" s="135" t="s">
        <v>4830</v>
      </c>
      <c r="F19" s="40"/>
      <c r="G19" s="40"/>
      <c r="H19" s="40"/>
      <c r="I19" s="146" t="s">
        <v>29</v>
      </c>
      <c r="J19" s="135" t="s">
        <v>19</v>
      </c>
      <c r="K19" s="40"/>
      <c r="L19" s="148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6.96" customHeight="1">
      <c r="A20" s="40"/>
      <c r="B20" s="46"/>
      <c r="C20" s="40"/>
      <c r="D20" s="40"/>
      <c r="E20" s="40"/>
      <c r="F20" s="40"/>
      <c r="G20" s="40"/>
      <c r="H20" s="40"/>
      <c r="I20" s="40"/>
      <c r="J20" s="40"/>
      <c r="K20" s="40"/>
      <c r="L20" s="148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12" customHeight="1">
      <c r="A21" s="40"/>
      <c r="B21" s="46"/>
      <c r="C21" s="40"/>
      <c r="D21" s="146" t="s">
        <v>31</v>
      </c>
      <c r="E21" s="40"/>
      <c r="F21" s="40"/>
      <c r="G21" s="40"/>
      <c r="H21" s="40"/>
      <c r="I21" s="146" t="s">
        <v>26</v>
      </c>
      <c r="J21" s="35" t="str">
        <f>'Rekapitulace stavby'!AN13</f>
        <v>Vyplň údaj</v>
      </c>
      <c r="K21" s="40"/>
      <c r="L21" s="148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8" customHeight="1">
      <c r="A22" s="40"/>
      <c r="B22" s="46"/>
      <c r="C22" s="40"/>
      <c r="D22" s="40"/>
      <c r="E22" s="35" t="str">
        <f>'Rekapitulace stavby'!E14</f>
        <v>Vyplň údaj</v>
      </c>
      <c r="F22" s="135"/>
      <c r="G22" s="135"/>
      <c r="H22" s="135"/>
      <c r="I22" s="146" t="s">
        <v>29</v>
      </c>
      <c r="J22" s="35" t="str">
        <f>'Rekapitulace stavby'!AN14</f>
        <v>Vyplň údaj</v>
      </c>
      <c r="K22" s="40"/>
      <c r="L22" s="148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6.96" customHeight="1">
      <c r="A23" s="40"/>
      <c r="B23" s="46"/>
      <c r="C23" s="40"/>
      <c r="D23" s="40"/>
      <c r="E23" s="40"/>
      <c r="F23" s="40"/>
      <c r="G23" s="40"/>
      <c r="H23" s="40"/>
      <c r="I23" s="40"/>
      <c r="J23" s="40"/>
      <c r="K23" s="40"/>
      <c r="L23" s="148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12" customHeight="1">
      <c r="A24" s="40"/>
      <c r="B24" s="46"/>
      <c r="C24" s="40"/>
      <c r="D24" s="146" t="s">
        <v>33</v>
      </c>
      <c r="E24" s="40"/>
      <c r="F24" s="40"/>
      <c r="G24" s="40"/>
      <c r="H24" s="40"/>
      <c r="I24" s="146" t="s">
        <v>26</v>
      </c>
      <c r="J24" s="135" t="s">
        <v>19</v>
      </c>
      <c r="K24" s="40"/>
      <c r="L24" s="148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8" customHeight="1">
      <c r="A25" s="40"/>
      <c r="B25" s="46"/>
      <c r="C25" s="40"/>
      <c r="D25" s="40"/>
      <c r="E25" s="135" t="s">
        <v>4831</v>
      </c>
      <c r="F25" s="40"/>
      <c r="G25" s="40"/>
      <c r="H25" s="40"/>
      <c r="I25" s="146" t="s">
        <v>29</v>
      </c>
      <c r="J25" s="135" t="s">
        <v>19</v>
      </c>
      <c r="K25" s="40"/>
      <c r="L25" s="148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6.96" customHeight="1">
      <c r="A26" s="40"/>
      <c r="B26" s="46"/>
      <c r="C26" s="40"/>
      <c r="D26" s="40"/>
      <c r="E26" s="40"/>
      <c r="F26" s="40"/>
      <c r="G26" s="40"/>
      <c r="H26" s="40"/>
      <c r="I26" s="40"/>
      <c r="J26" s="40"/>
      <c r="K26" s="40"/>
      <c r="L26" s="148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12" customHeight="1">
      <c r="A27" s="40"/>
      <c r="B27" s="46"/>
      <c r="C27" s="40"/>
      <c r="D27" s="146" t="s">
        <v>38</v>
      </c>
      <c r="E27" s="40"/>
      <c r="F27" s="40"/>
      <c r="G27" s="40"/>
      <c r="H27" s="40"/>
      <c r="I27" s="146" t="s">
        <v>26</v>
      </c>
      <c r="J27" s="135" t="s">
        <v>19</v>
      </c>
      <c r="K27" s="40"/>
      <c r="L27" s="148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8" customHeight="1">
      <c r="A28" s="40"/>
      <c r="B28" s="46"/>
      <c r="C28" s="40"/>
      <c r="D28" s="40"/>
      <c r="E28" s="135" t="s">
        <v>4832</v>
      </c>
      <c r="F28" s="40"/>
      <c r="G28" s="40"/>
      <c r="H28" s="40"/>
      <c r="I28" s="146" t="s">
        <v>29</v>
      </c>
      <c r="J28" s="135" t="s">
        <v>19</v>
      </c>
      <c r="K28" s="40"/>
      <c r="L28" s="148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2" customFormat="1" ht="6.96" customHeight="1">
      <c r="A29" s="40"/>
      <c r="B29" s="46"/>
      <c r="C29" s="40"/>
      <c r="D29" s="40"/>
      <c r="E29" s="40"/>
      <c r="F29" s="40"/>
      <c r="G29" s="40"/>
      <c r="H29" s="40"/>
      <c r="I29" s="40"/>
      <c r="J29" s="40"/>
      <c r="K29" s="40"/>
      <c r="L29" s="148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s="2" customFormat="1" ht="12" customHeight="1">
      <c r="A30" s="40"/>
      <c r="B30" s="46"/>
      <c r="C30" s="40"/>
      <c r="D30" s="146" t="s">
        <v>40</v>
      </c>
      <c r="E30" s="40"/>
      <c r="F30" s="40"/>
      <c r="G30" s="40"/>
      <c r="H30" s="40"/>
      <c r="I30" s="40"/>
      <c r="J30" s="40"/>
      <c r="K30" s="40"/>
      <c r="L30" s="148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8" customFormat="1" ht="16.5" customHeight="1">
      <c r="A31" s="151"/>
      <c r="B31" s="152"/>
      <c r="C31" s="151"/>
      <c r="D31" s="151"/>
      <c r="E31" s="153" t="s">
        <v>19</v>
      </c>
      <c r="F31" s="153"/>
      <c r="G31" s="153"/>
      <c r="H31" s="153"/>
      <c r="I31" s="151"/>
      <c r="J31" s="151"/>
      <c r="K31" s="151"/>
      <c r="L31" s="154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</row>
    <row r="32" s="2" customFormat="1" ht="6.96" customHeight="1">
      <c r="A32" s="40"/>
      <c r="B32" s="46"/>
      <c r="C32" s="40"/>
      <c r="D32" s="40"/>
      <c r="E32" s="40"/>
      <c r="F32" s="40"/>
      <c r="G32" s="40"/>
      <c r="H32" s="40"/>
      <c r="I32" s="40"/>
      <c r="J32" s="40"/>
      <c r="K32" s="40"/>
      <c r="L32" s="148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6"/>
      <c r="E33" s="156"/>
      <c r="F33" s="156"/>
      <c r="G33" s="156"/>
      <c r="H33" s="156"/>
      <c r="I33" s="156"/>
      <c r="J33" s="156"/>
      <c r="K33" s="156"/>
      <c r="L33" s="148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25.44" customHeight="1">
      <c r="A34" s="40"/>
      <c r="B34" s="46"/>
      <c r="C34" s="40"/>
      <c r="D34" s="157" t="s">
        <v>42</v>
      </c>
      <c r="E34" s="40"/>
      <c r="F34" s="40"/>
      <c r="G34" s="40"/>
      <c r="H34" s="40"/>
      <c r="I34" s="40"/>
      <c r="J34" s="158">
        <f>ROUND(J96, 2)</f>
        <v>0</v>
      </c>
      <c r="K34" s="40"/>
      <c r="L34" s="148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6.96" customHeight="1">
      <c r="A35" s="40"/>
      <c r="B35" s="46"/>
      <c r="C35" s="40"/>
      <c r="D35" s="156"/>
      <c r="E35" s="156"/>
      <c r="F35" s="156"/>
      <c r="G35" s="156"/>
      <c r="H35" s="156"/>
      <c r="I35" s="156"/>
      <c r="J35" s="156"/>
      <c r="K35" s="156"/>
      <c r="L35" s="148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40"/>
      <c r="F36" s="159" t="s">
        <v>44</v>
      </c>
      <c r="G36" s="40"/>
      <c r="H36" s="40"/>
      <c r="I36" s="159" t="s">
        <v>43</v>
      </c>
      <c r="J36" s="159" t="s">
        <v>45</v>
      </c>
      <c r="K36" s="40"/>
      <c r="L36" s="148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s="2" customFormat="1" ht="14.4" customHeight="1">
      <c r="A37" s="40"/>
      <c r="B37" s="46"/>
      <c r="C37" s="40"/>
      <c r="D37" s="160" t="s">
        <v>46</v>
      </c>
      <c r="E37" s="146" t="s">
        <v>47</v>
      </c>
      <c r="F37" s="161">
        <f>ROUND((SUM(BE96:BE257)),  2)</f>
        <v>0</v>
      </c>
      <c r="G37" s="40"/>
      <c r="H37" s="40"/>
      <c r="I37" s="162">
        <v>0.20999999999999999</v>
      </c>
      <c r="J37" s="161">
        <f>ROUND(((SUM(BE96:BE257))*I37),  2)</f>
        <v>0</v>
      </c>
      <c r="K37" s="40"/>
      <c r="L37" s="148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s="2" customFormat="1" ht="14.4" customHeight="1">
      <c r="A38" s="40"/>
      <c r="B38" s="46"/>
      <c r="C38" s="40"/>
      <c r="D38" s="40"/>
      <c r="E38" s="146" t="s">
        <v>48</v>
      </c>
      <c r="F38" s="161">
        <f>ROUND((SUM(BF96:BF257)),  2)</f>
        <v>0</v>
      </c>
      <c r="G38" s="40"/>
      <c r="H38" s="40"/>
      <c r="I38" s="162">
        <v>0.14999999999999999</v>
      </c>
      <c r="J38" s="161">
        <f>ROUND(((SUM(BF96:BF257))*I38),  2)</f>
        <v>0</v>
      </c>
      <c r="K38" s="40"/>
      <c r="L38" s="148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6" t="s">
        <v>49</v>
      </c>
      <c r="F39" s="161">
        <f>ROUND((SUM(BG96:BG257)),  2)</f>
        <v>0</v>
      </c>
      <c r="G39" s="40"/>
      <c r="H39" s="40"/>
      <c r="I39" s="162">
        <v>0.20999999999999999</v>
      </c>
      <c r="J39" s="161">
        <f>0</f>
        <v>0</v>
      </c>
      <c r="K39" s="40"/>
      <c r="L39" s="148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hidden="1" s="2" customFormat="1" ht="14.4" customHeight="1">
      <c r="A40" s="40"/>
      <c r="B40" s="46"/>
      <c r="C40" s="40"/>
      <c r="D40" s="40"/>
      <c r="E40" s="146" t="s">
        <v>50</v>
      </c>
      <c r="F40" s="161">
        <f>ROUND((SUM(BH96:BH257)),  2)</f>
        <v>0</v>
      </c>
      <c r="G40" s="40"/>
      <c r="H40" s="40"/>
      <c r="I40" s="162">
        <v>0.14999999999999999</v>
      </c>
      <c r="J40" s="161">
        <f>0</f>
        <v>0</v>
      </c>
      <c r="K40" s="40"/>
      <c r="L40" s="148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hidden="1" s="2" customFormat="1" ht="14.4" customHeight="1">
      <c r="A41" s="40"/>
      <c r="B41" s="46"/>
      <c r="C41" s="40"/>
      <c r="D41" s="40"/>
      <c r="E41" s="146" t="s">
        <v>51</v>
      </c>
      <c r="F41" s="161">
        <f>ROUND((SUM(BI96:BI257)),  2)</f>
        <v>0</v>
      </c>
      <c r="G41" s="40"/>
      <c r="H41" s="40"/>
      <c r="I41" s="162">
        <v>0</v>
      </c>
      <c r="J41" s="161">
        <f>0</f>
        <v>0</v>
      </c>
      <c r="K41" s="40"/>
      <c r="L41" s="148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6.96" customHeight="1">
      <c r="A42" s="40"/>
      <c r="B42" s="46"/>
      <c r="C42" s="40"/>
      <c r="D42" s="40"/>
      <c r="E42" s="40"/>
      <c r="F42" s="40"/>
      <c r="G42" s="40"/>
      <c r="H42" s="40"/>
      <c r="I42" s="40"/>
      <c r="J42" s="40"/>
      <c r="K42" s="40"/>
      <c r="L42" s="148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3" s="2" customFormat="1" ht="25.44" customHeight="1">
      <c r="A43" s="40"/>
      <c r="B43" s="46"/>
      <c r="C43" s="163"/>
      <c r="D43" s="164" t="s">
        <v>52</v>
      </c>
      <c r="E43" s="165"/>
      <c r="F43" s="165"/>
      <c r="G43" s="166" t="s">
        <v>53</v>
      </c>
      <c r="H43" s="167" t="s">
        <v>54</v>
      </c>
      <c r="I43" s="165"/>
      <c r="J43" s="168">
        <f>SUM(J34:J41)</f>
        <v>0</v>
      </c>
      <c r="K43" s="169"/>
      <c r="L43" s="148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</row>
    <row r="44" s="2" customFormat="1" ht="14.4" customHeight="1">
      <c r="A44" s="40"/>
      <c r="B44" s="170"/>
      <c r="C44" s="171"/>
      <c r="D44" s="171"/>
      <c r="E44" s="171"/>
      <c r="F44" s="171"/>
      <c r="G44" s="171"/>
      <c r="H44" s="171"/>
      <c r="I44" s="171"/>
      <c r="J44" s="171"/>
      <c r="K44" s="171"/>
      <c r="L44" s="148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8" s="2" customFormat="1" ht="6.96" customHeight="1">
      <c r="A48" s="40"/>
      <c r="B48" s="172"/>
      <c r="C48" s="173"/>
      <c r="D48" s="173"/>
      <c r="E48" s="173"/>
      <c r="F48" s="173"/>
      <c r="G48" s="173"/>
      <c r="H48" s="173"/>
      <c r="I48" s="173"/>
      <c r="J48" s="173"/>
      <c r="K48" s="173"/>
      <c r="L48" s="148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24.96" customHeight="1">
      <c r="A49" s="40"/>
      <c r="B49" s="41"/>
      <c r="C49" s="25" t="s">
        <v>284</v>
      </c>
      <c r="D49" s="42"/>
      <c r="E49" s="42"/>
      <c r="F49" s="42"/>
      <c r="G49" s="42"/>
      <c r="H49" s="42"/>
      <c r="I49" s="42"/>
      <c r="J49" s="42"/>
      <c r="K49" s="42"/>
      <c r="L49" s="148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6.96" customHeight="1">
      <c r="A50" s="40"/>
      <c r="B50" s="41"/>
      <c r="C50" s="42"/>
      <c r="D50" s="42"/>
      <c r="E50" s="42"/>
      <c r="F50" s="42"/>
      <c r="G50" s="42"/>
      <c r="H50" s="42"/>
      <c r="I50" s="42"/>
      <c r="J50" s="42"/>
      <c r="K50" s="42"/>
      <c r="L50" s="148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2" customFormat="1" ht="12" customHeight="1">
      <c r="A51" s="40"/>
      <c r="B51" s="41"/>
      <c r="C51" s="34" t="s">
        <v>16</v>
      </c>
      <c r="D51" s="42"/>
      <c r="E51" s="42"/>
      <c r="F51" s="42"/>
      <c r="G51" s="42"/>
      <c r="H51" s="42"/>
      <c r="I51" s="42"/>
      <c r="J51" s="42"/>
      <c r="K51" s="42"/>
      <c r="L51" s="148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s="2" customFormat="1" ht="26.25" customHeight="1">
      <c r="A52" s="40"/>
      <c r="B52" s="41"/>
      <c r="C52" s="42"/>
      <c r="D52" s="42"/>
      <c r="E52" s="174" t="str">
        <f>E7</f>
        <v>PROJEKT NA STAVBU HALY PRO DEPONACI SILNIČNÍCH VOZIDEL JHV VE VOZOVNĚ STŘEŠOVICE</v>
      </c>
      <c r="F52" s="34"/>
      <c r="G52" s="34"/>
      <c r="H52" s="34"/>
      <c r="I52" s="42"/>
      <c r="J52" s="42"/>
      <c r="K52" s="42"/>
      <c r="L52" s="148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1" customFormat="1" ht="12" customHeight="1">
      <c r="B53" s="23"/>
      <c r="C53" s="34" t="s">
        <v>187</v>
      </c>
      <c r="D53" s="24"/>
      <c r="E53" s="24"/>
      <c r="F53" s="24"/>
      <c r="G53" s="24"/>
      <c r="H53" s="24"/>
      <c r="I53" s="24"/>
      <c r="J53" s="24"/>
      <c r="K53" s="24"/>
      <c r="L53" s="22"/>
    </row>
    <row r="54" s="1" customFormat="1" ht="16.5" customHeight="1">
      <c r="B54" s="23"/>
      <c r="C54" s="24"/>
      <c r="D54" s="24"/>
      <c r="E54" s="174" t="s">
        <v>191</v>
      </c>
      <c r="F54" s="24"/>
      <c r="G54" s="24"/>
      <c r="H54" s="24"/>
      <c r="I54" s="24"/>
      <c r="J54" s="24"/>
      <c r="K54" s="24"/>
      <c r="L54" s="22"/>
    </row>
    <row r="55" s="1" customFormat="1" ht="12" customHeight="1">
      <c r="B55" s="23"/>
      <c r="C55" s="34" t="s">
        <v>195</v>
      </c>
      <c r="D55" s="24"/>
      <c r="E55" s="24"/>
      <c r="F55" s="24"/>
      <c r="G55" s="24"/>
      <c r="H55" s="24"/>
      <c r="I55" s="24"/>
      <c r="J55" s="24"/>
      <c r="K55" s="24"/>
      <c r="L55" s="22"/>
    </row>
    <row r="56" s="2" customFormat="1" ht="16.5" customHeight="1">
      <c r="A56" s="40"/>
      <c r="B56" s="41"/>
      <c r="C56" s="42"/>
      <c r="D56" s="42"/>
      <c r="E56" s="297" t="s">
        <v>3111</v>
      </c>
      <c r="F56" s="42"/>
      <c r="G56" s="42"/>
      <c r="H56" s="42"/>
      <c r="I56" s="42"/>
      <c r="J56" s="42"/>
      <c r="K56" s="42"/>
      <c r="L56" s="148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12" customHeight="1">
      <c r="A57" s="40"/>
      <c r="B57" s="41"/>
      <c r="C57" s="34" t="s">
        <v>3507</v>
      </c>
      <c r="D57" s="42"/>
      <c r="E57" s="42"/>
      <c r="F57" s="42"/>
      <c r="G57" s="42"/>
      <c r="H57" s="42"/>
      <c r="I57" s="42"/>
      <c r="J57" s="42"/>
      <c r="K57" s="42"/>
      <c r="L57" s="148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6.5" customHeight="1">
      <c r="A58" s="40"/>
      <c r="B58" s="41"/>
      <c r="C58" s="42"/>
      <c r="D58" s="42"/>
      <c r="E58" s="71" t="str">
        <f>E13</f>
        <v>SO-02-4.9 - ELEKTRICKÁ POŽÁRNÍ SIGNALIZACE</v>
      </c>
      <c r="F58" s="42"/>
      <c r="G58" s="42"/>
      <c r="H58" s="42"/>
      <c r="I58" s="42"/>
      <c r="J58" s="42"/>
      <c r="K58" s="42"/>
      <c r="L58" s="148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6.96" customHeight="1">
      <c r="A59" s="40"/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148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2" customHeight="1">
      <c r="A60" s="40"/>
      <c r="B60" s="41"/>
      <c r="C60" s="34" t="s">
        <v>21</v>
      </c>
      <c r="D60" s="42"/>
      <c r="E60" s="42"/>
      <c r="F60" s="29" t="str">
        <f>F16</f>
        <v xml:space="preserve">Patočkova č.p. 132 a 460, Na Ořechovce č.p. 1062, </v>
      </c>
      <c r="G60" s="42"/>
      <c r="H60" s="42"/>
      <c r="I60" s="34" t="s">
        <v>23</v>
      </c>
      <c r="J60" s="74" t="str">
        <f>IF(J16="","",J16)</f>
        <v>30. 1. 2023</v>
      </c>
      <c r="K60" s="42"/>
      <c r="L60" s="148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6.96" customHeight="1">
      <c r="A61" s="40"/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148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15.15" customHeight="1">
      <c r="A62" s="40"/>
      <c r="B62" s="41"/>
      <c r="C62" s="34" t="s">
        <v>25</v>
      </c>
      <c r="D62" s="42"/>
      <c r="E62" s="42"/>
      <c r="F62" s="29" t="str">
        <f>E19</f>
        <v>Dopravní podnik hl. m. Prahy, a.s.</v>
      </c>
      <c r="G62" s="42"/>
      <c r="H62" s="42"/>
      <c r="I62" s="34" t="s">
        <v>33</v>
      </c>
      <c r="J62" s="38" t="str">
        <f>E25</f>
        <v>Ondřej Taclík</v>
      </c>
      <c r="K62" s="42"/>
      <c r="L62" s="148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15.15" customHeight="1">
      <c r="A63" s="40"/>
      <c r="B63" s="41"/>
      <c r="C63" s="34" t="s">
        <v>31</v>
      </c>
      <c r="D63" s="42"/>
      <c r="E63" s="42"/>
      <c r="F63" s="29" t="str">
        <f>IF(E22="","",E22)</f>
        <v>Vyplň údaj</v>
      </c>
      <c r="G63" s="42"/>
      <c r="H63" s="42"/>
      <c r="I63" s="34" t="s">
        <v>38</v>
      </c>
      <c r="J63" s="38" t="str">
        <f>E28</f>
        <v xml:space="preserve"> </v>
      </c>
      <c r="K63" s="42"/>
      <c r="L63" s="148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 s="2" customFormat="1" ht="10.32" customHeight="1">
      <c r="A64" s="40"/>
      <c r="B64" s="41"/>
      <c r="C64" s="42"/>
      <c r="D64" s="42"/>
      <c r="E64" s="42"/>
      <c r="F64" s="42"/>
      <c r="G64" s="42"/>
      <c r="H64" s="42"/>
      <c r="I64" s="42"/>
      <c r="J64" s="42"/>
      <c r="K64" s="42"/>
      <c r="L64" s="148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 s="2" customFormat="1" ht="29.28" customHeight="1">
      <c r="A65" s="40"/>
      <c r="B65" s="41"/>
      <c r="C65" s="175" t="s">
        <v>285</v>
      </c>
      <c r="D65" s="176"/>
      <c r="E65" s="176"/>
      <c r="F65" s="176"/>
      <c r="G65" s="176"/>
      <c r="H65" s="176"/>
      <c r="I65" s="176"/>
      <c r="J65" s="177" t="s">
        <v>286</v>
      </c>
      <c r="K65" s="176"/>
      <c r="L65" s="148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 s="2" customFormat="1" ht="10.32" customHeight="1">
      <c r="A66" s="40"/>
      <c r="B66" s="41"/>
      <c r="C66" s="42"/>
      <c r="D66" s="42"/>
      <c r="E66" s="42"/>
      <c r="F66" s="42"/>
      <c r="G66" s="42"/>
      <c r="H66" s="42"/>
      <c r="I66" s="42"/>
      <c r="J66" s="42"/>
      <c r="K66" s="42"/>
      <c r="L66" s="148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 s="2" customFormat="1" ht="22.8" customHeight="1">
      <c r="A67" s="40"/>
      <c r="B67" s="41"/>
      <c r="C67" s="178" t="s">
        <v>74</v>
      </c>
      <c r="D67" s="42"/>
      <c r="E67" s="42"/>
      <c r="F67" s="42"/>
      <c r="G67" s="42"/>
      <c r="H67" s="42"/>
      <c r="I67" s="42"/>
      <c r="J67" s="104">
        <f>J96</f>
        <v>0</v>
      </c>
      <c r="K67" s="42"/>
      <c r="L67" s="148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U67" s="19" t="s">
        <v>287</v>
      </c>
    </row>
    <row r="68" s="9" customFormat="1" ht="24.96" customHeight="1">
      <c r="A68" s="9"/>
      <c r="B68" s="179"/>
      <c r="C68" s="180"/>
      <c r="D68" s="181" t="s">
        <v>298</v>
      </c>
      <c r="E68" s="182"/>
      <c r="F68" s="182"/>
      <c r="G68" s="182"/>
      <c r="H68" s="182"/>
      <c r="I68" s="182"/>
      <c r="J68" s="183">
        <f>J97</f>
        <v>0</v>
      </c>
      <c r="K68" s="180"/>
      <c r="L68" s="184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="10" customFormat="1" ht="19.92" customHeight="1">
      <c r="A69" s="10"/>
      <c r="B69" s="185"/>
      <c r="C69" s="127"/>
      <c r="D69" s="186" t="s">
        <v>4833</v>
      </c>
      <c r="E69" s="187"/>
      <c r="F69" s="187"/>
      <c r="G69" s="187"/>
      <c r="H69" s="187"/>
      <c r="I69" s="187"/>
      <c r="J69" s="188">
        <f>J98</f>
        <v>0</v>
      </c>
      <c r="K69" s="127"/>
      <c r="L69" s="189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="10" customFormat="1" ht="19.92" customHeight="1">
      <c r="A70" s="10"/>
      <c r="B70" s="185"/>
      <c r="C70" s="127"/>
      <c r="D70" s="186" t="s">
        <v>4834</v>
      </c>
      <c r="E70" s="187"/>
      <c r="F70" s="187"/>
      <c r="G70" s="187"/>
      <c r="H70" s="187"/>
      <c r="I70" s="187"/>
      <c r="J70" s="188">
        <f>J102</f>
        <v>0</v>
      </c>
      <c r="K70" s="127"/>
      <c r="L70" s="189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="9" customFormat="1" ht="24.96" customHeight="1">
      <c r="A71" s="9"/>
      <c r="B71" s="179"/>
      <c r="C71" s="180"/>
      <c r="D71" s="181" t="s">
        <v>2150</v>
      </c>
      <c r="E71" s="182"/>
      <c r="F71" s="182"/>
      <c r="G71" s="182"/>
      <c r="H71" s="182"/>
      <c r="I71" s="182"/>
      <c r="J71" s="183">
        <f>J252</f>
        <v>0</v>
      </c>
      <c r="K71" s="180"/>
      <c r="L71" s="184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="10" customFormat="1" ht="19.92" customHeight="1">
      <c r="A72" s="10"/>
      <c r="B72" s="185"/>
      <c r="C72" s="127"/>
      <c r="D72" s="186" t="s">
        <v>2152</v>
      </c>
      <c r="E72" s="187"/>
      <c r="F72" s="187"/>
      <c r="G72" s="187"/>
      <c r="H72" s="187"/>
      <c r="I72" s="187"/>
      <c r="J72" s="188">
        <f>J253</f>
        <v>0</v>
      </c>
      <c r="K72" s="127"/>
      <c r="L72" s="189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="2" customFormat="1" ht="21.84" customHeight="1">
      <c r="A73" s="40"/>
      <c r="B73" s="41"/>
      <c r="C73" s="42"/>
      <c r="D73" s="42"/>
      <c r="E73" s="42"/>
      <c r="F73" s="42"/>
      <c r="G73" s="42"/>
      <c r="H73" s="42"/>
      <c r="I73" s="42"/>
      <c r="J73" s="42"/>
      <c r="K73" s="42"/>
      <c r="L73" s="148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 s="2" customFormat="1" ht="6.96" customHeight="1">
      <c r="A74" s="40"/>
      <c r="B74" s="61"/>
      <c r="C74" s="62"/>
      <c r="D74" s="62"/>
      <c r="E74" s="62"/>
      <c r="F74" s="62"/>
      <c r="G74" s="62"/>
      <c r="H74" s="62"/>
      <c r="I74" s="62"/>
      <c r="J74" s="62"/>
      <c r="K74" s="62"/>
      <c r="L74" s="148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8" s="2" customFormat="1" ht="6.96" customHeight="1">
      <c r="A78" s="40"/>
      <c r="B78" s="63"/>
      <c r="C78" s="64"/>
      <c r="D78" s="64"/>
      <c r="E78" s="64"/>
      <c r="F78" s="64"/>
      <c r="G78" s="64"/>
      <c r="H78" s="64"/>
      <c r="I78" s="64"/>
      <c r="J78" s="64"/>
      <c r="K78" s="64"/>
      <c r="L78" s="148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2" customFormat="1" ht="24.96" customHeight="1">
      <c r="A79" s="40"/>
      <c r="B79" s="41"/>
      <c r="C79" s="25" t="s">
        <v>319</v>
      </c>
      <c r="D79" s="42"/>
      <c r="E79" s="42"/>
      <c r="F79" s="42"/>
      <c r="G79" s="42"/>
      <c r="H79" s="42"/>
      <c r="I79" s="42"/>
      <c r="J79" s="42"/>
      <c r="K79" s="42"/>
      <c r="L79" s="148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6.96" customHeight="1">
      <c r="A80" s="40"/>
      <c r="B80" s="41"/>
      <c r="C80" s="42"/>
      <c r="D80" s="42"/>
      <c r="E80" s="42"/>
      <c r="F80" s="42"/>
      <c r="G80" s="42"/>
      <c r="H80" s="42"/>
      <c r="I80" s="42"/>
      <c r="J80" s="42"/>
      <c r="K80" s="42"/>
      <c r="L80" s="148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12" customHeight="1">
      <c r="A81" s="40"/>
      <c r="B81" s="41"/>
      <c r="C81" s="34" t="s">
        <v>16</v>
      </c>
      <c r="D81" s="42"/>
      <c r="E81" s="42"/>
      <c r="F81" s="42"/>
      <c r="G81" s="42"/>
      <c r="H81" s="42"/>
      <c r="I81" s="42"/>
      <c r="J81" s="42"/>
      <c r="K81" s="42"/>
      <c r="L81" s="148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26.25" customHeight="1">
      <c r="A82" s="40"/>
      <c r="B82" s="41"/>
      <c r="C82" s="42"/>
      <c r="D82" s="42"/>
      <c r="E82" s="174" t="str">
        <f>E7</f>
        <v>PROJEKT NA STAVBU HALY PRO DEPONACI SILNIČNÍCH VOZIDEL JHV VE VOZOVNĚ STŘEŠOVICE</v>
      </c>
      <c r="F82" s="34"/>
      <c r="G82" s="34"/>
      <c r="H82" s="34"/>
      <c r="I82" s="42"/>
      <c r="J82" s="42"/>
      <c r="K82" s="42"/>
      <c r="L82" s="148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1" customFormat="1" ht="12" customHeight="1">
      <c r="B83" s="23"/>
      <c r="C83" s="34" t="s">
        <v>187</v>
      </c>
      <c r="D83" s="24"/>
      <c r="E83" s="24"/>
      <c r="F83" s="24"/>
      <c r="G83" s="24"/>
      <c r="H83" s="24"/>
      <c r="I83" s="24"/>
      <c r="J83" s="24"/>
      <c r="K83" s="24"/>
      <c r="L83" s="22"/>
    </row>
    <row r="84" s="1" customFormat="1" ht="16.5" customHeight="1">
      <c r="B84" s="23"/>
      <c r="C84" s="24"/>
      <c r="D84" s="24"/>
      <c r="E84" s="174" t="s">
        <v>191</v>
      </c>
      <c r="F84" s="24"/>
      <c r="G84" s="24"/>
      <c r="H84" s="24"/>
      <c r="I84" s="24"/>
      <c r="J84" s="24"/>
      <c r="K84" s="24"/>
      <c r="L84" s="22"/>
    </row>
    <row r="85" s="1" customFormat="1" ht="12" customHeight="1">
      <c r="B85" s="23"/>
      <c r="C85" s="34" t="s">
        <v>195</v>
      </c>
      <c r="D85" s="24"/>
      <c r="E85" s="24"/>
      <c r="F85" s="24"/>
      <c r="G85" s="24"/>
      <c r="H85" s="24"/>
      <c r="I85" s="24"/>
      <c r="J85" s="24"/>
      <c r="K85" s="24"/>
      <c r="L85" s="22"/>
    </row>
    <row r="86" s="2" customFormat="1" ht="16.5" customHeight="1">
      <c r="A86" s="40"/>
      <c r="B86" s="41"/>
      <c r="C86" s="42"/>
      <c r="D86" s="42"/>
      <c r="E86" s="297" t="s">
        <v>3111</v>
      </c>
      <c r="F86" s="42"/>
      <c r="G86" s="42"/>
      <c r="H86" s="42"/>
      <c r="I86" s="42"/>
      <c r="J86" s="42"/>
      <c r="K86" s="42"/>
      <c r="L86" s="148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12" customHeight="1">
      <c r="A87" s="40"/>
      <c r="B87" s="41"/>
      <c r="C87" s="34" t="s">
        <v>3507</v>
      </c>
      <c r="D87" s="42"/>
      <c r="E87" s="42"/>
      <c r="F87" s="42"/>
      <c r="G87" s="42"/>
      <c r="H87" s="42"/>
      <c r="I87" s="42"/>
      <c r="J87" s="42"/>
      <c r="K87" s="42"/>
      <c r="L87" s="148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2" customFormat="1" ht="16.5" customHeight="1">
      <c r="A88" s="40"/>
      <c r="B88" s="41"/>
      <c r="C88" s="42"/>
      <c r="D88" s="42"/>
      <c r="E88" s="71" t="str">
        <f>E13</f>
        <v>SO-02-4.9 - ELEKTRICKÁ POŽÁRNÍ SIGNALIZACE</v>
      </c>
      <c r="F88" s="42"/>
      <c r="G88" s="42"/>
      <c r="H88" s="42"/>
      <c r="I88" s="42"/>
      <c r="J88" s="42"/>
      <c r="K88" s="42"/>
      <c r="L88" s="148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 s="2" customFormat="1" ht="6.96" customHeight="1">
      <c r="A89" s="40"/>
      <c r="B89" s="41"/>
      <c r="C89" s="42"/>
      <c r="D89" s="42"/>
      <c r="E89" s="42"/>
      <c r="F89" s="42"/>
      <c r="G89" s="42"/>
      <c r="H89" s="42"/>
      <c r="I89" s="42"/>
      <c r="J89" s="42"/>
      <c r="K89" s="42"/>
      <c r="L89" s="148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 s="2" customFormat="1" ht="12" customHeight="1">
      <c r="A90" s="40"/>
      <c r="B90" s="41"/>
      <c r="C90" s="34" t="s">
        <v>21</v>
      </c>
      <c r="D90" s="42"/>
      <c r="E90" s="42"/>
      <c r="F90" s="29" t="str">
        <f>F16</f>
        <v xml:space="preserve">Patočkova č.p. 132 a 460, Na Ořechovce č.p. 1062, </v>
      </c>
      <c r="G90" s="42"/>
      <c r="H90" s="42"/>
      <c r="I90" s="34" t="s">
        <v>23</v>
      </c>
      <c r="J90" s="74" t="str">
        <f>IF(J16="","",J16)</f>
        <v>30. 1. 2023</v>
      </c>
      <c r="K90" s="42"/>
      <c r="L90" s="148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 s="2" customFormat="1" ht="6.96" customHeight="1">
      <c r="A91" s="40"/>
      <c r="B91" s="41"/>
      <c r="C91" s="42"/>
      <c r="D91" s="42"/>
      <c r="E91" s="42"/>
      <c r="F91" s="42"/>
      <c r="G91" s="42"/>
      <c r="H91" s="42"/>
      <c r="I91" s="42"/>
      <c r="J91" s="42"/>
      <c r="K91" s="42"/>
      <c r="L91" s="148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2" s="2" customFormat="1" ht="15.15" customHeight="1">
      <c r="A92" s="40"/>
      <c r="B92" s="41"/>
      <c r="C92" s="34" t="s">
        <v>25</v>
      </c>
      <c r="D92" s="42"/>
      <c r="E92" s="42"/>
      <c r="F92" s="29" t="str">
        <f>E19</f>
        <v>Dopravní podnik hl. m. Prahy, a.s.</v>
      </c>
      <c r="G92" s="42"/>
      <c r="H92" s="42"/>
      <c r="I92" s="34" t="s">
        <v>33</v>
      </c>
      <c r="J92" s="38" t="str">
        <f>E25</f>
        <v>Ondřej Taclík</v>
      </c>
      <c r="K92" s="42"/>
      <c r="L92" s="148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</row>
    <row r="93" s="2" customFormat="1" ht="15.15" customHeight="1">
      <c r="A93" s="40"/>
      <c r="B93" s="41"/>
      <c r="C93" s="34" t="s">
        <v>31</v>
      </c>
      <c r="D93" s="42"/>
      <c r="E93" s="42"/>
      <c r="F93" s="29" t="str">
        <f>IF(E22="","",E22)</f>
        <v>Vyplň údaj</v>
      </c>
      <c r="G93" s="42"/>
      <c r="H93" s="42"/>
      <c r="I93" s="34" t="s">
        <v>38</v>
      </c>
      <c r="J93" s="38" t="str">
        <f>E28</f>
        <v xml:space="preserve"> </v>
      </c>
      <c r="K93" s="42"/>
      <c r="L93" s="148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</row>
    <row r="94" s="2" customFormat="1" ht="10.32" customHeight="1">
      <c r="A94" s="40"/>
      <c r="B94" s="41"/>
      <c r="C94" s="42"/>
      <c r="D94" s="42"/>
      <c r="E94" s="42"/>
      <c r="F94" s="42"/>
      <c r="G94" s="42"/>
      <c r="H94" s="42"/>
      <c r="I94" s="42"/>
      <c r="J94" s="42"/>
      <c r="K94" s="42"/>
      <c r="L94" s="148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</row>
    <row r="95" s="11" customFormat="1" ht="29.28" customHeight="1">
      <c r="A95" s="190"/>
      <c r="B95" s="191"/>
      <c r="C95" s="192" t="s">
        <v>320</v>
      </c>
      <c r="D95" s="193" t="s">
        <v>61</v>
      </c>
      <c r="E95" s="193" t="s">
        <v>57</v>
      </c>
      <c r="F95" s="193" t="s">
        <v>58</v>
      </c>
      <c r="G95" s="193" t="s">
        <v>321</v>
      </c>
      <c r="H95" s="193" t="s">
        <v>322</v>
      </c>
      <c r="I95" s="193" t="s">
        <v>323</v>
      </c>
      <c r="J95" s="193" t="s">
        <v>286</v>
      </c>
      <c r="K95" s="194" t="s">
        <v>324</v>
      </c>
      <c r="L95" s="195"/>
      <c r="M95" s="94" t="s">
        <v>19</v>
      </c>
      <c r="N95" s="95" t="s">
        <v>46</v>
      </c>
      <c r="O95" s="95" t="s">
        <v>325</v>
      </c>
      <c r="P95" s="95" t="s">
        <v>326</v>
      </c>
      <c r="Q95" s="95" t="s">
        <v>327</v>
      </c>
      <c r="R95" s="95" t="s">
        <v>328</v>
      </c>
      <c r="S95" s="95" t="s">
        <v>329</v>
      </c>
      <c r="T95" s="95" t="s">
        <v>330</v>
      </c>
      <c r="U95" s="96" t="s">
        <v>331</v>
      </c>
      <c r="V95" s="190"/>
      <c r="W95" s="190"/>
      <c r="X95" s="190"/>
      <c r="Y95" s="190"/>
      <c r="Z95" s="190"/>
      <c r="AA95" s="190"/>
      <c r="AB95" s="190"/>
      <c r="AC95" s="190"/>
      <c r="AD95" s="190"/>
      <c r="AE95" s="190"/>
    </row>
    <row r="96" s="2" customFormat="1" ht="22.8" customHeight="1">
      <c r="A96" s="40"/>
      <c r="B96" s="41"/>
      <c r="C96" s="101" t="s">
        <v>332</v>
      </c>
      <c r="D96" s="42"/>
      <c r="E96" s="42"/>
      <c r="F96" s="42"/>
      <c r="G96" s="42"/>
      <c r="H96" s="42"/>
      <c r="I96" s="42"/>
      <c r="J96" s="196">
        <f>BK96</f>
        <v>0</v>
      </c>
      <c r="K96" s="42"/>
      <c r="L96" s="46"/>
      <c r="M96" s="97"/>
      <c r="N96" s="197"/>
      <c r="O96" s="98"/>
      <c r="P96" s="198">
        <f>P97+P252</f>
        <v>0</v>
      </c>
      <c r="Q96" s="98"/>
      <c r="R96" s="198">
        <f>R97+R252</f>
        <v>1.0107000000000002</v>
      </c>
      <c r="S96" s="98"/>
      <c r="T96" s="198">
        <f>T97+T252</f>
        <v>0</v>
      </c>
      <c r="U96" s="99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T96" s="19" t="s">
        <v>75</v>
      </c>
      <c r="AU96" s="19" t="s">
        <v>287</v>
      </c>
      <c r="BK96" s="199">
        <f>BK97+BK252</f>
        <v>0</v>
      </c>
    </row>
    <row r="97" s="12" customFormat="1" ht="25.92" customHeight="1">
      <c r="A97" s="12"/>
      <c r="B97" s="200"/>
      <c r="C97" s="201"/>
      <c r="D97" s="202" t="s">
        <v>75</v>
      </c>
      <c r="E97" s="203" t="s">
        <v>827</v>
      </c>
      <c r="F97" s="203" t="s">
        <v>828</v>
      </c>
      <c r="G97" s="201"/>
      <c r="H97" s="201"/>
      <c r="I97" s="204"/>
      <c r="J97" s="205">
        <f>BK97</f>
        <v>0</v>
      </c>
      <c r="K97" s="201"/>
      <c r="L97" s="206"/>
      <c r="M97" s="207"/>
      <c r="N97" s="208"/>
      <c r="O97" s="208"/>
      <c r="P97" s="209">
        <f>P98+P102</f>
        <v>0</v>
      </c>
      <c r="Q97" s="208"/>
      <c r="R97" s="209">
        <f>R98+R102</f>
        <v>1.0107000000000002</v>
      </c>
      <c r="S97" s="208"/>
      <c r="T97" s="209">
        <f>T98+T102</f>
        <v>0</v>
      </c>
      <c r="U97" s="210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R97" s="211" t="s">
        <v>85</v>
      </c>
      <c r="AT97" s="212" t="s">
        <v>75</v>
      </c>
      <c r="AU97" s="212" t="s">
        <v>76</v>
      </c>
      <c r="AY97" s="211" t="s">
        <v>335</v>
      </c>
      <c r="BK97" s="213">
        <f>BK98+BK102</f>
        <v>0</v>
      </c>
    </row>
    <row r="98" s="12" customFormat="1" ht="22.8" customHeight="1">
      <c r="A98" s="12"/>
      <c r="B98" s="200"/>
      <c r="C98" s="201"/>
      <c r="D98" s="202" t="s">
        <v>75</v>
      </c>
      <c r="E98" s="214" t="s">
        <v>4835</v>
      </c>
      <c r="F98" s="214" t="s">
        <v>4836</v>
      </c>
      <c r="G98" s="201"/>
      <c r="H98" s="201"/>
      <c r="I98" s="204"/>
      <c r="J98" s="215">
        <f>BK98</f>
        <v>0</v>
      </c>
      <c r="K98" s="201"/>
      <c r="L98" s="206"/>
      <c r="M98" s="207"/>
      <c r="N98" s="208"/>
      <c r="O98" s="208"/>
      <c r="P98" s="209">
        <f>SUM(P99:P101)</f>
        <v>0</v>
      </c>
      <c r="Q98" s="208"/>
      <c r="R98" s="209">
        <f>SUM(R99:R101)</f>
        <v>0</v>
      </c>
      <c r="S98" s="208"/>
      <c r="T98" s="209">
        <f>SUM(T99:T101)</f>
        <v>0</v>
      </c>
      <c r="U98" s="210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R98" s="211" t="s">
        <v>85</v>
      </c>
      <c r="AT98" s="212" t="s">
        <v>75</v>
      </c>
      <c r="AU98" s="212" t="s">
        <v>83</v>
      </c>
      <c r="AY98" s="211" t="s">
        <v>335</v>
      </c>
      <c r="BK98" s="213">
        <f>SUM(BK99:BK101)</f>
        <v>0</v>
      </c>
    </row>
    <row r="99" s="2" customFormat="1" ht="16.5" customHeight="1">
      <c r="A99" s="40"/>
      <c r="B99" s="41"/>
      <c r="C99" s="216" t="s">
        <v>85</v>
      </c>
      <c r="D99" s="216" t="s">
        <v>337</v>
      </c>
      <c r="E99" s="217" t="s">
        <v>4793</v>
      </c>
      <c r="F99" s="218" t="s">
        <v>4794</v>
      </c>
      <c r="G99" s="219" t="s">
        <v>666</v>
      </c>
      <c r="H99" s="220">
        <v>1</v>
      </c>
      <c r="I99" s="221"/>
      <c r="J99" s="222">
        <f>ROUND(I99*H99,2)</f>
        <v>0</v>
      </c>
      <c r="K99" s="218" t="s">
        <v>341</v>
      </c>
      <c r="L99" s="46"/>
      <c r="M99" s="223" t="s">
        <v>19</v>
      </c>
      <c r="N99" s="224" t="s">
        <v>47</v>
      </c>
      <c r="O99" s="86"/>
      <c r="P99" s="225">
        <f>O99*H99</f>
        <v>0</v>
      </c>
      <c r="Q99" s="225">
        <v>0</v>
      </c>
      <c r="R99" s="225">
        <f>Q99*H99</f>
        <v>0</v>
      </c>
      <c r="S99" s="225">
        <v>0</v>
      </c>
      <c r="T99" s="225">
        <f>S99*H99</f>
        <v>0</v>
      </c>
      <c r="U99" s="226" t="s">
        <v>19</v>
      </c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R99" s="227" t="s">
        <v>447</v>
      </c>
      <c r="AT99" s="227" t="s">
        <v>337</v>
      </c>
      <c r="AU99" s="227" t="s">
        <v>85</v>
      </c>
      <c r="AY99" s="19" t="s">
        <v>335</v>
      </c>
      <c r="BE99" s="228">
        <f>IF(N99="základní",J99,0)</f>
        <v>0</v>
      </c>
      <c r="BF99" s="228">
        <f>IF(N99="snížená",J99,0)</f>
        <v>0</v>
      </c>
      <c r="BG99" s="228">
        <f>IF(N99="zákl. přenesená",J99,0)</f>
        <v>0</v>
      </c>
      <c r="BH99" s="228">
        <f>IF(N99="sníž. přenesená",J99,0)</f>
        <v>0</v>
      </c>
      <c r="BI99" s="228">
        <f>IF(N99="nulová",J99,0)</f>
        <v>0</v>
      </c>
      <c r="BJ99" s="19" t="s">
        <v>83</v>
      </c>
      <c r="BK99" s="228">
        <f>ROUND(I99*H99,2)</f>
        <v>0</v>
      </c>
      <c r="BL99" s="19" t="s">
        <v>447</v>
      </c>
      <c r="BM99" s="227" t="s">
        <v>5326</v>
      </c>
    </row>
    <row r="100" s="2" customFormat="1">
      <c r="A100" s="40"/>
      <c r="B100" s="41"/>
      <c r="C100" s="42"/>
      <c r="D100" s="229" t="s">
        <v>343</v>
      </c>
      <c r="E100" s="42"/>
      <c r="F100" s="230" t="s">
        <v>4796</v>
      </c>
      <c r="G100" s="42"/>
      <c r="H100" s="42"/>
      <c r="I100" s="231"/>
      <c r="J100" s="42"/>
      <c r="K100" s="42"/>
      <c r="L100" s="46"/>
      <c r="M100" s="232"/>
      <c r="N100" s="233"/>
      <c r="O100" s="86"/>
      <c r="P100" s="86"/>
      <c r="Q100" s="86"/>
      <c r="R100" s="86"/>
      <c r="S100" s="86"/>
      <c r="T100" s="86"/>
      <c r="U100" s="87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T100" s="19" t="s">
        <v>343</v>
      </c>
      <c r="AU100" s="19" t="s">
        <v>85</v>
      </c>
    </row>
    <row r="101" s="2" customFormat="1">
      <c r="A101" s="40"/>
      <c r="B101" s="41"/>
      <c r="C101" s="42"/>
      <c r="D101" s="234" t="s">
        <v>345</v>
      </c>
      <c r="E101" s="42"/>
      <c r="F101" s="235" t="s">
        <v>4797</v>
      </c>
      <c r="G101" s="42"/>
      <c r="H101" s="42"/>
      <c r="I101" s="231"/>
      <c r="J101" s="42"/>
      <c r="K101" s="42"/>
      <c r="L101" s="46"/>
      <c r="M101" s="232"/>
      <c r="N101" s="233"/>
      <c r="O101" s="86"/>
      <c r="P101" s="86"/>
      <c r="Q101" s="86"/>
      <c r="R101" s="86"/>
      <c r="S101" s="86"/>
      <c r="T101" s="86"/>
      <c r="U101" s="87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T101" s="19" t="s">
        <v>345</v>
      </c>
      <c r="AU101" s="19" t="s">
        <v>85</v>
      </c>
    </row>
    <row r="102" s="12" customFormat="1" ht="22.8" customHeight="1">
      <c r="A102" s="12"/>
      <c r="B102" s="200"/>
      <c r="C102" s="201"/>
      <c r="D102" s="202" t="s">
        <v>75</v>
      </c>
      <c r="E102" s="214" t="s">
        <v>4839</v>
      </c>
      <c r="F102" s="214" t="s">
        <v>4840</v>
      </c>
      <c r="G102" s="201"/>
      <c r="H102" s="201"/>
      <c r="I102" s="204"/>
      <c r="J102" s="215">
        <f>BK102</f>
        <v>0</v>
      </c>
      <c r="K102" s="201"/>
      <c r="L102" s="206"/>
      <c r="M102" s="207"/>
      <c r="N102" s="208"/>
      <c r="O102" s="208"/>
      <c r="P102" s="209">
        <f>SUM(P103:P251)</f>
        <v>0</v>
      </c>
      <c r="Q102" s="208"/>
      <c r="R102" s="209">
        <f>SUM(R103:R251)</f>
        <v>1.0107000000000002</v>
      </c>
      <c r="S102" s="208"/>
      <c r="T102" s="209">
        <f>SUM(T103:T251)</f>
        <v>0</v>
      </c>
      <c r="U102" s="210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R102" s="211" t="s">
        <v>85</v>
      </c>
      <c r="AT102" s="212" t="s">
        <v>75</v>
      </c>
      <c r="AU102" s="212" t="s">
        <v>83</v>
      </c>
      <c r="AY102" s="211" t="s">
        <v>335</v>
      </c>
      <c r="BK102" s="213">
        <f>SUM(BK103:BK251)</f>
        <v>0</v>
      </c>
    </row>
    <row r="103" s="2" customFormat="1" ht="16.5" customHeight="1">
      <c r="A103" s="40"/>
      <c r="B103" s="41"/>
      <c r="C103" s="216" t="s">
        <v>99</v>
      </c>
      <c r="D103" s="216" t="s">
        <v>337</v>
      </c>
      <c r="E103" s="217" t="s">
        <v>4841</v>
      </c>
      <c r="F103" s="218" t="s">
        <v>4842</v>
      </c>
      <c r="G103" s="219" t="s">
        <v>618</v>
      </c>
      <c r="H103" s="220">
        <v>76</v>
      </c>
      <c r="I103" s="221"/>
      <c r="J103" s="222">
        <f>ROUND(I103*H103,2)</f>
        <v>0</v>
      </c>
      <c r="K103" s="218" t="s">
        <v>341</v>
      </c>
      <c r="L103" s="46"/>
      <c r="M103" s="223" t="s">
        <v>19</v>
      </c>
      <c r="N103" s="224" t="s">
        <v>47</v>
      </c>
      <c r="O103" s="86"/>
      <c r="P103" s="225">
        <f>O103*H103</f>
        <v>0</v>
      </c>
      <c r="Q103" s="225">
        <v>0</v>
      </c>
      <c r="R103" s="225">
        <f>Q103*H103</f>
        <v>0</v>
      </c>
      <c r="S103" s="225">
        <v>0</v>
      </c>
      <c r="T103" s="225">
        <f>S103*H103</f>
        <v>0</v>
      </c>
      <c r="U103" s="226" t="s">
        <v>19</v>
      </c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R103" s="227" t="s">
        <v>447</v>
      </c>
      <c r="AT103" s="227" t="s">
        <v>337</v>
      </c>
      <c r="AU103" s="227" t="s">
        <v>85</v>
      </c>
      <c r="AY103" s="19" t="s">
        <v>335</v>
      </c>
      <c r="BE103" s="228">
        <f>IF(N103="základní",J103,0)</f>
        <v>0</v>
      </c>
      <c r="BF103" s="228">
        <f>IF(N103="snížená",J103,0)</f>
        <v>0</v>
      </c>
      <c r="BG103" s="228">
        <f>IF(N103="zákl. přenesená",J103,0)</f>
        <v>0</v>
      </c>
      <c r="BH103" s="228">
        <f>IF(N103="sníž. přenesená",J103,0)</f>
        <v>0</v>
      </c>
      <c r="BI103" s="228">
        <f>IF(N103="nulová",J103,0)</f>
        <v>0</v>
      </c>
      <c r="BJ103" s="19" t="s">
        <v>83</v>
      </c>
      <c r="BK103" s="228">
        <f>ROUND(I103*H103,2)</f>
        <v>0</v>
      </c>
      <c r="BL103" s="19" t="s">
        <v>447</v>
      </c>
      <c r="BM103" s="227" t="s">
        <v>5327</v>
      </c>
    </row>
    <row r="104" s="2" customFormat="1">
      <c r="A104" s="40"/>
      <c r="B104" s="41"/>
      <c r="C104" s="42"/>
      <c r="D104" s="229" t="s">
        <v>343</v>
      </c>
      <c r="E104" s="42"/>
      <c r="F104" s="230" t="s">
        <v>4844</v>
      </c>
      <c r="G104" s="42"/>
      <c r="H104" s="42"/>
      <c r="I104" s="231"/>
      <c r="J104" s="42"/>
      <c r="K104" s="42"/>
      <c r="L104" s="46"/>
      <c r="M104" s="232"/>
      <c r="N104" s="233"/>
      <c r="O104" s="86"/>
      <c r="P104" s="86"/>
      <c r="Q104" s="86"/>
      <c r="R104" s="86"/>
      <c r="S104" s="86"/>
      <c r="T104" s="86"/>
      <c r="U104" s="87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T104" s="19" t="s">
        <v>343</v>
      </c>
      <c r="AU104" s="19" t="s">
        <v>85</v>
      </c>
    </row>
    <row r="105" s="2" customFormat="1">
      <c r="A105" s="40"/>
      <c r="B105" s="41"/>
      <c r="C105" s="42"/>
      <c r="D105" s="234" t="s">
        <v>345</v>
      </c>
      <c r="E105" s="42"/>
      <c r="F105" s="235" t="s">
        <v>4845</v>
      </c>
      <c r="G105" s="42"/>
      <c r="H105" s="42"/>
      <c r="I105" s="231"/>
      <c r="J105" s="42"/>
      <c r="K105" s="42"/>
      <c r="L105" s="46"/>
      <c r="M105" s="232"/>
      <c r="N105" s="233"/>
      <c r="O105" s="86"/>
      <c r="P105" s="86"/>
      <c r="Q105" s="86"/>
      <c r="R105" s="86"/>
      <c r="S105" s="86"/>
      <c r="T105" s="86"/>
      <c r="U105" s="87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T105" s="19" t="s">
        <v>345</v>
      </c>
      <c r="AU105" s="19" t="s">
        <v>85</v>
      </c>
    </row>
    <row r="106" s="2" customFormat="1" ht="16.5" customHeight="1">
      <c r="A106" s="40"/>
      <c r="B106" s="41"/>
      <c r="C106" s="257" t="s">
        <v>103</v>
      </c>
      <c r="D106" s="257" t="s">
        <v>395</v>
      </c>
      <c r="E106" s="258" t="s">
        <v>4846</v>
      </c>
      <c r="F106" s="259" t="s">
        <v>4847</v>
      </c>
      <c r="G106" s="260" t="s">
        <v>618</v>
      </c>
      <c r="H106" s="261">
        <v>76</v>
      </c>
      <c r="I106" s="262"/>
      <c r="J106" s="263">
        <f>ROUND(I106*H106,2)</f>
        <v>0</v>
      </c>
      <c r="K106" s="259" t="s">
        <v>341</v>
      </c>
      <c r="L106" s="264"/>
      <c r="M106" s="265" t="s">
        <v>19</v>
      </c>
      <c r="N106" s="266" t="s">
        <v>47</v>
      </c>
      <c r="O106" s="86"/>
      <c r="P106" s="225">
        <f>O106*H106</f>
        <v>0</v>
      </c>
      <c r="Q106" s="225">
        <v>0.00019000000000000001</v>
      </c>
      <c r="R106" s="225">
        <f>Q106*H106</f>
        <v>0.014440000000000001</v>
      </c>
      <c r="S106" s="225">
        <v>0</v>
      </c>
      <c r="T106" s="225">
        <f>S106*H106</f>
        <v>0</v>
      </c>
      <c r="U106" s="226" t="s">
        <v>19</v>
      </c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R106" s="227" t="s">
        <v>565</v>
      </c>
      <c r="AT106" s="227" t="s">
        <v>395</v>
      </c>
      <c r="AU106" s="227" t="s">
        <v>85</v>
      </c>
      <c r="AY106" s="19" t="s">
        <v>335</v>
      </c>
      <c r="BE106" s="228">
        <f>IF(N106="základní",J106,0)</f>
        <v>0</v>
      </c>
      <c r="BF106" s="228">
        <f>IF(N106="snížená",J106,0)</f>
        <v>0</v>
      </c>
      <c r="BG106" s="228">
        <f>IF(N106="zákl. přenesená",J106,0)</f>
        <v>0</v>
      </c>
      <c r="BH106" s="228">
        <f>IF(N106="sníž. přenesená",J106,0)</f>
        <v>0</v>
      </c>
      <c r="BI106" s="228">
        <f>IF(N106="nulová",J106,0)</f>
        <v>0</v>
      </c>
      <c r="BJ106" s="19" t="s">
        <v>83</v>
      </c>
      <c r="BK106" s="228">
        <f>ROUND(I106*H106,2)</f>
        <v>0</v>
      </c>
      <c r="BL106" s="19" t="s">
        <v>447</v>
      </c>
      <c r="BM106" s="227" t="s">
        <v>5328</v>
      </c>
    </row>
    <row r="107" s="2" customFormat="1">
      <c r="A107" s="40"/>
      <c r="B107" s="41"/>
      <c r="C107" s="42"/>
      <c r="D107" s="229" t="s">
        <v>343</v>
      </c>
      <c r="E107" s="42"/>
      <c r="F107" s="230" t="s">
        <v>4847</v>
      </c>
      <c r="G107" s="42"/>
      <c r="H107" s="42"/>
      <c r="I107" s="231"/>
      <c r="J107" s="42"/>
      <c r="K107" s="42"/>
      <c r="L107" s="46"/>
      <c r="M107" s="232"/>
      <c r="N107" s="233"/>
      <c r="O107" s="86"/>
      <c r="P107" s="86"/>
      <c r="Q107" s="86"/>
      <c r="R107" s="86"/>
      <c r="S107" s="86"/>
      <c r="T107" s="86"/>
      <c r="U107" s="87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T107" s="19" t="s">
        <v>343</v>
      </c>
      <c r="AU107" s="19" t="s">
        <v>85</v>
      </c>
    </row>
    <row r="108" s="2" customFormat="1" ht="16.5" customHeight="1">
      <c r="A108" s="40"/>
      <c r="B108" s="41"/>
      <c r="C108" s="216" t="s">
        <v>369</v>
      </c>
      <c r="D108" s="216" t="s">
        <v>337</v>
      </c>
      <c r="E108" s="217" t="s">
        <v>5329</v>
      </c>
      <c r="F108" s="218" t="s">
        <v>5330</v>
      </c>
      <c r="G108" s="219" t="s">
        <v>618</v>
      </c>
      <c r="H108" s="220">
        <v>46</v>
      </c>
      <c r="I108" s="221"/>
      <c r="J108" s="222">
        <f>ROUND(I108*H108,2)</f>
        <v>0</v>
      </c>
      <c r="K108" s="218" t="s">
        <v>341</v>
      </c>
      <c r="L108" s="46"/>
      <c r="M108" s="223" t="s">
        <v>19</v>
      </c>
      <c r="N108" s="224" t="s">
        <v>47</v>
      </c>
      <c r="O108" s="86"/>
      <c r="P108" s="225">
        <f>O108*H108</f>
        <v>0</v>
      </c>
      <c r="Q108" s="225">
        <v>0</v>
      </c>
      <c r="R108" s="225">
        <f>Q108*H108</f>
        <v>0</v>
      </c>
      <c r="S108" s="225">
        <v>0</v>
      </c>
      <c r="T108" s="225">
        <f>S108*H108</f>
        <v>0</v>
      </c>
      <c r="U108" s="226" t="s">
        <v>19</v>
      </c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R108" s="227" t="s">
        <v>447</v>
      </c>
      <c r="AT108" s="227" t="s">
        <v>337</v>
      </c>
      <c r="AU108" s="227" t="s">
        <v>85</v>
      </c>
      <c r="AY108" s="19" t="s">
        <v>335</v>
      </c>
      <c r="BE108" s="228">
        <f>IF(N108="základní",J108,0)</f>
        <v>0</v>
      </c>
      <c r="BF108" s="228">
        <f>IF(N108="snížená",J108,0)</f>
        <v>0</v>
      </c>
      <c r="BG108" s="228">
        <f>IF(N108="zákl. přenesená",J108,0)</f>
        <v>0</v>
      </c>
      <c r="BH108" s="228">
        <f>IF(N108="sníž. přenesená",J108,0)</f>
        <v>0</v>
      </c>
      <c r="BI108" s="228">
        <f>IF(N108="nulová",J108,0)</f>
        <v>0</v>
      </c>
      <c r="BJ108" s="19" t="s">
        <v>83</v>
      </c>
      <c r="BK108" s="228">
        <f>ROUND(I108*H108,2)</f>
        <v>0</v>
      </c>
      <c r="BL108" s="19" t="s">
        <v>447</v>
      </c>
      <c r="BM108" s="227" t="s">
        <v>5331</v>
      </c>
    </row>
    <row r="109" s="2" customFormat="1">
      <c r="A109" s="40"/>
      <c r="B109" s="41"/>
      <c r="C109" s="42"/>
      <c r="D109" s="229" t="s">
        <v>343</v>
      </c>
      <c r="E109" s="42"/>
      <c r="F109" s="230" t="s">
        <v>5330</v>
      </c>
      <c r="G109" s="42"/>
      <c r="H109" s="42"/>
      <c r="I109" s="231"/>
      <c r="J109" s="42"/>
      <c r="K109" s="42"/>
      <c r="L109" s="46"/>
      <c r="M109" s="232"/>
      <c r="N109" s="233"/>
      <c r="O109" s="86"/>
      <c r="P109" s="86"/>
      <c r="Q109" s="86"/>
      <c r="R109" s="86"/>
      <c r="S109" s="86"/>
      <c r="T109" s="86"/>
      <c r="U109" s="87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T109" s="19" t="s">
        <v>343</v>
      </c>
      <c r="AU109" s="19" t="s">
        <v>85</v>
      </c>
    </row>
    <row r="110" s="2" customFormat="1">
      <c r="A110" s="40"/>
      <c r="B110" s="41"/>
      <c r="C110" s="42"/>
      <c r="D110" s="234" t="s">
        <v>345</v>
      </c>
      <c r="E110" s="42"/>
      <c r="F110" s="235" t="s">
        <v>5332</v>
      </c>
      <c r="G110" s="42"/>
      <c r="H110" s="42"/>
      <c r="I110" s="231"/>
      <c r="J110" s="42"/>
      <c r="K110" s="42"/>
      <c r="L110" s="46"/>
      <c r="M110" s="232"/>
      <c r="N110" s="233"/>
      <c r="O110" s="86"/>
      <c r="P110" s="86"/>
      <c r="Q110" s="86"/>
      <c r="R110" s="86"/>
      <c r="S110" s="86"/>
      <c r="T110" s="86"/>
      <c r="U110" s="87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T110" s="19" t="s">
        <v>345</v>
      </c>
      <c r="AU110" s="19" t="s">
        <v>85</v>
      </c>
    </row>
    <row r="111" s="2" customFormat="1" ht="16.5" customHeight="1">
      <c r="A111" s="40"/>
      <c r="B111" s="41"/>
      <c r="C111" s="257" t="s">
        <v>377</v>
      </c>
      <c r="D111" s="257" t="s">
        <v>395</v>
      </c>
      <c r="E111" s="258" t="s">
        <v>5333</v>
      </c>
      <c r="F111" s="259" t="s">
        <v>5334</v>
      </c>
      <c r="G111" s="260" t="s">
        <v>618</v>
      </c>
      <c r="H111" s="261">
        <v>46</v>
      </c>
      <c r="I111" s="262"/>
      <c r="J111" s="263">
        <f>ROUND(I111*H111,2)</f>
        <v>0</v>
      </c>
      <c r="K111" s="259" t="s">
        <v>341</v>
      </c>
      <c r="L111" s="264"/>
      <c r="M111" s="265" t="s">
        <v>19</v>
      </c>
      <c r="N111" s="266" t="s">
        <v>47</v>
      </c>
      <c r="O111" s="86"/>
      <c r="P111" s="225">
        <f>O111*H111</f>
        <v>0</v>
      </c>
      <c r="Q111" s="225">
        <v>0.012</v>
      </c>
      <c r="R111" s="225">
        <f>Q111*H111</f>
        <v>0.55200000000000005</v>
      </c>
      <c r="S111" s="225">
        <v>0</v>
      </c>
      <c r="T111" s="225">
        <f>S111*H111</f>
        <v>0</v>
      </c>
      <c r="U111" s="226" t="s">
        <v>19</v>
      </c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R111" s="227" t="s">
        <v>565</v>
      </c>
      <c r="AT111" s="227" t="s">
        <v>395</v>
      </c>
      <c r="AU111" s="227" t="s">
        <v>85</v>
      </c>
      <c r="AY111" s="19" t="s">
        <v>335</v>
      </c>
      <c r="BE111" s="228">
        <f>IF(N111="základní",J111,0)</f>
        <v>0</v>
      </c>
      <c r="BF111" s="228">
        <f>IF(N111="snížená",J111,0)</f>
        <v>0</v>
      </c>
      <c r="BG111" s="228">
        <f>IF(N111="zákl. přenesená",J111,0)</f>
        <v>0</v>
      </c>
      <c r="BH111" s="228">
        <f>IF(N111="sníž. přenesená",J111,0)</f>
        <v>0</v>
      </c>
      <c r="BI111" s="228">
        <f>IF(N111="nulová",J111,0)</f>
        <v>0</v>
      </c>
      <c r="BJ111" s="19" t="s">
        <v>83</v>
      </c>
      <c r="BK111" s="228">
        <f>ROUND(I111*H111,2)</f>
        <v>0</v>
      </c>
      <c r="BL111" s="19" t="s">
        <v>447</v>
      </c>
      <c r="BM111" s="227" t="s">
        <v>5335</v>
      </c>
    </row>
    <row r="112" s="2" customFormat="1">
      <c r="A112" s="40"/>
      <c r="B112" s="41"/>
      <c r="C112" s="42"/>
      <c r="D112" s="229" t="s">
        <v>343</v>
      </c>
      <c r="E112" s="42"/>
      <c r="F112" s="230" t="s">
        <v>5334</v>
      </c>
      <c r="G112" s="42"/>
      <c r="H112" s="42"/>
      <c r="I112" s="231"/>
      <c r="J112" s="42"/>
      <c r="K112" s="42"/>
      <c r="L112" s="46"/>
      <c r="M112" s="232"/>
      <c r="N112" s="233"/>
      <c r="O112" s="86"/>
      <c r="P112" s="86"/>
      <c r="Q112" s="86"/>
      <c r="R112" s="86"/>
      <c r="S112" s="86"/>
      <c r="T112" s="86"/>
      <c r="U112" s="87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T112" s="19" t="s">
        <v>343</v>
      </c>
      <c r="AU112" s="19" t="s">
        <v>85</v>
      </c>
    </row>
    <row r="113" s="2" customFormat="1" ht="16.5" customHeight="1">
      <c r="A113" s="40"/>
      <c r="B113" s="41"/>
      <c r="C113" s="257" t="s">
        <v>385</v>
      </c>
      <c r="D113" s="257" t="s">
        <v>395</v>
      </c>
      <c r="E113" s="258" t="s">
        <v>5336</v>
      </c>
      <c r="F113" s="259" t="s">
        <v>5337</v>
      </c>
      <c r="G113" s="260" t="s">
        <v>666</v>
      </c>
      <c r="H113" s="261">
        <v>1</v>
      </c>
      <c r="I113" s="262"/>
      <c r="J113" s="263">
        <f>ROUND(I113*H113,2)</f>
        <v>0</v>
      </c>
      <c r="K113" s="259" t="s">
        <v>341</v>
      </c>
      <c r="L113" s="264"/>
      <c r="M113" s="265" t="s">
        <v>19</v>
      </c>
      <c r="N113" s="266" t="s">
        <v>47</v>
      </c>
      <c r="O113" s="86"/>
      <c r="P113" s="225">
        <f>O113*H113</f>
        <v>0</v>
      </c>
      <c r="Q113" s="225">
        <v>0.00029999999999999997</v>
      </c>
      <c r="R113" s="225">
        <f>Q113*H113</f>
        <v>0.00029999999999999997</v>
      </c>
      <c r="S113" s="225">
        <v>0</v>
      </c>
      <c r="T113" s="225">
        <f>S113*H113</f>
        <v>0</v>
      </c>
      <c r="U113" s="226" t="s">
        <v>19</v>
      </c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R113" s="227" t="s">
        <v>565</v>
      </c>
      <c r="AT113" s="227" t="s">
        <v>395</v>
      </c>
      <c r="AU113" s="227" t="s">
        <v>85</v>
      </c>
      <c r="AY113" s="19" t="s">
        <v>335</v>
      </c>
      <c r="BE113" s="228">
        <f>IF(N113="základní",J113,0)</f>
        <v>0</v>
      </c>
      <c r="BF113" s="228">
        <f>IF(N113="snížená",J113,0)</f>
        <v>0</v>
      </c>
      <c r="BG113" s="228">
        <f>IF(N113="zákl. přenesená",J113,0)</f>
        <v>0</v>
      </c>
      <c r="BH113" s="228">
        <f>IF(N113="sníž. přenesená",J113,0)</f>
        <v>0</v>
      </c>
      <c r="BI113" s="228">
        <f>IF(N113="nulová",J113,0)</f>
        <v>0</v>
      </c>
      <c r="BJ113" s="19" t="s">
        <v>83</v>
      </c>
      <c r="BK113" s="228">
        <f>ROUND(I113*H113,2)</f>
        <v>0</v>
      </c>
      <c r="BL113" s="19" t="s">
        <v>447</v>
      </c>
      <c r="BM113" s="227" t="s">
        <v>5338</v>
      </c>
    </row>
    <row r="114" s="2" customFormat="1">
      <c r="A114" s="40"/>
      <c r="B114" s="41"/>
      <c r="C114" s="42"/>
      <c r="D114" s="229" t="s">
        <v>343</v>
      </c>
      <c r="E114" s="42"/>
      <c r="F114" s="230" t="s">
        <v>5337</v>
      </c>
      <c r="G114" s="42"/>
      <c r="H114" s="42"/>
      <c r="I114" s="231"/>
      <c r="J114" s="42"/>
      <c r="K114" s="42"/>
      <c r="L114" s="46"/>
      <c r="M114" s="232"/>
      <c r="N114" s="233"/>
      <c r="O114" s="86"/>
      <c r="P114" s="86"/>
      <c r="Q114" s="86"/>
      <c r="R114" s="86"/>
      <c r="S114" s="86"/>
      <c r="T114" s="86"/>
      <c r="U114" s="87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T114" s="19" t="s">
        <v>343</v>
      </c>
      <c r="AU114" s="19" t="s">
        <v>85</v>
      </c>
    </row>
    <row r="115" s="2" customFormat="1" ht="16.5" customHeight="1">
      <c r="A115" s="40"/>
      <c r="B115" s="41"/>
      <c r="C115" s="216" t="s">
        <v>405</v>
      </c>
      <c r="D115" s="216" t="s">
        <v>337</v>
      </c>
      <c r="E115" s="217" t="s">
        <v>5339</v>
      </c>
      <c r="F115" s="218" t="s">
        <v>5340</v>
      </c>
      <c r="G115" s="219" t="s">
        <v>666</v>
      </c>
      <c r="H115" s="220">
        <v>92</v>
      </c>
      <c r="I115" s="221"/>
      <c r="J115" s="222">
        <f>ROUND(I115*H115,2)</f>
        <v>0</v>
      </c>
      <c r="K115" s="218" t="s">
        <v>341</v>
      </c>
      <c r="L115" s="46"/>
      <c r="M115" s="223" t="s">
        <v>19</v>
      </c>
      <c r="N115" s="224" t="s">
        <v>47</v>
      </c>
      <c r="O115" s="86"/>
      <c r="P115" s="225">
        <f>O115*H115</f>
        <v>0</v>
      </c>
      <c r="Q115" s="225">
        <v>0</v>
      </c>
      <c r="R115" s="225">
        <f>Q115*H115</f>
        <v>0</v>
      </c>
      <c r="S115" s="225">
        <v>0</v>
      </c>
      <c r="T115" s="225">
        <f>S115*H115</f>
        <v>0</v>
      </c>
      <c r="U115" s="226" t="s">
        <v>19</v>
      </c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R115" s="227" t="s">
        <v>447</v>
      </c>
      <c r="AT115" s="227" t="s">
        <v>337</v>
      </c>
      <c r="AU115" s="227" t="s">
        <v>85</v>
      </c>
      <c r="AY115" s="19" t="s">
        <v>335</v>
      </c>
      <c r="BE115" s="228">
        <f>IF(N115="základní",J115,0)</f>
        <v>0</v>
      </c>
      <c r="BF115" s="228">
        <f>IF(N115="snížená",J115,0)</f>
        <v>0</v>
      </c>
      <c r="BG115" s="228">
        <f>IF(N115="zákl. přenesená",J115,0)</f>
        <v>0</v>
      </c>
      <c r="BH115" s="228">
        <f>IF(N115="sníž. přenesená",J115,0)</f>
        <v>0</v>
      </c>
      <c r="BI115" s="228">
        <f>IF(N115="nulová",J115,0)</f>
        <v>0</v>
      </c>
      <c r="BJ115" s="19" t="s">
        <v>83</v>
      </c>
      <c r="BK115" s="228">
        <f>ROUND(I115*H115,2)</f>
        <v>0</v>
      </c>
      <c r="BL115" s="19" t="s">
        <v>447</v>
      </c>
      <c r="BM115" s="227" t="s">
        <v>5341</v>
      </c>
    </row>
    <row r="116" s="2" customFormat="1">
      <c r="A116" s="40"/>
      <c r="B116" s="41"/>
      <c r="C116" s="42"/>
      <c r="D116" s="229" t="s">
        <v>343</v>
      </c>
      <c r="E116" s="42"/>
      <c r="F116" s="230" t="s">
        <v>5342</v>
      </c>
      <c r="G116" s="42"/>
      <c r="H116" s="42"/>
      <c r="I116" s="231"/>
      <c r="J116" s="42"/>
      <c r="K116" s="42"/>
      <c r="L116" s="46"/>
      <c r="M116" s="232"/>
      <c r="N116" s="233"/>
      <c r="O116" s="86"/>
      <c r="P116" s="86"/>
      <c r="Q116" s="86"/>
      <c r="R116" s="86"/>
      <c r="S116" s="86"/>
      <c r="T116" s="86"/>
      <c r="U116" s="87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T116" s="19" t="s">
        <v>343</v>
      </c>
      <c r="AU116" s="19" t="s">
        <v>85</v>
      </c>
    </row>
    <row r="117" s="2" customFormat="1">
      <c r="A117" s="40"/>
      <c r="B117" s="41"/>
      <c r="C117" s="42"/>
      <c r="D117" s="234" t="s">
        <v>345</v>
      </c>
      <c r="E117" s="42"/>
      <c r="F117" s="235" t="s">
        <v>5343</v>
      </c>
      <c r="G117" s="42"/>
      <c r="H117" s="42"/>
      <c r="I117" s="231"/>
      <c r="J117" s="42"/>
      <c r="K117" s="42"/>
      <c r="L117" s="46"/>
      <c r="M117" s="232"/>
      <c r="N117" s="233"/>
      <c r="O117" s="86"/>
      <c r="P117" s="86"/>
      <c r="Q117" s="86"/>
      <c r="R117" s="86"/>
      <c r="S117" s="86"/>
      <c r="T117" s="86"/>
      <c r="U117" s="87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T117" s="19" t="s">
        <v>345</v>
      </c>
      <c r="AU117" s="19" t="s">
        <v>85</v>
      </c>
    </row>
    <row r="118" s="2" customFormat="1" ht="16.5" customHeight="1">
      <c r="A118" s="40"/>
      <c r="B118" s="41"/>
      <c r="C118" s="257" t="s">
        <v>412</v>
      </c>
      <c r="D118" s="257" t="s">
        <v>395</v>
      </c>
      <c r="E118" s="258" t="s">
        <v>5344</v>
      </c>
      <c r="F118" s="259" t="s">
        <v>5345</v>
      </c>
      <c r="G118" s="260" t="s">
        <v>618</v>
      </c>
      <c r="H118" s="261">
        <v>40</v>
      </c>
      <c r="I118" s="262"/>
      <c r="J118" s="263">
        <f>ROUND(I118*H118,2)</f>
        <v>0</v>
      </c>
      <c r="K118" s="259" t="s">
        <v>341</v>
      </c>
      <c r="L118" s="264"/>
      <c r="M118" s="265" t="s">
        <v>19</v>
      </c>
      <c r="N118" s="266" t="s">
        <v>47</v>
      </c>
      <c r="O118" s="86"/>
      <c r="P118" s="225">
        <f>O118*H118</f>
        <v>0</v>
      </c>
      <c r="Q118" s="225">
        <v>0.00031</v>
      </c>
      <c r="R118" s="225">
        <f>Q118*H118</f>
        <v>0.0124</v>
      </c>
      <c r="S118" s="225">
        <v>0</v>
      </c>
      <c r="T118" s="225">
        <f>S118*H118</f>
        <v>0</v>
      </c>
      <c r="U118" s="226" t="s">
        <v>19</v>
      </c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R118" s="227" t="s">
        <v>565</v>
      </c>
      <c r="AT118" s="227" t="s">
        <v>395</v>
      </c>
      <c r="AU118" s="227" t="s">
        <v>85</v>
      </c>
      <c r="AY118" s="19" t="s">
        <v>335</v>
      </c>
      <c r="BE118" s="228">
        <f>IF(N118="základní",J118,0)</f>
        <v>0</v>
      </c>
      <c r="BF118" s="228">
        <f>IF(N118="snížená",J118,0)</f>
        <v>0</v>
      </c>
      <c r="BG118" s="228">
        <f>IF(N118="zákl. přenesená",J118,0)</f>
        <v>0</v>
      </c>
      <c r="BH118" s="228">
        <f>IF(N118="sníž. přenesená",J118,0)</f>
        <v>0</v>
      </c>
      <c r="BI118" s="228">
        <f>IF(N118="nulová",J118,0)</f>
        <v>0</v>
      </c>
      <c r="BJ118" s="19" t="s">
        <v>83</v>
      </c>
      <c r="BK118" s="228">
        <f>ROUND(I118*H118,2)</f>
        <v>0</v>
      </c>
      <c r="BL118" s="19" t="s">
        <v>447</v>
      </c>
      <c r="BM118" s="227" t="s">
        <v>5346</v>
      </c>
    </row>
    <row r="119" s="2" customFormat="1">
      <c r="A119" s="40"/>
      <c r="B119" s="41"/>
      <c r="C119" s="42"/>
      <c r="D119" s="229" t="s">
        <v>343</v>
      </c>
      <c r="E119" s="42"/>
      <c r="F119" s="230" t="s">
        <v>5345</v>
      </c>
      <c r="G119" s="42"/>
      <c r="H119" s="42"/>
      <c r="I119" s="231"/>
      <c r="J119" s="42"/>
      <c r="K119" s="42"/>
      <c r="L119" s="46"/>
      <c r="M119" s="232"/>
      <c r="N119" s="233"/>
      <c r="O119" s="86"/>
      <c r="P119" s="86"/>
      <c r="Q119" s="86"/>
      <c r="R119" s="86"/>
      <c r="S119" s="86"/>
      <c r="T119" s="86"/>
      <c r="U119" s="87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T119" s="19" t="s">
        <v>343</v>
      </c>
      <c r="AU119" s="19" t="s">
        <v>85</v>
      </c>
    </row>
    <row r="120" s="2" customFormat="1" ht="16.5" customHeight="1">
      <c r="A120" s="40"/>
      <c r="B120" s="41"/>
      <c r="C120" s="257" t="s">
        <v>420</v>
      </c>
      <c r="D120" s="257" t="s">
        <v>395</v>
      </c>
      <c r="E120" s="258" t="s">
        <v>5347</v>
      </c>
      <c r="F120" s="259" t="s">
        <v>5348</v>
      </c>
      <c r="G120" s="260" t="s">
        <v>666</v>
      </c>
      <c r="H120" s="261">
        <v>40</v>
      </c>
      <c r="I120" s="262"/>
      <c r="J120" s="263">
        <f>ROUND(I120*H120,2)</f>
        <v>0</v>
      </c>
      <c r="K120" s="259" t="s">
        <v>341</v>
      </c>
      <c r="L120" s="264"/>
      <c r="M120" s="265" t="s">
        <v>19</v>
      </c>
      <c r="N120" s="266" t="s">
        <v>47</v>
      </c>
      <c r="O120" s="86"/>
      <c r="P120" s="225">
        <f>O120*H120</f>
        <v>0</v>
      </c>
      <c r="Q120" s="225">
        <v>0.00027</v>
      </c>
      <c r="R120" s="225">
        <f>Q120*H120</f>
        <v>0.010800000000000001</v>
      </c>
      <c r="S120" s="225">
        <v>0</v>
      </c>
      <c r="T120" s="225">
        <f>S120*H120</f>
        <v>0</v>
      </c>
      <c r="U120" s="226" t="s">
        <v>19</v>
      </c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R120" s="227" t="s">
        <v>565</v>
      </c>
      <c r="AT120" s="227" t="s">
        <v>395</v>
      </c>
      <c r="AU120" s="227" t="s">
        <v>85</v>
      </c>
      <c r="AY120" s="19" t="s">
        <v>335</v>
      </c>
      <c r="BE120" s="228">
        <f>IF(N120="základní",J120,0)</f>
        <v>0</v>
      </c>
      <c r="BF120" s="228">
        <f>IF(N120="snížená",J120,0)</f>
        <v>0</v>
      </c>
      <c r="BG120" s="228">
        <f>IF(N120="zákl. přenesená",J120,0)</f>
        <v>0</v>
      </c>
      <c r="BH120" s="228">
        <f>IF(N120="sníž. přenesená",J120,0)</f>
        <v>0</v>
      </c>
      <c r="BI120" s="228">
        <f>IF(N120="nulová",J120,0)</f>
        <v>0</v>
      </c>
      <c r="BJ120" s="19" t="s">
        <v>83</v>
      </c>
      <c r="BK120" s="228">
        <f>ROUND(I120*H120,2)</f>
        <v>0</v>
      </c>
      <c r="BL120" s="19" t="s">
        <v>447</v>
      </c>
      <c r="BM120" s="227" t="s">
        <v>5349</v>
      </c>
    </row>
    <row r="121" s="2" customFormat="1">
      <c r="A121" s="40"/>
      <c r="B121" s="41"/>
      <c r="C121" s="42"/>
      <c r="D121" s="229" t="s">
        <v>343</v>
      </c>
      <c r="E121" s="42"/>
      <c r="F121" s="230" t="s">
        <v>5348</v>
      </c>
      <c r="G121" s="42"/>
      <c r="H121" s="42"/>
      <c r="I121" s="231"/>
      <c r="J121" s="42"/>
      <c r="K121" s="42"/>
      <c r="L121" s="46"/>
      <c r="M121" s="232"/>
      <c r="N121" s="233"/>
      <c r="O121" s="86"/>
      <c r="P121" s="86"/>
      <c r="Q121" s="86"/>
      <c r="R121" s="86"/>
      <c r="S121" s="86"/>
      <c r="T121" s="86"/>
      <c r="U121" s="87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T121" s="19" t="s">
        <v>343</v>
      </c>
      <c r="AU121" s="19" t="s">
        <v>85</v>
      </c>
    </row>
    <row r="122" s="2" customFormat="1" ht="16.5" customHeight="1">
      <c r="A122" s="40"/>
      <c r="B122" s="41"/>
      <c r="C122" s="216" t="s">
        <v>428</v>
      </c>
      <c r="D122" s="216" t="s">
        <v>337</v>
      </c>
      <c r="E122" s="217" t="s">
        <v>5350</v>
      </c>
      <c r="F122" s="218" t="s">
        <v>5351</v>
      </c>
      <c r="G122" s="219" t="s">
        <v>666</v>
      </c>
      <c r="H122" s="220">
        <v>2048</v>
      </c>
      <c r="I122" s="221"/>
      <c r="J122" s="222">
        <f>ROUND(I122*H122,2)</f>
        <v>0</v>
      </c>
      <c r="K122" s="218" t="s">
        <v>341</v>
      </c>
      <c r="L122" s="46"/>
      <c r="M122" s="223" t="s">
        <v>19</v>
      </c>
      <c r="N122" s="224" t="s">
        <v>47</v>
      </c>
      <c r="O122" s="86"/>
      <c r="P122" s="225">
        <f>O122*H122</f>
        <v>0</v>
      </c>
      <c r="Q122" s="225">
        <v>0</v>
      </c>
      <c r="R122" s="225">
        <f>Q122*H122</f>
        <v>0</v>
      </c>
      <c r="S122" s="225">
        <v>0</v>
      </c>
      <c r="T122" s="225">
        <f>S122*H122</f>
        <v>0</v>
      </c>
      <c r="U122" s="226" t="s">
        <v>19</v>
      </c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R122" s="227" t="s">
        <v>447</v>
      </c>
      <c r="AT122" s="227" t="s">
        <v>337</v>
      </c>
      <c r="AU122" s="227" t="s">
        <v>85</v>
      </c>
      <c r="AY122" s="19" t="s">
        <v>335</v>
      </c>
      <c r="BE122" s="228">
        <f>IF(N122="základní",J122,0)</f>
        <v>0</v>
      </c>
      <c r="BF122" s="228">
        <f>IF(N122="snížená",J122,0)</f>
        <v>0</v>
      </c>
      <c r="BG122" s="228">
        <f>IF(N122="zákl. přenesená",J122,0)</f>
        <v>0</v>
      </c>
      <c r="BH122" s="228">
        <f>IF(N122="sníž. přenesená",J122,0)</f>
        <v>0</v>
      </c>
      <c r="BI122" s="228">
        <f>IF(N122="nulová",J122,0)</f>
        <v>0</v>
      </c>
      <c r="BJ122" s="19" t="s">
        <v>83</v>
      </c>
      <c r="BK122" s="228">
        <f>ROUND(I122*H122,2)</f>
        <v>0</v>
      </c>
      <c r="BL122" s="19" t="s">
        <v>447</v>
      </c>
      <c r="BM122" s="227" t="s">
        <v>5352</v>
      </c>
    </row>
    <row r="123" s="2" customFormat="1">
      <c r="A123" s="40"/>
      <c r="B123" s="41"/>
      <c r="C123" s="42"/>
      <c r="D123" s="229" t="s">
        <v>343</v>
      </c>
      <c r="E123" s="42"/>
      <c r="F123" s="230" t="s">
        <v>5353</v>
      </c>
      <c r="G123" s="42"/>
      <c r="H123" s="42"/>
      <c r="I123" s="231"/>
      <c r="J123" s="42"/>
      <c r="K123" s="42"/>
      <c r="L123" s="46"/>
      <c r="M123" s="232"/>
      <c r="N123" s="233"/>
      <c r="O123" s="86"/>
      <c r="P123" s="86"/>
      <c r="Q123" s="86"/>
      <c r="R123" s="86"/>
      <c r="S123" s="86"/>
      <c r="T123" s="86"/>
      <c r="U123" s="87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T123" s="19" t="s">
        <v>343</v>
      </c>
      <c r="AU123" s="19" t="s">
        <v>85</v>
      </c>
    </row>
    <row r="124" s="2" customFormat="1">
      <c r="A124" s="40"/>
      <c r="B124" s="41"/>
      <c r="C124" s="42"/>
      <c r="D124" s="234" t="s">
        <v>345</v>
      </c>
      <c r="E124" s="42"/>
      <c r="F124" s="235" t="s">
        <v>5354</v>
      </c>
      <c r="G124" s="42"/>
      <c r="H124" s="42"/>
      <c r="I124" s="231"/>
      <c r="J124" s="42"/>
      <c r="K124" s="42"/>
      <c r="L124" s="46"/>
      <c r="M124" s="232"/>
      <c r="N124" s="233"/>
      <c r="O124" s="86"/>
      <c r="P124" s="86"/>
      <c r="Q124" s="86"/>
      <c r="R124" s="86"/>
      <c r="S124" s="86"/>
      <c r="T124" s="86"/>
      <c r="U124" s="87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T124" s="19" t="s">
        <v>345</v>
      </c>
      <c r="AU124" s="19" t="s">
        <v>85</v>
      </c>
    </row>
    <row r="125" s="2" customFormat="1" ht="16.5" customHeight="1">
      <c r="A125" s="40"/>
      <c r="B125" s="41"/>
      <c r="C125" s="257" t="s">
        <v>434</v>
      </c>
      <c r="D125" s="257" t="s">
        <v>395</v>
      </c>
      <c r="E125" s="258" t="s">
        <v>5355</v>
      </c>
      <c r="F125" s="259" t="s">
        <v>5356</v>
      </c>
      <c r="G125" s="260" t="s">
        <v>666</v>
      </c>
      <c r="H125" s="261">
        <v>2048</v>
      </c>
      <c r="I125" s="262"/>
      <c r="J125" s="263">
        <f>ROUND(I125*H125,2)</f>
        <v>0</v>
      </c>
      <c r="K125" s="259" t="s">
        <v>341</v>
      </c>
      <c r="L125" s="264"/>
      <c r="M125" s="265" t="s">
        <v>19</v>
      </c>
      <c r="N125" s="266" t="s">
        <v>47</v>
      </c>
      <c r="O125" s="86"/>
      <c r="P125" s="225">
        <f>O125*H125</f>
        <v>0</v>
      </c>
      <c r="Q125" s="225">
        <v>6.9999999999999994E-05</v>
      </c>
      <c r="R125" s="225">
        <f>Q125*H125</f>
        <v>0.14335999999999999</v>
      </c>
      <c r="S125" s="225">
        <v>0</v>
      </c>
      <c r="T125" s="225">
        <f>S125*H125</f>
        <v>0</v>
      </c>
      <c r="U125" s="226" t="s">
        <v>19</v>
      </c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R125" s="227" t="s">
        <v>565</v>
      </c>
      <c r="AT125" s="227" t="s">
        <v>395</v>
      </c>
      <c r="AU125" s="227" t="s">
        <v>85</v>
      </c>
      <c r="AY125" s="19" t="s">
        <v>335</v>
      </c>
      <c r="BE125" s="228">
        <f>IF(N125="základní",J125,0)</f>
        <v>0</v>
      </c>
      <c r="BF125" s="228">
        <f>IF(N125="snížená",J125,0)</f>
        <v>0</v>
      </c>
      <c r="BG125" s="228">
        <f>IF(N125="zákl. přenesená",J125,0)</f>
        <v>0</v>
      </c>
      <c r="BH125" s="228">
        <f>IF(N125="sníž. přenesená",J125,0)</f>
        <v>0</v>
      </c>
      <c r="BI125" s="228">
        <f>IF(N125="nulová",J125,0)</f>
        <v>0</v>
      </c>
      <c r="BJ125" s="19" t="s">
        <v>83</v>
      </c>
      <c r="BK125" s="228">
        <f>ROUND(I125*H125,2)</f>
        <v>0</v>
      </c>
      <c r="BL125" s="19" t="s">
        <v>447</v>
      </c>
      <c r="BM125" s="227" t="s">
        <v>5357</v>
      </c>
    </row>
    <row r="126" s="2" customFormat="1">
      <c r="A126" s="40"/>
      <c r="B126" s="41"/>
      <c r="C126" s="42"/>
      <c r="D126" s="229" t="s">
        <v>343</v>
      </c>
      <c r="E126" s="42"/>
      <c r="F126" s="230" t="s">
        <v>5356</v>
      </c>
      <c r="G126" s="42"/>
      <c r="H126" s="42"/>
      <c r="I126" s="231"/>
      <c r="J126" s="42"/>
      <c r="K126" s="42"/>
      <c r="L126" s="46"/>
      <c r="M126" s="232"/>
      <c r="N126" s="233"/>
      <c r="O126" s="86"/>
      <c r="P126" s="86"/>
      <c r="Q126" s="86"/>
      <c r="R126" s="86"/>
      <c r="S126" s="86"/>
      <c r="T126" s="86"/>
      <c r="U126" s="87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T126" s="19" t="s">
        <v>343</v>
      </c>
      <c r="AU126" s="19" t="s">
        <v>85</v>
      </c>
    </row>
    <row r="127" s="2" customFormat="1" ht="16.5" customHeight="1">
      <c r="A127" s="40"/>
      <c r="B127" s="41"/>
      <c r="C127" s="216" t="s">
        <v>2539</v>
      </c>
      <c r="D127" s="216" t="s">
        <v>337</v>
      </c>
      <c r="E127" s="217" t="s">
        <v>5358</v>
      </c>
      <c r="F127" s="218" t="s">
        <v>5359</v>
      </c>
      <c r="G127" s="219" t="s">
        <v>618</v>
      </c>
      <c r="H127" s="220">
        <v>100</v>
      </c>
      <c r="I127" s="221"/>
      <c r="J127" s="222">
        <f>ROUND(I127*H127,2)</f>
        <v>0</v>
      </c>
      <c r="K127" s="218" t="s">
        <v>341</v>
      </c>
      <c r="L127" s="46"/>
      <c r="M127" s="223" t="s">
        <v>19</v>
      </c>
      <c r="N127" s="224" t="s">
        <v>47</v>
      </c>
      <c r="O127" s="86"/>
      <c r="P127" s="225">
        <f>O127*H127</f>
        <v>0</v>
      </c>
      <c r="Q127" s="225">
        <v>0</v>
      </c>
      <c r="R127" s="225">
        <f>Q127*H127</f>
        <v>0</v>
      </c>
      <c r="S127" s="225">
        <v>0</v>
      </c>
      <c r="T127" s="225">
        <f>S127*H127</f>
        <v>0</v>
      </c>
      <c r="U127" s="226" t="s">
        <v>19</v>
      </c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R127" s="227" t="s">
        <v>447</v>
      </c>
      <c r="AT127" s="227" t="s">
        <v>337</v>
      </c>
      <c r="AU127" s="227" t="s">
        <v>85</v>
      </c>
      <c r="AY127" s="19" t="s">
        <v>335</v>
      </c>
      <c r="BE127" s="228">
        <f>IF(N127="základní",J127,0)</f>
        <v>0</v>
      </c>
      <c r="BF127" s="228">
        <f>IF(N127="snížená",J127,0)</f>
        <v>0</v>
      </c>
      <c r="BG127" s="228">
        <f>IF(N127="zákl. přenesená",J127,0)</f>
        <v>0</v>
      </c>
      <c r="BH127" s="228">
        <f>IF(N127="sníž. přenesená",J127,0)</f>
        <v>0</v>
      </c>
      <c r="BI127" s="228">
        <f>IF(N127="nulová",J127,0)</f>
        <v>0</v>
      </c>
      <c r="BJ127" s="19" t="s">
        <v>83</v>
      </c>
      <c r="BK127" s="228">
        <f>ROUND(I127*H127,2)</f>
        <v>0</v>
      </c>
      <c r="BL127" s="19" t="s">
        <v>447</v>
      </c>
      <c r="BM127" s="227" t="s">
        <v>5360</v>
      </c>
    </row>
    <row r="128" s="2" customFormat="1">
      <c r="A128" s="40"/>
      <c r="B128" s="41"/>
      <c r="C128" s="42"/>
      <c r="D128" s="229" t="s">
        <v>343</v>
      </c>
      <c r="E128" s="42"/>
      <c r="F128" s="230" t="s">
        <v>5361</v>
      </c>
      <c r="G128" s="42"/>
      <c r="H128" s="42"/>
      <c r="I128" s="231"/>
      <c r="J128" s="42"/>
      <c r="K128" s="42"/>
      <c r="L128" s="46"/>
      <c r="M128" s="232"/>
      <c r="N128" s="233"/>
      <c r="O128" s="86"/>
      <c r="P128" s="86"/>
      <c r="Q128" s="86"/>
      <c r="R128" s="86"/>
      <c r="S128" s="86"/>
      <c r="T128" s="86"/>
      <c r="U128" s="87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T128" s="19" t="s">
        <v>343</v>
      </c>
      <c r="AU128" s="19" t="s">
        <v>85</v>
      </c>
    </row>
    <row r="129" s="2" customFormat="1">
      <c r="A129" s="40"/>
      <c r="B129" s="41"/>
      <c r="C129" s="42"/>
      <c r="D129" s="234" t="s">
        <v>345</v>
      </c>
      <c r="E129" s="42"/>
      <c r="F129" s="235" t="s">
        <v>5362</v>
      </c>
      <c r="G129" s="42"/>
      <c r="H129" s="42"/>
      <c r="I129" s="231"/>
      <c r="J129" s="42"/>
      <c r="K129" s="42"/>
      <c r="L129" s="46"/>
      <c r="M129" s="232"/>
      <c r="N129" s="233"/>
      <c r="O129" s="86"/>
      <c r="P129" s="86"/>
      <c r="Q129" s="86"/>
      <c r="R129" s="86"/>
      <c r="S129" s="86"/>
      <c r="T129" s="86"/>
      <c r="U129" s="87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T129" s="19" t="s">
        <v>345</v>
      </c>
      <c r="AU129" s="19" t="s">
        <v>85</v>
      </c>
    </row>
    <row r="130" s="2" customFormat="1" ht="16.5" customHeight="1">
      <c r="A130" s="40"/>
      <c r="B130" s="41"/>
      <c r="C130" s="257" t="s">
        <v>777</v>
      </c>
      <c r="D130" s="257" t="s">
        <v>395</v>
      </c>
      <c r="E130" s="258" t="s">
        <v>5363</v>
      </c>
      <c r="F130" s="259" t="s">
        <v>5364</v>
      </c>
      <c r="G130" s="260" t="s">
        <v>618</v>
      </c>
      <c r="H130" s="261">
        <v>105</v>
      </c>
      <c r="I130" s="262"/>
      <c r="J130" s="263">
        <f>ROUND(I130*H130,2)</f>
        <v>0</v>
      </c>
      <c r="K130" s="259" t="s">
        <v>341</v>
      </c>
      <c r="L130" s="264"/>
      <c r="M130" s="265" t="s">
        <v>19</v>
      </c>
      <c r="N130" s="266" t="s">
        <v>47</v>
      </c>
      <c r="O130" s="86"/>
      <c r="P130" s="225">
        <f>O130*H130</f>
        <v>0</v>
      </c>
      <c r="Q130" s="225">
        <v>0.00033</v>
      </c>
      <c r="R130" s="225">
        <f>Q130*H130</f>
        <v>0.03465</v>
      </c>
      <c r="S130" s="225">
        <v>0</v>
      </c>
      <c r="T130" s="225">
        <f>S130*H130</f>
        <v>0</v>
      </c>
      <c r="U130" s="226" t="s">
        <v>19</v>
      </c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R130" s="227" t="s">
        <v>565</v>
      </c>
      <c r="AT130" s="227" t="s">
        <v>395</v>
      </c>
      <c r="AU130" s="227" t="s">
        <v>85</v>
      </c>
      <c r="AY130" s="19" t="s">
        <v>335</v>
      </c>
      <c r="BE130" s="228">
        <f>IF(N130="základní",J130,0)</f>
        <v>0</v>
      </c>
      <c r="BF130" s="228">
        <f>IF(N130="snížená",J130,0)</f>
        <v>0</v>
      </c>
      <c r="BG130" s="228">
        <f>IF(N130="zákl. přenesená",J130,0)</f>
        <v>0</v>
      </c>
      <c r="BH130" s="228">
        <f>IF(N130="sníž. přenesená",J130,0)</f>
        <v>0</v>
      </c>
      <c r="BI130" s="228">
        <f>IF(N130="nulová",J130,0)</f>
        <v>0</v>
      </c>
      <c r="BJ130" s="19" t="s">
        <v>83</v>
      </c>
      <c r="BK130" s="228">
        <f>ROUND(I130*H130,2)</f>
        <v>0</v>
      </c>
      <c r="BL130" s="19" t="s">
        <v>447</v>
      </c>
      <c r="BM130" s="227" t="s">
        <v>5365</v>
      </c>
    </row>
    <row r="131" s="2" customFormat="1">
      <c r="A131" s="40"/>
      <c r="B131" s="41"/>
      <c r="C131" s="42"/>
      <c r="D131" s="229" t="s">
        <v>343</v>
      </c>
      <c r="E131" s="42"/>
      <c r="F131" s="230" t="s">
        <v>5364</v>
      </c>
      <c r="G131" s="42"/>
      <c r="H131" s="42"/>
      <c r="I131" s="231"/>
      <c r="J131" s="42"/>
      <c r="K131" s="42"/>
      <c r="L131" s="46"/>
      <c r="M131" s="232"/>
      <c r="N131" s="233"/>
      <c r="O131" s="86"/>
      <c r="P131" s="86"/>
      <c r="Q131" s="86"/>
      <c r="R131" s="86"/>
      <c r="S131" s="86"/>
      <c r="T131" s="86"/>
      <c r="U131" s="87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T131" s="19" t="s">
        <v>343</v>
      </c>
      <c r="AU131" s="19" t="s">
        <v>85</v>
      </c>
    </row>
    <row r="132" s="13" customFormat="1">
      <c r="A132" s="13"/>
      <c r="B132" s="236"/>
      <c r="C132" s="237"/>
      <c r="D132" s="229" t="s">
        <v>347</v>
      </c>
      <c r="E132" s="237"/>
      <c r="F132" s="239" t="s">
        <v>5366</v>
      </c>
      <c r="G132" s="237"/>
      <c r="H132" s="240">
        <v>105</v>
      </c>
      <c r="I132" s="241"/>
      <c r="J132" s="237"/>
      <c r="K132" s="237"/>
      <c r="L132" s="242"/>
      <c r="M132" s="243"/>
      <c r="N132" s="244"/>
      <c r="O132" s="244"/>
      <c r="P132" s="244"/>
      <c r="Q132" s="244"/>
      <c r="R132" s="244"/>
      <c r="S132" s="244"/>
      <c r="T132" s="244"/>
      <c r="U132" s="245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T132" s="246" t="s">
        <v>347</v>
      </c>
      <c r="AU132" s="246" t="s">
        <v>85</v>
      </c>
      <c r="AV132" s="13" t="s">
        <v>85</v>
      </c>
      <c r="AW132" s="13" t="s">
        <v>4</v>
      </c>
      <c r="AX132" s="13" t="s">
        <v>83</v>
      </c>
      <c r="AY132" s="246" t="s">
        <v>335</v>
      </c>
    </row>
    <row r="133" s="2" customFormat="1" ht="16.5" customHeight="1">
      <c r="A133" s="40"/>
      <c r="B133" s="41"/>
      <c r="C133" s="216" t="s">
        <v>8</v>
      </c>
      <c r="D133" s="216" t="s">
        <v>337</v>
      </c>
      <c r="E133" s="217" t="s">
        <v>4857</v>
      </c>
      <c r="F133" s="218" t="s">
        <v>4858</v>
      </c>
      <c r="G133" s="219" t="s">
        <v>618</v>
      </c>
      <c r="H133" s="220">
        <v>857</v>
      </c>
      <c r="I133" s="221"/>
      <c r="J133" s="222">
        <f>ROUND(I133*H133,2)</f>
        <v>0</v>
      </c>
      <c r="K133" s="218" t="s">
        <v>341</v>
      </c>
      <c r="L133" s="46"/>
      <c r="M133" s="223" t="s">
        <v>19</v>
      </c>
      <c r="N133" s="224" t="s">
        <v>47</v>
      </c>
      <c r="O133" s="86"/>
      <c r="P133" s="225">
        <f>O133*H133</f>
        <v>0</v>
      </c>
      <c r="Q133" s="225">
        <v>0</v>
      </c>
      <c r="R133" s="225">
        <f>Q133*H133</f>
        <v>0</v>
      </c>
      <c r="S133" s="225">
        <v>0</v>
      </c>
      <c r="T133" s="225">
        <f>S133*H133</f>
        <v>0</v>
      </c>
      <c r="U133" s="226" t="s">
        <v>19</v>
      </c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R133" s="227" t="s">
        <v>447</v>
      </c>
      <c r="AT133" s="227" t="s">
        <v>337</v>
      </c>
      <c r="AU133" s="227" t="s">
        <v>85</v>
      </c>
      <c r="AY133" s="19" t="s">
        <v>335</v>
      </c>
      <c r="BE133" s="228">
        <f>IF(N133="základní",J133,0)</f>
        <v>0</v>
      </c>
      <c r="BF133" s="228">
        <f>IF(N133="snížená",J133,0)</f>
        <v>0</v>
      </c>
      <c r="BG133" s="228">
        <f>IF(N133="zákl. přenesená",J133,0)</f>
        <v>0</v>
      </c>
      <c r="BH133" s="228">
        <f>IF(N133="sníž. přenesená",J133,0)</f>
        <v>0</v>
      </c>
      <c r="BI133" s="228">
        <f>IF(N133="nulová",J133,0)</f>
        <v>0</v>
      </c>
      <c r="BJ133" s="19" t="s">
        <v>83</v>
      </c>
      <c r="BK133" s="228">
        <f>ROUND(I133*H133,2)</f>
        <v>0</v>
      </c>
      <c r="BL133" s="19" t="s">
        <v>447</v>
      </c>
      <c r="BM133" s="227" t="s">
        <v>5367</v>
      </c>
    </row>
    <row r="134" s="2" customFormat="1">
      <c r="A134" s="40"/>
      <c r="B134" s="41"/>
      <c r="C134" s="42"/>
      <c r="D134" s="229" t="s">
        <v>343</v>
      </c>
      <c r="E134" s="42"/>
      <c r="F134" s="230" t="s">
        <v>4860</v>
      </c>
      <c r="G134" s="42"/>
      <c r="H134" s="42"/>
      <c r="I134" s="231"/>
      <c r="J134" s="42"/>
      <c r="K134" s="42"/>
      <c r="L134" s="46"/>
      <c r="M134" s="232"/>
      <c r="N134" s="233"/>
      <c r="O134" s="86"/>
      <c r="P134" s="86"/>
      <c r="Q134" s="86"/>
      <c r="R134" s="86"/>
      <c r="S134" s="86"/>
      <c r="T134" s="86"/>
      <c r="U134" s="87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T134" s="19" t="s">
        <v>343</v>
      </c>
      <c r="AU134" s="19" t="s">
        <v>85</v>
      </c>
    </row>
    <row r="135" s="2" customFormat="1">
      <c r="A135" s="40"/>
      <c r="B135" s="41"/>
      <c r="C135" s="42"/>
      <c r="D135" s="234" t="s">
        <v>345</v>
      </c>
      <c r="E135" s="42"/>
      <c r="F135" s="235" t="s">
        <v>4861</v>
      </c>
      <c r="G135" s="42"/>
      <c r="H135" s="42"/>
      <c r="I135" s="231"/>
      <c r="J135" s="42"/>
      <c r="K135" s="42"/>
      <c r="L135" s="46"/>
      <c r="M135" s="232"/>
      <c r="N135" s="233"/>
      <c r="O135" s="86"/>
      <c r="P135" s="86"/>
      <c r="Q135" s="86"/>
      <c r="R135" s="86"/>
      <c r="S135" s="86"/>
      <c r="T135" s="86"/>
      <c r="U135" s="87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T135" s="19" t="s">
        <v>345</v>
      </c>
      <c r="AU135" s="19" t="s">
        <v>85</v>
      </c>
    </row>
    <row r="136" s="2" customFormat="1">
      <c r="A136" s="40"/>
      <c r="B136" s="41"/>
      <c r="C136" s="42"/>
      <c r="D136" s="229" t="s">
        <v>928</v>
      </c>
      <c r="E136" s="42"/>
      <c r="F136" s="289" t="s">
        <v>5368</v>
      </c>
      <c r="G136" s="42"/>
      <c r="H136" s="42"/>
      <c r="I136" s="231"/>
      <c r="J136" s="42"/>
      <c r="K136" s="42"/>
      <c r="L136" s="46"/>
      <c r="M136" s="232"/>
      <c r="N136" s="233"/>
      <c r="O136" s="86"/>
      <c r="P136" s="86"/>
      <c r="Q136" s="86"/>
      <c r="R136" s="86"/>
      <c r="S136" s="86"/>
      <c r="T136" s="86"/>
      <c r="U136" s="87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T136" s="19" t="s">
        <v>928</v>
      </c>
      <c r="AU136" s="19" t="s">
        <v>85</v>
      </c>
    </row>
    <row r="137" s="2" customFormat="1" ht="24.15" customHeight="1">
      <c r="A137" s="40"/>
      <c r="B137" s="41"/>
      <c r="C137" s="257" t="s">
        <v>447</v>
      </c>
      <c r="D137" s="257" t="s">
        <v>395</v>
      </c>
      <c r="E137" s="258" t="s">
        <v>5369</v>
      </c>
      <c r="F137" s="259" t="s">
        <v>5370</v>
      </c>
      <c r="G137" s="260" t="s">
        <v>618</v>
      </c>
      <c r="H137" s="261">
        <v>393</v>
      </c>
      <c r="I137" s="262"/>
      <c r="J137" s="263">
        <f>ROUND(I137*H137,2)</f>
        <v>0</v>
      </c>
      <c r="K137" s="259" t="s">
        <v>341</v>
      </c>
      <c r="L137" s="264"/>
      <c r="M137" s="265" t="s">
        <v>19</v>
      </c>
      <c r="N137" s="266" t="s">
        <v>47</v>
      </c>
      <c r="O137" s="86"/>
      <c r="P137" s="225">
        <f>O137*H137</f>
        <v>0</v>
      </c>
      <c r="Q137" s="225">
        <v>3.0000000000000001E-05</v>
      </c>
      <c r="R137" s="225">
        <f>Q137*H137</f>
        <v>0.01179</v>
      </c>
      <c r="S137" s="225">
        <v>0</v>
      </c>
      <c r="T137" s="225">
        <f>S137*H137</f>
        <v>0</v>
      </c>
      <c r="U137" s="226" t="s">
        <v>19</v>
      </c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R137" s="227" t="s">
        <v>565</v>
      </c>
      <c r="AT137" s="227" t="s">
        <v>395</v>
      </c>
      <c r="AU137" s="227" t="s">
        <v>85</v>
      </c>
      <c r="AY137" s="19" t="s">
        <v>335</v>
      </c>
      <c r="BE137" s="228">
        <f>IF(N137="základní",J137,0)</f>
        <v>0</v>
      </c>
      <c r="BF137" s="228">
        <f>IF(N137="snížená",J137,0)</f>
        <v>0</v>
      </c>
      <c r="BG137" s="228">
        <f>IF(N137="zákl. přenesená",J137,0)</f>
        <v>0</v>
      </c>
      <c r="BH137" s="228">
        <f>IF(N137="sníž. přenesená",J137,0)</f>
        <v>0</v>
      </c>
      <c r="BI137" s="228">
        <f>IF(N137="nulová",J137,0)</f>
        <v>0</v>
      </c>
      <c r="BJ137" s="19" t="s">
        <v>83</v>
      </c>
      <c r="BK137" s="228">
        <f>ROUND(I137*H137,2)</f>
        <v>0</v>
      </c>
      <c r="BL137" s="19" t="s">
        <v>447</v>
      </c>
      <c r="BM137" s="227" t="s">
        <v>5371</v>
      </c>
    </row>
    <row r="138" s="2" customFormat="1">
      <c r="A138" s="40"/>
      <c r="B138" s="41"/>
      <c r="C138" s="42"/>
      <c r="D138" s="229" t="s">
        <v>343</v>
      </c>
      <c r="E138" s="42"/>
      <c r="F138" s="230" t="s">
        <v>5370</v>
      </c>
      <c r="G138" s="42"/>
      <c r="H138" s="42"/>
      <c r="I138" s="231"/>
      <c r="J138" s="42"/>
      <c r="K138" s="42"/>
      <c r="L138" s="46"/>
      <c r="M138" s="232"/>
      <c r="N138" s="233"/>
      <c r="O138" s="86"/>
      <c r="P138" s="86"/>
      <c r="Q138" s="86"/>
      <c r="R138" s="86"/>
      <c r="S138" s="86"/>
      <c r="T138" s="86"/>
      <c r="U138" s="87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T138" s="19" t="s">
        <v>343</v>
      </c>
      <c r="AU138" s="19" t="s">
        <v>85</v>
      </c>
    </row>
    <row r="139" s="2" customFormat="1" ht="16.5" customHeight="1">
      <c r="A139" s="40"/>
      <c r="B139" s="41"/>
      <c r="C139" s="257" t="s">
        <v>788</v>
      </c>
      <c r="D139" s="257" t="s">
        <v>395</v>
      </c>
      <c r="E139" s="258" t="s">
        <v>5372</v>
      </c>
      <c r="F139" s="259" t="s">
        <v>5373</v>
      </c>
      <c r="G139" s="260" t="s">
        <v>618</v>
      </c>
      <c r="H139" s="261">
        <v>100</v>
      </c>
      <c r="I139" s="262"/>
      <c r="J139" s="263">
        <f>ROUND(I139*H139,2)</f>
        <v>0</v>
      </c>
      <c r="K139" s="259" t="s">
        <v>19</v>
      </c>
      <c r="L139" s="264"/>
      <c r="M139" s="265" t="s">
        <v>19</v>
      </c>
      <c r="N139" s="266" t="s">
        <v>47</v>
      </c>
      <c r="O139" s="86"/>
      <c r="P139" s="225">
        <f>O139*H139</f>
        <v>0</v>
      </c>
      <c r="Q139" s="225">
        <v>1.0000000000000001E-05</v>
      </c>
      <c r="R139" s="225">
        <f>Q139*H139</f>
        <v>0.001</v>
      </c>
      <c r="S139" s="225">
        <v>0</v>
      </c>
      <c r="T139" s="225">
        <f>S139*H139</f>
        <v>0</v>
      </c>
      <c r="U139" s="226" t="s">
        <v>19</v>
      </c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R139" s="227" t="s">
        <v>565</v>
      </c>
      <c r="AT139" s="227" t="s">
        <v>395</v>
      </c>
      <c r="AU139" s="227" t="s">
        <v>85</v>
      </c>
      <c r="AY139" s="19" t="s">
        <v>335</v>
      </c>
      <c r="BE139" s="228">
        <f>IF(N139="základní",J139,0)</f>
        <v>0</v>
      </c>
      <c r="BF139" s="228">
        <f>IF(N139="snížená",J139,0)</f>
        <v>0</v>
      </c>
      <c r="BG139" s="228">
        <f>IF(N139="zákl. přenesená",J139,0)</f>
        <v>0</v>
      </c>
      <c r="BH139" s="228">
        <f>IF(N139="sníž. přenesená",J139,0)</f>
        <v>0</v>
      </c>
      <c r="BI139" s="228">
        <f>IF(N139="nulová",J139,0)</f>
        <v>0</v>
      </c>
      <c r="BJ139" s="19" t="s">
        <v>83</v>
      </c>
      <c r="BK139" s="228">
        <f>ROUND(I139*H139,2)</f>
        <v>0</v>
      </c>
      <c r="BL139" s="19" t="s">
        <v>447</v>
      </c>
      <c r="BM139" s="227" t="s">
        <v>5374</v>
      </c>
    </row>
    <row r="140" s="2" customFormat="1">
      <c r="A140" s="40"/>
      <c r="B140" s="41"/>
      <c r="C140" s="42"/>
      <c r="D140" s="229" t="s">
        <v>343</v>
      </c>
      <c r="E140" s="42"/>
      <c r="F140" s="230" t="s">
        <v>5373</v>
      </c>
      <c r="G140" s="42"/>
      <c r="H140" s="42"/>
      <c r="I140" s="231"/>
      <c r="J140" s="42"/>
      <c r="K140" s="42"/>
      <c r="L140" s="46"/>
      <c r="M140" s="232"/>
      <c r="N140" s="233"/>
      <c r="O140" s="86"/>
      <c r="P140" s="86"/>
      <c r="Q140" s="86"/>
      <c r="R140" s="86"/>
      <c r="S140" s="86"/>
      <c r="T140" s="86"/>
      <c r="U140" s="87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T140" s="19" t="s">
        <v>343</v>
      </c>
      <c r="AU140" s="19" t="s">
        <v>85</v>
      </c>
    </row>
    <row r="141" s="2" customFormat="1" ht="37.8" customHeight="1">
      <c r="A141" s="40"/>
      <c r="B141" s="41"/>
      <c r="C141" s="257" t="s">
        <v>454</v>
      </c>
      <c r="D141" s="257" t="s">
        <v>395</v>
      </c>
      <c r="E141" s="258" t="s">
        <v>5375</v>
      </c>
      <c r="F141" s="259" t="s">
        <v>5376</v>
      </c>
      <c r="G141" s="260" t="s">
        <v>618</v>
      </c>
      <c r="H141" s="261">
        <v>364</v>
      </c>
      <c r="I141" s="262"/>
      <c r="J141" s="263">
        <f>ROUND(I141*H141,2)</f>
        <v>0</v>
      </c>
      <c r="K141" s="259" t="s">
        <v>341</v>
      </c>
      <c r="L141" s="264"/>
      <c r="M141" s="265" t="s">
        <v>19</v>
      </c>
      <c r="N141" s="266" t="s">
        <v>47</v>
      </c>
      <c r="O141" s="86"/>
      <c r="P141" s="225">
        <f>O141*H141</f>
        <v>0</v>
      </c>
      <c r="Q141" s="225">
        <v>0.00011</v>
      </c>
      <c r="R141" s="225">
        <f>Q141*H141</f>
        <v>0.040039999999999999</v>
      </c>
      <c r="S141" s="225">
        <v>0</v>
      </c>
      <c r="T141" s="225">
        <f>S141*H141</f>
        <v>0</v>
      </c>
      <c r="U141" s="226" t="s">
        <v>19</v>
      </c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R141" s="227" t="s">
        <v>565</v>
      </c>
      <c r="AT141" s="227" t="s">
        <v>395</v>
      </c>
      <c r="AU141" s="227" t="s">
        <v>85</v>
      </c>
      <c r="AY141" s="19" t="s">
        <v>335</v>
      </c>
      <c r="BE141" s="228">
        <f>IF(N141="základní",J141,0)</f>
        <v>0</v>
      </c>
      <c r="BF141" s="228">
        <f>IF(N141="snížená",J141,0)</f>
        <v>0</v>
      </c>
      <c r="BG141" s="228">
        <f>IF(N141="zákl. přenesená",J141,0)</f>
        <v>0</v>
      </c>
      <c r="BH141" s="228">
        <f>IF(N141="sníž. přenesená",J141,0)</f>
        <v>0</v>
      </c>
      <c r="BI141" s="228">
        <f>IF(N141="nulová",J141,0)</f>
        <v>0</v>
      </c>
      <c r="BJ141" s="19" t="s">
        <v>83</v>
      </c>
      <c r="BK141" s="228">
        <f>ROUND(I141*H141,2)</f>
        <v>0</v>
      </c>
      <c r="BL141" s="19" t="s">
        <v>447</v>
      </c>
      <c r="BM141" s="227" t="s">
        <v>5377</v>
      </c>
    </row>
    <row r="142" s="2" customFormat="1">
      <c r="A142" s="40"/>
      <c r="B142" s="41"/>
      <c r="C142" s="42"/>
      <c r="D142" s="229" t="s">
        <v>343</v>
      </c>
      <c r="E142" s="42"/>
      <c r="F142" s="230" t="s">
        <v>5376</v>
      </c>
      <c r="G142" s="42"/>
      <c r="H142" s="42"/>
      <c r="I142" s="231"/>
      <c r="J142" s="42"/>
      <c r="K142" s="42"/>
      <c r="L142" s="46"/>
      <c r="M142" s="232"/>
      <c r="N142" s="233"/>
      <c r="O142" s="86"/>
      <c r="P142" s="86"/>
      <c r="Q142" s="86"/>
      <c r="R142" s="86"/>
      <c r="S142" s="86"/>
      <c r="T142" s="86"/>
      <c r="U142" s="87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T142" s="19" t="s">
        <v>343</v>
      </c>
      <c r="AU142" s="19" t="s">
        <v>85</v>
      </c>
    </row>
    <row r="143" s="2" customFormat="1" ht="16.5" customHeight="1">
      <c r="A143" s="40"/>
      <c r="B143" s="41"/>
      <c r="C143" s="216" t="s">
        <v>463</v>
      </c>
      <c r="D143" s="216" t="s">
        <v>337</v>
      </c>
      <c r="E143" s="217" t="s">
        <v>5378</v>
      </c>
      <c r="F143" s="218" t="s">
        <v>5379</v>
      </c>
      <c r="G143" s="219" t="s">
        <v>666</v>
      </c>
      <c r="H143" s="220">
        <v>20</v>
      </c>
      <c r="I143" s="221"/>
      <c r="J143" s="222">
        <f>ROUND(I143*H143,2)</f>
        <v>0</v>
      </c>
      <c r="K143" s="218" t="s">
        <v>341</v>
      </c>
      <c r="L143" s="46"/>
      <c r="M143" s="223" t="s">
        <v>19</v>
      </c>
      <c r="N143" s="224" t="s">
        <v>47</v>
      </c>
      <c r="O143" s="86"/>
      <c r="P143" s="225">
        <f>O143*H143</f>
        <v>0</v>
      </c>
      <c r="Q143" s="225">
        <v>0</v>
      </c>
      <c r="R143" s="225">
        <f>Q143*H143</f>
        <v>0</v>
      </c>
      <c r="S143" s="225">
        <v>0</v>
      </c>
      <c r="T143" s="225">
        <f>S143*H143</f>
        <v>0</v>
      </c>
      <c r="U143" s="226" t="s">
        <v>19</v>
      </c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R143" s="227" t="s">
        <v>447</v>
      </c>
      <c r="AT143" s="227" t="s">
        <v>337</v>
      </c>
      <c r="AU143" s="227" t="s">
        <v>85</v>
      </c>
      <c r="AY143" s="19" t="s">
        <v>335</v>
      </c>
      <c r="BE143" s="228">
        <f>IF(N143="základní",J143,0)</f>
        <v>0</v>
      </c>
      <c r="BF143" s="228">
        <f>IF(N143="snížená",J143,0)</f>
        <v>0</v>
      </c>
      <c r="BG143" s="228">
        <f>IF(N143="zákl. přenesená",J143,0)</f>
        <v>0</v>
      </c>
      <c r="BH143" s="228">
        <f>IF(N143="sníž. přenesená",J143,0)</f>
        <v>0</v>
      </c>
      <c r="BI143" s="228">
        <f>IF(N143="nulová",J143,0)</f>
        <v>0</v>
      </c>
      <c r="BJ143" s="19" t="s">
        <v>83</v>
      </c>
      <c r="BK143" s="228">
        <f>ROUND(I143*H143,2)</f>
        <v>0</v>
      </c>
      <c r="BL143" s="19" t="s">
        <v>447</v>
      </c>
      <c r="BM143" s="227" t="s">
        <v>5380</v>
      </c>
    </row>
    <row r="144" s="2" customFormat="1">
      <c r="A144" s="40"/>
      <c r="B144" s="41"/>
      <c r="C144" s="42"/>
      <c r="D144" s="229" t="s">
        <v>343</v>
      </c>
      <c r="E144" s="42"/>
      <c r="F144" s="230" t="s">
        <v>5381</v>
      </c>
      <c r="G144" s="42"/>
      <c r="H144" s="42"/>
      <c r="I144" s="231"/>
      <c r="J144" s="42"/>
      <c r="K144" s="42"/>
      <c r="L144" s="46"/>
      <c r="M144" s="232"/>
      <c r="N144" s="233"/>
      <c r="O144" s="86"/>
      <c r="P144" s="86"/>
      <c r="Q144" s="86"/>
      <c r="R144" s="86"/>
      <c r="S144" s="86"/>
      <c r="T144" s="86"/>
      <c r="U144" s="87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T144" s="19" t="s">
        <v>343</v>
      </c>
      <c r="AU144" s="19" t="s">
        <v>85</v>
      </c>
    </row>
    <row r="145" s="2" customFormat="1">
      <c r="A145" s="40"/>
      <c r="B145" s="41"/>
      <c r="C145" s="42"/>
      <c r="D145" s="234" t="s">
        <v>345</v>
      </c>
      <c r="E145" s="42"/>
      <c r="F145" s="235" t="s">
        <v>5382</v>
      </c>
      <c r="G145" s="42"/>
      <c r="H145" s="42"/>
      <c r="I145" s="231"/>
      <c r="J145" s="42"/>
      <c r="K145" s="42"/>
      <c r="L145" s="46"/>
      <c r="M145" s="232"/>
      <c r="N145" s="233"/>
      <c r="O145" s="86"/>
      <c r="P145" s="86"/>
      <c r="Q145" s="86"/>
      <c r="R145" s="86"/>
      <c r="S145" s="86"/>
      <c r="T145" s="86"/>
      <c r="U145" s="87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T145" s="19" t="s">
        <v>345</v>
      </c>
      <c r="AU145" s="19" t="s">
        <v>85</v>
      </c>
    </row>
    <row r="146" s="2" customFormat="1" ht="16.5" customHeight="1">
      <c r="A146" s="40"/>
      <c r="B146" s="41"/>
      <c r="C146" s="257" t="s">
        <v>471</v>
      </c>
      <c r="D146" s="257" t="s">
        <v>395</v>
      </c>
      <c r="E146" s="258" t="s">
        <v>5383</v>
      </c>
      <c r="F146" s="259" t="s">
        <v>5384</v>
      </c>
      <c r="G146" s="260" t="s">
        <v>4355</v>
      </c>
      <c r="H146" s="261">
        <v>10</v>
      </c>
      <c r="I146" s="262"/>
      <c r="J146" s="263">
        <f>ROUND(I146*H146,2)</f>
        <v>0</v>
      </c>
      <c r="K146" s="259" t="s">
        <v>341</v>
      </c>
      <c r="L146" s="264"/>
      <c r="M146" s="265" t="s">
        <v>19</v>
      </c>
      <c r="N146" s="266" t="s">
        <v>47</v>
      </c>
      <c r="O146" s="86"/>
      <c r="P146" s="225">
        <f>O146*H146</f>
        <v>0</v>
      </c>
      <c r="Q146" s="225">
        <v>0.00107</v>
      </c>
      <c r="R146" s="225">
        <f>Q146*H146</f>
        <v>0.010699999999999999</v>
      </c>
      <c r="S146" s="225">
        <v>0</v>
      </c>
      <c r="T146" s="225">
        <f>S146*H146</f>
        <v>0</v>
      </c>
      <c r="U146" s="226" t="s">
        <v>19</v>
      </c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R146" s="227" t="s">
        <v>565</v>
      </c>
      <c r="AT146" s="227" t="s">
        <v>395</v>
      </c>
      <c r="AU146" s="227" t="s">
        <v>85</v>
      </c>
      <c r="AY146" s="19" t="s">
        <v>335</v>
      </c>
      <c r="BE146" s="228">
        <f>IF(N146="základní",J146,0)</f>
        <v>0</v>
      </c>
      <c r="BF146" s="228">
        <f>IF(N146="snížená",J146,0)</f>
        <v>0</v>
      </c>
      <c r="BG146" s="228">
        <f>IF(N146="zákl. přenesená",J146,0)</f>
        <v>0</v>
      </c>
      <c r="BH146" s="228">
        <f>IF(N146="sníž. přenesená",J146,0)</f>
        <v>0</v>
      </c>
      <c r="BI146" s="228">
        <f>IF(N146="nulová",J146,0)</f>
        <v>0</v>
      </c>
      <c r="BJ146" s="19" t="s">
        <v>83</v>
      </c>
      <c r="BK146" s="228">
        <f>ROUND(I146*H146,2)</f>
        <v>0</v>
      </c>
      <c r="BL146" s="19" t="s">
        <v>447</v>
      </c>
      <c r="BM146" s="227" t="s">
        <v>5385</v>
      </c>
    </row>
    <row r="147" s="2" customFormat="1">
      <c r="A147" s="40"/>
      <c r="B147" s="41"/>
      <c r="C147" s="42"/>
      <c r="D147" s="229" t="s">
        <v>343</v>
      </c>
      <c r="E147" s="42"/>
      <c r="F147" s="230" t="s">
        <v>5384</v>
      </c>
      <c r="G147" s="42"/>
      <c r="H147" s="42"/>
      <c r="I147" s="231"/>
      <c r="J147" s="42"/>
      <c r="K147" s="42"/>
      <c r="L147" s="46"/>
      <c r="M147" s="232"/>
      <c r="N147" s="233"/>
      <c r="O147" s="86"/>
      <c r="P147" s="86"/>
      <c r="Q147" s="86"/>
      <c r="R147" s="86"/>
      <c r="S147" s="86"/>
      <c r="T147" s="86"/>
      <c r="U147" s="87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T147" s="19" t="s">
        <v>343</v>
      </c>
      <c r="AU147" s="19" t="s">
        <v>85</v>
      </c>
    </row>
    <row r="148" s="2" customFormat="1" ht="16.5" customHeight="1">
      <c r="A148" s="40"/>
      <c r="B148" s="41"/>
      <c r="C148" s="216" t="s">
        <v>478</v>
      </c>
      <c r="D148" s="216" t="s">
        <v>337</v>
      </c>
      <c r="E148" s="217" t="s">
        <v>5386</v>
      </c>
      <c r="F148" s="218" t="s">
        <v>5387</v>
      </c>
      <c r="G148" s="219" t="s">
        <v>666</v>
      </c>
      <c r="H148" s="220">
        <v>1</v>
      </c>
      <c r="I148" s="221"/>
      <c r="J148" s="222">
        <f>ROUND(I148*H148,2)</f>
        <v>0</v>
      </c>
      <c r="K148" s="218" t="s">
        <v>341</v>
      </c>
      <c r="L148" s="46"/>
      <c r="M148" s="223" t="s">
        <v>19</v>
      </c>
      <c r="N148" s="224" t="s">
        <v>47</v>
      </c>
      <c r="O148" s="86"/>
      <c r="P148" s="225">
        <f>O148*H148</f>
        <v>0</v>
      </c>
      <c r="Q148" s="225">
        <v>0</v>
      </c>
      <c r="R148" s="225">
        <f>Q148*H148</f>
        <v>0</v>
      </c>
      <c r="S148" s="225">
        <v>0</v>
      </c>
      <c r="T148" s="225">
        <f>S148*H148</f>
        <v>0</v>
      </c>
      <c r="U148" s="226" t="s">
        <v>19</v>
      </c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R148" s="227" t="s">
        <v>447</v>
      </c>
      <c r="AT148" s="227" t="s">
        <v>337</v>
      </c>
      <c r="AU148" s="227" t="s">
        <v>85</v>
      </c>
      <c r="AY148" s="19" t="s">
        <v>335</v>
      </c>
      <c r="BE148" s="228">
        <f>IF(N148="základní",J148,0)</f>
        <v>0</v>
      </c>
      <c r="BF148" s="228">
        <f>IF(N148="snížená",J148,0)</f>
        <v>0</v>
      </c>
      <c r="BG148" s="228">
        <f>IF(N148="zákl. přenesená",J148,0)</f>
        <v>0</v>
      </c>
      <c r="BH148" s="228">
        <f>IF(N148="sníž. přenesená",J148,0)</f>
        <v>0</v>
      </c>
      <c r="BI148" s="228">
        <f>IF(N148="nulová",J148,0)</f>
        <v>0</v>
      </c>
      <c r="BJ148" s="19" t="s">
        <v>83</v>
      </c>
      <c r="BK148" s="228">
        <f>ROUND(I148*H148,2)</f>
        <v>0</v>
      </c>
      <c r="BL148" s="19" t="s">
        <v>447</v>
      </c>
      <c r="BM148" s="227" t="s">
        <v>5388</v>
      </c>
    </row>
    <row r="149" s="2" customFormat="1">
      <c r="A149" s="40"/>
      <c r="B149" s="41"/>
      <c r="C149" s="42"/>
      <c r="D149" s="229" t="s">
        <v>343</v>
      </c>
      <c r="E149" s="42"/>
      <c r="F149" s="230" t="s">
        <v>5389</v>
      </c>
      <c r="G149" s="42"/>
      <c r="H149" s="42"/>
      <c r="I149" s="231"/>
      <c r="J149" s="42"/>
      <c r="K149" s="42"/>
      <c r="L149" s="46"/>
      <c r="M149" s="232"/>
      <c r="N149" s="233"/>
      <c r="O149" s="86"/>
      <c r="P149" s="86"/>
      <c r="Q149" s="86"/>
      <c r="R149" s="86"/>
      <c r="S149" s="86"/>
      <c r="T149" s="86"/>
      <c r="U149" s="87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T149" s="19" t="s">
        <v>343</v>
      </c>
      <c r="AU149" s="19" t="s">
        <v>85</v>
      </c>
    </row>
    <row r="150" s="2" customFormat="1">
      <c r="A150" s="40"/>
      <c r="B150" s="41"/>
      <c r="C150" s="42"/>
      <c r="D150" s="234" t="s">
        <v>345</v>
      </c>
      <c r="E150" s="42"/>
      <c r="F150" s="235" t="s">
        <v>5390</v>
      </c>
      <c r="G150" s="42"/>
      <c r="H150" s="42"/>
      <c r="I150" s="231"/>
      <c r="J150" s="42"/>
      <c r="K150" s="42"/>
      <c r="L150" s="46"/>
      <c r="M150" s="232"/>
      <c r="N150" s="233"/>
      <c r="O150" s="86"/>
      <c r="P150" s="86"/>
      <c r="Q150" s="86"/>
      <c r="R150" s="86"/>
      <c r="S150" s="86"/>
      <c r="T150" s="86"/>
      <c r="U150" s="87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T150" s="19" t="s">
        <v>345</v>
      </c>
      <c r="AU150" s="19" t="s">
        <v>85</v>
      </c>
    </row>
    <row r="151" s="2" customFormat="1" ht="16.5" customHeight="1">
      <c r="A151" s="40"/>
      <c r="B151" s="41"/>
      <c r="C151" s="257" t="s">
        <v>7</v>
      </c>
      <c r="D151" s="257" t="s">
        <v>395</v>
      </c>
      <c r="E151" s="258" t="s">
        <v>5391</v>
      </c>
      <c r="F151" s="259" t="s">
        <v>5392</v>
      </c>
      <c r="G151" s="260" t="s">
        <v>666</v>
      </c>
      <c r="H151" s="261">
        <v>1</v>
      </c>
      <c r="I151" s="262"/>
      <c r="J151" s="263">
        <f>ROUND(I151*H151,2)</f>
        <v>0</v>
      </c>
      <c r="K151" s="259" t="s">
        <v>19</v>
      </c>
      <c r="L151" s="264"/>
      <c r="M151" s="265" t="s">
        <v>19</v>
      </c>
      <c r="N151" s="266" t="s">
        <v>47</v>
      </c>
      <c r="O151" s="86"/>
      <c r="P151" s="225">
        <f>O151*H151</f>
        <v>0</v>
      </c>
      <c r="Q151" s="225">
        <v>0.0089999999999999993</v>
      </c>
      <c r="R151" s="225">
        <f>Q151*H151</f>
        <v>0.0089999999999999993</v>
      </c>
      <c r="S151" s="225">
        <v>0</v>
      </c>
      <c r="T151" s="225">
        <f>S151*H151</f>
        <v>0</v>
      </c>
      <c r="U151" s="226" t="s">
        <v>19</v>
      </c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R151" s="227" t="s">
        <v>565</v>
      </c>
      <c r="AT151" s="227" t="s">
        <v>395</v>
      </c>
      <c r="AU151" s="227" t="s">
        <v>85</v>
      </c>
      <c r="AY151" s="19" t="s">
        <v>335</v>
      </c>
      <c r="BE151" s="228">
        <f>IF(N151="základní",J151,0)</f>
        <v>0</v>
      </c>
      <c r="BF151" s="228">
        <f>IF(N151="snížená",J151,0)</f>
        <v>0</v>
      </c>
      <c r="BG151" s="228">
        <f>IF(N151="zákl. přenesená",J151,0)</f>
        <v>0</v>
      </c>
      <c r="BH151" s="228">
        <f>IF(N151="sníž. přenesená",J151,0)</f>
        <v>0</v>
      </c>
      <c r="BI151" s="228">
        <f>IF(N151="nulová",J151,0)</f>
        <v>0</v>
      </c>
      <c r="BJ151" s="19" t="s">
        <v>83</v>
      </c>
      <c r="BK151" s="228">
        <f>ROUND(I151*H151,2)</f>
        <v>0</v>
      </c>
      <c r="BL151" s="19" t="s">
        <v>447</v>
      </c>
      <c r="BM151" s="227" t="s">
        <v>5393</v>
      </c>
    </row>
    <row r="152" s="2" customFormat="1">
      <c r="A152" s="40"/>
      <c r="B152" s="41"/>
      <c r="C152" s="42"/>
      <c r="D152" s="229" t="s">
        <v>343</v>
      </c>
      <c r="E152" s="42"/>
      <c r="F152" s="230" t="s">
        <v>5392</v>
      </c>
      <c r="G152" s="42"/>
      <c r="H152" s="42"/>
      <c r="I152" s="231"/>
      <c r="J152" s="42"/>
      <c r="K152" s="42"/>
      <c r="L152" s="46"/>
      <c r="M152" s="232"/>
      <c r="N152" s="233"/>
      <c r="O152" s="86"/>
      <c r="P152" s="86"/>
      <c r="Q152" s="86"/>
      <c r="R152" s="86"/>
      <c r="S152" s="86"/>
      <c r="T152" s="86"/>
      <c r="U152" s="87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T152" s="19" t="s">
        <v>343</v>
      </c>
      <c r="AU152" s="19" t="s">
        <v>85</v>
      </c>
    </row>
    <row r="153" s="2" customFormat="1" ht="16.5" customHeight="1">
      <c r="A153" s="40"/>
      <c r="B153" s="41"/>
      <c r="C153" s="257" t="s">
        <v>490</v>
      </c>
      <c r="D153" s="257" t="s">
        <v>395</v>
      </c>
      <c r="E153" s="258" t="s">
        <v>5394</v>
      </c>
      <c r="F153" s="259" t="s">
        <v>5395</v>
      </c>
      <c r="G153" s="260" t="s">
        <v>666</v>
      </c>
      <c r="H153" s="261">
        <v>1</v>
      </c>
      <c r="I153" s="262"/>
      <c r="J153" s="263">
        <f>ROUND(I153*H153,2)</f>
        <v>0</v>
      </c>
      <c r="K153" s="259" t="s">
        <v>341</v>
      </c>
      <c r="L153" s="264"/>
      <c r="M153" s="265" t="s">
        <v>19</v>
      </c>
      <c r="N153" s="266" t="s">
        <v>47</v>
      </c>
      <c r="O153" s="86"/>
      <c r="P153" s="225">
        <f>O153*H153</f>
        <v>0</v>
      </c>
      <c r="Q153" s="225">
        <v>0.0040000000000000001</v>
      </c>
      <c r="R153" s="225">
        <f>Q153*H153</f>
        <v>0.0040000000000000001</v>
      </c>
      <c r="S153" s="225">
        <v>0</v>
      </c>
      <c r="T153" s="225">
        <f>S153*H153</f>
        <v>0</v>
      </c>
      <c r="U153" s="226" t="s">
        <v>19</v>
      </c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R153" s="227" t="s">
        <v>565</v>
      </c>
      <c r="AT153" s="227" t="s">
        <v>395</v>
      </c>
      <c r="AU153" s="227" t="s">
        <v>85</v>
      </c>
      <c r="AY153" s="19" t="s">
        <v>335</v>
      </c>
      <c r="BE153" s="228">
        <f>IF(N153="základní",J153,0)</f>
        <v>0</v>
      </c>
      <c r="BF153" s="228">
        <f>IF(N153="snížená",J153,0)</f>
        <v>0</v>
      </c>
      <c r="BG153" s="228">
        <f>IF(N153="zákl. přenesená",J153,0)</f>
        <v>0</v>
      </c>
      <c r="BH153" s="228">
        <f>IF(N153="sníž. přenesená",J153,0)</f>
        <v>0</v>
      </c>
      <c r="BI153" s="228">
        <f>IF(N153="nulová",J153,0)</f>
        <v>0</v>
      </c>
      <c r="BJ153" s="19" t="s">
        <v>83</v>
      </c>
      <c r="BK153" s="228">
        <f>ROUND(I153*H153,2)</f>
        <v>0</v>
      </c>
      <c r="BL153" s="19" t="s">
        <v>447</v>
      </c>
      <c r="BM153" s="227" t="s">
        <v>5396</v>
      </c>
    </row>
    <row r="154" s="2" customFormat="1">
      <c r="A154" s="40"/>
      <c r="B154" s="41"/>
      <c r="C154" s="42"/>
      <c r="D154" s="229" t="s">
        <v>343</v>
      </c>
      <c r="E154" s="42"/>
      <c r="F154" s="230" t="s">
        <v>5395</v>
      </c>
      <c r="G154" s="42"/>
      <c r="H154" s="42"/>
      <c r="I154" s="231"/>
      <c r="J154" s="42"/>
      <c r="K154" s="42"/>
      <c r="L154" s="46"/>
      <c r="M154" s="232"/>
      <c r="N154" s="233"/>
      <c r="O154" s="86"/>
      <c r="P154" s="86"/>
      <c r="Q154" s="86"/>
      <c r="R154" s="86"/>
      <c r="S154" s="86"/>
      <c r="T154" s="86"/>
      <c r="U154" s="87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T154" s="19" t="s">
        <v>343</v>
      </c>
      <c r="AU154" s="19" t="s">
        <v>85</v>
      </c>
    </row>
    <row r="155" s="2" customFormat="1" ht="16.5" customHeight="1">
      <c r="A155" s="40"/>
      <c r="B155" s="41"/>
      <c r="C155" s="216" t="s">
        <v>496</v>
      </c>
      <c r="D155" s="216" t="s">
        <v>337</v>
      </c>
      <c r="E155" s="217" t="s">
        <v>5397</v>
      </c>
      <c r="F155" s="218" t="s">
        <v>5398</v>
      </c>
      <c r="G155" s="219" t="s">
        <v>666</v>
      </c>
      <c r="H155" s="220">
        <v>1</v>
      </c>
      <c r="I155" s="221"/>
      <c r="J155" s="222">
        <f>ROUND(I155*H155,2)</f>
        <v>0</v>
      </c>
      <c r="K155" s="218" t="s">
        <v>341</v>
      </c>
      <c r="L155" s="46"/>
      <c r="M155" s="223" t="s">
        <v>19</v>
      </c>
      <c r="N155" s="224" t="s">
        <v>47</v>
      </c>
      <c r="O155" s="86"/>
      <c r="P155" s="225">
        <f>O155*H155</f>
        <v>0</v>
      </c>
      <c r="Q155" s="225">
        <v>0</v>
      </c>
      <c r="R155" s="225">
        <f>Q155*H155</f>
        <v>0</v>
      </c>
      <c r="S155" s="225">
        <v>0</v>
      </c>
      <c r="T155" s="225">
        <f>S155*H155</f>
        <v>0</v>
      </c>
      <c r="U155" s="226" t="s">
        <v>19</v>
      </c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R155" s="227" t="s">
        <v>447</v>
      </c>
      <c r="AT155" s="227" t="s">
        <v>337</v>
      </c>
      <c r="AU155" s="227" t="s">
        <v>85</v>
      </c>
      <c r="AY155" s="19" t="s">
        <v>335</v>
      </c>
      <c r="BE155" s="228">
        <f>IF(N155="základní",J155,0)</f>
        <v>0</v>
      </c>
      <c r="BF155" s="228">
        <f>IF(N155="snížená",J155,0)</f>
        <v>0</v>
      </c>
      <c r="BG155" s="228">
        <f>IF(N155="zákl. přenesená",J155,0)</f>
        <v>0</v>
      </c>
      <c r="BH155" s="228">
        <f>IF(N155="sníž. přenesená",J155,0)</f>
        <v>0</v>
      </c>
      <c r="BI155" s="228">
        <f>IF(N155="nulová",J155,0)</f>
        <v>0</v>
      </c>
      <c r="BJ155" s="19" t="s">
        <v>83</v>
      </c>
      <c r="BK155" s="228">
        <f>ROUND(I155*H155,2)</f>
        <v>0</v>
      </c>
      <c r="BL155" s="19" t="s">
        <v>447</v>
      </c>
      <c r="BM155" s="227" t="s">
        <v>5399</v>
      </c>
    </row>
    <row r="156" s="2" customFormat="1">
      <c r="A156" s="40"/>
      <c r="B156" s="41"/>
      <c r="C156" s="42"/>
      <c r="D156" s="229" t="s">
        <v>343</v>
      </c>
      <c r="E156" s="42"/>
      <c r="F156" s="230" t="s">
        <v>5400</v>
      </c>
      <c r="G156" s="42"/>
      <c r="H156" s="42"/>
      <c r="I156" s="231"/>
      <c r="J156" s="42"/>
      <c r="K156" s="42"/>
      <c r="L156" s="46"/>
      <c r="M156" s="232"/>
      <c r="N156" s="233"/>
      <c r="O156" s="86"/>
      <c r="P156" s="86"/>
      <c r="Q156" s="86"/>
      <c r="R156" s="86"/>
      <c r="S156" s="86"/>
      <c r="T156" s="86"/>
      <c r="U156" s="87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T156" s="19" t="s">
        <v>343</v>
      </c>
      <c r="AU156" s="19" t="s">
        <v>85</v>
      </c>
    </row>
    <row r="157" s="2" customFormat="1">
      <c r="A157" s="40"/>
      <c r="B157" s="41"/>
      <c r="C157" s="42"/>
      <c r="D157" s="234" t="s">
        <v>345</v>
      </c>
      <c r="E157" s="42"/>
      <c r="F157" s="235" t="s">
        <v>5401</v>
      </c>
      <c r="G157" s="42"/>
      <c r="H157" s="42"/>
      <c r="I157" s="231"/>
      <c r="J157" s="42"/>
      <c r="K157" s="42"/>
      <c r="L157" s="46"/>
      <c r="M157" s="232"/>
      <c r="N157" s="233"/>
      <c r="O157" s="86"/>
      <c r="P157" s="86"/>
      <c r="Q157" s="86"/>
      <c r="R157" s="86"/>
      <c r="S157" s="86"/>
      <c r="T157" s="86"/>
      <c r="U157" s="87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T157" s="19" t="s">
        <v>345</v>
      </c>
      <c r="AU157" s="19" t="s">
        <v>85</v>
      </c>
    </row>
    <row r="158" s="2" customFormat="1" ht="16.5" customHeight="1">
      <c r="A158" s="40"/>
      <c r="B158" s="41"/>
      <c r="C158" s="216" t="s">
        <v>502</v>
      </c>
      <c r="D158" s="216" t="s">
        <v>337</v>
      </c>
      <c r="E158" s="217" t="s">
        <v>5402</v>
      </c>
      <c r="F158" s="218" t="s">
        <v>5403</v>
      </c>
      <c r="G158" s="219" t="s">
        <v>666</v>
      </c>
      <c r="H158" s="220">
        <v>6</v>
      </c>
      <c r="I158" s="221"/>
      <c r="J158" s="222">
        <f>ROUND(I158*H158,2)</f>
        <v>0</v>
      </c>
      <c r="K158" s="218" t="s">
        <v>341</v>
      </c>
      <c r="L158" s="46"/>
      <c r="M158" s="223" t="s">
        <v>19</v>
      </c>
      <c r="N158" s="224" t="s">
        <v>47</v>
      </c>
      <c r="O158" s="86"/>
      <c r="P158" s="225">
        <f>O158*H158</f>
        <v>0</v>
      </c>
      <c r="Q158" s="225">
        <v>0</v>
      </c>
      <c r="R158" s="225">
        <f>Q158*H158</f>
        <v>0</v>
      </c>
      <c r="S158" s="225">
        <v>0</v>
      </c>
      <c r="T158" s="225">
        <f>S158*H158</f>
        <v>0</v>
      </c>
      <c r="U158" s="226" t="s">
        <v>19</v>
      </c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R158" s="227" t="s">
        <v>447</v>
      </c>
      <c r="AT158" s="227" t="s">
        <v>337</v>
      </c>
      <c r="AU158" s="227" t="s">
        <v>85</v>
      </c>
      <c r="AY158" s="19" t="s">
        <v>335</v>
      </c>
      <c r="BE158" s="228">
        <f>IF(N158="základní",J158,0)</f>
        <v>0</v>
      </c>
      <c r="BF158" s="228">
        <f>IF(N158="snížená",J158,0)</f>
        <v>0</v>
      </c>
      <c r="BG158" s="228">
        <f>IF(N158="zákl. přenesená",J158,0)</f>
        <v>0</v>
      </c>
      <c r="BH158" s="228">
        <f>IF(N158="sníž. přenesená",J158,0)</f>
        <v>0</v>
      </c>
      <c r="BI158" s="228">
        <f>IF(N158="nulová",J158,0)</f>
        <v>0</v>
      </c>
      <c r="BJ158" s="19" t="s">
        <v>83</v>
      </c>
      <c r="BK158" s="228">
        <f>ROUND(I158*H158,2)</f>
        <v>0</v>
      </c>
      <c r="BL158" s="19" t="s">
        <v>447</v>
      </c>
      <c r="BM158" s="227" t="s">
        <v>5404</v>
      </c>
    </row>
    <row r="159" s="2" customFormat="1">
      <c r="A159" s="40"/>
      <c r="B159" s="41"/>
      <c r="C159" s="42"/>
      <c r="D159" s="229" t="s">
        <v>343</v>
      </c>
      <c r="E159" s="42"/>
      <c r="F159" s="230" t="s">
        <v>5405</v>
      </c>
      <c r="G159" s="42"/>
      <c r="H159" s="42"/>
      <c r="I159" s="231"/>
      <c r="J159" s="42"/>
      <c r="K159" s="42"/>
      <c r="L159" s="46"/>
      <c r="M159" s="232"/>
      <c r="N159" s="233"/>
      <c r="O159" s="86"/>
      <c r="P159" s="86"/>
      <c r="Q159" s="86"/>
      <c r="R159" s="86"/>
      <c r="S159" s="86"/>
      <c r="T159" s="86"/>
      <c r="U159" s="87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T159" s="19" t="s">
        <v>343</v>
      </c>
      <c r="AU159" s="19" t="s">
        <v>85</v>
      </c>
    </row>
    <row r="160" s="2" customFormat="1">
      <c r="A160" s="40"/>
      <c r="B160" s="41"/>
      <c r="C160" s="42"/>
      <c r="D160" s="234" t="s">
        <v>345</v>
      </c>
      <c r="E160" s="42"/>
      <c r="F160" s="235" t="s">
        <v>5406</v>
      </c>
      <c r="G160" s="42"/>
      <c r="H160" s="42"/>
      <c r="I160" s="231"/>
      <c r="J160" s="42"/>
      <c r="K160" s="42"/>
      <c r="L160" s="46"/>
      <c r="M160" s="232"/>
      <c r="N160" s="233"/>
      <c r="O160" s="86"/>
      <c r="P160" s="86"/>
      <c r="Q160" s="86"/>
      <c r="R160" s="86"/>
      <c r="S160" s="86"/>
      <c r="T160" s="86"/>
      <c r="U160" s="87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T160" s="19" t="s">
        <v>345</v>
      </c>
      <c r="AU160" s="19" t="s">
        <v>85</v>
      </c>
    </row>
    <row r="161" s="2" customFormat="1" ht="16.5" customHeight="1">
      <c r="A161" s="40"/>
      <c r="B161" s="41"/>
      <c r="C161" s="257" t="s">
        <v>510</v>
      </c>
      <c r="D161" s="257" t="s">
        <v>395</v>
      </c>
      <c r="E161" s="258" t="s">
        <v>5407</v>
      </c>
      <c r="F161" s="259" t="s">
        <v>5408</v>
      </c>
      <c r="G161" s="260" t="s">
        <v>666</v>
      </c>
      <c r="H161" s="261">
        <v>2</v>
      </c>
      <c r="I161" s="262"/>
      <c r="J161" s="263">
        <f>ROUND(I161*H161,2)</f>
        <v>0</v>
      </c>
      <c r="K161" s="259" t="s">
        <v>341</v>
      </c>
      <c r="L161" s="264"/>
      <c r="M161" s="265" t="s">
        <v>19</v>
      </c>
      <c r="N161" s="266" t="s">
        <v>47</v>
      </c>
      <c r="O161" s="86"/>
      <c r="P161" s="225">
        <f>O161*H161</f>
        <v>0</v>
      </c>
      <c r="Q161" s="225">
        <v>0.00029999999999999997</v>
      </c>
      <c r="R161" s="225">
        <f>Q161*H161</f>
        <v>0.00059999999999999995</v>
      </c>
      <c r="S161" s="225">
        <v>0</v>
      </c>
      <c r="T161" s="225">
        <f>S161*H161</f>
        <v>0</v>
      </c>
      <c r="U161" s="226" t="s">
        <v>19</v>
      </c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R161" s="227" t="s">
        <v>565</v>
      </c>
      <c r="AT161" s="227" t="s">
        <v>395</v>
      </c>
      <c r="AU161" s="227" t="s">
        <v>85</v>
      </c>
      <c r="AY161" s="19" t="s">
        <v>335</v>
      </c>
      <c r="BE161" s="228">
        <f>IF(N161="základní",J161,0)</f>
        <v>0</v>
      </c>
      <c r="BF161" s="228">
        <f>IF(N161="snížená",J161,0)</f>
        <v>0</v>
      </c>
      <c r="BG161" s="228">
        <f>IF(N161="zákl. přenesená",J161,0)</f>
        <v>0</v>
      </c>
      <c r="BH161" s="228">
        <f>IF(N161="sníž. přenesená",J161,0)</f>
        <v>0</v>
      </c>
      <c r="BI161" s="228">
        <f>IF(N161="nulová",J161,0)</f>
        <v>0</v>
      </c>
      <c r="BJ161" s="19" t="s">
        <v>83</v>
      </c>
      <c r="BK161" s="228">
        <f>ROUND(I161*H161,2)</f>
        <v>0</v>
      </c>
      <c r="BL161" s="19" t="s">
        <v>447</v>
      </c>
      <c r="BM161" s="227" t="s">
        <v>5409</v>
      </c>
    </row>
    <row r="162" s="2" customFormat="1">
      <c r="A162" s="40"/>
      <c r="B162" s="41"/>
      <c r="C162" s="42"/>
      <c r="D162" s="229" t="s">
        <v>343</v>
      </c>
      <c r="E162" s="42"/>
      <c r="F162" s="230" t="s">
        <v>5408</v>
      </c>
      <c r="G162" s="42"/>
      <c r="H162" s="42"/>
      <c r="I162" s="231"/>
      <c r="J162" s="42"/>
      <c r="K162" s="42"/>
      <c r="L162" s="46"/>
      <c r="M162" s="232"/>
      <c r="N162" s="233"/>
      <c r="O162" s="86"/>
      <c r="P162" s="86"/>
      <c r="Q162" s="86"/>
      <c r="R162" s="86"/>
      <c r="S162" s="86"/>
      <c r="T162" s="86"/>
      <c r="U162" s="87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T162" s="19" t="s">
        <v>343</v>
      </c>
      <c r="AU162" s="19" t="s">
        <v>85</v>
      </c>
    </row>
    <row r="163" s="2" customFormat="1" ht="16.5" customHeight="1">
      <c r="A163" s="40"/>
      <c r="B163" s="41"/>
      <c r="C163" s="216" t="s">
        <v>516</v>
      </c>
      <c r="D163" s="216" t="s">
        <v>337</v>
      </c>
      <c r="E163" s="217" t="s">
        <v>5410</v>
      </c>
      <c r="F163" s="218" t="s">
        <v>5411</v>
      </c>
      <c r="G163" s="219" t="s">
        <v>666</v>
      </c>
      <c r="H163" s="220">
        <v>1</v>
      </c>
      <c r="I163" s="221"/>
      <c r="J163" s="222">
        <f>ROUND(I163*H163,2)</f>
        <v>0</v>
      </c>
      <c r="K163" s="218" t="s">
        <v>341</v>
      </c>
      <c r="L163" s="46"/>
      <c r="M163" s="223" t="s">
        <v>19</v>
      </c>
      <c r="N163" s="224" t="s">
        <v>47</v>
      </c>
      <c r="O163" s="86"/>
      <c r="P163" s="225">
        <f>O163*H163</f>
        <v>0</v>
      </c>
      <c r="Q163" s="225">
        <v>0</v>
      </c>
      <c r="R163" s="225">
        <f>Q163*H163</f>
        <v>0</v>
      </c>
      <c r="S163" s="225">
        <v>0</v>
      </c>
      <c r="T163" s="225">
        <f>S163*H163</f>
        <v>0</v>
      </c>
      <c r="U163" s="226" t="s">
        <v>19</v>
      </c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R163" s="227" t="s">
        <v>447</v>
      </c>
      <c r="AT163" s="227" t="s">
        <v>337</v>
      </c>
      <c r="AU163" s="227" t="s">
        <v>85</v>
      </c>
      <c r="AY163" s="19" t="s">
        <v>335</v>
      </c>
      <c r="BE163" s="228">
        <f>IF(N163="základní",J163,0)</f>
        <v>0</v>
      </c>
      <c r="BF163" s="228">
        <f>IF(N163="snížená",J163,0)</f>
        <v>0</v>
      </c>
      <c r="BG163" s="228">
        <f>IF(N163="zákl. přenesená",J163,0)</f>
        <v>0</v>
      </c>
      <c r="BH163" s="228">
        <f>IF(N163="sníž. přenesená",J163,0)</f>
        <v>0</v>
      </c>
      <c r="BI163" s="228">
        <f>IF(N163="nulová",J163,0)</f>
        <v>0</v>
      </c>
      <c r="BJ163" s="19" t="s">
        <v>83</v>
      </c>
      <c r="BK163" s="228">
        <f>ROUND(I163*H163,2)</f>
        <v>0</v>
      </c>
      <c r="BL163" s="19" t="s">
        <v>447</v>
      </c>
      <c r="BM163" s="227" t="s">
        <v>5412</v>
      </c>
    </row>
    <row r="164" s="2" customFormat="1">
      <c r="A164" s="40"/>
      <c r="B164" s="41"/>
      <c r="C164" s="42"/>
      <c r="D164" s="229" t="s">
        <v>343</v>
      </c>
      <c r="E164" s="42"/>
      <c r="F164" s="230" t="s">
        <v>5413</v>
      </c>
      <c r="G164" s="42"/>
      <c r="H164" s="42"/>
      <c r="I164" s="231"/>
      <c r="J164" s="42"/>
      <c r="K164" s="42"/>
      <c r="L164" s="46"/>
      <c r="M164" s="232"/>
      <c r="N164" s="233"/>
      <c r="O164" s="86"/>
      <c r="P164" s="86"/>
      <c r="Q164" s="86"/>
      <c r="R164" s="86"/>
      <c r="S164" s="86"/>
      <c r="T164" s="86"/>
      <c r="U164" s="87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T164" s="19" t="s">
        <v>343</v>
      </c>
      <c r="AU164" s="19" t="s">
        <v>85</v>
      </c>
    </row>
    <row r="165" s="2" customFormat="1">
      <c r="A165" s="40"/>
      <c r="B165" s="41"/>
      <c r="C165" s="42"/>
      <c r="D165" s="234" t="s">
        <v>345</v>
      </c>
      <c r="E165" s="42"/>
      <c r="F165" s="235" t="s">
        <v>5414</v>
      </c>
      <c r="G165" s="42"/>
      <c r="H165" s="42"/>
      <c r="I165" s="231"/>
      <c r="J165" s="42"/>
      <c r="K165" s="42"/>
      <c r="L165" s="46"/>
      <c r="M165" s="232"/>
      <c r="N165" s="233"/>
      <c r="O165" s="86"/>
      <c r="P165" s="86"/>
      <c r="Q165" s="86"/>
      <c r="R165" s="86"/>
      <c r="S165" s="86"/>
      <c r="T165" s="86"/>
      <c r="U165" s="87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T165" s="19" t="s">
        <v>345</v>
      </c>
      <c r="AU165" s="19" t="s">
        <v>85</v>
      </c>
    </row>
    <row r="166" s="2" customFormat="1" ht="16.5" customHeight="1">
      <c r="A166" s="40"/>
      <c r="B166" s="41"/>
      <c r="C166" s="257" t="s">
        <v>525</v>
      </c>
      <c r="D166" s="257" t="s">
        <v>395</v>
      </c>
      <c r="E166" s="258" t="s">
        <v>5415</v>
      </c>
      <c r="F166" s="259" t="s">
        <v>5416</v>
      </c>
      <c r="G166" s="260" t="s">
        <v>666</v>
      </c>
      <c r="H166" s="261">
        <v>1</v>
      </c>
      <c r="I166" s="262"/>
      <c r="J166" s="263">
        <f>ROUND(I166*H166,2)</f>
        <v>0</v>
      </c>
      <c r="K166" s="259" t="s">
        <v>341</v>
      </c>
      <c r="L166" s="264"/>
      <c r="M166" s="265" t="s">
        <v>19</v>
      </c>
      <c r="N166" s="266" t="s">
        <v>47</v>
      </c>
      <c r="O166" s="86"/>
      <c r="P166" s="225">
        <f>O166*H166</f>
        <v>0</v>
      </c>
      <c r="Q166" s="225">
        <v>0.082000000000000003</v>
      </c>
      <c r="R166" s="225">
        <f>Q166*H166</f>
        <v>0.082000000000000003</v>
      </c>
      <c r="S166" s="225">
        <v>0</v>
      </c>
      <c r="T166" s="225">
        <f>S166*H166</f>
        <v>0</v>
      </c>
      <c r="U166" s="226" t="s">
        <v>19</v>
      </c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R166" s="227" t="s">
        <v>565</v>
      </c>
      <c r="AT166" s="227" t="s">
        <v>395</v>
      </c>
      <c r="AU166" s="227" t="s">
        <v>85</v>
      </c>
      <c r="AY166" s="19" t="s">
        <v>335</v>
      </c>
      <c r="BE166" s="228">
        <f>IF(N166="základní",J166,0)</f>
        <v>0</v>
      </c>
      <c r="BF166" s="228">
        <f>IF(N166="snížená",J166,0)</f>
        <v>0</v>
      </c>
      <c r="BG166" s="228">
        <f>IF(N166="zákl. přenesená",J166,0)</f>
        <v>0</v>
      </c>
      <c r="BH166" s="228">
        <f>IF(N166="sníž. přenesená",J166,0)</f>
        <v>0</v>
      </c>
      <c r="BI166" s="228">
        <f>IF(N166="nulová",J166,0)</f>
        <v>0</v>
      </c>
      <c r="BJ166" s="19" t="s">
        <v>83</v>
      </c>
      <c r="BK166" s="228">
        <f>ROUND(I166*H166,2)</f>
        <v>0</v>
      </c>
      <c r="BL166" s="19" t="s">
        <v>447</v>
      </c>
      <c r="BM166" s="227" t="s">
        <v>5417</v>
      </c>
    </row>
    <row r="167" s="2" customFormat="1">
      <c r="A167" s="40"/>
      <c r="B167" s="41"/>
      <c r="C167" s="42"/>
      <c r="D167" s="229" t="s">
        <v>343</v>
      </c>
      <c r="E167" s="42"/>
      <c r="F167" s="230" t="s">
        <v>5416</v>
      </c>
      <c r="G167" s="42"/>
      <c r="H167" s="42"/>
      <c r="I167" s="231"/>
      <c r="J167" s="42"/>
      <c r="K167" s="42"/>
      <c r="L167" s="46"/>
      <c r="M167" s="232"/>
      <c r="N167" s="233"/>
      <c r="O167" s="86"/>
      <c r="P167" s="86"/>
      <c r="Q167" s="86"/>
      <c r="R167" s="86"/>
      <c r="S167" s="86"/>
      <c r="T167" s="86"/>
      <c r="U167" s="87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T167" s="19" t="s">
        <v>343</v>
      </c>
      <c r="AU167" s="19" t="s">
        <v>85</v>
      </c>
    </row>
    <row r="168" s="2" customFormat="1" ht="16.5" customHeight="1">
      <c r="A168" s="40"/>
      <c r="B168" s="41"/>
      <c r="C168" s="216" t="s">
        <v>533</v>
      </c>
      <c r="D168" s="216" t="s">
        <v>337</v>
      </c>
      <c r="E168" s="217" t="s">
        <v>5418</v>
      </c>
      <c r="F168" s="218" t="s">
        <v>5419</v>
      </c>
      <c r="G168" s="219" t="s">
        <v>666</v>
      </c>
      <c r="H168" s="220">
        <v>1</v>
      </c>
      <c r="I168" s="221"/>
      <c r="J168" s="222">
        <f>ROUND(I168*H168,2)</f>
        <v>0</v>
      </c>
      <c r="K168" s="218" t="s">
        <v>341</v>
      </c>
      <c r="L168" s="46"/>
      <c r="M168" s="223" t="s">
        <v>19</v>
      </c>
      <c r="N168" s="224" t="s">
        <v>47</v>
      </c>
      <c r="O168" s="86"/>
      <c r="P168" s="225">
        <f>O168*H168</f>
        <v>0</v>
      </c>
      <c r="Q168" s="225">
        <v>0</v>
      </c>
      <c r="R168" s="225">
        <f>Q168*H168</f>
        <v>0</v>
      </c>
      <c r="S168" s="225">
        <v>0</v>
      </c>
      <c r="T168" s="225">
        <f>S168*H168</f>
        <v>0</v>
      </c>
      <c r="U168" s="226" t="s">
        <v>19</v>
      </c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R168" s="227" t="s">
        <v>447</v>
      </c>
      <c r="AT168" s="227" t="s">
        <v>337</v>
      </c>
      <c r="AU168" s="227" t="s">
        <v>85</v>
      </c>
      <c r="AY168" s="19" t="s">
        <v>335</v>
      </c>
      <c r="BE168" s="228">
        <f>IF(N168="základní",J168,0)</f>
        <v>0</v>
      </c>
      <c r="BF168" s="228">
        <f>IF(N168="snížená",J168,0)</f>
        <v>0</v>
      </c>
      <c r="BG168" s="228">
        <f>IF(N168="zákl. přenesená",J168,0)</f>
        <v>0</v>
      </c>
      <c r="BH168" s="228">
        <f>IF(N168="sníž. přenesená",J168,0)</f>
        <v>0</v>
      </c>
      <c r="BI168" s="228">
        <f>IF(N168="nulová",J168,0)</f>
        <v>0</v>
      </c>
      <c r="BJ168" s="19" t="s">
        <v>83</v>
      </c>
      <c r="BK168" s="228">
        <f>ROUND(I168*H168,2)</f>
        <v>0</v>
      </c>
      <c r="BL168" s="19" t="s">
        <v>447</v>
      </c>
      <c r="BM168" s="227" t="s">
        <v>5420</v>
      </c>
    </row>
    <row r="169" s="2" customFormat="1">
      <c r="A169" s="40"/>
      <c r="B169" s="41"/>
      <c r="C169" s="42"/>
      <c r="D169" s="229" t="s">
        <v>343</v>
      </c>
      <c r="E169" s="42"/>
      <c r="F169" s="230" t="s">
        <v>5421</v>
      </c>
      <c r="G169" s="42"/>
      <c r="H169" s="42"/>
      <c r="I169" s="231"/>
      <c r="J169" s="42"/>
      <c r="K169" s="42"/>
      <c r="L169" s="46"/>
      <c r="M169" s="232"/>
      <c r="N169" s="233"/>
      <c r="O169" s="86"/>
      <c r="P169" s="86"/>
      <c r="Q169" s="86"/>
      <c r="R169" s="86"/>
      <c r="S169" s="86"/>
      <c r="T169" s="86"/>
      <c r="U169" s="87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T169" s="19" t="s">
        <v>343</v>
      </c>
      <c r="AU169" s="19" t="s">
        <v>85</v>
      </c>
    </row>
    <row r="170" s="2" customFormat="1">
      <c r="A170" s="40"/>
      <c r="B170" s="41"/>
      <c r="C170" s="42"/>
      <c r="D170" s="234" t="s">
        <v>345</v>
      </c>
      <c r="E170" s="42"/>
      <c r="F170" s="235" t="s">
        <v>5422</v>
      </c>
      <c r="G170" s="42"/>
      <c r="H170" s="42"/>
      <c r="I170" s="231"/>
      <c r="J170" s="42"/>
      <c r="K170" s="42"/>
      <c r="L170" s="46"/>
      <c r="M170" s="232"/>
      <c r="N170" s="233"/>
      <c r="O170" s="86"/>
      <c r="P170" s="86"/>
      <c r="Q170" s="86"/>
      <c r="R170" s="86"/>
      <c r="S170" s="86"/>
      <c r="T170" s="86"/>
      <c r="U170" s="87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T170" s="19" t="s">
        <v>345</v>
      </c>
      <c r="AU170" s="19" t="s">
        <v>85</v>
      </c>
    </row>
    <row r="171" s="2" customFormat="1" ht="16.5" customHeight="1">
      <c r="A171" s="40"/>
      <c r="B171" s="41"/>
      <c r="C171" s="257" t="s">
        <v>538</v>
      </c>
      <c r="D171" s="257" t="s">
        <v>395</v>
      </c>
      <c r="E171" s="258" t="s">
        <v>5423</v>
      </c>
      <c r="F171" s="259" t="s">
        <v>5424</v>
      </c>
      <c r="G171" s="260" t="s">
        <v>666</v>
      </c>
      <c r="H171" s="261">
        <v>1</v>
      </c>
      <c r="I171" s="262"/>
      <c r="J171" s="263">
        <f>ROUND(I171*H171,2)</f>
        <v>0</v>
      </c>
      <c r="K171" s="259" t="s">
        <v>341</v>
      </c>
      <c r="L171" s="264"/>
      <c r="M171" s="265" t="s">
        <v>19</v>
      </c>
      <c r="N171" s="266" t="s">
        <v>47</v>
      </c>
      <c r="O171" s="86"/>
      <c r="P171" s="225">
        <f>O171*H171</f>
        <v>0</v>
      </c>
      <c r="Q171" s="225">
        <v>0.0025999999999999999</v>
      </c>
      <c r="R171" s="225">
        <f>Q171*H171</f>
        <v>0.0025999999999999999</v>
      </c>
      <c r="S171" s="225">
        <v>0</v>
      </c>
      <c r="T171" s="225">
        <f>S171*H171</f>
        <v>0</v>
      </c>
      <c r="U171" s="226" t="s">
        <v>19</v>
      </c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R171" s="227" t="s">
        <v>565</v>
      </c>
      <c r="AT171" s="227" t="s">
        <v>395</v>
      </c>
      <c r="AU171" s="227" t="s">
        <v>85</v>
      </c>
      <c r="AY171" s="19" t="s">
        <v>335</v>
      </c>
      <c r="BE171" s="228">
        <f>IF(N171="základní",J171,0)</f>
        <v>0</v>
      </c>
      <c r="BF171" s="228">
        <f>IF(N171="snížená",J171,0)</f>
        <v>0</v>
      </c>
      <c r="BG171" s="228">
        <f>IF(N171="zákl. přenesená",J171,0)</f>
        <v>0</v>
      </c>
      <c r="BH171" s="228">
        <f>IF(N171="sníž. přenesená",J171,0)</f>
        <v>0</v>
      </c>
      <c r="BI171" s="228">
        <f>IF(N171="nulová",J171,0)</f>
        <v>0</v>
      </c>
      <c r="BJ171" s="19" t="s">
        <v>83</v>
      </c>
      <c r="BK171" s="228">
        <f>ROUND(I171*H171,2)</f>
        <v>0</v>
      </c>
      <c r="BL171" s="19" t="s">
        <v>447</v>
      </c>
      <c r="BM171" s="227" t="s">
        <v>5425</v>
      </c>
    </row>
    <row r="172" s="2" customFormat="1">
      <c r="A172" s="40"/>
      <c r="B172" s="41"/>
      <c r="C172" s="42"/>
      <c r="D172" s="229" t="s">
        <v>343</v>
      </c>
      <c r="E172" s="42"/>
      <c r="F172" s="230" t="s">
        <v>5424</v>
      </c>
      <c r="G172" s="42"/>
      <c r="H172" s="42"/>
      <c r="I172" s="231"/>
      <c r="J172" s="42"/>
      <c r="K172" s="42"/>
      <c r="L172" s="46"/>
      <c r="M172" s="232"/>
      <c r="N172" s="233"/>
      <c r="O172" s="86"/>
      <c r="P172" s="86"/>
      <c r="Q172" s="86"/>
      <c r="R172" s="86"/>
      <c r="S172" s="86"/>
      <c r="T172" s="86"/>
      <c r="U172" s="87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T172" s="19" t="s">
        <v>343</v>
      </c>
      <c r="AU172" s="19" t="s">
        <v>85</v>
      </c>
    </row>
    <row r="173" s="2" customFormat="1" ht="16.5" customHeight="1">
      <c r="A173" s="40"/>
      <c r="B173" s="41"/>
      <c r="C173" s="216" t="s">
        <v>545</v>
      </c>
      <c r="D173" s="216" t="s">
        <v>337</v>
      </c>
      <c r="E173" s="217" t="s">
        <v>5426</v>
      </c>
      <c r="F173" s="218" t="s">
        <v>5427</v>
      </c>
      <c r="G173" s="219" t="s">
        <v>666</v>
      </c>
      <c r="H173" s="220">
        <v>1</v>
      </c>
      <c r="I173" s="221"/>
      <c r="J173" s="222">
        <f>ROUND(I173*H173,2)</f>
        <v>0</v>
      </c>
      <c r="K173" s="218" t="s">
        <v>341</v>
      </c>
      <c r="L173" s="46"/>
      <c r="M173" s="223" t="s">
        <v>19</v>
      </c>
      <c r="N173" s="224" t="s">
        <v>47</v>
      </c>
      <c r="O173" s="86"/>
      <c r="P173" s="225">
        <f>O173*H173</f>
        <v>0</v>
      </c>
      <c r="Q173" s="225">
        <v>0</v>
      </c>
      <c r="R173" s="225">
        <f>Q173*H173</f>
        <v>0</v>
      </c>
      <c r="S173" s="225">
        <v>0</v>
      </c>
      <c r="T173" s="225">
        <f>S173*H173</f>
        <v>0</v>
      </c>
      <c r="U173" s="226" t="s">
        <v>19</v>
      </c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R173" s="227" t="s">
        <v>447</v>
      </c>
      <c r="AT173" s="227" t="s">
        <v>337</v>
      </c>
      <c r="AU173" s="227" t="s">
        <v>85</v>
      </c>
      <c r="AY173" s="19" t="s">
        <v>335</v>
      </c>
      <c r="BE173" s="228">
        <f>IF(N173="základní",J173,0)</f>
        <v>0</v>
      </c>
      <c r="BF173" s="228">
        <f>IF(N173="snížená",J173,0)</f>
        <v>0</v>
      </c>
      <c r="BG173" s="228">
        <f>IF(N173="zákl. přenesená",J173,0)</f>
        <v>0</v>
      </c>
      <c r="BH173" s="228">
        <f>IF(N173="sníž. přenesená",J173,0)</f>
        <v>0</v>
      </c>
      <c r="BI173" s="228">
        <f>IF(N173="nulová",J173,0)</f>
        <v>0</v>
      </c>
      <c r="BJ173" s="19" t="s">
        <v>83</v>
      </c>
      <c r="BK173" s="228">
        <f>ROUND(I173*H173,2)</f>
        <v>0</v>
      </c>
      <c r="BL173" s="19" t="s">
        <v>447</v>
      </c>
      <c r="BM173" s="227" t="s">
        <v>5428</v>
      </c>
    </row>
    <row r="174" s="2" customFormat="1">
      <c r="A174" s="40"/>
      <c r="B174" s="41"/>
      <c r="C174" s="42"/>
      <c r="D174" s="229" t="s">
        <v>343</v>
      </c>
      <c r="E174" s="42"/>
      <c r="F174" s="230" t="s">
        <v>5427</v>
      </c>
      <c r="G174" s="42"/>
      <c r="H174" s="42"/>
      <c r="I174" s="231"/>
      <c r="J174" s="42"/>
      <c r="K174" s="42"/>
      <c r="L174" s="46"/>
      <c r="M174" s="232"/>
      <c r="N174" s="233"/>
      <c r="O174" s="86"/>
      <c r="P174" s="86"/>
      <c r="Q174" s="86"/>
      <c r="R174" s="86"/>
      <c r="S174" s="86"/>
      <c r="T174" s="86"/>
      <c r="U174" s="87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T174" s="19" t="s">
        <v>343</v>
      </c>
      <c r="AU174" s="19" t="s">
        <v>85</v>
      </c>
    </row>
    <row r="175" s="2" customFormat="1">
      <c r="A175" s="40"/>
      <c r="B175" s="41"/>
      <c r="C175" s="42"/>
      <c r="D175" s="234" t="s">
        <v>345</v>
      </c>
      <c r="E175" s="42"/>
      <c r="F175" s="235" t="s">
        <v>5429</v>
      </c>
      <c r="G175" s="42"/>
      <c r="H175" s="42"/>
      <c r="I175" s="231"/>
      <c r="J175" s="42"/>
      <c r="K175" s="42"/>
      <c r="L175" s="46"/>
      <c r="M175" s="232"/>
      <c r="N175" s="233"/>
      <c r="O175" s="86"/>
      <c r="P175" s="86"/>
      <c r="Q175" s="86"/>
      <c r="R175" s="86"/>
      <c r="S175" s="86"/>
      <c r="T175" s="86"/>
      <c r="U175" s="87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T175" s="19" t="s">
        <v>345</v>
      </c>
      <c r="AU175" s="19" t="s">
        <v>85</v>
      </c>
    </row>
    <row r="176" s="2" customFormat="1" ht="16.5" customHeight="1">
      <c r="A176" s="40"/>
      <c r="B176" s="41"/>
      <c r="C176" s="257" t="s">
        <v>550</v>
      </c>
      <c r="D176" s="257" t="s">
        <v>395</v>
      </c>
      <c r="E176" s="258" t="s">
        <v>5430</v>
      </c>
      <c r="F176" s="259" t="s">
        <v>5431</v>
      </c>
      <c r="G176" s="260" t="s">
        <v>666</v>
      </c>
      <c r="H176" s="261">
        <v>1</v>
      </c>
      <c r="I176" s="262"/>
      <c r="J176" s="263">
        <f>ROUND(I176*H176,2)</f>
        <v>0</v>
      </c>
      <c r="K176" s="259" t="s">
        <v>341</v>
      </c>
      <c r="L176" s="264"/>
      <c r="M176" s="265" t="s">
        <v>19</v>
      </c>
      <c r="N176" s="266" t="s">
        <v>47</v>
      </c>
      <c r="O176" s="86"/>
      <c r="P176" s="225">
        <f>O176*H176</f>
        <v>0</v>
      </c>
      <c r="Q176" s="225">
        <v>0.019</v>
      </c>
      <c r="R176" s="225">
        <f>Q176*H176</f>
        <v>0.019</v>
      </c>
      <c r="S176" s="225">
        <v>0</v>
      </c>
      <c r="T176" s="225">
        <f>S176*H176</f>
        <v>0</v>
      </c>
      <c r="U176" s="226" t="s">
        <v>19</v>
      </c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R176" s="227" t="s">
        <v>565</v>
      </c>
      <c r="AT176" s="227" t="s">
        <v>395</v>
      </c>
      <c r="AU176" s="227" t="s">
        <v>85</v>
      </c>
      <c r="AY176" s="19" t="s">
        <v>335</v>
      </c>
      <c r="BE176" s="228">
        <f>IF(N176="základní",J176,0)</f>
        <v>0</v>
      </c>
      <c r="BF176" s="228">
        <f>IF(N176="snížená",J176,0)</f>
        <v>0</v>
      </c>
      <c r="BG176" s="228">
        <f>IF(N176="zákl. přenesená",J176,0)</f>
        <v>0</v>
      </c>
      <c r="BH176" s="228">
        <f>IF(N176="sníž. přenesená",J176,0)</f>
        <v>0</v>
      </c>
      <c r="BI176" s="228">
        <f>IF(N176="nulová",J176,0)</f>
        <v>0</v>
      </c>
      <c r="BJ176" s="19" t="s">
        <v>83</v>
      </c>
      <c r="BK176" s="228">
        <f>ROUND(I176*H176,2)</f>
        <v>0</v>
      </c>
      <c r="BL176" s="19" t="s">
        <v>447</v>
      </c>
      <c r="BM176" s="227" t="s">
        <v>5432</v>
      </c>
    </row>
    <row r="177" s="2" customFormat="1">
      <c r="A177" s="40"/>
      <c r="B177" s="41"/>
      <c r="C177" s="42"/>
      <c r="D177" s="229" t="s">
        <v>343</v>
      </c>
      <c r="E177" s="42"/>
      <c r="F177" s="230" t="s">
        <v>5431</v>
      </c>
      <c r="G177" s="42"/>
      <c r="H177" s="42"/>
      <c r="I177" s="231"/>
      <c r="J177" s="42"/>
      <c r="K177" s="42"/>
      <c r="L177" s="46"/>
      <c r="M177" s="232"/>
      <c r="N177" s="233"/>
      <c r="O177" s="86"/>
      <c r="P177" s="86"/>
      <c r="Q177" s="86"/>
      <c r="R177" s="86"/>
      <c r="S177" s="86"/>
      <c r="T177" s="86"/>
      <c r="U177" s="87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T177" s="19" t="s">
        <v>343</v>
      </c>
      <c r="AU177" s="19" t="s">
        <v>85</v>
      </c>
    </row>
    <row r="178" s="2" customFormat="1" ht="16.5" customHeight="1">
      <c r="A178" s="40"/>
      <c r="B178" s="41"/>
      <c r="C178" s="257" t="s">
        <v>565</v>
      </c>
      <c r="D178" s="257" t="s">
        <v>395</v>
      </c>
      <c r="E178" s="258" t="s">
        <v>5433</v>
      </c>
      <c r="F178" s="259" t="s">
        <v>5434</v>
      </c>
      <c r="G178" s="260" t="s">
        <v>666</v>
      </c>
      <c r="H178" s="261">
        <v>10</v>
      </c>
      <c r="I178" s="262"/>
      <c r="J178" s="263">
        <f>ROUND(I178*H178,2)</f>
        <v>0</v>
      </c>
      <c r="K178" s="259" t="s">
        <v>341</v>
      </c>
      <c r="L178" s="264"/>
      <c r="M178" s="265" t="s">
        <v>19</v>
      </c>
      <c r="N178" s="266" t="s">
        <v>47</v>
      </c>
      <c r="O178" s="86"/>
      <c r="P178" s="225">
        <f>O178*H178</f>
        <v>0</v>
      </c>
      <c r="Q178" s="225">
        <v>0.00010000000000000001</v>
      </c>
      <c r="R178" s="225">
        <f>Q178*H178</f>
        <v>0.001</v>
      </c>
      <c r="S178" s="225">
        <v>0</v>
      </c>
      <c r="T178" s="225">
        <f>S178*H178</f>
        <v>0</v>
      </c>
      <c r="U178" s="226" t="s">
        <v>19</v>
      </c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R178" s="227" t="s">
        <v>565</v>
      </c>
      <c r="AT178" s="227" t="s">
        <v>395</v>
      </c>
      <c r="AU178" s="227" t="s">
        <v>85</v>
      </c>
      <c r="AY178" s="19" t="s">
        <v>335</v>
      </c>
      <c r="BE178" s="228">
        <f>IF(N178="základní",J178,0)</f>
        <v>0</v>
      </c>
      <c r="BF178" s="228">
        <f>IF(N178="snížená",J178,0)</f>
        <v>0</v>
      </c>
      <c r="BG178" s="228">
        <f>IF(N178="zákl. přenesená",J178,0)</f>
        <v>0</v>
      </c>
      <c r="BH178" s="228">
        <f>IF(N178="sníž. přenesená",J178,0)</f>
        <v>0</v>
      </c>
      <c r="BI178" s="228">
        <f>IF(N178="nulová",J178,0)</f>
        <v>0</v>
      </c>
      <c r="BJ178" s="19" t="s">
        <v>83</v>
      </c>
      <c r="BK178" s="228">
        <f>ROUND(I178*H178,2)</f>
        <v>0</v>
      </c>
      <c r="BL178" s="19" t="s">
        <v>447</v>
      </c>
      <c r="BM178" s="227" t="s">
        <v>5435</v>
      </c>
    </row>
    <row r="179" s="2" customFormat="1">
      <c r="A179" s="40"/>
      <c r="B179" s="41"/>
      <c r="C179" s="42"/>
      <c r="D179" s="229" t="s">
        <v>343</v>
      </c>
      <c r="E179" s="42"/>
      <c r="F179" s="230" t="s">
        <v>5434</v>
      </c>
      <c r="G179" s="42"/>
      <c r="H179" s="42"/>
      <c r="I179" s="231"/>
      <c r="J179" s="42"/>
      <c r="K179" s="42"/>
      <c r="L179" s="46"/>
      <c r="M179" s="232"/>
      <c r="N179" s="233"/>
      <c r="O179" s="86"/>
      <c r="P179" s="86"/>
      <c r="Q179" s="86"/>
      <c r="R179" s="86"/>
      <c r="S179" s="86"/>
      <c r="T179" s="86"/>
      <c r="U179" s="87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T179" s="19" t="s">
        <v>343</v>
      </c>
      <c r="AU179" s="19" t="s">
        <v>85</v>
      </c>
    </row>
    <row r="180" s="2" customFormat="1" ht="16.5" customHeight="1">
      <c r="A180" s="40"/>
      <c r="B180" s="41"/>
      <c r="C180" s="257" t="s">
        <v>570</v>
      </c>
      <c r="D180" s="257" t="s">
        <v>395</v>
      </c>
      <c r="E180" s="258" t="s">
        <v>5436</v>
      </c>
      <c r="F180" s="259" t="s">
        <v>5437</v>
      </c>
      <c r="G180" s="260" t="s">
        <v>666</v>
      </c>
      <c r="H180" s="261">
        <v>22</v>
      </c>
      <c r="I180" s="262"/>
      <c r="J180" s="263">
        <f>ROUND(I180*H180,2)</f>
        <v>0</v>
      </c>
      <c r="K180" s="259" t="s">
        <v>341</v>
      </c>
      <c r="L180" s="264"/>
      <c r="M180" s="265" t="s">
        <v>19</v>
      </c>
      <c r="N180" s="266" t="s">
        <v>47</v>
      </c>
      <c r="O180" s="86"/>
      <c r="P180" s="225">
        <f>O180*H180</f>
        <v>0</v>
      </c>
      <c r="Q180" s="225">
        <v>0.00020000000000000001</v>
      </c>
      <c r="R180" s="225">
        <f>Q180*H180</f>
        <v>0.0044000000000000003</v>
      </c>
      <c r="S180" s="225">
        <v>0</v>
      </c>
      <c r="T180" s="225">
        <f>S180*H180</f>
        <v>0</v>
      </c>
      <c r="U180" s="226" t="s">
        <v>19</v>
      </c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R180" s="227" t="s">
        <v>565</v>
      </c>
      <c r="AT180" s="227" t="s">
        <v>395</v>
      </c>
      <c r="AU180" s="227" t="s">
        <v>85</v>
      </c>
      <c r="AY180" s="19" t="s">
        <v>335</v>
      </c>
      <c r="BE180" s="228">
        <f>IF(N180="základní",J180,0)</f>
        <v>0</v>
      </c>
      <c r="BF180" s="228">
        <f>IF(N180="snížená",J180,0)</f>
        <v>0</v>
      </c>
      <c r="BG180" s="228">
        <f>IF(N180="zákl. přenesená",J180,0)</f>
        <v>0</v>
      </c>
      <c r="BH180" s="228">
        <f>IF(N180="sníž. přenesená",J180,0)</f>
        <v>0</v>
      </c>
      <c r="BI180" s="228">
        <f>IF(N180="nulová",J180,0)</f>
        <v>0</v>
      </c>
      <c r="BJ180" s="19" t="s">
        <v>83</v>
      </c>
      <c r="BK180" s="228">
        <f>ROUND(I180*H180,2)</f>
        <v>0</v>
      </c>
      <c r="BL180" s="19" t="s">
        <v>447</v>
      </c>
      <c r="BM180" s="227" t="s">
        <v>5438</v>
      </c>
    </row>
    <row r="181" s="2" customFormat="1">
      <c r="A181" s="40"/>
      <c r="B181" s="41"/>
      <c r="C181" s="42"/>
      <c r="D181" s="229" t="s">
        <v>343</v>
      </c>
      <c r="E181" s="42"/>
      <c r="F181" s="230" t="s">
        <v>5437</v>
      </c>
      <c r="G181" s="42"/>
      <c r="H181" s="42"/>
      <c r="I181" s="231"/>
      <c r="J181" s="42"/>
      <c r="K181" s="42"/>
      <c r="L181" s="46"/>
      <c r="M181" s="232"/>
      <c r="N181" s="233"/>
      <c r="O181" s="86"/>
      <c r="P181" s="86"/>
      <c r="Q181" s="86"/>
      <c r="R181" s="86"/>
      <c r="S181" s="86"/>
      <c r="T181" s="86"/>
      <c r="U181" s="87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T181" s="19" t="s">
        <v>343</v>
      </c>
      <c r="AU181" s="19" t="s">
        <v>85</v>
      </c>
    </row>
    <row r="182" s="2" customFormat="1" ht="16.5" customHeight="1">
      <c r="A182" s="40"/>
      <c r="B182" s="41"/>
      <c r="C182" s="257" t="s">
        <v>581</v>
      </c>
      <c r="D182" s="257" t="s">
        <v>395</v>
      </c>
      <c r="E182" s="258" t="s">
        <v>5439</v>
      </c>
      <c r="F182" s="259" t="s">
        <v>5440</v>
      </c>
      <c r="G182" s="260" t="s">
        <v>666</v>
      </c>
      <c r="H182" s="261">
        <v>32</v>
      </c>
      <c r="I182" s="262"/>
      <c r="J182" s="263">
        <f>ROUND(I182*H182,2)</f>
        <v>0</v>
      </c>
      <c r="K182" s="259" t="s">
        <v>341</v>
      </c>
      <c r="L182" s="264"/>
      <c r="M182" s="265" t="s">
        <v>19</v>
      </c>
      <c r="N182" s="266" t="s">
        <v>47</v>
      </c>
      <c r="O182" s="86"/>
      <c r="P182" s="225">
        <f>O182*H182</f>
        <v>0</v>
      </c>
      <c r="Q182" s="225">
        <v>0.00010000000000000001</v>
      </c>
      <c r="R182" s="225">
        <f>Q182*H182</f>
        <v>0.0032000000000000002</v>
      </c>
      <c r="S182" s="225">
        <v>0</v>
      </c>
      <c r="T182" s="225">
        <f>S182*H182</f>
        <v>0</v>
      </c>
      <c r="U182" s="226" t="s">
        <v>19</v>
      </c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R182" s="227" t="s">
        <v>565</v>
      </c>
      <c r="AT182" s="227" t="s">
        <v>395</v>
      </c>
      <c r="AU182" s="227" t="s">
        <v>85</v>
      </c>
      <c r="AY182" s="19" t="s">
        <v>335</v>
      </c>
      <c r="BE182" s="228">
        <f>IF(N182="základní",J182,0)</f>
        <v>0</v>
      </c>
      <c r="BF182" s="228">
        <f>IF(N182="snížená",J182,0)</f>
        <v>0</v>
      </c>
      <c r="BG182" s="228">
        <f>IF(N182="zákl. přenesená",J182,0)</f>
        <v>0</v>
      </c>
      <c r="BH182" s="228">
        <f>IF(N182="sníž. přenesená",J182,0)</f>
        <v>0</v>
      </c>
      <c r="BI182" s="228">
        <f>IF(N182="nulová",J182,0)</f>
        <v>0</v>
      </c>
      <c r="BJ182" s="19" t="s">
        <v>83</v>
      </c>
      <c r="BK182" s="228">
        <f>ROUND(I182*H182,2)</f>
        <v>0</v>
      </c>
      <c r="BL182" s="19" t="s">
        <v>447</v>
      </c>
      <c r="BM182" s="227" t="s">
        <v>5441</v>
      </c>
    </row>
    <row r="183" s="2" customFormat="1">
      <c r="A183" s="40"/>
      <c r="B183" s="41"/>
      <c r="C183" s="42"/>
      <c r="D183" s="229" t="s">
        <v>343</v>
      </c>
      <c r="E183" s="42"/>
      <c r="F183" s="230" t="s">
        <v>5440</v>
      </c>
      <c r="G183" s="42"/>
      <c r="H183" s="42"/>
      <c r="I183" s="231"/>
      <c r="J183" s="42"/>
      <c r="K183" s="42"/>
      <c r="L183" s="46"/>
      <c r="M183" s="232"/>
      <c r="N183" s="233"/>
      <c r="O183" s="86"/>
      <c r="P183" s="86"/>
      <c r="Q183" s="86"/>
      <c r="R183" s="86"/>
      <c r="S183" s="86"/>
      <c r="T183" s="86"/>
      <c r="U183" s="87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T183" s="19" t="s">
        <v>343</v>
      </c>
      <c r="AU183" s="19" t="s">
        <v>85</v>
      </c>
    </row>
    <row r="184" s="2" customFormat="1" ht="16.5" customHeight="1">
      <c r="A184" s="40"/>
      <c r="B184" s="41"/>
      <c r="C184" s="216" t="s">
        <v>586</v>
      </c>
      <c r="D184" s="216" t="s">
        <v>337</v>
      </c>
      <c r="E184" s="217" t="s">
        <v>5442</v>
      </c>
      <c r="F184" s="218" t="s">
        <v>5443</v>
      </c>
      <c r="G184" s="219" t="s">
        <v>666</v>
      </c>
      <c r="H184" s="220">
        <v>32</v>
      </c>
      <c r="I184" s="221"/>
      <c r="J184" s="222">
        <f>ROUND(I184*H184,2)</f>
        <v>0</v>
      </c>
      <c r="K184" s="218" t="s">
        <v>341</v>
      </c>
      <c r="L184" s="46"/>
      <c r="M184" s="223" t="s">
        <v>19</v>
      </c>
      <c r="N184" s="224" t="s">
        <v>47</v>
      </c>
      <c r="O184" s="86"/>
      <c r="P184" s="225">
        <f>O184*H184</f>
        <v>0</v>
      </c>
      <c r="Q184" s="225">
        <v>0</v>
      </c>
      <c r="R184" s="225">
        <f>Q184*H184</f>
        <v>0</v>
      </c>
      <c r="S184" s="225">
        <v>0</v>
      </c>
      <c r="T184" s="225">
        <f>S184*H184</f>
        <v>0</v>
      </c>
      <c r="U184" s="226" t="s">
        <v>19</v>
      </c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R184" s="227" t="s">
        <v>447</v>
      </c>
      <c r="AT184" s="227" t="s">
        <v>337</v>
      </c>
      <c r="AU184" s="227" t="s">
        <v>85</v>
      </c>
      <c r="AY184" s="19" t="s">
        <v>335</v>
      </c>
      <c r="BE184" s="228">
        <f>IF(N184="základní",J184,0)</f>
        <v>0</v>
      </c>
      <c r="BF184" s="228">
        <f>IF(N184="snížená",J184,0)</f>
        <v>0</v>
      </c>
      <c r="BG184" s="228">
        <f>IF(N184="zákl. přenesená",J184,0)</f>
        <v>0</v>
      </c>
      <c r="BH184" s="228">
        <f>IF(N184="sníž. přenesená",J184,0)</f>
        <v>0</v>
      </c>
      <c r="BI184" s="228">
        <f>IF(N184="nulová",J184,0)</f>
        <v>0</v>
      </c>
      <c r="BJ184" s="19" t="s">
        <v>83</v>
      </c>
      <c r="BK184" s="228">
        <f>ROUND(I184*H184,2)</f>
        <v>0</v>
      </c>
      <c r="BL184" s="19" t="s">
        <v>447</v>
      </c>
      <c r="BM184" s="227" t="s">
        <v>5444</v>
      </c>
    </row>
    <row r="185" s="2" customFormat="1">
      <c r="A185" s="40"/>
      <c r="B185" s="41"/>
      <c r="C185" s="42"/>
      <c r="D185" s="229" t="s">
        <v>343</v>
      </c>
      <c r="E185" s="42"/>
      <c r="F185" s="230" t="s">
        <v>5443</v>
      </c>
      <c r="G185" s="42"/>
      <c r="H185" s="42"/>
      <c r="I185" s="231"/>
      <c r="J185" s="42"/>
      <c r="K185" s="42"/>
      <c r="L185" s="46"/>
      <c r="M185" s="232"/>
      <c r="N185" s="233"/>
      <c r="O185" s="86"/>
      <c r="P185" s="86"/>
      <c r="Q185" s="86"/>
      <c r="R185" s="86"/>
      <c r="S185" s="86"/>
      <c r="T185" s="86"/>
      <c r="U185" s="87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T185" s="19" t="s">
        <v>343</v>
      </c>
      <c r="AU185" s="19" t="s">
        <v>85</v>
      </c>
    </row>
    <row r="186" s="2" customFormat="1">
      <c r="A186" s="40"/>
      <c r="B186" s="41"/>
      <c r="C186" s="42"/>
      <c r="D186" s="234" t="s">
        <v>345</v>
      </c>
      <c r="E186" s="42"/>
      <c r="F186" s="235" t="s">
        <v>5445</v>
      </c>
      <c r="G186" s="42"/>
      <c r="H186" s="42"/>
      <c r="I186" s="231"/>
      <c r="J186" s="42"/>
      <c r="K186" s="42"/>
      <c r="L186" s="46"/>
      <c r="M186" s="232"/>
      <c r="N186" s="233"/>
      <c r="O186" s="86"/>
      <c r="P186" s="86"/>
      <c r="Q186" s="86"/>
      <c r="R186" s="86"/>
      <c r="S186" s="86"/>
      <c r="T186" s="86"/>
      <c r="U186" s="87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T186" s="19" t="s">
        <v>345</v>
      </c>
      <c r="AU186" s="19" t="s">
        <v>85</v>
      </c>
    </row>
    <row r="187" s="2" customFormat="1" ht="16.5" customHeight="1">
      <c r="A187" s="40"/>
      <c r="B187" s="41"/>
      <c r="C187" s="216" t="s">
        <v>594</v>
      </c>
      <c r="D187" s="216" t="s">
        <v>337</v>
      </c>
      <c r="E187" s="217" t="s">
        <v>5446</v>
      </c>
      <c r="F187" s="218" t="s">
        <v>5447</v>
      </c>
      <c r="G187" s="219" t="s">
        <v>666</v>
      </c>
      <c r="H187" s="220">
        <v>32</v>
      </c>
      <c r="I187" s="221"/>
      <c r="J187" s="222">
        <f>ROUND(I187*H187,2)</f>
        <v>0</v>
      </c>
      <c r="K187" s="218" t="s">
        <v>341</v>
      </c>
      <c r="L187" s="46"/>
      <c r="M187" s="223" t="s">
        <v>19</v>
      </c>
      <c r="N187" s="224" t="s">
        <v>47</v>
      </c>
      <c r="O187" s="86"/>
      <c r="P187" s="225">
        <f>O187*H187</f>
        <v>0</v>
      </c>
      <c r="Q187" s="225">
        <v>0</v>
      </c>
      <c r="R187" s="225">
        <f>Q187*H187</f>
        <v>0</v>
      </c>
      <c r="S187" s="225">
        <v>0</v>
      </c>
      <c r="T187" s="225">
        <f>S187*H187</f>
        <v>0</v>
      </c>
      <c r="U187" s="226" t="s">
        <v>19</v>
      </c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R187" s="227" t="s">
        <v>447</v>
      </c>
      <c r="AT187" s="227" t="s">
        <v>337</v>
      </c>
      <c r="AU187" s="227" t="s">
        <v>85</v>
      </c>
      <c r="AY187" s="19" t="s">
        <v>335</v>
      </c>
      <c r="BE187" s="228">
        <f>IF(N187="základní",J187,0)</f>
        <v>0</v>
      </c>
      <c r="BF187" s="228">
        <f>IF(N187="snížená",J187,0)</f>
        <v>0</v>
      </c>
      <c r="BG187" s="228">
        <f>IF(N187="zákl. přenesená",J187,0)</f>
        <v>0</v>
      </c>
      <c r="BH187" s="228">
        <f>IF(N187="sníž. přenesená",J187,0)</f>
        <v>0</v>
      </c>
      <c r="BI187" s="228">
        <f>IF(N187="nulová",J187,0)</f>
        <v>0</v>
      </c>
      <c r="BJ187" s="19" t="s">
        <v>83</v>
      </c>
      <c r="BK187" s="228">
        <f>ROUND(I187*H187,2)</f>
        <v>0</v>
      </c>
      <c r="BL187" s="19" t="s">
        <v>447</v>
      </c>
      <c r="BM187" s="227" t="s">
        <v>5448</v>
      </c>
    </row>
    <row r="188" s="2" customFormat="1">
      <c r="A188" s="40"/>
      <c r="B188" s="41"/>
      <c r="C188" s="42"/>
      <c r="D188" s="229" t="s">
        <v>343</v>
      </c>
      <c r="E188" s="42"/>
      <c r="F188" s="230" t="s">
        <v>5447</v>
      </c>
      <c r="G188" s="42"/>
      <c r="H188" s="42"/>
      <c r="I188" s="231"/>
      <c r="J188" s="42"/>
      <c r="K188" s="42"/>
      <c r="L188" s="46"/>
      <c r="M188" s="232"/>
      <c r="N188" s="233"/>
      <c r="O188" s="86"/>
      <c r="P188" s="86"/>
      <c r="Q188" s="86"/>
      <c r="R188" s="86"/>
      <c r="S188" s="86"/>
      <c r="T188" s="86"/>
      <c r="U188" s="87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T188" s="19" t="s">
        <v>343</v>
      </c>
      <c r="AU188" s="19" t="s">
        <v>85</v>
      </c>
    </row>
    <row r="189" s="2" customFormat="1">
      <c r="A189" s="40"/>
      <c r="B189" s="41"/>
      <c r="C189" s="42"/>
      <c r="D189" s="234" t="s">
        <v>345</v>
      </c>
      <c r="E189" s="42"/>
      <c r="F189" s="235" t="s">
        <v>5449</v>
      </c>
      <c r="G189" s="42"/>
      <c r="H189" s="42"/>
      <c r="I189" s="231"/>
      <c r="J189" s="42"/>
      <c r="K189" s="42"/>
      <c r="L189" s="46"/>
      <c r="M189" s="232"/>
      <c r="N189" s="233"/>
      <c r="O189" s="86"/>
      <c r="P189" s="86"/>
      <c r="Q189" s="86"/>
      <c r="R189" s="86"/>
      <c r="S189" s="86"/>
      <c r="T189" s="86"/>
      <c r="U189" s="87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T189" s="19" t="s">
        <v>345</v>
      </c>
      <c r="AU189" s="19" t="s">
        <v>85</v>
      </c>
    </row>
    <row r="190" s="2" customFormat="1" ht="16.5" customHeight="1">
      <c r="A190" s="40"/>
      <c r="B190" s="41"/>
      <c r="C190" s="216" t="s">
        <v>598</v>
      </c>
      <c r="D190" s="216" t="s">
        <v>337</v>
      </c>
      <c r="E190" s="217" t="s">
        <v>5450</v>
      </c>
      <c r="F190" s="218" t="s">
        <v>5451</v>
      </c>
      <c r="G190" s="219" t="s">
        <v>666</v>
      </c>
      <c r="H190" s="220">
        <v>5</v>
      </c>
      <c r="I190" s="221"/>
      <c r="J190" s="222">
        <f>ROUND(I190*H190,2)</f>
        <v>0</v>
      </c>
      <c r="K190" s="218" t="s">
        <v>341</v>
      </c>
      <c r="L190" s="46"/>
      <c r="M190" s="223" t="s">
        <v>19</v>
      </c>
      <c r="N190" s="224" t="s">
        <v>47</v>
      </c>
      <c r="O190" s="86"/>
      <c r="P190" s="225">
        <f>O190*H190</f>
        <v>0</v>
      </c>
      <c r="Q190" s="225">
        <v>0</v>
      </c>
      <c r="R190" s="225">
        <f>Q190*H190</f>
        <v>0</v>
      </c>
      <c r="S190" s="225">
        <v>0</v>
      </c>
      <c r="T190" s="225">
        <f>S190*H190</f>
        <v>0</v>
      </c>
      <c r="U190" s="226" t="s">
        <v>19</v>
      </c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R190" s="227" t="s">
        <v>447</v>
      </c>
      <c r="AT190" s="227" t="s">
        <v>337</v>
      </c>
      <c r="AU190" s="227" t="s">
        <v>85</v>
      </c>
      <c r="AY190" s="19" t="s">
        <v>335</v>
      </c>
      <c r="BE190" s="228">
        <f>IF(N190="základní",J190,0)</f>
        <v>0</v>
      </c>
      <c r="BF190" s="228">
        <f>IF(N190="snížená",J190,0)</f>
        <v>0</v>
      </c>
      <c r="BG190" s="228">
        <f>IF(N190="zákl. přenesená",J190,0)</f>
        <v>0</v>
      </c>
      <c r="BH190" s="228">
        <f>IF(N190="sníž. přenesená",J190,0)</f>
        <v>0</v>
      </c>
      <c r="BI190" s="228">
        <f>IF(N190="nulová",J190,0)</f>
        <v>0</v>
      </c>
      <c r="BJ190" s="19" t="s">
        <v>83</v>
      </c>
      <c r="BK190" s="228">
        <f>ROUND(I190*H190,2)</f>
        <v>0</v>
      </c>
      <c r="BL190" s="19" t="s">
        <v>447</v>
      </c>
      <c r="BM190" s="227" t="s">
        <v>5452</v>
      </c>
    </row>
    <row r="191" s="2" customFormat="1">
      <c r="A191" s="40"/>
      <c r="B191" s="41"/>
      <c r="C191" s="42"/>
      <c r="D191" s="229" t="s">
        <v>343</v>
      </c>
      <c r="E191" s="42"/>
      <c r="F191" s="230" t="s">
        <v>5453</v>
      </c>
      <c r="G191" s="42"/>
      <c r="H191" s="42"/>
      <c r="I191" s="231"/>
      <c r="J191" s="42"/>
      <c r="K191" s="42"/>
      <c r="L191" s="46"/>
      <c r="M191" s="232"/>
      <c r="N191" s="233"/>
      <c r="O191" s="86"/>
      <c r="P191" s="86"/>
      <c r="Q191" s="86"/>
      <c r="R191" s="86"/>
      <c r="S191" s="86"/>
      <c r="T191" s="86"/>
      <c r="U191" s="87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T191" s="19" t="s">
        <v>343</v>
      </c>
      <c r="AU191" s="19" t="s">
        <v>85</v>
      </c>
    </row>
    <row r="192" s="2" customFormat="1">
      <c r="A192" s="40"/>
      <c r="B192" s="41"/>
      <c r="C192" s="42"/>
      <c r="D192" s="234" t="s">
        <v>345</v>
      </c>
      <c r="E192" s="42"/>
      <c r="F192" s="235" t="s">
        <v>5454</v>
      </c>
      <c r="G192" s="42"/>
      <c r="H192" s="42"/>
      <c r="I192" s="231"/>
      <c r="J192" s="42"/>
      <c r="K192" s="42"/>
      <c r="L192" s="46"/>
      <c r="M192" s="232"/>
      <c r="N192" s="233"/>
      <c r="O192" s="86"/>
      <c r="P192" s="86"/>
      <c r="Q192" s="86"/>
      <c r="R192" s="86"/>
      <c r="S192" s="86"/>
      <c r="T192" s="86"/>
      <c r="U192" s="87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T192" s="19" t="s">
        <v>345</v>
      </c>
      <c r="AU192" s="19" t="s">
        <v>85</v>
      </c>
    </row>
    <row r="193" s="2" customFormat="1" ht="16.5" customHeight="1">
      <c r="A193" s="40"/>
      <c r="B193" s="41"/>
      <c r="C193" s="257" t="s">
        <v>604</v>
      </c>
      <c r="D193" s="257" t="s">
        <v>395</v>
      </c>
      <c r="E193" s="258" t="s">
        <v>5455</v>
      </c>
      <c r="F193" s="259" t="s">
        <v>5456</v>
      </c>
      <c r="G193" s="260" t="s">
        <v>666</v>
      </c>
      <c r="H193" s="261">
        <v>5</v>
      </c>
      <c r="I193" s="262"/>
      <c r="J193" s="263">
        <f>ROUND(I193*H193,2)</f>
        <v>0</v>
      </c>
      <c r="K193" s="259" t="s">
        <v>341</v>
      </c>
      <c r="L193" s="264"/>
      <c r="M193" s="265" t="s">
        <v>19</v>
      </c>
      <c r="N193" s="266" t="s">
        <v>47</v>
      </c>
      <c r="O193" s="86"/>
      <c r="P193" s="225">
        <f>O193*H193</f>
        <v>0</v>
      </c>
      <c r="Q193" s="225">
        <v>0.00050000000000000001</v>
      </c>
      <c r="R193" s="225">
        <f>Q193*H193</f>
        <v>0.0025000000000000001</v>
      </c>
      <c r="S193" s="225">
        <v>0</v>
      </c>
      <c r="T193" s="225">
        <f>S193*H193</f>
        <v>0</v>
      </c>
      <c r="U193" s="226" t="s">
        <v>19</v>
      </c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R193" s="227" t="s">
        <v>565</v>
      </c>
      <c r="AT193" s="227" t="s">
        <v>395</v>
      </c>
      <c r="AU193" s="227" t="s">
        <v>85</v>
      </c>
      <c r="AY193" s="19" t="s">
        <v>335</v>
      </c>
      <c r="BE193" s="228">
        <f>IF(N193="základní",J193,0)</f>
        <v>0</v>
      </c>
      <c r="BF193" s="228">
        <f>IF(N193="snížená",J193,0)</f>
        <v>0</v>
      </c>
      <c r="BG193" s="228">
        <f>IF(N193="zákl. přenesená",J193,0)</f>
        <v>0</v>
      </c>
      <c r="BH193" s="228">
        <f>IF(N193="sníž. přenesená",J193,0)</f>
        <v>0</v>
      </c>
      <c r="BI193" s="228">
        <f>IF(N193="nulová",J193,0)</f>
        <v>0</v>
      </c>
      <c r="BJ193" s="19" t="s">
        <v>83</v>
      </c>
      <c r="BK193" s="228">
        <f>ROUND(I193*H193,2)</f>
        <v>0</v>
      </c>
      <c r="BL193" s="19" t="s">
        <v>447</v>
      </c>
      <c r="BM193" s="227" t="s">
        <v>5457</v>
      </c>
    </row>
    <row r="194" s="2" customFormat="1">
      <c r="A194" s="40"/>
      <c r="B194" s="41"/>
      <c r="C194" s="42"/>
      <c r="D194" s="229" t="s">
        <v>343</v>
      </c>
      <c r="E194" s="42"/>
      <c r="F194" s="230" t="s">
        <v>5456</v>
      </c>
      <c r="G194" s="42"/>
      <c r="H194" s="42"/>
      <c r="I194" s="231"/>
      <c r="J194" s="42"/>
      <c r="K194" s="42"/>
      <c r="L194" s="46"/>
      <c r="M194" s="232"/>
      <c r="N194" s="233"/>
      <c r="O194" s="86"/>
      <c r="P194" s="86"/>
      <c r="Q194" s="86"/>
      <c r="R194" s="86"/>
      <c r="S194" s="86"/>
      <c r="T194" s="86"/>
      <c r="U194" s="87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T194" s="19" t="s">
        <v>343</v>
      </c>
      <c r="AU194" s="19" t="s">
        <v>85</v>
      </c>
    </row>
    <row r="195" s="2" customFormat="1" ht="16.5" customHeight="1">
      <c r="A195" s="40"/>
      <c r="B195" s="41"/>
      <c r="C195" s="216" t="s">
        <v>615</v>
      </c>
      <c r="D195" s="216" t="s">
        <v>337</v>
      </c>
      <c r="E195" s="217" t="s">
        <v>5458</v>
      </c>
      <c r="F195" s="218" t="s">
        <v>5459</v>
      </c>
      <c r="G195" s="219" t="s">
        <v>666</v>
      </c>
      <c r="H195" s="220">
        <v>7</v>
      </c>
      <c r="I195" s="221"/>
      <c r="J195" s="222">
        <f>ROUND(I195*H195,2)</f>
        <v>0</v>
      </c>
      <c r="K195" s="218" t="s">
        <v>341</v>
      </c>
      <c r="L195" s="46"/>
      <c r="M195" s="223" t="s">
        <v>19</v>
      </c>
      <c r="N195" s="224" t="s">
        <v>47</v>
      </c>
      <c r="O195" s="86"/>
      <c r="P195" s="225">
        <f>O195*H195</f>
        <v>0</v>
      </c>
      <c r="Q195" s="225">
        <v>0</v>
      </c>
      <c r="R195" s="225">
        <f>Q195*H195</f>
        <v>0</v>
      </c>
      <c r="S195" s="225">
        <v>0</v>
      </c>
      <c r="T195" s="225">
        <f>S195*H195</f>
        <v>0</v>
      </c>
      <c r="U195" s="226" t="s">
        <v>19</v>
      </c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R195" s="227" t="s">
        <v>447</v>
      </c>
      <c r="AT195" s="227" t="s">
        <v>337</v>
      </c>
      <c r="AU195" s="227" t="s">
        <v>85</v>
      </c>
      <c r="AY195" s="19" t="s">
        <v>335</v>
      </c>
      <c r="BE195" s="228">
        <f>IF(N195="základní",J195,0)</f>
        <v>0</v>
      </c>
      <c r="BF195" s="228">
        <f>IF(N195="snížená",J195,0)</f>
        <v>0</v>
      </c>
      <c r="BG195" s="228">
        <f>IF(N195="zákl. přenesená",J195,0)</f>
        <v>0</v>
      </c>
      <c r="BH195" s="228">
        <f>IF(N195="sníž. přenesená",J195,0)</f>
        <v>0</v>
      </c>
      <c r="BI195" s="228">
        <f>IF(N195="nulová",J195,0)</f>
        <v>0</v>
      </c>
      <c r="BJ195" s="19" t="s">
        <v>83</v>
      </c>
      <c r="BK195" s="228">
        <f>ROUND(I195*H195,2)</f>
        <v>0</v>
      </c>
      <c r="BL195" s="19" t="s">
        <v>447</v>
      </c>
      <c r="BM195" s="227" t="s">
        <v>5460</v>
      </c>
    </row>
    <row r="196" s="2" customFormat="1">
      <c r="A196" s="40"/>
      <c r="B196" s="41"/>
      <c r="C196" s="42"/>
      <c r="D196" s="229" t="s">
        <v>343</v>
      </c>
      <c r="E196" s="42"/>
      <c r="F196" s="230" t="s">
        <v>5461</v>
      </c>
      <c r="G196" s="42"/>
      <c r="H196" s="42"/>
      <c r="I196" s="231"/>
      <c r="J196" s="42"/>
      <c r="K196" s="42"/>
      <c r="L196" s="46"/>
      <c r="M196" s="232"/>
      <c r="N196" s="233"/>
      <c r="O196" s="86"/>
      <c r="P196" s="86"/>
      <c r="Q196" s="86"/>
      <c r="R196" s="86"/>
      <c r="S196" s="86"/>
      <c r="T196" s="86"/>
      <c r="U196" s="87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T196" s="19" t="s">
        <v>343</v>
      </c>
      <c r="AU196" s="19" t="s">
        <v>85</v>
      </c>
    </row>
    <row r="197" s="2" customFormat="1">
      <c r="A197" s="40"/>
      <c r="B197" s="41"/>
      <c r="C197" s="42"/>
      <c r="D197" s="234" t="s">
        <v>345</v>
      </c>
      <c r="E197" s="42"/>
      <c r="F197" s="235" t="s">
        <v>5462</v>
      </c>
      <c r="G197" s="42"/>
      <c r="H197" s="42"/>
      <c r="I197" s="231"/>
      <c r="J197" s="42"/>
      <c r="K197" s="42"/>
      <c r="L197" s="46"/>
      <c r="M197" s="232"/>
      <c r="N197" s="233"/>
      <c r="O197" s="86"/>
      <c r="P197" s="86"/>
      <c r="Q197" s="86"/>
      <c r="R197" s="86"/>
      <c r="S197" s="86"/>
      <c r="T197" s="86"/>
      <c r="U197" s="87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T197" s="19" t="s">
        <v>345</v>
      </c>
      <c r="AU197" s="19" t="s">
        <v>85</v>
      </c>
    </row>
    <row r="198" s="2" customFormat="1" ht="16.5" customHeight="1">
      <c r="A198" s="40"/>
      <c r="B198" s="41"/>
      <c r="C198" s="257" t="s">
        <v>623</v>
      </c>
      <c r="D198" s="257" t="s">
        <v>395</v>
      </c>
      <c r="E198" s="258" t="s">
        <v>5463</v>
      </c>
      <c r="F198" s="259" t="s">
        <v>5464</v>
      </c>
      <c r="G198" s="260" t="s">
        <v>666</v>
      </c>
      <c r="H198" s="261">
        <v>6</v>
      </c>
      <c r="I198" s="262"/>
      <c r="J198" s="263">
        <f>ROUND(I198*H198,2)</f>
        <v>0</v>
      </c>
      <c r="K198" s="259" t="s">
        <v>341</v>
      </c>
      <c r="L198" s="264"/>
      <c r="M198" s="265" t="s">
        <v>19</v>
      </c>
      <c r="N198" s="266" t="s">
        <v>47</v>
      </c>
      <c r="O198" s="86"/>
      <c r="P198" s="225">
        <f>O198*H198</f>
        <v>0</v>
      </c>
      <c r="Q198" s="225">
        <v>0.00029999999999999997</v>
      </c>
      <c r="R198" s="225">
        <f>Q198*H198</f>
        <v>0.0018</v>
      </c>
      <c r="S198" s="225">
        <v>0</v>
      </c>
      <c r="T198" s="225">
        <f>S198*H198</f>
        <v>0</v>
      </c>
      <c r="U198" s="226" t="s">
        <v>19</v>
      </c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R198" s="227" t="s">
        <v>565</v>
      </c>
      <c r="AT198" s="227" t="s">
        <v>395</v>
      </c>
      <c r="AU198" s="227" t="s">
        <v>85</v>
      </c>
      <c r="AY198" s="19" t="s">
        <v>335</v>
      </c>
      <c r="BE198" s="228">
        <f>IF(N198="základní",J198,0)</f>
        <v>0</v>
      </c>
      <c r="BF198" s="228">
        <f>IF(N198="snížená",J198,0)</f>
        <v>0</v>
      </c>
      <c r="BG198" s="228">
        <f>IF(N198="zákl. přenesená",J198,0)</f>
        <v>0</v>
      </c>
      <c r="BH198" s="228">
        <f>IF(N198="sníž. přenesená",J198,0)</f>
        <v>0</v>
      </c>
      <c r="BI198" s="228">
        <f>IF(N198="nulová",J198,0)</f>
        <v>0</v>
      </c>
      <c r="BJ198" s="19" t="s">
        <v>83</v>
      </c>
      <c r="BK198" s="228">
        <f>ROUND(I198*H198,2)</f>
        <v>0</v>
      </c>
      <c r="BL198" s="19" t="s">
        <v>447</v>
      </c>
      <c r="BM198" s="227" t="s">
        <v>5465</v>
      </c>
    </row>
    <row r="199" s="2" customFormat="1">
      <c r="A199" s="40"/>
      <c r="B199" s="41"/>
      <c r="C199" s="42"/>
      <c r="D199" s="229" t="s">
        <v>343</v>
      </c>
      <c r="E199" s="42"/>
      <c r="F199" s="230" t="s">
        <v>5464</v>
      </c>
      <c r="G199" s="42"/>
      <c r="H199" s="42"/>
      <c r="I199" s="231"/>
      <c r="J199" s="42"/>
      <c r="K199" s="42"/>
      <c r="L199" s="46"/>
      <c r="M199" s="232"/>
      <c r="N199" s="233"/>
      <c r="O199" s="86"/>
      <c r="P199" s="86"/>
      <c r="Q199" s="86"/>
      <c r="R199" s="86"/>
      <c r="S199" s="86"/>
      <c r="T199" s="86"/>
      <c r="U199" s="87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T199" s="19" t="s">
        <v>343</v>
      </c>
      <c r="AU199" s="19" t="s">
        <v>85</v>
      </c>
    </row>
    <row r="200" s="2" customFormat="1" ht="16.5" customHeight="1">
      <c r="A200" s="40"/>
      <c r="B200" s="41"/>
      <c r="C200" s="257" t="s">
        <v>628</v>
      </c>
      <c r="D200" s="257" t="s">
        <v>395</v>
      </c>
      <c r="E200" s="258" t="s">
        <v>5466</v>
      </c>
      <c r="F200" s="259" t="s">
        <v>5467</v>
      </c>
      <c r="G200" s="260" t="s">
        <v>666</v>
      </c>
      <c r="H200" s="261">
        <v>1</v>
      </c>
      <c r="I200" s="262"/>
      <c r="J200" s="263">
        <f>ROUND(I200*H200,2)</f>
        <v>0</v>
      </c>
      <c r="K200" s="259" t="s">
        <v>341</v>
      </c>
      <c r="L200" s="264"/>
      <c r="M200" s="265" t="s">
        <v>19</v>
      </c>
      <c r="N200" s="266" t="s">
        <v>47</v>
      </c>
      <c r="O200" s="86"/>
      <c r="P200" s="225">
        <f>O200*H200</f>
        <v>0</v>
      </c>
      <c r="Q200" s="225">
        <v>0.00022000000000000001</v>
      </c>
      <c r="R200" s="225">
        <f>Q200*H200</f>
        <v>0.00022000000000000001</v>
      </c>
      <c r="S200" s="225">
        <v>0</v>
      </c>
      <c r="T200" s="225">
        <f>S200*H200</f>
        <v>0</v>
      </c>
      <c r="U200" s="226" t="s">
        <v>19</v>
      </c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R200" s="227" t="s">
        <v>565</v>
      </c>
      <c r="AT200" s="227" t="s">
        <v>395</v>
      </c>
      <c r="AU200" s="227" t="s">
        <v>85</v>
      </c>
      <c r="AY200" s="19" t="s">
        <v>335</v>
      </c>
      <c r="BE200" s="228">
        <f>IF(N200="základní",J200,0)</f>
        <v>0</v>
      </c>
      <c r="BF200" s="228">
        <f>IF(N200="snížená",J200,0)</f>
        <v>0</v>
      </c>
      <c r="BG200" s="228">
        <f>IF(N200="zákl. přenesená",J200,0)</f>
        <v>0</v>
      </c>
      <c r="BH200" s="228">
        <f>IF(N200="sníž. přenesená",J200,0)</f>
        <v>0</v>
      </c>
      <c r="BI200" s="228">
        <f>IF(N200="nulová",J200,0)</f>
        <v>0</v>
      </c>
      <c r="BJ200" s="19" t="s">
        <v>83</v>
      </c>
      <c r="BK200" s="228">
        <f>ROUND(I200*H200,2)</f>
        <v>0</v>
      </c>
      <c r="BL200" s="19" t="s">
        <v>447</v>
      </c>
      <c r="BM200" s="227" t="s">
        <v>5468</v>
      </c>
    </row>
    <row r="201" s="2" customFormat="1">
      <c r="A201" s="40"/>
      <c r="B201" s="41"/>
      <c r="C201" s="42"/>
      <c r="D201" s="229" t="s">
        <v>343</v>
      </c>
      <c r="E201" s="42"/>
      <c r="F201" s="230" t="s">
        <v>5467</v>
      </c>
      <c r="G201" s="42"/>
      <c r="H201" s="42"/>
      <c r="I201" s="231"/>
      <c r="J201" s="42"/>
      <c r="K201" s="42"/>
      <c r="L201" s="46"/>
      <c r="M201" s="232"/>
      <c r="N201" s="233"/>
      <c r="O201" s="86"/>
      <c r="P201" s="86"/>
      <c r="Q201" s="86"/>
      <c r="R201" s="86"/>
      <c r="S201" s="86"/>
      <c r="T201" s="86"/>
      <c r="U201" s="87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T201" s="19" t="s">
        <v>343</v>
      </c>
      <c r="AU201" s="19" t="s">
        <v>85</v>
      </c>
    </row>
    <row r="202" s="2" customFormat="1" ht="16.5" customHeight="1">
      <c r="A202" s="40"/>
      <c r="B202" s="41"/>
      <c r="C202" s="216" t="s">
        <v>634</v>
      </c>
      <c r="D202" s="216" t="s">
        <v>337</v>
      </c>
      <c r="E202" s="217" t="s">
        <v>5469</v>
      </c>
      <c r="F202" s="218" t="s">
        <v>5470</v>
      </c>
      <c r="G202" s="219" t="s">
        <v>666</v>
      </c>
      <c r="H202" s="220">
        <v>2</v>
      </c>
      <c r="I202" s="221"/>
      <c r="J202" s="222">
        <f>ROUND(I202*H202,2)</f>
        <v>0</v>
      </c>
      <c r="K202" s="218" t="s">
        <v>341</v>
      </c>
      <c r="L202" s="46"/>
      <c r="M202" s="223" t="s">
        <v>19</v>
      </c>
      <c r="N202" s="224" t="s">
        <v>47</v>
      </c>
      <c r="O202" s="86"/>
      <c r="P202" s="225">
        <f>O202*H202</f>
        <v>0</v>
      </c>
      <c r="Q202" s="225">
        <v>0</v>
      </c>
      <c r="R202" s="225">
        <f>Q202*H202</f>
        <v>0</v>
      </c>
      <c r="S202" s="225">
        <v>0</v>
      </c>
      <c r="T202" s="225">
        <f>S202*H202</f>
        <v>0</v>
      </c>
      <c r="U202" s="226" t="s">
        <v>19</v>
      </c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R202" s="227" t="s">
        <v>447</v>
      </c>
      <c r="AT202" s="227" t="s">
        <v>337</v>
      </c>
      <c r="AU202" s="227" t="s">
        <v>85</v>
      </c>
      <c r="AY202" s="19" t="s">
        <v>335</v>
      </c>
      <c r="BE202" s="228">
        <f>IF(N202="základní",J202,0)</f>
        <v>0</v>
      </c>
      <c r="BF202" s="228">
        <f>IF(N202="snížená",J202,0)</f>
        <v>0</v>
      </c>
      <c r="BG202" s="228">
        <f>IF(N202="zákl. přenesená",J202,0)</f>
        <v>0</v>
      </c>
      <c r="BH202" s="228">
        <f>IF(N202="sníž. přenesená",J202,0)</f>
        <v>0</v>
      </c>
      <c r="BI202" s="228">
        <f>IF(N202="nulová",J202,0)</f>
        <v>0</v>
      </c>
      <c r="BJ202" s="19" t="s">
        <v>83</v>
      </c>
      <c r="BK202" s="228">
        <f>ROUND(I202*H202,2)</f>
        <v>0</v>
      </c>
      <c r="BL202" s="19" t="s">
        <v>447</v>
      </c>
      <c r="BM202" s="227" t="s">
        <v>5471</v>
      </c>
    </row>
    <row r="203" s="2" customFormat="1">
      <c r="A203" s="40"/>
      <c r="B203" s="41"/>
      <c r="C203" s="42"/>
      <c r="D203" s="229" t="s">
        <v>343</v>
      </c>
      <c r="E203" s="42"/>
      <c r="F203" s="230" t="s">
        <v>5470</v>
      </c>
      <c r="G203" s="42"/>
      <c r="H203" s="42"/>
      <c r="I203" s="231"/>
      <c r="J203" s="42"/>
      <c r="K203" s="42"/>
      <c r="L203" s="46"/>
      <c r="M203" s="232"/>
      <c r="N203" s="233"/>
      <c r="O203" s="86"/>
      <c r="P203" s="86"/>
      <c r="Q203" s="86"/>
      <c r="R203" s="86"/>
      <c r="S203" s="86"/>
      <c r="T203" s="86"/>
      <c r="U203" s="87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T203" s="19" t="s">
        <v>343</v>
      </c>
      <c r="AU203" s="19" t="s">
        <v>85</v>
      </c>
    </row>
    <row r="204" s="2" customFormat="1">
      <c r="A204" s="40"/>
      <c r="B204" s="41"/>
      <c r="C204" s="42"/>
      <c r="D204" s="234" t="s">
        <v>345</v>
      </c>
      <c r="E204" s="42"/>
      <c r="F204" s="235" t="s">
        <v>5472</v>
      </c>
      <c r="G204" s="42"/>
      <c r="H204" s="42"/>
      <c r="I204" s="231"/>
      <c r="J204" s="42"/>
      <c r="K204" s="42"/>
      <c r="L204" s="46"/>
      <c r="M204" s="232"/>
      <c r="N204" s="233"/>
      <c r="O204" s="86"/>
      <c r="P204" s="86"/>
      <c r="Q204" s="86"/>
      <c r="R204" s="86"/>
      <c r="S204" s="86"/>
      <c r="T204" s="86"/>
      <c r="U204" s="87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T204" s="19" t="s">
        <v>345</v>
      </c>
      <c r="AU204" s="19" t="s">
        <v>85</v>
      </c>
    </row>
    <row r="205" s="2" customFormat="1" ht="16.5" customHeight="1">
      <c r="A205" s="40"/>
      <c r="B205" s="41"/>
      <c r="C205" s="257" t="s">
        <v>640</v>
      </c>
      <c r="D205" s="257" t="s">
        <v>395</v>
      </c>
      <c r="E205" s="258" t="s">
        <v>5473</v>
      </c>
      <c r="F205" s="259" t="s">
        <v>5474</v>
      </c>
      <c r="G205" s="260" t="s">
        <v>666</v>
      </c>
      <c r="H205" s="261">
        <v>2</v>
      </c>
      <c r="I205" s="262"/>
      <c r="J205" s="263">
        <f>ROUND(I205*H205,2)</f>
        <v>0</v>
      </c>
      <c r="K205" s="259" t="s">
        <v>341</v>
      </c>
      <c r="L205" s="264"/>
      <c r="M205" s="265" t="s">
        <v>19</v>
      </c>
      <c r="N205" s="266" t="s">
        <v>47</v>
      </c>
      <c r="O205" s="86"/>
      <c r="P205" s="225">
        <f>O205*H205</f>
        <v>0</v>
      </c>
      <c r="Q205" s="225">
        <v>0.00044999999999999999</v>
      </c>
      <c r="R205" s="225">
        <f>Q205*H205</f>
        <v>0.00089999999999999998</v>
      </c>
      <c r="S205" s="225">
        <v>0</v>
      </c>
      <c r="T205" s="225">
        <f>S205*H205</f>
        <v>0</v>
      </c>
      <c r="U205" s="226" t="s">
        <v>19</v>
      </c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R205" s="227" t="s">
        <v>565</v>
      </c>
      <c r="AT205" s="227" t="s">
        <v>395</v>
      </c>
      <c r="AU205" s="227" t="s">
        <v>85</v>
      </c>
      <c r="AY205" s="19" t="s">
        <v>335</v>
      </c>
      <c r="BE205" s="228">
        <f>IF(N205="základní",J205,0)</f>
        <v>0</v>
      </c>
      <c r="BF205" s="228">
        <f>IF(N205="snížená",J205,0)</f>
        <v>0</v>
      </c>
      <c r="BG205" s="228">
        <f>IF(N205="zákl. přenesená",J205,0)</f>
        <v>0</v>
      </c>
      <c r="BH205" s="228">
        <f>IF(N205="sníž. přenesená",J205,0)</f>
        <v>0</v>
      </c>
      <c r="BI205" s="228">
        <f>IF(N205="nulová",J205,0)</f>
        <v>0</v>
      </c>
      <c r="BJ205" s="19" t="s">
        <v>83</v>
      </c>
      <c r="BK205" s="228">
        <f>ROUND(I205*H205,2)</f>
        <v>0</v>
      </c>
      <c r="BL205" s="19" t="s">
        <v>447</v>
      </c>
      <c r="BM205" s="227" t="s">
        <v>5475</v>
      </c>
    </row>
    <row r="206" s="2" customFormat="1">
      <c r="A206" s="40"/>
      <c r="B206" s="41"/>
      <c r="C206" s="42"/>
      <c r="D206" s="229" t="s">
        <v>343</v>
      </c>
      <c r="E206" s="42"/>
      <c r="F206" s="230" t="s">
        <v>5474</v>
      </c>
      <c r="G206" s="42"/>
      <c r="H206" s="42"/>
      <c r="I206" s="231"/>
      <c r="J206" s="42"/>
      <c r="K206" s="42"/>
      <c r="L206" s="46"/>
      <c r="M206" s="232"/>
      <c r="N206" s="233"/>
      <c r="O206" s="86"/>
      <c r="P206" s="86"/>
      <c r="Q206" s="86"/>
      <c r="R206" s="86"/>
      <c r="S206" s="86"/>
      <c r="T206" s="86"/>
      <c r="U206" s="87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T206" s="19" t="s">
        <v>343</v>
      </c>
      <c r="AU206" s="19" t="s">
        <v>85</v>
      </c>
    </row>
    <row r="207" s="2" customFormat="1" ht="16.5" customHeight="1">
      <c r="A207" s="40"/>
      <c r="B207" s="41"/>
      <c r="C207" s="216" t="s">
        <v>648</v>
      </c>
      <c r="D207" s="216" t="s">
        <v>337</v>
      </c>
      <c r="E207" s="217" t="s">
        <v>5476</v>
      </c>
      <c r="F207" s="218" t="s">
        <v>5477</v>
      </c>
      <c r="G207" s="219" t="s">
        <v>666</v>
      </c>
      <c r="H207" s="220">
        <v>2</v>
      </c>
      <c r="I207" s="221"/>
      <c r="J207" s="222">
        <f>ROUND(I207*H207,2)</f>
        <v>0</v>
      </c>
      <c r="K207" s="218" t="s">
        <v>341</v>
      </c>
      <c r="L207" s="46"/>
      <c r="M207" s="223" t="s">
        <v>19</v>
      </c>
      <c r="N207" s="224" t="s">
        <v>47</v>
      </c>
      <c r="O207" s="86"/>
      <c r="P207" s="225">
        <f>O207*H207</f>
        <v>0</v>
      </c>
      <c r="Q207" s="225">
        <v>0</v>
      </c>
      <c r="R207" s="225">
        <f>Q207*H207</f>
        <v>0</v>
      </c>
      <c r="S207" s="225">
        <v>0</v>
      </c>
      <c r="T207" s="225">
        <f>S207*H207</f>
        <v>0</v>
      </c>
      <c r="U207" s="226" t="s">
        <v>19</v>
      </c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R207" s="227" t="s">
        <v>447</v>
      </c>
      <c r="AT207" s="227" t="s">
        <v>337</v>
      </c>
      <c r="AU207" s="227" t="s">
        <v>85</v>
      </c>
      <c r="AY207" s="19" t="s">
        <v>335</v>
      </c>
      <c r="BE207" s="228">
        <f>IF(N207="základní",J207,0)</f>
        <v>0</v>
      </c>
      <c r="BF207" s="228">
        <f>IF(N207="snížená",J207,0)</f>
        <v>0</v>
      </c>
      <c r="BG207" s="228">
        <f>IF(N207="zákl. přenesená",J207,0)</f>
        <v>0</v>
      </c>
      <c r="BH207" s="228">
        <f>IF(N207="sníž. přenesená",J207,0)</f>
        <v>0</v>
      </c>
      <c r="BI207" s="228">
        <f>IF(N207="nulová",J207,0)</f>
        <v>0</v>
      </c>
      <c r="BJ207" s="19" t="s">
        <v>83</v>
      </c>
      <c r="BK207" s="228">
        <f>ROUND(I207*H207,2)</f>
        <v>0</v>
      </c>
      <c r="BL207" s="19" t="s">
        <v>447</v>
      </c>
      <c r="BM207" s="227" t="s">
        <v>5478</v>
      </c>
    </row>
    <row r="208" s="2" customFormat="1">
      <c r="A208" s="40"/>
      <c r="B208" s="41"/>
      <c r="C208" s="42"/>
      <c r="D208" s="229" t="s">
        <v>343</v>
      </c>
      <c r="E208" s="42"/>
      <c r="F208" s="230" t="s">
        <v>5479</v>
      </c>
      <c r="G208" s="42"/>
      <c r="H208" s="42"/>
      <c r="I208" s="231"/>
      <c r="J208" s="42"/>
      <c r="K208" s="42"/>
      <c r="L208" s="46"/>
      <c r="M208" s="232"/>
      <c r="N208" s="233"/>
      <c r="O208" s="86"/>
      <c r="P208" s="86"/>
      <c r="Q208" s="86"/>
      <c r="R208" s="86"/>
      <c r="S208" s="86"/>
      <c r="T208" s="86"/>
      <c r="U208" s="87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T208" s="19" t="s">
        <v>343</v>
      </c>
      <c r="AU208" s="19" t="s">
        <v>85</v>
      </c>
    </row>
    <row r="209" s="2" customFormat="1">
      <c r="A209" s="40"/>
      <c r="B209" s="41"/>
      <c r="C209" s="42"/>
      <c r="D209" s="234" t="s">
        <v>345</v>
      </c>
      <c r="E209" s="42"/>
      <c r="F209" s="235" t="s">
        <v>5480</v>
      </c>
      <c r="G209" s="42"/>
      <c r="H209" s="42"/>
      <c r="I209" s="231"/>
      <c r="J209" s="42"/>
      <c r="K209" s="42"/>
      <c r="L209" s="46"/>
      <c r="M209" s="232"/>
      <c r="N209" s="233"/>
      <c r="O209" s="86"/>
      <c r="P209" s="86"/>
      <c r="Q209" s="86"/>
      <c r="R209" s="86"/>
      <c r="S209" s="86"/>
      <c r="T209" s="86"/>
      <c r="U209" s="87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T209" s="19" t="s">
        <v>345</v>
      </c>
      <c r="AU209" s="19" t="s">
        <v>85</v>
      </c>
    </row>
    <row r="210" s="2" customFormat="1" ht="16.5" customHeight="1">
      <c r="A210" s="40"/>
      <c r="B210" s="41"/>
      <c r="C210" s="216" t="s">
        <v>655</v>
      </c>
      <c r="D210" s="216" t="s">
        <v>337</v>
      </c>
      <c r="E210" s="217" t="s">
        <v>5481</v>
      </c>
      <c r="F210" s="218" t="s">
        <v>5482</v>
      </c>
      <c r="G210" s="219" t="s">
        <v>666</v>
      </c>
      <c r="H210" s="220">
        <v>37</v>
      </c>
      <c r="I210" s="221"/>
      <c r="J210" s="222">
        <f>ROUND(I210*H210,2)</f>
        <v>0</v>
      </c>
      <c r="K210" s="218" t="s">
        <v>341</v>
      </c>
      <c r="L210" s="46"/>
      <c r="M210" s="223" t="s">
        <v>19</v>
      </c>
      <c r="N210" s="224" t="s">
        <v>47</v>
      </c>
      <c r="O210" s="86"/>
      <c r="P210" s="225">
        <f>O210*H210</f>
        <v>0</v>
      </c>
      <c r="Q210" s="225">
        <v>0</v>
      </c>
      <c r="R210" s="225">
        <f>Q210*H210</f>
        <v>0</v>
      </c>
      <c r="S210" s="225">
        <v>0</v>
      </c>
      <c r="T210" s="225">
        <f>S210*H210</f>
        <v>0</v>
      </c>
      <c r="U210" s="226" t="s">
        <v>19</v>
      </c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R210" s="227" t="s">
        <v>447</v>
      </c>
      <c r="AT210" s="227" t="s">
        <v>337</v>
      </c>
      <c r="AU210" s="227" t="s">
        <v>85</v>
      </c>
      <c r="AY210" s="19" t="s">
        <v>335</v>
      </c>
      <c r="BE210" s="228">
        <f>IF(N210="základní",J210,0)</f>
        <v>0</v>
      </c>
      <c r="BF210" s="228">
        <f>IF(N210="snížená",J210,0)</f>
        <v>0</v>
      </c>
      <c r="BG210" s="228">
        <f>IF(N210="zákl. přenesená",J210,0)</f>
        <v>0</v>
      </c>
      <c r="BH210" s="228">
        <f>IF(N210="sníž. přenesená",J210,0)</f>
        <v>0</v>
      </c>
      <c r="BI210" s="228">
        <f>IF(N210="nulová",J210,0)</f>
        <v>0</v>
      </c>
      <c r="BJ210" s="19" t="s">
        <v>83</v>
      </c>
      <c r="BK210" s="228">
        <f>ROUND(I210*H210,2)</f>
        <v>0</v>
      </c>
      <c r="BL210" s="19" t="s">
        <v>447</v>
      </c>
      <c r="BM210" s="227" t="s">
        <v>5483</v>
      </c>
    </row>
    <row r="211" s="2" customFormat="1">
      <c r="A211" s="40"/>
      <c r="B211" s="41"/>
      <c r="C211" s="42"/>
      <c r="D211" s="229" t="s">
        <v>343</v>
      </c>
      <c r="E211" s="42"/>
      <c r="F211" s="230" t="s">
        <v>5484</v>
      </c>
      <c r="G211" s="42"/>
      <c r="H211" s="42"/>
      <c r="I211" s="231"/>
      <c r="J211" s="42"/>
      <c r="K211" s="42"/>
      <c r="L211" s="46"/>
      <c r="M211" s="232"/>
      <c r="N211" s="233"/>
      <c r="O211" s="86"/>
      <c r="P211" s="86"/>
      <c r="Q211" s="86"/>
      <c r="R211" s="86"/>
      <c r="S211" s="86"/>
      <c r="T211" s="86"/>
      <c r="U211" s="87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T211" s="19" t="s">
        <v>343</v>
      </c>
      <c r="AU211" s="19" t="s">
        <v>85</v>
      </c>
    </row>
    <row r="212" s="2" customFormat="1">
      <c r="A212" s="40"/>
      <c r="B212" s="41"/>
      <c r="C212" s="42"/>
      <c r="D212" s="234" t="s">
        <v>345</v>
      </c>
      <c r="E212" s="42"/>
      <c r="F212" s="235" t="s">
        <v>5485</v>
      </c>
      <c r="G212" s="42"/>
      <c r="H212" s="42"/>
      <c r="I212" s="231"/>
      <c r="J212" s="42"/>
      <c r="K212" s="42"/>
      <c r="L212" s="46"/>
      <c r="M212" s="232"/>
      <c r="N212" s="233"/>
      <c r="O212" s="86"/>
      <c r="P212" s="86"/>
      <c r="Q212" s="86"/>
      <c r="R212" s="86"/>
      <c r="S212" s="86"/>
      <c r="T212" s="86"/>
      <c r="U212" s="87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T212" s="19" t="s">
        <v>345</v>
      </c>
      <c r="AU212" s="19" t="s">
        <v>85</v>
      </c>
    </row>
    <row r="213" s="2" customFormat="1" ht="16.5" customHeight="1">
      <c r="A213" s="40"/>
      <c r="B213" s="41"/>
      <c r="C213" s="216" t="s">
        <v>2440</v>
      </c>
      <c r="D213" s="216" t="s">
        <v>337</v>
      </c>
      <c r="E213" s="217" t="s">
        <v>5486</v>
      </c>
      <c r="F213" s="218" t="s">
        <v>5487</v>
      </c>
      <c r="G213" s="219" t="s">
        <v>666</v>
      </c>
      <c r="H213" s="220">
        <v>37</v>
      </c>
      <c r="I213" s="221"/>
      <c r="J213" s="222">
        <f>ROUND(I213*H213,2)</f>
        <v>0</v>
      </c>
      <c r="K213" s="218" t="s">
        <v>341</v>
      </c>
      <c r="L213" s="46"/>
      <c r="M213" s="223" t="s">
        <v>19</v>
      </c>
      <c r="N213" s="224" t="s">
        <v>47</v>
      </c>
      <c r="O213" s="86"/>
      <c r="P213" s="225">
        <f>O213*H213</f>
        <v>0</v>
      </c>
      <c r="Q213" s="225">
        <v>0</v>
      </c>
      <c r="R213" s="225">
        <f>Q213*H213</f>
        <v>0</v>
      </c>
      <c r="S213" s="225">
        <v>0</v>
      </c>
      <c r="T213" s="225">
        <f>S213*H213</f>
        <v>0</v>
      </c>
      <c r="U213" s="226" t="s">
        <v>19</v>
      </c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R213" s="227" t="s">
        <v>447</v>
      </c>
      <c r="AT213" s="227" t="s">
        <v>337</v>
      </c>
      <c r="AU213" s="227" t="s">
        <v>85</v>
      </c>
      <c r="AY213" s="19" t="s">
        <v>335</v>
      </c>
      <c r="BE213" s="228">
        <f>IF(N213="základní",J213,0)</f>
        <v>0</v>
      </c>
      <c r="BF213" s="228">
        <f>IF(N213="snížená",J213,0)</f>
        <v>0</v>
      </c>
      <c r="BG213" s="228">
        <f>IF(N213="zákl. přenesená",J213,0)</f>
        <v>0</v>
      </c>
      <c r="BH213" s="228">
        <f>IF(N213="sníž. přenesená",J213,0)</f>
        <v>0</v>
      </c>
      <c r="BI213" s="228">
        <f>IF(N213="nulová",J213,0)</f>
        <v>0</v>
      </c>
      <c r="BJ213" s="19" t="s">
        <v>83</v>
      </c>
      <c r="BK213" s="228">
        <f>ROUND(I213*H213,2)</f>
        <v>0</v>
      </c>
      <c r="BL213" s="19" t="s">
        <v>447</v>
      </c>
      <c r="BM213" s="227" t="s">
        <v>5488</v>
      </c>
    </row>
    <row r="214" s="2" customFormat="1">
      <c r="A214" s="40"/>
      <c r="B214" s="41"/>
      <c r="C214" s="42"/>
      <c r="D214" s="229" t="s">
        <v>343</v>
      </c>
      <c r="E214" s="42"/>
      <c r="F214" s="230" t="s">
        <v>5489</v>
      </c>
      <c r="G214" s="42"/>
      <c r="H214" s="42"/>
      <c r="I214" s="231"/>
      <c r="J214" s="42"/>
      <c r="K214" s="42"/>
      <c r="L214" s="46"/>
      <c r="M214" s="232"/>
      <c r="N214" s="233"/>
      <c r="O214" s="86"/>
      <c r="P214" s="86"/>
      <c r="Q214" s="86"/>
      <c r="R214" s="86"/>
      <c r="S214" s="86"/>
      <c r="T214" s="86"/>
      <c r="U214" s="87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T214" s="19" t="s">
        <v>343</v>
      </c>
      <c r="AU214" s="19" t="s">
        <v>85</v>
      </c>
    </row>
    <row r="215" s="2" customFormat="1">
      <c r="A215" s="40"/>
      <c r="B215" s="41"/>
      <c r="C215" s="42"/>
      <c r="D215" s="234" t="s">
        <v>345</v>
      </c>
      <c r="E215" s="42"/>
      <c r="F215" s="235" t="s">
        <v>5490</v>
      </c>
      <c r="G215" s="42"/>
      <c r="H215" s="42"/>
      <c r="I215" s="231"/>
      <c r="J215" s="42"/>
      <c r="K215" s="42"/>
      <c r="L215" s="46"/>
      <c r="M215" s="232"/>
      <c r="N215" s="233"/>
      <c r="O215" s="86"/>
      <c r="P215" s="86"/>
      <c r="Q215" s="86"/>
      <c r="R215" s="86"/>
      <c r="S215" s="86"/>
      <c r="T215" s="86"/>
      <c r="U215" s="87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T215" s="19" t="s">
        <v>345</v>
      </c>
      <c r="AU215" s="19" t="s">
        <v>85</v>
      </c>
    </row>
    <row r="216" s="2" customFormat="1" ht="16.5" customHeight="1">
      <c r="A216" s="40"/>
      <c r="B216" s="41"/>
      <c r="C216" s="216" t="s">
        <v>2449</v>
      </c>
      <c r="D216" s="216" t="s">
        <v>337</v>
      </c>
      <c r="E216" s="217" t="s">
        <v>5491</v>
      </c>
      <c r="F216" s="218" t="s">
        <v>5492</v>
      </c>
      <c r="G216" s="219" t="s">
        <v>666</v>
      </c>
      <c r="H216" s="220">
        <v>1</v>
      </c>
      <c r="I216" s="221"/>
      <c r="J216" s="222">
        <f>ROUND(I216*H216,2)</f>
        <v>0</v>
      </c>
      <c r="K216" s="218" t="s">
        <v>341</v>
      </c>
      <c r="L216" s="46"/>
      <c r="M216" s="223" t="s">
        <v>19</v>
      </c>
      <c r="N216" s="224" t="s">
        <v>47</v>
      </c>
      <c r="O216" s="86"/>
      <c r="P216" s="225">
        <f>O216*H216</f>
        <v>0</v>
      </c>
      <c r="Q216" s="225">
        <v>0</v>
      </c>
      <c r="R216" s="225">
        <f>Q216*H216</f>
        <v>0</v>
      </c>
      <c r="S216" s="225">
        <v>0</v>
      </c>
      <c r="T216" s="225">
        <f>S216*H216</f>
        <v>0</v>
      </c>
      <c r="U216" s="226" t="s">
        <v>19</v>
      </c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R216" s="227" t="s">
        <v>447</v>
      </c>
      <c r="AT216" s="227" t="s">
        <v>337</v>
      </c>
      <c r="AU216" s="227" t="s">
        <v>85</v>
      </c>
      <c r="AY216" s="19" t="s">
        <v>335</v>
      </c>
      <c r="BE216" s="228">
        <f>IF(N216="základní",J216,0)</f>
        <v>0</v>
      </c>
      <c r="BF216" s="228">
        <f>IF(N216="snížená",J216,0)</f>
        <v>0</v>
      </c>
      <c r="BG216" s="228">
        <f>IF(N216="zákl. přenesená",J216,0)</f>
        <v>0</v>
      </c>
      <c r="BH216" s="228">
        <f>IF(N216="sníž. přenesená",J216,0)</f>
        <v>0</v>
      </c>
      <c r="BI216" s="228">
        <f>IF(N216="nulová",J216,0)</f>
        <v>0</v>
      </c>
      <c r="BJ216" s="19" t="s">
        <v>83</v>
      </c>
      <c r="BK216" s="228">
        <f>ROUND(I216*H216,2)</f>
        <v>0</v>
      </c>
      <c r="BL216" s="19" t="s">
        <v>447</v>
      </c>
      <c r="BM216" s="227" t="s">
        <v>5493</v>
      </c>
    </row>
    <row r="217" s="2" customFormat="1">
      <c r="A217" s="40"/>
      <c r="B217" s="41"/>
      <c r="C217" s="42"/>
      <c r="D217" s="229" t="s">
        <v>343</v>
      </c>
      <c r="E217" s="42"/>
      <c r="F217" s="230" t="s">
        <v>5494</v>
      </c>
      <c r="G217" s="42"/>
      <c r="H217" s="42"/>
      <c r="I217" s="231"/>
      <c r="J217" s="42"/>
      <c r="K217" s="42"/>
      <c r="L217" s="46"/>
      <c r="M217" s="232"/>
      <c r="N217" s="233"/>
      <c r="O217" s="86"/>
      <c r="P217" s="86"/>
      <c r="Q217" s="86"/>
      <c r="R217" s="86"/>
      <c r="S217" s="86"/>
      <c r="T217" s="86"/>
      <c r="U217" s="87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T217" s="19" t="s">
        <v>343</v>
      </c>
      <c r="AU217" s="19" t="s">
        <v>85</v>
      </c>
    </row>
    <row r="218" s="2" customFormat="1">
      <c r="A218" s="40"/>
      <c r="B218" s="41"/>
      <c r="C218" s="42"/>
      <c r="D218" s="234" t="s">
        <v>345</v>
      </c>
      <c r="E218" s="42"/>
      <c r="F218" s="235" t="s">
        <v>5495</v>
      </c>
      <c r="G218" s="42"/>
      <c r="H218" s="42"/>
      <c r="I218" s="231"/>
      <c r="J218" s="42"/>
      <c r="K218" s="42"/>
      <c r="L218" s="46"/>
      <c r="M218" s="232"/>
      <c r="N218" s="233"/>
      <c r="O218" s="86"/>
      <c r="P218" s="86"/>
      <c r="Q218" s="86"/>
      <c r="R218" s="86"/>
      <c r="S218" s="86"/>
      <c r="T218" s="86"/>
      <c r="U218" s="87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T218" s="19" t="s">
        <v>345</v>
      </c>
      <c r="AU218" s="19" t="s">
        <v>85</v>
      </c>
    </row>
    <row r="219" s="2" customFormat="1" ht="16.5" customHeight="1">
      <c r="A219" s="40"/>
      <c r="B219" s="41"/>
      <c r="C219" s="216" t="s">
        <v>663</v>
      </c>
      <c r="D219" s="216" t="s">
        <v>337</v>
      </c>
      <c r="E219" s="217" t="s">
        <v>5496</v>
      </c>
      <c r="F219" s="218" t="s">
        <v>5497</v>
      </c>
      <c r="G219" s="219" t="s">
        <v>666</v>
      </c>
      <c r="H219" s="220">
        <v>1</v>
      </c>
      <c r="I219" s="221"/>
      <c r="J219" s="222">
        <f>ROUND(I219*H219,2)</f>
        <v>0</v>
      </c>
      <c r="K219" s="218" t="s">
        <v>341</v>
      </c>
      <c r="L219" s="46"/>
      <c r="M219" s="223" t="s">
        <v>19</v>
      </c>
      <c r="N219" s="224" t="s">
        <v>47</v>
      </c>
      <c r="O219" s="86"/>
      <c r="P219" s="225">
        <f>O219*H219</f>
        <v>0</v>
      </c>
      <c r="Q219" s="225">
        <v>0</v>
      </c>
      <c r="R219" s="225">
        <f>Q219*H219</f>
        <v>0</v>
      </c>
      <c r="S219" s="225">
        <v>0</v>
      </c>
      <c r="T219" s="225">
        <f>S219*H219</f>
        <v>0</v>
      </c>
      <c r="U219" s="226" t="s">
        <v>19</v>
      </c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R219" s="227" t="s">
        <v>788</v>
      </c>
      <c r="AT219" s="227" t="s">
        <v>337</v>
      </c>
      <c r="AU219" s="227" t="s">
        <v>85</v>
      </c>
      <c r="AY219" s="19" t="s">
        <v>335</v>
      </c>
      <c r="BE219" s="228">
        <f>IF(N219="základní",J219,0)</f>
        <v>0</v>
      </c>
      <c r="BF219" s="228">
        <f>IF(N219="snížená",J219,0)</f>
        <v>0</v>
      </c>
      <c r="BG219" s="228">
        <f>IF(N219="zákl. přenesená",J219,0)</f>
        <v>0</v>
      </c>
      <c r="BH219" s="228">
        <f>IF(N219="sníž. přenesená",J219,0)</f>
        <v>0</v>
      </c>
      <c r="BI219" s="228">
        <f>IF(N219="nulová",J219,0)</f>
        <v>0</v>
      </c>
      <c r="BJ219" s="19" t="s">
        <v>83</v>
      </c>
      <c r="BK219" s="228">
        <f>ROUND(I219*H219,2)</f>
        <v>0</v>
      </c>
      <c r="BL219" s="19" t="s">
        <v>788</v>
      </c>
      <c r="BM219" s="227" t="s">
        <v>5498</v>
      </c>
    </row>
    <row r="220" s="2" customFormat="1">
      <c r="A220" s="40"/>
      <c r="B220" s="41"/>
      <c r="C220" s="42"/>
      <c r="D220" s="229" t="s">
        <v>343</v>
      </c>
      <c r="E220" s="42"/>
      <c r="F220" s="230" t="s">
        <v>5499</v>
      </c>
      <c r="G220" s="42"/>
      <c r="H220" s="42"/>
      <c r="I220" s="231"/>
      <c r="J220" s="42"/>
      <c r="K220" s="42"/>
      <c r="L220" s="46"/>
      <c r="M220" s="232"/>
      <c r="N220" s="233"/>
      <c r="O220" s="86"/>
      <c r="P220" s="86"/>
      <c r="Q220" s="86"/>
      <c r="R220" s="86"/>
      <c r="S220" s="86"/>
      <c r="T220" s="86"/>
      <c r="U220" s="87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T220" s="19" t="s">
        <v>343</v>
      </c>
      <c r="AU220" s="19" t="s">
        <v>85</v>
      </c>
    </row>
    <row r="221" s="2" customFormat="1">
      <c r="A221" s="40"/>
      <c r="B221" s="41"/>
      <c r="C221" s="42"/>
      <c r="D221" s="234" t="s">
        <v>345</v>
      </c>
      <c r="E221" s="42"/>
      <c r="F221" s="235" t="s">
        <v>5500</v>
      </c>
      <c r="G221" s="42"/>
      <c r="H221" s="42"/>
      <c r="I221" s="231"/>
      <c r="J221" s="42"/>
      <c r="K221" s="42"/>
      <c r="L221" s="46"/>
      <c r="M221" s="232"/>
      <c r="N221" s="233"/>
      <c r="O221" s="86"/>
      <c r="P221" s="86"/>
      <c r="Q221" s="86"/>
      <c r="R221" s="86"/>
      <c r="S221" s="86"/>
      <c r="T221" s="86"/>
      <c r="U221" s="87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T221" s="19" t="s">
        <v>345</v>
      </c>
      <c r="AU221" s="19" t="s">
        <v>85</v>
      </c>
    </row>
    <row r="222" s="2" customFormat="1" ht="16.5" customHeight="1">
      <c r="A222" s="40"/>
      <c r="B222" s="41"/>
      <c r="C222" s="216" t="s">
        <v>675</v>
      </c>
      <c r="D222" s="216" t="s">
        <v>337</v>
      </c>
      <c r="E222" s="217" t="s">
        <v>5501</v>
      </c>
      <c r="F222" s="218" t="s">
        <v>5502</v>
      </c>
      <c r="G222" s="219" t="s">
        <v>666</v>
      </c>
      <c r="H222" s="220">
        <v>2</v>
      </c>
      <c r="I222" s="221"/>
      <c r="J222" s="222">
        <f>ROUND(I222*H222,2)</f>
        <v>0</v>
      </c>
      <c r="K222" s="218" t="s">
        <v>341</v>
      </c>
      <c r="L222" s="46"/>
      <c r="M222" s="223" t="s">
        <v>19</v>
      </c>
      <c r="N222" s="224" t="s">
        <v>47</v>
      </c>
      <c r="O222" s="86"/>
      <c r="P222" s="225">
        <f>O222*H222</f>
        <v>0</v>
      </c>
      <c r="Q222" s="225">
        <v>0</v>
      </c>
      <c r="R222" s="225">
        <f>Q222*H222</f>
        <v>0</v>
      </c>
      <c r="S222" s="225">
        <v>0</v>
      </c>
      <c r="T222" s="225">
        <f>S222*H222</f>
        <v>0</v>
      </c>
      <c r="U222" s="226" t="s">
        <v>19</v>
      </c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R222" s="227" t="s">
        <v>788</v>
      </c>
      <c r="AT222" s="227" t="s">
        <v>337</v>
      </c>
      <c r="AU222" s="227" t="s">
        <v>85</v>
      </c>
      <c r="AY222" s="19" t="s">
        <v>335</v>
      </c>
      <c r="BE222" s="228">
        <f>IF(N222="základní",J222,0)</f>
        <v>0</v>
      </c>
      <c r="BF222" s="228">
        <f>IF(N222="snížená",J222,0)</f>
        <v>0</v>
      </c>
      <c r="BG222" s="228">
        <f>IF(N222="zákl. přenesená",J222,0)</f>
        <v>0</v>
      </c>
      <c r="BH222" s="228">
        <f>IF(N222="sníž. přenesená",J222,0)</f>
        <v>0</v>
      </c>
      <c r="BI222" s="228">
        <f>IF(N222="nulová",J222,0)</f>
        <v>0</v>
      </c>
      <c r="BJ222" s="19" t="s">
        <v>83</v>
      </c>
      <c r="BK222" s="228">
        <f>ROUND(I222*H222,2)</f>
        <v>0</v>
      </c>
      <c r="BL222" s="19" t="s">
        <v>788</v>
      </c>
      <c r="BM222" s="227" t="s">
        <v>5503</v>
      </c>
    </row>
    <row r="223" s="2" customFormat="1">
      <c r="A223" s="40"/>
      <c r="B223" s="41"/>
      <c r="C223" s="42"/>
      <c r="D223" s="229" t="s">
        <v>343</v>
      </c>
      <c r="E223" s="42"/>
      <c r="F223" s="230" t="s">
        <v>5504</v>
      </c>
      <c r="G223" s="42"/>
      <c r="H223" s="42"/>
      <c r="I223" s="231"/>
      <c r="J223" s="42"/>
      <c r="K223" s="42"/>
      <c r="L223" s="46"/>
      <c r="M223" s="232"/>
      <c r="N223" s="233"/>
      <c r="O223" s="86"/>
      <c r="P223" s="86"/>
      <c r="Q223" s="86"/>
      <c r="R223" s="86"/>
      <c r="S223" s="86"/>
      <c r="T223" s="86"/>
      <c r="U223" s="87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T223" s="19" t="s">
        <v>343</v>
      </c>
      <c r="AU223" s="19" t="s">
        <v>85</v>
      </c>
    </row>
    <row r="224" s="2" customFormat="1">
      <c r="A224" s="40"/>
      <c r="B224" s="41"/>
      <c r="C224" s="42"/>
      <c r="D224" s="234" t="s">
        <v>345</v>
      </c>
      <c r="E224" s="42"/>
      <c r="F224" s="235" t="s">
        <v>5505</v>
      </c>
      <c r="G224" s="42"/>
      <c r="H224" s="42"/>
      <c r="I224" s="231"/>
      <c r="J224" s="42"/>
      <c r="K224" s="42"/>
      <c r="L224" s="46"/>
      <c r="M224" s="232"/>
      <c r="N224" s="233"/>
      <c r="O224" s="86"/>
      <c r="P224" s="86"/>
      <c r="Q224" s="86"/>
      <c r="R224" s="86"/>
      <c r="S224" s="86"/>
      <c r="T224" s="86"/>
      <c r="U224" s="87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T224" s="19" t="s">
        <v>345</v>
      </c>
      <c r="AU224" s="19" t="s">
        <v>85</v>
      </c>
    </row>
    <row r="225" s="2" customFormat="1" ht="16.5" customHeight="1">
      <c r="A225" s="40"/>
      <c r="B225" s="41"/>
      <c r="C225" s="216" t="s">
        <v>679</v>
      </c>
      <c r="D225" s="216" t="s">
        <v>337</v>
      </c>
      <c r="E225" s="217" t="s">
        <v>5506</v>
      </c>
      <c r="F225" s="218" t="s">
        <v>5507</v>
      </c>
      <c r="G225" s="219" t="s">
        <v>666</v>
      </c>
      <c r="H225" s="220">
        <v>1</v>
      </c>
      <c r="I225" s="221"/>
      <c r="J225" s="222">
        <f>ROUND(I225*H225,2)</f>
        <v>0</v>
      </c>
      <c r="K225" s="218" t="s">
        <v>341</v>
      </c>
      <c r="L225" s="46"/>
      <c r="M225" s="223" t="s">
        <v>19</v>
      </c>
      <c r="N225" s="224" t="s">
        <v>47</v>
      </c>
      <c r="O225" s="86"/>
      <c r="P225" s="225">
        <f>O225*H225</f>
        <v>0</v>
      </c>
      <c r="Q225" s="225">
        <v>0</v>
      </c>
      <c r="R225" s="225">
        <f>Q225*H225</f>
        <v>0</v>
      </c>
      <c r="S225" s="225">
        <v>0</v>
      </c>
      <c r="T225" s="225">
        <f>S225*H225</f>
        <v>0</v>
      </c>
      <c r="U225" s="226" t="s">
        <v>19</v>
      </c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R225" s="227" t="s">
        <v>788</v>
      </c>
      <c r="AT225" s="227" t="s">
        <v>337</v>
      </c>
      <c r="AU225" s="227" t="s">
        <v>85</v>
      </c>
      <c r="AY225" s="19" t="s">
        <v>335</v>
      </c>
      <c r="BE225" s="228">
        <f>IF(N225="základní",J225,0)</f>
        <v>0</v>
      </c>
      <c r="BF225" s="228">
        <f>IF(N225="snížená",J225,0)</f>
        <v>0</v>
      </c>
      <c r="BG225" s="228">
        <f>IF(N225="zákl. přenesená",J225,0)</f>
        <v>0</v>
      </c>
      <c r="BH225" s="228">
        <f>IF(N225="sníž. přenesená",J225,0)</f>
        <v>0</v>
      </c>
      <c r="BI225" s="228">
        <f>IF(N225="nulová",J225,0)</f>
        <v>0</v>
      </c>
      <c r="BJ225" s="19" t="s">
        <v>83</v>
      </c>
      <c r="BK225" s="228">
        <f>ROUND(I225*H225,2)</f>
        <v>0</v>
      </c>
      <c r="BL225" s="19" t="s">
        <v>788</v>
      </c>
      <c r="BM225" s="227" t="s">
        <v>5508</v>
      </c>
    </row>
    <row r="226" s="2" customFormat="1">
      <c r="A226" s="40"/>
      <c r="B226" s="41"/>
      <c r="C226" s="42"/>
      <c r="D226" s="229" t="s">
        <v>343</v>
      </c>
      <c r="E226" s="42"/>
      <c r="F226" s="230" t="s">
        <v>5509</v>
      </c>
      <c r="G226" s="42"/>
      <c r="H226" s="42"/>
      <c r="I226" s="231"/>
      <c r="J226" s="42"/>
      <c r="K226" s="42"/>
      <c r="L226" s="46"/>
      <c r="M226" s="232"/>
      <c r="N226" s="233"/>
      <c r="O226" s="86"/>
      <c r="P226" s="86"/>
      <c r="Q226" s="86"/>
      <c r="R226" s="86"/>
      <c r="S226" s="86"/>
      <c r="T226" s="86"/>
      <c r="U226" s="87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T226" s="19" t="s">
        <v>343</v>
      </c>
      <c r="AU226" s="19" t="s">
        <v>85</v>
      </c>
    </row>
    <row r="227" s="2" customFormat="1">
      <c r="A227" s="40"/>
      <c r="B227" s="41"/>
      <c r="C227" s="42"/>
      <c r="D227" s="234" t="s">
        <v>345</v>
      </c>
      <c r="E227" s="42"/>
      <c r="F227" s="235" t="s">
        <v>5510</v>
      </c>
      <c r="G227" s="42"/>
      <c r="H227" s="42"/>
      <c r="I227" s="231"/>
      <c r="J227" s="42"/>
      <c r="K227" s="42"/>
      <c r="L227" s="46"/>
      <c r="M227" s="232"/>
      <c r="N227" s="233"/>
      <c r="O227" s="86"/>
      <c r="P227" s="86"/>
      <c r="Q227" s="86"/>
      <c r="R227" s="86"/>
      <c r="S227" s="86"/>
      <c r="T227" s="86"/>
      <c r="U227" s="87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T227" s="19" t="s">
        <v>345</v>
      </c>
      <c r="AU227" s="19" t="s">
        <v>85</v>
      </c>
    </row>
    <row r="228" s="2" customFormat="1" ht="16.5" customHeight="1">
      <c r="A228" s="40"/>
      <c r="B228" s="41"/>
      <c r="C228" s="216" t="s">
        <v>686</v>
      </c>
      <c r="D228" s="216" t="s">
        <v>337</v>
      </c>
      <c r="E228" s="217" t="s">
        <v>5010</v>
      </c>
      <c r="F228" s="218" t="s">
        <v>5511</v>
      </c>
      <c r="G228" s="219" t="s">
        <v>618</v>
      </c>
      <c r="H228" s="220">
        <v>50</v>
      </c>
      <c r="I228" s="221"/>
      <c r="J228" s="222">
        <f>ROUND(I228*H228,2)</f>
        <v>0</v>
      </c>
      <c r="K228" s="218" t="s">
        <v>19</v>
      </c>
      <c r="L228" s="46"/>
      <c r="M228" s="223" t="s">
        <v>19</v>
      </c>
      <c r="N228" s="224" t="s">
        <v>47</v>
      </c>
      <c r="O228" s="86"/>
      <c r="P228" s="225">
        <f>O228*H228</f>
        <v>0</v>
      </c>
      <c r="Q228" s="225">
        <v>0</v>
      </c>
      <c r="R228" s="225">
        <f>Q228*H228</f>
        <v>0</v>
      </c>
      <c r="S228" s="225">
        <v>0</v>
      </c>
      <c r="T228" s="225">
        <f>S228*H228</f>
        <v>0</v>
      </c>
      <c r="U228" s="226" t="s">
        <v>19</v>
      </c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R228" s="227" t="s">
        <v>447</v>
      </c>
      <c r="AT228" s="227" t="s">
        <v>337</v>
      </c>
      <c r="AU228" s="227" t="s">
        <v>85</v>
      </c>
      <c r="AY228" s="19" t="s">
        <v>335</v>
      </c>
      <c r="BE228" s="228">
        <f>IF(N228="základní",J228,0)</f>
        <v>0</v>
      </c>
      <c r="BF228" s="228">
        <f>IF(N228="snížená",J228,0)</f>
        <v>0</v>
      </c>
      <c r="BG228" s="228">
        <f>IF(N228="zákl. přenesená",J228,0)</f>
        <v>0</v>
      </c>
      <c r="BH228" s="228">
        <f>IF(N228="sníž. přenesená",J228,0)</f>
        <v>0</v>
      </c>
      <c r="BI228" s="228">
        <f>IF(N228="nulová",J228,0)</f>
        <v>0</v>
      </c>
      <c r="BJ228" s="19" t="s">
        <v>83</v>
      </c>
      <c r="BK228" s="228">
        <f>ROUND(I228*H228,2)</f>
        <v>0</v>
      </c>
      <c r="BL228" s="19" t="s">
        <v>447</v>
      </c>
      <c r="BM228" s="227" t="s">
        <v>5512</v>
      </c>
    </row>
    <row r="229" s="2" customFormat="1">
      <c r="A229" s="40"/>
      <c r="B229" s="41"/>
      <c r="C229" s="42"/>
      <c r="D229" s="229" t="s">
        <v>343</v>
      </c>
      <c r="E229" s="42"/>
      <c r="F229" s="230" t="s">
        <v>5511</v>
      </c>
      <c r="G229" s="42"/>
      <c r="H229" s="42"/>
      <c r="I229" s="231"/>
      <c r="J229" s="42"/>
      <c r="K229" s="42"/>
      <c r="L229" s="46"/>
      <c r="M229" s="232"/>
      <c r="N229" s="233"/>
      <c r="O229" s="86"/>
      <c r="P229" s="86"/>
      <c r="Q229" s="86"/>
      <c r="R229" s="86"/>
      <c r="S229" s="86"/>
      <c r="T229" s="86"/>
      <c r="U229" s="87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T229" s="19" t="s">
        <v>343</v>
      </c>
      <c r="AU229" s="19" t="s">
        <v>85</v>
      </c>
    </row>
    <row r="230" s="2" customFormat="1" ht="16.5" customHeight="1">
      <c r="A230" s="40"/>
      <c r="B230" s="41"/>
      <c r="C230" s="257" t="s">
        <v>699</v>
      </c>
      <c r="D230" s="257" t="s">
        <v>395</v>
      </c>
      <c r="E230" s="258" t="s">
        <v>5513</v>
      </c>
      <c r="F230" s="259" t="s">
        <v>5514</v>
      </c>
      <c r="G230" s="260" t="s">
        <v>5515</v>
      </c>
      <c r="H230" s="261">
        <v>0.050000000000000003</v>
      </c>
      <c r="I230" s="262"/>
      <c r="J230" s="263">
        <f>ROUND(I230*H230,2)</f>
        <v>0</v>
      </c>
      <c r="K230" s="259" t="s">
        <v>19</v>
      </c>
      <c r="L230" s="264"/>
      <c r="M230" s="265" t="s">
        <v>19</v>
      </c>
      <c r="N230" s="266" t="s">
        <v>47</v>
      </c>
      <c r="O230" s="86"/>
      <c r="P230" s="225">
        <f>O230*H230</f>
        <v>0</v>
      </c>
      <c r="Q230" s="225">
        <v>0.17999999999999999</v>
      </c>
      <c r="R230" s="225">
        <f>Q230*H230</f>
        <v>0.0089999999999999993</v>
      </c>
      <c r="S230" s="225">
        <v>0</v>
      </c>
      <c r="T230" s="225">
        <f>S230*H230</f>
        <v>0</v>
      </c>
      <c r="U230" s="226" t="s">
        <v>19</v>
      </c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R230" s="227" t="s">
        <v>565</v>
      </c>
      <c r="AT230" s="227" t="s">
        <v>395</v>
      </c>
      <c r="AU230" s="227" t="s">
        <v>85</v>
      </c>
      <c r="AY230" s="19" t="s">
        <v>335</v>
      </c>
      <c r="BE230" s="228">
        <f>IF(N230="základní",J230,0)</f>
        <v>0</v>
      </c>
      <c r="BF230" s="228">
        <f>IF(N230="snížená",J230,0)</f>
        <v>0</v>
      </c>
      <c r="BG230" s="228">
        <f>IF(N230="zákl. přenesená",J230,0)</f>
        <v>0</v>
      </c>
      <c r="BH230" s="228">
        <f>IF(N230="sníž. přenesená",J230,0)</f>
        <v>0</v>
      </c>
      <c r="BI230" s="228">
        <f>IF(N230="nulová",J230,0)</f>
        <v>0</v>
      </c>
      <c r="BJ230" s="19" t="s">
        <v>83</v>
      </c>
      <c r="BK230" s="228">
        <f>ROUND(I230*H230,2)</f>
        <v>0</v>
      </c>
      <c r="BL230" s="19" t="s">
        <v>447</v>
      </c>
      <c r="BM230" s="227" t="s">
        <v>5516</v>
      </c>
    </row>
    <row r="231" s="2" customFormat="1">
      <c r="A231" s="40"/>
      <c r="B231" s="41"/>
      <c r="C231" s="42"/>
      <c r="D231" s="229" t="s">
        <v>343</v>
      </c>
      <c r="E231" s="42"/>
      <c r="F231" s="230" t="s">
        <v>5514</v>
      </c>
      <c r="G231" s="42"/>
      <c r="H231" s="42"/>
      <c r="I231" s="231"/>
      <c r="J231" s="42"/>
      <c r="K231" s="42"/>
      <c r="L231" s="46"/>
      <c r="M231" s="232"/>
      <c r="N231" s="233"/>
      <c r="O231" s="86"/>
      <c r="P231" s="86"/>
      <c r="Q231" s="86"/>
      <c r="R231" s="86"/>
      <c r="S231" s="86"/>
      <c r="T231" s="86"/>
      <c r="U231" s="87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T231" s="19" t="s">
        <v>343</v>
      </c>
      <c r="AU231" s="19" t="s">
        <v>85</v>
      </c>
    </row>
    <row r="232" s="2" customFormat="1" ht="16.5" customHeight="1">
      <c r="A232" s="40"/>
      <c r="B232" s="41"/>
      <c r="C232" s="257" t="s">
        <v>706</v>
      </c>
      <c r="D232" s="257" t="s">
        <v>395</v>
      </c>
      <c r="E232" s="258" t="s">
        <v>5299</v>
      </c>
      <c r="F232" s="259" t="s">
        <v>5300</v>
      </c>
      <c r="G232" s="260" t="s">
        <v>4355</v>
      </c>
      <c r="H232" s="261">
        <v>10</v>
      </c>
      <c r="I232" s="262"/>
      <c r="J232" s="263">
        <f>ROUND(I232*H232,2)</f>
        <v>0</v>
      </c>
      <c r="K232" s="259" t="s">
        <v>341</v>
      </c>
      <c r="L232" s="264"/>
      <c r="M232" s="265" t="s">
        <v>19</v>
      </c>
      <c r="N232" s="266" t="s">
        <v>47</v>
      </c>
      <c r="O232" s="86"/>
      <c r="P232" s="225">
        <f>O232*H232</f>
        <v>0</v>
      </c>
      <c r="Q232" s="225">
        <v>0.0018</v>
      </c>
      <c r="R232" s="225">
        <f>Q232*H232</f>
        <v>0.017999999999999999</v>
      </c>
      <c r="S232" s="225">
        <v>0</v>
      </c>
      <c r="T232" s="225">
        <f>S232*H232</f>
        <v>0</v>
      </c>
      <c r="U232" s="226" t="s">
        <v>19</v>
      </c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R232" s="227" t="s">
        <v>565</v>
      </c>
      <c r="AT232" s="227" t="s">
        <v>395</v>
      </c>
      <c r="AU232" s="227" t="s">
        <v>85</v>
      </c>
      <c r="AY232" s="19" t="s">
        <v>335</v>
      </c>
      <c r="BE232" s="228">
        <f>IF(N232="základní",J232,0)</f>
        <v>0</v>
      </c>
      <c r="BF232" s="228">
        <f>IF(N232="snížená",J232,0)</f>
        <v>0</v>
      </c>
      <c r="BG232" s="228">
        <f>IF(N232="zákl. přenesená",J232,0)</f>
        <v>0</v>
      </c>
      <c r="BH232" s="228">
        <f>IF(N232="sníž. přenesená",J232,0)</f>
        <v>0</v>
      </c>
      <c r="BI232" s="228">
        <f>IF(N232="nulová",J232,0)</f>
        <v>0</v>
      </c>
      <c r="BJ232" s="19" t="s">
        <v>83</v>
      </c>
      <c r="BK232" s="228">
        <f>ROUND(I232*H232,2)</f>
        <v>0</v>
      </c>
      <c r="BL232" s="19" t="s">
        <v>447</v>
      </c>
      <c r="BM232" s="227" t="s">
        <v>5517</v>
      </c>
    </row>
    <row r="233" s="2" customFormat="1">
      <c r="A233" s="40"/>
      <c r="B233" s="41"/>
      <c r="C233" s="42"/>
      <c r="D233" s="229" t="s">
        <v>343</v>
      </c>
      <c r="E233" s="42"/>
      <c r="F233" s="230" t="s">
        <v>5300</v>
      </c>
      <c r="G233" s="42"/>
      <c r="H233" s="42"/>
      <c r="I233" s="231"/>
      <c r="J233" s="42"/>
      <c r="K233" s="42"/>
      <c r="L233" s="46"/>
      <c r="M233" s="232"/>
      <c r="N233" s="233"/>
      <c r="O233" s="86"/>
      <c r="P233" s="86"/>
      <c r="Q233" s="86"/>
      <c r="R233" s="86"/>
      <c r="S233" s="86"/>
      <c r="T233" s="86"/>
      <c r="U233" s="87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T233" s="19" t="s">
        <v>343</v>
      </c>
      <c r="AU233" s="19" t="s">
        <v>85</v>
      </c>
    </row>
    <row r="234" s="2" customFormat="1" ht="16.5" customHeight="1">
      <c r="A234" s="40"/>
      <c r="B234" s="41"/>
      <c r="C234" s="216" t="s">
        <v>713</v>
      </c>
      <c r="D234" s="216" t="s">
        <v>337</v>
      </c>
      <c r="E234" s="217" t="s">
        <v>5518</v>
      </c>
      <c r="F234" s="218" t="s">
        <v>5519</v>
      </c>
      <c r="G234" s="219" t="s">
        <v>618</v>
      </c>
      <c r="H234" s="220">
        <v>494</v>
      </c>
      <c r="I234" s="221"/>
      <c r="J234" s="222">
        <f>ROUND(I234*H234,2)</f>
        <v>0</v>
      </c>
      <c r="K234" s="218" t="s">
        <v>341</v>
      </c>
      <c r="L234" s="46"/>
      <c r="M234" s="223" t="s">
        <v>19</v>
      </c>
      <c r="N234" s="224" t="s">
        <v>47</v>
      </c>
      <c r="O234" s="86"/>
      <c r="P234" s="225">
        <f>O234*H234</f>
        <v>0</v>
      </c>
      <c r="Q234" s="225">
        <v>0</v>
      </c>
      <c r="R234" s="225">
        <f>Q234*H234</f>
        <v>0</v>
      </c>
      <c r="S234" s="225">
        <v>0</v>
      </c>
      <c r="T234" s="225">
        <f>S234*H234</f>
        <v>0</v>
      </c>
      <c r="U234" s="226" t="s">
        <v>19</v>
      </c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R234" s="227" t="s">
        <v>788</v>
      </c>
      <c r="AT234" s="227" t="s">
        <v>337</v>
      </c>
      <c r="AU234" s="227" t="s">
        <v>85</v>
      </c>
      <c r="AY234" s="19" t="s">
        <v>335</v>
      </c>
      <c r="BE234" s="228">
        <f>IF(N234="základní",J234,0)</f>
        <v>0</v>
      </c>
      <c r="BF234" s="228">
        <f>IF(N234="snížená",J234,0)</f>
        <v>0</v>
      </c>
      <c r="BG234" s="228">
        <f>IF(N234="zákl. přenesená",J234,0)</f>
        <v>0</v>
      </c>
      <c r="BH234" s="228">
        <f>IF(N234="sníž. přenesená",J234,0)</f>
        <v>0</v>
      </c>
      <c r="BI234" s="228">
        <f>IF(N234="nulová",J234,0)</f>
        <v>0</v>
      </c>
      <c r="BJ234" s="19" t="s">
        <v>83</v>
      </c>
      <c r="BK234" s="228">
        <f>ROUND(I234*H234,2)</f>
        <v>0</v>
      </c>
      <c r="BL234" s="19" t="s">
        <v>788</v>
      </c>
      <c r="BM234" s="227" t="s">
        <v>5520</v>
      </c>
    </row>
    <row r="235" s="2" customFormat="1">
      <c r="A235" s="40"/>
      <c r="B235" s="41"/>
      <c r="C235" s="42"/>
      <c r="D235" s="229" t="s">
        <v>343</v>
      </c>
      <c r="E235" s="42"/>
      <c r="F235" s="230" t="s">
        <v>5521</v>
      </c>
      <c r="G235" s="42"/>
      <c r="H235" s="42"/>
      <c r="I235" s="231"/>
      <c r="J235" s="42"/>
      <c r="K235" s="42"/>
      <c r="L235" s="46"/>
      <c r="M235" s="232"/>
      <c r="N235" s="233"/>
      <c r="O235" s="86"/>
      <c r="P235" s="86"/>
      <c r="Q235" s="86"/>
      <c r="R235" s="86"/>
      <c r="S235" s="86"/>
      <c r="T235" s="86"/>
      <c r="U235" s="87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T235" s="19" t="s">
        <v>343</v>
      </c>
      <c r="AU235" s="19" t="s">
        <v>85</v>
      </c>
    </row>
    <row r="236" s="2" customFormat="1">
      <c r="A236" s="40"/>
      <c r="B236" s="41"/>
      <c r="C236" s="42"/>
      <c r="D236" s="234" t="s">
        <v>345</v>
      </c>
      <c r="E236" s="42"/>
      <c r="F236" s="235" t="s">
        <v>5522</v>
      </c>
      <c r="G236" s="42"/>
      <c r="H236" s="42"/>
      <c r="I236" s="231"/>
      <c r="J236" s="42"/>
      <c r="K236" s="42"/>
      <c r="L236" s="46"/>
      <c r="M236" s="232"/>
      <c r="N236" s="233"/>
      <c r="O236" s="86"/>
      <c r="P236" s="86"/>
      <c r="Q236" s="86"/>
      <c r="R236" s="86"/>
      <c r="S236" s="86"/>
      <c r="T236" s="86"/>
      <c r="U236" s="87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T236" s="19" t="s">
        <v>345</v>
      </c>
      <c r="AU236" s="19" t="s">
        <v>85</v>
      </c>
    </row>
    <row r="237" s="2" customFormat="1" ht="16.5" customHeight="1">
      <c r="A237" s="40"/>
      <c r="B237" s="41"/>
      <c r="C237" s="257" t="s">
        <v>719</v>
      </c>
      <c r="D237" s="257" t="s">
        <v>395</v>
      </c>
      <c r="E237" s="258" t="s">
        <v>5523</v>
      </c>
      <c r="F237" s="259" t="s">
        <v>5524</v>
      </c>
      <c r="G237" s="260" t="s">
        <v>618</v>
      </c>
      <c r="H237" s="261">
        <v>494</v>
      </c>
      <c r="I237" s="262"/>
      <c r="J237" s="263">
        <f>ROUND(I237*H237,2)</f>
        <v>0</v>
      </c>
      <c r="K237" s="259" t="s">
        <v>341</v>
      </c>
      <c r="L237" s="264"/>
      <c r="M237" s="265" t="s">
        <v>19</v>
      </c>
      <c r="N237" s="266" t="s">
        <v>47</v>
      </c>
      <c r="O237" s="86"/>
      <c r="P237" s="225">
        <f>O237*H237</f>
        <v>0</v>
      </c>
      <c r="Q237" s="225">
        <v>4.0000000000000003E-05</v>
      </c>
      <c r="R237" s="225">
        <f>Q237*H237</f>
        <v>0.019760000000000003</v>
      </c>
      <c r="S237" s="225">
        <v>0</v>
      </c>
      <c r="T237" s="225">
        <f>S237*H237</f>
        <v>0</v>
      </c>
      <c r="U237" s="226" t="s">
        <v>19</v>
      </c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R237" s="227" t="s">
        <v>1256</v>
      </c>
      <c r="AT237" s="227" t="s">
        <v>395</v>
      </c>
      <c r="AU237" s="227" t="s">
        <v>85</v>
      </c>
      <c r="AY237" s="19" t="s">
        <v>335</v>
      </c>
      <c r="BE237" s="228">
        <f>IF(N237="základní",J237,0)</f>
        <v>0</v>
      </c>
      <c r="BF237" s="228">
        <f>IF(N237="snížená",J237,0)</f>
        <v>0</v>
      </c>
      <c r="BG237" s="228">
        <f>IF(N237="zákl. přenesená",J237,0)</f>
        <v>0</v>
      </c>
      <c r="BH237" s="228">
        <f>IF(N237="sníž. přenesená",J237,0)</f>
        <v>0</v>
      </c>
      <c r="BI237" s="228">
        <f>IF(N237="nulová",J237,0)</f>
        <v>0</v>
      </c>
      <c r="BJ237" s="19" t="s">
        <v>83</v>
      </c>
      <c r="BK237" s="228">
        <f>ROUND(I237*H237,2)</f>
        <v>0</v>
      </c>
      <c r="BL237" s="19" t="s">
        <v>1256</v>
      </c>
      <c r="BM237" s="227" t="s">
        <v>5525</v>
      </c>
    </row>
    <row r="238" s="2" customFormat="1">
      <c r="A238" s="40"/>
      <c r="B238" s="41"/>
      <c r="C238" s="42"/>
      <c r="D238" s="229" t="s">
        <v>343</v>
      </c>
      <c r="E238" s="42"/>
      <c r="F238" s="230" t="s">
        <v>5524</v>
      </c>
      <c r="G238" s="42"/>
      <c r="H238" s="42"/>
      <c r="I238" s="231"/>
      <c r="J238" s="42"/>
      <c r="K238" s="42"/>
      <c r="L238" s="46"/>
      <c r="M238" s="232"/>
      <c r="N238" s="233"/>
      <c r="O238" s="86"/>
      <c r="P238" s="86"/>
      <c r="Q238" s="86"/>
      <c r="R238" s="86"/>
      <c r="S238" s="86"/>
      <c r="T238" s="86"/>
      <c r="U238" s="87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T238" s="19" t="s">
        <v>343</v>
      </c>
      <c r="AU238" s="19" t="s">
        <v>85</v>
      </c>
    </row>
    <row r="239" s="2" customFormat="1" ht="16.5" customHeight="1">
      <c r="A239" s="40"/>
      <c r="B239" s="41"/>
      <c r="C239" s="216" t="s">
        <v>725</v>
      </c>
      <c r="D239" s="216" t="s">
        <v>337</v>
      </c>
      <c r="E239" s="217" t="s">
        <v>5305</v>
      </c>
      <c r="F239" s="218" t="s">
        <v>5306</v>
      </c>
      <c r="G239" s="219" t="s">
        <v>19</v>
      </c>
      <c r="H239" s="220">
        <v>1</v>
      </c>
      <c r="I239" s="221"/>
      <c r="J239" s="222">
        <f>ROUND(I239*H239,2)</f>
        <v>0</v>
      </c>
      <c r="K239" s="218" t="s">
        <v>19</v>
      </c>
      <c r="L239" s="46"/>
      <c r="M239" s="223" t="s">
        <v>19</v>
      </c>
      <c r="N239" s="224" t="s">
        <v>47</v>
      </c>
      <c r="O239" s="86"/>
      <c r="P239" s="225">
        <f>O239*H239</f>
        <v>0</v>
      </c>
      <c r="Q239" s="225">
        <v>0</v>
      </c>
      <c r="R239" s="225">
        <f>Q239*H239</f>
        <v>0</v>
      </c>
      <c r="S239" s="225">
        <v>0</v>
      </c>
      <c r="T239" s="225">
        <f>S239*H239</f>
        <v>0</v>
      </c>
      <c r="U239" s="226" t="s">
        <v>19</v>
      </c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R239" s="227" t="s">
        <v>447</v>
      </c>
      <c r="AT239" s="227" t="s">
        <v>337</v>
      </c>
      <c r="AU239" s="227" t="s">
        <v>85</v>
      </c>
      <c r="AY239" s="19" t="s">
        <v>335</v>
      </c>
      <c r="BE239" s="228">
        <f>IF(N239="základní",J239,0)</f>
        <v>0</v>
      </c>
      <c r="BF239" s="228">
        <f>IF(N239="snížená",J239,0)</f>
        <v>0</v>
      </c>
      <c r="BG239" s="228">
        <f>IF(N239="zákl. přenesená",J239,0)</f>
        <v>0</v>
      </c>
      <c r="BH239" s="228">
        <f>IF(N239="sníž. přenesená",J239,0)</f>
        <v>0</v>
      </c>
      <c r="BI239" s="228">
        <f>IF(N239="nulová",J239,0)</f>
        <v>0</v>
      </c>
      <c r="BJ239" s="19" t="s">
        <v>83</v>
      </c>
      <c r="BK239" s="228">
        <f>ROUND(I239*H239,2)</f>
        <v>0</v>
      </c>
      <c r="BL239" s="19" t="s">
        <v>447</v>
      </c>
      <c r="BM239" s="227" t="s">
        <v>5526</v>
      </c>
    </row>
    <row r="240" s="2" customFormat="1">
      <c r="A240" s="40"/>
      <c r="B240" s="41"/>
      <c r="C240" s="42"/>
      <c r="D240" s="229" t="s">
        <v>343</v>
      </c>
      <c r="E240" s="42"/>
      <c r="F240" s="230" t="s">
        <v>5306</v>
      </c>
      <c r="G240" s="42"/>
      <c r="H240" s="42"/>
      <c r="I240" s="231"/>
      <c r="J240" s="42"/>
      <c r="K240" s="42"/>
      <c r="L240" s="46"/>
      <c r="M240" s="232"/>
      <c r="N240" s="233"/>
      <c r="O240" s="86"/>
      <c r="P240" s="86"/>
      <c r="Q240" s="86"/>
      <c r="R240" s="86"/>
      <c r="S240" s="86"/>
      <c r="T240" s="86"/>
      <c r="U240" s="87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T240" s="19" t="s">
        <v>343</v>
      </c>
      <c r="AU240" s="19" t="s">
        <v>85</v>
      </c>
    </row>
    <row r="241" s="2" customFormat="1" ht="16.5" customHeight="1">
      <c r="A241" s="40"/>
      <c r="B241" s="41"/>
      <c r="C241" s="216" t="s">
        <v>731</v>
      </c>
      <c r="D241" s="216" t="s">
        <v>337</v>
      </c>
      <c r="E241" s="217" t="s">
        <v>5302</v>
      </c>
      <c r="F241" s="218" t="s">
        <v>5303</v>
      </c>
      <c r="G241" s="219" t="s">
        <v>19</v>
      </c>
      <c r="H241" s="220">
        <v>1</v>
      </c>
      <c r="I241" s="221"/>
      <c r="J241" s="222">
        <f>ROUND(I241*H241,2)</f>
        <v>0</v>
      </c>
      <c r="K241" s="218" t="s">
        <v>19</v>
      </c>
      <c r="L241" s="46"/>
      <c r="M241" s="223" t="s">
        <v>19</v>
      </c>
      <c r="N241" s="224" t="s">
        <v>47</v>
      </c>
      <c r="O241" s="86"/>
      <c r="P241" s="225">
        <f>O241*H241</f>
        <v>0</v>
      </c>
      <c r="Q241" s="225">
        <v>0</v>
      </c>
      <c r="R241" s="225">
        <f>Q241*H241</f>
        <v>0</v>
      </c>
      <c r="S241" s="225">
        <v>0</v>
      </c>
      <c r="T241" s="225">
        <f>S241*H241</f>
        <v>0</v>
      </c>
      <c r="U241" s="226" t="s">
        <v>19</v>
      </c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R241" s="227" t="s">
        <v>447</v>
      </c>
      <c r="AT241" s="227" t="s">
        <v>337</v>
      </c>
      <c r="AU241" s="227" t="s">
        <v>85</v>
      </c>
      <c r="AY241" s="19" t="s">
        <v>335</v>
      </c>
      <c r="BE241" s="228">
        <f>IF(N241="základní",J241,0)</f>
        <v>0</v>
      </c>
      <c r="BF241" s="228">
        <f>IF(N241="snížená",J241,0)</f>
        <v>0</v>
      </c>
      <c r="BG241" s="228">
        <f>IF(N241="zákl. přenesená",J241,0)</f>
        <v>0</v>
      </c>
      <c r="BH241" s="228">
        <f>IF(N241="sníž. přenesená",J241,0)</f>
        <v>0</v>
      </c>
      <c r="BI241" s="228">
        <f>IF(N241="nulová",J241,0)</f>
        <v>0</v>
      </c>
      <c r="BJ241" s="19" t="s">
        <v>83</v>
      </c>
      <c r="BK241" s="228">
        <f>ROUND(I241*H241,2)</f>
        <v>0</v>
      </c>
      <c r="BL241" s="19" t="s">
        <v>447</v>
      </c>
      <c r="BM241" s="227" t="s">
        <v>5527</v>
      </c>
    </row>
    <row r="242" s="2" customFormat="1">
      <c r="A242" s="40"/>
      <c r="B242" s="41"/>
      <c r="C242" s="42"/>
      <c r="D242" s="229" t="s">
        <v>343</v>
      </c>
      <c r="E242" s="42"/>
      <c r="F242" s="230" t="s">
        <v>5303</v>
      </c>
      <c r="G242" s="42"/>
      <c r="H242" s="42"/>
      <c r="I242" s="231"/>
      <c r="J242" s="42"/>
      <c r="K242" s="42"/>
      <c r="L242" s="46"/>
      <c r="M242" s="232"/>
      <c r="N242" s="233"/>
      <c r="O242" s="86"/>
      <c r="P242" s="86"/>
      <c r="Q242" s="86"/>
      <c r="R242" s="86"/>
      <c r="S242" s="86"/>
      <c r="T242" s="86"/>
      <c r="U242" s="87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T242" s="19" t="s">
        <v>343</v>
      </c>
      <c r="AU242" s="19" t="s">
        <v>85</v>
      </c>
    </row>
    <row r="243" s="2" customFormat="1" ht="21.75" customHeight="1">
      <c r="A243" s="40"/>
      <c r="B243" s="41"/>
      <c r="C243" s="257" t="s">
        <v>769</v>
      </c>
      <c r="D243" s="257" t="s">
        <v>395</v>
      </c>
      <c r="E243" s="258" t="s">
        <v>5528</v>
      </c>
      <c r="F243" s="259" t="s">
        <v>5529</v>
      </c>
      <c r="G243" s="260" t="s">
        <v>666</v>
      </c>
      <c r="H243" s="261">
        <v>4</v>
      </c>
      <c r="I243" s="262"/>
      <c r="J243" s="263">
        <f>ROUND(I243*H243,2)</f>
        <v>0</v>
      </c>
      <c r="K243" s="259" t="s">
        <v>341</v>
      </c>
      <c r="L243" s="264"/>
      <c r="M243" s="265" t="s">
        <v>19</v>
      </c>
      <c r="N243" s="266" t="s">
        <v>47</v>
      </c>
      <c r="O243" s="86"/>
      <c r="P243" s="225">
        <f>O243*H243</f>
        <v>0</v>
      </c>
      <c r="Q243" s="225">
        <v>0.00029999999999999997</v>
      </c>
      <c r="R243" s="225">
        <f>Q243*H243</f>
        <v>0.0011999999999999999</v>
      </c>
      <c r="S243" s="225">
        <v>0</v>
      </c>
      <c r="T243" s="225">
        <f>S243*H243</f>
        <v>0</v>
      </c>
      <c r="U243" s="226" t="s">
        <v>19</v>
      </c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R243" s="227" t="s">
        <v>565</v>
      </c>
      <c r="AT243" s="227" t="s">
        <v>395</v>
      </c>
      <c r="AU243" s="227" t="s">
        <v>85</v>
      </c>
      <c r="AY243" s="19" t="s">
        <v>335</v>
      </c>
      <c r="BE243" s="228">
        <f>IF(N243="základní",J243,0)</f>
        <v>0</v>
      </c>
      <c r="BF243" s="228">
        <f>IF(N243="snížená",J243,0)</f>
        <v>0</v>
      </c>
      <c r="BG243" s="228">
        <f>IF(N243="zákl. přenesená",J243,0)</f>
        <v>0</v>
      </c>
      <c r="BH243" s="228">
        <f>IF(N243="sníž. přenesená",J243,0)</f>
        <v>0</v>
      </c>
      <c r="BI243" s="228">
        <f>IF(N243="nulová",J243,0)</f>
        <v>0</v>
      </c>
      <c r="BJ243" s="19" t="s">
        <v>83</v>
      </c>
      <c r="BK243" s="228">
        <f>ROUND(I243*H243,2)</f>
        <v>0</v>
      </c>
      <c r="BL243" s="19" t="s">
        <v>447</v>
      </c>
      <c r="BM243" s="227" t="s">
        <v>5530</v>
      </c>
    </row>
    <row r="244" s="2" customFormat="1">
      <c r="A244" s="40"/>
      <c r="B244" s="41"/>
      <c r="C244" s="42"/>
      <c r="D244" s="229" t="s">
        <v>343</v>
      </c>
      <c r="E244" s="42"/>
      <c r="F244" s="230" t="s">
        <v>5529</v>
      </c>
      <c r="G244" s="42"/>
      <c r="H244" s="42"/>
      <c r="I244" s="231"/>
      <c r="J244" s="42"/>
      <c r="K244" s="42"/>
      <c r="L244" s="46"/>
      <c r="M244" s="232"/>
      <c r="N244" s="233"/>
      <c r="O244" s="86"/>
      <c r="P244" s="86"/>
      <c r="Q244" s="86"/>
      <c r="R244" s="86"/>
      <c r="S244" s="86"/>
      <c r="T244" s="86"/>
      <c r="U244" s="87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T244" s="19" t="s">
        <v>343</v>
      </c>
      <c r="AU244" s="19" t="s">
        <v>85</v>
      </c>
    </row>
    <row r="245" s="2" customFormat="1" ht="16.5" customHeight="1">
      <c r="A245" s="40"/>
      <c r="B245" s="41"/>
      <c r="C245" s="216" t="s">
        <v>794</v>
      </c>
      <c r="D245" s="216" t="s">
        <v>337</v>
      </c>
      <c r="E245" s="217" t="s">
        <v>5531</v>
      </c>
      <c r="F245" s="218" t="s">
        <v>5011</v>
      </c>
      <c r="G245" s="219" t="s">
        <v>618</v>
      </c>
      <c r="H245" s="220">
        <v>2</v>
      </c>
      <c r="I245" s="221"/>
      <c r="J245" s="222">
        <f>ROUND(I245*H245,2)</f>
        <v>0</v>
      </c>
      <c r="K245" s="218" t="s">
        <v>19</v>
      </c>
      <c r="L245" s="46"/>
      <c r="M245" s="223" t="s">
        <v>19</v>
      </c>
      <c r="N245" s="224" t="s">
        <v>47</v>
      </c>
      <c r="O245" s="86"/>
      <c r="P245" s="225">
        <f>O245*H245</f>
        <v>0</v>
      </c>
      <c r="Q245" s="225">
        <v>0</v>
      </c>
      <c r="R245" s="225">
        <f>Q245*H245</f>
        <v>0</v>
      </c>
      <c r="S245" s="225">
        <v>0</v>
      </c>
      <c r="T245" s="225">
        <f>S245*H245</f>
        <v>0</v>
      </c>
      <c r="U245" s="226" t="s">
        <v>19</v>
      </c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R245" s="227" t="s">
        <v>447</v>
      </c>
      <c r="AT245" s="227" t="s">
        <v>337</v>
      </c>
      <c r="AU245" s="227" t="s">
        <v>85</v>
      </c>
      <c r="AY245" s="19" t="s">
        <v>335</v>
      </c>
      <c r="BE245" s="228">
        <f>IF(N245="základní",J245,0)</f>
        <v>0</v>
      </c>
      <c r="BF245" s="228">
        <f>IF(N245="snížená",J245,0)</f>
        <v>0</v>
      </c>
      <c r="BG245" s="228">
        <f>IF(N245="zákl. přenesená",J245,0)</f>
        <v>0</v>
      </c>
      <c r="BH245" s="228">
        <f>IF(N245="sníž. přenesená",J245,0)</f>
        <v>0</v>
      </c>
      <c r="BI245" s="228">
        <f>IF(N245="nulová",J245,0)</f>
        <v>0</v>
      </c>
      <c r="BJ245" s="19" t="s">
        <v>83</v>
      </c>
      <c r="BK245" s="228">
        <f>ROUND(I245*H245,2)</f>
        <v>0</v>
      </c>
      <c r="BL245" s="19" t="s">
        <v>447</v>
      </c>
      <c r="BM245" s="227" t="s">
        <v>5532</v>
      </c>
    </row>
    <row r="246" s="2" customFormat="1">
      <c r="A246" s="40"/>
      <c r="B246" s="41"/>
      <c r="C246" s="42"/>
      <c r="D246" s="229" t="s">
        <v>343</v>
      </c>
      <c r="E246" s="42"/>
      <c r="F246" s="230" t="s">
        <v>5011</v>
      </c>
      <c r="G246" s="42"/>
      <c r="H246" s="42"/>
      <c r="I246" s="231"/>
      <c r="J246" s="42"/>
      <c r="K246" s="42"/>
      <c r="L246" s="46"/>
      <c r="M246" s="232"/>
      <c r="N246" s="233"/>
      <c r="O246" s="86"/>
      <c r="P246" s="86"/>
      <c r="Q246" s="86"/>
      <c r="R246" s="86"/>
      <c r="S246" s="86"/>
      <c r="T246" s="86"/>
      <c r="U246" s="87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T246" s="19" t="s">
        <v>343</v>
      </c>
      <c r="AU246" s="19" t="s">
        <v>85</v>
      </c>
    </row>
    <row r="247" s="2" customFormat="1" ht="16.5" customHeight="1">
      <c r="A247" s="40"/>
      <c r="B247" s="41"/>
      <c r="C247" s="257" t="s">
        <v>800</v>
      </c>
      <c r="D247" s="257" t="s">
        <v>395</v>
      </c>
      <c r="E247" s="258" t="s">
        <v>5014</v>
      </c>
      <c r="F247" s="259" t="s">
        <v>5015</v>
      </c>
      <c r="G247" s="260" t="s">
        <v>666</v>
      </c>
      <c r="H247" s="261">
        <v>2</v>
      </c>
      <c r="I247" s="262"/>
      <c r="J247" s="263">
        <f>ROUND(I247*H247,2)</f>
        <v>0</v>
      </c>
      <c r="K247" s="259" t="s">
        <v>19</v>
      </c>
      <c r="L247" s="264"/>
      <c r="M247" s="265" t="s">
        <v>19</v>
      </c>
      <c r="N247" s="266" t="s">
        <v>47</v>
      </c>
      <c r="O247" s="86"/>
      <c r="P247" s="225">
        <f>O247*H247</f>
        <v>0</v>
      </c>
      <c r="Q247" s="225">
        <v>2.0000000000000002E-05</v>
      </c>
      <c r="R247" s="225">
        <f>Q247*H247</f>
        <v>4.0000000000000003E-05</v>
      </c>
      <c r="S247" s="225">
        <v>0</v>
      </c>
      <c r="T247" s="225">
        <f>S247*H247</f>
        <v>0</v>
      </c>
      <c r="U247" s="226" t="s">
        <v>19</v>
      </c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R247" s="227" t="s">
        <v>565</v>
      </c>
      <c r="AT247" s="227" t="s">
        <v>395</v>
      </c>
      <c r="AU247" s="227" t="s">
        <v>85</v>
      </c>
      <c r="AY247" s="19" t="s">
        <v>335</v>
      </c>
      <c r="BE247" s="228">
        <f>IF(N247="základní",J247,0)</f>
        <v>0</v>
      </c>
      <c r="BF247" s="228">
        <f>IF(N247="snížená",J247,0)</f>
        <v>0</v>
      </c>
      <c r="BG247" s="228">
        <f>IF(N247="zákl. přenesená",J247,0)</f>
        <v>0</v>
      </c>
      <c r="BH247" s="228">
        <f>IF(N247="sníž. přenesená",J247,0)</f>
        <v>0</v>
      </c>
      <c r="BI247" s="228">
        <f>IF(N247="nulová",J247,0)</f>
        <v>0</v>
      </c>
      <c r="BJ247" s="19" t="s">
        <v>83</v>
      </c>
      <c r="BK247" s="228">
        <f>ROUND(I247*H247,2)</f>
        <v>0</v>
      </c>
      <c r="BL247" s="19" t="s">
        <v>447</v>
      </c>
      <c r="BM247" s="227" t="s">
        <v>5533</v>
      </c>
    </row>
    <row r="248" s="2" customFormat="1">
      <c r="A248" s="40"/>
      <c r="B248" s="41"/>
      <c r="C248" s="42"/>
      <c r="D248" s="229" t="s">
        <v>343</v>
      </c>
      <c r="E248" s="42"/>
      <c r="F248" s="230" t="s">
        <v>5017</v>
      </c>
      <c r="G248" s="42"/>
      <c r="H248" s="42"/>
      <c r="I248" s="231"/>
      <c r="J248" s="42"/>
      <c r="K248" s="42"/>
      <c r="L248" s="46"/>
      <c r="M248" s="232"/>
      <c r="N248" s="233"/>
      <c r="O248" s="86"/>
      <c r="P248" s="86"/>
      <c r="Q248" s="86"/>
      <c r="R248" s="86"/>
      <c r="S248" s="86"/>
      <c r="T248" s="86"/>
      <c r="U248" s="87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T248" s="19" t="s">
        <v>343</v>
      </c>
      <c r="AU248" s="19" t="s">
        <v>85</v>
      </c>
    </row>
    <row r="249" s="2" customFormat="1" ht="16.5" customHeight="1">
      <c r="A249" s="40"/>
      <c r="B249" s="41"/>
      <c r="C249" s="216" t="s">
        <v>2533</v>
      </c>
      <c r="D249" s="216" t="s">
        <v>337</v>
      </c>
      <c r="E249" s="217" t="s">
        <v>5534</v>
      </c>
      <c r="F249" s="218" t="s">
        <v>5535</v>
      </c>
      <c r="G249" s="219" t="s">
        <v>364</v>
      </c>
      <c r="H249" s="220">
        <v>0.97499999999999998</v>
      </c>
      <c r="I249" s="221"/>
      <c r="J249" s="222">
        <f>ROUND(I249*H249,2)</f>
        <v>0</v>
      </c>
      <c r="K249" s="218" t="s">
        <v>341</v>
      </c>
      <c r="L249" s="46"/>
      <c r="M249" s="223" t="s">
        <v>19</v>
      </c>
      <c r="N249" s="224" t="s">
        <v>47</v>
      </c>
      <c r="O249" s="86"/>
      <c r="P249" s="225">
        <f>O249*H249</f>
        <v>0</v>
      </c>
      <c r="Q249" s="225">
        <v>0</v>
      </c>
      <c r="R249" s="225">
        <f>Q249*H249</f>
        <v>0</v>
      </c>
      <c r="S249" s="225">
        <v>0</v>
      </c>
      <c r="T249" s="225">
        <f>S249*H249</f>
        <v>0</v>
      </c>
      <c r="U249" s="226" t="s">
        <v>19</v>
      </c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R249" s="227" t="s">
        <v>447</v>
      </c>
      <c r="AT249" s="227" t="s">
        <v>337</v>
      </c>
      <c r="AU249" s="227" t="s">
        <v>85</v>
      </c>
      <c r="AY249" s="19" t="s">
        <v>335</v>
      </c>
      <c r="BE249" s="228">
        <f>IF(N249="základní",J249,0)</f>
        <v>0</v>
      </c>
      <c r="BF249" s="228">
        <f>IF(N249="snížená",J249,0)</f>
        <v>0</v>
      </c>
      <c r="BG249" s="228">
        <f>IF(N249="zákl. přenesená",J249,0)</f>
        <v>0</v>
      </c>
      <c r="BH249" s="228">
        <f>IF(N249="sníž. přenesená",J249,0)</f>
        <v>0</v>
      </c>
      <c r="BI249" s="228">
        <f>IF(N249="nulová",J249,0)</f>
        <v>0</v>
      </c>
      <c r="BJ249" s="19" t="s">
        <v>83</v>
      </c>
      <c r="BK249" s="228">
        <f>ROUND(I249*H249,2)</f>
        <v>0</v>
      </c>
      <c r="BL249" s="19" t="s">
        <v>447</v>
      </c>
      <c r="BM249" s="227" t="s">
        <v>5536</v>
      </c>
    </row>
    <row r="250" s="2" customFormat="1">
      <c r="A250" s="40"/>
      <c r="B250" s="41"/>
      <c r="C250" s="42"/>
      <c r="D250" s="229" t="s">
        <v>343</v>
      </c>
      <c r="E250" s="42"/>
      <c r="F250" s="230" t="s">
        <v>5537</v>
      </c>
      <c r="G250" s="42"/>
      <c r="H250" s="42"/>
      <c r="I250" s="231"/>
      <c r="J250" s="42"/>
      <c r="K250" s="42"/>
      <c r="L250" s="46"/>
      <c r="M250" s="232"/>
      <c r="N250" s="233"/>
      <c r="O250" s="86"/>
      <c r="P250" s="86"/>
      <c r="Q250" s="86"/>
      <c r="R250" s="86"/>
      <c r="S250" s="86"/>
      <c r="T250" s="86"/>
      <c r="U250" s="87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T250" s="19" t="s">
        <v>343</v>
      </c>
      <c r="AU250" s="19" t="s">
        <v>85</v>
      </c>
    </row>
    <row r="251" s="2" customFormat="1">
      <c r="A251" s="40"/>
      <c r="B251" s="41"/>
      <c r="C251" s="42"/>
      <c r="D251" s="234" t="s">
        <v>345</v>
      </c>
      <c r="E251" s="42"/>
      <c r="F251" s="235" t="s">
        <v>5538</v>
      </c>
      <c r="G251" s="42"/>
      <c r="H251" s="42"/>
      <c r="I251" s="231"/>
      <c r="J251" s="42"/>
      <c r="K251" s="42"/>
      <c r="L251" s="46"/>
      <c r="M251" s="232"/>
      <c r="N251" s="233"/>
      <c r="O251" s="86"/>
      <c r="P251" s="86"/>
      <c r="Q251" s="86"/>
      <c r="R251" s="86"/>
      <c r="S251" s="86"/>
      <c r="T251" s="86"/>
      <c r="U251" s="87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T251" s="19" t="s">
        <v>345</v>
      </c>
      <c r="AU251" s="19" t="s">
        <v>85</v>
      </c>
    </row>
    <row r="252" s="12" customFormat="1" ht="25.92" customHeight="1">
      <c r="A252" s="12"/>
      <c r="B252" s="200"/>
      <c r="C252" s="201"/>
      <c r="D252" s="202" t="s">
        <v>75</v>
      </c>
      <c r="E252" s="203" t="s">
        <v>3092</v>
      </c>
      <c r="F252" s="203" t="s">
        <v>3093</v>
      </c>
      <c r="G252" s="201"/>
      <c r="H252" s="201"/>
      <c r="I252" s="204"/>
      <c r="J252" s="205">
        <f>BK252</f>
        <v>0</v>
      </c>
      <c r="K252" s="201"/>
      <c r="L252" s="206"/>
      <c r="M252" s="207"/>
      <c r="N252" s="208"/>
      <c r="O252" s="208"/>
      <c r="P252" s="209">
        <f>P253</f>
        <v>0</v>
      </c>
      <c r="Q252" s="208"/>
      <c r="R252" s="209">
        <f>R253</f>
        <v>0</v>
      </c>
      <c r="S252" s="208"/>
      <c r="T252" s="209">
        <f>T253</f>
        <v>0</v>
      </c>
      <c r="U252" s="210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R252" s="211" t="s">
        <v>369</v>
      </c>
      <c r="AT252" s="212" t="s">
        <v>75</v>
      </c>
      <c r="AU252" s="212" t="s">
        <v>76</v>
      </c>
      <c r="AY252" s="211" t="s">
        <v>335</v>
      </c>
      <c r="BK252" s="213">
        <f>BK253</f>
        <v>0</v>
      </c>
    </row>
    <row r="253" s="12" customFormat="1" ht="22.8" customHeight="1">
      <c r="A253" s="12"/>
      <c r="B253" s="200"/>
      <c r="C253" s="201"/>
      <c r="D253" s="202" t="s">
        <v>75</v>
      </c>
      <c r="E253" s="214" t="s">
        <v>3105</v>
      </c>
      <c r="F253" s="214" t="s">
        <v>3106</v>
      </c>
      <c r="G253" s="201"/>
      <c r="H253" s="201"/>
      <c r="I253" s="204"/>
      <c r="J253" s="215">
        <f>BK253</f>
        <v>0</v>
      </c>
      <c r="K253" s="201"/>
      <c r="L253" s="206"/>
      <c r="M253" s="207"/>
      <c r="N253" s="208"/>
      <c r="O253" s="208"/>
      <c r="P253" s="209">
        <f>SUM(P254:P257)</f>
        <v>0</v>
      </c>
      <c r="Q253" s="208"/>
      <c r="R253" s="209">
        <f>SUM(R254:R257)</f>
        <v>0</v>
      </c>
      <c r="S253" s="208"/>
      <c r="T253" s="209">
        <f>SUM(T254:T257)</f>
        <v>0</v>
      </c>
      <c r="U253" s="210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R253" s="211" t="s">
        <v>369</v>
      </c>
      <c r="AT253" s="212" t="s">
        <v>75</v>
      </c>
      <c r="AU253" s="212" t="s">
        <v>83</v>
      </c>
      <c r="AY253" s="211" t="s">
        <v>335</v>
      </c>
      <c r="BK253" s="213">
        <f>SUM(BK254:BK257)</f>
        <v>0</v>
      </c>
    </row>
    <row r="254" s="2" customFormat="1" ht="16.5" customHeight="1">
      <c r="A254" s="40"/>
      <c r="B254" s="41"/>
      <c r="C254" s="216" t="s">
        <v>737</v>
      </c>
      <c r="D254" s="216" t="s">
        <v>337</v>
      </c>
      <c r="E254" s="217" t="s">
        <v>5319</v>
      </c>
      <c r="F254" s="218" t="s">
        <v>5320</v>
      </c>
      <c r="G254" s="219" t="s">
        <v>5321</v>
      </c>
      <c r="H254" s="220">
        <v>1</v>
      </c>
      <c r="I254" s="221"/>
      <c r="J254" s="222">
        <f>ROUND(I254*H254,2)</f>
        <v>0</v>
      </c>
      <c r="K254" s="218" t="s">
        <v>341</v>
      </c>
      <c r="L254" s="46"/>
      <c r="M254" s="223" t="s">
        <v>19</v>
      </c>
      <c r="N254" s="224" t="s">
        <v>47</v>
      </c>
      <c r="O254" s="86"/>
      <c r="P254" s="225">
        <f>O254*H254</f>
        <v>0</v>
      </c>
      <c r="Q254" s="225">
        <v>0</v>
      </c>
      <c r="R254" s="225">
        <f>Q254*H254</f>
        <v>0</v>
      </c>
      <c r="S254" s="225">
        <v>0</v>
      </c>
      <c r="T254" s="225">
        <f>S254*H254</f>
        <v>0</v>
      </c>
      <c r="U254" s="226" t="s">
        <v>19</v>
      </c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R254" s="227" t="s">
        <v>3098</v>
      </c>
      <c r="AT254" s="227" t="s">
        <v>337</v>
      </c>
      <c r="AU254" s="227" t="s">
        <v>85</v>
      </c>
      <c r="AY254" s="19" t="s">
        <v>335</v>
      </c>
      <c r="BE254" s="228">
        <f>IF(N254="základní",J254,0)</f>
        <v>0</v>
      </c>
      <c r="BF254" s="228">
        <f>IF(N254="snížená",J254,0)</f>
        <v>0</v>
      </c>
      <c r="BG254" s="228">
        <f>IF(N254="zákl. přenesená",J254,0)</f>
        <v>0</v>
      </c>
      <c r="BH254" s="228">
        <f>IF(N254="sníž. přenesená",J254,0)</f>
        <v>0</v>
      </c>
      <c r="BI254" s="228">
        <f>IF(N254="nulová",J254,0)</f>
        <v>0</v>
      </c>
      <c r="BJ254" s="19" t="s">
        <v>83</v>
      </c>
      <c r="BK254" s="228">
        <f>ROUND(I254*H254,2)</f>
        <v>0</v>
      </c>
      <c r="BL254" s="19" t="s">
        <v>3098</v>
      </c>
      <c r="BM254" s="227" t="s">
        <v>5539</v>
      </c>
    </row>
    <row r="255" s="2" customFormat="1">
      <c r="A255" s="40"/>
      <c r="B255" s="41"/>
      <c r="C255" s="42"/>
      <c r="D255" s="229" t="s">
        <v>343</v>
      </c>
      <c r="E255" s="42"/>
      <c r="F255" s="230" t="s">
        <v>5320</v>
      </c>
      <c r="G255" s="42"/>
      <c r="H255" s="42"/>
      <c r="I255" s="231"/>
      <c r="J255" s="42"/>
      <c r="K255" s="42"/>
      <c r="L255" s="46"/>
      <c r="M255" s="232"/>
      <c r="N255" s="233"/>
      <c r="O255" s="86"/>
      <c r="P255" s="86"/>
      <c r="Q255" s="86"/>
      <c r="R255" s="86"/>
      <c r="S255" s="86"/>
      <c r="T255" s="86"/>
      <c r="U255" s="87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T255" s="19" t="s">
        <v>343</v>
      </c>
      <c r="AU255" s="19" t="s">
        <v>85</v>
      </c>
    </row>
    <row r="256" s="2" customFormat="1">
      <c r="A256" s="40"/>
      <c r="B256" s="41"/>
      <c r="C256" s="42"/>
      <c r="D256" s="234" t="s">
        <v>345</v>
      </c>
      <c r="E256" s="42"/>
      <c r="F256" s="235" t="s">
        <v>5323</v>
      </c>
      <c r="G256" s="42"/>
      <c r="H256" s="42"/>
      <c r="I256" s="231"/>
      <c r="J256" s="42"/>
      <c r="K256" s="42"/>
      <c r="L256" s="46"/>
      <c r="M256" s="232"/>
      <c r="N256" s="233"/>
      <c r="O256" s="86"/>
      <c r="P256" s="86"/>
      <c r="Q256" s="86"/>
      <c r="R256" s="86"/>
      <c r="S256" s="86"/>
      <c r="T256" s="86"/>
      <c r="U256" s="87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T256" s="19" t="s">
        <v>345</v>
      </c>
      <c r="AU256" s="19" t="s">
        <v>85</v>
      </c>
    </row>
    <row r="257" s="2" customFormat="1">
      <c r="A257" s="40"/>
      <c r="B257" s="41"/>
      <c r="C257" s="42"/>
      <c r="D257" s="229" t="s">
        <v>928</v>
      </c>
      <c r="E257" s="42"/>
      <c r="F257" s="289" t="s">
        <v>5324</v>
      </c>
      <c r="G257" s="42"/>
      <c r="H257" s="42"/>
      <c r="I257" s="231"/>
      <c r="J257" s="42"/>
      <c r="K257" s="42"/>
      <c r="L257" s="46"/>
      <c r="M257" s="293"/>
      <c r="N257" s="294"/>
      <c r="O257" s="295"/>
      <c r="P257" s="295"/>
      <c r="Q257" s="295"/>
      <c r="R257" s="295"/>
      <c r="S257" s="295"/>
      <c r="T257" s="295"/>
      <c r="U257" s="296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T257" s="19" t="s">
        <v>928</v>
      </c>
      <c r="AU257" s="19" t="s">
        <v>85</v>
      </c>
    </row>
    <row r="258" s="2" customFormat="1" ht="6.96" customHeight="1">
      <c r="A258" s="40"/>
      <c r="B258" s="61"/>
      <c r="C258" s="62"/>
      <c r="D258" s="62"/>
      <c r="E258" s="62"/>
      <c r="F258" s="62"/>
      <c r="G258" s="62"/>
      <c r="H258" s="62"/>
      <c r="I258" s="62"/>
      <c r="J258" s="62"/>
      <c r="K258" s="62"/>
      <c r="L258" s="46"/>
      <c r="M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</row>
  </sheetData>
  <sheetProtection sheet="1" autoFilter="0" formatColumns="0" formatRows="0" objects="1" scenarios="1" spinCount="100000" saltValue="LjbbMrnQ5po2dzqWLV/BJRAcyZAjtTEkZ2SEqaa0KXr5qR72h5W8O2Wn+H0KWfLyERC4azykCs/3ne1n4DGPxg==" hashValue="hZUzWkIAzsPr1GAEzKJgqCg8lktZ0o9zUvlKSarBFpaq9XFtRdrmc7+hKyn6YFnn8GrmHMdGPXwD2WJBtlnAFA==" algorithmName="SHA-512" password="B0A8"/>
  <autoFilter ref="C95:K257"/>
  <mergeCells count="15">
    <mergeCell ref="E7:H7"/>
    <mergeCell ref="E11:H11"/>
    <mergeCell ref="E9:H9"/>
    <mergeCell ref="E13:H13"/>
    <mergeCell ref="E22:H22"/>
    <mergeCell ref="E31:H31"/>
    <mergeCell ref="E52:H52"/>
    <mergeCell ref="E56:H56"/>
    <mergeCell ref="E54:H54"/>
    <mergeCell ref="E58:H58"/>
    <mergeCell ref="E82:H82"/>
    <mergeCell ref="E86:H86"/>
    <mergeCell ref="E84:H84"/>
    <mergeCell ref="E88:H88"/>
    <mergeCell ref="L2:V2"/>
  </mergeCells>
  <hyperlinks>
    <hyperlink ref="F101" r:id="rId1" display="https://podminky.urs.cz/item/CS_URS_2022_02/741810003"/>
    <hyperlink ref="F105" r:id="rId2" display="https://podminky.urs.cz/item/CS_URS_2022_02/742110002"/>
    <hyperlink ref="F110" r:id="rId3" display="https://podminky.urs.cz/item/CS_URS_2022_02/742110104"/>
    <hyperlink ref="F117" r:id="rId4" display="https://podminky.urs.cz/item/CS_URS_2022_02/742110124"/>
    <hyperlink ref="F124" r:id="rId5" display="https://podminky.urs.cz/item/CS_URS_2022_02/742110161"/>
    <hyperlink ref="F129" r:id="rId6" display="https://podminky.urs.cz/item/CS_URS_2022_02/741110402"/>
    <hyperlink ref="F135" r:id="rId7" display="https://podminky.urs.cz/item/CS_URS_2022_02/742121001"/>
    <hyperlink ref="F145" r:id="rId8" display="https://podminky.urs.cz/item/CS_URS_2022_02/742190004"/>
    <hyperlink ref="F150" r:id="rId9" display="https://podminky.urs.cz/item/CS_URS_2022_02/742210002"/>
    <hyperlink ref="F157" r:id="rId10" display="https://podminky.urs.cz/item/CS_URS_2022_02/742210005"/>
    <hyperlink ref="F160" r:id="rId11" display="https://podminky.urs.cz/item/CS_URS_2022_02/742210006"/>
    <hyperlink ref="F165" r:id="rId12" display="https://podminky.urs.cz/item/CS_URS_2022_02/742210021"/>
    <hyperlink ref="F170" r:id="rId13" display="https://podminky.urs.cz/item/CS_URS_2022_02/742210041"/>
    <hyperlink ref="F175" r:id="rId14" display="https://podminky.urs.cz/item/CS_URS_2022_02/742210111"/>
    <hyperlink ref="F186" r:id="rId15" display="https://podminky.urs.cz/item/CS_URS_2022_02/742210128"/>
    <hyperlink ref="F189" r:id="rId16" display="https://podminky.urs.cz/item/CS_URS_2022_02/742210131"/>
    <hyperlink ref="F192" r:id="rId17" display="https://podminky.urs.cz/item/CS_URS_2022_02/742210151"/>
    <hyperlink ref="F197" r:id="rId18" display="https://podminky.urs.cz/item/CS_URS_2022_02/742210261"/>
    <hyperlink ref="F204" r:id="rId19" display="https://podminky.urs.cz/item/CS_URS_2022_02/742210311"/>
    <hyperlink ref="F209" r:id="rId20" display="https://podminky.urs.cz/item/CS_URS_2022_02/742210401"/>
    <hyperlink ref="F212" r:id="rId21" display="https://podminky.urs.cz/item/CS_URS_2022_02/742210421"/>
    <hyperlink ref="F215" r:id="rId22" display="https://podminky.urs.cz/item/CS_URS_2022_02/742210521"/>
    <hyperlink ref="F218" r:id="rId23" display="https://podminky.urs.cz/item/CS_URS_2022_02/742210503"/>
    <hyperlink ref="F221" r:id="rId24" display="https://podminky.urs.cz/item/CS_URS_2022_02/220330394"/>
    <hyperlink ref="F224" r:id="rId25" display="https://podminky.urs.cz/item/CS_URS_2022_02/220331006"/>
    <hyperlink ref="F227" r:id="rId26" display="https://podminky.urs.cz/item/CS_URS_2022_02/220331007"/>
    <hyperlink ref="F236" r:id="rId27" display="https://podminky.urs.cz/item/CS_URS_2022_02/220061521"/>
    <hyperlink ref="F251" r:id="rId28" display="https://podminky.urs.cz/item/CS_URS_2022_02/998742103"/>
    <hyperlink ref="F256" r:id="rId29" display="https://podminky.urs.cz/item/CS_URS_2022_02/049103000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30"/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4.16016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128</v>
      </c>
    </row>
    <row r="3" s="1" customFormat="1" ht="6.96" customHeight="1"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22"/>
      <c r="AT3" s="19" t="s">
        <v>85</v>
      </c>
    </row>
    <row r="4" s="1" customFormat="1" ht="24.96" customHeight="1">
      <c r="B4" s="22"/>
      <c r="D4" s="144" t="s">
        <v>174</v>
      </c>
      <c r="L4" s="22"/>
      <c r="M4" s="145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6" t="s">
        <v>16</v>
      </c>
      <c r="L6" s="22"/>
    </row>
    <row r="7" s="1" customFormat="1" ht="26.25" customHeight="1">
      <c r="B7" s="22"/>
      <c r="E7" s="147" t="str">
        <f>'Rekapitulace stavby'!K6</f>
        <v>PROJEKT NA STAVBU HALY PRO DEPONACI SILNIČNÍCH VOZIDEL JHV VE VOZOVNĚ STŘEŠOVICE</v>
      </c>
      <c r="F7" s="146"/>
      <c r="G7" s="146"/>
      <c r="H7" s="146"/>
      <c r="L7" s="22"/>
    </row>
    <row r="8" s="2" customFormat="1" ht="12" customHeight="1">
      <c r="A8" s="40"/>
      <c r="B8" s="46"/>
      <c r="C8" s="40"/>
      <c r="D8" s="146" t="s">
        <v>187</v>
      </c>
      <c r="E8" s="40"/>
      <c r="F8" s="40"/>
      <c r="G8" s="40"/>
      <c r="H8" s="40"/>
      <c r="I8" s="40"/>
      <c r="J8" s="40"/>
      <c r="K8" s="40"/>
      <c r="L8" s="148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</row>
    <row r="9" s="2" customFormat="1" ht="16.5" customHeight="1">
      <c r="A9" s="40"/>
      <c r="B9" s="46"/>
      <c r="C9" s="40"/>
      <c r="D9" s="40"/>
      <c r="E9" s="149" t="s">
        <v>5540</v>
      </c>
      <c r="F9" s="40"/>
      <c r="G9" s="40"/>
      <c r="H9" s="40"/>
      <c r="I9" s="40"/>
      <c r="J9" s="40"/>
      <c r="K9" s="40"/>
      <c r="L9" s="148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="2" customFormat="1">
      <c r="A10" s="40"/>
      <c r="B10" s="46"/>
      <c r="C10" s="40"/>
      <c r="D10" s="40"/>
      <c r="E10" s="40"/>
      <c r="F10" s="40"/>
      <c r="G10" s="40"/>
      <c r="H10" s="40"/>
      <c r="I10" s="40"/>
      <c r="J10" s="40"/>
      <c r="K10" s="40"/>
      <c r="L10" s="148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="2" customFormat="1" ht="12" customHeight="1">
      <c r="A11" s="40"/>
      <c r="B11" s="46"/>
      <c r="C11" s="40"/>
      <c r="D11" s="146" t="s">
        <v>18</v>
      </c>
      <c r="E11" s="40"/>
      <c r="F11" s="135" t="s">
        <v>19</v>
      </c>
      <c r="G11" s="40"/>
      <c r="H11" s="40"/>
      <c r="I11" s="146" t="s">
        <v>20</v>
      </c>
      <c r="J11" s="135" t="s">
        <v>19</v>
      </c>
      <c r="K11" s="40"/>
      <c r="L11" s="148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 ht="12" customHeight="1">
      <c r="A12" s="40"/>
      <c r="B12" s="46"/>
      <c r="C12" s="40"/>
      <c r="D12" s="146" t="s">
        <v>21</v>
      </c>
      <c r="E12" s="40"/>
      <c r="F12" s="135" t="s">
        <v>22</v>
      </c>
      <c r="G12" s="40"/>
      <c r="H12" s="40"/>
      <c r="I12" s="146" t="s">
        <v>23</v>
      </c>
      <c r="J12" s="150" t="str">
        <f>'Rekapitulace stavby'!AN8</f>
        <v>30. 1. 2023</v>
      </c>
      <c r="K12" s="40"/>
      <c r="L12" s="148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0.8" customHeight="1">
      <c r="A13" s="40"/>
      <c r="B13" s="46"/>
      <c r="C13" s="40"/>
      <c r="D13" s="40"/>
      <c r="E13" s="40"/>
      <c r="F13" s="40"/>
      <c r="G13" s="40"/>
      <c r="H13" s="40"/>
      <c r="I13" s="40"/>
      <c r="J13" s="40"/>
      <c r="K13" s="40"/>
      <c r="L13" s="148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 ht="12" customHeight="1">
      <c r="A14" s="40"/>
      <c r="B14" s="46"/>
      <c r="C14" s="40"/>
      <c r="D14" s="146" t="s">
        <v>25</v>
      </c>
      <c r="E14" s="40"/>
      <c r="F14" s="40"/>
      <c r="G14" s="40"/>
      <c r="H14" s="40"/>
      <c r="I14" s="146" t="s">
        <v>26</v>
      </c>
      <c r="J14" s="135" t="s">
        <v>27</v>
      </c>
      <c r="K14" s="40"/>
      <c r="L14" s="148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8" customHeight="1">
      <c r="A15" s="40"/>
      <c r="B15" s="46"/>
      <c r="C15" s="40"/>
      <c r="D15" s="40"/>
      <c r="E15" s="135" t="s">
        <v>28</v>
      </c>
      <c r="F15" s="40"/>
      <c r="G15" s="40"/>
      <c r="H15" s="40"/>
      <c r="I15" s="146" t="s">
        <v>29</v>
      </c>
      <c r="J15" s="135" t="s">
        <v>30</v>
      </c>
      <c r="K15" s="40"/>
      <c r="L15" s="148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6.96" customHeight="1">
      <c r="A16" s="40"/>
      <c r="B16" s="46"/>
      <c r="C16" s="40"/>
      <c r="D16" s="40"/>
      <c r="E16" s="40"/>
      <c r="F16" s="40"/>
      <c r="G16" s="40"/>
      <c r="H16" s="40"/>
      <c r="I16" s="40"/>
      <c r="J16" s="40"/>
      <c r="K16" s="40"/>
      <c r="L16" s="148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2" customHeight="1">
      <c r="A17" s="40"/>
      <c r="B17" s="46"/>
      <c r="C17" s="40"/>
      <c r="D17" s="146" t="s">
        <v>31</v>
      </c>
      <c r="E17" s="40"/>
      <c r="F17" s="40"/>
      <c r="G17" s="40"/>
      <c r="H17" s="40"/>
      <c r="I17" s="146" t="s">
        <v>26</v>
      </c>
      <c r="J17" s="35" t="str">
        <f>'Rekapitulace stavby'!AN13</f>
        <v>Vyplň údaj</v>
      </c>
      <c r="K17" s="40"/>
      <c r="L17" s="148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18" customHeight="1">
      <c r="A18" s="40"/>
      <c r="B18" s="46"/>
      <c r="C18" s="40"/>
      <c r="D18" s="40"/>
      <c r="E18" s="35" t="str">
        <f>'Rekapitulace stavby'!E14</f>
        <v>Vyplň údaj</v>
      </c>
      <c r="F18" s="135"/>
      <c r="G18" s="135"/>
      <c r="H18" s="135"/>
      <c r="I18" s="146" t="s">
        <v>29</v>
      </c>
      <c r="J18" s="35" t="str">
        <f>'Rekapitulace stavby'!AN14</f>
        <v>Vyplň údaj</v>
      </c>
      <c r="K18" s="40"/>
      <c r="L18" s="148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6.96" customHeight="1">
      <c r="A19" s="40"/>
      <c r="B19" s="46"/>
      <c r="C19" s="40"/>
      <c r="D19" s="40"/>
      <c r="E19" s="40"/>
      <c r="F19" s="40"/>
      <c r="G19" s="40"/>
      <c r="H19" s="40"/>
      <c r="I19" s="40"/>
      <c r="J19" s="40"/>
      <c r="K19" s="40"/>
      <c r="L19" s="148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12" customHeight="1">
      <c r="A20" s="40"/>
      <c r="B20" s="46"/>
      <c r="C20" s="40"/>
      <c r="D20" s="146" t="s">
        <v>33</v>
      </c>
      <c r="E20" s="40"/>
      <c r="F20" s="40"/>
      <c r="G20" s="40"/>
      <c r="H20" s="40"/>
      <c r="I20" s="146" t="s">
        <v>26</v>
      </c>
      <c r="J20" s="135" t="s">
        <v>34</v>
      </c>
      <c r="K20" s="40"/>
      <c r="L20" s="148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18" customHeight="1">
      <c r="A21" s="40"/>
      <c r="B21" s="46"/>
      <c r="C21" s="40"/>
      <c r="D21" s="40"/>
      <c r="E21" s="135" t="s">
        <v>35</v>
      </c>
      <c r="F21" s="40"/>
      <c r="G21" s="40"/>
      <c r="H21" s="40"/>
      <c r="I21" s="146" t="s">
        <v>29</v>
      </c>
      <c r="J21" s="135" t="s">
        <v>36</v>
      </c>
      <c r="K21" s="40"/>
      <c r="L21" s="148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6.96" customHeight="1">
      <c r="A22" s="40"/>
      <c r="B22" s="46"/>
      <c r="C22" s="40"/>
      <c r="D22" s="40"/>
      <c r="E22" s="40"/>
      <c r="F22" s="40"/>
      <c r="G22" s="40"/>
      <c r="H22" s="40"/>
      <c r="I22" s="40"/>
      <c r="J22" s="40"/>
      <c r="K22" s="40"/>
      <c r="L22" s="148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12" customHeight="1">
      <c r="A23" s="40"/>
      <c r="B23" s="46"/>
      <c r="C23" s="40"/>
      <c r="D23" s="146" t="s">
        <v>38</v>
      </c>
      <c r="E23" s="40"/>
      <c r="F23" s="40"/>
      <c r="G23" s="40"/>
      <c r="H23" s="40"/>
      <c r="I23" s="146" t="s">
        <v>26</v>
      </c>
      <c r="J23" s="135" t="s">
        <v>19</v>
      </c>
      <c r="K23" s="40"/>
      <c r="L23" s="148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18" customHeight="1">
      <c r="A24" s="40"/>
      <c r="B24" s="46"/>
      <c r="C24" s="40"/>
      <c r="D24" s="40"/>
      <c r="E24" s="135" t="s">
        <v>39</v>
      </c>
      <c r="F24" s="40"/>
      <c r="G24" s="40"/>
      <c r="H24" s="40"/>
      <c r="I24" s="146" t="s">
        <v>29</v>
      </c>
      <c r="J24" s="135" t="s">
        <v>19</v>
      </c>
      <c r="K24" s="40"/>
      <c r="L24" s="148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6.96" customHeight="1">
      <c r="A25" s="40"/>
      <c r="B25" s="46"/>
      <c r="C25" s="40"/>
      <c r="D25" s="40"/>
      <c r="E25" s="40"/>
      <c r="F25" s="40"/>
      <c r="G25" s="40"/>
      <c r="H25" s="40"/>
      <c r="I25" s="40"/>
      <c r="J25" s="40"/>
      <c r="K25" s="40"/>
      <c r="L25" s="148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12" customHeight="1">
      <c r="A26" s="40"/>
      <c r="B26" s="46"/>
      <c r="C26" s="40"/>
      <c r="D26" s="146" t="s">
        <v>40</v>
      </c>
      <c r="E26" s="40"/>
      <c r="F26" s="40"/>
      <c r="G26" s="40"/>
      <c r="H26" s="40"/>
      <c r="I26" s="40"/>
      <c r="J26" s="40"/>
      <c r="K26" s="40"/>
      <c r="L26" s="148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8" customFormat="1" ht="16.5" customHeight="1">
      <c r="A27" s="151"/>
      <c r="B27" s="152"/>
      <c r="C27" s="151"/>
      <c r="D27" s="151"/>
      <c r="E27" s="153" t="s">
        <v>19</v>
      </c>
      <c r="F27" s="153"/>
      <c r="G27" s="153"/>
      <c r="H27" s="153"/>
      <c r="I27" s="151"/>
      <c r="J27" s="151"/>
      <c r="K27" s="151"/>
      <c r="L27" s="154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</row>
    <row r="28" s="2" customFormat="1" ht="6.96" customHeight="1">
      <c r="A28" s="40"/>
      <c r="B28" s="46"/>
      <c r="C28" s="40"/>
      <c r="D28" s="40"/>
      <c r="E28" s="40"/>
      <c r="F28" s="40"/>
      <c r="G28" s="40"/>
      <c r="H28" s="40"/>
      <c r="I28" s="40"/>
      <c r="J28" s="40"/>
      <c r="K28" s="40"/>
      <c r="L28" s="148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2" customFormat="1" ht="6.96" customHeight="1">
      <c r="A29" s="40"/>
      <c r="B29" s="46"/>
      <c r="C29" s="40"/>
      <c r="D29" s="156"/>
      <c r="E29" s="156"/>
      <c r="F29" s="156"/>
      <c r="G29" s="156"/>
      <c r="H29" s="156"/>
      <c r="I29" s="156"/>
      <c r="J29" s="156"/>
      <c r="K29" s="156"/>
      <c r="L29" s="148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s="2" customFormat="1" ht="25.44" customHeight="1">
      <c r="A30" s="40"/>
      <c r="B30" s="46"/>
      <c r="C30" s="40"/>
      <c r="D30" s="157" t="s">
        <v>42</v>
      </c>
      <c r="E30" s="40"/>
      <c r="F30" s="40"/>
      <c r="G30" s="40"/>
      <c r="H30" s="40"/>
      <c r="I30" s="40"/>
      <c r="J30" s="158">
        <f>ROUND(J91, 2)</f>
        <v>0</v>
      </c>
      <c r="K30" s="40"/>
      <c r="L30" s="148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2" customFormat="1" ht="6.96" customHeight="1">
      <c r="A31" s="40"/>
      <c r="B31" s="46"/>
      <c r="C31" s="40"/>
      <c r="D31" s="156"/>
      <c r="E31" s="156"/>
      <c r="F31" s="156"/>
      <c r="G31" s="156"/>
      <c r="H31" s="156"/>
      <c r="I31" s="156"/>
      <c r="J31" s="156"/>
      <c r="K31" s="156"/>
      <c r="L31" s="148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s="2" customFormat="1" ht="14.4" customHeight="1">
      <c r="A32" s="40"/>
      <c r="B32" s="46"/>
      <c r="C32" s="40"/>
      <c r="D32" s="40"/>
      <c r="E32" s="40"/>
      <c r="F32" s="159" t="s">
        <v>44</v>
      </c>
      <c r="G32" s="40"/>
      <c r="H32" s="40"/>
      <c r="I32" s="159" t="s">
        <v>43</v>
      </c>
      <c r="J32" s="159" t="s">
        <v>45</v>
      </c>
      <c r="K32" s="40"/>
      <c r="L32" s="148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14.4" customHeight="1">
      <c r="A33" s="40"/>
      <c r="B33" s="46"/>
      <c r="C33" s="40"/>
      <c r="D33" s="160" t="s">
        <v>46</v>
      </c>
      <c r="E33" s="146" t="s">
        <v>47</v>
      </c>
      <c r="F33" s="161">
        <f>ROUND((SUM(BE91:BE293)),  2)</f>
        <v>0</v>
      </c>
      <c r="G33" s="40"/>
      <c r="H33" s="40"/>
      <c r="I33" s="162">
        <v>0.20999999999999999</v>
      </c>
      <c r="J33" s="161">
        <f>ROUND(((SUM(BE91:BE293))*I33),  2)</f>
        <v>0</v>
      </c>
      <c r="K33" s="40"/>
      <c r="L33" s="148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14.4" customHeight="1">
      <c r="A34" s="40"/>
      <c r="B34" s="46"/>
      <c r="C34" s="40"/>
      <c r="D34" s="40"/>
      <c r="E34" s="146" t="s">
        <v>48</v>
      </c>
      <c r="F34" s="161">
        <f>ROUND((SUM(BF91:BF293)),  2)</f>
        <v>0</v>
      </c>
      <c r="G34" s="40"/>
      <c r="H34" s="40"/>
      <c r="I34" s="162">
        <v>0.14999999999999999</v>
      </c>
      <c r="J34" s="161">
        <f>ROUND(((SUM(BF91:BF293))*I34),  2)</f>
        <v>0</v>
      </c>
      <c r="K34" s="40"/>
      <c r="L34" s="148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hidden="1" s="2" customFormat="1" ht="14.4" customHeight="1">
      <c r="A35" s="40"/>
      <c r="B35" s="46"/>
      <c r="C35" s="40"/>
      <c r="D35" s="40"/>
      <c r="E35" s="146" t="s">
        <v>49</v>
      </c>
      <c r="F35" s="161">
        <f>ROUND((SUM(BG91:BG293)),  2)</f>
        <v>0</v>
      </c>
      <c r="G35" s="40"/>
      <c r="H35" s="40"/>
      <c r="I35" s="162">
        <v>0.20999999999999999</v>
      </c>
      <c r="J35" s="161">
        <f>0</f>
        <v>0</v>
      </c>
      <c r="K35" s="40"/>
      <c r="L35" s="148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hidden="1" s="2" customFormat="1" ht="14.4" customHeight="1">
      <c r="A36" s="40"/>
      <c r="B36" s="46"/>
      <c r="C36" s="40"/>
      <c r="D36" s="40"/>
      <c r="E36" s="146" t="s">
        <v>50</v>
      </c>
      <c r="F36" s="161">
        <f>ROUND((SUM(BH91:BH293)),  2)</f>
        <v>0</v>
      </c>
      <c r="G36" s="40"/>
      <c r="H36" s="40"/>
      <c r="I36" s="162">
        <v>0.14999999999999999</v>
      </c>
      <c r="J36" s="161">
        <f>0</f>
        <v>0</v>
      </c>
      <c r="K36" s="40"/>
      <c r="L36" s="148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46" t="s">
        <v>51</v>
      </c>
      <c r="F37" s="161">
        <f>ROUND((SUM(BI91:BI293)),  2)</f>
        <v>0</v>
      </c>
      <c r="G37" s="40"/>
      <c r="H37" s="40"/>
      <c r="I37" s="162">
        <v>0</v>
      </c>
      <c r="J37" s="161">
        <f>0</f>
        <v>0</v>
      </c>
      <c r="K37" s="40"/>
      <c r="L37" s="148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s="2" customFormat="1" ht="6.96" customHeight="1">
      <c r="A38" s="40"/>
      <c r="B38" s="46"/>
      <c r="C38" s="40"/>
      <c r="D38" s="40"/>
      <c r="E38" s="40"/>
      <c r="F38" s="40"/>
      <c r="G38" s="40"/>
      <c r="H38" s="40"/>
      <c r="I38" s="40"/>
      <c r="J38" s="40"/>
      <c r="K38" s="40"/>
      <c r="L38" s="148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s="2" customFormat="1" ht="25.44" customHeight="1">
      <c r="A39" s="40"/>
      <c r="B39" s="46"/>
      <c r="C39" s="163"/>
      <c r="D39" s="164" t="s">
        <v>52</v>
      </c>
      <c r="E39" s="165"/>
      <c r="F39" s="165"/>
      <c r="G39" s="166" t="s">
        <v>53</v>
      </c>
      <c r="H39" s="167" t="s">
        <v>54</v>
      </c>
      <c r="I39" s="165"/>
      <c r="J39" s="168">
        <f>SUM(J30:J37)</f>
        <v>0</v>
      </c>
      <c r="K39" s="169"/>
      <c r="L39" s="148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s="2" customFormat="1" ht="14.4" customHeight="1">
      <c r="A40" s="40"/>
      <c r="B40" s="170"/>
      <c r="C40" s="171"/>
      <c r="D40" s="171"/>
      <c r="E40" s="171"/>
      <c r="F40" s="171"/>
      <c r="G40" s="171"/>
      <c r="H40" s="171"/>
      <c r="I40" s="171"/>
      <c r="J40" s="171"/>
      <c r="K40" s="171"/>
      <c r="L40" s="148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4" s="2" customFormat="1" ht="6.96" customHeight="1">
      <c r="A44" s="40"/>
      <c r="B44" s="172"/>
      <c r="C44" s="173"/>
      <c r="D44" s="173"/>
      <c r="E44" s="173"/>
      <c r="F44" s="173"/>
      <c r="G44" s="173"/>
      <c r="H44" s="173"/>
      <c r="I44" s="173"/>
      <c r="J44" s="173"/>
      <c r="K44" s="173"/>
      <c r="L44" s="148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 s="2" customFormat="1" ht="24.96" customHeight="1">
      <c r="A45" s="40"/>
      <c r="B45" s="41"/>
      <c r="C45" s="25" t="s">
        <v>284</v>
      </c>
      <c r="D45" s="42"/>
      <c r="E45" s="42"/>
      <c r="F45" s="42"/>
      <c r="G45" s="42"/>
      <c r="H45" s="42"/>
      <c r="I45" s="42"/>
      <c r="J45" s="42"/>
      <c r="K45" s="42"/>
      <c r="L45" s="148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 s="2" customFormat="1" ht="6.96" customHeight="1">
      <c r="A46" s="40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148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s="2" customFormat="1" ht="12" customHeight="1">
      <c r="A47" s="40"/>
      <c r="B47" s="41"/>
      <c r="C47" s="34" t="s">
        <v>16</v>
      </c>
      <c r="D47" s="42"/>
      <c r="E47" s="42"/>
      <c r="F47" s="42"/>
      <c r="G47" s="42"/>
      <c r="H47" s="42"/>
      <c r="I47" s="42"/>
      <c r="J47" s="42"/>
      <c r="K47" s="42"/>
      <c r="L47" s="148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s="2" customFormat="1" ht="26.25" customHeight="1">
      <c r="A48" s="40"/>
      <c r="B48" s="41"/>
      <c r="C48" s="42"/>
      <c r="D48" s="42"/>
      <c r="E48" s="174" t="str">
        <f>E7</f>
        <v>PROJEKT NA STAVBU HALY PRO DEPONACI SILNIČNÍCH VOZIDEL JHV VE VOZOVNĚ STŘEŠOVICE</v>
      </c>
      <c r="F48" s="34"/>
      <c r="G48" s="34"/>
      <c r="H48" s="34"/>
      <c r="I48" s="42"/>
      <c r="J48" s="42"/>
      <c r="K48" s="42"/>
      <c r="L48" s="148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12" customHeight="1">
      <c r="A49" s="40"/>
      <c r="B49" s="41"/>
      <c r="C49" s="34" t="s">
        <v>187</v>
      </c>
      <c r="D49" s="42"/>
      <c r="E49" s="42"/>
      <c r="F49" s="42"/>
      <c r="G49" s="42"/>
      <c r="H49" s="42"/>
      <c r="I49" s="42"/>
      <c r="J49" s="42"/>
      <c r="K49" s="42"/>
      <c r="L49" s="148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16.5" customHeight="1">
      <c r="A50" s="40"/>
      <c r="B50" s="41"/>
      <c r="C50" s="42"/>
      <c r="D50" s="42"/>
      <c r="E50" s="71" t="str">
        <f>E9</f>
        <v xml:space="preserve">D.2.2 SO-03 - ÚPRAVA STÁVAJÍCÍ KOTELNY, TELEFONNÍ ÚSTŘEDNY   </v>
      </c>
      <c r="F50" s="42"/>
      <c r="G50" s="42"/>
      <c r="H50" s="42"/>
      <c r="I50" s="42"/>
      <c r="J50" s="42"/>
      <c r="K50" s="42"/>
      <c r="L50" s="148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2" customFormat="1" ht="6.96" customHeight="1">
      <c r="A51" s="40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148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s="2" customFormat="1" ht="12" customHeight="1">
      <c r="A52" s="40"/>
      <c r="B52" s="41"/>
      <c r="C52" s="34" t="s">
        <v>21</v>
      </c>
      <c r="D52" s="42"/>
      <c r="E52" s="42"/>
      <c r="F52" s="29" t="str">
        <f>F12</f>
        <v xml:space="preserve">Patočkova č.p. 132 a 460, Na Ořechovce č.p. 1062 </v>
      </c>
      <c r="G52" s="42"/>
      <c r="H52" s="42"/>
      <c r="I52" s="34" t="s">
        <v>23</v>
      </c>
      <c r="J52" s="74" t="str">
        <f>IF(J12="","",J12)</f>
        <v>30. 1. 2023</v>
      </c>
      <c r="K52" s="42"/>
      <c r="L52" s="148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2" customFormat="1" ht="6.96" customHeight="1">
      <c r="A53" s="40"/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148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s="2" customFormat="1" ht="15.15" customHeight="1">
      <c r="A54" s="40"/>
      <c r="B54" s="41"/>
      <c r="C54" s="34" t="s">
        <v>25</v>
      </c>
      <c r="D54" s="42"/>
      <c r="E54" s="42"/>
      <c r="F54" s="29" t="str">
        <f>E15</f>
        <v>Dopravní podnik hl. m. Prahy, akciová společnost</v>
      </c>
      <c r="G54" s="42"/>
      <c r="H54" s="42"/>
      <c r="I54" s="34" t="s">
        <v>33</v>
      </c>
      <c r="J54" s="38" t="str">
        <f>E21</f>
        <v>SAGASTA, s.r.o.</v>
      </c>
      <c r="K54" s="42"/>
      <c r="L54" s="148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s="2" customFormat="1" ht="15.15" customHeight="1">
      <c r="A55" s="40"/>
      <c r="B55" s="41"/>
      <c r="C55" s="34" t="s">
        <v>31</v>
      </c>
      <c r="D55" s="42"/>
      <c r="E55" s="42"/>
      <c r="F55" s="29" t="str">
        <f>IF(E18="","",E18)</f>
        <v>Vyplň údaj</v>
      </c>
      <c r="G55" s="42"/>
      <c r="H55" s="42"/>
      <c r="I55" s="34" t="s">
        <v>38</v>
      </c>
      <c r="J55" s="38" t="str">
        <f>E24</f>
        <v>Tomáš Krhutek</v>
      </c>
      <c r="K55" s="42"/>
      <c r="L55" s="148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s="2" customFormat="1" ht="10.32" customHeight="1">
      <c r="A56" s="40"/>
      <c r="B56" s="41"/>
      <c r="C56" s="42"/>
      <c r="D56" s="42"/>
      <c r="E56" s="42"/>
      <c r="F56" s="42"/>
      <c r="G56" s="42"/>
      <c r="H56" s="42"/>
      <c r="I56" s="42"/>
      <c r="J56" s="42"/>
      <c r="K56" s="42"/>
      <c r="L56" s="148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29.28" customHeight="1">
      <c r="A57" s="40"/>
      <c r="B57" s="41"/>
      <c r="C57" s="175" t="s">
        <v>285</v>
      </c>
      <c r="D57" s="176"/>
      <c r="E57" s="176"/>
      <c r="F57" s="176"/>
      <c r="G57" s="176"/>
      <c r="H57" s="176"/>
      <c r="I57" s="176"/>
      <c r="J57" s="177" t="s">
        <v>286</v>
      </c>
      <c r="K57" s="176"/>
      <c r="L57" s="148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0.32" customHeight="1">
      <c r="A58" s="40"/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148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22.8" customHeight="1">
      <c r="A59" s="40"/>
      <c r="B59" s="41"/>
      <c r="C59" s="178" t="s">
        <v>74</v>
      </c>
      <c r="D59" s="42"/>
      <c r="E59" s="42"/>
      <c r="F59" s="42"/>
      <c r="G59" s="42"/>
      <c r="H59" s="42"/>
      <c r="I59" s="42"/>
      <c r="J59" s="104">
        <f>J91</f>
        <v>0</v>
      </c>
      <c r="K59" s="42"/>
      <c r="L59" s="148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U59" s="19" t="s">
        <v>287</v>
      </c>
    </row>
    <row r="60" s="9" customFormat="1" ht="24.96" customHeight="1">
      <c r="A60" s="9"/>
      <c r="B60" s="179"/>
      <c r="C60" s="180"/>
      <c r="D60" s="181" t="s">
        <v>288</v>
      </c>
      <c r="E60" s="182"/>
      <c r="F60" s="182"/>
      <c r="G60" s="182"/>
      <c r="H60" s="182"/>
      <c r="I60" s="182"/>
      <c r="J60" s="183">
        <f>J92</f>
        <v>0</v>
      </c>
      <c r="K60" s="180"/>
      <c r="L60" s="184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="10" customFormat="1" ht="19.92" customHeight="1">
      <c r="A61" s="10"/>
      <c r="B61" s="185"/>
      <c r="C61" s="127"/>
      <c r="D61" s="186" t="s">
        <v>291</v>
      </c>
      <c r="E61" s="187"/>
      <c r="F61" s="187"/>
      <c r="G61" s="187"/>
      <c r="H61" s="187"/>
      <c r="I61" s="187"/>
      <c r="J61" s="188">
        <f>J93</f>
        <v>0</v>
      </c>
      <c r="K61" s="127"/>
      <c r="L61" s="189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s="10" customFormat="1" ht="19.92" customHeight="1">
      <c r="A62" s="10"/>
      <c r="B62" s="185"/>
      <c r="C62" s="127"/>
      <c r="D62" s="186" t="s">
        <v>293</v>
      </c>
      <c r="E62" s="187"/>
      <c r="F62" s="187"/>
      <c r="G62" s="187"/>
      <c r="H62" s="187"/>
      <c r="I62" s="187"/>
      <c r="J62" s="188">
        <f>J118</f>
        <v>0</v>
      </c>
      <c r="K62" s="127"/>
      <c r="L62" s="189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s="10" customFormat="1" ht="19.92" customHeight="1">
      <c r="A63" s="10"/>
      <c r="B63" s="185"/>
      <c r="C63" s="127"/>
      <c r="D63" s="186" t="s">
        <v>295</v>
      </c>
      <c r="E63" s="187"/>
      <c r="F63" s="187"/>
      <c r="G63" s="187"/>
      <c r="H63" s="187"/>
      <c r="I63" s="187"/>
      <c r="J63" s="188">
        <f>J134</f>
        <v>0</v>
      </c>
      <c r="K63" s="127"/>
      <c r="L63" s="189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 s="10" customFormat="1" ht="19.92" customHeight="1">
      <c r="A64" s="10"/>
      <c r="B64" s="185"/>
      <c r="C64" s="127"/>
      <c r="D64" s="186" t="s">
        <v>296</v>
      </c>
      <c r="E64" s="187"/>
      <c r="F64" s="187"/>
      <c r="G64" s="187"/>
      <c r="H64" s="187"/>
      <c r="I64" s="187"/>
      <c r="J64" s="188">
        <f>J170</f>
        <v>0</v>
      </c>
      <c r="K64" s="127"/>
      <c r="L64" s="189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s="10" customFormat="1" ht="19.92" customHeight="1">
      <c r="A65" s="10"/>
      <c r="B65" s="185"/>
      <c r="C65" s="127"/>
      <c r="D65" s="186" t="s">
        <v>297</v>
      </c>
      <c r="E65" s="187"/>
      <c r="F65" s="187"/>
      <c r="G65" s="187"/>
      <c r="H65" s="187"/>
      <c r="I65" s="187"/>
      <c r="J65" s="188">
        <f>J184</f>
        <v>0</v>
      </c>
      <c r="K65" s="127"/>
      <c r="L65" s="189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s="9" customFormat="1" ht="24.96" customHeight="1">
      <c r="A66" s="9"/>
      <c r="B66" s="179"/>
      <c r="C66" s="180"/>
      <c r="D66" s="181" t="s">
        <v>298</v>
      </c>
      <c r="E66" s="182"/>
      <c r="F66" s="182"/>
      <c r="G66" s="182"/>
      <c r="H66" s="182"/>
      <c r="I66" s="182"/>
      <c r="J66" s="183">
        <f>J188</f>
        <v>0</v>
      </c>
      <c r="K66" s="180"/>
      <c r="L66" s="184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="10" customFormat="1" ht="19.92" customHeight="1">
      <c r="A67" s="10"/>
      <c r="B67" s="185"/>
      <c r="C67" s="127"/>
      <c r="D67" s="186" t="s">
        <v>4833</v>
      </c>
      <c r="E67" s="187"/>
      <c r="F67" s="187"/>
      <c r="G67" s="187"/>
      <c r="H67" s="187"/>
      <c r="I67" s="187"/>
      <c r="J67" s="188">
        <f>J189</f>
        <v>0</v>
      </c>
      <c r="K67" s="127"/>
      <c r="L67" s="189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s="10" customFormat="1" ht="19.92" customHeight="1">
      <c r="A68" s="10"/>
      <c r="B68" s="185"/>
      <c r="C68" s="127"/>
      <c r="D68" s="186" t="s">
        <v>5541</v>
      </c>
      <c r="E68" s="187"/>
      <c r="F68" s="187"/>
      <c r="G68" s="187"/>
      <c r="H68" s="187"/>
      <c r="I68" s="187"/>
      <c r="J68" s="188">
        <f>J220</f>
        <v>0</v>
      </c>
      <c r="K68" s="127"/>
      <c r="L68" s="189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 s="10" customFormat="1" ht="19.92" customHeight="1">
      <c r="A69" s="10"/>
      <c r="B69" s="185"/>
      <c r="C69" s="127"/>
      <c r="D69" s="186" t="s">
        <v>308</v>
      </c>
      <c r="E69" s="187"/>
      <c r="F69" s="187"/>
      <c r="G69" s="187"/>
      <c r="H69" s="187"/>
      <c r="I69" s="187"/>
      <c r="J69" s="188">
        <f>J245</f>
        <v>0</v>
      </c>
      <c r="K69" s="127"/>
      <c r="L69" s="189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="10" customFormat="1" ht="19.92" customHeight="1">
      <c r="A70" s="10"/>
      <c r="B70" s="185"/>
      <c r="C70" s="127"/>
      <c r="D70" s="186" t="s">
        <v>314</v>
      </c>
      <c r="E70" s="187"/>
      <c r="F70" s="187"/>
      <c r="G70" s="187"/>
      <c r="H70" s="187"/>
      <c r="I70" s="187"/>
      <c r="J70" s="188">
        <f>J262</f>
        <v>0</v>
      </c>
      <c r="K70" s="127"/>
      <c r="L70" s="189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="9" customFormat="1" ht="24.96" customHeight="1">
      <c r="A71" s="9"/>
      <c r="B71" s="179"/>
      <c r="C71" s="180"/>
      <c r="D71" s="181" t="s">
        <v>318</v>
      </c>
      <c r="E71" s="182"/>
      <c r="F71" s="182"/>
      <c r="G71" s="182"/>
      <c r="H71" s="182"/>
      <c r="I71" s="182"/>
      <c r="J71" s="183">
        <f>J287</f>
        <v>0</v>
      </c>
      <c r="K71" s="180"/>
      <c r="L71" s="184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="2" customFormat="1" ht="21.84" customHeight="1">
      <c r="A72" s="40"/>
      <c r="B72" s="41"/>
      <c r="C72" s="42"/>
      <c r="D72" s="42"/>
      <c r="E72" s="42"/>
      <c r="F72" s="42"/>
      <c r="G72" s="42"/>
      <c r="H72" s="42"/>
      <c r="I72" s="42"/>
      <c r="J72" s="42"/>
      <c r="K72" s="42"/>
      <c r="L72" s="148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</row>
    <row r="73" s="2" customFormat="1" ht="6.96" customHeight="1">
      <c r="A73" s="40"/>
      <c r="B73" s="61"/>
      <c r="C73" s="62"/>
      <c r="D73" s="62"/>
      <c r="E73" s="62"/>
      <c r="F73" s="62"/>
      <c r="G73" s="62"/>
      <c r="H73" s="62"/>
      <c r="I73" s="62"/>
      <c r="J73" s="62"/>
      <c r="K73" s="62"/>
      <c r="L73" s="148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7" s="2" customFormat="1" ht="6.96" customHeight="1">
      <c r="A77" s="40"/>
      <c r="B77" s="63"/>
      <c r="C77" s="64"/>
      <c r="D77" s="64"/>
      <c r="E77" s="64"/>
      <c r="F77" s="64"/>
      <c r="G77" s="64"/>
      <c r="H77" s="64"/>
      <c r="I77" s="64"/>
      <c r="J77" s="64"/>
      <c r="K77" s="64"/>
      <c r="L77" s="148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 s="2" customFormat="1" ht="24.96" customHeight="1">
      <c r="A78" s="40"/>
      <c r="B78" s="41"/>
      <c r="C78" s="25" t="s">
        <v>319</v>
      </c>
      <c r="D78" s="42"/>
      <c r="E78" s="42"/>
      <c r="F78" s="42"/>
      <c r="G78" s="42"/>
      <c r="H78" s="42"/>
      <c r="I78" s="42"/>
      <c r="J78" s="42"/>
      <c r="K78" s="42"/>
      <c r="L78" s="148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2" customFormat="1" ht="6.96" customHeight="1">
      <c r="A79" s="40"/>
      <c r="B79" s="41"/>
      <c r="C79" s="42"/>
      <c r="D79" s="42"/>
      <c r="E79" s="42"/>
      <c r="F79" s="42"/>
      <c r="G79" s="42"/>
      <c r="H79" s="42"/>
      <c r="I79" s="42"/>
      <c r="J79" s="42"/>
      <c r="K79" s="42"/>
      <c r="L79" s="148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12" customHeight="1">
      <c r="A80" s="40"/>
      <c r="B80" s="41"/>
      <c r="C80" s="34" t="s">
        <v>16</v>
      </c>
      <c r="D80" s="42"/>
      <c r="E80" s="42"/>
      <c r="F80" s="42"/>
      <c r="G80" s="42"/>
      <c r="H80" s="42"/>
      <c r="I80" s="42"/>
      <c r="J80" s="42"/>
      <c r="K80" s="42"/>
      <c r="L80" s="148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26.25" customHeight="1">
      <c r="A81" s="40"/>
      <c r="B81" s="41"/>
      <c r="C81" s="42"/>
      <c r="D81" s="42"/>
      <c r="E81" s="174" t="str">
        <f>E7</f>
        <v>PROJEKT NA STAVBU HALY PRO DEPONACI SILNIČNÍCH VOZIDEL JHV VE VOZOVNĚ STŘEŠOVICE</v>
      </c>
      <c r="F81" s="34"/>
      <c r="G81" s="34"/>
      <c r="H81" s="34"/>
      <c r="I81" s="42"/>
      <c r="J81" s="42"/>
      <c r="K81" s="42"/>
      <c r="L81" s="148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12" customHeight="1">
      <c r="A82" s="40"/>
      <c r="B82" s="41"/>
      <c r="C82" s="34" t="s">
        <v>187</v>
      </c>
      <c r="D82" s="42"/>
      <c r="E82" s="42"/>
      <c r="F82" s="42"/>
      <c r="G82" s="42"/>
      <c r="H82" s="42"/>
      <c r="I82" s="42"/>
      <c r="J82" s="42"/>
      <c r="K82" s="42"/>
      <c r="L82" s="148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2" customFormat="1" ht="16.5" customHeight="1">
      <c r="A83" s="40"/>
      <c r="B83" s="41"/>
      <c r="C83" s="42"/>
      <c r="D83" s="42"/>
      <c r="E83" s="71" t="str">
        <f>E9</f>
        <v xml:space="preserve">D.2.2 SO-03 - ÚPRAVA STÁVAJÍCÍ KOTELNY, TELEFONNÍ ÚSTŘEDNY   </v>
      </c>
      <c r="F83" s="42"/>
      <c r="G83" s="42"/>
      <c r="H83" s="42"/>
      <c r="I83" s="42"/>
      <c r="J83" s="42"/>
      <c r="K83" s="42"/>
      <c r="L83" s="148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="2" customFormat="1" ht="6.96" customHeight="1">
      <c r="A84" s="40"/>
      <c r="B84" s="41"/>
      <c r="C84" s="42"/>
      <c r="D84" s="42"/>
      <c r="E84" s="42"/>
      <c r="F84" s="42"/>
      <c r="G84" s="42"/>
      <c r="H84" s="42"/>
      <c r="I84" s="42"/>
      <c r="J84" s="42"/>
      <c r="K84" s="42"/>
      <c r="L84" s="148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 s="2" customFormat="1" ht="12" customHeight="1">
      <c r="A85" s="40"/>
      <c r="B85" s="41"/>
      <c r="C85" s="34" t="s">
        <v>21</v>
      </c>
      <c r="D85" s="42"/>
      <c r="E85" s="42"/>
      <c r="F85" s="29" t="str">
        <f>F12</f>
        <v xml:space="preserve">Patočkova č.p. 132 a 460, Na Ořechovce č.p. 1062 </v>
      </c>
      <c r="G85" s="42"/>
      <c r="H85" s="42"/>
      <c r="I85" s="34" t="s">
        <v>23</v>
      </c>
      <c r="J85" s="74" t="str">
        <f>IF(J12="","",J12)</f>
        <v>30. 1. 2023</v>
      </c>
      <c r="K85" s="42"/>
      <c r="L85" s="148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="2" customFormat="1" ht="6.96" customHeight="1">
      <c r="A86" s="40"/>
      <c r="B86" s="41"/>
      <c r="C86" s="42"/>
      <c r="D86" s="42"/>
      <c r="E86" s="42"/>
      <c r="F86" s="42"/>
      <c r="G86" s="42"/>
      <c r="H86" s="42"/>
      <c r="I86" s="42"/>
      <c r="J86" s="42"/>
      <c r="K86" s="42"/>
      <c r="L86" s="148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15.15" customHeight="1">
      <c r="A87" s="40"/>
      <c r="B87" s="41"/>
      <c r="C87" s="34" t="s">
        <v>25</v>
      </c>
      <c r="D87" s="42"/>
      <c r="E87" s="42"/>
      <c r="F87" s="29" t="str">
        <f>E15</f>
        <v>Dopravní podnik hl. m. Prahy, akciová společnost</v>
      </c>
      <c r="G87" s="42"/>
      <c r="H87" s="42"/>
      <c r="I87" s="34" t="s">
        <v>33</v>
      </c>
      <c r="J87" s="38" t="str">
        <f>E21</f>
        <v>SAGASTA, s.r.o.</v>
      </c>
      <c r="K87" s="42"/>
      <c r="L87" s="148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2" customFormat="1" ht="15.15" customHeight="1">
      <c r="A88" s="40"/>
      <c r="B88" s="41"/>
      <c r="C88" s="34" t="s">
        <v>31</v>
      </c>
      <c r="D88" s="42"/>
      <c r="E88" s="42"/>
      <c r="F88" s="29" t="str">
        <f>IF(E18="","",E18)</f>
        <v>Vyplň údaj</v>
      </c>
      <c r="G88" s="42"/>
      <c r="H88" s="42"/>
      <c r="I88" s="34" t="s">
        <v>38</v>
      </c>
      <c r="J88" s="38" t="str">
        <f>E24</f>
        <v>Tomáš Krhutek</v>
      </c>
      <c r="K88" s="42"/>
      <c r="L88" s="148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 s="2" customFormat="1" ht="10.32" customHeight="1">
      <c r="A89" s="40"/>
      <c r="B89" s="41"/>
      <c r="C89" s="42"/>
      <c r="D89" s="42"/>
      <c r="E89" s="42"/>
      <c r="F89" s="42"/>
      <c r="G89" s="42"/>
      <c r="H89" s="42"/>
      <c r="I89" s="42"/>
      <c r="J89" s="42"/>
      <c r="K89" s="42"/>
      <c r="L89" s="148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 s="11" customFormat="1" ht="29.28" customHeight="1">
      <c r="A90" s="190"/>
      <c r="B90" s="191"/>
      <c r="C90" s="192" t="s">
        <v>320</v>
      </c>
      <c r="D90" s="193" t="s">
        <v>61</v>
      </c>
      <c r="E90" s="193" t="s">
        <v>57</v>
      </c>
      <c r="F90" s="193" t="s">
        <v>58</v>
      </c>
      <c r="G90" s="193" t="s">
        <v>321</v>
      </c>
      <c r="H90" s="193" t="s">
        <v>322</v>
      </c>
      <c r="I90" s="193" t="s">
        <v>323</v>
      </c>
      <c r="J90" s="193" t="s">
        <v>286</v>
      </c>
      <c r="K90" s="194" t="s">
        <v>324</v>
      </c>
      <c r="L90" s="195"/>
      <c r="M90" s="94" t="s">
        <v>19</v>
      </c>
      <c r="N90" s="95" t="s">
        <v>46</v>
      </c>
      <c r="O90" s="95" t="s">
        <v>325</v>
      </c>
      <c r="P90" s="95" t="s">
        <v>326</v>
      </c>
      <c r="Q90" s="95" t="s">
        <v>327</v>
      </c>
      <c r="R90" s="95" t="s">
        <v>328</v>
      </c>
      <c r="S90" s="95" t="s">
        <v>329</v>
      </c>
      <c r="T90" s="95" t="s">
        <v>330</v>
      </c>
      <c r="U90" s="96" t="s">
        <v>331</v>
      </c>
      <c r="V90" s="190"/>
      <c r="W90" s="190"/>
      <c r="X90" s="190"/>
      <c r="Y90" s="190"/>
      <c r="Z90" s="190"/>
      <c r="AA90" s="190"/>
      <c r="AB90" s="190"/>
      <c r="AC90" s="190"/>
      <c r="AD90" s="190"/>
      <c r="AE90" s="190"/>
    </row>
    <row r="91" s="2" customFormat="1" ht="22.8" customHeight="1">
      <c r="A91" s="40"/>
      <c r="B91" s="41"/>
      <c r="C91" s="101" t="s">
        <v>332</v>
      </c>
      <c r="D91" s="42"/>
      <c r="E91" s="42"/>
      <c r="F91" s="42"/>
      <c r="G91" s="42"/>
      <c r="H91" s="42"/>
      <c r="I91" s="42"/>
      <c r="J91" s="196">
        <f>BK91</f>
        <v>0</v>
      </c>
      <c r="K91" s="42"/>
      <c r="L91" s="46"/>
      <c r="M91" s="97"/>
      <c r="N91" s="197"/>
      <c r="O91" s="98"/>
      <c r="P91" s="198">
        <f>P92+P188+P287</f>
        <v>0</v>
      </c>
      <c r="Q91" s="98"/>
      <c r="R91" s="198">
        <f>R92+R188+R287</f>
        <v>9.4635157599999982</v>
      </c>
      <c r="S91" s="98"/>
      <c r="T91" s="198">
        <f>T92+T188+T287</f>
        <v>46.37135</v>
      </c>
      <c r="U91" s="99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T91" s="19" t="s">
        <v>75</v>
      </c>
      <c r="AU91" s="19" t="s">
        <v>287</v>
      </c>
      <c r="BK91" s="199">
        <f>BK92+BK188+BK287</f>
        <v>0</v>
      </c>
    </row>
    <row r="92" s="12" customFormat="1" ht="25.92" customHeight="1">
      <c r="A92" s="12"/>
      <c r="B92" s="200"/>
      <c r="C92" s="201"/>
      <c r="D92" s="202" t="s">
        <v>75</v>
      </c>
      <c r="E92" s="203" t="s">
        <v>333</v>
      </c>
      <c r="F92" s="203" t="s">
        <v>334</v>
      </c>
      <c r="G92" s="201"/>
      <c r="H92" s="201"/>
      <c r="I92" s="204"/>
      <c r="J92" s="205">
        <f>BK92</f>
        <v>0</v>
      </c>
      <c r="K92" s="201"/>
      <c r="L92" s="206"/>
      <c r="M92" s="207"/>
      <c r="N92" s="208"/>
      <c r="O92" s="208"/>
      <c r="P92" s="209">
        <f>P93+P118+P134+P170+P184</f>
        <v>0</v>
      </c>
      <c r="Q92" s="208"/>
      <c r="R92" s="209">
        <f>R93+R118+R134+R170+R184</f>
        <v>8.9223812599999981</v>
      </c>
      <c r="S92" s="208"/>
      <c r="T92" s="209">
        <f>T93+T118+T134+T170+T184</f>
        <v>46.350650000000002</v>
      </c>
      <c r="U92" s="210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R92" s="211" t="s">
        <v>83</v>
      </c>
      <c r="AT92" s="212" t="s">
        <v>75</v>
      </c>
      <c r="AU92" s="212" t="s">
        <v>76</v>
      </c>
      <c r="AY92" s="211" t="s">
        <v>335</v>
      </c>
      <c r="BK92" s="213">
        <f>BK93+BK118+BK134+BK170+BK184</f>
        <v>0</v>
      </c>
    </row>
    <row r="93" s="12" customFormat="1" ht="22.8" customHeight="1">
      <c r="A93" s="12"/>
      <c r="B93" s="200"/>
      <c r="C93" s="201"/>
      <c r="D93" s="202" t="s">
        <v>75</v>
      </c>
      <c r="E93" s="214" t="s">
        <v>99</v>
      </c>
      <c r="F93" s="214" t="s">
        <v>419</v>
      </c>
      <c r="G93" s="201"/>
      <c r="H93" s="201"/>
      <c r="I93" s="204"/>
      <c r="J93" s="215">
        <f>BK93</f>
        <v>0</v>
      </c>
      <c r="K93" s="201"/>
      <c r="L93" s="206"/>
      <c r="M93" s="207"/>
      <c r="N93" s="208"/>
      <c r="O93" s="208"/>
      <c r="P93" s="209">
        <f>SUM(P94:P117)</f>
        <v>0</v>
      </c>
      <c r="Q93" s="208"/>
      <c r="R93" s="209">
        <f>SUM(R94:R117)</f>
        <v>7.8664522599999991</v>
      </c>
      <c r="S93" s="208"/>
      <c r="T93" s="209">
        <f>SUM(T94:T117)</f>
        <v>0</v>
      </c>
      <c r="U93" s="210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R93" s="211" t="s">
        <v>83</v>
      </c>
      <c r="AT93" s="212" t="s">
        <v>75</v>
      </c>
      <c r="AU93" s="212" t="s">
        <v>83</v>
      </c>
      <c r="AY93" s="211" t="s">
        <v>335</v>
      </c>
      <c r="BK93" s="213">
        <f>SUM(BK94:BK117)</f>
        <v>0</v>
      </c>
    </row>
    <row r="94" s="2" customFormat="1" ht="21.75" customHeight="1">
      <c r="A94" s="40"/>
      <c r="B94" s="41"/>
      <c r="C94" s="216" t="s">
        <v>83</v>
      </c>
      <c r="D94" s="216" t="s">
        <v>337</v>
      </c>
      <c r="E94" s="217" t="s">
        <v>5542</v>
      </c>
      <c r="F94" s="218" t="s">
        <v>5543</v>
      </c>
      <c r="G94" s="219" t="s">
        <v>666</v>
      </c>
      <c r="H94" s="220">
        <v>1</v>
      </c>
      <c r="I94" s="221"/>
      <c r="J94" s="222">
        <f>ROUND(I94*H94,2)</f>
        <v>0</v>
      </c>
      <c r="K94" s="218" t="s">
        <v>341</v>
      </c>
      <c r="L94" s="46"/>
      <c r="M94" s="223" t="s">
        <v>19</v>
      </c>
      <c r="N94" s="224" t="s">
        <v>47</v>
      </c>
      <c r="O94" s="86"/>
      <c r="P94" s="225">
        <f>O94*H94</f>
        <v>0</v>
      </c>
      <c r="Q94" s="225">
        <v>0.096860000000000002</v>
      </c>
      <c r="R94" s="225">
        <f>Q94*H94</f>
        <v>0.096860000000000002</v>
      </c>
      <c r="S94" s="225">
        <v>0</v>
      </c>
      <c r="T94" s="225">
        <f>S94*H94</f>
        <v>0</v>
      </c>
      <c r="U94" s="226" t="s">
        <v>19</v>
      </c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R94" s="227" t="s">
        <v>103</v>
      </c>
      <c r="AT94" s="227" t="s">
        <v>337</v>
      </c>
      <c r="AU94" s="227" t="s">
        <v>85</v>
      </c>
      <c r="AY94" s="19" t="s">
        <v>335</v>
      </c>
      <c r="BE94" s="228">
        <f>IF(N94="základní",J94,0)</f>
        <v>0</v>
      </c>
      <c r="BF94" s="228">
        <f>IF(N94="snížená",J94,0)</f>
        <v>0</v>
      </c>
      <c r="BG94" s="228">
        <f>IF(N94="zákl. přenesená",J94,0)</f>
        <v>0</v>
      </c>
      <c r="BH94" s="228">
        <f>IF(N94="sníž. přenesená",J94,0)</f>
        <v>0</v>
      </c>
      <c r="BI94" s="228">
        <f>IF(N94="nulová",J94,0)</f>
        <v>0</v>
      </c>
      <c r="BJ94" s="19" t="s">
        <v>83</v>
      </c>
      <c r="BK94" s="228">
        <f>ROUND(I94*H94,2)</f>
        <v>0</v>
      </c>
      <c r="BL94" s="19" t="s">
        <v>103</v>
      </c>
      <c r="BM94" s="227" t="s">
        <v>5544</v>
      </c>
    </row>
    <row r="95" s="2" customFormat="1">
      <c r="A95" s="40"/>
      <c r="B95" s="41"/>
      <c r="C95" s="42"/>
      <c r="D95" s="229" t="s">
        <v>343</v>
      </c>
      <c r="E95" s="42"/>
      <c r="F95" s="230" t="s">
        <v>5545</v>
      </c>
      <c r="G95" s="42"/>
      <c r="H95" s="42"/>
      <c r="I95" s="231"/>
      <c r="J95" s="42"/>
      <c r="K95" s="42"/>
      <c r="L95" s="46"/>
      <c r="M95" s="232"/>
      <c r="N95" s="233"/>
      <c r="O95" s="86"/>
      <c r="P95" s="86"/>
      <c r="Q95" s="86"/>
      <c r="R95" s="86"/>
      <c r="S95" s="86"/>
      <c r="T95" s="86"/>
      <c r="U95" s="87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T95" s="19" t="s">
        <v>343</v>
      </c>
      <c r="AU95" s="19" t="s">
        <v>85</v>
      </c>
    </row>
    <row r="96" s="2" customFormat="1">
      <c r="A96" s="40"/>
      <c r="B96" s="41"/>
      <c r="C96" s="42"/>
      <c r="D96" s="234" t="s">
        <v>345</v>
      </c>
      <c r="E96" s="42"/>
      <c r="F96" s="235" t="s">
        <v>5546</v>
      </c>
      <c r="G96" s="42"/>
      <c r="H96" s="42"/>
      <c r="I96" s="231"/>
      <c r="J96" s="42"/>
      <c r="K96" s="42"/>
      <c r="L96" s="46"/>
      <c r="M96" s="232"/>
      <c r="N96" s="233"/>
      <c r="O96" s="86"/>
      <c r="P96" s="86"/>
      <c r="Q96" s="86"/>
      <c r="R96" s="86"/>
      <c r="S96" s="86"/>
      <c r="T96" s="86"/>
      <c r="U96" s="87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T96" s="19" t="s">
        <v>345</v>
      </c>
      <c r="AU96" s="19" t="s">
        <v>85</v>
      </c>
    </row>
    <row r="97" s="13" customFormat="1">
      <c r="A97" s="13"/>
      <c r="B97" s="236"/>
      <c r="C97" s="237"/>
      <c r="D97" s="229" t="s">
        <v>347</v>
      </c>
      <c r="E97" s="238" t="s">
        <v>19</v>
      </c>
      <c r="F97" s="239" t="s">
        <v>5547</v>
      </c>
      <c r="G97" s="237"/>
      <c r="H97" s="240">
        <v>1</v>
      </c>
      <c r="I97" s="241"/>
      <c r="J97" s="237"/>
      <c r="K97" s="237"/>
      <c r="L97" s="242"/>
      <c r="M97" s="243"/>
      <c r="N97" s="244"/>
      <c r="O97" s="244"/>
      <c r="P97" s="244"/>
      <c r="Q97" s="244"/>
      <c r="R97" s="244"/>
      <c r="S97" s="244"/>
      <c r="T97" s="244"/>
      <c r="U97" s="245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T97" s="246" t="s">
        <v>347</v>
      </c>
      <c r="AU97" s="246" t="s">
        <v>85</v>
      </c>
      <c r="AV97" s="13" t="s">
        <v>85</v>
      </c>
      <c r="AW97" s="13" t="s">
        <v>37</v>
      </c>
      <c r="AX97" s="13" t="s">
        <v>83</v>
      </c>
      <c r="AY97" s="246" t="s">
        <v>335</v>
      </c>
    </row>
    <row r="98" s="2" customFormat="1" ht="16.5" customHeight="1">
      <c r="A98" s="40"/>
      <c r="B98" s="41"/>
      <c r="C98" s="216" t="s">
        <v>85</v>
      </c>
      <c r="D98" s="216" t="s">
        <v>337</v>
      </c>
      <c r="E98" s="217" t="s">
        <v>5548</v>
      </c>
      <c r="F98" s="218" t="s">
        <v>5549</v>
      </c>
      <c r="G98" s="219" t="s">
        <v>351</v>
      </c>
      <c r="H98" s="220">
        <v>3.3079999999999998</v>
      </c>
      <c r="I98" s="221"/>
      <c r="J98" s="222">
        <f>ROUND(I98*H98,2)</f>
        <v>0</v>
      </c>
      <c r="K98" s="218" t="s">
        <v>341</v>
      </c>
      <c r="L98" s="46"/>
      <c r="M98" s="223" t="s">
        <v>19</v>
      </c>
      <c r="N98" s="224" t="s">
        <v>47</v>
      </c>
      <c r="O98" s="86"/>
      <c r="P98" s="225">
        <f>O98*H98</f>
        <v>0</v>
      </c>
      <c r="Q98" s="225">
        <v>1.8775</v>
      </c>
      <c r="R98" s="225">
        <f>Q98*H98</f>
        <v>6.2107699999999992</v>
      </c>
      <c r="S98" s="225">
        <v>0</v>
      </c>
      <c r="T98" s="225">
        <f>S98*H98</f>
        <v>0</v>
      </c>
      <c r="U98" s="226" t="s">
        <v>19</v>
      </c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R98" s="227" t="s">
        <v>103</v>
      </c>
      <c r="AT98" s="227" t="s">
        <v>337</v>
      </c>
      <c r="AU98" s="227" t="s">
        <v>85</v>
      </c>
      <c r="AY98" s="19" t="s">
        <v>335</v>
      </c>
      <c r="BE98" s="228">
        <f>IF(N98="základní",J98,0)</f>
        <v>0</v>
      </c>
      <c r="BF98" s="228">
        <f>IF(N98="snížená",J98,0)</f>
        <v>0</v>
      </c>
      <c r="BG98" s="228">
        <f>IF(N98="zákl. přenesená",J98,0)</f>
        <v>0</v>
      </c>
      <c r="BH98" s="228">
        <f>IF(N98="sníž. přenesená",J98,0)</f>
        <v>0</v>
      </c>
      <c r="BI98" s="228">
        <f>IF(N98="nulová",J98,0)</f>
        <v>0</v>
      </c>
      <c r="BJ98" s="19" t="s">
        <v>83</v>
      </c>
      <c r="BK98" s="228">
        <f>ROUND(I98*H98,2)</f>
        <v>0</v>
      </c>
      <c r="BL98" s="19" t="s">
        <v>103</v>
      </c>
      <c r="BM98" s="227" t="s">
        <v>5550</v>
      </c>
    </row>
    <row r="99" s="2" customFormat="1">
      <c r="A99" s="40"/>
      <c r="B99" s="41"/>
      <c r="C99" s="42"/>
      <c r="D99" s="229" t="s">
        <v>343</v>
      </c>
      <c r="E99" s="42"/>
      <c r="F99" s="230" t="s">
        <v>5551</v>
      </c>
      <c r="G99" s="42"/>
      <c r="H99" s="42"/>
      <c r="I99" s="231"/>
      <c r="J99" s="42"/>
      <c r="K99" s="42"/>
      <c r="L99" s="46"/>
      <c r="M99" s="232"/>
      <c r="N99" s="233"/>
      <c r="O99" s="86"/>
      <c r="P99" s="86"/>
      <c r="Q99" s="86"/>
      <c r="R99" s="86"/>
      <c r="S99" s="86"/>
      <c r="T99" s="86"/>
      <c r="U99" s="87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T99" s="19" t="s">
        <v>343</v>
      </c>
      <c r="AU99" s="19" t="s">
        <v>85</v>
      </c>
    </row>
    <row r="100" s="2" customFormat="1">
      <c r="A100" s="40"/>
      <c r="B100" s="41"/>
      <c r="C100" s="42"/>
      <c r="D100" s="234" t="s">
        <v>345</v>
      </c>
      <c r="E100" s="42"/>
      <c r="F100" s="235" t="s">
        <v>5552</v>
      </c>
      <c r="G100" s="42"/>
      <c r="H100" s="42"/>
      <c r="I100" s="231"/>
      <c r="J100" s="42"/>
      <c r="K100" s="42"/>
      <c r="L100" s="46"/>
      <c r="M100" s="232"/>
      <c r="N100" s="233"/>
      <c r="O100" s="86"/>
      <c r="P100" s="86"/>
      <c r="Q100" s="86"/>
      <c r="R100" s="86"/>
      <c r="S100" s="86"/>
      <c r="T100" s="86"/>
      <c r="U100" s="87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T100" s="19" t="s">
        <v>345</v>
      </c>
      <c r="AU100" s="19" t="s">
        <v>85</v>
      </c>
    </row>
    <row r="101" s="14" customFormat="1">
      <c r="A101" s="14"/>
      <c r="B101" s="247"/>
      <c r="C101" s="248"/>
      <c r="D101" s="229" t="s">
        <v>347</v>
      </c>
      <c r="E101" s="249" t="s">
        <v>19</v>
      </c>
      <c r="F101" s="250" t="s">
        <v>5553</v>
      </c>
      <c r="G101" s="248"/>
      <c r="H101" s="249" t="s">
        <v>19</v>
      </c>
      <c r="I101" s="251"/>
      <c r="J101" s="248"/>
      <c r="K101" s="248"/>
      <c r="L101" s="252"/>
      <c r="M101" s="253"/>
      <c r="N101" s="254"/>
      <c r="O101" s="254"/>
      <c r="P101" s="254"/>
      <c r="Q101" s="254"/>
      <c r="R101" s="254"/>
      <c r="S101" s="254"/>
      <c r="T101" s="254"/>
      <c r="U101" s="255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T101" s="256" t="s">
        <v>347</v>
      </c>
      <c r="AU101" s="256" t="s">
        <v>85</v>
      </c>
      <c r="AV101" s="14" t="s">
        <v>83</v>
      </c>
      <c r="AW101" s="14" t="s">
        <v>37</v>
      </c>
      <c r="AX101" s="14" t="s">
        <v>76</v>
      </c>
      <c r="AY101" s="256" t="s">
        <v>335</v>
      </c>
    </row>
    <row r="102" s="13" customFormat="1">
      <c r="A102" s="13"/>
      <c r="B102" s="236"/>
      <c r="C102" s="237"/>
      <c r="D102" s="229" t="s">
        <v>347</v>
      </c>
      <c r="E102" s="238" t="s">
        <v>19</v>
      </c>
      <c r="F102" s="239" t="s">
        <v>5554</v>
      </c>
      <c r="G102" s="237"/>
      <c r="H102" s="240">
        <v>3.3079999999999998</v>
      </c>
      <c r="I102" s="241"/>
      <c r="J102" s="237"/>
      <c r="K102" s="237"/>
      <c r="L102" s="242"/>
      <c r="M102" s="243"/>
      <c r="N102" s="244"/>
      <c r="O102" s="244"/>
      <c r="P102" s="244"/>
      <c r="Q102" s="244"/>
      <c r="R102" s="244"/>
      <c r="S102" s="244"/>
      <c r="T102" s="244"/>
      <c r="U102" s="245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T102" s="246" t="s">
        <v>347</v>
      </c>
      <c r="AU102" s="246" t="s">
        <v>85</v>
      </c>
      <c r="AV102" s="13" t="s">
        <v>85</v>
      </c>
      <c r="AW102" s="13" t="s">
        <v>37</v>
      </c>
      <c r="AX102" s="13" t="s">
        <v>83</v>
      </c>
      <c r="AY102" s="246" t="s">
        <v>335</v>
      </c>
    </row>
    <row r="103" s="2" customFormat="1" ht="16.5" customHeight="1">
      <c r="A103" s="40"/>
      <c r="B103" s="41"/>
      <c r="C103" s="216" t="s">
        <v>99</v>
      </c>
      <c r="D103" s="216" t="s">
        <v>337</v>
      </c>
      <c r="E103" s="217" t="s">
        <v>5555</v>
      </c>
      <c r="F103" s="218" t="s">
        <v>5556</v>
      </c>
      <c r="G103" s="219" t="s">
        <v>351</v>
      </c>
      <c r="H103" s="220">
        <v>0.33800000000000002</v>
      </c>
      <c r="I103" s="221"/>
      <c r="J103" s="222">
        <f>ROUND(I103*H103,2)</f>
        <v>0</v>
      </c>
      <c r="K103" s="218" t="s">
        <v>341</v>
      </c>
      <c r="L103" s="46"/>
      <c r="M103" s="223" t="s">
        <v>19</v>
      </c>
      <c r="N103" s="224" t="s">
        <v>47</v>
      </c>
      <c r="O103" s="86"/>
      <c r="P103" s="225">
        <f>O103*H103</f>
        <v>0</v>
      </c>
      <c r="Q103" s="225">
        <v>1.94302</v>
      </c>
      <c r="R103" s="225">
        <f>Q103*H103</f>
        <v>0.65674076000000003</v>
      </c>
      <c r="S103" s="225">
        <v>0</v>
      </c>
      <c r="T103" s="225">
        <f>S103*H103</f>
        <v>0</v>
      </c>
      <c r="U103" s="226" t="s">
        <v>19</v>
      </c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R103" s="227" t="s">
        <v>103</v>
      </c>
      <c r="AT103" s="227" t="s">
        <v>337</v>
      </c>
      <c r="AU103" s="227" t="s">
        <v>85</v>
      </c>
      <c r="AY103" s="19" t="s">
        <v>335</v>
      </c>
      <c r="BE103" s="228">
        <f>IF(N103="základní",J103,0)</f>
        <v>0</v>
      </c>
      <c r="BF103" s="228">
        <f>IF(N103="snížená",J103,0)</f>
        <v>0</v>
      </c>
      <c r="BG103" s="228">
        <f>IF(N103="zákl. přenesená",J103,0)</f>
        <v>0</v>
      </c>
      <c r="BH103" s="228">
        <f>IF(N103="sníž. přenesená",J103,0)</f>
        <v>0</v>
      </c>
      <c r="BI103" s="228">
        <f>IF(N103="nulová",J103,0)</f>
        <v>0</v>
      </c>
      <c r="BJ103" s="19" t="s">
        <v>83</v>
      </c>
      <c r="BK103" s="228">
        <f>ROUND(I103*H103,2)</f>
        <v>0</v>
      </c>
      <c r="BL103" s="19" t="s">
        <v>103</v>
      </c>
      <c r="BM103" s="227" t="s">
        <v>5557</v>
      </c>
    </row>
    <row r="104" s="2" customFormat="1">
      <c r="A104" s="40"/>
      <c r="B104" s="41"/>
      <c r="C104" s="42"/>
      <c r="D104" s="229" t="s">
        <v>343</v>
      </c>
      <c r="E104" s="42"/>
      <c r="F104" s="230" t="s">
        <v>5558</v>
      </c>
      <c r="G104" s="42"/>
      <c r="H104" s="42"/>
      <c r="I104" s="231"/>
      <c r="J104" s="42"/>
      <c r="K104" s="42"/>
      <c r="L104" s="46"/>
      <c r="M104" s="232"/>
      <c r="N104" s="233"/>
      <c r="O104" s="86"/>
      <c r="P104" s="86"/>
      <c r="Q104" s="86"/>
      <c r="R104" s="86"/>
      <c r="S104" s="86"/>
      <c r="T104" s="86"/>
      <c r="U104" s="87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T104" s="19" t="s">
        <v>343</v>
      </c>
      <c r="AU104" s="19" t="s">
        <v>85</v>
      </c>
    </row>
    <row r="105" s="2" customFormat="1">
      <c r="A105" s="40"/>
      <c r="B105" s="41"/>
      <c r="C105" s="42"/>
      <c r="D105" s="234" t="s">
        <v>345</v>
      </c>
      <c r="E105" s="42"/>
      <c r="F105" s="235" t="s">
        <v>5559</v>
      </c>
      <c r="G105" s="42"/>
      <c r="H105" s="42"/>
      <c r="I105" s="231"/>
      <c r="J105" s="42"/>
      <c r="K105" s="42"/>
      <c r="L105" s="46"/>
      <c r="M105" s="232"/>
      <c r="N105" s="233"/>
      <c r="O105" s="86"/>
      <c r="P105" s="86"/>
      <c r="Q105" s="86"/>
      <c r="R105" s="86"/>
      <c r="S105" s="86"/>
      <c r="T105" s="86"/>
      <c r="U105" s="87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T105" s="19" t="s">
        <v>345</v>
      </c>
      <c r="AU105" s="19" t="s">
        <v>85</v>
      </c>
    </row>
    <row r="106" s="14" customFormat="1">
      <c r="A106" s="14"/>
      <c r="B106" s="247"/>
      <c r="C106" s="248"/>
      <c r="D106" s="229" t="s">
        <v>347</v>
      </c>
      <c r="E106" s="249" t="s">
        <v>19</v>
      </c>
      <c r="F106" s="250" t="s">
        <v>5560</v>
      </c>
      <c r="G106" s="248"/>
      <c r="H106" s="249" t="s">
        <v>19</v>
      </c>
      <c r="I106" s="251"/>
      <c r="J106" s="248"/>
      <c r="K106" s="248"/>
      <c r="L106" s="252"/>
      <c r="M106" s="253"/>
      <c r="N106" s="254"/>
      <c r="O106" s="254"/>
      <c r="P106" s="254"/>
      <c r="Q106" s="254"/>
      <c r="R106" s="254"/>
      <c r="S106" s="254"/>
      <c r="T106" s="254"/>
      <c r="U106" s="255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T106" s="256" t="s">
        <v>347</v>
      </c>
      <c r="AU106" s="256" t="s">
        <v>85</v>
      </c>
      <c r="AV106" s="14" t="s">
        <v>83</v>
      </c>
      <c r="AW106" s="14" t="s">
        <v>37</v>
      </c>
      <c r="AX106" s="14" t="s">
        <v>76</v>
      </c>
      <c r="AY106" s="256" t="s">
        <v>335</v>
      </c>
    </row>
    <row r="107" s="13" customFormat="1">
      <c r="A107" s="13"/>
      <c r="B107" s="236"/>
      <c r="C107" s="237"/>
      <c r="D107" s="229" t="s">
        <v>347</v>
      </c>
      <c r="E107" s="238" t="s">
        <v>19</v>
      </c>
      <c r="F107" s="239" t="s">
        <v>5561</v>
      </c>
      <c r="G107" s="237"/>
      <c r="H107" s="240">
        <v>0.33800000000000002</v>
      </c>
      <c r="I107" s="241"/>
      <c r="J107" s="237"/>
      <c r="K107" s="237"/>
      <c r="L107" s="242"/>
      <c r="M107" s="243"/>
      <c r="N107" s="244"/>
      <c r="O107" s="244"/>
      <c r="P107" s="244"/>
      <c r="Q107" s="244"/>
      <c r="R107" s="244"/>
      <c r="S107" s="244"/>
      <c r="T107" s="244"/>
      <c r="U107" s="245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T107" s="246" t="s">
        <v>347</v>
      </c>
      <c r="AU107" s="246" t="s">
        <v>85</v>
      </c>
      <c r="AV107" s="13" t="s">
        <v>85</v>
      </c>
      <c r="AW107" s="13" t="s">
        <v>37</v>
      </c>
      <c r="AX107" s="13" t="s">
        <v>83</v>
      </c>
      <c r="AY107" s="246" t="s">
        <v>335</v>
      </c>
    </row>
    <row r="108" s="2" customFormat="1" ht="16.5" customHeight="1">
      <c r="A108" s="40"/>
      <c r="B108" s="41"/>
      <c r="C108" s="216" t="s">
        <v>103</v>
      </c>
      <c r="D108" s="216" t="s">
        <v>337</v>
      </c>
      <c r="E108" s="217" t="s">
        <v>5562</v>
      </c>
      <c r="F108" s="218" t="s">
        <v>5563</v>
      </c>
      <c r="G108" s="219" t="s">
        <v>364</v>
      </c>
      <c r="H108" s="220">
        <v>0.089999999999999997</v>
      </c>
      <c r="I108" s="221"/>
      <c r="J108" s="222">
        <f>ROUND(I108*H108,2)</f>
        <v>0</v>
      </c>
      <c r="K108" s="218" t="s">
        <v>341</v>
      </c>
      <c r="L108" s="46"/>
      <c r="M108" s="223" t="s">
        <v>19</v>
      </c>
      <c r="N108" s="224" t="s">
        <v>47</v>
      </c>
      <c r="O108" s="86"/>
      <c r="P108" s="225">
        <f>O108*H108</f>
        <v>0</v>
      </c>
      <c r="Q108" s="225">
        <v>1.0900000000000001</v>
      </c>
      <c r="R108" s="225">
        <f>Q108*H108</f>
        <v>0.098100000000000007</v>
      </c>
      <c r="S108" s="225">
        <v>0</v>
      </c>
      <c r="T108" s="225">
        <f>S108*H108</f>
        <v>0</v>
      </c>
      <c r="U108" s="226" t="s">
        <v>19</v>
      </c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R108" s="227" t="s">
        <v>103</v>
      </c>
      <c r="AT108" s="227" t="s">
        <v>337</v>
      </c>
      <c r="AU108" s="227" t="s">
        <v>85</v>
      </c>
      <c r="AY108" s="19" t="s">
        <v>335</v>
      </c>
      <c r="BE108" s="228">
        <f>IF(N108="základní",J108,0)</f>
        <v>0</v>
      </c>
      <c r="BF108" s="228">
        <f>IF(N108="snížená",J108,0)</f>
        <v>0</v>
      </c>
      <c r="BG108" s="228">
        <f>IF(N108="zákl. přenesená",J108,0)</f>
        <v>0</v>
      </c>
      <c r="BH108" s="228">
        <f>IF(N108="sníž. přenesená",J108,0)</f>
        <v>0</v>
      </c>
      <c r="BI108" s="228">
        <f>IF(N108="nulová",J108,0)</f>
        <v>0</v>
      </c>
      <c r="BJ108" s="19" t="s">
        <v>83</v>
      </c>
      <c r="BK108" s="228">
        <f>ROUND(I108*H108,2)</f>
        <v>0</v>
      </c>
      <c r="BL108" s="19" t="s">
        <v>103</v>
      </c>
      <c r="BM108" s="227" t="s">
        <v>5564</v>
      </c>
    </row>
    <row r="109" s="2" customFormat="1">
      <c r="A109" s="40"/>
      <c r="B109" s="41"/>
      <c r="C109" s="42"/>
      <c r="D109" s="229" t="s">
        <v>343</v>
      </c>
      <c r="E109" s="42"/>
      <c r="F109" s="230" t="s">
        <v>5565</v>
      </c>
      <c r="G109" s="42"/>
      <c r="H109" s="42"/>
      <c r="I109" s="231"/>
      <c r="J109" s="42"/>
      <c r="K109" s="42"/>
      <c r="L109" s="46"/>
      <c r="M109" s="232"/>
      <c r="N109" s="233"/>
      <c r="O109" s="86"/>
      <c r="P109" s="86"/>
      <c r="Q109" s="86"/>
      <c r="R109" s="86"/>
      <c r="S109" s="86"/>
      <c r="T109" s="86"/>
      <c r="U109" s="87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T109" s="19" t="s">
        <v>343</v>
      </c>
      <c r="AU109" s="19" t="s">
        <v>85</v>
      </c>
    </row>
    <row r="110" s="2" customFormat="1">
      <c r="A110" s="40"/>
      <c r="B110" s="41"/>
      <c r="C110" s="42"/>
      <c r="D110" s="234" t="s">
        <v>345</v>
      </c>
      <c r="E110" s="42"/>
      <c r="F110" s="235" t="s">
        <v>5566</v>
      </c>
      <c r="G110" s="42"/>
      <c r="H110" s="42"/>
      <c r="I110" s="231"/>
      <c r="J110" s="42"/>
      <c r="K110" s="42"/>
      <c r="L110" s="46"/>
      <c r="M110" s="232"/>
      <c r="N110" s="233"/>
      <c r="O110" s="86"/>
      <c r="P110" s="86"/>
      <c r="Q110" s="86"/>
      <c r="R110" s="86"/>
      <c r="S110" s="86"/>
      <c r="T110" s="86"/>
      <c r="U110" s="87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T110" s="19" t="s">
        <v>345</v>
      </c>
      <c r="AU110" s="19" t="s">
        <v>85</v>
      </c>
    </row>
    <row r="111" s="14" customFormat="1">
      <c r="A111" s="14"/>
      <c r="B111" s="247"/>
      <c r="C111" s="248"/>
      <c r="D111" s="229" t="s">
        <v>347</v>
      </c>
      <c r="E111" s="249" t="s">
        <v>19</v>
      </c>
      <c r="F111" s="250" t="s">
        <v>5567</v>
      </c>
      <c r="G111" s="248"/>
      <c r="H111" s="249" t="s">
        <v>19</v>
      </c>
      <c r="I111" s="251"/>
      <c r="J111" s="248"/>
      <c r="K111" s="248"/>
      <c r="L111" s="252"/>
      <c r="M111" s="253"/>
      <c r="N111" s="254"/>
      <c r="O111" s="254"/>
      <c r="P111" s="254"/>
      <c r="Q111" s="254"/>
      <c r="R111" s="254"/>
      <c r="S111" s="254"/>
      <c r="T111" s="254"/>
      <c r="U111" s="255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T111" s="256" t="s">
        <v>347</v>
      </c>
      <c r="AU111" s="256" t="s">
        <v>85</v>
      </c>
      <c r="AV111" s="14" t="s">
        <v>83</v>
      </c>
      <c r="AW111" s="14" t="s">
        <v>37</v>
      </c>
      <c r="AX111" s="14" t="s">
        <v>76</v>
      </c>
      <c r="AY111" s="256" t="s">
        <v>335</v>
      </c>
    </row>
    <row r="112" s="13" customFormat="1">
      <c r="A112" s="13"/>
      <c r="B112" s="236"/>
      <c r="C112" s="237"/>
      <c r="D112" s="229" t="s">
        <v>347</v>
      </c>
      <c r="E112" s="238" t="s">
        <v>19</v>
      </c>
      <c r="F112" s="239" t="s">
        <v>5568</v>
      </c>
      <c r="G112" s="237"/>
      <c r="H112" s="240">
        <v>0.089999999999999997</v>
      </c>
      <c r="I112" s="241"/>
      <c r="J112" s="237"/>
      <c r="K112" s="237"/>
      <c r="L112" s="242"/>
      <c r="M112" s="243"/>
      <c r="N112" s="244"/>
      <c r="O112" s="244"/>
      <c r="P112" s="244"/>
      <c r="Q112" s="244"/>
      <c r="R112" s="244"/>
      <c r="S112" s="244"/>
      <c r="T112" s="244"/>
      <c r="U112" s="245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T112" s="246" t="s">
        <v>347</v>
      </c>
      <c r="AU112" s="246" t="s">
        <v>85</v>
      </c>
      <c r="AV112" s="13" t="s">
        <v>85</v>
      </c>
      <c r="AW112" s="13" t="s">
        <v>37</v>
      </c>
      <c r="AX112" s="13" t="s">
        <v>83</v>
      </c>
      <c r="AY112" s="246" t="s">
        <v>335</v>
      </c>
    </row>
    <row r="113" s="2" customFormat="1" ht="16.5" customHeight="1">
      <c r="A113" s="40"/>
      <c r="B113" s="41"/>
      <c r="C113" s="216" t="s">
        <v>369</v>
      </c>
      <c r="D113" s="216" t="s">
        <v>337</v>
      </c>
      <c r="E113" s="217" t="s">
        <v>5569</v>
      </c>
      <c r="F113" s="218" t="s">
        <v>5570</v>
      </c>
      <c r="G113" s="219" t="s">
        <v>388</v>
      </c>
      <c r="H113" s="220">
        <v>10.15</v>
      </c>
      <c r="I113" s="221"/>
      <c r="J113" s="222">
        <f>ROUND(I113*H113,2)</f>
        <v>0</v>
      </c>
      <c r="K113" s="218" t="s">
        <v>341</v>
      </c>
      <c r="L113" s="46"/>
      <c r="M113" s="223" t="s">
        <v>19</v>
      </c>
      <c r="N113" s="224" t="s">
        <v>47</v>
      </c>
      <c r="O113" s="86"/>
      <c r="P113" s="225">
        <f>O113*H113</f>
        <v>0</v>
      </c>
      <c r="Q113" s="225">
        <v>0.079210000000000003</v>
      </c>
      <c r="R113" s="225">
        <f>Q113*H113</f>
        <v>0.80398150000000002</v>
      </c>
      <c r="S113" s="225">
        <v>0</v>
      </c>
      <c r="T113" s="225">
        <f>S113*H113</f>
        <v>0</v>
      </c>
      <c r="U113" s="226" t="s">
        <v>19</v>
      </c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R113" s="227" t="s">
        <v>103</v>
      </c>
      <c r="AT113" s="227" t="s">
        <v>337</v>
      </c>
      <c r="AU113" s="227" t="s">
        <v>85</v>
      </c>
      <c r="AY113" s="19" t="s">
        <v>335</v>
      </c>
      <c r="BE113" s="228">
        <f>IF(N113="základní",J113,0)</f>
        <v>0</v>
      </c>
      <c r="BF113" s="228">
        <f>IF(N113="snížená",J113,0)</f>
        <v>0</v>
      </c>
      <c r="BG113" s="228">
        <f>IF(N113="zákl. přenesená",J113,0)</f>
        <v>0</v>
      </c>
      <c r="BH113" s="228">
        <f>IF(N113="sníž. přenesená",J113,0)</f>
        <v>0</v>
      </c>
      <c r="BI113" s="228">
        <f>IF(N113="nulová",J113,0)</f>
        <v>0</v>
      </c>
      <c r="BJ113" s="19" t="s">
        <v>83</v>
      </c>
      <c r="BK113" s="228">
        <f>ROUND(I113*H113,2)</f>
        <v>0</v>
      </c>
      <c r="BL113" s="19" t="s">
        <v>103</v>
      </c>
      <c r="BM113" s="227" t="s">
        <v>5571</v>
      </c>
    </row>
    <row r="114" s="2" customFormat="1">
      <c r="A114" s="40"/>
      <c r="B114" s="41"/>
      <c r="C114" s="42"/>
      <c r="D114" s="229" t="s">
        <v>343</v>
      </c>
      <c r="E114" s="42"/>
      <c r="F114" s="230" t="s">
        <v>5572</v>
      </c>
      <c r="G114" s="42"/>
      <c r="H114" s="42"/>
      <c r="I114" s="231"/>
      <c r="J114" s="42"/>
      <c r="K114" s="42"/>
      <c r="L114" s="46"/>
      <c r="M114" s="232"/>
      <c r="N114" s="233"/>
      <c r="O114" s="86"/>
      <c r="P114" s="86"/>
      <c r="Q114" s="86"/>
      <c r="R114" s="86"/>
      <c r="S114" s="86"/>
      <c r="T114" s="86"/>
      <c r="U114" s="87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T114" s="19" t="s">
        <v>343</v>
      </c>
      <c r="AU114" s="19" t="s">
        <v>85</v>
      </c>
    </row>
    <row r="115" s="2" customFormat="1">
      <c r="A115" s="40"/>
      <c r="B115" s="41"/>
      <c r="C115" s="42"/>
      <c r="D115" s="234" t="s">
        <v>345</v>
      </c>
      <c r="E115" s="42"/>
      <c r="F115" s="235" t="s">
        <v>5573</v>
      </c>
      <c r="G115" s="42"/>
      <c r="H115" s="42"/>
      <c r="I115" s="231"/>
      <c r="J115" s="42"/>
      <c r="K115" s="42"/>
      <c r="L115" s="46"/>
      <c r="M115" s="232"/>
      <c r="N115" s="233"/>
      <c r="O115" s="86"/>
      <c r="P115" s="86"/>
      <c r="Q115" s="86"/>
      <c r="R115" s="86"/>
      <c r="S115" s="86"/>
      <c r="T115" s="86"/>
      <c r="U115" s="87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T115" s="19" t="s">
        <v>345</v>
      </c>
      <c r="AU115" s="19" t="s">
        <v>85</v>
      </c>
    </row>
    <row r="116" s="14" customFormat="1">
      <c r="A116" s="14"/>
      <c r="B116" s="247"/>
      <c r="C116" s="248"/>
      <c r="D116" s="229" t="s">
        <v>347</v>
      </c>
      <c r="E116" s="249" t="s">
        <v>19</v>
      </c>
      <c r="F116" s="250" t="s">
        <v>5574</v>
      </c>
      <c r="G116" s="248"/>
      <c r="H116" s="249" t="s">
        <v>19</v>
      </c>
      <c r="I116" s="251"/>
      <c r="J116" s="248"/>
      <c r="K116" s="248"/>
      <c r="L116" s="252"/>
      <c r="M116" s="253"/>
      <c r="N116" s="254"/>
      <c r="O116" s="254"/>
      <c r="P116" s="254"/>
      <c r="Q116" s="254"/>
      <c r="R116" s="254"/>
      <c r="S116" s="254"/>
      <c r="T116" s="254"/>
      <c r="U116" s="255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T116" s="256" t="s">
        <v>347</v>
      </c>
      <c r="AU116" s="256" t="s">
        <v>85</v>
      </c>
      <c r="AV116" s="14" t="s">
        <v>83</v>
      </c>
      <c r="AW116" s="14" t="s">
        <v>37</v>
      </c>
      <c r="AX116" s="14" t="s">
        <v>76</v>
      </c>
      <c r="AY116" s="256" t="s">
        <v>335</v>
      </c>
    </row>
    <row r="117" s="13" customFormat="1">
      <c r="A117" s="13"/>
      <c r="B117" s="236"/>
      <c r="C117" s="237"/>
      <c r="D117" s="229" t="s">
        <v>347</v>
      </c>
      <c r="E117" s="238" t="s">
        <v>19</v>
      </c>
      <c r="F117" s="239" t="s">
        <v>5575</v>
      </c>
      <c r="G117" s="237"/>
      <c r="H117" s="240">
        <v>10.15</v>
      </c>
      <c r="I117" s="241"/>
      <c r="J117" s="237"/>
      <c r="K117" s="237"/>
      <c r="L117" s="242"/>
      <c r="M117" s="243"/>
      <c r="N117" s="244"/>
      <c r="O117" s="244"/>
      <c r="P117" s="244"/>
      <c r="Q117" s="244"/>
      <c r="R117" s="244"/>
      <c r="S117" s="244"/>
      <c r="T117" s="244"/>
      <c r="U117" s="245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T117" s="246" t="s">
        <v>347</v>
      </c>
      <c r="AU117" s="246" t="s">
        <v>85</v>
      </c>
      <c r="AV117" s="13" t="s">
        <v>85</v>
      </c>
      <c r="AW117" s="13" t="s">
        <v>37</v>
      </c>
      <c r="AX117" s="13" t="s">
        <v>83</v>
      </c>
      <c r="AY117" s="246" t="s">
        <v>335</v>
      </c>
    </row>
    <row r="118" s="12" customFormat="1" ht="22.8" customHeight="1">
      <c r="A118" s="12"/>
      <c r="B118" s="200"/>
      <c r="C118" s="201"/>
      <c r="D118" s="202" t="s">
        <v>75</v>
      </c>
      <c r="E118" s="214" t="s">
        <v>377</v>
      </c>
      <c r="F118" s="214" t="s">
        <v>509</v>
      </c>
      <c r="G118" s="201"/>
      <c r="H118" s="201"/>
      <c r="I118" s="204"/>
      <c r="J118" s="215">
        <f>BK118</f>
        <v>0</v>
      </c>
      <c r="K118" s="201"/>
      <c r="L118" s="206"/>
      <c r="M118" s="207"/>
      <c r="N118" s="208"/>
      <c r="O118" s="208"/>
      <c r="P118" s="209">
        <f>SUM(P119:P133)</f>
        <v>0</v>
      </c>
      <c r="Q118" s="208"/>
      <c r="R118" s="209">
        <f>SUM(R119:R133)</f>
        <v>1.0559289999999999</v>
      </c>
      <c r="S118" s="208"/>
      <c r="T118" s="209">
        <f>SUM(T119:T133)</f>
        <v>0</v>
      </c>
      <c r="U118" s="210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R118" s="211" t="s">
        <v>83</v>
      </c>
      <c r="AT118" s="212" t="s">
        <v>75</v>
      </c>
      <c r="AU118" s="212" t="s">
        <v>83</v>
      </c>
      <c r="AY118" s="211" t="s">
        <v>335</v>
      </c>
      <c r="BK118" s="213">
        <f>SUM(BK119:BK133)</f>
        <v>0</v>
      </c>
    </row>
    <row r="119" s="2" customFormat="1" ht="16.5" customHeight="1">
      <c r="A119" s="40"/>
      <c r="B119" s="41"/>
      <c r="C119" s="216" t="s">
        <v>377</v>
      </c>
      <c r="D119" s="216" t="s">
        <v>337</v>
      </c>
      <c r="E119" s="217" t="s">
        <v>5576</v>
      </c>
      <c r="F119" s="218" t="s">
        <v>5577</v>
      </c>
      <c r="G119" s="219" t="s">
        <v>388</v>
      </c>
      <c r="H119" s="220">
        <v>20.300000000000001</v>
      </c>
      <c r="I119" s="221"/>
      <c r="J119" s="222">
        <f>ROUND(I119*H119,2)</f>
        <v>0</v>
      </c>
      <c r="K119" s="218" t="s">
        <v>341</v>
      </c>
      <c r="L119" s="46"/>
      <c r="M119" s="223" t="s">
        <v>19</v>
      </c>
      <c r="N119" s="224" t="s">
        <v>47</v>
      </c>
      <c r="O119" s="86"/>
      <c r="P119" s="225">
        <f>O119*H119</f>
        <v>0</v>
      </c>
      <c r="Q119" s="225">
        <v>0.018380000000000001</v>
      </c>
      <c r="R119" s="225">
        <f>Q119*H119</f>
        <v>0.373114</v>
      </c>
      <c r="S119" s="225">
        <v>0</v>
      </c>
      <c r="T119" s="225">
        <f>S119*H119</f>
        <v>0</v>
      </c>
      <c r="U119" s="226" t="s">
        <v>19</v>
      </c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R119" s="227" t="s">
        <v>103</v>
      </c>
      <c r="AT119" s="227" t="s">
        <v>337</v>
      </c>
      <c r="AU119" s="227" t="s">
        <v>85</v>
      </c>
      <c r="AY119" s="19" t="s">
        <v>335</v>
      </c>
      <c r="BE119" s="228">
        <f>IF(N119="základní",J119,0)</f>
        <v>0</v>
      </c>
      <c r="BF119" s="228">
        <f>IF(N119="snížená",J119,0)</f>
        <v>0</v>
      </c>
      <c r="BG119" s="228">
        <f>IF(N119="zákl. přenesená",J119,0)</f>
        <v>0</v>
      </c>
      <c r="BH119" s="228">
        <f>IF(N119="sníž. přenesená",J119,0)</f>
        <v>0</v>
      </c>
      <c r="BI119" s="228">
        <f>IF(N119="nulová",J119,0)</f>
        <v>0</v>
      </c>
      <c r="BJ119" s="19" t="s">
        <v>83</v>
      </c>
      <c r="BK119" s="228">
        <f>ROUND(I119*H119,2)</f>
        <v>0</v>
      </c>
      <c r="BL119" s="19" t="s">
        <v>103</v>
      </c>
      <c r="BM119" s="227" t="s">
        <v>5578</v>
      </c>
    </row>
    <row r="120" s="2" customFormat="1">
      <c r="A120" s="40"/>
      <c r="B120" s="41"/>
      <c r="C120" s="42"/>
      <c r="D120" s="229" t="s">
        <v>343</v>
      </c>
      <c r="E120" s="42"/>
      <c r="F120" s="230" t="s">
        <v>5579</v>
      </c>
      <c r="G120" s="42"/>
      <c r="H120" s="42"/>
      <c r="I120" s="231"/>
      <c r="J120" s="42"/>
      <c r="K120" s="42"/>
      <c r="L120" s="46"/>
      <c r="M120" s="232"/>
      <c r="N120" s="233"/>
      <c r="O120" s="86"/>
      <c r="P120" s="86"/>
      <c r="Q120" s="86"/>
      <c r="R120" s="86"/>
      <c r="S120" s="86"/>
      <c r="T120" s="86"/>
      <c r="U120" s="87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T120" s="19" t="s">
        <v>343</v>
      </c>
      <c r="AU120" s="19" t="s">
        <v>85</v>
      </c>
    </row>
    <row r="121" s="2" customFormat="1">
      <c r="A121" s="40"/>
      <c r="B121" s="41"/>
      <c r="C121" s="42"/>
      <c r="D121" s="234" t="s">
        <v>345</v>
      </c>
      <c r="E121" s="42"/>
      <c r="F121" s="235" t="s">
        <v>5580</v>
      </c>
      <c r="G121" s="42"/>
      <c r="H121" s="42"/>
      <c r="I121" s="231"/>
      <c r="J121" s="42"/>
      <c r="K121" s="42"/>
      <c r="L121" s="46"/>
      <c r="M121" s="232"/>
      <c r="N121" s="233"/>
      <c r="O121" s="86"/>
      <c r="P121" s="86"/>
      <c r="Q121" s="86"/>
      <c r="R121" s="86"/>
      <c r="S121" s="86"/>
      <c r="T121" s="86"/>
      <c r="U121" s="87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T121" s="19" t="s">
        <v>345</v>
      </c>
      <c r="AU121" s="19" t="s">
        <v>85</v>
      </c>
    </row>
    <row r="122" s="14" customFormat="1">
      <c r="A122" s="14"/>
      <c r="B122" s="247"/>
      <c r="C122" s="248"/>
      <c r="D122" s="229" t="s">
        <v>347</v>
      </c>
      <c r="E122" s="249" t="s">
        <v>19</v>
      </c>
      <c r="F122" s="250" t="s">
        <v>5574</v>
      </c>
      <c r="G122" s="248"/>
      <c r="H122" s="249" t="s">
        <v>19</v>
      </c>
      <c r="I122" s="251"/>
      <c r="J122" s="248"/>
      <c r="K122" s="248"/>
      <c r="L122" s="252"/>
      <c r="M122" s="253"/>
      <c r="N122" s="254"/>
      <c r="O122" s="254"/>
      <c r="P122" s="254"/>
      <c r="Q122" s="254"/>
      <c r="R122" s="254"/>
      <c r="S122" s="254"/>
      <c r="T122" s="254"/>
      <c r="U122" s="255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T122" s="256" t="s">
        <v>347</v>
      </c>
      <c r="AU122" s="256" t="s">
        <v>85</v>
      </c>
      <c r="AV122" s="14" t="s">
        <v>83</v>
      </c>
      <c r="AW122" s="14" t="s">
        <v>37</v>
      </c>
      <c r="AX122" s="14" t="s">
        <v>76</v>
      </c>
      <c r="AY122" s="256" t="s">
        <v>335</v>
      </c>
    </row>
    <row r="123" s="13" customFormat="1">
      <c r="A123" s="13"/>
      <c r="B123" s="236"/>
      <c r="C123" s="237"/>
      <c r="D123" s="229" t="s">
        <v>347</v>
      </c>
      <c r="E123" s="238" t="s">
        <v>19</v>
      </c>
      <c r="F123" s="239" t="s">
        <v>5581</v>
      </c>
      <c r="G123" s="237"/>
      <c r="H123" s="240">
        <v>20.300000000000001</v>
      </c>
      <c r="I123" s="241"/>
      <c r="J123" s="237"/>
      <c r="K123" s="237"/>
      <c r="L123" s="242"/>
      <c r="M123" s="243"/>
      <c r="N123" s="244"/>
      <c r="O123" s="244"/>
      <c r="P123" s="244"/>
      <c r="Q123" s="244"/>
      <c r="R123" s="244"/>
      <c r="S123" s="244"/>
      <c r="T123" s="244"/>
      <c r="U123" s="245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T123" s="246" t="s">
        <v>347</v>
      </c>
      <c r="AU123" s="246" t="s">
        <v>85</v>
      </c>
      <c r="AV123" s="13" t="s">
        <v>85</v>
      </c>
      <c r="AW123" s="13" t="s">
        <v>37</v>
      </c>
      <c r="AX123" s="13" t="s">
        <v>83</v>
      </c>
      <c r="AY123" s="246" t="s">
        <v>335</v>
      </c>
    </row>
    <row r="124" s="2" customFormat="1" ht="16.5" customHeight="1">
      <c r="A124" s="40"/>
      <c r="B124" s="41"/>
      <c r="C124" s="216" t="s">
        <v>385</v>
      </c>
      <c r="D124" s="216" t="s">
        <v>337</v>
      </c>
      <c r="E124" s="217" t="s">
        <v>5582</v>
      </c>
      <c r="F124" s="218" t="s">
        <v>5583</v>
      </c>
      <c r="G124" s="219" t="s">
        <v>666</v>
      </c>
      <c r="H124" s="220">
        <v>2</v>
      </c>
      <c r="I124" s="221"/>
      <c r="J124" s="222">
        <f>ROUND(I124*H124,2)</f>
        <v>0</v>
      </c>
      <c r="K124" s="218" t="s">
        <v>341</v>
      </c>
      <c r="L124" s="46"/>
      <c r="M124" s="223" t="s">
        <v>19</v>
      </c>
      <c r="N124" s="224" t="s">
        <v>47</v>
      </c>
      <c r="O124" s="86"/>
      <c r="P124" s="225">
        <f>O124*H124</f>
        <v>0</v>
      </c>
      <c r="Q124" s="225">
        <v>0.14699999999999999</v>
      </c>
      <c r="R124" s="225">
        <f>Q124*H124</f>
        <v>0.29399999999999998</v>
      </c>
      <c r="S124" s="225">
        <v>0</v>
      </c>
      <c r="T124" s="225">
        <f>S124*H124</f>
        <v>0</v>
      </c>
      <c r="U124" s="226" t="s">
        <v>19</v>
      </c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R124" s="227" t="s">
        <v>103</v>
      </c>
      <c r="AT124" s="227" t="s">
        <v>337</v>
      </c>
      <c r="AU124" s="227" t="s">
        <v>85</v>
      </c>
      <c r="AY124" s="19" t="s">
        <v>335</v>
      </c>
      <c r="BE124" s="228">
        <f>IF(N124="základní",J124,0)</f>
        <v>0</v>
      </c>
      <c r="BF124" s="228">
        <f>IF(N124="snížená",J124,0)</f>
        <v>0</v>
      </c>
      <c r="BG124" s="228">
        <f>IF(N124="zákl. přenesená",J124,0)</f>
        <v>0</v>
      </c>
      <c r="BH124" s="228">
        <f>IF(N124="sníž. přenesená",J124,0)</f>
        <v>0</v>
      </c>
      <c r="BI124" s="228">
        <f>IF(N124="nulová",J124,0)</f>
        <v>0</v>
      </c>
      <c r="BJ124" s="19" t="s">
        <v>83</v>
      </c>
      <c r="BK124" s="228">
        <f>ROUND(I124*H124,2)</f>
        <v>0</v>
      </c>
      <c r="BL124" s="19" t="s">
        <v>103</v>
      </c>
      <c r="BM124" s="227" t="s">
        <v>5584</v>
      </c>
    </row>
    <row r="125" s="2" customFormat="1">
      <c r="A125" s="40"/>
      <c r="B125" s="41"/>
      <c r="C125" s="42"/>
      <c r="D125" s="229" t="s">
        <v>343</v>
      </c>
      <c r="E125" s="42"/>
      <c r="F125" s="230" t="s">
        <v>5585</v>
      </c>
      <c r="G125" s="42"/>
      <c r="H125" s="42"/>
      <c r="I125" s="231"/>
      <c r="J125" s="42"/>
      <c r="K125" s="42"/>
      <c r="L125" s="46"/>
      <c r="M125" s="232"/>
      <c r="N125" s="233"/>
      <c r="O125" s="86"/>
      <c r="P125" s="86"/>
      <c r="Q125" s="86"/>
      <c r="R125" s="86"/>
      <c r="S125" s="86"/>
      <c r="T125" s="86"/>
      <c r="U125" s="87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T125" s="19" t="s">
        <v>343</v>
      </c>
      <c r="AU125" s="19" t="s">
        <v>85</v>
      </c>
    </row>
    <row r="126" s="2" customFormat="1">
      <c r="A126" s="40"/>
      <c r="B126" s="41"/>
      <c r="C126" s="42"/>
      <c r="D126" s="234" t="s">
        <v>345</v>
      </c>
      <c r="E126" s="42"/>
      <c r="F126" s="235" t="s">
        <v>5586</v>
      </c>
      <c r="G126" s="42"/>
      <c r="H126" s="42"/>
      <c r="I126" s="231"/>
      <c r="J126" s="42"/>
      <c r="K126" s="42"/>
      <c r="L126" s="46"/>
      <c r="M126" s="232"/>
      <c r="N126" s="233"/>
      <c r="O126" s="86"/>
      <c r="P126" s="86"/>
      <c r="Q126" s="86"/>
      <c r="R126" s="86"/>
      <c r="S126" s="86"/>
      <c r="T126" s="86"/>
      <c r="U126" s="87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T126" s="19" t="s">
        <v>345</v>
      </c>
      <c r="AU126" s="19" t="s">
        <v>85</v>
      </c>
    </row>
    <row r="127" s="14" customFormat="1">
      <c r="A127" s="14"/>
      <c r="B127" s="247"/>
      <c r="C127" s="248"/>
      <c r="D127" s="229" t="s">
        <v>347</v>
      </c>
      <c r="E127" s="249" t="s">
        <v>19</v>
      </c>
      <c r="F127" s="250" t="s">
        <v>5587</v>
      </c>
      <c r="G127" s="248"/>
      <c r="H127" s="249" t="s">
        <v>19</v>
      </c>
      <c r="I127" s="251"/>
      <c r="J127" s="248"/>
      <c r="K127" s="248"/>
      <c r="L127" s="252"/>
      <c r="M127" s="253"/>
      <c r="N127" s="254"/>
      <c r="O127" s="254"/>
      <c r="P127" s="254"/>
      <c r="Q127" s="254"/>
      <c r="R127" s="254"/>
      <c r="S127" s="254"/>
      <c r="T127" s="254"/>
      <c r="U127" s="255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T127" s="256" t="s">
        <v>347</v>
      </c>
      <c r="AU127" s="256" t="s">
        <v>85</v>
      </c>
      <c r="AV127" s="14" t="s">
        <v>83</v>
      </c>
      <c r="AW127" s="14" t="s">
        <v>37</v>
      </c>
      <c r="AX127" s="14" t="s">
        <v>76</v>
      </c>
      <c r="AY127" s="256" t="s">
        <v>335</v>
      </c>
    </row>
    <row r="128" s="13" customFormat="1">
      <c r="A128" s="13"/>
      <c r="B128" s="236"/>
      <c r="C128" s="237"/>
      <c r="D128" s="229" t="s">
        <v>347</v>
      </c>
      <c r="E128" s="238" t="s">
        <v>19</v>
      </c>
      <c r="F128" s="239" t="s">
        <v>85</v>
      </c>
      <c r="G128" s="237"/>
      <c r="H128" s="240">
        <v>2</v>
      </c>
      <c r="I128" s="241"/>
      <c r="J128" s="237"/>
      <c r="K128" s="237"/>
      <c r="L128" s="242"/>
      <c r="M128" s="243"/>
      <c r="N128" s="244"/>
      <c r="O128" s="244"/>
      <c r="P128" s="244"/>
      <c r="Q128" s="244"/>
      <c r="R128" s="244"/>
      <c r="S128" s="244"/>
      <c r="T128" s="244"/>
      <c r="U128" s="245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T128" s="246" t="s">
        <v>347</v>
      </c>
      <c r="AU128" s="246" t="s">
        <v>85</v>
      </c>
      <c r="AV128" s="13" t="s">
        <v>85</v>
      </c>
      <c r="AW128" s="13" t="s">
        <v>37</v>
      </c>
      <c r="AX128" s="13" t="s">
        <v>83</v>
      </c>
      <c r="AY128" s="246" t="s">
        <v>335</v>
      </c>
    </row>
    <row r="129" s="2" customFormat="1" ht="21.75" customHeight="1">
      <c r="A129" s="40"/>
      <c r="B129" s="41"/>
      <c r="C129" s="216" t="s">
        <v>394</v>
      </c>
      <c r="D129" s="216" t="s">
        <v>337</v>
      </c>
      <c r="E129" s="217" t="s">
        <v>5588</v>
      </c>
      <c r="F129" s="218" t="s">
        <v>5589</v>
      </c>
      <c r="G129" s="219" t="s">
        <v>388</v>
      </c>
      <c r="H129" s="220">
        <v>7.3499999999999996</v>
      </c>
      <c r="I129" s="221"/>
      <c r="J129" s="222">
        <f>ROUND(I129*H129,2)</f>
        <v>0</v>
      </c>
      <c r="K129" s="218" t="s">
        <v>341</v>
      </c>
      <c r="L129" s="46"/>
      <c r="M129" s="223" t="s">
        <v>19</v>
      </c>
      <c r="N129" s="224" t="s">
        <v>47</v>
      </c>
      <c r="O129" s="86"/>
      <c r="P129" s="225">
        <f>O129*H129</f>
        <v>0</v>
      </c>
      <c r="Q129" s="225">
        <v>0.052900000000000003</v>
      </c>
      <c r="R129" s="225">
        <f>Q129*H129</f>
        <v>0.38881500000000002</v>
      </c>
      <c r="S129" s="225">
        <v>0</v>
      </c>
      <c r="T129" s="225">
        <f>S129*H129</f>
        <v>0</v>
      </c>
      <c r="U129" s="226" t="s">
        <v>19</v>
      </c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R129" s="227" t="s">
        <v>103</v>
      </c>
      <c r="AT129" s="227" t="s">
        <v>337</v>
      </c>
      <c r="AU129" s="227" t="s">
        <v>85</v>
      </c>
      <c r="AY129" s="19" t="s">
        <v>335</v>
      </c>
      <c r="BE129" s="228">
        <f>IF(N129="základní",J129,0)</f>
        <v>0</v>
      </c>
      <c r="BF129" s="228">
        <f>IF(N129="snížená",J129,0)</f>
        <v>0</v>
      </c>
      <c r="BG129" s="228">
        <f>IF(N129="zákl. přenesená",J129,0)</f>
        <v>0</v>
      </c>
      <c r="BH129" s="228">
        <f>IF(N129="sníž. přenesená",J129,0)</f>
        <v>0</v>
      </c>
      <c r="BI129" s="228">
        <f>IF(N129="nulová",J129,0)</f>
        <v>0</v>
      </c>
      <c r="BJ129" s="19" t="s">
        <v>83</v>
      </c>
      <c r="BK129" s="228">
        <f>ROUND(I129*H129,2)</f>
        <v>0</v>
      </c>
      <c r="BL129" s="19" t="s">
        <v>103</v>
      </c>
      <c r="BM129" s="227" t="s">
        <v>5590</v>
      </c>
    </row>
    <row r="130" s="2" customFormat="1">
      <c r="A130" s="40"/>
      <c r="B130" s="41"/>
      <c r="C130" s="42"/>
      <c r="D130" s="229" t="s">
        <v>343</v>
      </c>
      <c r="E130" s="42"/>
      <c r="F130" s="230" t="s">
        <v>5591</v>
      </c>
      <c r="G130" s="42"/>
      <c r="H130" s="42"/>
      <c r="I130" s="231"/>
      <c r="J130" s="42"/>
      <c r="K130" s="42"/>
      <c r="L130" s="46"/>
      <c r="M130" s="232"/>
      <c r="N130" s="233"/>
      <c r="O130" s="86"/>
      <c r="P130" s="86"/>
      <c r="Q130" s="86"/>
      <c r="R130" s="86"/>
      <c r="S130" s="86"/>
      <c r="T130" s="86"/>
      <c r="U130" s="87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T130" s="19" t="s">
        <v>343</v>
      </c>
      <c r="AU130" s="19" t="s">
        <v>85</v>
      </c>
    </row>
    <row r="131" s="2" customFormat="1">
      <c r="A131" s="40"/>
      <c r="B131" s="41"/>
      <c r="C131" s="42"/>
      <c r="D131" s="234" t="s">
        <v>345</v>
      </c>
      <c r="E131" s="42"/>
      <c r="F131" s="235" t="s">
        <v>5592</v>
      </c>
      <c r="G131" s="42"/>
      <c r="H131" s="42"/>
      <c r="I131" s="231"/>
      <c r="J131" s="42"/>
      <c r="K131" s="42"/>
      <c r="L131" s="46"/>
      <c r="M131" s="232"/>
      <c r="N131" s="233"/>
      <c r="O131" s="86"/>
      <c r="P131" s="86"/>
      <c r="Q131" s="86"/>
      <c r="R131" s="86"/>
      <c r="S131" s="86"/>
      <c r="T131" s="86"/>
      <c r="U131" s="87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T131" s="19" t="s">
        <v>345</v>
      </c>
      <c r="AU131" s="19" t="s">
        <v>85</v>
      </c>
    </row>
    <row r="132" s="14" customFormat="1">
      <c r="A132" s="14"/>
      <c r="B132" s="247"/>
      <c r="C132" s="248"/>
      <c r="D132" s="229" t="s">
        <v>347</v>
      </c>
      <c r="E132" s="249" t="s">
        <v>19</v>
      </c>
      <c r="F132" s="250" t="s">
        <v>5593</v>
      </c>
      <c r="G132" s="248"/>
      <c r="H132" s="249" t="s">
        <v>19</v>
      </c>
      <c r="I132" s="251"/>
      <c r="J132" s="248"/>
      <c r="K132" s="248"/>
      <c r="L132" s="252"/>
      <c r="M132" s="253"/>
      <c r="N132" s="254"/>
      <c r="O132" s="254"/>
      <c r="P132" s="254"/>
      <c r="Q132" s="254"/>
      <c r="R132" s="254"/>
      <c r="S132" s="254"/>
      <c r="T132" s="254"/>
      <c r="U132" s="255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T132" s="256" t="s">
        <v>347</v>
      </c>
      <c r="AU132" s="256" t="s">
        <v>85</v>
      </c>
      <c r="AV132" s="14" t="s">
        <v>83</v>
      </c>
      <c r="AW132" s="14" t="s">
        <v>37</v>
      </c>
      <c r="AX132" s="14" t="s">
        <v>76</v>
      </c>
      <c r="AY132" s="256" t="s">
        <v>335</v>
      </c>
    </row>
    <row r="133" s="13" customFormat="1">
      <c r="A133" s="13"/>
      <c r="B133" s="236"/>
      <c r="C133" s="237"/>
      <c r="D133" s="229" t="s">
        <v>347</v>
      </c>
      <c r="E133" s="238" t="s">
        <v>19</v>
      </c>
      <c r="F133" s="239" t="s">
        <v>5594</v>
      </c>
      <c r="G133" s="237"/>
      <c r="H133" s="240">
        <v>7.3499999999999996</v>
      </c>
      <c r="I133" s="241"/>
      <c r="J133" s="237"/>
      <c r="K133" s="237"/>
      <c r="L133" s="242"/>
      <c r="M133" s="243"/>
      <c r="N133" s="244"/>
      <c r="O133" s="244"/>
      <c r="P133" s="244"/>
      <c r="Q133" s="244"/>
      <c r="R133" s="244"/>
      <c r="S133" s="244"/>
      <c r="T133" s="244"/>
      <c r="U133" s="245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T133" s="246" t="s">
        <v>347</v>
      </c>
      <c r="AU133" s="246" t="s">
        <v>85</v>
      </c>
      <c r="AV133" s="13" t="s">
        <v>85</v>
      </c>
      <c r="AW133" s="13" t="s">
        <v>37</v>
      </c>
      <c r="AX133" s="13" t="s">
        <v>83</v>
      </c>
      <c r="AY133" s="246" t="s">
        <v>335</v>
      </c>
    </row>
    <row r="134" s="12" customFormat="1" ht="22.8" customHeight="1">
      <c r="A134" s="12"/>
      <c r="B134" s="200"/>
      <c r="C134" s="201"/>
      <c r="D134" s="202" t="s">
        <v>75</v>
      </c>
      <c r="E134" s="214" t="s">
        <v>401</v>
      </c>
      <c r="F134" s="214" t="s">
        <v>698</v>
      </c>
      <c r="G134" s="201"/>
      <c r="H134" s="201"/>
      <c r="I134" s="204"/>
      <c r="J134" s="215">
        <f>BK134</f>
        <v>0</v>
      </c>
      <c r="K134" s="201"/>
      <c r="L134" s="206"/>
      <c r="M134" s="207"/>
      <c r="N134" s="208"/>
      <c r="O134" s="208"/>
      <c r="P134" s="209">
        <f>SUM(P135:P169)</f>
        <v>0</v>
      </c>
      <c r="Q134" s="208"/>
      <c r="R134" s="209">
        <f>SUM(R135:R169)</f>
        <v>0</v>
      </c>
      <c r="S134" s="208"/>
      <c r="T134" s="209">
        <f>SUM(T135:T169)</f>
        <v>46.350650000000002</v>
      </c>
      <c r="U134" s="210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R134" s="211" t="s">
        <v>83</v>
      </c>
      <c r="AT134" s="212" t="s">
        <v>75</v>
      </c>
      <c r="AU134" s="212" t="s">
        <v>83</v>
      </c>
      <c r="AY134" s="211" t="s">
        <v>335</v>
      </c>
      <c r="BK134" s="213">
        <f>SUM(BK135:BK169)</f>
        <v>0</v>
      </c>
    </row>
    <row r="135" s="2" customFormat="1" ht="16.5" customHeight="1">
      <c r="A135" s="40"/>
      <c r="B135" s="41"/>
      <c r="C135" s="216" t="s">
        <v>401</v>
      </c>
      <c r="D135" s="216" t="s">
        <v>337</v>
      </c>
      <c r="E135" s="217" t="s">
        <v>778</v>
      </c>
      <c r="F135" s="218" t="s">
        <v>779</v>
      </c>
      <c r="G135" s="219" t="s">
        <v>351</v>
      </c>
      <c r="H135" s="220">
        <v>10.632999999999999</v>
      </c>
      <c r="I135" s="221"/>
      <c r="J135" s="222">
        <f>ROUND(I135*H135,2)</f>
        <v>0</v>
      </c>
      <c r="K135" s="218" t="s">
        <v>341</v>
      </c>
      <c r="L135" s="46"/>
      <c r="M135" s="223" t="s">
        <v>19</v>
      </c>
      <c r="N135" s="224" t="s">
        <v>47</v>
      </c>
      <c r="O135" s="86"/>
      <c r="P135" s="225">
        <f>O135*H135</f>
        <v>0</v>
      </c>
      <c r="Q135" s="225">
        <v>0</v>
      </c>
      <c r="R135" s="225">
        <f>Q135*H135</f>
        <v>0</v>
      </c>
      <c r="S135" s="225">
        <v>2</v>
      </c>
      <c r="T135" s="225">
        <f>S135*H135</f>
        <v>21.265999999999998</v>
      </c>
      <c r="U135" s="226" t="s">
        <v>19</v>
      </c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R135" s="227" t="s">
        <v>103</v>
      </c>
      <c r="AT135" s="227" t="s">
        <v>337</v>
      </c>
      <c r="AU135" s="227" t="s">
        <v>85</v>
      </c>
      <c r="AY135" s="19" t="s">
        <v>335</v>
      </c>
      <c r="BE135" s="228">
        <f>IF(N135="základní",J135,0)</f>
        <v>0</v>
      </c>
      <c r="BF135" s="228">
        <f>IF(N135="snížená",J135,0)</f>
        <v>0</v>
      </c>
      <c r="BG135" s="228">
        <f>IF(N135="zákl. přenesená",J135,0)</f>
        <v>0</v>
      </c>
      <c r="BH135" s="228">
        <f>IF(N135="sníž. přenesená",J135,0)</f>
        <v>0</v>
      </c>
      <c r="BI135" s="228">
        <f>IF(N135="nulová",J135,0)</f>
        <v>0</v>
      </c>
      <c r="BJ135" s="19" t="s">
        <v>83</v>
      </c>
      <c r="BK135" s="228">
        <f>ROUND(I135*H135,2)</f>
        <v>0</v>
      </c>
      <c r="BL135" s="19" t="s">
        <v>103</v>
      </c>
      <c r="BM135" s="227" t="s">
        <v>5595</v>
      </c>
    </row>
    <row r="136" s="2" customFormat="1">
      <c r="A136" s="40"/>
      <c r="B136" s="41"/>
      <c r="C136" s="42"/>
      <c r="D136" s="229" t="s">
        <v>343</v>
      </c>
      <c r="E136" s="42"/>
      <c r="F136" s="230" t="s">
        <v>781</v>
      </c>
      <c r="G136" s="42"/>
      <c r="H136" s="42"/>
      <c r="I136" s="231"/>
      <c r="J136" s="42"/>
      <c r="K136" s="42"/>
      <c r="L136" s="46"/>
      <c r="M136" s="232"/>
      <c r="N136" s="233"/>
      <c r="O136" s="86"/>
      <c r="P136" s="86"/>
      <c r="Q136" s="86"/>
      <c r="R136" s="86"/>
      <c r="S136" s="86"/>
      <c r="T136" s="86"/>
      <c r="U136" s="87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T136" s="19" t="s">
        <v>343</v>
      </c>
      <c r="AU136" s="19" t="s">
        <v>85</v>
      </c>
    </row>
    <row r="137" s="2" customFormat="1">
      <c r="A137" s="40"/>
      <c r="B137" s="41"/>
      <c r="C137" s="42"/>
      <c r="D137" s="234" t="s">
        <v>345</v>
      </c>
      <c r="E137" s="42"/>
      <c r="F137" s="235" t="s">
        <v>782</v>
      </c>
      <c r="G137" s="42"/>
      <c r="H137" s="42"/>
      <c r="I137" s="231"/>
      <c r="J137" s="42"/>
      <c r="K137" s="42"/>
      <c r="L137" s="46"/>
      <c r="M137" s="232"/>
      <c r="N137" s="233"/>
      <c r="O137" s="86"/>
      <c r="P137" s="86"/>
      <c r="Q137" s="86"/>
      <c r="R137" s="86"/>
      <c r="S137" s="86"/>
      <c r="T137" s="86"/>
      <c r="U137" s="87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T137" s="19" t="s">
        <v>345</v>
      </c>
      <c r="AU137" s="19" t="s">
        <v>85</v>
      </c>
    </row>
    <row r="138" s="14" customFormat="1">
      <c r="A138" s="14"/>
      <c r="B138" s="247"/>
      <c r="C138" s="248"/>
      <c r="D138" s="229" t="s">
        <v>347</v>
      </c>
      <c r="E138" s="249" t="s">
        <v>19</v>
      </c>
      <c r="F138" s="250" t="s">
        <v>5596</v>
      </c>
      <c r="G138" s="248"/>
      <c r="H138" s="249" t="s">
        <v>19</v>
      </c>
      <c r="I138" s="251"/>
      <c r="J138" s="248"/>
      <c r="K138" s="248"/>
      <c r="L138" s="252"/>
      <c r="M138" s="253"/>
      <c r="N138" s="254"/>
      <c r="O138" s="254"/>
      <c r="P138" s="254"/>
      <c r="Q138" s="254"/>
      <c r="R138" s="254"/>
      <c r="S138" s="254"/>
      <c r="T138" s="254"/>
      <c r="U138" s="255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T138" s="256" t="s">
        <v>347</v>
      </c>
      <c r="AU138" s="256" t="s">
        <v>85</v>
      </c>
      <c r="AV138" s="14" t="s">
        <v>83</v>
      </c>
      <c r="AW138" s="14" t="s">
        <v>37</v>
      </c>
      <c r="AX138" s="14" t="s">
        <v>76</v>
      </c>
      <c r="AY138" s="256" t="s">
        <v>335</v>
      </c>
    </row>
    <row r="139" s="13" customFormat="1">
      <c r="A139" s="13"/>
      <c r="B139" s="236"/>
      <c r="C139" s="237"/>
      <c r="D139" s="229" t="s">
        <v>347</v>
      </c>
      <c r="E139" s="238" t="s">
        <v>19</v>
      </c>
      <c r="F139" s="239" t="s">
        <v>85</v>
      </c>
      <c r="G139" s="237"/>
      <c r="H139" s="240">
        <v>2</v>
      </c>
      <c r="I139" s="241"/>
      <c r="J139" s="237"/>
      <c r="K139" s="237"/>
      <c r="L139" s="242"/>
      <c r="M139" s="243"/>
      <c r="N139" s="244"/>
      <c r="O139" s="244"/>
      <c r="P139" s="244"/>
      <c r="Q139" s="244"/>
      <c r="R139" s="244"/>
      <c r="S139" s="244"/>
      <c r="T139" s="244"/>
      <c r="U139" s="245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T139" s="246" t="s">
        <v>347</v>
      </c>
      <c r="AU139" s="246" t="s">
        <v>85</v>
      </c>
      <c r="AV139" s="13" t="s">
        <v>85</v>
      </c>
      <c r="AW139" s="13" t="s">
        <v>37</v>
      </c>
      <c r="AX139" s="13" t="s">
        <v>76</v>
      </c>
      <c r="AY139" s="246" t="s">
        <v>335</v>
      </c>
    </row>
    <row r="140" s="14" customFormat="1">
      <c r="A140" s="14"/>
      <c r="B140" s="247"/>
      <c r="C140" s="248"/>
      <c r="D140" s="229" t="s">
        <v>347</v>
      </c>
      <c r="E140" s="249" t="s">
        <v>19</v>
      </c>
      <c r="F140" s="250" t="s">
        <v>5597</v>
      </c>
      <c r="G140" s="248"/>
      <c r="H140" s="249" t="s">
        <v>19</v>
      </c>
      <c r="I140" s="251"/>
      <c r="J140" s="248"/>
      <c r="K140" s="248"/>
      <c r="L140" s="252"/>
      <c r="M140" s="253"/>
      <c r="N140" s="254"/>
      <c r="O140" s="254"/>
      <c r="P140" s="254"/>
      <c r="Q140" s="254"/>
      <c r="R140" s="254"/>
      <c r="S140" s="254"/>
      <c r="T140" s="254"/>
      <c r="U140" s="255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T140" s="256" t="s">
        <v>347</v>
      </c>
      <c r="AU140" s="256" t="s">
        <v>85</v>
      </c>
      <c r="AV140" s="14" t="s">
        <v>83</v>
      </c>
      <c r="AW140" s="14" t="s">
        <v>37</v>
      </c>
      <c r="AX140" s="14" t="s">
        <v>76</v>
      </c>
      <c r="AY140" s="256" t="s">
        <v>335</v>
      </c>
    </row>
    <row r="141" s="13" customFormat="1">
      <c r="A141" s="13"/>
      <c r="B141" s="236"/>
      <c r="C141" s="237"/>
      <c r="D141" s="229" t="s">
        <v>347</v>
      </c>
      <c r="E141" s="238" t="s">
        <v>19</v>
      </c>
      <c r="F141" s="239" t="s">
        <v>5598</v>
      </c>
      <c r="G141" s="237"/>
      <c r="H141" s="240">
        <v>0.38300000000000001</v>
      </c>
      <c r="I141" s="241"/>
      <c r="J141" s="237"/>
      <c r="K141" s="237"/>
      <c r="L141" s="242"/>
      <c r="M141" s="243"/>
      <c r="N141" s="244"/>
      <c r="O141" s="244"/>
      <c r="P141" s="244"/>
      <c r="Q141" s="244"/>
      <c r="R141" s="244"/>
      <c r="S141" s="244"/>
      <c r="T141" s="244"/>
      <c r="U141" s="245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T141" s="246" t="s">
        <v>347</v>
      </c>
      <c r="AU141" s="246" t="s">
        <v>85</v>
      </c>
      <c r="AV141" s="13" t="s">
        <v>85</v>
      </c>
      <c r="AW141" s="13" t="s">
        <v>37</v>
      </c>
      <c r="AX141" s="13" t="s">
        <v>76</v>
      </c>
      <c r="AY141" s="246" t="s">
        <v>335</v>
      </c>
    </row>
    <row r="142" s="14" customFormat="1">
      <c r="A142" s="14"/>
      <c r="B142" s="247"/>
      <c r="C142" s="248"/>
      <c r="D142" s="229" t="s">
        <v>347</v>
      </c>
      <c r="E142" s="249" t="s">
        <v>19</v>
      </c>
      <c r="F142" s="250" t="s">
        <v>5599</v>
      </c>
      <c r="G142" s="248"/>
      <c r="H142" s="249" t="s">
        <v>19</v>
      </c>
      <c r="I142" s="251"/>
      <c r="J142" s="248"/>
      <c r="K142" s="248"/>
      <c r="L142" s="252"/>
      <c r="M142" s="253"/>
      <c r="N142" s="254"/>
      <c r="O142" s="254"/>
      <c r="P142" s="254"/>
      <c r="Q142" s="254"/>
      <c r="R142" s="254"/>
      <c r="S142" s="254"/>
      <c r="T142" s="254"/>
      <c r="U142" s="255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T142" s="256" t="s">
        <v>347</v>
      </c>
      <c r="AU142" s="256" t="s">
        <v>85</v>
      </c>
      <c r="AV142" s="14" t="s">
        <v>83</v>
      </c>
      <c r="AW142" s="14" t="s">
        <v>37</v>
      </c>
      <c r="AX142" s="14" t="s">
        <v>76</v>
      </c>
      <c r="AY142" s="256" t="s">
        <v>335</v>
      </c>
    </row>
    <row r="143" s="13" customFormat="1">
      <c r="A143" s="13"/>
      <c r="B143" s="236"/>
      <c r="C143" s="237"/>
      <c r="D143" s="229" t="s">
        <v>347</v>
      </c>
      <c r="E143" s="238" t="s">
        <v>19</v>
      </c>
      <c r="F143" s="239" t="s">
        <v>5600</v>
      </c>
      <c r="G143" s="237"/>
      <c r="H143" s="240">
        <v>8.25</v>
      </c>
      <c r="I143" s="241"/>
      <c r="J143" s="237"/>
      <c r="K143" s="237"/>
      <c r="L143" s="242"/>
      <c r="M143" s="243"/>
      <c r="N143" s="244"/>
      <c r="O143" s="244"/>
      <c r="P143" s="244"/>
      <c r="Q143" s="244"/>
      <c r="R143" s="244"/>
      <c r="S143" s="244"/>
      <c r="T143" s="244"/>
      <c r="U143" s="245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T143" s="246" t="s">
        <v>347</v>
      </c>
      <c r="AU143" s="246" t="s">
        <v>85</v>
      </c>
      <c r="AV143" s="13" t="s">
        <v>85</v>
      </c>
      <c r="AW143" s="13" t="s">
        <v>37</v>
      </c>
      <c r="AX143" s="13" t="s">
        <v>76</v>
      </c>
      <c r="AY143" s="246" t="s">
        <v>335</v>
      </c>
    </row>
    <row r="144" s="15" customFormat="1">
      <c r="A144" s="15"/>
      <c r="B144" s="267"/>
      <c r="C144" s="268"/>
      <c r="D144" s="229" t="s">
        <v>347</v>
      </c>
      <c r="E144" s="269" t="s">
        <v>19</v>
      </c>
      <c r="F144" s="270" t="s">
        <v>462</v>
      </c>
      <c r="G144" s="268"/>
      <c r="H144" s="271">
        <v>10.632999999999999</v>
      </c>
      <c r="I144" s="272"/>
      <c r="J144" s="268"/>
      <c r="K144" s="268"/>
      <c r="L144" s="273"/>
      <c r="M144" s="274"/>
      <c r="N144" s="275"/>
      <c r="O144" s="275"/>
      <c r="P144" s="275"/>
      <c r="Q144" s="275"/>
      <c r="R144" s="275"/>
      <c r="S144" s="275"/>
      <c r="T144" s="275"/>
      <c r="U144" s="276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T144" s="277" t="s">
        <v>347</v>
      </c>
      <c r="AU144" s="277" t="s">
        <v>85</v>
      </c>
      <c r="AV144" s="15" t="s">
        <v>103</v>
      </c>
      <c r="AW144" s="15" t="s">
        <v>37</v>
      </c>
      <c r="AX144" s="15" t="s">
        <v>83</v>
      </c>
      <c r="AY144" s="277" t="s">
        <v>335</v>
      </c>
    </row>
    <row r="145" s="2" customFormat="1" ht="16.5" customHeight="1">
      <c r="A145" s="40"/>
      <c r="B145" s="41"/>
      <c r="C145" s="216" t="s">
        <v>405</v>
      </c>
      <c r="D145" s="216" t="s">
        <v>337</v>
      </c>
      <c r="E145" s="217" t="s">
        <v>5601</v>
      </c>
      <c r="F145" s="218" t="s">
        <v>5602</v>
      </c>
      <c r="G145" s="219" t="s">
        <v>351</v>
      </c>
      <c r="H145" s="220">
        <v>11.16</v>
      </c>
      <c r="I145" s="221"/>
      <c r="J145" s="222">
        <f>ROUND(I145*H145,2)</f>
        <v>0</v>
      </c>
      <c r="K145" s="218" t="s">
        <v>341</v>
      </c>
      <c r="L145" s="46"/>
      <c r="M145" s="223" t="s">
        <v>19</v>
      </c>
      <c r="N145" s="224" t="s">
        <v>47</v>
      </c>
      <c r="O145" s="86"/>
      <c r="P145" s="225">
        <f>O145*H145</f>
        <v>0</v>
      </c>
      <c r="Q145" s="225">
        <v>0</v>
      </c>
      <c r="R145" s="225">
        <f>Q145*H145</f>
        <v>0</v>
      </c>
      <c r="S145" s="225">
        <v>1.8</v>
      </c>
      <c r="T145" s="225">
        <f>S145*H145</f>
        <v>20.088000000000001</v>
      </c>
      <c r="U145" s="226" t="s">
        <v>19</v>
      </c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R145" s="227" t="s">
        <v>103</v>
      </c>
      <c r="AT145" s="227" t="s">
        <v>337</v>
      </c>
      <c r="AU145" s="227" t="s">
        <v>85</v>
      </c>
      <c r="AY145" s="19" t="s">
        <v>335</v>
      </c>
      <c r="BE145" s="228">
        <f>IF(N145="základní",J145,0)</f>
        <v>0</v>
      </c>
      <c r="BF145" s="228">
        <f>IF(N145="snížená",J145,0)</f>
        <v>0</v>
      </c>
      <c r="BG145" s="228">
        <f>IF(N145="zákl. přenesená",J145,0)</f>
        <v>0</v>
      </c>
      <c r="BH145" s="228">
        <f>IF(N145="sníž. přenesená",J145,0)</f>
        <v>0</v>
      </c>
      <c r="BI145" s="228">
        <f>IF(N145="nulová",J145,0)</f>
        <v>0</v>
      </c>
      <c r="BJ145" s="19" t="s">
        <v>83</v>
      </c>
      <c r="BK145" s="228">
        <f>ROUND(I145*H145,2)</f>
        <v>0</v>
      </c>
      <c r="BL145" s="19" t="s">
        <v>103</v>
      </c>
      <c r="BM145" s="227" t="s">
        <v>5603</v>
      </c>
    </row>
    <row r="146" s="2" customFormat="1">
      <c r="A146" s="40"/>
      <c r="B146" s="41"/>
      <c r="C146" s="42"/>
      <c r="D146" s="229" t="s">
        <v>343</v>
      </c>
      <c r="E146" s="42"/>
      <c r="F146" s="230" t="s">
        <v>5604</v>
      </c>
      <c r="G146" s="42"/>
      <c r="H146" s="42"/>
      <c r="I146" s="231"/>
      <c r="J146" s="42"/>
      <c r="K146" s="42"/>
      <c r="L146" s="46"/>
      <c r="M146" s="232"/>
      <c r="N146" s="233"/>
      <c r="O146" s="86"/>
      <c r="P146" s="86"/>
      <c r="Q146" s="86"/>
      <c r="R146" s="86"/>
      <c r="S146" s="86"/>
      <c r="T146" s="86"/>
      <c r="U146" s="87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T146" s="19" t="s">
        <v>343</v>
      </c>
      <c r="AU146" s="19" t="s">
        <v>85</v>
      </c>
    </row>
    <row r="147" s="2" customFormat="1">
      <c r="A147" s="40"/>
      <c r="B147" s="41"/>
      <c r="C147" s="42"/>
      <c r="D147" s="234" t="s">
        <v>345</v>
      </c>
      <c r="E147" s="42"/>
      <c r="F147" s="235" t="s">
        <v>5605</v>
      </c>
      <c r="G147" s="42"/>
      <c r="H147" s="42"/>
      <c r="I147" s="231"/>
      <c r="J147" s="42"/>
      <c r="K147" s="42"/>
      <c r="L147" s="46"/>
      <c r="M147" s="232"/>
      <c r="N147" s="233"/>
      <c r="O147" s="86"/>
      <c r="P147" s="86"/>
      <c r="Q147" s="86"/>
      <c r="R147" s="86"/>
      <c r="S147" s="86"/>
      <c r="T147" s="86"/>
      <c r="U147" s="87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T147" s="19" t="s">
        <v>345</v>
      </c>
      <c r="AU147" s="19" t="s">
        <v>85</v>
      </c>
    </row>
    <row r="148" s="14" customFormat="1">
      <c r="A148" s="14"/>
      <c r="B148" s="247"/>
      <c r="C148" s="248"/>
      <c r="D148" s="229" t="s">
        <v>347</v>
      </c>
      <c r="E148" s="249" t="s">
        <v>19</v>
      </c>
      <c r="F148" s="250" t="s">
        <v>5606</v>
      </c>
      <c r="G148" s="248"/>
      <c r="H148" s="249" t="s">
        <v>19</v>
      </c>
      <c r="I148" s="251"/>
      <c r="J148" s="248"/>
      <c r="K148" s="248"/>
      <c r="L148" s="252"/>
      <c r="M148" s="253"/>
      <c r="N148" s="254"/>
      <c r="O148" s="254"/>
      <c r="P148" s="254"/>
      <c r="Q148" s="254"/>
      <c r="R148" s="254"/>
      <c r="S148" s="254"/>
      <c r="T148" s="254"/>
      <c r="U148" s="255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T148" s="256" t="s">
        <v>347</v>
      </c>
      <c r="AU148" s="256" t="s">
        <v>85</v>
      </c>
      <c r="AV148" s="14" t="s">
        <v>83</v>
      </c>
      <c r="AW148" s="14" t="s">
        <v>37</v>
      </c>
      <c r="AX148" s="14" t="s">
        <v>76</v>
      </c>
      <c r="AY148" s="256" t="s">
        <v>335</v>
      </c>
    </row>
    <row r="149" s="13" customFormat="1">
      <c r="A149" s="13"/>
      <c r="B149" s="236"/>
      <c r="C149" s="237"/>
      <c r="D149" s="229" t="s">
        <v>347</v>
      </c>
      <c r="E149" s="238" t="s">
        <v>19</v>
      </c>
      <c r="F149" s="239" t="s">
        <v>5607</v>
      </c>
      <c r="G149" s="237"/>
      <c r="H149" s="240">
        <v>2.1600000000000001</v>
      </c>
      <c r="I149" s="241"/>
      <c r="J149" s="237"/>
      <c r="K149" s="237"/>
      <c r="L149" s="242"/>
      <c r="M149" s="243"/>
      <c r="N149" s="244"/>
      <c r="O149" s="244"/>
      <c r="P149" s="244"/>
      <c r="Q149" s="244"/>
      <c r="R149" s="244"/>
      <c r="S149" s="244"/>
      <c r="T149" s="244"/>
      <c r="U149" s="245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T149" s="246" t="s">
        <v>347</v>
      </c>
      <c r="AU149" s="246" t="s">
        <v>85</v>
      </c>
      <c r="AV149" s="13" t="s">
        <v>85</v>
      </c>
      <c r="AW149" s="13" t="s">
        <v>37</v>
      </c>
      <c r="AX149" s="13" t="s">
        <v>76</v>
      </c>
      <c r="AY149" s="246" t="s">
        <v>335</v>
      </c>
    </row>
    <row r="150" s="14" customFormat="1">
      <c r="A150" s="14"/>
      <c r="B150" s="247"/>
      <c r="C150" s="248"/>
      <c r="D150" s="229" t="s">
        <v>347</v>
      </c>
      <c r="E150" s="249" t="s">
        <v>19</v>
      </c>
      <c r="F150" s="250" t="s">
        <v>5599</v>
      </c>
      <c r="G150" s="248"/>
      <c r="H150" s="249" t="s">
        <v>19</v>
      </c>
      <c r="I150" s="251"/>
      <c r="J150" s="248"/>
      <c r="K150" s="248"/>
      <c r="L150" s="252"/>
      <c r="M150" s="253"/>
      <c r="N150" s="254"/>
      <c r="O150" s="254"/>
      <c r="P150" s="254"/>
      <c r="Q150" s="254"/>
      <c r="R150" s="254"/>
      <c r="S150" s="254"/>
      <c r="T150" s="254"/>
      <c r="U150" s="255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T150" s="256" t="s">
        <v>347</v>
      </c>
      <c r="AU150" s="256" t="s">
        <v>85</v>
      </c>
      <c r="AV150" s="14" t="s">
        <v>83</v>
      </c>
      <c r="AW150" s="14" t="s">
        <v>37</v>
      </c>
      <c r="AX150" s="14" t="s">
        <v>76</v>
      </c>
      <c r="AY150" s="256" t="s">
        <v>335</v>
      </c>
    </row>
    <row r="151" s="13" customFormat="1">
      <c r="A151" s="13"/>
      <c r="B151" s="236"/>
      <c r="C151" s="237"/>
      <c r="D151" s="229" t="s">
        <v>347</v>
      </c>
      <c r="E151" s="238" t="s">
        <v>19</v>
      </c>
      <c r="F151" s="239" t="s">
        <v>5608</v>
      </c>
      <c r="G151" s="237"/>
      <c r="H151" s="240">
        <v>9</v>
      </c>
      <c r="I151" s="241"/>
      <c r="J151" s="237"/>
      <c r="K151" s="237"/>
      <c r="L151" s="242"/>
      <c r="M151" s="243"/>
      <c r="N151" s="244"/>
      <c r="O151" s="244"/>
      <c r="P151" s="244"/>
      <c r="Q151" s="244"/>
      <c r="R151" s="244"/>
      <c r="S151" s="244"/>
      <c r="T151" s="244"/>
      <c r="U151" s="245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T151" s="246" t="s">
        <v>347</v>
      </c>
      <c r="AU151" s="246" t="s">
        <v>85</v>
      </c>
      <c r="AV151" s="13" t="s">
        <v>85</v>
      </c>
      <c r="AW151" s="13" t="s">
        <v>37</v>
      </c>
      <c r="AX151" s="13" t="s">
        <v>76</v>
      </c>
      <c r="AY151" s="246" t="s">
        <v>335</v>
      </c>
    </row>
    <row r="152" s="15" customFormat="1">
      <c r="A152" s="15"/>
      <c r="B152" s="267"/>
      <c r="C152" s="268"/>
      <c r="D152" s="229" t="s">
        <v>347</v>
      </c>
      <c r="E152" s="269" t="s">
        <v>19</v>
      </c>
      <c r="F152" s="270" t="s">
        <v>462</v>
      </c>
      <c r="G152" s="268"/>
      <c r="H152" s="271">
        <v>11.16</v>
      </c>
      <c r="I152" s="272"/>
      <c r="J152" s="268"/>
      <c r="K152" s="268"/>
      <c r="L152" s="273"/>
      <c r="M152" s="274"/>
      <c r="N152" s="275"/>
      <c r="O152" s="275"/>
      <c r="P152" s="275"/>
      <c r="Q152" s="275"/>
      <c r="R152" s="275"/>
      <c r="S152" s="275"/>
      <c r="T152" s="275"/>
      <c r="U152" s="276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T152" s="277" t="s">
        <v>347</v>
      </c>
      <c r="AU152" s="277" t="s">
        <v>85</v>
      </c>
      <c r="AV152" s="15" t="s">
        <v>103</v>
      </c>
      <c r="AW152" s="15" t="s">
        <v>37</v>
      </c>
      <c r="AX152" s="15" t="s">
        <v>83</v>
      </c>
      <c r="AY152" s="277" t="s">
        <v>335</v>
      </c>
    </row>
    <row r="153" s="2" customFormat="1" ht="16.5" customHeight="1">
      <c r="A153" s="40"/>
      <c r="B153" s="41"/>
      <c r="C153" s="216" t="s">
        <v>412</v>
      </c>
      <c r="D153" s="216" t="s">
        <v>337</v>
      </c>
      <c r="E153" s="217" t="s">
        <v>5609</v>
      </c>
      <c r="F153" s="218" t="s">
        <v>5610</v>
      </c>
      <c r="G153" s="219" t="s">
        <v>351</v>
      </c>
      <c r="H153" s="220">
        <v>2.3180000000000001</v>
      </c>
      <c r="I153" s="221"/>
      <c r="J153" s="222">
        <f>ROUND(I153*H153,2)</f>
        <v>0</v>
      </c>
      <c r="K153" s="218" t="s">
        <v>341</v>
      </c>
      <c r="L153" s="46"/>
      <c r="M153" s="223" t="s">
        <v>19</v>
      </c>
      <c r="N153" s="224" t="s">
        <v>47</v>
      </c>
      <c r="O153" s="86"/>
      <c r="P153" s="225">
        <f>O153*H153</f>
        <v>0</v>
      </c>
      <c r="Q153" s="225">
        <v>0</v>
      </c>
      <c r="R153" s="225">
        <f>Q153*H153</f>
        <v>0</v>
      </c>
      <c r="S153" s="225">
        <v>1.8</v>
      </c>
      <c r="T153" s="225">
        <f>S153*H153</f>
        <v>4.1724000000000006</v>
      </c>
      <c r="U153" s="226" t="s">
        <v>19</v>
      </c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R153" s="227" t="s">
        <v>103</v>
      </c>
      <c r="AT153" s="227" t="s">
        <v>337</v>
      </c>
      <c r="AU153" s="227" t="s">
        <v>85</v>
      </c>
      <c r="AY153" s="19" t="s">
        <v>335</v>
      </c>
      <c r="BE153" s="228">
        <f>IF(N153="základní",J153,0)</f>
        <v>0</v>
      </c>
      <c r="BF153" s="228">
        <f>IF(N153="snížená",J153,0)</f>
        <v>0</v>
      </c>
      <c r="BG153" s="228">
        <f>IF(N153="zákl. přenesená",J153,0)</f>
        <v>0</v>
      </c>
      <c r="BH153" s="228">
        <f>IF(N153="sníž. přenesená",J153,0)</f>
        <v>0</v>
      </c>
      <c r="BI153" s="228">
        <f>IF(N153="nulová",J153,0)</f>
        <v>0</v>
      </c>
      <c r="BJ153" s="19" t="s">
        <v>83</v>
      </c>
      <c r="BK153" s="228">
        <f>ROUND(I153*H153,2)</f>
        <v>0</v>
      </c>
      <c r="BL153" s="19" t="s">
        <v>103</v>
      </c>
      <c r="BM153" s="227" t="s">
        <v>5611</v>
      </c>
    </row>
    <row r="154" s="2" customFormat="1">
      <c r="A154" s="40"/>
      <c r="B154" s="41"/>
      <c r="C154" s="42"/>
      <c r="D154" s="229" t="s">
        <v>343</v>
      </c>
      <c r="E154" s="42"/>
      <c r="F154" s="230" t="s">
        <v>5612</v>
      </c>
      <c r="G154" s="42"/>
      <c r="H154" s="42"/>
      <c r="I154" s="231"/>
      <c r="J154" s="42"/>
      <c r="K154" s="42"/>
      <c r="L154" s="46"/>
      <c r="M154" s="232"/>
      <c r="N154" s="233"/>
      <c r="O154" s="86"/>
      <c r="P154" s="86"/>
      <c r="Q154" s="86"/>
      <c r="R154" s="86"/>
      <c r="S154" s="86"/>
      <c r="T154" s="86"/>
      <c r="U154" s="87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T154" s="19" t="s">
        <v>343</v>
      </c>
      <c r="AU154" s="19" t="s">
        <v>85</v>
      </c>
    </row>
    <row r="155" s="2" customFormat="1">
      <c r="A155" s="40"/>
      <c r="B155" s="41"/>
      <c r="C155" s="42"/>
      <c r="D155" s="234" t="s">
        <v>345</v>
      </c>
      <c r="E155" s="42"/>
      <c r="F155" s="235" t="s">
        <v>5613</v>
      </c>
      <c r="G155" s="42"/>
      <c r="H155" s="42"/>
      <c r="I155" s="231"/>
      <c r="J155" s="42"/>
      <c r="K155" s="42"/>
      <c r="L155" s="46"/>
      <c r="M155" s="232"/>
      <c r="N155" s="233"/>
      <c r="O155" s="86"/>
      <c r="P155" s="86"/>
      <c r="Q155" s="86"/>
      <c r="R155" s="86"/>
      <c r="S155" s="86"/>
      <c r="T155" s="86"/>
      <c r="U155" s="87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T155" s="19" t="s">
        <v>345</v>
      </c>
      <c r="AU155" s="19" t="s">
        <v>85</v>
      </c>
    </row>
    <row r="156" s="13" customFormat="1">
      <c r="A156" s="13"/>
      <c r="B156" s="236"/>
      <c r="C156" s="237"/>
      <c r="D156" s="229" t="s">
        <v>347</v>
      </c>
      <c r="E156" s="238" t="s">
        <v>19</v>
      </c>
      <c r="F156" s="239" t="s">
        <v>5614</v>
      </c>
      <c r="G156" s="237"/>
      <c r="H156" s="240">
        <v>2.3180000000000001</v>
      </c>
      <c r="I156" s="241"/>
      <c r="J156" s="237"/>
      <c r="K156" s="237"/>
      <c r="L156" s="242"/>
      <c r="M156" s="243"/>
      <c r="N156" s="244"/>
      <c r="O156" s="244"/>
      <c r="P156" s="244"/>
      <c r="Q156" s="244"/>
      <c r="R156" s="244"/>
      <c r="S156" s="244"/>
      <c r="T156" s="244"/>
      <c r="U156" s="245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T156" s="246" t="s">
        <v>347</v>
      </c>
      <c r="AU156" s="246" t="s">
        <v>85</v>
      </c>
      <c r="AV156" s="13" t="s">
        <v>85</v>
      </c>
      <c r="AW156" s="13" t="s">
        <v>37</v>
      </c>
      <c r="AX156" s="13" t="s">
        <v>83</v>
      </c>
      <c r="AY156" s="246" t="s">
        <v>335</v>
      </c>
    </row>
    <row r="157" s="2" customFormat="1" ht="16.5" customHeight="1">
      <c r="A157" s="40"/>
      <c r="B157" s="41"/>
      <c r="C157" s="216" t="s">
        <v>420</v>
      </c>
      <c r="D157" s="216" t="s">
        <v>337</v>
      </c>
      <c r="E157" s="217" t="s">
        <v>5615</v>
      </c>
      <c r="F157" s="218" t="s">
        <v>5616</v>
      </c>
      <c r="G157" s="219" t="s">
        <v>388</v>
      </c>
      <c r="H157" s="220">
        <v>4.7999999999999998</v>
      </c>
      <c r="I157" s="221"/>
      <c r="J157" s="222">
        <f>ROUND(I157*H157,2)</f>
        <v>0</v>
      </c>
      <c r="K157" s="218" t="s">
        <v>341</v>
      </c>
      <c r="L157" s="46"/>
      <c r="M157" s="223" t="s">
        <v>19</v>
      </c>
      <c r="N157" s="224" t="s">
        <v>47</v>
      </c>
      <c r="O157" s="86"/>
      <c r="P157" s="225">
        <f>O157*H157</f>
        <v>0</v>
      </c>
      <c r="Q157" s="225">
        <v>0</v>
      </c>
      <c r="R157" s="225">
        <f>Q157*H157</f>
        <v>0</v>
      </c>
      <c r="S157" s="225">
        <v>0.034000000000000002</v>
      </c>
      <c r="T157" s="225">
        <f>S157*H157</f>
        <v>0.16320000000000001</v>
      </c>
      <c r="U157" s="226" t="s">
        <v>19</v>
      </c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R157" s="227" t="s">
        <v>103</v>
      </c>
      <c r="AT157" s="227" t="s">
        <v>337</v>
      </c>
      <c r="AU157" s="227" t="s">
        <v>85</v>
      </c>
      <c r="AY157" s="19" t="s">
        <v>335</v>
      </c>
      <c r="BE157" s="228">
        <f>IF(N157="základní",J157,0)</f>
        <v>0</v>
      </c>
      <c r="BF157" s="228">
        <f>IF(N157="snížená",J157,0)</f>
        <v>0</v>
      </c>
      <c r="BG157" s="228">
        <f>IF(N157="zákl. přenesená",J157,0)</f>
        <v>0</v>
      </c>
      <c r="BH157" s="228">
        <f>IF(N157="sníž. přenesená",J157,0)</f>
        <v>0</v>
      </c>
      <c r="BI157" s="228">
        <f>IF(N157="nulová",J157,0)</f>
        <v>0</v>
      </c>
      <c r="BJ157" s="19" t="s">
        <v>83</v>
      </c>
      <c r="BK157" s="228">
        <f>ROUND(I157*H157,2)</f>
        <v>0</v>
      </c>
      <c r="BL157" s="19" t="s">
        <v>103</v>
      </c>
      <c r="BM157" s="227" t="s">
        <v>5617</v>
      </c>
    </row>
    <row r="158" s="2" customFormat="1">
      <c r="A158" s="40"/>
      <c r="B158" s="41"/>
      <c r="C158" s="42"/>
      <c r="D158" s="229" t="s">
        <v>343</v>
      </c>
      <c r="E158" s="42"/>
      <c r="F158" s="230" t="s">
        <v>5616</v>
      </c>
      <c r="G158" s="42"/>
      <c r="H158" s="42"/>
      <c r="I158" s="231"/>
      <c r="J158" s="42"/>
      <c r="K158" s="42"/>
      <c r="L158" s="46"/>
      <c r="M158" s="232"/>
      <c r="N158" s="233"/>
      <c r="O158" s="86"/>
      <c r="P158" s="86"/>
      <c r="Q158" s="86"/>
      <c r="R158" s="86"/>
      <c r="S158" s="86"/>
      <c r="T158" s="86"/>
      <c r="U158" s="87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T158" s="19" t="s">
        <v>343</v>
      </c>
      <c r="AU158" s="19" t="s">
        <v>85</v>
      </c>
    </row>
    <row r="159" s="2" customFormat="1">
      <c r="A159" s="40"/>
      <c r="B159" s="41"/>
      <c r="C159" s="42"/>
      <c r="D159" s="234" t="s">
        <v>345</v>
      </c>
      <c r="E159" s="42"/>
      <c r="F159" s="235" t="s">
        <v>5618</v>
      </c>
      <c r="G159" s="42"/>
      <c r="H159" s="42"/>
      <c r="I159" s="231"/>
      <c r="J159" s="42"/>
      <c r="K159" s="42"/>
      <c r="L159" s="46"/>
      <c r="M159" s="232"/>
      <c r="N159" s="233"/>
      <c r="O159" s="86"/>
      <c r="P159" s="86"/>
      <c r="Q159" s="86"/>
      <c r="R159" s="86"/>
      <c r="S159" s="86"/>
      <c r="T159" s="86"/>
      <c r="U159" s="87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T159" s="19" t="s">
        <v>345</v>
      </c>
      <c r="AU159" s="19" t="s">
        <v>85</v>
      </c>
    </row>
    <row r="160" s="14" customFormat="1">
      <c r="A160" s="14"/>
      <c r="B160" s="247"/>
      <c r="C160" s="248"/>
      <c r="D160" s="229" t="s">
        <v>347</v>
      </c>
      <c r="E160" s="249" t="s">
        <v>19</v>
      </c>
      <c r="F160" s="250" t="s">
        <v>5619</v>
      </c>
      <c r="G160" s="248"/>
      <c r="H160" s="249" t="s">
        <v>19</v>
      </c>
      <c r="I160" s="251"/>
      <c r="J160" s="248"/>
      <c r="K160" s="248"/>
      <c r="L160" s="252"/>
      <c r="M160" s="253"/>
      <c r="N160" s="254"/>
      <c r="O160" s="254"/>
      <c r="P160" s="254"/>
      <c r="Q160" s="254"/>
      <c r="R160" s="254"/>
      <c r="S160" s="254"/>
      <c r="T160" s="254"/>
      <c r="U160" s="255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T160" s="256" t="s">
        <v>347</v>
      </c>
      <c r="AU160" s="256" t="s">
        <v>85</v>
      </c>
      <c r="AV160" s="14" t="s">
        <v>83</v>
      </c>
      <c r="AW160" s="14" t="s">
        <v>37</v>
      </c>
      <c r="AX160" s="14" t="s">
        <v>76</v>
      </c>
      <c r="AY160" s="256" t="s">
        <v>335</v>
      </c>
    </row>
    <row r="161" s="13" customFormat="1">
      <c r="A161" s="13"/>
      <c r="B161" s="236"/>
      <c r="C161" s="237"/>
      <c r="D161" s="229" t="s">
        <v>347</v>
      </c>
      <c r="E161" s="238" t="s">
        <v>19</v>
      </c>
      <c r="F161" s="239" t="s">
        <v>5620</v>
      </c>
      <c r="G161" s="237"/>
      <c r="H161" s="240">
        <v>4.7999999999999998</v>
      </c>
      <c r="I161" s="241"/>
      <c r="J161" s="237"/>
      <c r="K161" s="237"/>
      <c r="L161" s="242"/>
      <c r="M161" s="243"/>
      <c r="N161" s="244"/>
      <c r="O161" s="244"/>
      <c r="P161" s="244"/>
      <c r="Q161" s="244"/>
      <c r="R161" s="244"/>
      <c r="S161" s="244"/>
      <c r="T161" s="244"/>
      <c r="U161" s="245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T161" s="246" t="s">
        <v>347</v>
      </c>
      <c r="AU161" s="246" t="s">
        <v>85</v>
      </c>
      <c r="AV161" s="13" t="s">
        <v>85</v>
      </c>
      <c r="AW161" s="13" t="s">
        <v>37</v>
      </c>
      <c r="AX161" s="13" t="s">
        <v>83</v>
      </c>
      <c r="AY161" s="246" t="s">
        <v>335</v>
      </c>
    </row>
    <row r="162" s="2" customFormat="1" ht="16.5" customHeight="1">
      <c r="A162" s="40"/>
      <c r="B162" s="41"/>
      <c r="C162" s="216" t="s">
        <v>428</v>
      </c>
      <c r="D162" s="216" t="s">
        <v>337</v>
      </c>
      <c r="E162" s="217" t="s">
        <v>5621</v>
      </c>
      <c r="F162" s="218" t="s">
        <v>5622</v>
      </c>
      <c r="G162" s="219" t="s">
        <v>388</v>
      </c>
      <c r="H162" s="220">
        <v>7.3499999999999996</v>
      </c>
      <c r="I162" s="221"/>
      <c r="J162" s="222">
        <f>ROUND(I162*H162,2)</f>
        <v>0</v>
      </c>
      <c r="K162" s="218" t="s">
        <v>341</v>
      </c>
      <c r="L162" s="46"/>
      <c r="M162" s="223" t="s">
        <v>19</v>
      </c>
      <c r="N162" s="224" t="s">
        <v>47</v>
      </c>
      <c r="O162" s="86"/>
      <c r="P162" s="225">
        <f>O162*H162</f>
        <v>0</v>
      </c>
      <c r="Q162" s="225">
        <v>0</v>
      </c>
      <c r="R162" s="225">
        <f>Q162*H162</f>
        <v>0</v>
      </c>
      <c r="S162" s="225">
        <v>0.063</v>
      </c>
      <c r="T162" s="225">
        <f>S162*H162</f>
        <v>0.46304999999999996</v>
      </c>
      <c r="U162" s="226" t="s">
        <v>19</v>
      </c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R162" s="227" t="s">
        <v>103</v>
      </c>
      <c r="AT162" s="227" t="s">
        <v>337</v>
      </c>
      <c r="AU162" s="227" t="s">
        <v>85</v>
      </c>
      <c r="AY162" s="19" t="s">
        <v>335</v>
      </c>
      <c r="BE162" s="228">
        <f>IF(N162="základní",J162,0)</f>
        <v>0</v>
      </c>
      <c r="BF162" s="228">
        <f>IF(N162="snížená",J162,0)</f>
        <v>0</v>
      </c>
      <c r="BG162" s="228">
        <f>IF(N162="zákl. přenesená",J162,0)</f>
        <v>0</v>
      </c>
      <c r="BH162" s="228">
        <f>IF(N162="sníž. přenesená",J162,0)</f>
        <v>0</v>
      </c>
      <c r="BI162" s="228">
        <f>IF(N162="nulová",J162,0)</f>
        <v>0</v>
      </c>
      <c r="BJ162" s="19" t="s">
        <v>83</v>
      </c>
      <c r="BK162" s="228">
        <f>ROUND(I162*H162,2)</f>
        <v>0</v>
      </c>
      <c r="BL162" s="19" t="s">
        <v>103</v>
      </c>
      <c r="BM162" s="227" t="s">
        <v>5623</v>
      </c>
    </row>
    <row r="163" s="2" customFormat="1">
      <c r="A163" s="40"/>
      <c r="B163" s="41"/>
      <c r="C163" s="42"/>
      <c r="D163" s="229" t="s">
        <v>343</v>
      </c>
      <c r="E163" s="42"/>
      <c r="F163" s="230" t="s">
        <v>5624</v>
      </c>
      <c r="G163" s="42"/>
      <c r="H163" s="42"/>
      <c r="I163" s="231"/>
      <c r="J163" s="42"/>
      <c r="K163" s="42"/>
      <c r="L163" s="46"/>
      <c r="M163" s="232"/>
      <c r="N163" s="233"/>
      <c r="O163" s="86"/>
      <c r="P163" s="86"/>
      <c r="Q163" s="86"/>
      <c r="R163" s="86"/>
      <c r="S163" s="86"/>
      <c r="T163" s="86"/>
      <c r="U163" s="87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T163" s="19" t="s">
        <v>343</v>
      </c>
      <c r="AU163" s="19" t="s">
        <v>85</v>
      </c>
    </row>
    <row r="164" s="2" customFormat="1">
      <c r="A164" s="40"/>
      <c r="B164" s="41"/>
      <c r="C164" s="42"/>
      <c r="D164" s="234" t="s">
        <v>345</v>
      </c>
      <c r="E164" s="42"/>
      <c r="F164" s="235" t="s">
        <v>5625</v>
      </c>
      <c r="G164" s="42"/>
      <c r="H164" s="42"/>
      <c r="I164" s="231"/>
      <c r="J164" s="42"/>
      <c r="K164" s="42"/>
      <c r="L164" s="46"/>
      <c r="M164" s="232"/>
      <c r="N164" s="233"/>
      <c r="O164" s="86"/>
      <c r="P164" s="86"/>
      <c r="Q164" s="86"/>
      <c r="R164" s="86"/>
      <c r="S164" s="86"/>
      <c r="T164" s="86"/>
      <c r="U164" s="87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T164" s="19" t="s">
        <v>345</v>
      </c>
      <c r="AU164" s="19" t="s">
        <v>85</v>
      </c>
    </row>
    <row r="165" s="14" customFormat="1">
      <c r="A165" s="14"/>
      <c r="B165" s="247"/>
      <c r="C165" s="248"/>
      <c r="D165" s="229" t="s">
        <v>347</v>
      </c>
      <c r="E165" s="249" t="s">
        <v>19</v>
      </c>
      <c r="F165" s="250" t="s">
        <v>5626</v>
      </c>
      <c r="G165" s="248"/>
      <c r="H165" s="249" t="s">
        <v>19</v>
      </c>
      <c r="I165" s="251"/>
      <c r="J165" s="248"/>
      <c r="K165" s="248"/>
      <c r="L165" s="252"/>
      <c r="M165" s="253"/>
      <c r="N165" s="254"/>
      <c r="O165" s="254"/>
      <c r="P165" s="254"/>
      <c r="Q165" s="254"/>
      <c r="R165" s="254"/>
      <c r="S165" s="254"/>
      <c r="T165" s="254"/>
      <c r="U165" s="255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T165" s="256" t="s">
        <v>347</v>
      </c>
      <c r="AU165" s="256" t="s">
        <v>85</v>
      </c>
      <c r="AV165" s="14" t="s">
        <v>83</v>
      </c>
      <c r="AW165" s="14" t="s">
        <v>37</v>
      </c>
      <c r="AX165" s="14" t="s">
        <v>76</v>
      </c>
      <c r="AY165" s="256" t="s">
        <v>335</v>
      </c>
    </row>
    <row r="166" s="13" customFormat="1">
      <c r="A166" s="13"/>
      <c r="B166" s="236"/>
      <c r="C166" s="237"/>
      <c r="D166" s="229" t="s">
        <v>347</v>
      </c>
      <c r="E166" s="238" t="s">
        <v>19</v>
      </c>
      <c r="F166" s="239" t="s">
        <v>5594</v>
      </c>
      <c r="G166" s="237"/>
      <c r="H166" s="240">
        <v>7.3499999999999996</v>
      </c>
      <c r="I166" s="241"/>
      <c r="J166" s="237"/>
      <c r="K166" s="237"/>
      <c r="L166" s="242"/>
      <c r="M166" s="243"/>
      <c r="N166" s="244"/>
      <c r="O166" s="244"/>
      <c r="P166" s="244"/>
      <c r="Q166" s="244"/>
      <c r="R166" s="244"/>
      <c r="S166" s="244"/>
      <c r="T166" s="244"/>
      <c r="U166" s="245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T166" s="246" t="s">
        <v>347</v>
      </c>
      <c r="AU166" s="246" t="s">
        <v>85</v>
      </c>
      <c r="AV166" s="13" t="s">
        <v>85</v>
      </c>
      <c r="AW166" s="13" t="s">
        <v>37</v>
      </c>
      <c r="AX166" s="13" t="s">
        <v>83</v>
      </c>
      <c r="AY166" s="246" t="s">
        <v>335</v>
      </c>
    </row>
    <row r="167" s="2" customFormat="1" ht="16.5" customHeight="1">
      <c r="A167" s="40"/>
      <c r="B167" s="41"/>
      <c r="C167" s="216" t="s">
        <v>434</v>
      </c>
      <c r="D167" s="216" t="s">
        <v>337</v>
      </c>
      <c r="E167" s="217" t="s">
        <v>5627</v>
      </c>
      <c r="F167" s="218" t="s">
        <v>5628</v>
      </c>
      <c r="G167" s="219" t="s">
        <v>666</v>
      </c>
      <c r="H167" s="220">
        <v>2</v>
      </c>
      <c r="I167" s="221"/>
      <c r="J167" s="222">
        <f>ROUND(I167*H167,2)</f>
        <v>0</v>
      </c>
      <c r="K167" s="218" t="s">
        <v>341</v>
      </c>
      <c r="L167" s="46"/>
      <c r="M167" s="223" t="s">
        <v>19</v>
      </c>
      <c r="N167" s="224" t="s">
        <v>47</v>
      </c>
      <c r="O167" s="86"/>
      <c r="P167" s="225">
        <f>O167*H167</f>
        <v>0</v>
      </c>
      <c r="Q167" s="225">
        <v>0</v>
      </c>
      <c r="R167" s="225">
        <f>Q167*H167</f>
        <v>0</v>
      </c>
      <c r="S167" s="225">
        <v>0.099000000000000005</v>
      </c>
      <c r="T167" s="225">
        <f>S167*H167</f>
        <v>0.19800000000000001</v>
      </c>
      <c r="U167" s="226" t="s">
        <v>19</v>
      </c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R167" s="227" t="s">
        <v>103</v>
      </c>
      <c r="AT167" s="227" t="s">
        <v>337</v>
      </c>
      <c r="AU167" s="227" t="s">
        <v>85</v>
      </c>
      <c r="AY167" s="19" t="s">
        <v>335</v>
      </c>
      <c r="BE167" s="228">
        <f>IF(N167="základní",J167,0)</f>
        <v>0</v>
      </c>
      <c r="BF167" s="228">
        <f>IF(N167="snížená",J167,0)</f>
        <v>0</v>
      </c>
      <c r="BG167" s="228">
        <f>IF(N167="zákl. přenesená",J167,0)</f>
        <v>0</v>
      </c>
      <c r="BH167" s="228">
        <f>IF(N167="sníž. přenesená",J167,0)</f>
        <v>0</v>
      </c>
      <c r="BI167" s="228">
        <f>IF(N167="nulová",J167,0)</f>
        <v>0</v>
      </c>
      <c r="BJ167" s="19" t="s">
        <v>83</v>
      </c>
      <c r="BK167" s="228">
        <f>ROUND(I167*H167,2)</f>
        <v>0</v>
      </c>
      <c r="BL167" s="19" t="s">
        <v>103</v>
      </c>
      <c r="BM167" s="227" t="s">
        <v>5629</v>
      </c>
    </row>
    <row r="168" s="2" customFormat="1">
      <c r="A168" s="40"/>
      <c r="B168" s="41"/>
      <c r="C168" s="42"/>
      <c r="D168" s="229" t="s">
        <v>343</v>
      </c>
      <c r="E168" s="42"/>
      <c r="F168" s="230" t="s">
        <v>5630</v>
      </c>
      <c r="G168" s="42"/>
      <c r="H168" s="42"/>
      <c r="I168" s="231"/>
      <c r="J168" s="42"/>
      <c r="K168" s="42"/>
      <c r="L168" s="46"/>
      <c r="M168" s="232"/>
      <c r="N168" s="233"/>
      <c r="O168" s="86"/>
      <c r="P168" s="86"/>
      <c r="Q168" s="86"/>
      <c r="R168" s="86"/>
      <c r="S168" s="86"/>
      <c r="T168" s="86"/>
      <c r="U168" s="87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T168" s="19" t="s">
        <v>343</v>
      </c>
      <c r="AU168" s="19" t="s">
        <v>85</v>
      </c>
    </row>
    <row r="169" s="2" customFormat="1">
      <c r="A169" s="40"/>
      <c r="B169" s="41"/>
      <c r="C169" s="42"/>
      <c r="D169" s="234" t="s">
        <v>345</v>
      </c>
      <c r="E169" s="42"/>
      <c r="F169" s="235" t="s">
        <v>5631</v>
      </c>
      <c r="G169" s="42"/>
      <c r="H169" s="42"/>
      <c r="I169" s="231"/>
      <c r="J169" s="42"/>
      <c r="K169" s="42"/>
      <c r="L169" s="46"/>
      <c r="M169" s="232"/>
      <c r="N169" s="233"/>
      <c r="O169" s="86"/>
      <c r="P169" s="86"/>
      <c r="Q169" s="86"/>
      <c r="R169" s="86"/>
      <c r="S169" s="86"/>
      <c r="T169" s="86"/>
      <c r="U169" s="87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T169" s="19" t="s">
        <v>345</v>
      </c>
      <c r="AU169" s="19" t="s">
        <v>85</v>
      </c>
    </row>
    <row r="170" s="12" customFormat="1" ht="22.8" customHeight="1">
      <c r="A170" s="12"/>
      <c r="B170" s="200"/>
      <c r="C170" s="201"/>
      <c r="D170" s="202" t="s">
        <v>75</v>
      </c>
      <c r="E170" s="214" t="s">
        <v>786</v>
      </c>
      <c r="F170" s="214" t="s">
        <v>787</v>
      </c>
      <c r="G170" s="201"/>
      <c r="H170" s="201"/>
      <c r="I170" s="204"/>
      <c r="J170" s="215">
        <f>BK170</f>
        <v>0</v>
      </c>
      <c r="K170" s="201"/>
      <c r="L170" s="206"/>
      <c r="M170" s="207"/>
      <c r="N170" s="208"/>
      <c r="O170" s="208"/>
      <c r="P170" s="209">
        <f>SUM(P171:P183)</f>
        <v>0</v>
      </c>
      <c r="Q170" s="208"/>
      <c r="R170" s="209">
        <f>SUM(R171:R183)</f>
        <v>0</v>
      </c>
      <c r="S170" s="208"/>
      <c r="T170" s="209">
        <f>SUM(T171:T183)</f>
        <v>0</v>
      </c>
      <c r="U170" s="210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R170" s="211" t="s">
        <v>83</v>
      </c>
      <c r="AT170" s="212" t="s">
        <v>75</v>
      </c>
      <c r="AU170" s="212" t="s">
        <v>83</v>
      </c>
      <c r="AY170" s="211" t="s">
        <v>335</v>
      </c>
      <c r="BK170" s="213">
        <f>SUM(BK171:BK183)</f>
        <v>0</v>
      </c>
    </row>
    <row r="171" s="2" customFormat="1" ht="16.5" customHeight="1">
      <c r="A171" s="40"/>
      <c r="B171" s="41"/>
      <c r="C171" s="216" t="s">
        <v>8</v>
      </c>
      <c r="D171" s="216" t="s">
        <v>337</v>
      </c>
      <c r="E171" s="217" t="s">
        <v>789</v>
      </c>
      <c r="F171" s="218" t="s">
        <v>790</v>
      </c>
      <c r="G171" s="219" t="s">
        <v>364</v>
      </c>
      <c r="H171" s="220">
        <v>46.371000000000002</v>
      </c>
      <c r="I171" s="221"/>
      <c r="J171" s="222">
        <f>ROUND(I171*H171,2)</f>
        <v>0</v>
      </c>
      <c r="K171" s="218" t="s">
        <v>341</v>
      </c>
      <c r="L171" s="46"/>
      <c r="M171" s="223" t="s">
        <v>19</v>
      </c>
      <c r="N171" s="224" t="s">
        <v>47</v>
      </c>
      <c r="O171" s="86"/>
      <c r="P171" s="225">
        <f>O171*H171</f>
        <v>0</v>
      </c>
      <c r="Q171" s="225">
        <v>0</v>
      </c>
      <c r="R171" s="225">
        <f>Q171*H171</f>
        <v>0</v>
      </c>
      <c r="S171" s="225">
        <v>0</v>
      </c>
      <c r="T171" s="225">
        <f>S171*H171</f>
        <v>0</v>
      </c>
      <c r="U171" s="226" t="s">
        <v>19</v>
      </c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R171" s="227" t="s">
        <v>103</v>
      </c>
      <c r="AT171" s="227" t="s">
        <v>337</v>
      </c>
      <c r="AU171" s="227" t="s">
        <v>85</v>
      </c>
      <c r="AY171" s="19" t="s">
        <v>335</v>
      </c>
      <c r="BE171" s="228">
        <f>IF(N171="základní",J171,0)</f>
        <v>0</v>
      </c>
      <c r="BF171" s="228">
        <f>IF(N171="snížená",J171,0)</f>
        <v>0</v>
      </c>
      <c r="BG171" s="228">
        <f>IF(N171="zákl. přenesená",J171,0)</f>
        <v>0</v>
      </c>
      <c r="BH171" s="228">
        <f>IF(N171="sníž. přenesená",J171,0)</f>
        <v>0</v>
      </c>
      <c r="BI171" s="228">
        <f>IF(N171="nulová",J171,0)</f>
        <v>0</v>
      </c>
      <c r="BJ171" s="19" t="s">
        <v>83</v>
      </c>
      <c r="BK171" s="228">
        <f>ROUND(I171*H171,2)</f>
        <v>0</v>
      </c>
      <c r="BL171" s="19" t="s">
        <v>103</v>
      </c>
      <c r="BM171" s="227" t="s">
        <v>5632</v>
      </c>
    </row>
    <row r="172" s="2" customFormat="1">
      <c r="A172" s="40"/>
      <c r="B172" s="41"/>
      <c r="C172" s="42"/>
      <c r="D172" s="229" t="s">
        <v>343</v>
      </c>
      <c r="E172" s="42"/>
      <c r="F172" s="230" t="s">
        <v>792</v>
      </c>
      <c r="G172" s="42"/>
      <c r="H172" s="42"/>
      <c r="I172" s="231"/>
      <c r="J172" s="42"/>
      <c r="K172" s="42"/>
      <c r="L172" s="46"/>
      <c r="M172" s="232"/>
      <c r="N172" s="233"/>
      <c r="O172" s="86"/>
      <c r="P172" s="86"/>
      <c r="Q172" s="86"/>
      <c r="R172" s="86"/>
      <c r="S172" s="86"/>
      <c r="T172" s="86"/>
      <c r="U172" s="87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T172" s="19" t="s">
        <v>343</v>
      </c>
      <c r="AU172" s="19" t="s">
        <v>85</v>
      </c>
    </row>
    <row r="173" s="2" customFormat="1">
      <c r="A173" s="40"/>
      <c r="B173" s="41"/>
      <c r="C173" s="42"/>
      <c r="D173" s="234" t="s">
        <v>345</v>
      </c>
      <c r="E173" s="42"/>
      <c r="F173" s="235" t="s">
        <v>793</v>
      </c>
      <c r="G173" s="42"/>
      <c r="H173" s="42"/>
      <c r="I173" s="231"/>
      <c r="J173" s="42"/>
      <c r="K173" s="42"/>
      <c r="L173" s="46"/>
      <c r="M173" s="232"/>
      <c r="N173" s="233"/>
      <c r="O173" s="86"/>
      <c r="P173" s="86"/>
      <c r="Q173" s="86"/>
      <c r="R173" s="86"/>
      <c r="S173" s="86"/>
      <c r="T173" s="86"/>
      <c r="U173" s="87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T173" s="19" t="s">
        <v>345</v>
      </c>
      <c r="AU173" s="19" t="s">
        <v>85</v>
      </c>
    </row>
    <row r="174" s="2" customFormat="1" ht="16.5" customHeight="1">
      <c r="A174" s="40"/>
      <c r="B174" s="41"/>
      <c r="C174" s="216" t="s">
        <v>447</v>
      </c>
      <c r="D174" s="216" t="s">
        <v>337</v>
      </c>
      <c r="E174" s="217" t="s">
        <v>795</v>
      </c>
      <c r="F174" s="218" t="s">
        <v>796</v>
      </c>
      <c r="G174" s="219" t="s">
        <v>364</v>
      </c>
      <c r="H174" s="220">
        <v>46.371000000000002</v>
      </c>
      <c r="I174" s="221"/>
      <c r="J174" s="222">
        <f>ROUND(I174*H174,2)</f>
        <v>0</v>
      </c>
      <c r="K174" s="218" t="s">
        <v>341</v>
      </c>
      <c r="L174" s="46"/>
      <c r="M174" s="223" t="s">
        <v>19</v>
      </c>
      <c r="N174" s="224" t="s">
        <v>47</v>
      </c>
      <c r="O174" s="86"/>
      <c r="P174" s="225">
        <f>O174*H174</f>
        <v>0</v>
      </c>
      <c r="Q174" s="225">
        <v>0</v>
      </c>
      <c r="R174" s="225">
        <f>Q174*H174</f>
        <v>0</v>
      </c>
      <c r="S174" s="225">
        <v>0</v>
      </c>
      <c r="T174" s="225">
        <f>S174*H174</f>
        <v>0</v>
      </c>
      <c r="U174" s="226" t="s">
        <v>19</v>
      </c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R174" s="227" t="s">
        <v>103</v>
      </c>
      <c r="AT174" s="227" t="s">
        <v>337</v>
      </c>
      <c r="AU174" s="227" t="s">
        <v>85</v>
      </c>
      <c r="AY174" s="19" t="s">
        <v>335</v>
      </c>
      <c r="BE174" s="228">
        <f>IF(N174="základní",J174,0)</f>
        <v>0</v>
      </c>
      <c r="BF174" s="228">
        <f>IF(N174="snížená",J174,0)</f>
        <v>0</v>
      </c>
      <c r="BG174" s="228">
        <f>IF(N174="zákl. přenesená",J174,0)</f>
        <v>0</v>
      </c>
      <c r="BH174" s="228">
        <f>IF(N174="sníž. přenesená",J174,0)</f>
        <v>0</v>
      </c>
      <c r="BI174" s="228">
        <f>IF(N174="nulová",J174,0)</f>
        <v>0</v>
      </c>
      <c r="BJ174" s="19" t="s">
        <v>83</v>
      </c>
      <c r="BK174" s="228">
        <f>ROUND(I174*H174,2)</f>
        <v>0</v>
      </c>
      <c r="BL174" s="19" t="s">
        <v>103</v>
      </c>
      <c r="BM174" s="227" t="s">
        <v>5633</v>
      </c>
    </row>
    <row r="175" s="2" customFormat="1">
      <c r="A175" s="40"/>
      <c r="B175" s="41"/>
      <c r="C175" s="42"/>
      <c r="D175" s="229" t="s">
        <v>343</v>
      </c>
      <c r="E175" s="42"/>
      <c r="F175" s="230" t="s">
        <v>798</v>
      </c>
      <c r="G175" s="42"/>
      <c r="H175" s="42"/>
      <c r="I175" s="231"/>
      <c r="J175" s="42"/>
      <c r="K175" s="42"/>
      <c r="L175" s="46"/>
      <c r="M175" s="232"/>
      <c r="N175" s="233"/>
      <c r="O175" s="86"/>
      <c r="P175" s="86"/>
      <c r="Q175" s="86"/>
      <c r="R175" s="86"/>
      <c r="S175" s="86"/>
      <c r="T175" s="86"/>
      <c r="U175" s="87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T175" s="19" t="s">
        <v>343</v>
      </c>
      <c r="AU175" s="19" t="s">
        <v>85</v>
      </c>
    </row>
    <row r="176" s="2" customFormat="1">
      <c r="A176" s="40"/>
      <c r="B176" s="41"/>
      <c r="C176" s="42"/>
      <c r="D176" s="234" t="s">
        <v>345</v>
      </c>
      <c r="E176" s="42"/>
      <c r="F176" s="235" t="s">
        <v>799</v>
      </c>
      <c r="G176" s="42"/>
      <c r="H176" s="42"/>
      <c r="I176" s="231"/>
      <c r="J176" s="42"/>
      <c r="K176" s="42"/>
      <c r="L176" s="46"/>
      <c r="M176" s="232"/>
      <c r="N176" s="233"/>
      <c r="O176" s="86"/>
      <c r="P176" s="86"/>
      <c r="Q176" s="86"/>
      <c r="R176" s="86"/>
      <c r="S176" s="86"/>
      <c r="T176" s="86"/>
      <c r="U176" s="87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T176" s="19" t="s">
        <v>345</v>
      </c>
      <c r="AU176" s="19" t="s">
        <v>85</v>
      </c>
    </row>
    <row r="177" s="2" customFormat="1" ht="16.5" customHeight="1">
      <c r="A177" s="40"/>
      <c r="B177" s="41"/>
      <c r="C177" s="216" t="s">
        <v>454</v>
      </c>
      <c r="D177" s="216" t="s">
        <v>337</v>
      </c>
      <c r="E177" s="217" t="s">
        <v>801</v>
      </c>
      <c r="F177" s="218" t="s">
        <v>802</v>
      </c>
      <c r="G177" s="219" t="s">
        <v>364</v>
      </c>
      <c r="H177" s="220">
        <v>324.59699999999998</v>
      </c>
      <c r="I177" s="221"/>
      <c r="J177" s="222">
        <f>ROUND(I177*H177,2)</f>
        <v>0</v>
      </c>
      <c r="K177" s="218" t="s">
        <v>341</v>
      </c>
      <c r="L177" s="46"/>
      <c r="M177" s="223" t="s">
        <v>19</v>
      </c>
      <c r="N177" s="224" t="s">
        <v>47</v>
      </c>
      <c r="O177" s="86"/>
      <c r="P177" s="225">
        <f>O177*H177</f>
        <v>0</v>
      </c>
      <c r="Q177" s="225">
        <v>0</v>
      </c>
      <c r="R177" s="225">
        <f>Q177*H177</f>
        <v>0</v>
      </c>
      <c r="S177" s="225">
        <v>0</v>
      </c>
      <c r="T177" s="225">
        <f>S177*H177</f>
        <v>0</v>
      </c>
      <c r="U177" s="226" t="s">
        <v>19</v>
      </c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R177" s="227" t="s">
        <v>103</v>
      </c>
      <c r="AT177" s="227" t="s">
        <v>337</v>
      </c>
      <c r="AU177" s="227" t="s">
        <v>85</v>
      </c>
      <c r="AY177" s="19" t="s">
        <v>335</v>
      </c>
      <c r="BE177" s="228">
        <f>IF(N177="základní",J177,0)</f>
        <v>0</v>
      </c>
      <c r="BF177" s="228">
        <f>IF(N177="snížená",J177,0)</f>
        <v>0</v>
      </c>
      <c r="BG177" s="228">
        <f>IF(N177="zákl. přenesená",J177,0)</f>
        <v>0</v>
      </c>
      <c r="BH177" s="228">
        <f>IF(N177="sníž. přenesená",J177,0)</f>
        <v>0</v>
      </c>
      <c r="BI177" s="228">
        <f>IF(N177="nulová",J177,0)</f>
        <v>0</v>
      </c>
      <c r="BJ177" s="19" t="s">
        <v>83</v>
      </c>
      <c r="BK177" s="228">
        <f>ROUND(I177*H177,2)</f>
        <v>0</v>
      </c>
      <c r="BL177" s="19" t="s">
        <v>103</v>
      </c>
      <c r="BM177" s="227" t="s">
        <v>5634</v>
      </c>
    </row>
    <row r="178" s="2" customFormat="1">
      <c r="A178" s="40"/>
      <c r="B178" s="41"/>
      <c r="C178" s="42"/>
      <c r="D178" s="229" t="s">
        <v>343</v>
      </c>
      <c r="E178" s="42"/>
      <c r="F178" s="230" t="s">
        <v>804</v>
      </c>
      <c r="G178" s="42"/>
      <c r="H178" s="42"/>
      <c r="I178" s="231"/>
      <c r="J178" s="42"/>
      <c r="K178" s="42"/>
      <c r="L178" s="46"/>
      <c r="M178" s="232"/>
      <c r="N178" s="233"/>
      <c r="O178" s="86"/>
      <c r="P178" s="86"/>
      <c r="Q178" s="86"/>
      <c r="R178" s="86"/>
      <c r="S178" s="86"/>
      <c r="T178" s="86"/>
      <c r="U178" s="87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T178" s="19" t="s">
        <v>343</v>
      </c>
      <c r="AU178" s="19" t="s">
        <v>85</v>
      </c>
    </row>
    <row r="179" s="2" customFormat="1">
      <c r="A179" s="40"/>
      <c r="B179" s="41"/>
      <c r="C179" s="42"/>
      <c r="D179" s="234" t="s">
        <v>345</v>
      </c>
      <c r="E179" s="42"/>
      <c r="F179" s="235" t="s">
        <v>805</v>
      </c>
      <c r="G179" s="42"/>
      <c r="H179" s="42"/>
      <c r="I179" s="231"/>
      <c r="J179" s="42"/>
      <c r="K179" s="42"/>
      <c r="L179" s="46"/>
      <c r="M179" s="232"/>
      <c r="N179" s="233"/>
      <c r="O179" s="86"/>
      <c r="P179" s="86"/>
      <c r="Q179" s="86"/>
      <c r="R179" s="86"/>
      <c r="S179" s="86"/>
      <c r="T179" s="86"/>
      <c r="U179" s="87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T179" s="19" t="s">
        <v>345</v>
      </c>
      <c r="AU179" s="19" t="s">
        <v>85</v>
      </c>
    </row>
    <row r="180" s="13" customFormat="1">
      <c r="A180" s="13"/>
      <c r="B180" s="236"/>
      <c r="C180" s="237"/>
      <c r="D180" s="229" t="s">
        <v>347</v>
      </c>
      <c r="E180" s="237"/>
      <c r="F180" s="239" t="s">
        <v>5635</v>
      </c>
      <c r="G180" s="237"/>
      <c r="H180" s="240">
        <v>324.59699999999998</v>
      </c>
      <c r="I180" s="241"/>
      <c r="J180" s="237"/>
      <c r="K180" s="237"/>
      <c r="L180" s="242"/>
      <c r="M180" s="243"/>
      <c r="N180" s="244"/>
      <c r="O180" s="244"/>
      <c r="P180" s="244"/>
      <c r="Q180" s="244"/>
      <c r="R180" s="244"/>
      <c r="S180" s="244"/>
      <c r="T180" s="244"/>
      <c r="U180" s="245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T180" s="246" t="s">
        <v>347</v>
      </c>
      <c r="AU180" s="246" t="s">
        <v>85</v>
      </c>
      <c r="AV180" s="13" t="s">
        <v>85</v>
      </c>
      <c r="AW180" s="13" t="s">
        <v>4</v>
      </c>
      <c r="AX180" s="13" t="s">
        <v>83</v>
      </c>
      <c r="AY180" s="246" t="s">
        <v>335</v>
      </c>
    </row>
    <row r="181" s="2" customFormat="1" ht="24.15" customHeight="1">
      <c r="A181" s="40"/>
      <c r="B181" s="41"/>
      <c r="C181" s="216" t="s">
        <v>463</v>
      </c>
      <c r="D181" s="216" t="s">
        <v>337</v>
      </c>
      <c r="E181" s="217" t="s">
        <v>5636</v>
      </c>
      <c r="F181" s="218" t="s">
        <v>5637</v>
      </c>
      <c r="G181" s="219" t="s">
        <v>364</v>
      </c>
      <c r="H181" s="220">
        <v>46.371000000000002</v>
      </c>
      <c r="I181" s="221"/>
      <c r="J181" s="222">
        <f>ROUND(I181*H181,2)</f>
        <v>0</v>
      </c>
      <c r="K181" s="218" t="s">
        <v>341</v>
      </c>
      <c r="L181" s="46"/>
      <c r="M181" s="223" t="s">
        <v>19</v>
      </c>
      <c r="N181" s="224" t="s">
        <v>47</v>
      </c>
      <c r="O181" s="86"/>
      <c r="P181" s="225">
        <f>O181*H181</f>
        <v>0</v>
      </c>
      <c r="Q181" s="225">
        <v>0</v>
      </c>
      <c r="R181" s="225">
        <f>Q181*H181</f>
        <v>0</v>
      </c>
      <c r="S181" s="225">
        <v>0</v>
      </c>
      <c r="T181" s="225">
        <f>S181*H181</f>
        <v>0</v>
      </c>
      <c r="U181" s="226" t="s">
        <v>19</v>
      </c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R181" s="227" t="s">
        <v>103</v>
      </c>
      <c r="AT181" s="227" t="s">
        <v>337</v>
      </c>
      <c r="AU181" s="227" t="s">
        <v>85</v>
      </c>
      <c r="AY181" s="19" t="s">
        <v>335</v>
      </c>
      <c r="BE181" s="228">
        <f>IF(N181="základní",J181,0)</f>
        <v>0</v>
      </c>
      <c r="BF181" s="228">
        <f>IF(N181="snížená",J181,0)</f>
        <v>0</v>
      </c>
      <c r="BG181" s="228">
        <f>IF(N181="zákl. přenesená",J181,0)</f>
        <v>0</v>
      </c>
      <c r="BH181" s="228">
        <f>IF(N181="sníž. přenesená",J181,0)</f>
        <v>0</v>
      </c>
      <c r="BI181" s="228">
        <f>IF(N181="nulová",J181,0)</f>
        <v>0</v>
      </c>
      <c r="BJ181" s="19" t="s">
        <v>83</v>
      </c>
      <c r="BK181" s="228">
        <f>ROUND(I181*H181,2)</f>
        <v>0</v>
      </c>
      <c r="BL181" s="19" t="s">
        <v>103</v>
      </c>
      <c r="BM181" s="227" t="s">
        <v>5638</v>
      </c>
    </row>
    <row r="182" s="2" customFormat="1">
      <c r="A182" s="40"/>
      <c r="B182" s="41"/>
      <c r="C182" s="42"/>
      <c r="D182" s="229" t="s">
        <v>343</v>
      </c>
      <c r="E182" s="42"/>
      <c r="F182" s="230" t="s">
        <v>5639</v>
      </c>
      <c r="G182" s="42"/>
      <c r="H182" s="42"/>
      <c r="I182" s="231"/>
      <c r="J182" s="42"/>
      <c r="K182" s="42"/>
      <c r="L182" s="46"/>
      <c r="M182" s="232"/>
      <c r="N182" s="233"/>
      <c r="O182" s="86"/>
      <c r="P182" s="86"/>
      <c r="Q182" s="86"/>
      <c r="R182" s="86"/>
      <c r="S182" s="86"/>
      <c r="T182" s="86"/>
      <c r="U182" s="87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T182" s="19" t="s">
        <v>343</v>
      </c>
      <c r="AU182" s="19" t="s">
        <v>85</v>
      </c>
    </row>
    <row r="183" s="2" customFormat="1">
      <c r="A183" s="40"/>
      <c r="B183" s="41"/>
      <c r="C183" s="42"/>
      <c r="D183" s="234" t="s">
        <v>345</v>
      </c>
      <c r="E183" s="42"/>
      <c r="F183" s="235" t="s">
        <v>5640</v>
      </c>
      <c r="G183" s="42"/>
      <c r="H183" s="42"/>
      <c r="I183" s="231"/>
      <c r="J183" s="42"/>
      <c r="K183" s="42"/>
      <c r="L183" s="46"/>
      <c r="M183" s="232"/>
      <c r="N183" s="233"/>
      <c r="O183" s="86"/>
      <c r="P183" s="86"/>
      <c r="Q183" s="86"/>
      <c r="R183" s="86"/>
      <c r="S183" s="86"/>
      <c r="T183" s="86"/>
      <c r="U183" s="87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T183" s="19" t="s">
        <v>345</v>
      </c>
      <c r="AU183" s="19" t="s">
        <v>85</v>
      </c>
    </row>
    <row r="184" s="12" customFormat="1" ht="22.8" customHeight="1">
      <c r="A184" s="12"/>
      <c r="B184" s="200"/>
      <c r="C184" s="201"/>
      <c r="D184" s="202" t="s">
        <v>75</v>
      </c>
      <c r="E184" s="214" t="s">
        <v>819</v>
      </c>
      <c r="F184" s="214" t="s">
        <v>820</v>
      </c>
      <c r="G184" s="201"/>
      <c r="H184" s="201"/>
      <c r="I184" s="204"/>
      <c r="J184" s="215">
        <f>BK184</f>
        <v>0</v>
      </c>
      <c r="K184" s="201"/>
      <c r="L184" s="206"/>
      <c r="M184" s="207"/>
      <c r="N184" s="208"/>
      <c r="O184" s="208"/>
      <c r="P184" s="209">
        <f>SUM(P185:P187)</f>
        <v>0</v>
      </c>
      <c r="Q184" s="208"/>
      <c r="R184" s="209">
        <f>SUM(R185:R187)</f>
        <v>0</v>
      </c>
      <c r="S184" s="208"/>
      <c r="T184" s="209">
        <f>SUM(T185:T187)</f>
        <v>0</v>
      </c>
      <c r="U184" s="210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R184" s="211" t="s">
        <v>83</v>
      </c>
      <c r="AT184" s="212" t="s">
        <v>75</v>
      </c>
      <c r="AU184" s="212" t="s">
        <v>83</v>
      </c>
      <c r="AY184" s="211" t="s">
        <v>335</v>
      </c>
      <c r="BK184" s="213">
        <f>SUM(BK185:BK187)</f>
        <v>0</v>
      </c>
    </row>
    <row r="185" s="2" customFormat="1" ht="16.5" customHeight="1">
      <c r="A185" s="40"/>
      <c r="B185" s="41"/>
      <c r="C185" s="216" t="s">
        <v>471</v>
      </c>
      <c r="D185" s="216" t="s">
        <v>337</v>
      </c>
      <c r="E185" s="217" t="s">
        <v>5641</v>
      </c>
      <c r="F185" s="218" t="s">
        <v>5642</v>
      </c>
      <c r="G185" s="219" t="s">
        <v>364</v>
      </c>
      <c r="H185" s="220">
        <v>8.9220000000000006</v>
      </c>
      <c r="I185" s="221"/>
      <c r="J185" s="222">
        <f>ROUND(I185*H185,2)</f>
        <v>0</v>
      </c>
      <c r="K185" s="218" t="s">
        <v>341</v>
      </c>
      <c r="L185" s="46"/>
      <c r="M185" s="223" t="s">
        <v>19</v>
      </c>
      <c r="N185" s="224" t="s">
        <v>47</v>
      </c>
      <c r="O185" s="86"/>
      <c r="P185" s="225">
        <f>O185*H185</f>
        <v>0</v>
      </c>
      <c r="Q185" s="225">
        <v>0</v>
      </c>
      <c r="R185" s="225">
        <f>Q185*H185</f>
        <v>0</v>
      </c>
      <c r="S185" s="225">
        <v>0</v>
      </c>
      <c r="T185" s="225">
        <f>S185*H185</f>
        <v>0</v>
      </c>
      <c r="U185" s="226" t="s">
        <v>19</v>
      </c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R185" s="227" t="s">
        <v>103</v>
      </c>
      <c r="AT185" s="227" t="s">
        <v>337</v>
      </c>
      <c r="AU185" s="227" t="s">
        <v>85</v>
      </c>
      <c r="AY185" s="19" t="s">
        <v>335</v>
      </c>
      <c r="BE185" s="228">
        <f>IF(N185="základní",J185,0)</f>
        <v>0</v>
      </c>
      <c r="BF185" s="228">
        <f>IF(N185="snížená",J185,0)</f>
        <v>0</v>
      </c>
      <c r="BG185" s="228">
        <f>IF(N185="zákl. přenesená",J185,0)</f>
        <v>0</v>
      </c>
      <c r="BH185" s="228">
        <f>IF(N185="sníž. přenesená",J185,0)</f>
        <v>0</v>
      </c>
      <c r="BI185" s="228">
        <f>IF(N185="nulová",J185,0)</f>
        <v>0</v>
      </c>
      <c r="BJ185" s="19" t="s">
        <v>83</v>
      </c>
      <c r="BK185" s="228">
        <f>ROUND(I185*H185,2)</f>
        <v>0</v>
      </c>
      <c r="BL185" s="19" t="s">
        <v>103</v>
      </c>
      <c r="BM185" s="227" t="s">
        <v>5643</v>
      </c>
    </row>
    <row r="186" s="2" customFormat="1">
      <c r="A186" s="40"/>
      <c r="B186" s="41"/>
      <c r="C186" s="42"/>
      <c r="D186" s="229" t="s">
        <v>343</v>
      </c>
      <c r="E186" s="42"/>
      <c r="F186" s="230" t="s">
        <v>5644</v>
      </c>
      <c r="G186" s="42"/>
      <c r="H186" s="42"/>
      <c r="I186" s="231"/>
      <c r="J186" s="42"/>
      <c r="K186" s="42"/>
      <c r="L186" s="46"/>
      <c r="M186" s="232"/>
      <c r="N186" s="233"/>
      <c r="O186" s="86"/>
      <c r="P186" s="86"/>
      <c r="Q186" s="86"/>
      <c r="R186" s="86"/>
      <c r="S186" s="86"/>
      <c r="T186" s="86"/>
      <c r="U186" s="87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T186" s="19" t="s">
        <v>343</v>
      </c>
      <c r="AU186" s="19" t="s">
        <v>85</v>
      </c>
    </row>
    <row r="187" s="2" customFormat="1">
      <c r="A187" s="40"/>
      <c r="B187" s="41"/>
      <c r="C187" s="42"/>
      <c r="D187" s="234" t="s">
        <v>345</v>
      </c>
      <c r="E187" s="42"/>
      <c r="F187" s="235" t="s">
        <v>5645</v>
      </c>
      <c r="G187" s="42"/>
      <c r="H187" s="42"/>
      <c r="I187" s="231"/>
      <c r="J187" s="42"/>
      <c r="K187" s="42"/>
      <c r="L187" s="46"/>
      <c r="M187" s="232"/>
      <c r="N187" s="233"/>
      <c r="O187" s="86"/>
      <c r="P187" s="86"/>
      <c r="Q187" s="86"/>
      <c r="R187" s="86"/>
      <c r="S187" s="86"/>
      <c r="T187" s="86"/>
      <c r="U187" s="87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T187" s="19" t="s">
        <v>345</v>
      </c>
      <c r="AU187" s="19" t="s">
        <v>85</v>
      </c>
    </row>
    <row r="188" s="12" customFormat="1" ht="25.92" customHeight="1">
      <c r="A188" s="12"/>
      <c r="B188" s="200"/>
      <c r="C188" s="201"/>
      <c r="D188" s="202" t="s">
        <v>75</v>
      </c>
      <c r="E188" s="203" t="s">
        <v>827</v>
      </c>
      <c r="F188" s="203" t="s">
        <v>828</v>
      </c>
      <c r="G188" s="201"/>
      <c r="H188" s="201"/>
      <c r="I188" s="204"/>
      <c r="J188" s="205">
        <f>BK188</f>
        <v>0</v>
      </c>
      <c r="K188" s="201"/>
      <c r="L188" s="206"/>
      <c r="M188" s="207"/>
      <c r="N188" s="208"/>
      <c r="O188" s="208"/>
      <c r="P188" s="209">
        <f>P189+P220+P245+P262</f>
        <v>0</v>
      </c>
      <c r="Q188" s="208"/>
      <c r="R188" s="209">
        <f>R189+R220+R245+R262</f>
        <v>0.54113449999999996</v>
      </c>
      <c r="S188" s="208"/>
      <c r="T188" s="209">
        <f>T189+T220+T245+T262</f>
        <v>0.0207</v>
      </c>
      <c r="U188" s="210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R188" s="211" t="s">
        <v>85</v>
      </c>
      <c r="AT188" s="212" t="s">
        <v>75</v>
      </c>
      <c r="AU188" s="212" t="s">
        <v>76</v>
      </c>
      <c r="AY188" s="211" t="s">
        <v>335</v>
      </c>
      <c r="BK188" s="213">
        <f>BK189+BK220+BK245+BK262</f>
        <v>0</v>
      </c>
    </row>
    <row r="189" s="12" customFormat="1" ht="22.8" customHeight="1">
      <c r="A189" s="12"/>
      <c r="B189" s="200"/>
      <c r="C189" s="201"/>
      <c r="D189" s="202" t="s">
        <v>75</v>
      </c>
      <c r="E189" s="214" t="s">
        <v>4835</v>
      </c>
      <c r="F189" s="214" t="s">
        <v>4836</v>
      </c>
      <c r="G189" s="201"/>
      <c r="H189" s="201"/>
      <c r="I189" s="204"/>
      <c r="J189" s="215">
        <f>BK189</f>
        <v>0</v>
      </c>
      <c r="K189" s="201"/>
      <c r="L189" s="206"/>
      <c r="M189" s="207"/>
      <c r="N189" s="208"/>
      <c r="O189" s="208"/>
      <c r="P189" s="209">
        <f>SUM(P190:P219)</f>
        <v>0</v>
      </c>
      <c r="Q189" s="208"/>
      <c r="R189" s="209">
        <f>SUM(R190:R219)</f>
        <v>0.0030399999999999997</v>
      </c>
      <c r="S189" s="208"/>
      <c r="T189" s="209">
        <f>SUM(T190:T219)</f>
        <v>0</v>
      </c>
      <c r="U189" s="210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R189" s="211" t="s">
        <v>85</v>
      </c>
      <c r="AT189" s="212" t="s">
        <v>75</v>
      </c>
      <c r="AU189" s="212" t="s">
        <v>83</v>
      </c>
      <c r="AY189" s="211" t="s">
        <v>335</v>
      </c>
      <c r="BK189" s="213">
        <f>SUM(BK190:BK219)</f>
        <v>0</v>
      </c>
    </row>
    <row r="190" s="2" customFormat="1" ht="16.5" customHeight="1">
      <c r="A190" s="40"/>
      <c r="B190" s="41"/>
      <c r="C190" s="216" t="s">
        <v>478</v>
      </c>
      <c r="D190" s="216" t="s">
        <v>337</v>
      </c>
      <c r="E190" s="217" t="s">
        <v>5646</v>
      </c>
      <c r="F190" s="218" t="s">
        <v>5647</v>
      </c>
      <c r="G190" s="219" t="s">
        <v>618</v>
      </c>
      <c r="H190" s="220">
        <v>10</v>
      </c>
      <c r="I190" s="221"/>
      <c r="J190" s="222">
        <f>ROUND(I190*H190,2)</f>
        <v>0</v>
      </c>
      <c r="K190" s="218" t="s">
        <v>341</v>
      </c>
      <c r="L190" s="46"/>
      <c r="M190" s="223" t="s">
        <v>19</v>
      </c>
      <c r="N190" s="224" t="s">
        <v>47</v>
      </c>
      <c r="O190" s="86"/>
      <c r="P190" s="225">
        <f>O190*H190</f>
        <v>0</v>
      </c>
      <c r="Q190" s="225">
        <v>0</v>
      </c>
      <c r="R190" s="225">
        <f>Q190*H190</f>
        <v>0</v>
      </c>
      <c r="S190" s="225">
        <v>0</v>
      </c>
      <c r="T190" s="225">
        <f>S190*H190</f>
        <v>0</v>
      </c>
      <c r="U190" s="226" t="s">
        <v>19</v>
      </c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R190" s="227" t="s">
        <v>447</v>
      </c>
      <c r="AT190" s="227" t="s">
        <v>337</v>
      </c>
      <c r="AU190" s="227" t="s">
        <v>85</v>
      </c>
      <c r="AY190" s="19" t="s">
        <v>335</v>
      </c>
      <c r="BE190" s="228">
        <f>IF(N190="základní",J190,0)</f>
        <v>0</v>
      </c>
      <c r="BF190" s="228">
        <f>IF(N190="snížená",J190,0)</f>
        <v>0</v>
      </c>
      <c r="BG190" s="228">
        <f>IF(N190="zákl. přenesená",J190,0)</f>
        <v>0</v>
      </c>
      <c r="BH190" s="228">
        <f>IF(N190="sníž. přenesená",J190,0)</f>
        <v>0</v>
      </c>
      <c r="BI190" s="228">
        <f>IF(N190="nulová",J190,0)</f>
        <v>0</v>
      </c>
      <c r="BJ190" s="19" t="s">
        <v>83</v>
      </c>
      <c r="BK190" s="228">
        <f>ROUND(I190*H190,2)</f>
        <v>0</v>
      </c>
      <c r="BL190" s="19" t="s">
        <v>447</v>
      </c>
      <c r="BM190" s="227" t="s">
        <v>5648</v>
      </c>
    </row>
    <row r="191" s="2" customFormat="1">
      <c r="A191" s="40"/>
      <c r="B191" s="41"/>
      <c r="C191" s="42"/>
      <c r="D191" s="229" t="s">
        <v>343</v>
      </c>
      <c r="E191" s="42"/>
      <c r="F191" s="230" t="s">
        <v>5649</v>
      </c>
      <c r="G191" s="42"/>
      <c r="H191" s="42"/>
      <c r="I191" s="231"/>
      <c r="J191" s="42"/>
      <c r="K191" s="42"/>
      <c r="L191" s="46"/>
      <c r="M191" s="232"/>
      <c r="N191" s="233"/>
      <c r="O191" s="86"/>
      <c r="P191" s="86"/>
      <c r="Q191" s="86"/>
      <c r="R191" s="86"/>
      <c r="S191" s="86"/>
      <c r="T191" s="86"/>
      <c r="U191" s="87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T191" s="19" t="s">
        <v>343</v>
      </c>
      <c r="AU191" s="19" t="s">
        <v>85</v>
      </c>
    </row>
    <row r="192" s="2" customFormat="1">
      <c r="A192" s="40"/>
      <c r="B192" s="41"/>
      <c r="C192" s="42"/>
      <c r="D192" s="234" t="s">
        <v>345</v>
      </c>
      <c r="E192" s="42"/>
      <c r="F192" s="235" t="s">
        <v>5650</v>
      </c>
      <c r="G192" s="42"/>
      <c r="H192" s="42"/>
      <c r="I192" s="231"/>
      <c r="J192" s="42"/>
      <c r="K192" s="42"/>
      <c r="L192" s="46"/>
      <c r="M192" s="232"/>
      <c r="N192" s="233"/>
      <c r="O192" s="86"/>
      <c r="P192" s="86"/>
      <c r="Q192" s="86"/>
      <c r="R192" s="86"/>
      <c r="S192" s="86"/>
      <c r="T192" s="86"/>
      <c r="U192" s="87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T192" s="19" t="s">
        <v>345</v>
      </c>
      <c r="AU192" s="19" t="s">
        <v>85</v>
      </c>
    </row>
    <row r="193" s="2" customFormat="1">
      <c r="A193" s="40"/>
      <c r="B193" s="41"/>
      <c r="C193" s="42"/>
      <c r="D193" s="229" t="s">
        <v>928</v>
      </c>
      <c r="E193" s="42"/>
      <c r="F193" s="289" t="s">
        <v>5651</v>
      </c>
      <c r="G193" s="42"/>
      <c r="H193" s="42"/>
      <c r="I193" s="231"/>
      <c r="J193" s="42"/>
      <c r="K193" s="42"/>
      <c r="L193" s="46"/>
      <c r="M193" s="232"/>
      <c r="N193" s="233"/>
      <c r="O193" s="86"/>
      <c r="P193" s="86"/>
      <c r="Q193" s="86"/>
      <c r="R193" s="86"/>
      <c r="S193" s="86"/>
      <c r="T193" s="86"/>
      <c r="U193" s="87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T193" s="19" t="s">
        <v>928</v>
      </c>
      <c r="AU193" s="19" t="s">
        <v>85</v>
      </c>
    </row>
    <row r="194" s="2" customFormat="1" ht="16.5" customHeight="1">
      <c r="A194" s="40"/>
      <c r="B194" s="41"/>
      <c r="C194" s="257" t="s">
        <v>7</v>
      </c>
      <c r="D194" s="257" t="s">
        <v>395</v>
      </c>
      <c r="E194" s="258" t="s">
        <v>5652</v>
      </c>
      <c r="F194" s="259" t="s">
        <v>5653</v>
      </c>
      <c r="G194" s="260" t="s">
        <v>618</v>
      </c>
      <c r="H194" s="261">
        <v>10.5</v>
      </c>
      <c r="I194" s="262"/>
      <c r="J194" s="263">
        <f>ROUND(I194*H194,2)</f>
        <v>0</v>
      </c>
      <c r="K194" s="259" t="s">
        <v>341</v>
      </c>
      <c r="L194" s="264"/>
      <c r="M194" s="265" t="s">
        <v>19</v>
      </c>
      <c r="N194" s="266" t="s">
        <v>47</v>
      </c>
      <c r="O194" s="86"/>
      <c r="P194" s="225">
        <f>O194*H194</f>
        <v>0</v>
      </c>
      <c r="Q194" s="225">
        <v>0.00012999999999999999</v>
      </c>
      <c r="R194" s="225">
        <f>Q194*H194</f>
        <v>0.0013649999999999999</v>
      </c>
      <c r="S194" s="225">
        <v>0</v>
      </c>
      <c r="T194" s="225">
        <f>S194*H194</f>
        <v>0</v>
      </c>
      <c r="U194" s="226" t="s">
        <v>19</v>
      </c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R194" s="227" t="s">
        <v>565</v>
      </c>
      <c r="AT194" s="227" t="s">
        <v>395</v>
      </c>
      <c r="AU194" s="227" t="s">
        <v>85</v>
      </c>
      <c r="AY194" s="19" t="s">
        <v>335</v>
      </c>
      <c r="BE194" s="228">
        <f>IF(N194="základní",J194,0)</f>
        <v>0</v>
      </c>
      <c r="BF194" s="228">
        <f>IF(N194="snížená",J194,0)</f>
        <v>0</v>
      </c>
      <c r="BG194" s="228">
        <f>IF(N194="zákl. přenesená",J194,0)</f>
        <v>0</v>
      </c>
      <c r="BH194" s="228">
        <f>IF(N194="sníž. přenesená",J194,0)</f>
        <v>0</v>
      </c>
      <c r="BI194" s="228">
        <f>IF(N194="nulová",J194,0)</f>
        <v>0</v>
      </c>
      <c r="BJ194" s="19" t="s">
        <v>83</v>
      </c>
      <c r="BK194" s="228">
        <f>ROUND(I194*H194,2)</f>
        <v>0</v>
      </c>
      <c r="BL194" s="19" t="s">
        <v>447</v>
      </c>
      <c r="BM194" s="227" t="s">
        <v>5654</v>
      </c>
    </row>
    <row r="195" s="2" customFormat="1">
      <c r="A195" s="40"/>
      <c r="B195" s="41"/>
      <c r="C195" s="42"/>
      <c r="D195" s="229" t="s">
        <v>343</v>
      </c>
      <c r="E195" s="42"/>
      <c r="F195" s="230" t="s">
        <v>5653</v>
      </c>
      <c r="G195" s="42"/>
      <c r="H195" s="42"/>
      <c r="I195" s="231"/>
      <c r="J195" s="42"/>
      <c r="K195" s="42"/>
      <c r="L195" s="46"/>
      <c r="M195" s="232"/>
      <c r="N195" s="233"/>
      <c r="O195" s="86"/>
      <c r="P195" s="86"/>
      <c r="Q195" s="86"/>
      <c r="R195" s="86"/>
      <c r="S195" s="86"/>
      <c r="T195" s="86"/>
      <c r="U195" s="87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T195" s="19" t="s">
        <v>343</v>
      </c>
      <c r="AU195" s="19" t="s">
        <v>85</v>
      </c>
    </row>
    <row r="196" s="13" customFormat="1">
      <c r="A196" s="13"/>
      <c r="B196" s="236"/>
      <c r="C196" s="237"/>
      <c r="D196" s="229" t="s">
        <v>347</v>
      </c>
      <c r="E196" s="237"/>
      <c r="F196" s="239" t="s">
        <v>3614</v>
      </c>
      <c r="G196" s="237"/>
      <c r="H196" s="240">
        <v>10.5</v>
      </c>
      <c r="I196" s="241"/>
      <c r="J196" s="237"/>
      <c r="K196" s="237"/>
      <c r="L196" s="242"/>
      <c r="M196" s="243"/>
      <c r="N196" s="244"/>
      <c r="O196" s="244"/>
      <c r="P196" s="244"/>
      <c r="Q196" s="244"/>
      <c r="R196" s="244"/>
      <c r="S196" s="244"/>
      <c r="T196" s="244"/>
      <c r="U196" s="245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T196" s="246" t="s">
        <v>347</v>
      </c>
      <c r="AU196" s="246" t="s">
        <v>85</v>
      </c>
      <c r="AV196" s="13" t="s">
        <v>85</v>
      </c>
      <c r="AW196" s="13" t="s">
        <v>4</v>
      </c>
      <c r="AX196" s="13" t="s">
        <v>83</v>
      </c>
      <c r="AY196" s="246" t="s">
        <v>335</v>
      </c>
    </row>
    <row r="197" s="2" customFormat="1" ht="16.5" customHeight="1">
      <c r="A197" s="40"/>
      <c r="B197" s="41"/>
      <c r="C197" s="216" t="s">
        <v>490</v>
      </c>
      <c r="D197" s="216" t="s">
        <v>337</v>
      </c>
      <c r="E197" s="217" t="s">
        <v>5655</v>
      </c>
      <c r="F197" s="218" t="s">
        <v>5656</v>
      </c>
      <c r="G197" s="219" t="s">
        <v>666</v>
      </c>
      <c r="H197" s="220">
        <v>2</v>
      </c>
      <c r="I197" s="221"/>
      <c r="J197" s="222">
        <f>ROUND(I197*H197,2)</f>
        <v>0</v>
      </c>
      <c r="K197" s="218" t="s">
        <v>341</v>
      </c>
      <c r="L197" s="46"/>
      <c r="M197" s="223" t="s">
        <v>19</v>
      </c>
      <c r="N197" s="224" t="s">
        <v>47</v>
      </c>
      <c r="O197" s="86"/>
      <c r="P197" s="225">
        <f>O197*H197</f>
        <v>0</v>
      </c>
      <c r="Q197" s="225">
        <v>0</v>
      </c>
      <c r="R197" s="225">
        <f>Q197*H197</f>
        <v>0</v>
      </c>
      <c r="S197" s="225">
        <v>0</v>
      </c>
      <c r="T197" s="225">
        <f>S197*H197</f>
        <v>0</v>
      </c>
      <c r="U197" s="226" t="s">
        <v>19</v>
      </c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R197" s="227" t="s">
        <v>447</v>
      </c>
      <c r="AT197" s="227" t="s">
        <v>337</v>
      </c>
      <c r="AU197" s="227" t="s">
        <v>85</v>
      </c>
      <c r="AY197" s="19" t="s">
        <v>335</v>
      </c>
      <c r="BE197" s="228">
        <f>IF(N197="základní",J197,0)</f>
        <v>0</v>
      </c>
      <c r="BF197" s="228">
        <f>IF(N197="snížená",J197,0)</f>
        <v>0</v>
      </c>
      <c r="BG197" s="228">
        <f>IF(N197="zákl. přenesená",J197,0)</f>
        <v>0</v>
      </c>
      <c r="BH197" s="228">
        <f>IF(N197="sníž. přenesená",J197,0)</f>
        <v>0</v>
      </c>
      <c r="BI197" s="228">
        <f>IF(N197="nulová",J197,0)</f>
        <v>0</v>
      </c>
      <c r="BJ197" s="19" t="s">
        <v>83</v>
      </c>
      <c r="BK197" s="228">
        <f>ROUND(I197*H197,2)</f>
        <v>0</v>
      </c>
      <c r="BL197" s="19" t="s">
        <v>447</v>
      </c>
      <c r="BM197" s="227" t="s">
        <v>5657</v>
      </c>
    </row>
    <row r="198" s="2" customFormat="1">
      <c r="A198" s="40"/>
      <c r="B198" s="41"/>
      <c r="C198" s="42"/>
      <c r="D198" s="229" t="s">
        <v>343</v>
      </c>
      <c r="E198" s="42"/>
      <c r="F198" s="230" t="s">
        <v>5658</v>
      </c>
      <c r="G198" s="42"/>
      <c r="H198" s="42"/>
      <c r="I198" s="231"/>
      <c r="J198" s="42"/>
      <c r="K198" s="42"/>
      <c r="L198" s="46"/>
      <c r="M198" s="232"/>
      <c r="N198" s="233"/>
      <c r="O198" s="86"/>
      <c r="P198" s="86"/>
      <c r="Q198" s="86"/>
      <c r="R198" s="86"/>
      <c r="S198" s="86"/>
      <c r="T198" s="86"/>
      <c r="U198" s="87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T198" s="19" t="s">
        <v>343</v>
      </c>
      <c r="AU198" s="19" t="s">
        <v>85</v>
      </c>
    </row>
    <row r="199" s="2" customFormat="1">
      <c r="A199" s="40"/>
      <c r="B199" s="41"/>
      <c r="C199" s="42"/>
      <c r="D199" s="234" t="s">
        <v>345</v>
      </c>
      <c r="E199" s="42"/>
      <c r="F199" s="235" t="s">
        <v>5659</v>
      </c>
      <c r="G199" s="42"/>
      <c r="H199" s="42"/>
      <c r="I199" s="231"/>
      <c r="J199" s="42"/>
      <c r="K199" s="42"/>
      <c r="L199" s="46"/>
      <c r="M199" s="232"/>
      <c r="N199" s="233"/>
      <c r="O199" s="86"/>
      <c r="P199" s="86"/>
      <c r="Q199" s="86"/>
      <c r="R199" s="86"/>
      <c r="S199" s="86"/>
      <c r="T199" s="86"/>
      <c r="U199" s="87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T199" s="19" t="s">
        <v>345</v>
      </c>
      <c r="AU199" s="19" t="s">
        <v>85</v>
      </c>
    </row>
    <row r="200" s="2" customFormat="1">
      <c r="A200" s="40"/>
      <c r="B200" s="41"/>
      <c r="C200" s="42"/>
      <c r="D200" s="229" t="s">
        <v>928</v>
      </c>
      <c r="E200" s="42"/>
      <c r="F200" s="289" t="s">
        <v>5651</v>
      </c>
      <c r="G200" s="42"/>
      <c r="H200" s="42"/>
      <c r="I200" s="231"/>
      <c r="J200" s="42"/>
      <c r="K200" s="42"/>
      <c r="L200" s="46"/>
      <c r="M200" s="232"/>
      <c r="N200" s="233"/>
      <c r="O200" s="86"/>
      <c r="P200" s="86"/>
      <c r="Q200" s="86"/>
      <c r="R200" s="86"/>
      <c r="S200" s="86"/>
      <c r="T200" s="86"/>
      <c r="U200" s="87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T200" s="19" t="s">
        <v>928</v>
      </c>
      <c r="AU200" s="19" t="s">
        <v>85</v>
      </c>
    </row>
    <row r="201" s="2" customFormat="1" ht="16.5" customHeight="1">
      <c r="A201" s="40"/>
      <c r="B201" s="41"/>
      <c r="C201" s="257" t="s">
        <v>496</v>
      </c>
      <c r="D201" s="257" t="s">
        <v>395</v>
      </c>
      <c r="E201" s="258" t="s">
        <v>5660</v>
      </c>
      <c r="F201" s="259" t="s">
        <v>5661</v>
      </c>
      <c r="G201" s="260" t="s">
        <v>666</v>
      </c>
      <c r="H201" s="261">
        <v>2</v>
      </c>
      <c r="I201" s="262"/>
      <c r="J201" s="263">
        <f>ROUND(I201*H201,2)</f>
        <v>0</v>
      </c>
      <c r="K201" s="259" t="s">
        <v>341</v>
      </c>
      <c r="L201" s="264"/>
      <c r="M201" s="265" t="s">
        <v>19</v>
      </c>
      <c r="N201" s="266" t="s">
        <v>47</v>
      </c>
      <c r="O201" s="86"/>
      <c r="P201" s="225">
        <f>O201*H201</f>
        <v>0</v>
      </c>
      <c r="Q201" s="225">
        <v>9.0000000000000006E-05</v>
      </c>
      <c r="R201" s="225">
        <f>Q201*H201</f>
        <v>0.00018000000000000001</v>
      </c>
      <c r="S201" s="225">
        <v>0</v>
      </c>
      <c r="T201" s="225">
        <f>S201*H201</f>
        <v>0</v>
      </c>
      <c r="U201" s="226" t="s">
        <v>19</v>
      </c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R201" s="227" t="s">
        <v>565</v>
      </c>
      <c r="AT201" s="227" t="s">
        <v>395</v>
      </c>
      <c r="AU201" s="227" t="s">
        <v>85</v>
      </c>
      <c r="AY201" s="19" t="s">
        <v>335</v>
      </c>
      <c r="BE201" s="228">
        <f>IF(N201="základní",J201,0)</f>
        <v>0</v>
      </c>
      <c r="BF201" s="228">
        <f>IF(N201="snížená",J201,0)</f>
        <v>0</v>
      </c>
      <c r="BG201" s="228">
        <f>IF(N201="zákl. přenesená",J201,0)</f>
        <v>0</v>
      </c>
      <c r="BH201" s="228">
        <f>IF(N201="sníž. přenesená",J201,0)</f>
        <v>0</v>
      </c>
      <c r="BI201" s="228">
        <f>IF(N201="nulová",J201,0)</f>
        <v>0</v>
      </c>
      <c r="BJ201" s="19" t="s">
        <v>83</v>
      </c>
      <c r="BK201" s="228">
        <f>ROUND(I201*H201,2)</f>
        <v>0</v>
      </c>
      <c r="BL201" s="19" t="s">
        <v>447</v>
      </c>
      <c r="BM201" s="227" t="s">
        <v>5662</v>
      </c>
    </row>
    <row r="202" s="2" customFormat="1">
      <c r="A202" s="40"/>
      <c r="B202" s="41"/>
      <c r="C202" s="42"/>
      <c r="D202" s="229" t="s">
        <v>343</v>
      </c>
      <c r="E202" s="42"/>
      <c r="F202" s="230" t="s">
        <v>5661</v>
      </c>
      <c r="G202" s="42"/>
      <c r="H202" s="42"/>
      <c r="I202" s="231"/>
      <c r="J202" s="42"/>
      <c r="K202" s="42"/>
      <c r="L202" s="46"/>
      <c r="M202" s="232"/>
      <c r="N202" s="233"/>
      <c r="O202" s="86"/>
      <c r="P202" s="86"/>
      <c r="Q202" s="86"/>
      <c r="R202" s="86"/>
      <c r="S202" s="86"/>
      <c r="T202" s="86"/>
      <c r="U202" s="87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T202" s="19" t="s">
        <v>343</v>
      </c>
      <c r="AU202" s="19" t="s">
        <v>85</v>
      </c>
    </row>
    <row r="203" s="2" customFormat="1" ht="16.5" customHeight="1">
      <c r="A203" s="40"/>
      <c r="B203" s="41"/>
      <c r="C203" s="216" t="s">
        <v>502</v>
      </c>
      <c r="D203" s="216" t="s">
        <v>337</v>
      </c>
      <c r="E203" s="217" t="s">
        <v>5663</v>
      </c>
      <c r="F203" s="218" t="s">
        <v>5664</v>
      </c>
      <c r="G203" s="219" t="s">
        <v>618</v>
      </c>
      <c r="H203" s="220">
        <v>10</v>
      </c>
      <c r="I203" s="221"/>
      <c r="J203" s="222">
        <f>ROUND(I203*H203,2)</f>
        <v>0</v>
      </c>
      <c r="K203" s="218" t="s">
        <v>341</v>
      </c>
      <c r="L203" s="46"/>
      <c r="M203" s="223" t="s">
        <v>19</v>
      </c>
      <c r="N203" s="224" t="s">
        <v>47</v>
      </c>
      <c r="O203" s="86"/>
      <c r="P203" s="225">
        <f>O203*H203</f>
        <v>0</v>
      </c>
      <c r="Q203" s="225">
        <v>0</v>
      </c>
      <c r="R203" s="225">
        <f>Q203*H203</f>
        <v>0</v>
      </c>
      <c r="S203" s="225">
        <v>0</v>
      </c>
      <c r="T203" s="225">
        <f>S203*H203</f>
        <v>0</v>
      </c>
      <c r="U203" s="226" t="s">
        <v>19</v>
      </c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R203" s="227" t="s">
        <v>447</v>
      </c>
      <c r="AT203" s="227" t="s">
        <v>337</v>
      </c>
      <c r="AU203" s="227" t="s">
        <v>85</v>
      </c>
      <c r="AY203" s="19" t="s">
        <v>335</v>
      </c>
      <c r="BE203" s="228">
        <f>IF(N203="základní",J203,0)</f>
        <v>0</v>
      </c>
      <c r="BF203" s="228">
        <f>IF(N203="snížená",J203,0)</f>
        <v>0</v>
      </c>
      <c r="BG203" s="228">
        <f>IF(N203="zákl. přenesená",J203,0)</f>
        <v>0</v>
      </c>
      <c r="BH203" s="228">
        <f>IF(N203="sníž. přenesená",J203,0)</f>
        <v>0</v>
      </c>
      <c r="BI203" s="228">
        <f>IF(N203="nulová",J203,0)</f>
        <v>0</v>
      </c>
      <c r="BJ203" s="19" t="s">
        <v>83</v>
      </c>
      <c r="BK203" s="228">
        <f>ROUND(I203*H203,2)</f>
        <v>0</v>
      </c>
      <c r="BL203" s="19" t="s">
        <v>447</v>
      </c>
      <c r="BM203" s="227" t="s">
        <v>5665</v>
      </c>
    </row>
    <row r="204" s="2" customFormat="1">
      <c r="A204" s="40"/>
      <c r="B204" s="41"/>
      <c r="C204" s="42"/>
      <c r="D204" s="229" t="s">
        <v>343</v>
      </c>
      <c r="E204" s="42"/>
      <c r="F204" s="230" t="s">
        <v>5666</v>
      </c>
      <c r="G204" s="42"/>
      <c r="H204" s="42"/>
      <c r="I204" s="231"/>
      <c r="J204" s="42"/>
      <c r="K204" s="42"/>
      <c r="L204" s="46"/>
      <c r="M204" s="232"/>
      <c r="N204" s="233"/>
      <c r="O204" s="86"/>
      <c r="P204" s="86"/>
      <c r="Q204" s="86"/>
      <c r="R204" s="86"/>
      <c r="S204" s="86"/>
      <c r="T204" s="86"/>
      <c r="U204" s="87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T204" s="19" t="s">
        <v>343</v>
      </c>
      <c r="AU204" s="19" t="s">
        <v>85</v>
      </c>
    </row>
    <row r="205" s="2" customFormat="1">
      <c r="A205" s="40"/>
      <c r="B205" s="41"/>
      <c r="C205" s="42"/>
      <c r="D205" s="234" t="s">
        <v>345</v>
      </c>
      <c r="E205" s="42"/>
      <c r="F205" s="235" t="s">
        <v>5667</v>
      </c>
      <c r="G205" s="42"/>
      <c r="H205" s="42"/>
      <c r="I205" s="231"/>
      <c r="J205" s="42"/>
      <c r="K205" s="42"/>
      <c r="L205" s="46"/>
      <c r="M205" s="232"/>
      <c r="N205" s="233"/>
      <c r="O205" s="86"/>
      <c r="P205" s="86"/>
      <c r="Q205" s="86"/>
      <c r="R205" s="86"/>
      <c r="S205" s="86"/>
      <c r="T205" s="86"/>
      <c r="U205" s="87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T205" s="19" t="s">
        <v>345</v>
      </c>
      <c r="AU205" s="19" t="s">
        <v>85</v>
      </c>
    </row>
    <row r="206" s="2" customFormat="1">
      <c r="A206" s="40"/>
      <c r="B206" s="41"/>
      <c r="C206" s="42"/>
      <c r="D206" s="229" t="s">
        <v>928</v>
      </c>
      <c r="E206" s="42"/>
      <c r="F206" s="289" t="s">
        <v>5651</v>
      </c>
      <c r="G206" s="42"/>
      <c r="H206" s="42"/>
      <c r="I206" s="231"/>
      <c r="J206" s="42"/>
      <c r="K206" s="42"/>
      <c r="L206" s="46"/>
      <c r="M206" s="232"/>
      <c r="N206" s="233"/>
      <c r="O206" s="86"/>
      <c r="P206" s="86"/>
      <c r="Q206" s="86"/>
      <c r="R206" s="86"/>
      <c r="S206" s="86"/>
      <c r="T206" s="86"/>
      <c r="U206" s="87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T206" s="19" t="s">
        <v>928</v>
      </c>
      <c r="AU206" s="19" t="s">
        <v>85</v>
      </c>
    </row>
    <row r="207" s="2" customFormat="1" ht="24.15" customHeight="1">
      <c r="A207" s="40"/>
      <c r="B207" s="41"/>
      <c r="C207" s="257" t="s">
        <v>510</v>
      </c>
      <c r="D207" s="257" t="s">
        <v>395</v>
      </c>
      <c r="E207" s="258" t="s">
        <v>4583</v>
      </c>
      <c r="F207" s="259" t="s">
        <v>4584</v>
      </c>
      <c r="G207" s="260" t="s">
        <v>618</v>
      </c>
      <c r="H207" s="261">
        <v>11.5</v>
      </c>
      <c r="I207" s="262"/>
      <c r="J207" s="263">
        <f>ROUND(I207*H207,2)</f>
        <v>0</v>
      </c>
      <c r="K207" s="259" t="s">
        <v>341</v>
      </c>
      <c r="L207" s="264"/>
      <c r="M207" s="265" t="s">
        <v>19</v>
      </c>
      <c r="N207" s="266" t="s">
        <v>47</v>
      </c>
      <c r="O207" s="86"/>
      <c r="P207" s="225">
        <f>O207*H207</f>
        <v>0</v>
      </c>
      <c r="Q207" s="225">
        <v>0.00012999999999999999</v>
      </c>
      <c r="R207" s="225">
        <f>Q207*H207</f>
        <v>0.0014949999999999998</v>
      </c>
      <c r="S207" s="225">
        <v>0</v>
      </c>
      <c r="T207" s="225">
        <f>S207*H207</f>
        <v>0</v>
      </c>
      <c r="U207" s="226" t="s">
        <v>19</v>
      </c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R207" s="227" t="s">
        <v>565</v>
      </c>
      <c r="AT207" s="227" t="s">
        <v>395</v>
      </c>
      <c r="AU207" s="227" t="s">
        <v>85</v>
      </c>
      <c r="AY207" s="19" t="s">
        <v>335</v>
      </c>
      <c r="BE207" s="228">
        <f>IF(N207="základní",J207,0)</f>
        <v>0</v>
      </c>
      <c r="BF207" s="228">
        <f>IF(N207="snížená",J207,0)</f>
        <v>0</v>
      </c>
      <c r="BG207" s="228">
        <f>IF(N207="zákl. přenesená",J207,0)</f>
        <v>0</v>
      </c>
      <c r="BH207" s="228">
        <f>IF(N207="sníž. přenesená",J207,0)</f>
        <v>0</v>
      </c>
      <c r="BI207" s="228">
        <f>IF(N207="nulová",J207,0)</f>
        <v>0</v>
      </c>
      <c r="BJ207" s="19" t="s">
        <v>83</v>
      </c>
      <c r="BK207" s="228">
        <f>ROUND(I207*H207,2)</f>
        <v>0</v>
      </c>
      <c r="BL207" s="19" t="s">
        <v>447</v>
      </c>
      <c r="BM207" s="227" t="s">
        <v>5668</v>
      </c>
    </row>
    <row r="208" s="2" customFormat="1">
      <c r="A208" s="40"/>
      <c r="B208" s="41"/>
      <c r="C208" s="42"/>
      <c r="D208" s="229" t="s">
        <v>343</v>
      </c>
      <c r="E208" s="42"/>
      <c r="F208" s="230" t="s">
        <v>4584</v>
      </c>
      <c r="G208" s="42"/>
      <c r="H208" s="42"/>
      <c r="I208" s="231"/>
      <c r="J208" s="42"/>
      <c r="K208" s="42"/>
      <c r="L208" s="46"/>
      <c r="M208" s="232"/>
      <c r="N208" s="233"/>
      <c r="O208" s="86"/>
      <c r="P208" s="86"/>
      <c r="Q208" s="86"/>
      <c r="R208" s="86"/>
      <c r="S208" s="86"/>
      <c r="T208" s="86"/>
      <c r="U208" s="87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T208" s="19" t="s">
        <v>343</v>
      </c>
      <c r="AU208" s="19" t="s">
        <v>85</v>
      </c>
    </row>
    <row r="209" s="13" customFormat="1">
      <c r="A209" s="13"/>
      <c r="B209" s="236"/>
      <c r="C209" s="237"/>
      <c r="D209" s="229" t="s">
        <v>347</v>
      </c>
      <c r="E209" s="237"/>
      <c r="F209" s="239" t="s">
        <v>5669</v>
      </c>
      <c r="G209" s="237"/>
      <c r="H209" s="240">
        <v>11.5</v>
      </c>
      <c r="I209" s="241"/>
      <c r="J209" s="237"/>
      <c r="K209" s="237"/>
      <c r="L209" s="242"/>
      <c r="M209" s="243"/>
      <c r="N209" s="244"/>
      <c r="O209" s="244"/>
      <c r="P209" s="244"/>
      <c r="Q209" s="244"/>
      <c r="R209" s="244"/>
      <c r="S209" s="244"/>
      <c r="T209" s="244"/>
      <c r="U209" s="245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T209" s="246" t="s">
        <v>347</v>
      </c>
      <c r="AU209" s="246" t="s">
        <v>85</v>
      </c>
      <c r="AV209" s="13" t="s">
        <v>85</v>
      </c>
      <c r="AW209" s="13" t="s">
        <v>4</v>
      </c>
      <c r="AX209" s="13" t="s">
        <v>83</v>
      </c>
      <c r="AY209" s="246" t="s">
        <v>335</v>
      </c>
    </row>
    <row r="210" s="2" customFormat="1" ht="16.5" customHeight="1">
      <c r="A210" s="40"/>
      <c r="B210" s="41"/>
      <c r="C210" s="216" t="s">
        <v>516</v>
      </c>
      <c r="D210" s="216" t="s">
        <v>337</v>
      </c>
      <c r="E210" s="217" t="s">
        <v>5670</v>
      </c>
      <c r="F210" s="218" t="s">
        <v>5671</v>
      </c>
      <c r="G210" s="219" t="s">
        <v>666</v>
      </c>
      <c r="H210" s="220">
        <v>18</v>
      </c>
      <c r="I210" s="221"/>
      <c r="J210" s="222">
        <f>ROUND(I210*H210,2)</f>
        <v>0</v>
      </c>
      <c r="K210" s="218" t="s">
        <v>341</v>
      </c>
      <c r="L210" s="46"/>
      <c r="M210" s="223" t="s">
        <v>19</v>
      </c>
      <c r="N210" s="224" t="s">
        <v>47</v>
      </c>
      <c r="O210" s="86"/>
      <c r="P210" s="225">
        <f>O210*H210</f>
        <v>0</v>
      </c>
      <c r="Q210" s="225">
        <v>0</v>
      </c>
      <c r="R210" s="225">
        <f>Q210*H210</f>
        <v>0</v>
      </c>
      <c r="S210" s="225">
        <v>0</v>
      </c>
      <c r="T210" s="225">
        <f>S210*H210</f>
        <v>0</v>
      </c>
      <c r="U210" s="226" t="s">
        <v>19</v>
      </c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R210" s="227" t="s">
        <v>447</v>
      </c>
      <c r="AT210" s="227" t="s">
        <v>337</v>
      </c>
      <c r="AU210" s="227" t="s">
        <v>85</v>
      </c>
      <c r="AY210" s="19" t="s">
        <v>335</v>
      </c>
      <c r="BE210" s="228">
        <f>IF(N210="základní",J210,0)</f>
        <v>0</v>
      </c>
      <c r="BF210" s="228">
        <f>IF(N210="snížená",J210,0)</f>
        <v>0</v>
      </c>
      <c r="BG210" s="228">
        <f>IF(N210="zákl. přenesená",J210,0)</f>
        <v>0</v>
      </c>
      <c r="BH210" s="228">
        <f>IF(N210="sníž. přenesená",J210,0)</f>
        <v>0</v>
      </c>
      <c r="BI210" s="228">
        <f>IF(N210="nulová",J210,0)</f>
        <v>0</v>
      </c>
      <c r="BJ210" s="19" t="s">
        <v>83</v>
      </c>
      <c r="BK210" s="228">
        <f>ROUND(I210*H210,2)</f>
        <v>0</v>
      </c>
      <c r="BL210" s="19" t="s">
        <v>447</v>
      </c>
      <c r="BM210" s="227" t="s">
        <v>5672</v>
      </c>
    </row>
    <row r="211" s="2" customFormat="1">
      <c r="A211" s="40"/>
      <c r="B211" s="41"/>
      <c r="C211" s="42"/>
      <c r="D211" s="229" t="s">
        <v>343</v>
      </c>
      <c r="E211" s="42"/>
      <c r="F211" s="230" t="s">
        <v>5673</v>
      </c>
      <c r="G211" s="42"/>
      <c r="H211" s="42"/>
      <c r="I211" s="231"/>
      <c r="J211" s="42"/>
      <c r="K211" s="42"/>
      <c r="L211" s="46"/>
      <c r="M211" s="232"/>
      <c r="N211" s="233"/>
      <c r="O211" s="86"/>
      <c r="P211" s="86"/>
      <c r="Q211" s="86"/>
      <c r="R211" s="86"/>
      <c r="S211" s="86"/>
      <c r="T211" s="86"/>
      <c r="U211" s="87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T211" s="19" t="s">
        <v>343</v>
      </c>
      <c r="AU211" s="19" t="s">
        <v>85</v>
      </c>
    </row>
    <row r="212" s="2" customFormat="1">
      <c r="A212" s="40"/>
      <c r="B212" s="41"/>
      <c r="C212" s="42"/>
      <c r="D212" s="234" t="s">
        <v>345</v>
      </c>
      <c r="E212" s="42"/>
      <c r="F212" s="235" t="s">
        <v>5674</v>
      </c>
      <c r="G212" s="42"/>
      <c r="H212" s="42"/>
      <c r="I212" s="231"/>
      <c r="J212" s="42"/>
      <c r="K212" s="42"/>
      <c r="L212" s="46"/>
      <c r="M212" s="232"/>
      <c r="N212" s="233"/>
      <c r="O212" s="86"/>
      <c r="P212" s="86"/>
      <c r="Q212" s="86"/>
      <c r="R212" s="86"/>
      <c r="S212" s="86"/>
      <c r="T212" s="86"/>
      <c r="U212" s="87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T212" s="19" t="s">
        <v>345</v>
      </c>
      <c r="AU212" s="19" t="s">
        <v>85</v>
      </c>
    </row>
    <row r="213" s="2" customFormat="1">
      <c r="A213" s="40"/>
      <c r="B213" s="41"/>
      <c r="C213" s="42"/>
      <c r="D213" s="229" t="s">
        <v>928</v>
      </c>
      <c r="E213" s="42"/>
      <c r="F213" s="289" t="s">
        <v>5651</v>
      </c>
      <c r="G213" s="42"/>
      <c r="H213" s="42"/>
      <c r="I213" s="231"/>
      <c r="J213" s="42"/>
      <c r="K213" s="42"/>
      <c r="L213" s="46"/>
      <c r="M213" s="232"/>
      <c r="N213" s="233"/>
      <c r="O213" s="86"/>
      <c r="P213" s="86"/>
      <c r="Q213" s="86"/>
      <c r="R213" s="86"/>
      <c r="S213" s="86"/>
      <c r="T213" s="86"/>
      <c r="U213" s="87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T213" s="19" t="s">
        <v>928</v>
      </c>
      <c r="AU213" s="19" t="s">
        <v>85</v>
      </c>
    </row>
    <row r="214" s="2" customFormat="1" ht="16.5" customHeight="1">
      <c r="A214" s="40"/>
      <c r="B214" s="41"/>
      <c r="C214" s="216" t="s">
        <v>525</v>
      </c>
      <c r="D214" s="216" t="s">
        <v>337</v>
      </c>
      <c r="E214" s="217" t="s">
        <v>5675</v>
      </c>
      <c r="F214" s="218" t="s">
        <v>5676</v>
      </c>
      <c r="G214" s="219" t="s">
        <v>666</v>
      </c>
      <c r="H214" s="220">
        <v>1</v>
      </c>
      <c r="I214" s="221"/>
      <c r="J214" s="222">
        <f>ROUND(I214*H214,2)</f>
        <v>0</v>
      </c>
      <c r="K214" s="218" t="s">
        <v>341</v>
      </c>
      <c r="L214" s="46"/>
      <c r="M214" s="223" t="s">
        <v>19</v>
      </c>
      <c r="N214" s="224" t="s">
        <v>47</v>
      </c>
      <c r="O214" s="86"/>
      <c r="P214" s="225">
        <f>O214*H214</f>
        <v>0</v>
      </c>
      <c r="Q214" s="225">
        <v>0</v>
      </c>
      <c r="R214" s="225">
        <f>Q214*H214</f>
        <v>0</v>
      </c>
      <c r="S214" s="225">
        <v>0</v>
      </c>
      <c r="T214" s="225">
        <f>S214*H214</f>
        <v>0</v>
      </c>
      <c r="U214" s="226" t="s">
        <v>19</v>
      </c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R214" s="227" t="s">
        <v>447</v>
      </c>
      <c r="AT214" s="227" t="s">
        <v>337</v>
      </c>
      <c r="AU214" s="227" t="s">
        <v>85</v>
      </c>
      <c r="AY214" s="19" t="s">
        <v>335</v>
      </c>
      <c r="BE214" s="228">
        <f>IF(N214="základní",J214,0)</f>
        <v>0</v>
      </c>
      <c r="BF214" s="228">
        <f>IF(N214="snížená",J214,0)</f>
        <v>0</v>
      </c>
      <c r="BG214" s="228">
        <f>IF(N214="zákl. přenesená",J214,0)</f>
        <v>0</v>
      </c>
      <c r="BH214" s="228">
        <f>IF(N214="sníž. přenesená",J214,0)</f>
        <v>0</v>
      </c>
      <c r="BI214" s="228">
        <f>IF(N214="nulová",J214,0)</f>
        <v>0</v>
      </c>
      <c r="BJ214" s="19" t="s">
        <v>83</v>
      </c>
      <c r="BK214" s="228">
        <f>ROUND(I214*H214,2)</f>
        <v>0</v>
      </c>
      <c r="BL214" s="19" t="s">
        <v>447</v>
      </c>
      <c r="BM214" s="227" t="s">
        <v>5677</v>
      </c>
    </row>
    <row r="215" s="2" customFormat="1">
      <c r="A215" s="40"/>
      <c r="B215" s="41"/>
      <c r="C215" s="42"/>
      <c r="D215" s="229" t="s">
        <v>343</v>
      </c>
      <c r="E215" s="42"/>
      <c r="F215" s="230" t="s">
        <v>5678</v>
      </c>
      <c r="G215" s="42"/>
      <c r="H215" s="42"/>
      <c r="I215" s="231"/>
      <c r="J215" s="42"/>
      <c r="K215" s="42"/>
      <c r="L215" s="46"/>
      <c r="M215" s="232"/>
      <c r="N215" s="233"/>
      <c r="O215" s="86"/>
      <c r="P215" s="86"/>
      <c r="Q215" s="86"/>
      <c r="R215" s="86"/>
      <c r="S215" s="86"/>
      <c r="T215" s="86"/>
      <c r="U215" s="87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T215" s="19" t="s">
        <v>343</v>
      </c>
      <c r="AU215" s="19" t="s">
        <v>85</v>
      </c>
    </row>
    <row r="216" s="2" customFormat="1">
      <c r="A216" s="40"/>
      <c r="B216" s="41"/>
      <c r="C216" s="42"/>
      <c r="D216" s="234" t="s">
        <v>345</v>
      </c>
      <c r="E216" s="42"/>
      <c r="F216" s="235" t="s">
        <v>5679</v>
      </c>
      <c r="G216" s="42"/>
      <c r="H216" s="42"/>
      <c r="I216" s="231"/>
      <c r="J216" s="42"/>
      <c r="K216" s="42"/>
      <c r="L216" s="46"/>
      <c r="M216" s="232"/>
      <c r="N216" s="233"/>
      <c r="O216" s="86"/>
      <c r="P216" s="86"/>
      <c r="Q216" s="86"/>
      <c r="R216" s="86"/>
      <c r="S216" s="86"/>
      <c r="T216" s="86"/>
      <c r="U216" s="87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T216" s="19" t="s">
        <v>345</v>
      </c>
      <c r="AU216" s="19" t="s">
        <v>85</v>
      </c>
    </row>
    <row r="217" s="2" customFormat="1" ht="16.5" customHeight="1">
      <c r="A217" s="40"/>
      <c r="B217" s="41"/>
      <c r="C217" s="216" t="s">
        <v>533</v>
      </c>
      <c r="D217" s="216" t="s">
        <v>337</v>
      </c>
      <c r="E217" s="217" t="s">
        <v>5680</v>
      </c>
      <c r="F217" s="218" t="s">
        <v>5681</v>
      </c>
      <c r="G217" s="219" t="s">
        <v>364</v>
      </c>
      <c r="H217" s="220">
        <v>0.0030000000000000001</v>
      </c>
      <c r="I217" s="221"/>
      <c r="J217" s="222">
        <f>ROUND(I217*H217,2)</f>
        <v>0</v>
      </c>
      <c r="K217" s="218" t="s">
        <v>341</v>
      </c>
      <c r="L217" s="46"/>
      <c r="M217" s="223" t="s">
        <v>19</v>
      </c>
      <c r="N217" s="224" t="s">
        <v>47</v>
      </c>
      <c r="O217" s="86"/>
      <c r="P217" s="225">
        <f>O217*H217</f>
        <v>0</v>
      </c>
      <c r="Q217" s="225">
        <v>0</v>
      </c>
      <c r="R217" s="225">
        <f>Q217*H217</f>
        <v>0</v>
      </c>
      <c r="S217" s="225">
        <v>0</v>
      </c>
      <c r="T217" s="225">
        <f>S217*H217</f>
        <v>0</v>
      </c>
      <c r="U217" s="226" t="s">
        <v>19</v>
      </c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R217" s="227" t="s">
        <v>447</v>
      </c>
      <c r="AT217" s="227" t="s">
        <v>337</v>
      </c>
      <c r="AU217" s="227" t="s">
        <v>85</v>
      </c>
      <c r="AY217" s="19" t="s">
        <v>335</v>
      </c>
      <c r="BE217" s="228">
        <f>IF(N217="základní",J217,0)</f>
        <v>0</v>
      </c>
      <c r="BF217" s="228">
        <f>IF(N217="snížená",J217,0)</f>
        <v>0</v>
      </c>
      <c r="BG217" s="228">
        <f>IF(N217="zákl. přenesená",J217,0)</f>
        <v>0</v>
      </c>
      <c r="BH217" s="228">
        <f>IF(N217="sníž. přenesená",J217,0)</f>
        <v>0</v>
      </c>
      <c r="BI217" s="228">
        <f>IF(N217="nulová",J217,0)</f>
        <v>0</v>
      </c>
      <c r="BJ217" s="19" t="s">
        <v>83</v>
      </c>
      <c r="BK217" s="228">
        <f>ROUND(I217*H217,2)</f>
        <v>0</v>
      </c>
      <c r="BL217" s="19" t="s">
        <v>447</v>
      </c>
      <c r="BM217" s="227" t="s">
        <v>5682</v>
      </c>
    </row>
    <row r="218" s="2" customFormat="1">
      <c r="A218" s="40"/>
      <c r="B218" s="41"/>
      <c r="C218" s="42"/>
      <c r="D218" s="229" t="s">
        <v>343</v>
      </c>
      <c r="E218" s="42"/>
      <c r="F218" s="230" t="s">
        <v>5683</v>
      </c>
      <c r="G218" s="42"/>
      <c r="H218" s="42"/>
      <c r="I218" s="231"/>
      <c r="J218" s="42"/>
      <c r="K218" s="42"/>
      <c r="L218" s="46"/>
      <c r="M218" s="232"/>
      <c r="N218" s="233"/>
      <c r="O218" s="86"/>
      <c r="P218" s="86"/>
      <c r="Q218" s="86"/>
      <c r="R218" s="86"/>
      <c r="S218" s="86"/>
      <c r="T218" s="86"/>
      <c r="U218" s="87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T218" s="19" t="s">
        <v>343</v>
      </c>
      <c r="AU218" s="19" t="s">
        <v>85</v>
      </c>
    </row>
    <row r="219" s="2" customFormat="1">
      <c r="A219" s="40"/>
      <c r="B219" s="41"/>
      <c r="C219" s="42"/>
      <c r="D219" s="234" t="s">
        <v>345</v>
      </c>
      <c r="E219" s="42"/>
      <c r="F219" s="235" t="s">
        <v>5684</v>
      </c>
      <c r="G219" s="42"/>
      <c r="H219" s="42"/>
      <c r="I219" s="231"/>
      <c r="J219" s="42"/>
      <c r="K219" s="42"/>
      <c r="L219" s="46"/>
      <c r="M219" s="232"/>
      <c r="N219" s="233"/>
      <c r="O219" s="86"/>
      <c r="P219" s="86"/>
      <c r="Q219" s="86"/>
      <c r="R219" s="86"/>
      <c r="S219" s="86"/>
      <c r="T219" s="86"/>
      <c r="U219" s="87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T219" s="19" t="s">
        <v>345</v>
      </c>
      <c r="AU219" s="19" t="s">
        <v>85</v>
      </c>
    </row>
    <row r="220" s="12" customFormat="1" ht="22.8" customHeight="1">
      <c r="A220" s="12"/>
      <c r="B220" s="200"/>
      <c r="C220" s="201"/>
      <c r="D220" s="202" t="s">
        <v>75</v>
      </c>
      <c r="E220" s="214" t="s">
        <v>5685</v>
      </c>
      <c r="F220" s="214" t="s">
        <v>5686</v>
      </c>
      <c r="G220" s="201"/>
      <c r="H220" s="201"/>
      <c r="I220" s="204"/>
      <c r="J220" s="215">
        <f>BK220</f>
        <v>0</v>
      </c>
      <c r="K220" s="201"/>
      <c r="L220" s="206"/>
      <c r="M220" s="207"/>
      <c r="N220" s="208"/>
      <c r="O220" s="208"/>
      <c r="P220" s="209">
        <f>SUM(P221:P244)</f>
        <v>0</v>
      </c>
      <c r="Q220" s="208"/>
      <c r="R220" s="209">
        <f>SUM(R221:R244)</f>
        <v>0.024969999999999999</v>
      </c>
      <c r="S220" s="208"/>
      <c r="T220" s="209">
        <f>SUM(T221:T244)</f>
        <v>0.0015</v>
      </c>
      <c r="U220" s="210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R220" s="211" t="s">
        <v>85</v>
      </c>
      <c r="AT220" s="212" t="s">
        <v>75</v>
      </c>
      <c r="AU220" s="212" t="s">
        <v>83</v>
      </c>
      <c r="AY220" s="211" t="s">
        <v>335</v>
      </c>
      <c r="BK220" s="213">
        <f>SUM(BK221:BK244)</f>
        <v>0</v>
      </c>
    </row>
    <row r="221" s="2" customFormat="1" ht="16.5" customHeight="1">
      <c r="A221" s="40"/>
      <c r="B221" s="41"/>
      <c r="C221" s="216" t="s">
        <v>538</v>
      </c>
      <c r="D221" s="216" t="s">
        <v>337</v>
      </c>
      <c r="E221" s="217" t="s">
        <v>5687</v>
      </c>
      <c r="F221" s="218" t="s">
        <v>5688</v>
      </c>
      <c r="G221" s="219" t="s">
        <v>666</v>
      </c>
      <c r="H221" s="220">
        <v>1</v>
      </c>
      <c r="I221" s="221"/>
      <c r="J221" s="222">
        <f>ROUND(I221*H221,2)</f>
        <v>0</v>
      </c>
      <c r="K221" s="218" t="s">
        <v>341</v>
      </c>
      <c r="L221" s="46"/>
      <c r="M221" s="223" t="s">
        <v>19</v>
      </c>
      <c r="N221" s="224" t="s">
        <v>47</v>
      </c>
      <c r="O221" s="86"/>
      <c r="P221" s="225">
        <f>O221*H221</f>
        <v>0</v>
      </c>
      <c r="Q221" s="225">
        <v>0</v>
      </c>
      <c r="R221" s="225">
        <f>Q221*H221</f>
        <v>0</v>
      </c>
      <c r="S221" s="225">
        <v>0</v>
      </c>
      <c r="T221" s="225">
        <f>S221*H221</f>
        <v>0</v>
      </c>
      <c r="U221" s="226" t="s">
        <v>19</v>
      </c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R221" s="227" t="s">
        <v>447</v>
      </c>
      <c r="AT221" s="227" t="s">
        <v>337</v>
      </c>
      <c r="AU221" s="227" t="s">
        <v>85</v>
      </c>
      <c r="AY221" s="19" t="s">
        <v>335</v>
      </c>
      <c r="BE221" s="228">
        <f>IF(N221="základní",J221,0)</f>
        <v>0</v>
      </c>
      <c r="BF221" s="228">
        <f>IF(N221="snížená",J221,0)</f>
        <v>0</v>
      </c>
      <c r="BG221" s="228">
        <f>IF(N221="zákl. přenesená",J221,0)</f>
        <v>0</v>
      </c>
      <c r="BH221" s="228">
        <f>IF(N221="sníž. přenesená",J221,0)</f>
        <v>0</v>
      </c>
      <c r="BI221" s="228">
        <f>IF(N221="nulová",J221,0)</f>
        <v>0</v>
      </c>
      <c r="BJ221" s="19" t="s">
        <v>83</v>
      </c>
      <c r="BK221" s="228">
        <f>ROUND(I221*H221,2)</f>
        <v>0</v>
      </c>
      <c r="BL221" s="19" t="s">
        <v>447</v>
      </c>
      <c r="BM221" s="227" t="s">
        <v>5689</v>
      </c>
    </row>
    <row r="222" s="2" customFormat="1">
      <c r="A222" s="40"/>
      <c r="B222" s="41"/>
      <c r="C222" s="42"/>
      <c r="D222" s="229" t="s">
        <v>343</v>
      </c>
      <c r="E222" s="42"/>
      <c r="F222" s="230" t="s">
        <v>5690</v>
      </c>
      <c r="G222" s="42"/>
      <c r="H222" s="42"/>
      <c r="I222" s="231"/>
      <c r="J222" s="42"/>
      <c r="K222" s="42"/>
      <c r="L222" s="46"/>
      <c r="M222" s="232"/>
      <c r="N222" s="233"/>
      <c r="O222" s="86"/>
      <c r="P222" s="86"/>
      <c r="Q222" s="86"/>
      <c r="R222" s="86"/>
      <c r="S222" s="86"/>
      <c r="T222" s="86"/>
      <c r="U222" s="87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T222" s="19" t="s">
        <v>343</v>
      </c>
      <c r="AU222" s="19" t="s">
        <v>85</v>
      </c>
    </row>
    <row r="223" s="2" customFormat="1">
      <c r="A223" s="40"/>
      <c r="B223" s="41"/>
      <c r="C223" s="42"/>
      <c r="D223" s="234" t="s">
        <v>345</v>
      </c>
      <c r="E223" s="42"/>
      <c r="F223" s="235" t="s">
        <v>5691</v>
      </c>
      <c r="G223" s="42"/>
      <c r="H223" s="42"/>
      <c r="I223" s="231"/>
      <c r="J223" s="42"/>
      <c r="K223" s="42"/>
      <c r="L223" s="46"/>
      <c r="M223" s="232"/>
      <c r="N223" s="233"/>
      <c r="O223" s="86"/>
      <c r="P223" s="86"/>
      <c r="Q223" s="86"/>
      <c r="R223" s="86"/>
      <c r="S223" s="86"/>
      <c r="T223" s="86"/>
      <c r="U223" s="87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T223" s="19" t="s">
        <v>345</v>
      </c>
      <c r="AU223" s="19" t="s">
        <v>85</v>
      </c>
    </row>
    <row r="224" s="2" customFormat="1" ht="16.5" customHeight="1">
      <c r="A224" s="40"/>
      <c r="B224" s="41"/>
      <c r="C224" s="257" t="s">
        <v>545</v>
      </c>
      <c r="D224" s="257" t="s">
        <v>395</v>
      </c>
      <c r="E224" s="258" t="s">
        <v>5692</v>
      </c>
      <c r="F224" s="259" t="s">
        <v>5693</v>
      </c>
      <c r="G224" s="260" t="s">
        <v>666</v>
      </c>
      <c r="H224" s="261">
        <v>1</v>
      </c>
      <c r="I224" s="262"/>
      <c r="J224" s="263">
        <f>ROUND(I224*H224,2)</f>
        <v>0</v>
      </c>
      <c r="K224" s="259" t="s">
        <v>341</v>
      </c>
      <c r="L224" s="264"/>
      <c r="M224" s="265" t="s">
        <v>19</v>
      </c>
      <c r="N224" s="266" t="s">
        <v>47</v>
      </c>
      <c r="O224" s="86"/>
      <c r="P224" s="225">
        <f>O224*H224</f>
        <v>0</v>
      </c>
      <c r="Q224" s="225">
        <v>0.0061999999999999998</v>
      </c>
      <c r="R224" s="225">
        <f>Q224*H224</f>
        <v>0.0061999999999999998</v>
      </c>
      <c r="S224" s="225">
        <v>0</v>
      </c>
      <c r="T224" s="225">
        <f>S224*H224</f>
        <v>0</v>
      </c>
      <c r="U224" s="226" t="s">
        <v>19</v>
      </c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R224" s="227" t="s">
        <v>565</v>
      </c>
      <c r="AT224" s="227" t="s">
        <v>395</v>
      </c>
      <c r="AU224" s="227" t="s">
        <v>85</v>
      </c>
      <c r="AY224" s="19" t="s">
        <v>335</v>
      </c>
      <c r="BE224" s="228">
        <f>IF(N224="základní",J224,0)</f>
        <v>0</v>
      </c>
      <c r="BF224" s="228">
        <f>IF(N224="snížená",J224,0)</f>
        <v>0</v>
      </c>
      <c r="BG224" s="228">
        <f>IF(N224="zákl. přenesená",J224,0)</f>
        <v>0</v>
      </c>
      <c r="BH224" s="228">
        <f>IF(N224="sníž. přenesená",J224,0)</f>
        <v>0</v>
      </c>
      <c r="BI224" s="228">
        <f>IF(N224="nulová",J224,0)</f>
        <v>0</v>
      </c>
      <c r="BJ224" s="19" t="s">
        <v>83</v>
      </c>
      <c r="BK224" s="228">
        <f>ROUND(I224*H224,2)</f>
        <v>0</v>
      </c>
      <c r="BL224" s="19" t="s">
        <v>447</v>
      </c>
      <c r="BM224" s="227" t="s">
        <v>5694</v>
      </c>
    </row>
    <row r="225" s="2" customFormat="1">
      <c r="A225" s="40"/>
      <c r="B225" s="41"/>
      <c r="C225" s="42"/>
      <c r="D225" s="229" t="s">
        <v>343</v>
      </c>
      <c r="E225" s="42"/>
      <c r="F225" s="230" t="s">
        <v>5693</v>
      </c>
      <c r="G225" s="42"/>
      <c r="H225" s="42"/>
      <c r="I225" s="231"/>
      <c r="J225" s="42"/>
      <c r="K225" s="42"/>
      <c r="L225" s="46"/>
      <c r="M225" s="232"/>
      <c r="N225" s="233"/>
      <c r="O225" s="86"/>
      <c r="P225" s="86"/>
      <c r="Q225" s="86"/>
      <c r="R225" s="86"/>
      <c r="S225" s="86"/>
      <c r="T225" s="86"/>
      <c r="U225" s="87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T225" s="19" t="s">
        <v>343</v>
      </c>
      <c r="AU225" s="19" t="s">
        <v>85</v>
      </c>
    </row>
    <row r="226" s="2" customFormat="1" ht="16.5" customHeight="1">
      <c r="A226" s="40"/>
      <c r="B226" s="41"/>
      <c r="C226" s="216" t="s">
        <v>550</v>
      </c>
      <c r="D226" s="216" t="s">
        <v>337</v>
      </c>
      <c r="E226" s="217" t="s">
        <v>5695</v>
      </c>
      <c r="F226" s="218" t="s">
        <v>5696</v>
      </c>
      <c r="G226" s="219" t="s">
        <v>666</v>
      </c>
      <c r="H226" s="220">
        <v>1</v>
      </c>
      <c r="I226" s="221"/>
      <c r="J226" s="222">
        <f>ROUND(I226*H226,2)</f>
        <v>0</v>
      </c>
      <c r="K226" s="218" t="s">
        <v>341</v>
      </c>
      <c r="L226" s="46"/>
      <c r="M226" s="223" t="s">
        <v>19</v>
      </c>
      <c r="N226" s="224" t="s">
        <v>47</v>
      </c>
      <c r="O226" s="86"/>
      <c r="P226" s="225">
        <f>O226*H226</f>
        <v>0</v>
      </c>
      <c r="Q226" s="225">
        <v>0</v>
      </c>
      <c r="R226" s="225">
        <f>Q226*H226</f>
        <v>0</v>
      </c>
      <c r="S226" s="225">
        <v>0.0015</v>
      </c>
      <c r="T226" s="225">
        <f>S226*H226</f>
        <v>0.0015</v>
      </c>
      <c r="U226" s="226" t="s">
        <v>19</v>
      </c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R226" s="227" t="s">
        <v>447</v>
      </c>
      <c r="AT226" s="227" t="s">
        <v>337</v>
      </c>
      <c r="AU226" s="227" t="s">
        <v>85</v>
      </c>
      <c r="AY226" s="19" t="s">
        <v>335</v>
      </c>
      <c r="BE226" s="228">
        <f>IF(N226="základní",J226,0)</f>
        <v>0</v>
      </c>
      <c r="BF226" s="228">
        <f>IF(N226="snížená",J226,0)</f>
        <v>0</v>
      </c>
      <c r="BG226" s="228">
        <f>IF(N226="zákl. přenesená",J226,0)</f>
        <v>0</v>
      </c>
      <c r="BH226" s="228">
        <f>IF(N226="sníž. přenesená",J226,0)</f>
        <v>0</v>
      </c>
      <c r="BI226" s="228">
        <f>IF(N226="nulová",J226,0)</f>
        <v>0</v>
      </c>
      <c r="BJ226" s="19" t="s">
        <v>83</v>
      </c>
      <c r="BK226" s="228">
        <f>ROUND(I226*H226,2)</f>
        <v>0</v>
      </c>
      <c r="BL226" s="19" t="s">
        <v>447</v>
      </c>
      <c r="BM226" s="227" t="s">
        <v>5697</v>
      </c>
    </row>
    <row r="227" s="2" customFormat="1">
      <c r="A227" s="40"/>
      <c r="B227" s="41"/>
      <c r="C227" s="42"/>
      <c r="D227" s="229" t="s">
        <v>343</v>
      </c>
      <c r="E227" s="42"/>
      <c r="F227" s="230" t="s">
        <v>5698</v>
      </c>
      <c r="G227" s="42"/>
      <c r="H227" s="42"/>
      <c r="I227" s="231"/>
      <c r="J227" s="42"/>
      <c r="K227" s="42"/>
      <c r="L227" s="46"/>
      <c r="M227" s="232"/>
      <c r="N227" s="233"/>
      <c r="O227" s="86"/>
      <c r="P227" s="86"/>
      <c r="Q227" s="86"/>
      <c r="R227" s="86"/>
      <c r="S227" s="86"/>
      <c r="T227" s="86"/>
      <c r="U227" s="87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T227" s="19" t="s">
        <v>343</v>
      </c>
      <c r="AU227" s="19" t="s">
        <v>85</v>
      </c>
    </row>
    <row r="228" s="2" customFormat="1">
      <c r="A228" s="40"/>
      <c r="B228" s="41"/>
      <c r="C228" s="42"/>
      <c r="D228" s="234" t="s">
        <v>345</v>
      </c>
      <c r="E228" s="42"/>
      <c r="F228" s="235" t="s">
        <v>5699</v>
      </c>
      <c r="G228" s="42"/>
      <c r="H228" s="42"/>
      <c r="I228" s="231"/>
      <c r="J228" s="42"/>
      <c r="K228" s="42"/>
      <c r="L228" s="46"/>
      <c r="M228" s="232"/>
      <c r="N228" s="233"/>
      <c r="O228" s="86"/>
      <c r="P228" s="86"/>
      <c r="Q228" s="86"/>
      <c r="R228" s="86"/>
      <c r="S228" s="86"/>
      <c r="T228" s="86"/>
      <c r="U228" s="87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T228" s="19" t="s">
        <v>345</v>
      </c>
      <c r="AU228" s="19" t="s">
        <v>85</v>
      </c>
    </row>
    <row r="229" s="2" customFormat="1" ht="16.5" customHeight="1">
      <c r="A229" s="40"/>
      <c r="B229" s="41"/>
      <c r="C229" s="216" t="s">
        <v>565</v>
      </c>
      <c r="D229" s="216" t="s">
        <v>337</v>
      </c>
      <c r="E229" s="217" t="s">
        <v>5700</v>
      </c>
      <c r="F229" s="218" t="s">
        <v>5701</v>
      </c>
      <c r="G229" s="219" t="s">
        <v>666</v>
      </c>
      <c r="H229" s="220">
        <v>1</v>
      </c>
      <c r="I229" s="221"/>
      <c r="J229" s="222">
        <f>ROUND(I229*H229,2)</f>
        <v>0</v>
      </c>
      <c r="K229" s="218" t="s">
        <v>341</v>
      </c>
      <c r="L229" s="46"/>
      <c r="M229" s="223" t="s">
        <v>19</v>
      </c>
      <c r="N229" s="224" t="s">
        <v>47</v>
      </c>
      <c r="O229" s="86"/>
      <c r="P229" s="225">
        <f>O229*H229</f>
        <v>0</v>
      </c>
      <c r="Q229" s="225">
        <v>0</v>
      </c>
      <c r="R229" s="225">
        <f>Q229*H229</f>
        <v>0</v>
      </c>
      <c r="S229" s="225">
        <v>0</v>
      </c>
      <c r="T229" s="225">
        <f>S229*H229</f>
        <v>0</v>
      </c>
      <c r="U229" s="226" t="s">
        <v>19</v>
      </c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R229" s="227" t="s">
        <v>447</v>
      </c>
      <c r="AT229" s="227" t="s">
        <v>337</v>
      </c>
      <c r="AU229" s="227" t="s">
        <v>85</v>
      </c>
      <c r="AY229" s="19" t="s">
        <v>335</v>
      </c>
      <c r="BE229" s="228">
        <f>IF(N229="základní",J229,0)</f>
        <v>0</v>
      </c>
      <c r="BF229" s="228">
        <f>IF(N229="snížená",J229,0)</f>
        <v>0</v>
      </c>
      <c r="BG229" s="228">
        <f>IF(N229="zákl. přenesená",J229,0)</f>
        <v>0</v>
      </c>
      <c r="BH229" s="228">
        <f>IF(N229="sníž. přenesená",J229,0)</f>
        <v>0</v>
      </c>
      <c r="BI229" s="228">
        <f>IF(N229="nulová",J229,0)</f>
        <v>0</v>
      </c>
      <c r="BJ229" s="19" t="s">
        <v>83</v>
      </c>
      <c r="BK229" s="228">
        <f>ROUND(I229*H229,2)</f>
        <v>0</v>
      </c>
      <c r="BL229" s="19" t="s">
        <v>447</v>
      </c>
      <c r="BM229" s="227" t="s">
        <v>5702</v>
      </c>
    </row>
    <row r="230" s="2" customFormat="1">
      <c r="A230" s="40"/>
      <c r="B230" s="41"/>
      <c r="C230" s="42"/>
      <c r="D230" s="229" t="s">
        <v>343</v>
      </c>
      <c r="E230" s="42"/>
      <c r="F230" s="230" t="s">
        <v>5703</v>
      </c>
      <c r="G230" s="42"/>
      <c r="H230" s="42"/>
      <c r="I230" s="231"/>
      <c r="J230" s="42"/>
      <c r="K230" s="42"/>
      <c r="L230" s="46"/>
      <c r="M230" s="232"/>
      <c r="N230" s="233"/>
      <c r="O230" s="86"/>
      <c r="P230" s="86"/>
      <c r="Q230" s="86"/>
      <c r="R230" s="86"/>
      <c r="S230" s="86"/>
      <c r="T230" s="86"/>
      <c r="U230" s="87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T230" s="19" t="s">
        <v>343</v>
      </c>
      <c r="AU230" s="19" t="s">
        <v>85</v>
      </c>
    </row>
    <row r="231" s="2" customFormat="1">
      <c r="A231" s="40"/>
      <c r="B231" s="41"/>
      <c r="C231" s="42"/>
      <c r="D231" s="234" t="s">
        <v>345</v>
      </c>
      <c r="E231" s="42"/>
      <c r="F231" s="235" t="s">
        <v>5704</v>
      </c>
      <c r="G231" s="42"/>
      <c r="H231" s="42"/>
      <c r="I231" s="231"/>
      <c r="J231" s="42"/>
      <c r="K231" s="42"/>
      <c r="L231" s="46"/>
      <c r="M231" s="232"/>
      <c r="N231" s="233"/>
      <c r="O231" s="86"/>
      <c r="P231" s="86"/>
      <c r="Q231" s="86"/>
      <c r="R231" s="86"/>
      <c r="S231" s="86"/>
      <c r="T231" s="86"/>
      <c r="U231" s="87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T231" s="19" t="s">
        <v>345</v>
      </c>
      <c r="AU231" s="19" t="s">
        <v>85</v>
      </c>
    </row>
    <row r="232" s="2" customFormat="1" ht="16.5" customHeight="1">
      <c r="A232" s="40"/>
      <c r="B232" s="41"/>
      <c r="C232" s="257" t="s">
        <v>570</v>
      </c>
      <c r="D232" s="257" t="s">
        <v>395</v>
      </c>
      <c r="E232" s="258" t="s">
        <v>5705</v>
      </c>
      <c r="F232" s="259" t="s">
        <v>5706</v>
      </c>
      <c r="G232" s="260" t="s">
        <v>666</v>
      </c>
      <c r="H232" s="261">
        <v>1</v>
      </c>
      <c r="I232" s="262"/>
      <c r="J232" s="263">
        <f>ROUND(I232*H232,2)</f>
        <v>0</v>
      </c>
      <c r="K232" s="259" t="s">
        <v>341</v>
      </c>
      <c r="L232" s="264"/>
      <c r="M232" s="265" t="s">
        <v>19</v>
      </c>
      <c r="N232" s="266" t="s">
        <v>47</v>
      </c>
      <c r="O232" s="86"/>
      <c r="P232" s="225">
        <f>O232*H232</f>
        <v>0</v>
      </c>
      <c r="Q232" s="225">
        <v>0.00050000000000000001</v>
      </c>
      <c r="R232" s="225">
        <f>Q232*H232</f>
        <v>0.00050000000000000001</v>
      </c>
      <c r="S232" s="225">
        <v>0</v>
      </c>
      <c r="T232" s="225">
        <f>S232*H232</f>
        <v>0</v>
      </c>
      <c r="U232" s="226" t="s">
        <v>19</v>
      </c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R232" s="227" t="s">
        <v>565</v>
      </c>
      <c r="AT232" s="227" t="s">
        <v>395</v>
      </c>
      <c r="AU232" s="227" t="s">
        <v>85</v>
      </c>
      <c r="AY232" s="19" t="s">
        <v>335</v>
      </c>
      <c r="BE232" s="228">
        <f>IF(N232="základní",J232,0)</f>
        <v>0</v>
      </c>
      <c r="BF232" s="228">
        <f>IF(N232="snížená",J232,0)</f>
        <v>0</v>
      </c>
      <c r="BG232" s="228">
        <f>IF(N232="zákl. přenesená",J232,0)</f>
        <v>0</v>
      </c>
      <c r="BH232" s="228">
        <f>IF(N232="sníž. přenesená",J232,0)</f>
        <v>0</v>
      </c>
      <c r="BI232" s="228">
        <f>IF(N232="nulová",J232,0)</f>
        <v>0</v>
      </c>
      <c r="BJ232" s="19" t="s">
        <v>83</v>
      </c>
      <c r="BK232" s="228">
        <f>ROUND(I232*H232,2)</f>
        <v>0</v>
      </c>
      <c r="BL232" s="19" t="s">
        <v>447</v>
      </c>
      <c r="BM232" s="227" t="s">
        <v>5707</v>
      </c>
    </row>
    <row r="233" s="2" customFormat="1">
      <c r="A233" s="40"/>
      <c r="B233" s="41"/>
      <c r="C233" s="42"/>
      <c r="D233" s="229" t="s">
        <v>343</v>
      </c>
      <c r="E233" s="42"/>
      <c r="F233" s="230" t="s">
        <v>5706</v>
      </c>
      <c r="G233" s="42"/>
      <c r="H233" s="42"/>
      <c r="I233" s="231"/>
      <c r="J233" s="42"/>
      <c r="K233" s="42"/>
      <c r="L233" s="46"/>
      <c r="M233" s="232"/>
      <c r="N233" s="233"/>
      <c r="O233" s="86"/>
      <c r="P233" s="86"/>
      <c r="Q233" s="86"/>
      <c r="R233" s="86"/>
      <c r="S233" s="86"/>
      <c r="T233" s="86"/>
      <c r="U233" s="87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T233" s="19" t="s">
        <v>343</v>
      </c>
      <c r="AU233" s="19" t="s">
        <v>85</v>
      </c>
    </row>
    <row r="234" s="2" customFormat="1" ht="24.15" customHeight="1">
      <c r="A234" s="40"/>
      <c r="B234" s="41"/>
      <c r="C234" s="216" t="s">
        <v>581</v>
      </c>
      <c r="D234" s="216" t="s">
        <v>337</v>
      </c>
      <c r="E234" s="217" t="s">
        <v>3580</v>
      </c>
      <c r="F234" s="218" t="s">
        <v>3581</v>
      </c>
      <c r="G234" s="219" t="s">
        <v>618</v>
      </c>
      <c r="H234" s="220">
        <v>3.5</v>
      </c>
      <c r="I234" s="221"/>
      <c r="J234" s="222">
        <f>ROUND(I234*H234,2)</f>
        <v>0</v>
      </c>
      <c r="K234" s="218" t="s">
        <v>341</v>
      </c>
      <c r="L234" s="46"/>
      <c r="M234" s="223" t="s">
        <v>19</v>
      </c>
      <c r="N234" s="224" t="s">
        <v>47</v>
      </c>
      <c r="O234" s="86"/>
      <c r="P234" s="225">
        <f>O234*H234</f>
        <v>0</v>
      </c>
      <c r="Q234" s="225">
        <v>0.0052199999999999998</v>
      </c>
      <c r="R234" s="225">
        <f>Q234*H234</f>
        <v>0.018269999999999998</v>
      </c>
      <c r="S234" s="225">
        <v>0</v>
      </c>
      <c r="T234" s="225">
        <f>S234*H234</f>
        <v>0</v>
      </c>
      <c r="U234" s="226" t="s">
        <v>19</v>
      </c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R234" s="227" t="s">
        <v>447</v>
      </c>
      <c r="AT234" s="227" t="s">
        <v>337</v>
      </c>
      <c r="AU234" s="227" t="s">
        <v>85</v>
      </c>
      <c r="AY234" s="19" t="s">
        <v>335</v>
      </c>
      <c r="BE234" s="228">
        <f>IF(N234="základní",J234,0)</f>
        <v>0</v>
      </c>
      <c r="BF234" s="228">
        <f>IF(N234="snížená",J234,0)</f>
        <v>0</v>
      </c>
      <c r="BG234" s="228">
        <f>IF(N234="zákl. přenesená",J234,0)</f>
        <v>0</v>
      </c>
      <c r="BH234" s="228">
        <f>IF(N234="sníž. přenesená",J234,0)</f>
        <v>0</v>
      </c>
      <c r="BI234" s="228">
        <f>IF(N234="nulová",J234,0)</f>
        <v>0</v>
      </c>
      <c r="BJ234" s="19" t="s">
        <v>83</v>
      </c>
      <c r="BK234" s="228">
        <f>ROUND(I234*H234,2)</f>
        <v>0</v>
      </c>
      <c r="BL234" s="19" t="s">
        <v>447</v>
      </c>
      <c r="BM234" s="227" t="s">
        <v>5708</v>
      </c>
    </row>
    <row r="235" s="2" customFormat="1">
      <c r="A235" s="40"/>
      <c r="B235" s="41"/>
      <c r="C235" s="42"/>
      <c r="D235" s="229" t="s">
        <v>343</v>
      </c>
      <c r="E235" s="42"/>
      <c r="F235" s="230" t="s">
        <v>3583</v>
      </c>
      <c r="G235" s="42"/>
      <c r="H235" s="42"/>
      <c r="I235" s="231"/>
      <c r="J235" s="42"/>
      <c r="K235" s="42"/>
      <c r="L235" s="46"/>
      <c r="M235" s="232"/>
      <c r="N235" s="233"/>
      <c r="O235" s="86"/>
      <c r="P235" s="86"/>
      <c r="Q235" s="86"/>
      <c r="R235" s="86"/>
      <c r="S235" s="86"/>
      <c r="T235" s="86"/>
      <c r="U235" s="87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T235" s="19" t="s">
        <v>343</v>
      </c>
      <c r="AU235" s="19" t="s">
        <v>85</v>
      </c>
    </row>
    <row r="236" s="2" customFormat="1">
      <c r="A236" s="40"/>
      <c r="B236" s="41"/>
      <c r="C236" s="42"/>
      <c r="D236" s="234" t="s">
        <v>345</v>
      </c>
      <c r="E236" s="42"/>
      <c r="F236" s="235" t="s">
        <v>3584</v>
      </c>
      <c r="G236" s="42"/>
      <c r="H236" s="42"/>
      <c r="I236" s="231"/>
      <c r="J236" s="42"/>
      <c r="K236" s="42"/>
      <c r="L236" s="46"/>
      <c r="M236" s="232"/>
      <c r="N236" s="233"/>
      <c r="O236" s="86"/>
      <c r="P236" s="86"/>
      <c r="Q236" s="86"/>
      <c r="R236" s="86"/>
      <c r="S236" s="86"/>
      <c r="T236" s="86"/>
      <c r="U236" s="87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T236" s="19" t="s">
        <v>345</v>
      </c>
      <c r="AU236" s="19" t="s">
        <v>85</v>
      </c>
    </row>
    <row r="237" s="2" customFormat="1" ht="21.75" customHeight="1">
      <c r="A237" s="40"/>
      <c r="B237" s="41"/>
      <c r="C237" s="216" t="s">
        <v>586</v>
      </c>
      <c r="D237" s="216" t="s">
        <v>337</v>
      </c>
      <c r="E237" s="217" t="s">
        <v>5709</v>
      </c>
      <c r="F237" s="218" t="s">
        <v>5710</v>
      </c>
      <c r="G237" s="219" t="s">
        <v>666</v>
      </c>
      <c r="H237" s="220">
        <v>1</v>
      </c>
      <c r="I237" s="221"/>
      <c r="J237" s="222">
        <f>ROUND(I237*H237,2)</f>
        <v>0</v>
      </c>
      <c r="K237" s="218" t="s">
        <v>341</v>
      </c>
      <c r="L237" s="46"/>
      <c r="M237" s="223" t="s">
        <v>19</v>
      </c>
      <c r="N237" s="224" t="s">
        <v>47</v>
      </c>
      <c r="O237" s="86"/>
      <c r="P237" s="225">
        <f>O237*H237</f>
        <v>0</v>
      </c>
      <c r="Q237" s="225">
        <v>0</v>
      </c>
      <c r="R237" s="225">
        <f>Q237*H237</f>
        <v>0</v>
      </c>
      <c r="S237" s="225">
        <v>0</v>
      </c>
      <c r="T237" s="225">
        <f>S237*H237</f>
        <v>0</v>
      </c>
      <c r="U237" s="226" t="s">
        <v>19</v>
      </c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R237" s="227" t="s">
        <v>447</v>
      </c>
      <c r="AT237" s="227" t="s">
        <v>337</v>
      </c>
      <c r="AU237" s="227" t="s">
        <v>85</v>
      </c>
      <c r="AY237" s="19" t="s">
        <v>335</v>
      </c>
      <c r="BE237" s="228">
        <f>IF(N237="základní",J237,0)</f>
        <v>0</v>
      </c>
      <c r="BF237" s="228">
        <f>IF(N237="snížená",J237,0)</f>
        <v>0</v>
      </c>
      <c r="BG237" s="228">
        <f>IF(N237="zákl. přenesená",J237,0)</f>
        <v>0</v>
      </c>
      <c r="BH237" s="228">
        <f>IF(N237="sníž. přenesená",J237,0)</f>
        <v>0</v>
      </c>
      <c r="BI237" s="228">
        <f>IF(N237="nulová",J237,0)</f>
        <v>0</v>
      </c>
      <c r="BJ237" s="19" t="s">
        <v>83</v>
      </c>
      <c r="BK237" s="228">
        <f>ROUND(I237*H237,2)</f>
        <v>0</v>
      </c>
      <c r="BL237" s="19" t="s">
        <v>447</v>
      </c>
      <c r="BM237" s="227" t="s">
        <v>5711</v>
      </c>
    </row>
    <row r="238" s="2" customFormat="1">
      <c r="A238" s="40"/>
      <c r="B238" s="41"/>
      <c r="C238" s="42"/>
      <c r="D238" s="229" t="s">
        <v>343</v>
      </c>
      <c r="E238" s="42"/>
      <c r="F238" s="230" t="s">
        <v>5712</v>
      </c>
      <c r="G238" s="42"/>
      <c r="H238" s="42"/>
      <c r="I238" s="231"/>
      <c r="J238" s="42"/>
      <c r="K238" s="42"/>
      <c r="L238" s="46"/>
      <c r="M238" s="232"/>
      <c r="N238" s="233"/>
      <c r="O238" s="86"/>
      <c r="P238" s="86"/>
      <c r="Q238" s="86"/>
      <c r="R238" s="86"/>
      <c r="S238" s="86"/>
      <c r="T238" s="86"/>
      <c r="U238" s="87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T238" s="19" t="s">
        <v>343</v>
      </c>
      <c r="AU238" s="19" t="s">
        <v>85</v>
      </c>
    </row>
    <row r="239" s="2" customFormat="1">
      <c r="A239" s="40"/>
      <c r="B239" s="41"/>
      <c r="C239" s="42"/>
      <c r="D239" s="234" t="s">
        <v>345</v>
      </c>
      <c r="E239" s="42"/>
      <c r="F239" s="235" t="s">
        <v>5713</v>
      </c>
      <c r="G239" s="42"/>
      <c r="H239" s="42"/>
      <c r="I239" s="231"/>
      <c r="J239" s="42"/>
      <c r="K239" s="42"/>
      <c r="L239" s="46"/>
      <c r="M239" s="232"/>
      <c r="N239" s="233"/>
      <c r="O239" s="86"/>
      <c r="P239" s="86"/>
      <c r="Q239" s="86"/>
      <c r="R239" s="86"/>
      <c r="S239" s="86"/>
      <c r="T239" s="86"/>
      <c r="U239" s="87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T239" s="19" t="s">
        <v>345</v>
      </c>
      <c r="AU239" s="19" t="s">
        <v>85</v>
      </c>
    </row>
    <row r="240" s="2" customFormat="1" ht="16.5" customHeight="1">
      <c r="A240" s="40"/>
      <c r="B240" s="41"/>
      <c r="C240" s="257" t="s">
        <v>594</v>
      </c>
      <c r="D240" s="257" t="s">
        <v>395</v>
      </c>
      <c r="E240" s="258" t="s">
        <v>1319</v>
      </c>
      <c r="F240" s="259" t="s">
        <v>5714</v>
      </c>
      <c r="G240" s="260" t="s">
        <v>666</v>
      </c>
      <c r="H240" s="261">
        <v>1</v>
      </c>
      <c r="I240" s="262"/>
      <c r="J240" s="263">
        <f>ROUND(I240*H240,2)</f>
        <v>0</v>
      </c>
      <c r="K240" s="259" t="s">
        <v>19</v>
      </c>
      <c r="L240" s="264"/>
      <c r="M240" s="265" t="s">
        <v>19</v>
      </c>
      <c r="N240" s="266" t="s">
        <v>47</v>
      </c>
      <c r="O240" s="86"/>
      <c r="P240" s="225">
        <f>O240*H240</f>
        <v>0</v>
      </c>
      <c r="Q240" s="225">
        <v>0</v>
      </c>
      <c r="R240" s="225">
        <f>Q240*H240</f>
        <v>0</v>
      </c>
      <c r="S240" s="225">
        <v>0</v>
      </c>
      <c r="T240" s="225">
        <f>S240*H240</f>
        <v>0</v>
      </c>
      <c r="U240" s="226" t="s">
        <v>19</v>
      </c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R240" s="227" t="s">
        <v>565</v>
      </c>
      <c r="AT240" s="227" t="s">
        <v>395</v>
      </c>
      <c r="AU240" s="227" t="s">
        <v>85</v>
      </c>
      <c r="AY240" s="19" t="s">
        <v>335</v>
      </c>
      <c r="BE240" s="228">
        <f>IF(N240="základní",J240,0)</f>
        <v>0</v>
      </c>
      <c r="BF240" s="228">
        <f>IF(N240="snížená",J240,0)</f>
        <v>0</v>
      </c>
      <c r="BG240" s="228">
        <f>IF(N240="zákl. přenesená",J240,0)</f>
        <v>0</v>
      </c>
      <c r="BH240" s="228">
        <f>IF(N240="sníž. přenesená",J240,0)</f>
        <v>0</v>
      </c>
      <c r="BI240" s="228">
        <f>IF(N240="nulová",J240,0)</f>
        <v>0</v>
      </c>
      <c r="BJ240" s="19" t="s">
        <v>83</v>
      </c>
      <c r="BK240" s="228">
        <f>ROUND(I240*H240,2)</f>
        <v>0</v>
      </c>
      <c r="BL240" s="19" t="s">
        <v>447</v>
      </c>
      <c r="BM240" s="227" t="s">
        <v>5715</v>
      </c>
    </row>
    <row r="241" s="2" customFormat="1">
      <c r="A241" s="40"/>
      <c r="B241" s="41"/>
      <c r="C241" s="42"/>
      <c r="D241" s="229" t="s">
        <v>343</v>
      </c>
      <c r="E241" s="42"/>
      <c r="F241" s="230" t="s">
        <v>5714</v>
      </c>
      <c r="G241" s="42"/>
      <c r="H241" s="42"/>
      <c r="I241" s="231"/>
      <c r="J241" s="42"/>
      <c r="K241" s="42"/>
      <c r="L241" s="46"/>
      <c r="M241" s="232"/>
      <c r="N241" s="233"/>
      <c r="O241" s="86"/>
      <c r="P241" s="86"/>
      <c r="Q241" s="86"/>
      <c r="R241" s="86"/>
      <c r="S241" s="86"/>
      <c r="T241" s="86"/>
      <c r="U241" s="87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T241" s="19" t="s">
        <v>343</v>
      </c>
      <c r="AU241" s="19" t="s">
        <v>85</v>
      </c>
    </row>
    <row r="242" s="2" customFormat="1" ht="16.5" customHeight="1">
      <c r="A242" s="40"/>
      <c r="B242" s="41"/>
      <c r="C242" s="216" t="s">
        <v>598</v>
      </c>
      <c r="D242" s="216" t="s">
        <v>337</v>
      </c>
      <c r="E242" s="217" t="s">
        <v>4110</v>
      </c>
      <c r="F242" s="218" t="s">
        <v>4111</v>
      </c>
      <c r="G242" s="219" t="s">
        <v>364</v>
      </c>
      <c r="H242" s="220">
        <v>0.025000000000000001</v>
      </c>
      <c r="I242" s="221"/>
      <c r="J242" s="222">
        <f>ROUND(I242*H242,2)</f>
        <v>0</v>
      </c>
      <c r="K242" s="218" t="s">
        <v>341</v>
      </c>
      <c r="L242" s="46"/>
      <c r="M242" s="223" t="s">
        <v>19</v>
      </c>
      <c r="N242" s="224" t="s">
        <v>47</v>
      </c>
      <c r="O242" s="86"/>
      <c r="P242" s="225">
        <f>O242*H242</f>
        <v>0</v>
      </c>
      <c r="Q242" s="225">
        <v>0</v>
      </c>
      <c r="R242" s="225">
        <f>Q242*H242</f>
        <v>0</v>
      </c>
      <c r="S242" s="225">
        <v>0</v>
      </c>
      <c r="T242" s="225">
        <f>S242*H242</f>
        <v>0</v>
      </c>
      <c r="U242" s="226" t="s">
        <v>19</v>
      </c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R242" s="227" t="s">
        <v>447</v>
      </c>
      <c r="AT242" s="227" t="s">
        <v>337</v>
      </c>
      <c r="AU242" s="227" t="s">
        <v>85</v>
      </c>
      <c r="AY242" s="19" t="s">
        <v>335</v>
      </c>
      <c r="BE242" s="228">
        <f>IF(N242="základní",J242,0)</f>
        <v>0</v>
      </c>
      <c r="BF242" s="228">
        <f>IF(N242="snížená",J242,0)</f>
        <v>0</v>
      </c>
      <c r="BG242" s="228">
        <f>IF(N242="zákl. přenesená",J242,0)</f>
        <v>0</v>
      </c>
      <c r="BH242" s="228">
        <f>IF(N242="sníž. přenesená",J242,0)</f>
        <v>0</v>
      </c>
      <c r="BI242" s="228">
        <f>IF(N242="nulová",J242,0)</f>
        <v>0</v>
      </c>
      <c r="BJ242" s="19" t="s">
        <v>83</v>
      </c>
      <c r="BK242" s="228">
        <f>ROUND(I242*H242,2)</f>
        <v>0</v>
      </c>
      <c r="BL242" s="19" t="s">
        <v>447</v>
      </c>
      <c r="BM242" s="227" t="s">
        <v>5716</v>
      </c>
    </row>
    <row r="243" s="2" customFormat="1">
      <c r="A243" s="40"/>
      <c r="B243" s="41"/>
      <c r="C243" s="42"/>
      <c r="D243" s="229" t="s">
        <v>343</v>
      </c>
      <c r="E243" s="42"/>
      <c r="F243" s="230" t="s">
        <v>4113</v>
      </c>
      <c r="G243" s="42"/>
      <c r="H243" s="42"/>
      <c r="I243" s="231"/>
      <c r="J243" s="42"/>
      <c r="K243" s="42"/>
      <c r="L243" s="46"/>
      <c r="M243" s="232"/>
      <c r="N243" s="233"/>
      <c r="O243" s="86"/>
      <c r="P243" s="86"/>
      <c r="Q243" s="86"/>
      <c r="R243" s="86"/>
      <c r="S243" s="86"/>
      <c r="T243" s="86"/>
      <c r="U243" s="87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T243" s="19" t="s">
        <v>343</v>
      </c>
      <c r="AU243" s="19" t="s">
        <v>85</v>
      </c>
    </row>
    <row r="244" s="2" customFormat="1">
      <c r="A244" s="40"/>
      <c r="B244" s="41"/>
      <c r="C244" s="42"/>
      <c r="D244" s="234" t="s">
        <v>345</v>
      </c>
      <c r="E244" s="42"/>
      <c r="F244" s="235" t="s">
        <v>4114</v>
      </c>
      <c r="G244" s="42"/>
      <c r="H244" s="42"/>
      <c r="I244" s="231"/>
      <c r="J244" s="42"/>
      <c r="K244" s="42"/>
      <c r="L244" s="46"/>
      <c r="M244" s="232"/>
      <c r="N244" s="233"/>
      <c r="O244" s="86"/>
      <c r="P244" s="86"/>
      <c r="Q244" s="86"/>
      <c r="R244" s="86"/>
      <c r="S244" s="86"/>
      <c r="T244" s="86"/>
      <c r="U244" s="87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T244" s="19" t="s">
        <v>345</v>
      </c>
      <c r="AU244" s="19" t="s">
        <v>85</v>
      </c>
    </row>
    <row r="245" s="12" customFormat="1" ht="22.8" customHeight="1">
      <c r="A245" s="12"/>
      <c r="B245" s="200"/>
      <c r="C245" s="201"/>
      <c r="D245" s="202" t="s">
        <v>75</v>
      </c>
      <c r="E245" s="214" t="s">
        <v>1471</v>
      </c>
      <c r="F245" s="214" t="s">
        <v>1472</v>
      </c>
      <c r="G245" s="201"/>
      <c r="H245" s="201"/>
      <c r="I245" s="204"/>
      <c r="J245" s="215">
        <f>BK245</f>
        <v>0</v>
      </c>
      <c r="K245" s="201"/>
      <c r="L245" s="206"/>
      <c r="M245" s="207"/>
      <c r="N245" s="208"/>
      <c r="O245" s="208"/>
      <c r="P245" s="209">
        <f>SUM(P246:P261)</f>
        <v>0</v>
      </c>
      <c r="Q245" s="208"/>
      <c r="R245" s="209">
        <f>SUM(R246:R261)</f>
        <v>0.504</v>
      </c>
      <c r="S245" s="208"/>
      <c r="T245" s="209">
        <f>SUM(T246:T261)</f>
        <v>0.019199999999999998</v>
      </c>
      <c r="U245" s="210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R245" s="211" t="s">
        <v>85</v>
      </c>
      <c r="AT245" s="212" t="s">
        <v>75</v>
      </c>
      <c r="AU245" s="212" t="s">
        <v>83</v>
      </c>
      <c r="AY245" s="211" t="s">
        <v>335</v>
      </c>
      <c r="BK245" s="213">
        <f>SUM(BK246:BK261)</f>
        <v>0</v>
      </c>
    </row>
    <row r="246" s="2" customFormat="1" ht="16.5" customHeight="1">
      <c r="A246" s="40"/>
      <c r="B246" s="41"/>
      <c r="C246" s="216" t="s">
        <v>604</v>
      </c>
      <c r="D246" s="216" t="s">
        <v>337</v>
      </c>
      <c r="E246" s="217" t="s">
        <v>5717</v>
      </c>
      <c r="F246" s="218" t="s">
        <v>5718</v>
      </c>
      <c r="G246" s="219" t="s">
        <v>618</v>
      </c>
      <c r="H246" s="220">
        <v>1.2</v>
      </c>
      <c r="I246" s="221"/>
      <c r="J246" s="222">
        <f>ROUND(I246*H246,2)</f>
        <v>0</v>
      </c>
      <c r="K246" s="218" t="s">
        <v>341</v>
      </c>
      <c r="L246" s="46"/>
      <c r="M246" s="223" t="s">
        <v>19</v>
      </c>
      <c r="N246" s="224" t="s">
        <v>47</v>
      </c>
      <c r="O246" s="86"/>
      <c r="P246" s="225">
        <f>O246*H246</f>
        <v>0</v>
      </c>
      <c r="Q246" s="225">
        <v>0</v>
      </c>
      <c r="R246" s="225">
        <f>Q246*H246</f>
        <v>0</v>
      </c>
      <c r="S246" s="225">
        <v>0.016</v>
      </c>
      <c r="T246" s="225">
        <f>S246*H246</f>
        <v>0.019199999999999998</v>
      </c>
      <c r="U246" s="226" t="s">
        <v>19</v>
      </c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R246" s="227" t="s">
        <v>447</v>
      </c>
      <c r="AT246" s="227" t="s">
        <v>337</v>
      </c>
      <c r="AU246" s="227" t="s">
        <v>85</v>
      </c>
      <c r="AY246" s="19" t="s">
        <v>335</v>
      </c>
      <c r="BE246" s="228">
        <f>IF(N246="základní",J246,0)</f>
        <v>0</v>
      </c>
      <c r="BF246" s="228">
        <f>IF(N246="snížená",J246,0)</f>
        <v>0</v>
      </c>
      <c r="BG246" s="228">
        <f>IF(N246="zákl. přenesená",J246,0)</f>
        <v>0</v>
      </c>
      <c r="BH246" s="228">
        <f>IF(N246="sníž. přenesená",J246,0)</f>
        <v>0</v>
      </c>
      <c r="BI246" s="228">
        <f>IF(N246="nulová",J246,0)</f>
        <v>0</v>
      </c>
      <c r="BJ246" s="19" t="s">
        <v>83</v>
      </c>
      <c r="BK246" s="228">
        <f>ROUND(I246*H246,2)</f>
        <v>0</v>
      </c>
      <c r="BL246" s="19" t="s">
        <v>447</v>
      </c>
      <c r="BM246" s="227" t="s">
        <v>5719</v>
      </c>
    </row>
    <row r="247" s="2" customFormat="1">
      <c r="A247" s="40"/>
      <c r="B247" s="41"/>
      <c r="C247" s="42"/>
      <c r="D247" s="229" t="s">
        <v>343</v>
      </c>
      <c r="E247" s="42"/>
      <c r="F247" s="230" t="s">
        <v>5720</v>
      </c>
      <c r="G247" s="42"/>
      <c r="H247" s="42"/>
      <c r="I247" s="231"/>
      <c r="J247" s="42"/>
      <c r="K247" s="42"/>
      <c r="L247" s="46"/>
      <c r="M247" s="232"/>
      <c r="N247" s="233"/>
      <c r="O247" s="86"/>
      <c r="P247" s="86"/>
      <c r="Q247" s="86"/>
      <c r="R247" s="86"/>
      <c r="S247" s="86"/>
      <c r="T247" s="86"/>
      <c r="U247" s="87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T247" s="19" t="s">
        <v>343</v>
      </c>
      <c r="AU247" s="19" t="s">
        <v>85</v>
      </c>
    </row>
    <row r="248" s="2" customFormat="1">
      <c r="A248" s="40"/>
      <c r="B248" s="41"/>
      <c r="C248" s="42"/>
      <c r="D248" s="234" t="s">
        <v>345</v>
      </c>
      <c r="E248" s="42"/>
      <c r="F248" s="235" t="s">
        <v>5721</v>
      </c>
      <c r="G248" s="42"/>
      <c r="H248" s="42"/>
      <c r="I248" s="231"/>
      <c r="J248" s="42"/>
      <c r="K248" s="42"/>
      <c r="L248" s="46"/>
      <c r="M248" s="232"/>
      <c r="N248" s="233"/>
      <c r="O248" s="86"/>
      <c r="P248" s="86"/>
      <c r="Q248" s="86"/>
      <c r="R248" s="86"/>
      <c r="S248" s="86"/>
      <c r="T248" s="86"/>
      <c r="U248" s="87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T248" s="19" t="s">
        <v>345</v>
      </c>
      <c r="AU248" s="19" t="s">
        <v>85</v>
      </c>
    </row>
    <row r="249" s="2" customFormat="1" ht="16.5" customHeight="1">
      <c r="A249" s="40"/>
      <c r="B249" s="41"/>
      <c r="C249" s="216" t="s">
        <v>615</v>
      </c>
      <c r="D249" s="216" t="s">
        <v>337</v>
      </c>
      <c r="E249" s="217" t="s">
        <v>5722</v>
      </c>
      <c r="F249" s="218" t="s">
        <v>5723</v>
      </c>
      <c r="G249" s="219" t="s">
        <v>666</v>
      </c>
      <c r="H249" s="220">
        <v>2</v>
      </c>
      <c r="I249" s="221"/>
      <c r="J249" s="222">
        <f>ROUND(I249*H249,2)</f>
        <v>0</v>
      </c>
      <c r="K249" s="218" t="s">
        <v>341</v>
      </c>
      <c r="L249" s="46"/>
      <c r="M249" s="223" t="s">
        <v>19</v>
      </c>
      <c r="N249" s="224" t="s">
        <v>47</v>
      </c>
      <c r="O249" s="86"/>
      <c r="P249" s="225">
        <f>O249*H249</f>
        <v>0</v>
      </c>
      <c r="Q249" s="225">
        <v>0</v>
      </c>
      <c r="R249" s="225">
        <f>Q249*H249</f>
        <v>0</v>
      </c>
      <c r="S249" s="225">
        <v>0</v>
      </c>
      <c r="T249" s="225">
        <f>S249*H249</f>
        <v>0</v>
      </c>
      <c r="U249" s="226" t="s">
        <v>19</v>
      </c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R249" s="227" t="s">
        <v>447</v>
      </c>
      <c r="AT249" s="227" t="s">
        <v>337</v>
      </c>
      <c r="AU249" s="227" t="s">
        <v>85</v>
      </c>
      <c r="AY249" s="19" t="s">
        <v>335</v>
      </c>
      <c r="BE249" s="228">
        <f>IF(N249="základní",J249,0)</f>
        <v>0</v>
      </c>
      <c r="BF249" s="228">
        <f>IF(N249="snížená",J249,0)</f>
        <v>0</v>
      </c>
      <c r="BG249" s="228">
        <f>IF(N249="zákl. přenesená",J249,0)</f>
        <v>0</v>
      </c>
      <c r="BH249" s="228">
        <f>IF(N249="sníž. přenesená",J249,0)</f>
        <v>0</v>
      </c>
      <c r="BI249" s="228">
        <f>IF(N249="nulová",J249,0)</f>
        <v>0</v>
      </c>
      <c r="BJ249" s="19" t="s">
        <v>83</v>
      </c>
      <c r="BK249" s="228">
        <f>ROUND(I249*H249,2)</f>
        <v>0</v>
      </c>
      <c r="BL249" s="19" t="s">
        <v>447</v>
      </c>
      <c r="BM249" s="227" t="s">
        <v>5724</v>
      </c>
    </row>
    <row r="250" s="2" customFormat="1">
      <c r="A250" s="40"/>
      <c r="B250" s="41"/>
      <c r="C250" s="42"/>
      <c r="D250" s="229" t="s">
        <v>343</v>
      </c>
      <c r="E250" s="42"/>
      <c r="F250" s="230" t="s">
        <v>5725</v>
      </c>
      <c r="G250" s="42"/>
      <c r="H250" s="42"/>
      <c r="I250" s="231"/>
      <c r="J250" s="42"/>
      <c r="K250" s="42"/>
      <c r="L250" s="46"/>
      <c r="M250" s="232"/>
      <c r="N250" s="233"/>
      <c r="O250" s="86"/>
      <c r="P250" s="86"/>
      <c r="Q250" s="86"/>
      <c r="R250" s="86"/>
      <c r="S250" s="86"/>
      <c r="T250" s="86"/>
      <c r="U250" s="87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T250" s="19" t="s">
        <v>343</v>
      </c>
      <c r="AU250" s="19" t="s">
        <v>85</v>
      </c>
    </row>
    <row r="251" s="2" customFormat="1">
      <c r="A251" s="40"/>
      <c r="B251" s="41"/>
      <c r="C251" s="42"/>
      <c r="D251" s="234" t="s">
        <v>345</v>
      </c>
      <c r="E251" s="42"/>
      <c r="F251" s="235" t="s">
        <v>5726</v>
      </c>
      <c r="G251" s="42"/>
      <c r="H251" s="42"/>
      <c r="I251" s="231"/>
      <c r="J251" s="42"/>
      <c r="K251" s="42"/>
      <c r="L251" s="46"/>
      <c r="M251" s="232"/>
      <c r="N251" s="233"/>
      <c r="O251" s="86"/>
      <c r="P251" s="86"/>
      <c r="Q251" s="86"/>
      <c r="R251" s="86"/>
      <c r="S251" s="86"/>
      <c r="T251" s="86"/>
      <c r="U251" s="87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T251" s="19" t="s">
        <v>345</v>
      </c>
      <c r="AU251" s="19" t="s">
        <v>85</v>
      </c>
    </row>
    <row r="252" s="2" customFormat="1" ht="16.5" customHeight="1">
      <c r="A252" s="40"/>
      <c r="B252" s="41"/>
      <c r="C252" s="257" t="s">
        <v>623</v>
      </c>
      <c r="D252" s="257" t="s">
        <v>395</v>
      </c>
      <c r="E252" s="258" t="s">
        <v>5727</v>
      </c>
      <c r="F252" s="259" t="s">
        <v>5728</v>
      </c>
      <c r="G252" s="260" t="s">
        <v>666</v>
      </c>
      <c r="H252" s="261">
        <v>2</v>
      </c>
      <c r="I252" s="262"/>
      <c r="J252" s="263">
        <f>ROUND(I252*H252,2)</f>
        <v>0</v>
      </c>
      <c r="K252" s="259" t="s">
        <v>19</v>
      </c>
      <c r="L252" s="264"/>
      <c r="M252" s="265" t="s">
        <v>19</v>
      </c>
      <c r="N252" s="266" t="s">
        <v>47</v>
      </c>
      <c r="O252" s="86"/>
      <c r="P252" s="225">
        <f>O252*H252</f>
        <v>0</v>
      </c>
      <c r="Q252" s="225">
        <v>0.20000000000000001</v>
      </c>
      <c r="R252" s="225">
        <f>Q252*H252</f>
        <v>0.40000000000000002</v>
      </c>
      <c r="S252" s="225">
        <v>0</v>
      </c>
      <c r="T252" s="225">
        <f>S252*H252</f>
        <v>0</v>
      </c>
      <c r="U252" s="226" t="s">
        <v>19</v>
      </c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R252" s="227" t="s">
        <v>565</v>
      </c>
      <c r="AT252" s="227" t="s">
        <v>395</v>
      </c>
      <c r="AU252" s="227" t="s">
        <v>85</v>
      </c>
      <c r="AY252" s="19" t="s">
        <v>335</v>
      </c>
      <c r="BE252" s="228">
        <f>IF(N252="základní",J252,0)</f>
        <v>0</v>
      </c>
      <c r="BF252" s="228">
        <f>IF(N252="snížená",J252,0)</f>
        <v>0</v>
      </c>
      <c r="BG252" s="228">
        <f>IF(N252="zákl. přenesená",J252,0)</f>
        <v>0</v>
      </c>
      <c r="BH252" s="228">
        <f>IF(N252="sníž. přenesená",J252,0)</f>
        <v>0</v>
      </c>
      <c r="BI252" s="228">
        <f>IF(N252="nulová",J252,0)</f>
        <v>0</v>
      </c>
      <c r="BJ252" s="19" t="s">
        <v>83</v>
      </c>
      <c r="BK252" s="228">
        <f>ROUND(I252*H252,2)</f>
        <v>0</v>
      </c>
      <c r="BL252" s="19" t="s">
        <v>447</v>
      </c>
      <c r="BM252" s="227" t="s">
        <v>5729</v>
      </c>
    </row>
    <row r="253" s="2" customFormat="1">
      <c r="A253" s="40"/>
      <c r="B253" s="41"/>
      <c r="C253" s="42"/>
      <c r="D253" s="229" t="s">
        <v>343</v>
      </c>
      <c r="E253" s="42"/>
      <c r="F253" s="230" t="s">
        <v>5728</v>
      </c>
      <c r="G253" s="42"/>
      <c r="H253" s="42"/>
      <c r="I253" s="231"/>
      <c r="J253" s="42"/>
      <c r="K253" s="42"/>
      <c r="L253" s="46"/>
      <c r="M253" s="232"/>
      <c r="N253" s="233"/>
      <c r="O253" s="86"/>
      <c r="P253" s="86"/>
      <c r="Q253" s="86"/>
      <c r="R253" s="86"/>
      <c r="S253" s="86"/>
      <c r="T253" s="86"/>
      <c r="U253" s="87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T253" s="19" t="s">
        <v>343</v>
      </c>
      <c r="AU253" s="19" t="s">
        <v>85</v>
      </c>
    </row>
    <row r="254" s="2" customFormat="1" ht="16.5" customHeight="1">
      <c r="A254" s="40"/>
      <c r="B254" s="41"/>
      <c r="C254" s="216" t="s">
        <v>628</v>
      </c>
      <c r="D254" s="216" t="s">
        <v>337</v>
      </c>
      <c r="E254" s="217" t="s">
        <v>5730</v>
      </c>
      <c r="F254" s="218" t="s">
        <v>5731</v>
      </c>
      <c r="G254" s="219" t="s">
        <v>666</v>
      </c>
      <c r="H254" s="220">
        <v>1</v>
      </c>
      <c r="I254" s="221"/>
      <c r="J254" s="222">
        <f>ROUND(I254*H254,2)</f>
        <v>0</v>
      </c>
      <c r="K254" s="218" t="s">
        <v>341</v>
      </c>
      <c r="L254" s="46"/>
      <c r="M254" s="223" t="s">
        <v>19</v>
      </c>
      <c r="N254" s="224" t="s">
        <v>47</v>
      </c>
      <c r="O254" s="86"/>
      <c r="P254" s="225">
        <f>O254*H254</f>
        <v>0</v>
      </c>
      <c r="Q254" s="225">
        <v>0</v>
      </c>
      <c r="R254" s="225">
        <f>Q254*H254</f>
        <v>0</v>
      </c>
      <c r="S254" s="225">
        <v>0</v>
      </c>
      <c r="T254" s="225">
        <f>S254*H254</f>
        <v>0</v>
      </c>
      <c r="U254" s="226" t="s">
        <v>19</v>
      </c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R254" s="227" t="s">
        <v>447</v>
      </c>
      <c r="AT254" s="227" t="s">
        <v>337</v>
      </c>
      <c r="AU254" s="227" t="s">
        <v>85</v>
      </c>
      <c r="AY254" s="19" t="s">
        <v>335</v>
      </c>
      <c r="BE254" s="228">
        <f>IF(N254="základní",J254,0)</f>
        <v>0</v>
      </c>
      <c r="BF254" s="228">
        <f>IF(N254="snížená",J254,0)</f>
        <v>0</v>
      </c>
      <c r="BG254" s="228">
        <f>IF(N254="zákl. přenesená",J254,0)</f>
        <v>0</v>
      </c>
      <c r="BH254" s="228">
        <f>IF(N254="sníž. přenesená",J254,0)</f>
        <v>0</v>
      </c>
      <c r="BI254" s="228">
        <f>IF(N254="nulová",J254,0)</f>
        <v>0</v>
      </c>
      <c r="BJ254" s="19" t="s">
        <v>83</v>
      </c>
      <c r="BK254" s="228">
        <f>ROUND(I254*H254,2)</f>
        <v>0</v>
      </c>
      <c r="BL254" s="19" t="s">
        <v>447</v>
      </c>
      <c r="BM254" s="227" t="s">
        <v>5732</v>
      </c>
    </row>
    <row r="255" s="2" customFormat="1">
      <c r="A255" s="40"/>
      <c r="B255" s="41"/>
      <c r="C255" s="42"/>
      <c r="D255" s="229" t="s">
        <v>343</v>
      </c>
      <c r="E255" s="42"/>
      <c r="F255" s="230" t="s">
        <v>5731</v>
      </c>
      <c r="G255" s="42"/>
      <c r="H255" s="42"/>
      <c r="I255" s="231"/>
      <c r="J255" s="42"/>
      <c r="K255" s="42"/>
      <c r="L255" s="46"/>
      <c r="M255" s="232"/>
      <c r="N255" s="233"/>
      <c r="O255" s="86"/>
      <c r="P255" s="86"/>
      <c r="Q255" s="86"/>
      <c r="R255" s="86"/>
      <c r="S255" s="86"/>
      <c r="T255" s="86"/>
      <c r="U255" s="87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T255" s="19" t="s">
        <v>343</v>
      </c>
      <c r="AU255" s="19" t="s">
        <v>85</v>
      </c>
    </row>
    <row r="256" s="2" customFormat="1">
      <c r="A256" s="40"/>
      <c r="B256" s="41"/>
      <c r="C256" s="42"/>
      <c r="D256" s="234" t="s">
        <v>345</v>
      </c>
      <c r="E256" s="42"/>
      <c r="F256" s="235" t="s">
        <v>5733</v>
      </c>
      <c r="G256" s="42"/>
      <c r="H256" s="42"/>
      <c r="I256" s="231"/>
      <c r="J256" s="42"/>
      <c r="K256" s="42"/>
      <c r="L256" s="46"/>
      <c r="M256" s="232"/>
      <c r="N256" s="233"/>
      <c r="O256" s="86"/>
      <c r="P256" s="86"/>
      <c r="Q256" s="86"/>
      <c r="R256" s="86"/>
      <c r="S256" s="86"/>
      <c r="T256" s="86"/>
      <c r="U256" s="87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T256" s="19" t="s">
        <v>345</v>
      </c>
      <c r="AU256" s="19" t="s">
        <v>85</v>
      </c>
    </row>
    <row r="257" s="2" customFormat="1" ht="16.5" customHeight="1">
      <c r="A257" s="40"/>
      <c r="B257" s="41"/>
      <c r="C257" s="257" t="s">
        <v>634</v>
      </c>
      <c r="D257" s="257" t="s">
        <v>395</v>
      </c>
      <c r="E257" s="258" t="s">
        <v>5734</v>
      </c>
      <c r="F257" s="259" t="s">
        <v>5735</v>
      </c>
      <c r="G257" s="260" t="s">
        <v>666</v>
      </c>
      <c r="H257" s="261">
        <v>1</v>
      </c>
      <c r="I257" s="262"/>
      <c r="J257" s="263">
        <f>ROUND(I257*H257,2)</f>
        <v>0</v>
      </c>
      <c r="K257" s="259" t="s">
        <v>19</v>
      </c>
      <c r="L257" s="264"/>
      <c r="M257" s="265" t="s">
        <v>19</v>
      </c>
      <c r="N257" s="266" t="s">
        <v>47</v>
      </c>
      <c r="O257" s="86"/>
      <c r="P257" s="225">
        <f>O257*H257</f>
        <v>0</v>
      </c>
      <c r="Q257" s="225">
        <v>0.104</v>
      </c>
      <c r="R257" s="225">
        <f>Q257*H257</f>
        <v>0.104</v>
      </c>
      <c r="S257" s="225">
        <v>0</v>
      </c>
      <c r="T257" s="225">
        <f>S257*H257</f>
        <v>0</v>
      </c>
      <c r="U257" s="226" t="s">
        <v>19</v>
      </c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R257" s="227" t="s">
        <v>565</v>
      </c>
      <c r="AT257" s="227" t="s">
        <v>395</v>
      </c>
      <c r="AU257" s="227" t="s">
        <v>85</v>
      </c>
      <c r="AY257" s="19" t="s">
        <v>335</v>
      </c>
      <c r="BE257" s="228">
        <f>IF(N257="základní",J257,0)</f>
        <v>0</v>
      </c>
      <c r="BF257" s="228">
        <f>IF(N257="snížená",J257,0)</f>
        <v>0</v>
      </c>
      <c r="BG257" s="228">
        <f>IF(N257="zákl. přenesená",J257,0)</f>
        <v>0</v>
      </c>
      <c r="BH257" s="228">
        <f>IF(N257="sníž. přenesená",J257,0)</f>
        <v>0</v>
      </c>
      <c r="BI257" s="228">
        <f>IF(N257="nulová",J257,0)</f>
        <v>0</v>
      </c>
      <c r="BJ257" s="19" t="s">
        <v>83</v>
      </c>
      <c r="BK257" s="228">
        <f>ROUND(I257*H257,2)</f>
        <v>0</v>
      </c>
      <c r="BL257" s="19" t="s">
        <v>447</v>
      </c>
      <c r="BM257" s="227" t="s">
        <v>5736</v>
      </c>
    </row>
    <row r="258" s="2" customFormat="1">
      <c r="A258" s="40"/>
      <c r="B258" s="41"/>
      <c r="C258" s="42"/>
      <c r="D258" s="229" t="s">
        <v>343</v>
      </c>
      <c r="E258" s="42"/>
      <c r="F258" s="230" t="s">
        <v>5735</v>
      </c>
      <c r="G258" s="42"/>
      <c r="H258" s="42"/>
      <c r="I258" s="231"/>
      <c r="J258" s="42"/>
      <c r="K258" s="42"/>
      <c r="L258" s="46"/>
      <c r="M258" s="232"/>
      <c r="N258" s="233"/>
      <c r="O258" s="86"/>
      <c r="P258" s="86"/>
      <c r="Q258" s="86"/>
      <c r="R258" s="86"/>
      <c r="S258" s="86"/>
      <c r="T258" s="86"/>
      <c r="U258" s="87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T258" s="19" t="s">
        <v>343</v>
      </c>
      <c r="AU258" s="19" t="s">
        <v>85</v>
      </c>
    </row>
    <row r="259" s="2" customFormat="1" ht="16.5" customHeight="1">
      <c r="A259" s="40"/>
      <c r="B259" s="41"/>
      <c r="C259" s="216" t="s">
        <v>640</v>
      </c>
      <c r="D259" s="216" t="s">
        <v>337</v>
      </c>
      <c r="E259" s="217" t="s">
        <v>5737</v>
      </c>
      <c r="F259" s="218" t="s">
        <v>5738</v>
      </c>
      <c r="G259" s="219" t="s">
        <v>364</v>
      </c>
      <c r="H259" s="220">
        <v>0.504</v>
      </c>
      <c r="I259" s="221"/>
      <c r="J259" s="222">
        <f>ROUND(I259*H259,2)</f>
        <v>0</v>
      </c>
      <c r="K259" s="218" t="s">
        <v>341</v>
      </c>
      <c r="L259" s="46"/>
      <c r="M259" s="223" t="s">
        <v>19</v>
      </c>
      <c r="N259" s="224" t="s">
        <v>47</v>
      </c>
      <c r="O259" s="86"/>
      <c r="P259" s="225">
        <f>O259*H259</f>
        <v>0</v>
      </c>
      <c r="Q259" s="225">
        <v>0</v>
      </c>
      <c r="R259" s="225">
        <f>Q259*H259</f>
        <v>0</v>
      </c>
      <c r="S259" s="225">
        <v>0</v>
      </c>
      <c r="T259" s="225">
        <f>S259*H259</f>
        <v>0</v>
      </c>
      <c r="U259" s="226" t="s">
        <v>19</v>
      </c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R259" s="227" t="s">
        <v>447</v>
      </c>
      <c r="AT259" s="227" t="s">
        <v>337</v>
      </c>
      <c r="AU259" s="227" t="s">
        <v>85</v>
      </c>
      <c r="AY259" s="19" t="s">
        <v>335</v>
      </c>
      <c r="BE259" s="228">
        <f>IF(N259="základní",J259,0)</f>
        <v>0</v>
      </c>
      <c r="BF259" s="228">
        <f>IF(N259="snížená",J259,0)</f>
        <v>0</v>
      </c>
      <c r="BG259" s="228">
        <f>IF(N259="zákl. přenesená",J259,0)</f>
        <v>0</v>
      </c>
      <c r="BH259" s="228">
        <f>IF(N259="sníž. přenesená",J259,0)</f>
        <v>0</v>
      </c>
      <c r="BI259" s="228">
        <f>IF(N259="nulová",J259,0)</f>
        <v>0</v>
      </c>
      <c r="BJ259" s="19" t="s">
        <v>83</v>
      </c>
      <c r="BK259" s="228">
        <f>ROUND(I259*H259,2)</f>
        <v>0</v>
      </c>
      <c r="BL259" s="19" t="s">
        <v>447</v>
      </c>
      <c r="BM259" s="227" t="s">
        <v>5739</v>
      </c>
    </row>
    <row r="260" s="2" customFormat="1">
      <c r="A260" s="40"/>
      <c r="B260" s="41"/>
      <c r="C260" s="42"/>
      <c r="D260" s="229" t="s">
        <v>343</v>
      </c>
      <c r="E260" s="42"/>
      <c r="F260" s="230" t="s">
        <v>5740</v>
      </c>
      <c r="G260" s="42"/>
      <c r="H260" s="42"/>
      <c r="I260" s="231"/>
      <c r="J260" s="42"/>
      <c r="K260" s="42"/>
      <c r="L260" s="46"/>
      <c r="M260" s="232"/>
      <c r="N260" s="233"/>
      <c r="O260" s="86"/>
      <c r="P260" s="86"/>
      <c r="Q260" s="86"/>
      <c r="R260" s="86"/>
      <c r="S260" s="86"/>
      <c r="T260" s="86"/>
      <c r="U260" s="87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T260" s="19" t="s">
        <v>343</v>
      </c>
      <c r="AU260" s="19" t="s">
        <v>85</v>
      </c>
    </row>
    <row r="261" s="2" customFormat="1">
      <c r="A261" s="40"/>
      <c r="B261" s="41"/>
      <c r="C261" s="42"/>
      <c r="D261" s="234" t="s">
        <v>345</v>
      </c>
      <c r="E261" s="42"/>
      <c r="F261" s="235" t="s">
        <v>5741</v>
      </c>
      <c r="G261" s="42"/>
      <c r="H261" s="42"/>
      <c r="I261" s="231"/>
      <c r="J261" s="42"/>
      <c r="K261" s="42"/>
      <c r="L261" s="46"/>
      <c r="M261" s="232"/>
      <c r="N261" s="233"/>
      <c r="O261" s="86"/>
      <c r="P261" s="86"/>
      <c r="Q261" s="86"/>
      <c r="R261" s="86"/>
      <c r="S261" s="86"/>
      <c r="T261" s="86"/>
      <c r="U261" s="87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T261" s="19" t="s">
        <v>345</v>
      </c>
      <c r="AU261" s="19" t="s">
        <v>85</v>
      </c>
    </row>
    <row r="262" s="12" customFormat="1" ht="22.8" customHeight="1">
      <c r="A262" s="12"/>
      <c r="B262" s="200"/>
      <c r="C262" s="201"/>
      <c r="D262" s="202" t="s">
        <v>75</v>
      </c>
      <c r="E262" s="214" t="s">
        <v>2101</v>
      </c>
      <c r="F262" s="214" t="s">
        <v>2102</v>
      </c>
      <c r="G262" s="201"/>
      <c r="H262" s="201"/>
      <c r="I262" s="204"/>
      <c r="J262" s="215">
        <f>BK262</f>
        <v>0</v>
      </c>
      <c r="K262" s="201"/>
      <c r="L262" s="206"/>
      <c r="M262" s="207"/>
      <c r="N262" s="208"/>
      <c r="O262" s="208"/>
      <c r="P262" s="209">
        <f>SUM(P263:P286)</f>
        <v>0</v>
      </c>
      <c r="Q262" s="208"/>
      <c r="R262" s="209">
        <f>SUM(R263:R286)</f>
        <v>0.0091245000000000007</v>
      </c>
      <c r="S262" s="208"/>
      <c r="T262" s="209">
        <f>SUM(T263:T286)</f>
        <v>0</v>
      </c>
      <c r="U262" s="210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R262" s="211" t="s">
        <v>85</v>
      </c>
      <c r="AT262" s="212" t="s">
        <v>75</v>
      </c>
      <c r="AU262" s="212" t="s">
        <v>83</v>
      </c>
      <c r="AY262" s="211" t="s">
        <v>335</v>
      </c>
      <c r="BK262" s="213">
        <f>SUM(BK263:BK286)</f>
        <v>0</v>
      </c>
    </row>
    <row r="263" s="2" customFormat="1" ht="16.5" customHeight="1">
      <c r="A263" s="40"/>
      <c r="B263" s="41"/>
      <c r="C263" s="216" t="s">
        <v>648</v>
      </c>
      <c r="D263" s="216" t="s">
        <v>337</v>
      </c>
      <c r="E263" s="217" t="s">
        <v>2104</v>
      </c>
      <c r="F263" s="218" t="s">
        <v>2105</v>
      </c>
      <c r="G263" s="219" t="s">
        <v>388</v>
      </c>
      <c r="H263" s="220">
        <v>27.649999999999999</v>
      </c>
      <c r="I263" s="221"/>
      <c r="J263" s="222">
        <f>ROUND(I263*H263,2)</f>
        <v>0</v>
      </c>
      <c r="K263" s="218" t="s">
        <v>341</v>
      </c>
      <c r="L263" s="46"/>
      <c r="M263" s="223" t="s">
        <v>19</v>
      </c>
      <c r="N263" s="224" t="s">
        <v>47</v>
      </c>
      <c r="O263" s="86"/>
      <c r="P263" s="225">
        <f>O263*H263</f>
        <v>0</v>
      </c>
      <c r="Q263" s="225">
        <v>0</v>
      </c>
      <c r="R263" s="225">
        <f>Q263*H263</f>
        <v>0</v>
      </c>
      <c r="S263" s="225">
        <v>0</v>
      </c>
      <c r="T263" s="225">
        <f>S263*H263</f>
        <v>0</v>
      </c>
      <c r="U263" s="226" t="s">
        <v>19</v>
      </c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R263" s="227" t="s">
        <v>447</v>
      </c>
      <c r="AT263" s="227" t="s">
        <v>337</v>
      </c>
      <c r="AU263" s="227" t="s">
        <v>85</v>
      </c>
      <c r="AY263" s="19" t="s">
        <v>335</v>
      </c>
      <c r="BE263" s="228">
        <f>IF(N263="základní",J263,0)</f>
        <v>0</v>
      </c>
      <c r="BF263" s="228">
        <f>IF(N263="snížená",J263,0)</f>
        <v>0</v>
      </c>
      <c r="BG263" s="228">
        <f>IF(N263="zákl. přenesená",J263,0)</f>
        <v>0</v>
      </c>
      <c r="BH263" s="228">
        <f>IF(N263="sníž. přenesená",J263,0)</f>
        <v>0</v>
      </c>
      <c r="BI263" s="228">
        <f>IF(N263="nulová",J263,0)</f>
        <v>0</v>
      </c>
      <c r="BJ263" s="19" t="s">
        <v>83</v>
      </c>
      <c r="BK263" s="228">
        <f>ROUND(I263*H263,2)</f>
        <v>0</v>
      </c>
      <c r="BL263" s="19" t="s">
        <v>447</v>
      </c>
      <c r="BM263" s="227" t="s">
        <v>5742</v>
      </c>
    </row>
    <row r="264" s="2" customFormat="1">
      <c r="A264" s="40"/>
      <c r="B264" s="41"/>
      <c r="C264" s="42"/>
      <c r="D264" s="229" t="s">
        <v>343</v>
      </c>
      <c r="E264" s="42"/>
      <c r="F264" s="230" t="s">
        <v>2107</v>
      </c>
      <c r="G264" s="42"/>
      <c r="H264" s="42"/>
      <c r="I264" s="231"/>
      <c r="J264" s="42"/>
      <c r="K264" s="42"/>
      <c r="L264" s="46"/>
      <c r="M264" s="232"/>
      <c r="N264" s="233"/>
      <c r="O264" s="86"/>
      <c r="P264" s="86"/>
      <c r="Q264" s="86"/>
      <c r="R264" s="86"/>
      <c r="S264" s="86"/>
      <c r="T264" s="86"/>
      <c r="U264" s="87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T264" s="19" t="s">
        <v>343</v>
      </c>
      <c r="AU264" s="19" t="s">
        <v>85</v>
      </c>
    </row>
    <row r="265" s="2" customFormat="1">
      <c r="A265" s="40"/>
      <c r="B265" s="41"/>
      <c r="C265" s="42"/>
      <c r="D265" s="234" t="s">
        <v>345</v>
      </c>
      <c r="E265" s="42"/>
      <c r="F265" s="235" t="s">
        <v>2108</v>
      </c>
      <c r="G265" s="42"/>
      <c r="H265" s="42"/>
      <c r="I265" s="231"/>
      <c r="J265" s="42"/>
      <c r="K265" s="42"/>
      <c r="L265" s="46"/>
      <c r="M265" s="232"/>
      <c r="N265" s="233"/>
      <c r="O265" s="86"/>
      <c r="P265" s="86"/>
      <c r="Q265" s="86"/>
      <c r="R265" s="86"/>
      <c r="S265" s="86"/>
      <c r="T265" s="86"/>
      <c r="U265" s="87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T265" s="19" t="s">
        <v>345</v>
      </c>
      <c r="AU265" s="19" t="s">
        <v>85</v>
      </c>
    </row>
    <row r="266" s="14" customFormat="1">
      <c r="A266" s="14"/>
      <c r="B266" s="247"/>
      <c r="C266" s="248"/>
      <c r="D266" s="229" t="s">
        <v>347</v>
      </c>
      <c r="E266" s="249" t="s">
        <v>19</v>
      </c>
      <c r="F266" s="250" t="s">
        <v>5553</v>
      </c>
      <c r="G266" s="248"/>
      <c r="H266" s="249" t="s">
        <v>19</v>
      </c>
      <c r="I266" s="251"/>
      <c r="J266" s="248"/>
      <c r="K266" s="248"/>
      <c r="L266" s="252"/>
      <c r="M266" s="253"/>
      <c r="N266" s="254"/>
      <c r="O266" s="254"/>
      <c r="P266" s="254"/>
      <c r="Q266" s="254"/>
      <c r="R266" s="254"/>
      <c r="S266" s="254"/>
      <c r="T266" s="254"/>
      <c r="U266" s="255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T266" s="256" t="s">
        <v>347</v>
      </c>
      <c r="AU266" s="256" t="s">
        <v>85</v>
      </c>
      <c r="AV266" s="14" t="s">
        <v>83</v>
      </c>
      <c r="AW266" s="14" t="s">
        <v>37</v>
      </c>
      <c r="AX266" s="14" t="s">
        <v>76</v>
      </c>
      <c r="AY266" s="256" t="s">
        <v>335</v>
      </c>
    </row>
    <row r="267" s="13" customFormat="1">
      <c r="A267" s="13"/>
      <c r="B267" s="236"/>
      <c r="C267" s="237"/>
      <c r="D267" s="229" t="s">
        <v>347</v>
      </c>
      <c r="E267" s="238" t="s">
        <v>19</v>
      </c>
      <c r="F267" s="239" t="s">
        <v>5743</v>
      </c>
      <c r="G267" s="237"/>
      <c r="H267" s="240">
        <v>7.3499999999999996</v>
      </c>
      <c r="I267" s="241"/>
      <c r="J267" s="237"/>
      <c r="K267" s="237"/>
      <c r="L267" s="242"/>
      <c r="M267" s="243"/>
      <c r="N267" s="244"/>
      <c r="O267" s="244"/>
      <c r="P267" s="244"/>
      <c r="Q267" s="244"/>
      <c r="R267" s="244"/>
      <c r="S267" s="244"/>
      <c r="T267" s="244"/>
      <c r="U267" s="245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T267" s="246" t="s">
        <v>347</v>
      </c>
      <c r="AU267" s="246" t="s">
        <v>85</v>
      </c>
      <c r="AV267" s="13" t="s">
        <v>85</v>
      </c>
      <c r="AW267" s="13" t="s">
        <v>37</v>
      </c>
      <c r="AX267" s="13" t="s">
        <v>76</v>
      </c>
      <c r="AY267" s="246" t="s">
        <v>335</v>
      </c>
    </row>
    <row r="268" s="14" customFormat="1">
      <c r="A268" s="14"/>
      <c r="B268" s="247"/>
      <c r="C268" s="248"/>
      <c r="D268" s="229" t="s">
        <v>347</v>
      </c>
      <c r="E268" s="249" t="s">
        <v>19</v>
      </c>
      <c r="F268" s="250" t="s">
        <v>5574</v>
      </c>
      <c r="G268" s="248"/>
      <c r="H268" s="249" t="s">
        <v>19</v>
      </c>
      <c r="I268" s="251"/>
      <c r="J268" s="248"/>
      <c r="K268" s="248"/>
      <c r="L268" s="252"/>
      <c r="M268" s="253"/>
      <c r="N268" s="254"/>
      <c r="O268" s="254"/>
      <c r="P268" s="254"/>
      <c r="Q268" s="254"/>
      <c r="R268" s="254"/>
      <c r="S268" s="254"/>
      <c r="T268" s="254"/>
      <c r="U268" s="255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T268" s="256" t="s">
        <v>347</v>
      </c>
      <c r="AU268" s="256" t="s">
        <v>85</v>
      </c>
      <c r="AV268" s="14" t="s">
        <v>83</v>
      </c>
      <c r="AW268" s="14" t="s">
        <v>37</v>
      </c>
      <c r="AX268" s="14" t="s">
        <v>76</v>
      </c>
      <c r="AY268" s="256" t="s">
        <v>335</v>
      </c>
    </row>
    <row r="269" s="13" customFormat="1">
      <c r="A269" s="13"/>
      <c r="B269" s="236"/>
      <c r="C269" s="237"/>
      <c r="D269" s="229" t="s">
        <v>347</v>
      </c>
      <c r="E269" s="238" t="s">
        <v>19</v>
      </c>
      <c r="F269" s="239" t="s">
        <v>5581</v>
      </c>
      <c r="G269" s="237"/>
      <c r="H269" s="240">
        <v>20.300000000000001</v>
      </c>
      <c r="I269" s="241"/>
      <c r="J269" s="237"/>
      <c r="K269" s="237"/>
      <c r="L269" s="242"/>
      <c r="M269" s="243"/>
      <c r="N269" s="244"/>
      <c r="O269" s="244"/>
      <c r="P269" s="244"/>
      <c r="Q269" s="244"/>
      <c r="R269" s="244"/>
      <c r="S269" s="244"/>
      <c r="T269" s="244"/>
      <c r="U269" s="245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T269" s="246" t="s">
        <v>347</v>
      </c>
      <c r="AU269" s="246" t="s">
        <v>85</v>
      </c>
      <c r="AV269" s="13" t="s">
        <v>85</v>
      </c>
      <c r="AW269" s="13" t="s">
        <v>37</v>
      </c>
      <c r="AX269" s="13" t="s">
        <v>76</v>
      </c>
      <c r="AY269" s="246" t="s">
        <v>335</v>
      </c>
    </row>
    <row r="270" s="15" customFormat="1">
      <c r="A270" s="15"/>
      <c r="B270" s="267"/>
      <c r="C270" s="268"/>
      <c r="D270" s="229" t="s">
        <v>347</v>
      </c>
      <c r="E270" s="269" t="s">
        <v>19</v>
      </c>
      <c r="F270" s="270" t="s">
        <v>462</v>
      </c>
      <c r="G270" s="268"/>
      <c r="H270" s="271">
        <v>27.649999999999999</v>
      </c>
      <c r="I270" s="272"/>
      <c r="J270" s="268"/>
      <c r="K270" s="268"/>
      <c r="L270" s="273"/>
      <c r="M270" s="274"/>
      <c r="N270" s="275"/>
      <c r="O270" s="275"/>
      <c r="P270" s="275"/>
      <c r="Q270" s="275"/>
      <c r="R270" s="275"/>
      <c r="S270" s="275"/>
      <c r="T270" s="275"/>
      <c r="U270" s="276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T270" s="277" t="s">
        <v>347</v>
      </c>
      <c r="AU270" s="277" t="s">
        <v>85</v>
      </c>
      <c r="AV270" s="15" t="s">
        <v>103</v>
      </c>
      <c r="AW270" s="15" t="s">
        <v>37</v>
      </c>
      <c r="AX270" s="15" t="s">
        <v>83</v>
      </c>
      <c r="AY270" s="277" t="s">
        <v>335</v>
      </c>
    </row>
    <row r="271" s="2" customFormat="1" ht="16.5" customHeight="1">
      <c r="A271" s="40"/>
      <c r="B271" s="41"/>
      <c r="C271" s="216" t="s">
        <v>655</v>
      </c>
      <c r="D271" s="216" t="s">
        <v>337</v>
      </c>
      <c r="E271" s="217" t="s">
        <v>5744</v>
      </c>
      <c r="F271" s="218" t="s">
        <v>5745</v>
      </c>
      <c r="G271" s="219" t="s">
        <v>388</v>
      </c>
      <c r="H271" s="220">
        <v>27.649999999999999</v>
      </c>
      <c r="I271" s="221"/>
      <c r="J271" s="222">
        <f>ROUND(I271*H271,2)</f>
        <v>0</v>
      </c>
      <c r="K271" s="218" t="s">
        <v>341</v>
      </c>
      <c r="L271" s="46"/>
      <c r="M271" s="223" t="s">
        <v>19</v>
      </c>
      <c r="N271" s="224" t="s">
        <v>47</v>
      </c>
      <c r="O271" s="86"/>
      <c r="P271" s="225">
        <f>O271*H271</f>
        <v>0</v>
      </c>
      <c r="Q271" s="225">
        <v>0.00020000000000000001</v>
      </c>
      <c r="R271" s="225">
        <f>Q271*H271</f>
        <v>0.0055300000000000002</v>
      </c>
      <c r="S271" s="225">
        <v>0</v>
      </c>
      <c r="T271" s="225">
        <f>S271*H271</f>
        <v>0</v>
      </c>
      <c r="U271" s="226" t="s">
        <v>19</v>
      </c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R271" s="227" t="s">
        <v>447</v>
      </c>
      <c r="AT271" s="227" t="s">
        <v>337</v>
      </c>
      <c r="AU271" s="227" t="s">
        <v>85</v>
      </c>
      <c r="AY271" s="19" t="s">
        <v>335</v>
      </c>
      <c r="BE271" s="228">
        <f>IF(N271="základní",J271,0)</f>
        <v>0</v>
      </c>
      <c r="BF271" s="228">
        <f>IF(N271="snížená",J271,0)</f>
        <v>0</v>
      </c>
      <c r="BG271" s="228">
        <f>IF(N271="zákl. přenesená",J271,0)</f>
        <v>0</v>
      </c>
      <c r="BH271" s="228">
        <f>IF(N271="sníž. přenesená",J271,0)</f>
        <v>0</v>
      </c>
      <c r="BI271" s="228">
        <f>IF(N271="nulová",J271,0)</f>
        <v>0</v>
      </c>
      <c r="BJ271" s="19" t="s">
        <v>83</v>
      </c>
      <c r="BK271" s="228">
        <f>ROUND(I271*H271,2)</f>
        <v>0</v>
      </c>
      <c r="BL271" s="19" t="s">
        <v>447</v>
      </c>
      <c r="BM271" s="227" t="s">
        <v>5746</v>
      </c>
    </row>
    <row r="272" s="2" customFormat="1">
      <c r="A272" s="40"/>
      <c r="B272" s="41"/>
      <c r="C272" s="42"/>
      <c r="D272" s="229" t="s">
        <v>343</v>
      </c>
      <c r="E272" s="42"/>
      <c r="F272" s="230" t="s">
        <v>5747</v>
      </c>
      <c r="G272" s="42"/>
      <c r="H272" s="42"/>
      <c r="I272" s="231"/>
      <c r="J272" s="42"/>
      <c r="K272" s="42"/>
      <c r="L272" s="46"/>
      <c r="M272" s="232"/>
      <c r="N272" s="233"/>
      <c r="O272" s="86"/>
      <c r="P272" s="86"/>
      <c r="Q272" s="86"/>
      <c r="R272" s="86"/>
      <c r="S272" s="86"/>
      <c r="T272" s="86"/>
      <c r="U272" s="87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T272" s="19" t="s">
        <v>343</v>
      </c>
      <c r="AU272" s="19" t="s">
        <v>85</v>
      </c>
    </row>
    <row r="273" s="2" customFormat="1">
      <c r="A273" s="40"/>
      <c r="B273" s="41"/>
      <c r="C273" s="42"/>
      <c r="D273" s="234" t="s">
        <v>345</v>
      </c>
      <c r="E273" s="42"/>
      <c r="F273" s="235" t="s">
        <v>5748</v>
      </c>
      <c r="G273" s="42"/>
      <c r="H273" s="42"/>
      <c r="I273" s="231"/>
      <c r="J273" s="42"/>
      <c r="K273" s="42"/>
      <c r="L273" s="46"/>
      <c r="M273" s="232"/>
      <c r="N273" s="233"/>
      <c r="O273" s="86"/>
      <c r="P273" s="86"/>
      <c r="Q273" s="86"/>
      <c r="R273" s="86"/>
      <c r="S273" s="86"/>
      <c r="T273" s="86"/>
      <c r="U273" s="87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T273" s="19" t="s">
        <v>345</v>
      </c>
      <c r="AU273" s="19" t="s">
        <v>85</v>
      </c>
    </row>
    <row r="274" s="14" customFormat="1">
      <c r="A274" s="14"/>
      <c r="B274" s="247"/>
      <c r="C274" s="248"/>
      <c r="D274" s="229" t="s">
        <v>347</v>
      </c>
      <c r="E274" s="249" t="s">
        <v>19</v>
      </c>
      <c r="F274" s="250" t="s">
        <v>5553</v>
      </c>
      <c r="G274" s="248"/>
      <c r="H274" s="249" t="s">
        <v>19</v>
      </c>
      <c r="I274" s="251"/>
      <c r="J274" s="248"/>
      <c r="K274" s="248"/>
      <c r="L274" s="252"/>
      <c r="M274" s="253"/>
      <c r="N274" s="254"/>
      <c r="O274" s="254"/>
      <c r="P274" s="254"/>
      <c r="Q274" s="254"/>
      <c r="R274" s="254"/>
      <c r="S274" s="254"/>
      <c r="T274" s="254"/>
      <c r="U274" s="255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T274" s="256" t="s">
        <v>347</v>
      </c>
      <c r="AU274" s="256" t="s">
        <v>85</v>
      </c>
      <c r="AV274" s="14" t="s">
        <v>83</v>
      </c>
      <c r="AW274" s="14" t="s">
        <v>37</v>
      </c>
      <c r="AX274" s="14" t="s">
        <v>76</v>
      </c>
      <c r="AY274" s="256" t="s">
        <v>335</v>
      </c>
    </row>
    <row r="275" s="13" customFormat="1">
      <c r="A275" s="13"/>
      <c r="B275" s="236"/>
      <c r="C275" s="237"/>
      <c r="D275" s="229" t="s">
        <v>347</v>
      </c>
      <c r="E275" s="238" t="s">
        <v>19</v>
      </c>
      <c r="F275" s="239" t="s">
        <v>5743</v>
      </c>
      <c r="G275" s="237"/>
      <c r="H275" s="240">
        <v>7.3499999999999996</v>
      </c>
      <c r="I275" s="241"/>
      <c r="J275" s="237"/>
      <c r="K275" s="237"/>
      <c r="L275" s="242"/>
      <c r="M275" s="243"/>
      <c r="N275" s="244"/>
      <c r="O275" s="244"/>
      <c r="P275" s="244"/>
      <c r="Q275" s="244"/>
      <c r="R275" s="244"/>
      <c r="S275" s="244"/>
      <c r="T275" s="244"/>
      <c r="U275" s="245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T275" s="246" t="s">
        <v>347</v>
      </c>
      <c r="AU275" s="246" t="s">
        <v>85</v>
      </c>
      <c r="AV275" s="13" t="s">
        <v>85</v>
      </c>
      <c r="AW275" s="13" t="s">
        <v>37</v>
      </c>
      <c r="AX275" s="13" t="s">
        <v>76</v>
      </c>
      <c r="AY275" s="246" t="s">
        <v>335</v>
      </c>
    </row>
    <row r="276" s="14" customFormat="1">
      <c r="A276" s="14"/>
      <c r="B276" s="247"/>
      <c r="C276" s="248"/>
      <c r="D276" s="229" t="s">
        <v>347</v>
      </c>
      <c r="E276" s="249" t="s">
        <v>19</v>
      </c>
      <c r="F276" s="250" t="s">
        <v>5574</v>
      </c>
      <c r="G276" s="248"/>
      <c r="H276" s="249" t="s">
        <v>19</v>
      </c>
      <c r="I276" s="251"/>
      <c r="J276" s="248"/>
      <c r="K276" s="248"/>
      <c r="L276" s="252"/>
      <c r="M276" s="253"/>
      <c r="N276" s="254"/>
      <c r="O276" s="254"/>
      <c r="P276" s="254"/>
      <c r="Q276" s="254"/>
      <c r="R276" s="254"/>
      <c r="S276" s="254"/>
      <c r="T276" s="254"/>
      <c r="U276" s="255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T276" s="256" t="s">
        <v>347</v>
      </c>
      <c r="AU276" s="256" t="s">
        <v>85</v>
      </c>
      <c r="AV276" s="14" t="s">
        <v>83</v>
      </c>
      <c r="AW276" s="14" t="s">
        <v>37</v>
      </c>
      <c r="AX276" s="14" t="s">
        <v>76</v>
      </c>
      <c r="AY276" s="256" t="s">
        <v>335</v>
      </c>
    </row>
    <row r="277" s="13" customFormat="1">
      <c r="A277" s="13"/>
      <c r="B277" s="236"/>
      <c r="C277" s="237"/>
      <c r="D277" s="229" t="s">
        <v>347</v>
      </c>
      <c r="E277" s="238" t="s">
        <v>19</v>
      </c>
      <c r="F277" s="239" t="s">
        <v>5581</v>
      </c>
      <c r="G277" s="237"/>
      <c r="H277" s="240">
        <v>20.300000000000001</v>
      </c>
      <c r="I277" s="241"/>
      <c r="J277" s="237"/>
      <c r="K277" s="237"/>
      <c r="L277" s="242"/>
      <c r="M277" s="243"/>
      <c r="N277" s="244"/>
      <c r="O277" s="244"/>
      <c r="P277" s="244"/>
      <c r="Q277" s="244"/>
      <c r="R277" s="244"/>
      <c r="S277" s="244"/>
      <c r="T277" s="244"/>
      <c r="U277" s="245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T277" s="246" t="s">
        <v>347</v>
      </c>
      <c r="AU277" s="246" t="s">
        <v>85</v>
      </c>
      <c r="AV277" s="13" t="s">
        <v>85</v>
      </c>
      <c r="AW277" s="13" t="s">
        <v>37</v>
      </c>
      <c r="AX277" s="13" t="s">
        <v>76</v>
      </c>
      <c r="AY277" s="246" t="s">
        <v>335</v>
      </c>
    </row>
    <row r="278" s="15" customFormat="1">
      <c r="A278" s="15"/>
      <c r="B278" s="267"/>
      <c r="C278" s="268"/>
      <c r="D278" s="229" t="s">
        <v>347</v>
      </c>
      <c r="E278" s="269" t="s">
        <v>19</v>
      </c>
      <c r="F278" s="270" t="s">
        <v>462</v>
      </c>
      <c r="G278" s="268"/>
      <c r="H278" s="271">
        <v>27.649999999999999</v>
      </c>
      <c r="I278" s="272"/>
      <c r="J278" s="268"/>
      <c r="K278" s="268"/>
      <c r="L278" s="273"/>
      <c r="M278" s="274"/>
      <c r="N278" s="275"/>
      <c r="O278" s="275"/>
      <c r="P278" s="275"/>
      <c r="Q278" s="275"/>
      <c r="R278" s="275"/>
      <c r="S278" s="275"/>
      <c r="T278" s="275"/>
      <c r="U278" s="276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T278" s="277" t="s">
        <v>347</v>
      </c>
      <c r="AU278" s="277" t="s">
        <v>85</v>
      </c>
      <c r="AV278" s="15" t="s">
        <v>103</v>
      </c>
      <c r="AW278" s="15" t="s">
        <v>37</v>
      </c>
      <c r="AX278" s="15" t="s">
        <v>83</v>
      </c>
      <c r="AY278" s="277" t="s">
        <v>335</v>
      </c>
    </row>
    <row r="279" s="2" customFormat="1" ht="21.75" customHeight="1">
      <c r="A279" s="40"/>
      <c r="B279" s="41"/>
      <c r="C279" s="216" t="s">
        <v>2440</v>
      </c>
      <c r="D279" s="216" t="s">
        <v>337</v>
      </c>
      <c r="E279" s="217" t="s">
        <v>5749</v>
      </c>
      <c r="F279" s="218" t="s">
        <v>5750</v>
      </c>
      <c r="G279" s="219" t="s">
        <v>388</v>
      </c>
      <c r="H279" s="220">
        <v>27.649999999999999</v>
      </c>
      <c r="I279" s="221"/>
      <c r="J279" s="222">
        <f>ROUND(I279*H279,2)</f>
        <v>0</v>
      </c>
      <c r="K279" s="218" t="s">
        <v>341</v>
      </c>
      <c r="L279" s="46"/>
      <c r="M279" s="223" t="s">
        <v>19</v>
      </c>
      <c r="N279" s="224" t="s">
        <v>47</v>
      </c>
      <c r="O279" s="86"/>
      <c r="P279" s="225">
        <f>O279*H279</f>
        <v>0</v>
      </c>
      <c r="Q279" s="225">
        <v>0.00012999999999999999</v>
      </c>
      <c r="R279" s="225">
        <f>Q279*H279</f>
        <v>0.0035944999999999996</v>
      </c>
      <c r="S279" s="225">
        <v>0</v>
      </c>
      <c r="T279" s="225">
        <f>S279*H279</f>
        <v>0</v>
      </c>
      <c r="U279" s="226" t="s">
        <v>19</v>
      </c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R279" s="227" t="s">
        <v>447</v>
      </c>
      <c r="AT279" s="227" t="s">
        <v>337</v>
      </c>
      <c r="AU279" s="227" t="s">
        <v>85</v>
      </c>
      <c r="AY279" s="19" t="s">
        <v>335</v>
      </c>
      <c r="BE279" s="228">
        <f>IF(N279="základní",J279,0)</f>
        <v>0</v>
      </c>
      <c r="BF279" s="228">
        <f>IF(N279="snížená",J279,0)</f>
        <v>0</v>
      </c>
      <c r="BG279" s="228">
        <f>IF(N279="zákl. přenesená",J279,0)</f>
        <v>0</v>
      </c>
      <c r="BH279" s="228">
        <f>IF(N279="sníž. přenesená",J279,0)</f>
        <v>0</v>
      </c>
      <c r="BI279" s="228">
        <f>IF(N279="nulová",J279,0)</f>
        <v>0</v>
      </c>
      <c r="BJ279" s="19" t="s">
        <v>83</v>
      </c>
      <c r="BK279" s="228">
        <f>ROUND(I279*H279,2)</f>
        <v>0</v>
      </c>
      <c r="BL279" s="19" t="s">
        <v>447</v>
      </c>
      <c r="BM279" s="227" t="s">
        <v>5751</v>
      </c>
    </row>
    <row r="280" s="2" customFormat="1">
      <c r="A280" s="40"/>
      <c r="B280" s="41"/>
      <c r="C280" s="42"/>
      <c r="D280" s="229" t="s">
        <v>343</v>
      </c>
      <c r="E280" s="42"/>
      <c r="F280" s="230" t="s">
        <v>5752</v>
      </c>
      <c r="G280" s="42"/>
      <c r="H280" s="42"/>
      <c r="I280" s="231"/>
      <c r="J280" s="42"/>
      <c r="K280" s="42"/>
      <c r="L280" s="46"/>
      <c r="M280" s="232"/>
      <c r="N280" s="233"/>
      <c r="O280" s="86"/>
      <c r="P280" s="86"/>
      <c r="Q280" s="86"/>
      <c r="R280" s="86"/>
      <c r="S280" s="86"/>
      <c r="T280" s="86"/>
      <c r="U280" s="87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T280" s="19" t="s">
        <v>343</v>
      </c>
      <c r="AU280" s="19" t="s">
        <v>85</v>
      </c>
    </row>
    <row r="281" s="2" customFormat="1">
      <c r="A281" s="40"/>
      <c r="B281" s="41"/>
      <c r="C281" s="42"/>
      <c r="D281" s="234" t="s">
        <v>345</v>
      </c>
      <c r="E281" s="42"/>
      <c r="F281" s="235" t="s">
        <v>5753</v>
      </c>
      <c r="G281" s="42"/>
      <c r="H281" s="42"/>
      <c r="I281" s="231"/>
      <c r="J281" s="42"/>
      <c r="K281" s="42"/>
      <c r="L281" s="46"/>
      <c r="M281" s="232"/>
      <c r="N281" s="233"/>
      <c r="O281" s="86"/>
      <c r="P281" s="86"/>
      <c r="Q281" s="86"/>
      <c r="R281" s="86"/>
      <c r="S281" s="86"/>
      <c r="T281" s="86"/>
      <c r="U281" s="87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T281" s="19" t="s">
        <v>345</v>
      </c>
      <c r="AU281" s="19" t="s">
        <v>85</v>
      </c>
    </row>
    <row r="282" s="14" customFormat="1">
      <c r="A282" s="14"/>
      <c r="B282" s="247"/>
      <c r="C282" s="248"/>
      <c r="D282" s="229" t="s">
        <v>347</v>
      </c>
      <c r="E282" s="249" t="s">
        <v>19</v>
      </c>
      <c r="F282" s="250" t="s">
        <v>5553</v>
      </c>
      <c r="G282" s="248"/>
      <c r="H282" s="249" t="s">
        <v>19</v>
      </c>
      <c r="I282" s="251"/>
      <c r="J282" s="248"/>
      <c r="K282" s="248"/>
      <c r="L282" s="252"/>
      <c r="M282" s="253"/>
      <c r="N282" s="254"/>
      <c r="O282" s="254"/>
      <c r="P282" s="254"/>
      <c r="Q282" s="254"/>
      <c r="R282" s="254"/>
      <c r="S282" s="254"/>
      <c r="T282" s="254"/>
      <c r="U282" s="255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T282" s="256" t="s">
        <v>347</v>
      </c>
      <c r="AU282" s="256" t="s">
        <v>85</v>
      </c>
      <c r="AV282" s="14" t="s">
        <v>83</v>
      </c>
      <c r="AW282" s="14" t="s">
        <v>37</v>
      </c>
      <c r="AX282" s="14" t="s">
        <v>76</v>
      </c>
      <c r="AY282" s="256" t="s">
        <v>335</v>
      </c>
    </row>
    <row r="283" s="13" customFormat="1">
      <c r="A283" s="13"/>
      <c r="B283" s="236"/>
      <c r="C283" s="237"/>
      <c r="D283" s="229" t="s">
        <v>347</v>
      </c>
      <c r="E283" s="238" t="s">
        <v>19</v>
      </c>
      <c r="F283" s="239" t="s">
        <v>5743</v>
      </c>
      <c r="G283" s="237"/>
      <c r="H283" s="240">
        <v>7.3499999999999996</v>
      </c>
      <c r="I283" s="241"/>
      <c r="J283" s="237"/>
      <c r="K283" s="237"/>
      <c r="L283" s="242"/>
      <c r="M283" s="243"/>
      <c r="N283" s="244"/>
      <c r="O283" s="244"/>
      <c r="P283" s="244"/>
      <c r="Q283" s="244"/>
      <c r="R283" s="244"/>
      <c r="S283" s="244"/>
      <c r="T283" s="244"/>
      <c r="U283" s="245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T283" s="246" t="s">
        <v>347</v>
      </c>
      <c r="AU283" s="246" t="s">
        <v>85</v>
      </c>
      <c r="AV283" s="13" t="s">
        <v>85</v>
      </c>
      <c r="AW283" s="13" t="s">
        <v>37</v>
      </c>
      <c r="AX283" s="13" t="s">
        <v>76</v>
      </c>
      <c r="AY283" s="246" t="s">
        <v>335</v>
      </c>
    </row>
    <row r="284" s="14" customFormat="1">
      <c r="A284" s="14"/>
      <c r="B284" s="247"/>
      <c r="C284" s="248"/>
      <c r="D284" s="229" t="s">
        <v>347</v>
      </c>
      <c r="E284" s="249" t="s">
        <v>19</v>
      </c>
      <c r="F284" s="250" t="s">
        <v>5574</v>
      </c>
      <c r="G284" s="248"/>
      <c r="H284" s="249" t="s">
        <v>19</v>
      </c>
      <c r="I284" s="251"/>
      <c r="J284" s="248"/>
      <c r="K284" s="248"/>
      <c r="L284" s="252"/>
      <c r="M284" s="253"/>
      <c r="N284" s="254"/>
      <c r="O284" s="254"/>
      <c r="P284" s="254"/>
      <c r="Q284" s="254"/>
      <c r="R284" s="254"/>
      <c r="S284" s="254"/>
      <c r="T284" s="254"/>
      <c r="U284" s="255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T284" s="256" t="s">
        <v>347</v>
      </c>
      <c r="AU284" s="256" t="s">
        <v>85</v>
      </c>
      <c r="AV284" s="14" t="s">
        <v>83</v>
      </c>
      <c r="AW284" s="14" t="s">
        <v>37</v>
      </c>
      <c r="AX284" s="14" t="s">
        <v>76</v>
      </c>
      <c r="AY284" s="256" t="s">
        <v>335</v>
      </c>
    </row>
    <row r="285" s="13" customFormat="1">
      <c r="A285" s="13"/>
      <c r="B285" s="236"/>
      <c r="C285" s="237"/>
      <c r="D285" s="229" t="s">
        <v>347</v>
      </c>
      <c r="E285" s="238" t="s">
        <v>19</v>
      </c>
      <c r="F285" s="239" t="s">
        <v>5581</v>
      </c>
      <c r="G285" s="237"/>
      <c r="H285" s="240">
        <v>20.300000000000001</v>
      </c>
      <c r="I285" s="241"/>
      <c r="J285" s="237"/>
      <c r="K285" s="237"/>
      <c r="L285" s="242"/>
      <c r="M285" s="243"/>
      <c r="N285" s="244"/>
      <c r="O285" s="244"/>
      <c r="P285" s="244"/>
      <c r="Q285" s="244"/>
      <c r="R285" s="244"/>
      <c r="S285" s="244"/>
      <c r="T285" s="244"/>
      <c r="U285" s="245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T285" s="246" t="s">
        <v>347</v>
      </c>
      <c r="AU285" s="246" t="s">
        <v>85</v>
      </c>
      <c r="AV285" s="13" t="s">
        <v>85</v>
      </c>
      <c r="AW285" s="13" t="s">
        <v>37</v>
      </c>
      <c r="AX285" s="13" t="s">
        <v>76</v>
      </c>
      <c r="AY285" s="246" t="s">
        <v>335</v>
      </c>
    </row>
    <row r="286" s="15" customFormat="1">
      <c r="A286" s="15"/>
      <c r="B286" s="267"/>
      <c r="C286" s="268"/>
      <c r="D286" s="229" t="s">
        <v>347</v>
      </c>
      <c r="E286" s="269" t="s">
        <v>19</v>
      </c>
      <c r="F286" s="270" t="s">
        <v>462</v>
      </c>
      <c r="G286" s="268"/>
      <c r="H286" s="271">
        <v>27.649999999999999</v>
      </c>
      <c r="I286" s="272"/>
      <c r="J286" s="268"/>
      <c r="K286" s="268"/>
      <c r="L286" s="273"/>
      <c r="M286" s="274"/>
      <c r="N286" s="275"/>
      <c r="O286" s="275"/>
      <c r="P286" s="275"/>
      <c r="Q286" s="275"/>
      <c r="R286" s="275"/>
      <c r="S286" s="275"/>
      <c r="T286" s="275"/>
      <c r="U286" s="276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T286" s="277" t="s">
        <v>347</v>
      </c>
      <c r="AU286" s="277" t="s">
        <v>85</v>
      </c>
      <c r="AV286" s="15" t="s">
        <v>103</v>
      </c>
      <c r="AW286" s="15" t="s">
        <v>37</v>
      </c>
      <c r="AX286" s="15" t="s">
        <v>83</v>
      </c>
      <c r="AY286" s="277" t="s">
        <v>335</v>
      </c>
    </row>
    <row r="287" s="12" customFormat="1" ht="25.92" customHeight="1">
      <c r="A287" s="12"/>
      <c r="B287" s="200"/>
      <c r="C287" s="201"/>
      <c r="D287" s="202" t="s">
        <v>75</v>
      </c>
      <c r="E287" s="203" t="s">
        <v>2137</v>
      </c>
      <c r="F287" s="203" t="s">
        <v>2138</v>
      </c>
      <c r="G287" s="201"/>
      <c r="H287" s="201"/>
      <c r="I287" s="204"/>
      <c r="J287" s="205">
        <f>BK287</f>
        <v>0</v>
      </c>
      <c r="K287" s="201"/>
      <c r="L287" s="206"/>
      <c r="M287" s="207"/>
      <c r="N287" s="208"/>
      <c r="O287" s="208"/>
      <c r="P287" s="209">
        <f>SUM(P288:P293)</f>
        <v>0</v>
      </c>
      <c r="Q287" s="208"/>
      <c r="R287" s="209">
        <f>SUM(R288:R293)</f>
        <v>0</v>
      </c>
      <c r="S287" s="208"/>
      <c r="T287" s="209">
        <f>SUM(T288:T293)</f>
        <v>0</v>
      </c>
      <c r="U287" s="210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R287" s="211" t="s">
        <v>103</v>
      </c>
      <c r="AT287" s="212" t="s">
        <v>75</v>
      </c>
      <c r="AU287" s="212" t="s">
        <v>76</v>
      </c>
      <c r="AY287" s="211" t="s">
        <v>335</v>
      </c>
      <c r="BK287" s="213">
        <f>SUM(BK288:BK293)</f>
        <v>0</v>
      </c>
    </row>
    <row r="288" s="2" customFormat="1" ht="16.5" customHeight="1">
      <c r="A288" s="40"/>
      <c r="B288" s="41"/>
      <c r="C288" s="216" t="s">
        <v>2449</v>
      </c>
      <c r="D288" s="216" t="s">
        <v>337</v>
      </c>
      <c r="E288" s="217" t="s">
        <v>4516</v>
      </c>
      <c r="F288" s="218" t="s">
        <v>4517</v>
      </c>
      <c r="G288" s="219" t="s">
        <v>340</v>
      </c>
      <c r="H288" s="220">
        <v>10</v>
      </c>
      <c r="I288" s="221"/>
      <c r="J288" s="222">
        <f>ROUND(I288*H288,2)</f>
        <v>0</v>
      </c>
      <c r="K288" s="218" t="s">
        <v>341</v>
      </c>
      <c r="L288" s="46"/>
      <c r="M288" s="223" t="s">
        <v>19</v>
      </c>
      <c r="N288" s="224" t="s">
        <v>47</v>
      </c>
      <c r="O288" s="86"/>
      <c r="P288" s="225">
        <f>O288*H288</f>
        <v>0</v>
      </c>
      <c r="Q288" s="225">
        <v>0</v>
      </c>
      <c r="R288" s="225">
        <f>Q288*H288</f>
        <v>0</v>
      </c>
      <c r="S288" s="225">
        <v>0</v>
      </c>
      <c r="T288" s="225">
        <f>S288*H288</f>
        <v>0</v>
      </c>
      <c r="U288" s="226" t="s">
        <v>19</v>
      </c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R288" s="227" t="s">
        <v>2142</v>
      </c>
      <c r="AT288" s="227" t="s">
        <v>337</v>
      </c>
      <c r="AU288" s="227" t="s">
        <v>83</v>
      </c>
      <c r="AY288" s="19" t="s">
        <v>335</v>
      </c>
      <c r="BE288" s="228">
        <f>IF(N288="základní",J288,0)</f>
        <v>0</v>
      </c>
      <c r="BF288" s="228">
        <f>IF(N288="snížená",J288,0)</f>
        <v>0</v>
      </c>
      <c r="BG288" s="228">
        <f>IF(N288="zákl. přenesená",J288,0)</f>
        <v>0</v>
      </c>
      <c r="BH288" s="228">
        <f>IF(N288="sníž. přenesená",J288,0)</f>
        <v>0</v>
      </c>
      <c r="BI288" s="228">
        <f>IF(N288="nulová",J288,0)</f>
        <v>0</v>
      </c>
      <c r="BJ288" s="19" t="s">
        <v>83</v>
      </c>
      <c r="BK288" s="228">
        <f>ROUND(I288*H288,2)</f>
        <v>0</v>
      </c>
      <c r="BL288" s="19" t="s">
        <v>2142</v>
      </c>
      <c r="BM288" s="227" t="s">
        <v>5754</v>
      </c>
    </row>
    <row r="289" s="2" customFormat="1">
      <c r="A289" s="40"/>
      <c r="B289" s="41"/>
      <c r="C289" s="42"/>
      <c r="D289" s="229" t="s">
        <v>343</v>
      </c>
      <c r="E289" s="42"/>
      <c r="F289" s="230" t="s">
        <v>4519</v>
      </c>
      <c r="G289" s="42"/>
      <c r="H289" s="42"/>
      <c r="I289" s="231"/>
      <c r="J289" s="42"/>
      <c r="K289" s="42"/>
      <c r="L289" s="46"/>
      <c r="M289" s="232"/>
      <c r="N289" s="233"/>
      <c r="O289" s="86"/>
      <c r="P289" s="86"/>
      <c r="Q289" s="86"/>
      <c r="R289" s="86"/>
      <c r="S289" s="86"/>
      <c r="T289" s="86"/>
      <c r="U289" s="87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T289" s="19" t="s">
        <v>343</v>
      </c>
      <c r="AU289" s="19" t="s">
        <v>83</v>
      </c>
    </row>
    <row r="290" s="2" customFormat="1">
      <c r="A290" s="40"/>
      <c r="B290" s="41"/>
      <c r="C290" s="42"/>
      <c r="D290" s="234" t="s">
        <v>345</v>
      </c>
      <c r="E290" s="42"/>
      <c r="F290" s="235" t="s">
        <v>4520</v>
      </c>
      <c r="G290" s="42"/>
      <c r="H290" s="42"/>
      <c r="I290" s="231"/>
      <c r="J290" s="42"/>
      <c r="K290" s="42"/>
      <c r="L290" s="46"/>
      <c r="M290" s="232"/>
      <c r="N290" s="233"/>
      <c r="O290" s="86"/>
      <c r="P290" s="86"/>
      <c r="Q290" s="86"/>
      <c r="R290" s="86"/>
      <c r="S290" s="86"/>
      <c r="T290" s="86"/>
      <c r="U290" s="87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T290" s="19" t="s">
        <v>345</v>
      </c>
      <c r="AU290" s="19" t="s">
        <v>83</v>
      </c>
    </row>
    <row r="291" s="2" customFormat="1" ht="16.5" customHeight="1">
      <c r="A291" s="40"/>
      <c r="B291" s="41"/>
      <c r="C291" s="216" t="s">
        <v>663</v>
      </c>
      <c r="D291" s="216" t="s">
        <v>337</v>
      </c>
      <c r="E291" s="217" t="s">
        <v>2140</v>
      </c>
      <c r="F291" s="218" t="s">
        <v>2141</v>
      </c>
      <c r="G291" s="219" t="s">
        <v>340</v>
      </c>
      <c r="H291" s="220">
        <v>8</v>
      </c>
      <c r="I291" s="221"/>
      <c r="J291" s="222">
        <f>ROUND(I291*H291,2)</f>
        <v>0</v>
      </c>
      <c r="K291" s="218" t="s">
        <v>19</v>
      </c>
      <c r="L291" s="46"/>
      <c r="M291" s="223" t="s">
        <v>19</v>
      </c>
      <c r="N291" s="224" t="s">
        <v>47</v>
      </c>
      <c r="O291" s="86"/>
      <c r="P291" s="225">
        <f>O291*H291</f>
        <v>0</v>
      </c>
      <c r="Q291" s="225">
        <v>0</v>
      </c>
      <c r="R291" s="225">
        <f>Q291*H291</f>
        <v>0</v>
      </c>
      <c r="S291" s="225">
        <v>0</v>
      </c>
      <c r="T291" s="225">
        <f>S291*H291</f>
        <v>0</v>
      </c>
      <c r="U291" s="226" t="s">
        <v>19</v>
      </c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R291" s="227" t="s">
        <v>2142</v>
      </c>
      <c r="AT291" s="227" t="s">
        <v>337</v>
      </c>
      <c r="AU291" s="227" t="s">
        <v>83</v>
      </c>
      <c r="AY291" s="19" t="s">
        <v>335</v>
      </c>
      <c r="BE291" s="228">
        <f>IF(N291="základní",J291,0)</f>
        <v>0</v>
      </c>
      <c r="BF291" s="228">
        <f>IF(N291="snížená",J291,0)</f>
        <v>0</v>
      </c>
      <c r="BG291" s="228">
        <f>IF(N291="zákl. přenesená",J291,0)</f>
        <v>0</v>
      </c>
      <c r="BH291" s="228">
        <f>IF(N291="sníž. přenesená",J291,0)</f>
        <v>0</v>
      </c>
      <c r="BI291" s="228">
        <f>IF(N291="nulová",J291,0)</f>
        <v>0</v>
      </c>
      <c r="BJ291" s="19" t="s">
        <v>83</v>
      </c>
      <c r="BK291" s="228">
        <f>ROUND(I291*H291,2)</f>
        <v>0</v>
      </c>
      <c r="BL291" s="19" t="s">
        <v>2142</v>
      </c>
      <c r="BM291" s="227" t="s">
        <v>5755</v>
      </c>
    </row>
    <row r="292" s="2" customFormat="1">
      <c r="A292" s="40"/>
      <c r="B292" s="41"/>
      <c r="C292" s="42"/>
      <c r="D292" s="229" t="s">
        <v>343</v>
      </c>
      <c r="E292" s="42"/>
      <c r="F292" s="230" t="s">
        <v>2144</v>
      </c>
      <c r="G292" s="42"/>
      <c r="H292" s="42"/>
      <c r="I292" s="231"/>
      <c r="J292" s="42"/>
      <c r="K292" s="42"/>
      <c r="L292" s="46"/>
      <c r="M292" s="232"/>
      <c r="N292" s="233"/>
      <c r="O292" s="86"/>
      <c r="P292" s="86"/>
      <c r="Q292" s="86"/>
      <c r="R292" s="86"/>
      <c r="S292" s="86"/>
      <c r="T292" s="86"/>
      <c r="U292" s="87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T292" s="19" t="s">
        <v>343</v>
      </c>
      <c r="AU292" s="19" t="s">
        <v>83</v>
      </c>
    </row>
    <row r="293" s="13" customFormat="1">
      <c r="A293" s="13"/>
      <c r="B293" s="236"/>
      <c r="C293" s="237"/>
      <c r="D293" s="229" t="s">
        <v>347</v>
      </c>
      <c r="E293" s="238" t="s">
        <v>19</v>
      </c>
      <c r="F293" s="239" t="s">
        <v>5756</v>
      </c>
      <c r="G293" s="237"/>
      <c r="H293" s="240">
        <v>8</v>
      </c>
      <c r="I293" s="241"/>
      <c r="J293" s="237"/>
      <c r="K293" s="237"/>
      <c r="L293" s="242"/>
      <c r="M293" s="290"/>
      <c r="N293" s="291"/>
      <c r="O293" s="291"/>
      <c r="P293" s="291"/>
      <c r="Q293" s="291"/>
      <c r="R293" s="291"/>
      <c r="S293" s="291"/>
      <c r="T293" s="291"/>
      <c r="U293" s="292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T293" s="246" t="s">
        <v>347</v>
      </c>
      <c r="AU293" s="246" t="s">
        <v>83</v>
      </c>
      <c r="AV293" s="13" t="s">
        <v>85</v>
      </c>
      <c r="AW293" s="13" t="s">
        <v>37</v>
      </c>
      <c r="AX293" s="13" t="s">
        <v>83</v>
      </c>
      <c r="AY293" s="246" t="s">
        <v>335</v>
      </c>
    </row>
    <row r="294" s="2" customFormat="1" ht="6.96" customHeight="1">
      <c r="A294" s="40"/>
      <c r="B294" s="61"/>
      <c r="C294" s="62"/>
      <c r="D294" s="62"/>
      <c r="E294" s="62"/>
      <c r="F294" s="62"/>
      <c r="G294" s="62"/>
      <c r="H294" s="62"/>
      <c r="I294" s="62"/>
      <c r="J294" s="62"/>
      <c r="K294" s="62"/>
      <c r="L294" s="46"/>
      <c r="M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</row>
  </sheetData>
  <sheetProtection sheet="1" autoFilter="0" formatColumns="0" formatRows="0" objects="1" scenarios="1" spinCount="100000" saltValue="70ZuhLdIlxBft2ewDo6JPh9qRPhhIVogNY94v69puvWg5tC70sl6pXWWOd31mrMjeZxv7lnRY1kWVARcxVcpGw==" hashValue="w6WikcNsPvTAexgCj5vUE7DLP7d/x9Yq3taT+sd6Hqh2rNBocx6szbDVI8EKDBLw+Oh3xhA9aRp13DAKSxBMCw==" algorithmName="SHA-512" password="B0A8"/>
  <autoFilter ref="C90:K293"/>
  <mergeCells count="9">
    <mergeCell ref="E7:H7"/>
    <mergeCell ref="E9:H9"/>
    <mergeCell ref="E18:H18"/>
    <mergeCell ref="E27:H27"/>
    <mergeCell ref="E48:H48"/>
    <mergeCell ref="E50:H50"/>
    <mergeCell ref="E81:H81"/>
    <mergeCell ref="E83:H83"/>
    <mergeCell ref="L2:V2"/>
  </mergeCells>
  <hyperlinks>
    <hyperlink ref="F96" r:id="rId1" display="https://podminky.urs.cz/item/CS_URS_2022_02/310236261"/>
    <hyperlink ref="F100" r:id="rId2" display="https://podminky.urs.cz/item/CS_URS_2022_02/310239211"/>
    <hyperlink ref="F105" r:id="rId3" display="https://podminky.urs.cz/item/CS_URS_2022_02/317234410"/>
    <hyperlink ref="F110" r:id="rId4" display="https://podminky.urs.cz/item/CS_URS_2022_02/317944323"/>
    <hyperlink ref="F115" r:id="rId5" display="https://podminky.urs.cz/item/CS_URS_2022_02/342272245"/>
    <hyperlink ref="F121" r:id="rId6" display="https://podminky.urs.cz/item/CS_URS_2022_02/612321141"/>
    <hyperlink ref="F126" r:id="rId7" display="https://podminky.urs.cz/item/CS_URS_2022_02/612325215"/>
    <hyperlink ref="F131" r:id="rId8" display="https://podminky.urs.cz/item/CS_URS_2022_02/622326259"/>
    <hyperlink ref="F137" r:id="rId9" display="https://podminky.urs.cz/item/CS_URS_2022_02/961044111"/>
    <hyperlink ref="F147" r:id="rId10" display="https://podminky.urs.cz/item/CS_URS_2022_02/962032230"/>
    <hyperlink ref="F155" r:id="rId11" display="https://podminky.urs.cz/item/CS_URS_2022_02/962032231"/>
    <hyperlink ref="F159" r:id="rId12" display="https://podminky.urs.cz/item/CS_URS_2022_02/968072246"/>
    <hyperlink ref="F164" r:id="rId13" display="https://podminky.urs.cz/item/CS_URS_2022_02/968072456"/>
    <hyperlink ref="F169" r:id="rId14" display="https://podminky.urs.cz/item/CS_URS_2022_02/971033361"/>
    <hyperlink ref="F173" r:id="rId15" display="https://podminky.urs.cz/item/CS_URS_2022_02/997013111"/>
    <hyperlink ref="F176" r:id="rId16" display="https://podminky.urs.cz/item/CS_URS_2022_02/997013501"/>
    <hyperlink ref="F179" r:id="rId17" display="https://podminky.urs.cz/item/CS_URS_2022_02/997013509"/>
    <hyperlink ref="F183" r:id="rId18" display="https://podminky.urs.cz/item/CS_URS_2022_02/997013871"/>
    <hyperlink ref="F187" r:id="rId19" display="https://podminky.urs.cz/item/CS_URS_2022_02/998011001"/>
    <hyperlink ref="F192" r:id="rId20" display="https://podminky.urs.cz/item/CS_URS_2022_02/741110511"/>
    <hyperlink ref="F199" r:id="rId21" display="https://podminky.urs.cz/item/CS_URS_2022_02/741112051"/>
    <hyperlink ref="F205" r:id="rId22" display="https://podminky.urs.cz/item/CS_URS_2022_02/741122211"/>
    <hyperlink ref="F212" r:id="rId23" display="https://podminky.urs.cz/item/CS_URS_2022_02/741130001"/>
    <hyperlink ref="F216" r:id="rId24" display="https://podminky.urs.cz/item/CS_URS_2022_02/741810001"/>
    <hyperlink ref="F219" r:id="rId25" display="https://podminky.urs.cz/item/CS_URS_2022_02/998741101"/>
    <hyperlink ref="F223" r:id="rId26" display="https://podminky.urs.cz/item/CS_URS_2022_02/751111013"/>
    <hyperlink ref="F228" r:id="rId27" display="https://podminky.urs.cz/item/CS_URS_2022_02/751311803"/>
    <hyperlink ref="F231" r:id="rId28" display="https://podminky.urs.cz/item/CS_URS_2022_02/751398013"/>
    <hyperlink ref="F236" r:id="rId29" display="https://podminky.urs.cz/item/CS_URS_2022_02/751510043"/>
    <hyperlink ref="F239" r:id="rId30" display="https://podminky.urs.cz/item/CS_URS_2022_02/751514680"/>
    <hyperlink ref="F244" r:id="rId31" display="https://podminky.urs.cz/item/CS_URS_2022_02/998751101"/>
    <hyperlink ref="F248" r:id="rId32" display="https://podminky.urs.cz/item/CS_URS_2022_02/767161821"/>
    <hyperlink ref="F251" r:id="rId33" display="https://podminky.urs.cz/item/CS_URS_2022_02/767640221"/>
    <hyperlink ref="F256" r:id="rId34" display="https://podminky.urs.cz/item/CS_URS_2022_02/767640322"/>
    <hyperlink ref="F261" r:id="rId35" display="https://podminky.urs.cz/item/CS_URS_2022_02/998767101"/>
    <hyperlink ref="F265" r:id="rId36" display="https://podminky.urs.cz/item/CS_URS_2022_02/784111001"/>
    <hyperlink ref="F273" r:id="rId37" display="https://podminky.urs.cz/item/CS_URS_2022_02/784181101"/>
    <hyperlink ref="F281" r:id="rId38" display="https://podminky.urs.cz/item/CS_URS_2022_02/784211001"/>
    <hyperlink ref="F290" r:id="rId39" display="https://podminky.urs.cz/item/CS_URS_2022_02/HZS2232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40"/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4.16016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134</v>
      </c>
    </row>
    <row r="3" s="1" customFormat="1" ht="6.96" customHeight="1"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22"/>
      <c r="AT3" s="19" t="s">
        <v>85</v>
      </c>
    </row>
    <row r="4" s="1" customFormat="1" ht="24.96" customHeight="1">
      <c r="B4" s="22"/>
      <c r="D4" s="144" t="s">
        <v>174</v>
      </c>
      <c r="L4" s="22"/>
      <c r="M4" s="145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6" t="s">
        <v>16</v>
      </c>
      <c r="L6" s="22"/>
    </row>
    <row r="7" s="1" customFormat="1" ht="26.25" customHeight="1">
      <c r="B7" s="22"/>
      <c r="E7" s="147" t="str">
        <f>'Rekapitulace stavby'!K6</f>
        <v>PROJEKT NA STAVBU HALY PRO DEPONACI SILNIČNÍCH VOZIDEL JHV VE VOZOVNĚ STŘEŠOVICE</v>
      </c>
      <c r="F7" s="146"/>
      <c r="G7" s="146"/>
      <c r="H7" s="146"/>
      <c r="L7" s="22"/>
    </row>
    <row r="8" s="1" customFormat="1" ht="12" customHeight="1">
      <c r="B8" s="22"/>
      <c r="D8" s="146" t="s">
        <v>187</v>
      </c>
      <c r="L8" s="22"/>
    </row>
    <row r="9" s="2" customFormat="1" ht="16.5" customHeight="1">
      <c r="A9" s="40"/>
      <c r="B9" s="46"/>
      <c r="C9" s="40"/>
      <c r="D9" s="40"/>
      <c r="E9" s="147" t="s">
        <v>5757</v>
      </c>
      <c r="F9" s="40"/>
      <c r="G9" s="40"/>
      <c r="H9" s="40"/>
      <c r="I9" s="40"/>
      <c r="J9" s="40"/>
      <c r="K9" s="40"/>
      <c r="L9" s="148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="2" customFormat="1" ht="12" customHeight="1">
      <c r="A10" s="40"/>
      <c r="B10" s="46"/>
      <c r="C10" s="40"/>
      <c r="D10" s="146" t="s">
        <v>195</v>
      </c>
      <c r="E10" s="40"/>
      <c r="F10" s="40"/>
      <c r="G10" s="40"/>
      <c r="H10" s="40"/>
      <c r="I10" s="40"/>
      <c r="J10" s="40"/>
      <c r="K10" s="40"/>
      <c r="L10" s="148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="2" customFormat="1" ht="16.5" customHeight="1">
      <c r="A11" s="40"/>
      <c r="B11" s="46"/>
      <c r="C11" s="40"/>
      <c r="D11" s="40"/>
      <c r="E11" s="149" t="s">
        <v>5758</v>
      </c>
      <c r="F11" s="40"/>
      <c r="G11" s="40"/>
      <c r="H11" s="40"/>
      <c r="I11" s="40"/>
      <c r="J11" s="40"/>
      <c r="K11" s="40"/>
      <c r="L11" s="148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>
      <c r="A12" s="40"/>
      <c r="B12" s="46"/>
      <c r="C12" s="40"/>
      <c r="D12" s="40"/>
      <c r="E12" s="40"/>
      <c r="F12" s="40"/>
      <c r="G12" s="40"/>
      <c r="H12" s="40"/>
      <c r="I12" s="40"/>
      <c r="J12" s="40"/>
      <c r="K12" s="40"/>
      <c r="L12" s="148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2" customHeight="1">
      <c r="A13" s="40"/>
      <c r="B13" s="46"/>
      <c r="C13" s="40"/>
      <c r="D13" s="146" t="s">
        <v>18</v>
      </c>
      <c r="E13" s="40"/>
      <c r="F13" s="135" t="s">
        <v>19</v>
      </c>
      <c r="G13" s="40"/>
      <c r="H13" s="40"/>
      <c r="I13" s="146" t="s">
        <v>20</v>
      </c>
      <c r="J13" s="135" t="s">
        <v>19</v>
      </c>
      <c r="K13" s="40"/>
      <c r="L13" s="148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 ht="12" customHeight="1">
      <c r="A14" s="40"/>
      <c r="B14" s="46"/>
      <c r="C14" s="40"/>
      <c r="D14" s="146" t="s">
        <v>21</v>
      </c>
      <c r="E14" s="40"/>
      <c r="F14" s="135" t="s">
        <v>22</v>
      </c>
      <c r="G14" s="40"/>
      <c r="H14" s="40"/>
      <c r="I14" s="146" t="s">
        <v>23</v>
      </c>
      <c r="J14" s="150" t="str">
        <f>'Rekapitulace stavby'!AN8</f>
        <v>30. 1. 2023</v>
      </c>
      <c r="K14" s="40"/>
      <c r="L14" s="148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0.8" customHeight="1">
      <c r="A15" s="40"/>
      <c r="B15" s="46"/>
      <c r="C15" s="40"/>
      <c r="D15" s="40"/>
      <c r="E15" s="40"/>
      <c r="F15" s="40"/>
      <c r="G15" s="40"/>
      <c r="H15" s="40"/>
      <c r="I15" s="40"/>
      <c r="J15" s="40"/>
      <c r="K15" s="40"/>
      <c r="L15" s="148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6" t="s">
        <v>25</v>
      </c>
      <c r="E16" s="40"/>
      <c r="F16" s="40"/>
      <c r="G16" s="40"/>
      <c r="H16" s="40"/>
      <c r="I16" s="146" t="s">
        <v>26</v>
      </c>
      <c r="J16" s="135" t="s">
        <v>27</v>
      </c>
      <c r="K16" s="40"/>
      <c r="L16" s="148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8" customHeight="1">
      <c r="A17" s="40"/>
      <c r="B17" s="46"/>
      <c r="C17" s="40"/>
      <c r="D17" s="40"/>
      <c r="E17" s="135" t="s">
        <v>28</v>
      </c>
      <c r="F17" s="40"/>
      <c r="G17" s="40"/>
      <c r="H17" s="40"/>
      <c r="I17" s="146" t="s">
        <v>29</v>
      </c>
      <c r="J17" s="135" t="s">
        <v>30</v>
      </c>
      <c r="K17" s="40"/>
      <c r="L17" s="148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6.96" customHeight="1">
      <c r="A18" s="40"/>
      <c r="B18" s="46"/>
      <c r="C18" s="40"/>
      <c r="D18" s="40"/>
      <c r="E18" s="40"/>
      <c r="F18" s="40"/>
      <c r="G18" s="40"/>
      <c r="H18" s="40"/>
      <c r="I18" s="40"/>
      <c r="J18" s="40"/>
      <c r="K18" s="40"/>
      <c r="L18" s="148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2" customHeight="1">
      <c r="A19" s="40"/>
      <c r="B19" s="46"/>
      <c r="C19" s="40"/>
      <c r="D19" s="146" t="s">
        <v>31</v>
      </c>
      <c r="E19" s="40"/>
      <c r="F19" s="40"/>
      <c r="G19" s="40"/>
      <c r="H19" s="40"/>
      <c r="I19" s="146" t="s">
        <v>26</v>
      </c>
      <c r="J19" s="35" t="str">
        <f>'Rekapitulace stavby'!AN13</f>
        <v>Vyplň údaj</v>
      </c>
      <c r="K19" s="40"/>
      <c r="L19" s="148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18" customHeight="1">
      <c r="A20" s="40"/>
      <c r="B20" s="46"/>
      <c r="C20" s="40"/>
      <c r="D20" s="40"/>
      <c r="E20" s="35" t="str">
        <f>'Rekapitulace stavby'!E14</f>
        <v>Vyplň údaj</v>
      </c>
      <c r="F20" s="135"/>
      <c r="G20" s="135"/>
      <c r="H20" s="135"/>
      <c r="I20" s="146" t="s">
        <v>29</v>
      </c>
      <c r="J20" s="35" t="str">
        <f>'Rekapitulace stavby'!AN14</f>
        <v>Vyplň údaj</v>
      </c>
      <c r="K20" s="40"/>
      <c r="L20" s="148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6.96" customHeight="1">
      <c r="A21" s="40"/>
      <c r="B21" s="46"/>
      <c r="C21" s="40"/>
      <c r="D21" s="40"/>
      <c r="E21" s="40"/>
      <c r="F21" s="40"/>
      <c r="G21" s="40"/>
      <c r="H21" s="40"/>
      <c r="I21" s="40"/>
      <c r="J21" s="40"/>
      <c r="K21" s="40"/>
      <c r="L21" s="148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2" customHeight="1">
      <c r="A22" s="40"/>
      <c r="B22" s="46"/>
      <c r="C22" s="40"/>
      <c r="D22" s="146" t="s">
        <v>33</v>
      </c>
      <c r="E22" s="40"/>
      <c r="F22" s="40"/>
      <c r="G22" s="40"/>
      <c r="H22" s="40"/>
      <c r="I22" s="146" t="s">
        <v>26</v>
      </c>
      <c r="J22" s="135" t="s">
        <v>34</v>
      </c>
      <c r="K22" s="40"/>
      <c r="L22" s="148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18" customHeight="1">
      <c r="A23" s="40"/>
      <c r="B23" s="46"/>
      <c r="C23" s="40"/>
      <c r="D23" s="40"/>
      <c r="E23" s="135" t="s">
        <v>35</v>
      </c>
      <c r="F23" s="40"/>
      <c r="G23" s="40"/>
      <c r="H23" s="40"/>
      <c r="I23" s="146" t="s">
        <v>29</v>
      </c>
      <c r="J23" s="135" t="s">
        <v>36</v>
      </c>
      <c r="K23" s="40"/>
      <c r="L23" s="148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6.96" customHeight="1">
      <c r="A24" s="40"/>
      <c r="B24" s="46"/>
      <c r="C24" s="40"/>
      <c r="D24" s="40"/>
      <c r="E24" s="40"/>
      <c r="F24" s="40"/>
      <c r="G24" s="40"/>
      <c r="H24" s="40"/>
      <c r="I24" s="40"/>
      <c r="J24" s="40"/>
      <c r="K24" s="40"/>
      <c r="L24" s="148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2" customHeight="1">
      <c r="A25" s="40"/>
      <c r="B25" s="46"/>
      <c r="C25" s="40"/>
      <c r="D25" s="146" t="s">
        <v>38</v>
      </c>
      <c r="E25" s="40"/>
      <c r="F25" s="40"/>
      <c r="G25" s="40"/>
      <c r="H25" s="40"/>
      <c r="I25" s="146" t="s">
        <v>26</v>
      </c>
      <c r="J25" s="135" t="str">
        <f>IF('Rekapitulace stavby'!AN19="","",'Rekapitulace stavby'!AN19)</f>
        <v/>
      </c>
      <c r="K25" s="40"/>
      <c r="L25" s="148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18" customHeight="1">
      <c r="A26" s="40"/>
      <c r="B26" s="46"/>
      <c r="C26" s="40"/>
      <c r="D26" s="40"/>
      <c r="E26" s="135" t="str">
        <f>IF('Rekapitulace stavby'!E20="","",'Rekapitulace stavby'!E20)</f>
        <v>Tomáš Krhutek</v>
      </c>
      <c r="F26" s="40"/>
      <c r="G26" s="40"/>
      <c r="H26" s="40"/>
      <c r="I26" s="146" t="s">
        <v>29</v>
      </c>
      <c r="J26" s="135" t="str">
        <f>IF('Rekapitulace stavby'!AN20="","",'Rekapitulace stavby'!AN20)</f>
        <v/>
      </c>
      <c r="K26" s="40"/>
      <c r="L26" s="148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6.96" customHeight="1">
      <c r="A27" s="40"/>
      <c r="B27" s="46"/>
      <c r="C27" s="40"/>
      <c r="D27" s="40"/>
      <c r="E27" s="40"/>
      <c r="F27" s="40"/>
      <c r="G27" s="40"/>
      <c r="H27" s="40"/>
      <c r="I27" s="40"/>
      <c r="J27" s="40"/>
      <c r="K27" s="40"/>
      <c r="L27" s="148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2" customHeight="1">
      <c r="A28" s="40"/>
      <c r="B28" s="46"/>
      <c r="C28" s="40"/>
      <c r="D28" s="146" t="s">
        <v>40</v>
      </c>
      <c r="E28" s="40"/>
      <c r="F28" s="40"/>
      <c r="G28" s="40"/>
      <c r="H28" s="40"/>
      <c r="I28" s="40"/>
      <c r="J28" s="40"/>
      <c r="K28" s="40"/>
      <c r="L28" s="148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8" customFormat="1" ht="16.5" customHeight="1">
      <c r="A29" s="151"/>
      <c r="B29" s="152"/>
      <c r="C29" s="151"/>
      <c r="D29" s="151"/>
      <c r="E29" s="153" t="s">
        <v>19</v>
      </c>
      <c r="F29" s="153"/>
      <c r="G29" s="153"/>
      <c r="H29" s="153"/>
      <c r="I29" s="151"/>
      <c r="J29" s="151"/>
      <c r="K29" s="151"/>
      <c r="L29" s="154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</row>
    <row r="30" s="2" customFormat="1" ht="6.96" customHeight="1">
      <c r="A30" s="40"/>
      <c r="B30" s="46"/>
      <c r="C30" s="40"/>
      <c r="D30" s="40"/>
      <c r="E30" s="40"/>
      <c r="F30" s="40"/>
      <c r="G30" s="40"/>
      <c r="H30" s="40"/>
      <c r="I30" s="40"/>
      <c r="J30" s="40"/>
      <c r="K30" s="40"/>
      <c r="L30" s="148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2" customFormat="1" ht="6.96" customHeight="1">
      <c r="A31" s="40"/>
      <c r="B31" s="46"/>
      <c r="C31" s="40"/>
      <c r="D31" s="156"/>
      <c r="E31" s="156"/>
      <c r="F31" s="156"/>
      <c r="G31" s="156"/>
      <c r="H31" s="156"/>
      <c r="I31" s="156"/>
      <c r="J31" s="156"/>
      <c r="K31" s="156"/>
      <c r="L31" s="148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s="2" customFormat="1" ht="25.44" customHeight="1">
      <c r="A32" s="40"/>
      <c r="B32" s="46"/>
      <c r="C32" s="40"/>
      <c r="D32" s="157" t="s">
        <v>42</v>
      </c>
      <c r="E32" s="40"/>
      <c r="F32" s="40"/>
      <c r="G32" s="40"/>
      <c r="H32" s="40"/>
      <c r="I32" s="40"/>
      <c r="J32" s="158">
        <f>ROUND(J92, 2)</f>
        <v>0</v>
      </c>
      <c r="K32" s="40"/>
      <c r="L32" s="148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6"/>
      <c r="E33" s="156"/>
      <c r="F33" s="156"/>
      <c r="G33" s="156"/>
      <c r="H33" s="156"/>
      <c r="I33" s="156"/>
      <c r="J33" s="156"/>
      <c r="K33" s="156"/>
      <c r="L33" s="148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14.4" customHeight="1">
      <c r="A34" s="40"/>
      <c r="B34" s="46"/>
      <c r="C34" s="40"/>
      <c r="D34" s="40"/>
      <c r="E34" s="40"/>
      <c r="F34" s="159" t="s">
        <v>44</v>
      </c>
      <c r="G34" s="40"/>
      <c r="H34" s="40"/>
      <c r="I34" s="159" t="s">
        <v>43</v>
      </c>
      <c r="J34" s="159" t="s">
        <v>45</v>
      </c>
      <c r="K34" s="40"/>
      <c r="L34" s="148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14.4" customHeight="1">
      <c r="A35" s="40"/>
      <c r="B35" s="46"/>
      <c r="C35" s="40"/>
      <c r="D35" s="160" t="s">
        <v>46</v>
      </c>
      <c r="E35" s="146" t="s">
        <v>47</v>
      </c>
      <c r="F35" s="161">
        <f>ROUND((SUM(BE92:BE197)),  2)</f>
        <v>0</v>
      </c>
      <c r="G35" s="40"/>
      <c r="H35" s="40"/>
      <c r="I35" s="162">
        <v>0.20999999999999999</v>
      </c>
      <c r="J35" s="161">
        <f>ROUND(((SUM(BE92:BE197))*I35),  2)</f>
        <v>0</v>
      </c>
      <c r="K35" s="40"/>
      <c r="L35" s="148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146" t="s">
        <v>48</v>
      </c>
      <c r="F36" s="161">
        <f>ROUND((SUM(BF92:BF197)),  2)</f>
        <v>0</v>
      </c>
      <c r="G36" s="40"/>
      <c r="H36" s="40"/>
      <c r="I36" s="162">
        <v>0.14999999999999999</v>
      </c>
      <c r="J36" s="161">
        <f>ROUND(((SUM(BF92:BF197))*I36),  2)</f>
        <v>0</v>
      </c>
      <c r="K36" s="40"/>
      <c r="L36" s="148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46" t="s">
        <v>49</v>
      </c>
      <c r="F37" s="161">
        <f>ROUND((SUM(BG92:BG197)),  2)</f>
        <v>0</v>
      </c>
      <c r="G37" s="40"/>
      <c r="H37" s="40"/>
      <c r="I37" s="162">
        <v>0.20999999999999999</v>
      </c>
      <c r="J37" s="161">
        <f>0</f>
        <v>0</v>
      </c>
      <c r="K37" s="40"/>
      <c r="L37" s="148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hidden="1" s="2" customFormat="1" ht="14.4" customHeight="1">
      <c r="A38" s="40"/>
      <c r="B38" s="46"/>
      <c r="C38" s="40"/>
      <c r="D38" s="40"/>
      <c r="E38" s="146" t="s">
        <v>50</v>
      </c>
      <c r="F38" s="161">
        <f>ROUND((SUM(BH92:BH197)),  2)</f>
        <v>0</v>
      </c>
      <c r="G38" s="40"/>
      <c r="H38" s="40"/>
      <c r="I38" s="162">
        <v>0.14999999999999999</v>
      </c>
      <c r="J38" s="161">
        <f>0</f>
        <v>0</v>
      </c>
      <c r="K38" s="40"/>
      <c r="L38" s="148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6" t="s">
        <v>51</v>
      </c>
      <c r="F39" s="161">
        <f>ROUND((SUM(BI92:BI197)),  2)</f>
        <v>0</v>
      </c>
      <c r="G39" s="40"/>
      <c r="H39" s="40"/>
      <c r="I39" s="162">
        <v>0</v>
      </c>
      <c r="J39" s="161">
        <f>0</f>
        <v>0</v>
      </c>
      <c r="K39" s="40"/>
      <c r="L39" s="148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s="2" customFormat="1" ht="6.96" customHeight="1">
      <c r="A40" s="40"/>
      <c r="B40" s="46"/>
      <c r="C40" s="40"/>
      <c r="D40" s="40"/>
      <c r="E40" s="40"/>
      <c r="F40" s="40"/>
      <c r="G40" s="40"/>
      <c r="H40" s="40"/>
      <c r="I40" s="40"/>
      <c r="J40" s="40"/>
      <c r="K40" s="40"/>
      <c r="L40" s="148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s="2" customFormat="1" ht="25.44" customHeight="1">
      <c r="A41" s="40"/>
      <c r="B41" s="46"/>
      <c r="C41" s="163"/>
      <c r="D41" s="164" t="s">
        <v>52</v>
      </c>
      <c r="E41" s="165"/>
      <c r="F41" s="165"/>
      <c r="G41" s="166" t="s">
        <v>53</v>
      </c>
      <c r="H41" s="167" t="s">
        <v>54</v>
      </c>
      <c r="I41" s="165"/>
      <c r="J41" s="168">
        <f>SUM(J32:J39)</f>
        <v>0</v>
      </c>
      <c r="K41" s="169"/>
      <c r="L41" s="148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14.4" customHeight="1">
      <c r="A42" s="40"/>
      <c r="B42" s="170"/>
      <c r="C42" s="171"/>
      <c r="D42" s="171"/>
      <c r="E42" s="171"/>
      <c r="F42" s="171"/>
      <c r="G42" s="171"/>
      <c r="H42" s="171"/>
      <c r="I42" s="171"/>
      <c r="J42" s="171"/>
      <c r="K42" s="171"/>
      <c r="L42" s="148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6" s="2" customFormat="1" ht="6.96" customHeight="1">
      <c r="A46" s="40"/>
      <c r="B46" s="172"/>
      <c r="C46" s="173"/>
      <c r="D46" s="173"/>
      <c r="E46" s="173"/>
      <c r="F46" s="173"/>
      <c r="G46" s="173"/>
      <c r="H46" s="173"/>
      <c r="I46" s="173"/>
      <c r="J46" s="173"/>
      <c r="K46" s="173"/>
      <c r="L46" s="148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s="2" customFormat="1" ht="24.96" customHeight="1">
      <c r="A47" s="40"/>
      <c r="B47" s="41"/>
      <c r="C47" s="25" t="s">
        <v>284</v>
      </c>
      <c r="D47" s="42"/>
      <c r="E47" s="42"/>
      <c r="F47" s="42"/>
      <c r="G47" s="42"/>
      <c r="H47" s="42"/>
      <c r="I47" s="42"/>
      <c r="J47" s="42"/>
      <c r="K47" s="42"/>
      <c r="L47" s="148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s="2" customFormat="1" ht="6.96" customHeight="1">
      <c r="A48" s="40"/>
      <c r="B48" s="41"/>
      <c r="C48" s="42"/>
      <c r="D48" s="42"/>
      <c r="E48" s="42"/>
      <c r="F48" s="42"/>
      <c r="G48" s="42"/>
      <c r="H48" s="42"/>
      <c r="I48" s="42"/>
      <c r="J48" s="42"/>
      <c r="K48" s="42"/>
      <c r="L48" s="148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12" customHeight="1">
      <c r="A49" s="40"/>
      <c r="B49" s="41"/>
      <c r="C49" s="34" t="s">
        <v>16</v>
      </c>
      <c r="D49" s="42"/>
      <c r="E49" s="42"/>
      <c r="F49" s="42"/>
      <c r="G49" s="42"/>
      <c r="H49" s="42"/>
      <c r="I49" s="42"/>
      <c r="J49" s="42"/>
      <c r="K49" s="42"/>
      <c r="L49" s="148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26.25" customHeight="1">
      <c r="A50" s="40"/>
      <c r="B50" s="41"/>
      <c r="C50" s="42"/>
      <c r="D50" s="42"/>
      <c r="E50" s="174" t="str">
        <f>E7</f>
        <v>PROJEKT NA STAVBU HALY PRO DEPONACI SILNIČNÍCH VOZIDEL JHV VE VOZOVNĚ STŘEŠOVICE</v>
      </c>
      <c r="F50" s="34"/>
      <c r="G50" s="34"/>
      <c r="H50" s="34"/>
      <c r="I50" s="42"/>
      <c r="J50" s="42"/>
      <c r="K50" s="42"/>
      <c r="L50" s="148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1" customFormat="1" ht="12" customHeight="1">
      <c r="B51" s="23"/>
      <c r="C51" s="34" t="s">
        <v>187</v>
      </c>
      <c r="D51" s="24"/>
      <c r="E51" s="24"/>
      <c r="F51" s="24"/>
      <c r="G51" s="24"/>
      <c r="H51" s="24"/>
      <c r="I51" s="24"/>
      <c r="J51" s="24"/>
      <c r="K51" s="24"/>
      <c r="L51" s="22"/>
    </row>
    <row r="52" s="2" customFormat="1" ht="16.5" customHeight="1">
      <c r="A52" s="40"/>
      <c r="B52" s="41"/>
      <c r="C52" s="42"/>
      <c r="D52" s="42"/>
      <c r="E52" s="174" t="s">
        <v>5757</v>
      </c>
      <c r="F52" s="42"/>
      <c r="G52" s="42"/>
      <c r="H52" s="42"/>
      <c r="I52" s="42"/>
      <c r="J52" s="42"/>
      <c r="K52" s="42"/>
      <c r="L52" s="148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2" customFormat="1" ht="12" customHeight="1">
      <c r="A53" s="40"/>
      <c r="B53" s="41"/>
      <c r="C53" s="34" t="s">
        <v>195</v>
      </c>
      <c r="D53" s="42"/>
      <c r="E53" s="42"/>
      <c r="F53" s="42"/>
      <c r="G53" s="42"/>
      <c r="H53" s="42"/>
      <c r="I53" s="42"/>
      <c r="J53" s="42"/>
      <c r="K53" s="42"/>
      <c r="L53" s="148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s="2" customFormat="1" ht="16.5" customHeight="1">
      <c r="A54" s="40"/>
      <c r="B54" s="41"/>
      <c r="C54" s="42"/>
      <c r="D54" s="42"/>
      <c r="E54" s="71" t="str">
        <f>E11</f>
        <v>SO-04.1 - PŘÍPOJKA PLYNOVODU</v>
      </c>
      <c r="F54" s="42"/>
      <c r="G54" s="42"/>
      <c r="H54" s="42"/>
      <c r="I54" s="42"/>
      <c r="J54" s="42"/>
      <c r="K54" s="42"/>
      <c r="L54" s="148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s="2" customFormat="1" ht="6.96" customHeight="1">
      <c r="A55" s="40"/>
      <c r="B55" s="41"/>
      <c r="C55" s="42"/>
      <c r="D55" s="42"/>
      <c r="E55" s="42"/>
      <c r="F55" s="42"/>
      <c r="G55" s="42"/>
      <c r="H55" s="42"/>
      <c r="I55" s="42"/>
      <c r="J55" s="42"/>
      <c r="K55" s="42"/>
      <c r="L55" s="148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s="2" customFormat="1" ht="12" customHeight="1">
      <c r="A56" s="40"/>
      <c r="B56" s="41"/>
      <c r="C56" s="34" t="s">
        <v>21</v>
      </c>
      <c r="D56" s="42"/>
      <c r="E56" s="42"/>
      <c r="F56" s="29" t="str">
        <f>F14</f>
        <v xml:space="preserve">Patočkova č.p. 132 a 460, Na Ořechovce č.p. 1062 </v>
      </c>
      <c r="G56" s="42"/>
      <c r="H56" s="42"/>
      <c r="I56" s="34" t="s">
        <v>23</v>
      </c>
      <c r="J56" s="74" t="str">
        <f>IF(J14="","",J14)</f>
        <v>30. 1. 2023</v>
      </c>
      <c r="K56" s="42"/>
      <c r="L56" s="148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6.96" customHeight="1">
      <c r="A57" s="40"/>
      <c r="B57" s="41"/>
      <c r="C57" s="42"/>
      <c r="D57" s="42"/>
      <c r="E57" s="42"/>
      <c r="F57" s="42"/>
      <c r="G57" s="42"/>
      <c r="H57" s="42"/>
      <c r="I57" s="42"/>
      <c r="J57" s="42"/>
      <c r="K57" s="42"/>
      <c r="L57" s="148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5.15" customHeight="1">
      <c r="A58" s="40"/>
      <c r="B58" s="41"/>
      <c r="C58" s="34" t="s">
        <v>25</v>
      </c>
      <c r="D58" s="42"/>
      <c r="E58" s="42"/>
      <c r="F58" s="29" t="str">
        <f>E17</f>
        <v>Dopravní podnik hl. m. Prahy, akciová společnost</v>
      </c>
      <c r="G58" s="42"/>
      <c r="H58" s="42"/>
      <c r="I58" s="34" t="s">
        <v>33</v>
      </c>
      <c r="J58" s="38" t="str">
        <f>E23</f>
        <v>SAGASTA, s.r.o.</v>
      </c>
      <c r="K58" s="42"/>
      <c r="L58" s="148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15.15" customHeight="1">
      <c r="A59" s="40"/>
      <c r="B59" s="41"/>
      <c r="C59" s="34" t="s">
        <v>31</v>
      </c>
      <c r="D59" s="42"/>
      <c r="E59" s="42"/>
      <c r="F59" s="29" t="str">
        <f>IF(E20="","",E20)</f>
        <v>Vyplň údaj</v>
      </c>
      <c r="G59" s="42"/>
      <c r="H59" s="42"/>
      <c r="I59" s="34" t="s">
        <v>38</v>
      </c>
      <c r="J59" s="38" t="str">
        <f>E26</f>
        <v>Tomáš Krhutek</v>
      </c>
      <c r="K59" s="42"/>
      <c r="L59" s="148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0.32" customHeight="1">
      <c r="A60" s="40"/>
      <c r="B60" s="41"/>
      <c r="C60" s="42"/>
      <c r="D60" s="42"/>
      <c r="E60" s="42"/>
      <c r="F60" s="42"/>
      <c r="G60" s="42"/>
      <c r="H60" s="42"/>
      <c r="I60" s="42"/>
      <c r="J60" s="42"/>
      <c r="K60" s="42"/>
      <c r="L60" s="148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29.28" customHeight="1">
      <c r="A61" s="40"/>
      <c r="B61" s="41"/>
      <c r="C61" s="175" t="s">
        <v>285</v>
      </c>
      <c r="D61" s="176"/>
      <c r="E61" s="176"/>
      <c r="F61" s="176"/>
      <c r="G61" s="176"/>
      <c r="H61" s="176"/>
      <c r="I61" s="176"/>
      <c r="J61" s="177" t="s">
        <v>286</v>
      </c>
      <c r="K61" s="176"/>
      <c r="L61" s="148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10.32" customHeight="1">
      <c r="A62" s="40"/>
      <c r="B62" s="41"/>
      <c r="C62" s="42"/>
      <c r="D62" s="42"/>
      <c r="E62" s="42"/>
      <c r="F62" s="42"/>
      <c r="G62" s="42"/>
      <c r="H62" s="42"/>
      <c r="I62" s="42"/>
      <c r="J62" s="42"/>
      <c r="K62" s="42"/>
      <c r="L62" s="148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22.8" customHeight="1">
      <c r="A63" s="40"/>
      <c r="B63" s="41"/>
      <c r="C63" s="178" t="s">
        <v>74</v>
      </c>
      <c r="D63" s="42"/>
      <c r="E63" s="42"/>
      <c r="F63" s="42"/>
      <c r="G63" s="42"/>
      <c r="H63" s="42"/>
      <c r="I63" s="42"/>
      <c r="J63" s="104">
        <f>J92</f>
        <v>0</v>
      </c>
      <c r="K63" s="42"/>
      <c r="L63" s="148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U63" s="19" t="s">
        <v>287</v>
      </c>
    </row>
    <row r="64" s="9" customFormat="1" ht="24.96" customHeight="1">
      <c r="A64" s="9"/>
      <c r="B64" s="179"/>
      <c r="C64" s="180"/>
      <c r="D64" s="181" t="s">
        <v>5759</v>
      </c>
      <c r="E64" s="182"/>
      <c r="F64" s="182"/>
      <c r="G64" s="182"/>
      <c r="H64" s="182"/>
      <c r="I64" s="182"/>
      <c r="J64" s="183">
        <f>J93</f>
        <v>0</v>
      </c>
      <c r="K64" s="180"/>
      <c r="L64" s="184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="9" customFormat="1" ht="24.96" customHeight="1">
      <c r="A65" s="9"/>
      <c r="B65" s="179"/>
      <c r="C65" s="180"/>
      <c r="D65" s="181" t="s">
        <v>5760</v>
      </c>
      <c r="E65" s="182"/>
      <c r="F65" s="182"/>
      <c r="G65" s="182"/>
      <c r="H65" s="182"/>
      <c r="I65" s="182"/>
      <c r="J65" s="183">
        <f>J156</f>
        <v>0</v>
      </c>
      <c r="K65" s="180"/>
      <c r="L65" s="184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s="9" customFormat="1" ht="24.96" customHeight="1">
      <c r="A66" s="9"/>
      <c r="B66" s="179"/>
      <c r="C66" s="180"/>
      <c r="D66" s="181" t="s">
        <v>288</v>
      </c>
      <c r="E66" s="182"/>
      <c r="F66" s="182"/>
      <c r="G66" s="182"/>
      <c r="H66" s="182"/>
      <c r="I66" s="182"/>
      <c r="J66" s="183">
        <f>J163</f>
        <v>0</v>
      </c>
      <c r="K66" s="180"/>
      <c r="L66" s="184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="10" customFormat="1" ht="19.92" customHeight="1">
      <c r="A67" s="10"/>
      <c r="B67" s="185"/>
      <c r="C67" s="127"/>
      <c r="D67" s="186" t="s">
        <v>289</v>
      </c>
      <c r="E67" s="187"/>
      <c r="F67" s="187"/>
      <c r="G67" s="187"/>
      <c r="H67" s="187"/>
      <c r="I67" s="187"/>
      <c r="J67" s="188">
        <f>J164</f>
        <v>0</v>
      </c>
      <c r="K67" s="127"/>
      <c r="L67" s="189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s="10" customFormat="1" ht="19.92" customHeight="1">
      <c r="A68" s="10"/>
      <c r="B68" s="185"/>
      <c r="C68" s="127"/>
      <c r="D68" s="186" t="s">
        <v>297</v>
      </c>
      <c r="E68" s="187"/>
      <c r="F68" s="187"/>
      <c r="G68" s="187"/>
      <c r="H68" s="187"/>
      <c r="I68" s="187"/>
      <c r="J68" s="188">
        <f>J189</f>
        <v>0</v>
      </c>
      <c r="K68" s="127"/>
      <c r="L68" s="189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 s="9" customFormat="1" ht="24.96" customHeight="1">
      <c r="A69" s="9"/>
      <c r="B69" s="179"/>
      <c r="C69" s="180"/>
      <c r="D69" s="181" t="s">
        <v>298</v>
      </c>
      <c r="E69" s="182"/>
      <c r="F69" s="182"/>
      <c r="G69" s="182"/>
      <c r="H69" s="182"/>
      <c r="I69" s="182"/>
      <c r="J69" s="183">
        <f>J193</f>
        <v>0</v>
      </c>
      <c r="K69" s="180"/>
      <c r="L69" s="184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="10" customFormat="1" ht="19.92" customHeight="1">
      <c r="A70" s="10"/>
      <c r="B70" s="185"/>
      <c r="C70" s="127"/>
      <c r="D70" s="186" t="s">
        <v>303</v>
      </c>
      <c r="E70" s="187"/>
      <c r="F70" s="187"/>
      <c r="G70" s="187"/>
      <c r="H70" s="187"/>
      <c r="I70" s="187"/>
      <c r="J70" s="188">
        <f>J194</f>
        <v>0</v>
      </c>
      <c r="K70" s="127"/>
      <c r="L70" s="189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="2" customFormat="1" ht="21.84" customHeight="1">
      <c r="A71" s="40"/>
      <c r="B71" s="41"/>
      <c r="C71" s="42"/>
      <c r="D71" s="42"/>
      <c r="E71" s="42"/>
      <c r="F71" s="42"/>
      <c r="G71" s="42"/>
      <c r="H71" s="42"/>
      <c r="I71" s="42"/>
      <c r="J71" s="42"/>
      <c r="K71" s="42"/>
      <c r="L71" s="148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</row>
    <row r="72" s="2" customFormat="1" ht="6.96" customHeight="1">
      <c r="A72" s="40"/>
      <c r="B72" s="61"/>
      <c r="C72" s="62"/>
      <c r="D72" s="62"/>
      <c r="E72" s="62"/>
      <c r="F72" s="62"/>
      <c r="G72" s="62"/>
      <c r="H72" s="62"/>
      <c r="I72" s="62"/>
      <c r="J72" s="62"/>
      <c r="K72" s="62"/>
      <c r="L72" s="148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</row>
    <row r="76" s="2" customFormat="1" ht="6.96" customHeight="1">
      <c r="A76" s="40"/>
      <c r="B76" s="63"/>
      <c r="C76" s="64"/>
      <c r="D76" s="64"/>
      <c r="E76" s="64"/>
      <c r="F76" s="64"/>
      <c r="G76" s="64"/>
      <c r="H76" s="64"/>
      <c r="I76" s="64"/>
      <c r="J76" s="64"/>
      <c r="K76" s="64"/>
      <c r="L76" s="148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 s="2" customFormat="1" ht="24.96" customHeight="1">
      <c r="A77" s="40"/>
      <c r="B77" s="41"/>
      <c r="C77" s="25" t="s">
        <v>319</v>
      </c>
      <c r="D77" s="42"/>
      <c r="E77" s="42"/>
      <c r="F77" s="42"/>
      <c r="G77" s="42"/>
      <c r="H77" s="42"/>
      <c r="I77" s="42"/>
      <c r="J77" s="42"/>
      <c r="K77" s="42"/>
      <c r="L77" s="148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 s="2" customFormat="1" ht="6.96" customHeight="1">
      <c r="A78" s="40"/>
      <c r="B78" s="41"/>
      <c r="C78" s="42"/>
      <c r="D78" s="42"/>
      <c r="E78" s="42"/>
      <c r="F78" s="42"/>
      <c r="G78" s="42"/>
      <c r="H78" s="42"/>
      <c r="I78" s="42"/>
      <c r="J78" s="42"/>
      <c r="K78" s="42"/>
      <c r="L78" s="148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2" customFormat="1" ht="12" customHeight="1">
      <c r="A79" s="40"/>
      <c r="B79" s="41"/>
      <c r="C79" s="34" t="s">
        <v>16</v>
      </c>
      <c r="D79" s="42"/>
      <c r="E79" s="42"/>
      <c r="F79" s="42"/>
      <c r="G79" s="42"/>
      <c r="H79" s="42"/>
      <c r="I79" s="42"/>
      <c r="J79" s="42"/>
      <c r="K79" s="42"/>
      <c r="L79" s="148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26.25" customHeight="1">
      <c r="A80" s="40"/>
      <c r="B80" s="41"/>
      <c r="C80" s="42"/>
      <c r="D80" s="42"/>
      <c r="E80" s="174" t="str">
        <f>E7</f>
        <v>PROJEKT NA STAVBU HALY PRO DEPONACI SILNIČNÍCH VOZIDEL JHV VE VOZOVNĚ STŘEŠOVICE</v>
      </c>
      <c r="F80" s="34"/>
      <c r="G80" s="34"/>
      <c r="H80" s="34"/>
      <c r="I80" s="42"/>
      <c r="J80" s="42"/>
      <c r="K80" s="42"/>
      <c r="L80" s="148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1" customFormat="1" ht="12" customHeight="1">
      <c r="B81" s="23"/>
      <c r="C81" s="34" t="s">
        <v>187</v>
      </c>
      <c r="D81" s="24"/>
      <c r="E81" s="24"/>
      <c r="F81" s="24"/>
      <c r="G81" s="24"/>
      <c r="H81" s="24"/>
      <c r="I81" s="24"/>
      <c r="J81" s="24"/>
      <c r="K81" s="24"/>
      <c r="L81" s="22"/>
    </row>
    <row r="82" s="2" customFormat="1" ht="16.5" customHeight="1">
      <c r="A82" s="40"/>
      <c r="B82" s="41"/>
      <c r="C82" s="42"/>
      <c r="D82" s="42"/>
      <c r="E82" s="174" t="s">
        <v>5757</v>
      </c>
      <c r="F82" s="42"/>
      <c r="G82" s="42"/>
      <c r="H82" s="42"/>
      <c r="I82" s="42"/>
      <c r="J82" s="42"/>
      <c r="K82" s="42"/>
      <c r="L82" s="148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2" customFormat="1" ht="12" customHeight="1">
      <c r="A83" s="40"/>
      <c r="B83" s="41"/>
      <c r="C83" s="34" t="s">
        <v>195</v>
      </c>
      <c r="D83" s="42"/>
      <c r="E83" s="42"/>
      <c r="F83" s="42"/>
      <c r="G83" s="42"/>
      <c r="H83" s="42"/>
      <c r="I83" s="42"/>
      <c r="J83" s="42"/>
      <c r="K83" s="42"/>
      <c r="L83" s="148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="2" customFormat="1" ht="16.5" customHeight="1">
      <c r="A84" s="40"/>
      <c r="B84" s="41"/>
      <c r="C84" s="42"/>
      <c r="D84" s="42"/>
      <c r="E84" s="71" t="str">
        <f>E11</f>
        <v>SO-04.1 - PŘÍPOJKA PLYNOVODU</v>
      </c>
      <c r="F84" s="42"/>
      <c r="G84" s="42"/>
      <c r="H84" s="42"/>
      <c r="I84" s="42"/>
      <c r="J84" s="42"/>
      <c r="K84" s="42"/>
      <c r="L84" s="148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 s="2" customFormat="1" ht="6.96" customHeight="1">
      <c r="A85" s="40"/>
      <c r="B85" s="41"/>
      <c r="C85" s="42"/>
      <c r="D85" s="42"/>
      <c r="E85" s="42"/>
      <c r="F85" s="42"/>
      <c r="G85" s="42"/>
      <c r="H85" s="42"/>
      <c r="I85" s="42"/>
      <c r="J85" s="42"/>
      <c r="K85" s="42"/>
      <c r="L85" s="148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="2" customFormat="1" ht="12" customHeight="1">
      <c r="A86" s="40"/>
      <c r="B86" s="41"/>
      <c r="C86" s="34" t="s">
        <v>21</v>
      </c>
      <c r="D86" s="42"/>
      <c r="E86" s="42"/>
      <c r="F86" s="29" t="str">
        <f>F14</f>
        <v xml:space="preserve">Patočkova č.p. 132 a 460, Na Ořechovce č.p. 1062 </v>
      </c>
      <c r="G86" s="42"/>
      <c r="H86" s="42"/>
      <c r="I86" s="34" t="s">
        <v>23</v>
      </c>
      <c r="J86" s="74" t="str">
        <f>IF(J14="","",J14)</f>
        <v>30. 1. 2023</v>
      </c>
      <c r="K86" s="42"/>
      <c r="L86" s="148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6.96" customHeight="1">
      <c r="A87" s="40"/>
      <c r="B87" s="41"/>
      <c r="C87" s="42"/>
      <c r="D87" s="42"/>
      <c r="E87" s="42"/>
      <c r="F87" s="42"/>
      <c r="G87" s="42"/>
      <c r="H87" s="42"/>
      <c r="I87" s="42"/>
      <c r="J87" s="42"/>
      <c r="K87" s="42"/>
      <c r="L87" s="148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2" customFormat="1" ht="15.15" customHeight="1">
      <c r="A88" s="40"/>
      <c r="B88" s="41"/>
      <c r="C88" s="34" t="s">
        <v>25</v>
      </c>
      <c r="D88" s="42"/>
      <c r="E88" s="42"/>
      <c r="F88" s="29" t="str">
        <f>E17</f>
        <v>Dopravní podnik hl. m. Prahy, akciová společnost</v>
      </c>
      <c r="G88" s="42"/>
      <c r="H88" s="42"/>
      <c r="I88" s="34" t="s">
        <v>33</v>
      </c>
      <c r="J88" s="38" t="str">
        <f>E23</f>
        <v>SAGASTA, s.r.o.</v>
      </c>
      <c r="K88" s="42"/>
      <c r="L88" s="148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 s="2" customFormat="1" ht="15.15" customHeight="1">
      <c r="A89" s="40"/>
      <c r="B89" s="41"/>
      <c r="C89" s="34" t="s">
        <v>31</v>
      </c>
      <c r="D89" s="42"/>
      <c r="E89" s="42"/>
      <c r="F89" s="29" t="str">
        <f>IF(E20="","",E20)</f>
        <v>Vyplň údaj</v>
      </c>
      <c r="G89" s="42"/>
      <c r="H89" s="42"/>
      <c r="I89" s="34" t="s">
        <v>38</v>
      </c>
      <c r="J89" s="38" t="str">
        <f>E26</f>
        <v>Tomáš Krhutek</v>
      </c>
      <c r="K89" s="42"/>
      <c r="L89" s="148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 s="2" customFormat="1" ht="10.32" customHeight="1">
      <c r="A90" s="40"/>
      <c r="B90" s="41"/>
      <c r="C90" s="42"/>
      <c r="D90" s="42"/>
      <c r="E90" s="42"/>
      <c r="F90" s="42"/>
      <c r="G90" s="42"/>
      <c r="H90" s="42"/>
      <c r="I90" s="42"/>
      <c r="J90" s="42"/>
      <c r="K90" s="42"/>
      <c r="L90" s="148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 s="11" customFormat="1" ht="29.28" customHeight="1">
      <c r="A91" s="190"/>
      <c r="B91" s="191"/>
      <c r="C91" s="192" t="s">
        <v>320</v>
      </c>
      <c r="D91" s="193" t="s">
        <v>61</v>
      </c>
      <c r="E91" s="193" t="s">
        <v>57</v>
      </c>
      <c r="F91" s="193" t="s">
        <v>58</v>
      </c>
      <c r="G91" s="193" t="s">
        <v>321</v>
      </c>
      <c r="H91" s="193" t="s">
        <v>322</v>
      </c>
      <c r="I91" s="193" t="s">
        <v>323</v>
      </c>
      <c r="J91" s="193" t="s">
        <v>286</v>
      </c>
      <c r="K91" s="194" t="s">
        <v>324</v>
      </c>
      <c r="L91" s="195"/>
      <c r="M91" s="94" t="s">
        <v>19</v>
      </c>
      <c r="N91" s="95" t="s">
        <v>46</v>
      </c>
      <c r="O91" s="95" t="s">
        <v>325</v>
      </c>
      <c r="P91" s="95" t="s">
        <v>326</v>
      </c>
      <c r="Q91" s="95" t="s">
        <v>327</v>
      </c>
      <c r="R91" s="95" t="s">
        <v>328</v>
      </c>
      <c r="S91" s="95" t="s">
        <v>329</v>
      </c>
      <c r="T91" s="95" t="s">
        <v>330</v>
      </c>
      <c r="U91" s="96" t="s">
        <v>331</v>
      </c>
      <c r="V91" s="190"/>
      <c r="W91" s="190"/>
      <c r="X91" s="190"/>
      <c r="Y91" s="190"/>
      <c r="Z91" s="190"/>
      <c r="AA91" s="190"/>
      <c r="AB91" s="190"/>
      <c r="AC91" s="190"/>
      <c r="AD91" s="190"/>
      <c r="AE91" s="190"/>
    </row>
    <row r="92" s="2" customFormat="1" ht="22.8" customHeight="1">
      <c r="A92" s="40"/>
      <c r="B92" s="41"/>
      <c r="C92" s="101" t="s">
        <v>332</v>
      </c>
      <c r="D92" s="42"/>
      <c r="E92" s="42"/>
      <c r="F92" s="42"/>
      <c r="G92" s="42"/>
      <c r="H92" s="42"/>
      <c r="I92" s="42"/>
      <c r="J92" s="196">
        <f>BK92</f>
        <v>0</v>
      </c>
      <c r="K92" s="42"/>
      <c r="L92" s="46"/>
      <c r="M92" s="97"/>
      <c r="N92" s="197"/>
      <c r="O92" s="98"/>
      <c r="P92" s="198">
        <f>P93+P156+P163+P193</f>
        <v>0</v>
      </c>
      <c r="Q92" s="98"/>
      <c r="R92" s="198">
        <f>R93+R156+R163+R193</f>
        <v>20.359532800000004</v>
      </c>
      <c r="S92" s="98"/>
      <c r="T92" s="198">
        <f>T93+T156+T163+T193</f>
        <v>0</v>
      </c>
      <c r="U92" s="99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T92" s="19" t="s">
        <v>75</v>
      </c>
      <c r="AU92" s="19" t="s">
        <v>287</v>
      </c>
      <c r="BK92" s="199">
        <f>BK93+BK156+BK163+BK193</f>
        <v>0</v>
      </c>
    </row>
    <row r="93" s="12" customFormat="1" ht="25.92" customHeight="1">
      <c r="A93" s="12"/>
      <c r="B93" s="200"/>
      <c r="C93" s="201"/>
      <c r="D93" s="202" t="s">
        <v>75</v>
      </c>
      <c r="E93" s="203" t="s">
        <v>3118</v>
      </c>
      <c r="F93" s="203" t="s">
        <v>5761</v>
      </c>
      <c r="G93" s="201"/>
      <c r="H93" s="201"/>
      <c r="I93" s="204"/>
      <c r="J93" s="205">
        <f>BK93</f>
        <v>0</v>
      </c>
      <c r="K93" s="201"/>
      <c r="L93" s="206"/>
      <c r="M93" s="207"/>
      <c r="N93" s="208"/>
      <c r="O93" s="208"/>
      <c r="P93" s="209">
        <f>SUM(P94:P155)</f>
        <v>0</v>
      </c>
      <c r="Q93" s="208"/>
      <c r="R93" s="209">
        <f>SUM(R94:R155)</f>
        <v>0.54765279999999994</v>
      </c>
      <c r="S93" s="208"/>
      <c r="T93" s="209">
        <f>SUM(T94:T155)</f>
        <v>0</v>
      </c>
      <c r="U93" s="210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R93" s="211" t="s">
        <v>83</v>
      </c>
      <c r="AT93" s="212" t="s">
        <v>75</v>
      </c>
      <c r="AU93" s="212" t="s">
        <v>76</v>
      </c>
      <c r="AY93" s="211" t="s">
        <v>335</v>
      </c>
      <c r="BK93" s="213">
        <f>SUM(BK94:BK155)</f>
        <v>0</v>
      </c>
    </row>
    <row r="94" s="2" customFormat="1" ht="16.5" customHeight="1">
      <c r="A94" s="40"/>
      <c r="B94" s="41"/>
      <c r="C94" s="216" t="s">
        <v>83</v>
      </c>
      <c r="D94" s="216" t="s">
        <v>337</v>
      </c>
      <c r="E94" s="217" t="s">
        <v>5762</v>
      </c>
      <c r="F94" s="218" t="s">
        <v>5763</v>
      </c>
      <c r="G94" s="219" t="s">
        <v>1149</v>
      </c>
      <c r="H94" s="220">
        <v>1</v>
      </c>
      <c r="I94" s="221"/>
      <c r="J94" s="222">
        <f>ROUND(I94*H94,2)</f>
        <v>0</v>
      </c>
      <c r="K94" s="218" t="s">
        <v>341</v>
      </c>
      <c r="L94" s="46"/>
      <c r="M94" s="223" t="s">
        <v>19</v>
      </c>
      <c r="N94" s="224" t="s">
        <v>47</v>
      </c>
      <c r="O94" s="86"/>
      <c r="P94" s="225">
        <f>O94*H94</f>
        <v>0</v>
      </c>
      <c r="Q94" s="225">
        <v>0.013169999999999999</v>
      </c>
      <c r="R94" s="225">
        <f>Q94*H94</f>
        <v>0.013169999999999999</v>
      </c>
      <c r="S94" s="225">
        <v>0</v>
      </c>
      <c r="T94" s="225">
        <f>S94*H94</f>
        <v>0</v>
      </c>
      <c r="U94" s="226" t="s">
        <v>19</v>
      </c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R94" s="227" t="s">
        <v>447</v>
      </c>
      <c r="AT94" s="227" t="s">
        <v>337</v>
      </c>
      <c r="AU94" s="227" t="s">
        <v>83</v>
      </c>
      <c r="AY94" s="19" t="s">
        <v>335</v>
      </c>
      <c r="BE94" s="228">
        <f>IF(N94="základní",J94,0)</f>
        <v>0</v>
      </c>
      <c r="BF94" s="228">
        <f>IF(N94="snížená",J94,0)</f>
        <v>0</v>
      </c>
      <c r="BG94" s="228">
        <f>IF(N94="zákl. přenesená",J94,0)</f>
        <v>0</v>
      </c>
      <c r="BH94" s="228">
        <f>IF(N94="sníž. přenesená",J94,0)</f>
        <v>0</v>
      </c>
      <c r="BI94" s="228">
        <f>IF(N94="nulová",J94,0)</f>
        <v>0</v>
      </c>
      <c r="BJ94" s="19" t="s">
        <v>83</v>
      </c>
      <c r="BK94" s="228">
        <f>ROUND(I94*H94,2)</f>
        <v>0</v>
      </c>
      <c r="BL94" s="19" t="s">
        <v>447</v>
      </c>
      <c r="BM94" s="227" t="s">
        <v>5764</v>
      </c>
    </row>
    <row r="95" s="2" customFormat="1">
      <c r="A95" s="40"/>
      <c r="B95" s="41"/>
      <c r="C95" s="42"/>
      <c r="D95" s="229" t="s">
        <v>343</v>
      </c>
      <c r="E95" s="42"/>
      <c r="F95" s="230" t="s">
        <v>5765</v>
      </c>
      <c r="G95" s="42"/>
      <c r="H95" s="42"/>
      <c r="I95" s="231"/>
      <c r="J95" s="42"/>
      <c r="K95" s="42"/>
      <c r="L95" s="46"/>
      <c r="M95" s="232"/>
      <c r="N95" s="233"/>
      <c r="O95" s="86"/>
      <c r="P95" s="86"/>
      <c r="Q95" s="86"/>
      <c r="R95" s="86"/>
      <c r="S95" s="86"/>
      <c r="T95" s="86"/>
      <c r="U95" s="87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T95" s="19" t="s">
        <v>343</v>
      </c>
      <c r="AU95" s="19" t="s">
        <v>83</v>
      </c>
    </row>
    <row r="96" s="2" customFormat="1">
      <c r="A96" s="40"/>
      <c r="B96" s="41"/>
      <c r="C96" s="42"/>
      <c r="D96" s="234" t="s">
        <v>345</v>
      </c>
      <c r="E96" s="42"/>
      <c r="F96" s="235" t="s">
        <v>5766</v>
      </c>
      <c r="G96" s="42"/>
      <c r="H96" s="42"/>
      <c r="I96" s="231"/>
      <c r="J96" s="42"/>
      <c r="K96" s="42"/>
      <c r="L96" s="46"/>
      <c r="M96" s="232"/>
      <c r="N96" s="233"/>
      <c r="O96" s="86"/>
      <c r="P96" s="86"/>
      <c r="Q96" s="86"/>
      <c r="R96" s="86"/>
      <c r="S96" s="86"/>
      <c r="T96" s="86"/>
      <c r="U96" s="87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T96" s="19" t="s">
        <v>345</v>
      </c>
      <c r="AU96" s="19" t="s">
        <v>83</v>
      </c>
    </row>
    <row r="97" s="2" customFormat="1" ht="16.5" customHeight="1">
      <c r="A97" s="40"/>
      <c r="B97" s="41"/>
      <c r="C97" s="216" t="s">
        <v>85</v>
      </c>
      <c r="D97" s="216" t="s">
        <v>337</v>
      </c>
      <c r="E97" s="217" t="s">
        <v>5767</v>
      </c>
      <c r="F97" s="218" t="s">
        <v>5768</v>
      </c>
      <c r="G97" s="219" t="s">
        <v>1149</v>
      </c>
      <c r="H97" s="220">
        <v>1</v>
      </c>
      <c r="I97" s="221"/>
      <c r="J97" s="222">
        <f>ROUND(I97*H97,2)</f>
        <v>0</v>
      </c>
      <c r="K97" s="218" t="s">
        <v>341</v>
      </c>
      <c r="L97" s="46"/>
      <c r="M97" s="223" t="s">
        <v>19</v>
      </c>
      <c r="N97" s="224" t="s">
        <v>47</v>
      </c>
      <c r="O97" s="86"/>
      <c r="P97" s="225">
        <f>O97*H97</f>
        <v>0</v>
      </c>
      <c r="Q97" s="225">
        <v>0.046440000000000002</v>
      </c>
      <c r="R97" s="225">
        <f>Q97*H97</f>
        <v>0.046440000000000002</v>
      </c>
      <c r="S97" s="225">
        <v>0</v>
      </c>
      <c r="T97" s="225">
        <f>S97*H97</f>
        <v>0</v>
      </c>
      <c r="U97" s="226" t="s">
        <v>19</v>
      </c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R97" s="227" t="s">
        <v>447</v>
      </c>
      <c r="AT97" s="227" t="s">
        <v>337</v>
      </c>
      <c r="AU97" s="227" t="s">
        <v>83</v>
      </c>
      <c r="AY97" s="19" t="s">
        <v>335</v>
      </c>
      <c r="BE97" s="228">
        <f>IF(N97="základní",J97,0)</f>
        <v>0</v>
      </c>
      <c r="BF97" s="228">
        <f>IF(N97="snížená",J97,0)</f>
        <v>0</v>
      </c>
      <c r="BG97" s="228">
        <f>IF(N97="zákl. přenesená",J97,0)</f>
        <v>0</v>
      </c>
      <c r="BH97" s="228">
        <f>IF(N97="sníž. přenesená",J97,0)</f>
        <v>0</v>
      </c>
      <c r="BI97" s="228">
        <f>IF(N97="nulová",J97,0)</f>
        <v>0</v>
      </c>
      <c r="BJ97" s="19" t="s">
        <v>83</v>
      </c>
      <c r="BK97" s="228">
        <f>ROUND(I97*H97,2)</f>
        <v>0</v>
      </c>
      <c r="BL97" s="19" t="s">
        <v>447</v>
      </c>
      <c r="BM97" s="227" t="s">
        <v>5769</v>
      </c>
    </row>
    <row r="98" s="2" customFormat="1">
      <c r="A98" s="40"/>
      <c r="B98" s="41"/>
      <c r="C98" s="42"/>
      <c r="D98" s="229" t="s">
        <v>343</v>
      </c>
      <c r="E98" s="42"/>
      <c r="F98" s="230" t="s">
        <v>5770</v>
      </c>
      <c r="G98" s="42"/>
      <c r="H98" s="42"/>
      <c r="I98" s="231"/>
      <c r="J98" s="42"/>
      <c r="K98" s="42"/>
      <c r="L98" s="46"/>
      <c r="M98" s="232"/>
      <c r="N98" s="233"/>
      <c r="O98" s="86"/>
      <c r="P98" s="86"/>
      <c r="Q98" s="86"/>
      <c r="R98" s="86"/>
      <c r="S98" s="86"/>
      <c r="T98" s="86"/>
      <c r="U98" s="87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T98" s="19" t="s">
        <v>343</v>
      </c>
      <c r="AU98" s="19" t="s">
        <v>83</v>
      </c>
    </row>
    <row r="99" s="2" customFormat="1">
      <c r="A99" s="40"/>
      <c r="B99" s="41"/>
      <c r="C99" s="42"/>
      <c r="D99" s="234" t="s">
        <v>345</v>
      </c>
      <c r="E99" s="42"/>
      <c r="F99" s="235" t="s">
        <v>5771</v>
      </c>
      <c r="G99" s="42"/>
      <c r="H99" s="42"/>
      <c r="I99" s="231"/>
      <c r="J99" s="42"/>
      <c r="K99" s="42"/>
      <c r="L99" s="46"/>
      <c r="M99" s="232"/>
      <c r="N99" s="233"/>
      <c r="O99" s="86"/>
      <c r="P99" s="86"/>
      <c r="Q99" s="86"/>
      <c r="R99" s="86"/>
      <c r="S99" s="86"/>
      <c r="T99" s="86"/>
      <c r="U99" s="87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T99" s="19" t="s">
        <v>345</v>
      </c>
      <c r="AU99" s="19" t="s">
        <v>83</v>
      </c>
    </row>
    <row r="100" s="2" customFormat="1" ht="16.5" customHeight="1">
      <c r="A100" s="40"/>
      <c r="B100" s="41"/>
      <c r="C100" s="216" t="s">
        <v>99</v>
      </c>
      <c r="D100" s="216" t="s">
        <v>337</v>
      </c>
      <c r="E100" s="217" t="s">
        <v>5772</v>
      </c>
      <c r="F100" s="218" t="s">
        <v>5773</v>
      </c>
      <c r="G100" s="219" t="s">
        <v>1149</v>
      </c>
      <c r="H100" s="220">
        <v>2</v>
      </c>
      <c r="I100" s="221"/>
      <c r="J100" s="222">
        <f>ROUND(I100*H100,2)</f>
        <v>0</v>
      </c>
      <c r="K100" s="218" t="s">
        <v>341</v>
      </c>
      <c r="L100" s="46"/>
      <c r="M100" s="223" t="s">
        <v>19</v>
      </c>
      <c r="N100" s="224" t="s">
        <v>47</v>
      </c>
      <c r="O100" s="86"/>
      <c r="P100" s="225">
        <f>O100*H100</f>
        <v>0</v>
      </c>
      <c r="Q100" s="225">
        <v>0.025420000000000002</v>
      </c>
      <c r="R100" s="225">
        <f>Q100*H100</f>
        <v>0.050840000000000003</v>
      </c>
      <c r="S100" s="225">
        <v>0</v>
      </c>
      <c r="T100" s="225">
        <f>S100*H100</f>
        <v>0</v>
      </c>
      <c r="U100" s="226" t="s">
        <v>19</v>
      </c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R100" s="227" t="s">
        <v>447</v>
      </c>
      <c r="AT100" s="227" t="s">
        <v>337</v>
      </c>
      <c r="AU100" s="227" t="s">
        <v>83</v>
      </c>
      <c r="AY100" s="19" t="s">
        <v>335</v>
      </c>
      <c r="BE100" s="228">
        <f>IF(N100="základní",J100,0)</f>
        <v>0</v>
      </c>
      <c r="BF100" s="228">
        <f>IF(N100="snížená",J100,0)</f>
        <v>0</v>
      </c>
      <c r="BG100" s="228">
        <f>IF(N100="zákl. přenesená",J100,0)</f>
        <v>0</v>
      </c>
      <c r="BH100" s="228">
        <f>IF(N100="sníž. přenesená",J100,0)</f>
        <v>0</v>
      </c>
      <c r="BI100" s="228">
        <f>IF(N100="nulová",J100,0)</f>
        <v>0</v>
      </c>
      <c r="BJ100" s="19" t="s">
        <v>83</v>
      </c>
      <c r="BK100" s="228">
        <f>ROUND(I100*H100,2)</f>
        <v>0</v>
      </c>
      <c r="BL100" s="19" t="s">
        <v>447</v>
      </c>
      <c r="BM100" s="227" t="s">
        <v>5774</v>
      </c>
    </row>
    <row r="101" s="2" customFormat="1">
      <c r="A101" s="40"/>
      <c r="B101" s="41"/>
      <c r="C101" s="42"/>
      <c r="D101" s="229" t="s">
        <v>343</v>
      </c>
      <c r="E101" s="42"/>
      <c r="F101" s="230" t="s">
        <v>5775</v>
      </c>
      <c r="G101" s="42"/>
      <c r="H101" s="42"/>
      <c r="I101" s="231"/>
      <c r="J101" s="42"/>
      <c r="K101" s="42"/>
      <c r="L101" s="46"/>
      <c r="M101" s="232"/>
      <c r="N101" s="233"/>
      <c r="O101" s="86"/>
      <c r="P101" s="86"/>
      <c r="Q101" s="86"/>
      <c r="R101" s="86"/>
      <c r="S101" s="86"/>
      <c r="T101" s="86"/>
      <c r="U101" s="87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T101" s="19" t="s">
        <v>343</v>
      </c>
      <c r="AU101" s="19" t="s">
        <v>83</v>
      </c>
    </row>
    <row r="102" s="2" customFormat="1">
      <c r="A102" s="40"/>
      <c r="B102" s="41"/>
      <c r="C102" s="42"/>
      <c r="D102" s="234" t="s">
        <v>345</v>
      </c>
      <c r="E102" s="42"/>
      <c r="F102" s="235" t="s">
        <v>5776</v>
      </c>
      <c r="G102" s="42"/>
      <c r="H102" s="42"/>
      <c r="I102" s="231"/>
      <c r="J102" s="42"/>
      <c r="K102" s="42"/>
      <c r="L102" s="46"/>
      <c r="M102" s="232"/>
      <c r="N102" s="233"/>
      <c r="O102" s="86"/>
      <c r="P102" s="86"/>
      <c r="Q102" s="86"/>
      <c r="R102" s="86"/>
      <c r="S102" s="86"/>
      <c r="T102" s="86"/>
      <c r="U102" s="87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T102" s="19" t="s">
        <v>345</v>
      </c>
      <c r="AU102" s="19" t="s">
        <v>83</v>
      </c>
    </row>
    <row r="103" s="2" customFormat="1" ht="16.5" customHeight="1">
      <c r="A103" s="40"/>
      <c r="B103" s="41"/>
      <c r="C103" s="216" t="s">
        <v>103</v>
      </c>
      <c r="D103" s="216" t="s">
        <v>337</v>
      </c>
      <c r="E103" s="217" t="s">
        <v>5777</v>
      </c>
      <c r="F103" s="218" t="s">
        <v>5778</v>
      </c>
      <c r="G103" s="219" t="s">
        <v>666</v>
      </c>
      <c r="H103" s="220">
        <v>5</v>
      </c>
      <c r="I103" s="221"/>
      <c r="J103" s="222">
        <f>ROUND(I103*H103,2)</f>
        <v>0</v>
      </c>
      <c r="K103" s="218" t="s">
        <v>341</v>
      </c>
      <c r="L103" s="46"/>
      <c r="M103" s="223" t="s">
        <v>19</v>
      </c>
      <c r="N103" s="224" t="s">
        <v>47</v>
      </c>
      <c r="O103" s="86"/>
      <c r="P103" s="225">
        <f>O103*H103</f>
        <v>0</v>
      </c>
      <c r="Q103" s="225">
        <v>0.0072700000000000004</v>
      </c>
      <c r="R103" s="225">
        <f>Q103*H103</f>
        <v>0.03635</v>
      </c>
      <c r="S103" s="225">
        <v>0</v>
      </c>
      <c r="T103" s="225">
        <f>S103*H103</f>
        <v>0</v>
      </c>
      <c r="U103" s="226" t="s">
        <v>19</v>
      </c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R103" s="227" t="s">
        <v>447</v>
      </c>
      <c r="AT103" s="227" t="s">
        <v>337</v>
      </c>
      <c r="AU103" s="227" t="s">
        <v>83</v>
      </c>
      <c r="AY103" s="19" t="s">
        <v>335</v>
      </c>
      <c r="BE103" s="228">
        <f>IF(N103="základní",J103,0)</f>
        <v>0</v>
      </c>
      <c r="BF103" s="228">
        <f>IF(N103="snížená",J103,0)</f>
        <v>0</v>
      </c>
      <c r="BG103" s="228">
        <f>IF(N103="zákl. přenesená",J103,0)</f>
        <v>0</v>
      </c>
      <c r="BH103" s="228">
        <f>IF(N103="sníž. přenesená",J103,0)</f>
        <v>0</v>
      </c>
      <c r="BI103" s="228">
        <f>IF(N103="nulová",J103,0)</f>
        <v>0</v>
      </c>
      <c r="BJ103" s="19" t="s">
        <v>83</v>
      </c>
      <c r="BK103" s="228">
        <f>ROUND(I103*H103,2)</f>
        <v>0</v>
      </c>
      <c r="BL103" s="19" t="s">
        <v>447</v>
      </c>
      <c r="BM103" s="227" t="s">
        <v>5779</v>
      </c>
    </row>
    <row r="104" s="2" customFormat="1">
      <c r="A104" s="40"/>
      <c r="B104" s="41"/>
      <c r="C104" s="42"/>
      <c r="D104" s="229" t="s">
        <v>343</v>
      </c>
      <c r="E104" s="42"/>
      <c r="F104" s="230" t="s">
        <v>5780</v>
      </c>
      <c r="G104" s="42"/>
      <c r="H104" s="42"/>
      <c r="I104" s="231"/>
      <c r="J104" s="42"/>
      <c r="K104" s="42"/>
      <c r="L104" s="46"/>
      <c r="M104" s="232"/>
      <c r="N104" s="233"/>
      <c r="O104" s="86"/>
      <c r="P104" s="86"/>
      <c r="Q104" s="86"/>
      <c r="R104" s="86"/>
      <c r="S104" s="86"/>
      <c r="T104" s="86"/>
      <c r="U104" s="87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T104" s="19" t="s">
        <v>343</v>
      </c>
      <c r="AU104" s="19" t="s">
        <v>83</v>
      </c>
    </row>
    <row r="105" s="2" customFormat="1">
      <c r="A105" s="40"/>
      <c r="B105" s="41"/>
      <c r="C105" s="42"/>
      <c r="D105" s="234" t="s">
        <v>345</v>
      </c>
      <c r="E105" s="42"/>
      <c r="F105" s="235" t="s">
        <v>5781</v>
      </c>
      <c r="G105" s="42"/>
      <c r="H105" s="42"/>
      <c r="I105" s="231"/>
      <c r="J105" s="42"/>
      <c r="K105" s="42"/>
      <c r="L105" s="46"/>
      <c r="M105" s="232"/>
      <c r="N105" s="233"/>
      <c r="O105" s="86"/>
      <c r="P105" s="86"/>
      <c r="Q105" s="86"/>
      <c r="R105" s="86"/>
      <c r="S105" s="86"/>
      <c r="T105" s="86"/>
      <c r="U105" s="87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T105" s="19" t="s">
        <v>345</v>
      </c>
      <c r="AU105" s="19" t="s">
        <v>83</v>
      </c>
    </row>
    <row r="106" s="2" customFormat="1" ht="16.5" customHeight="1">
      <c r="A106" s="40"/>
      <c r="B106" s="41"/>
      <c r="C106" s="257" t="s">
        <v>369</v>
      </c>
      <c r="D106" s="257" t="s">
        <v>395</v>
      </c>
      <c r="E106" s="258" t="s">
        <v>1319</v>
      </c>
      <c r="F106" s="259" t="s">
        <v>5782</v>
      </c>
      <c r="G106" s="260" t="s">
        <v>666</v>
      </c>
      <c r="H106" s="261">
        <v>1</v>
      </c>
      <c r="I106" s="262"/>
      <c r="J106" s="263">
        <f>ROUND(I106*H106,2)</f>
        <v>0</v>
      </c>
      <c r="K106" s="259" t="s">
        <v>19</v>
      </c>
      <c r="L106" s="264"/>
      <c r="M106" s="265" t="s">
        <v>19</v>
      </c>
      <c r="N106" s="266" t="s">
        <v>47</v>
      </c>
      <c r="O106" s="86"/>
      <c r="P106" s="225">
        <f>O106*H106</f>
        <v>0</v>
      </c>
      <c r="Q106" s="225">
        <v>0</v>
      </c>
      <c r="R106" s="225">
        <f>Q106*H106</f>
        <v>0</v>
      </c>
      <c r="S106" s="225">
        <v>0</v>
      </c>
      <c r="T106" s="225">
        <f>S106*H106</f>
        <v>0</v>
      </c>
      <c r="U106" s="226" t="s">
        <v>19</v>
      </c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R106" s="227" t="s">
        <v>394</v>
      </c>
      <c r="AT106" s="227" t="s">
        <v>395</v>
      </c>
      <c r="AU106" s="227" t="s">
        <v>83</v>
      </c>
      <c r="AY106" s="19" t="s">
        <v>335</v>
      </c>
      <c r="BE106" s="228">
        <f>IF(N106="základní",J106,0)</f>
        <v>0</v>
      </c>
      <c r="BF106" s="228">
        <f>IF(N106="snížená",J106,0)</f>
        <v>0</v>
      </c>
      <c r="BG106" s="228">
        <f>IF(N106="zákl. přenesená",J106,0)</f>
        <v>0</v>
      </c>
      <c r="BH106" s="228">
        <f>IF(N106="sníž. přenesená",J106,0)</f>
        <v>0</v>
      </c>
      <c r="BI106" s="228">
        <f>IF(N106="nulová",J106,0)</f>
        <v>0</v>
      </c>
      <c r="BJ106" s="19" t="s">
        <v>83</v>
      </c>
      <c r="BK106" s="228">
        <f>ROUND(I106*H106,2)</f>
        <v>0</v>
      </c>
      <c r="BL106" s="19" t="s">
        <v>103</v>
      </c>
      <c r="BM106" s="227" t="s">
        <v>5783</v>
      </c>
    </row>
    <row r="107" s="2" customFormat="1">
      <c r="A107" s="40"/>
      <c r="B107" s="41"/>
      <c r="C107" s="42"/>
      <c r="D107" s="229" t="s">
        <v>343</v>
      </c>
      <c r="E107" s="42"/>
      <c r="F107" s="230" t="s">
        <v>5782</v>
      </c>
      <c r="G107" s="42"/>
      <c r="H107" s="42"/>
      <c r="I107" s="231"/>
      <c r="J107" s="42"/>
      <c r="K107" s="42"/>
      <c r="L107" s="46"/>
      <c r="M107" s="232"/>
      <c r="N107" s="233"/>
      <c r="O107" s="86"/>
      <c r="P107" s="86"/>
      <c r="Q107" s="86"/>
      <c r="R107" s="86"/>
      <c r="S107" s="86"/>
      <c r="T107" s="86"/>
      <c r="U107" s="87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T107" s="19" t="s">
        <v>343</v>
      </c>
      <c r="AU107" s="19" t="s">
        <v>83</v>
      </c>
    </row>
    <row r="108" s="2" customFormat="1">
      <c r="A108" s="40"/>
      <c r="B108" s="41"/>
      <c r="C108" s="42"/>
      <c r="D108" s="229" t="s">
        <v>928</v>
      </c>
      <c r="E108" s="42"/>
      <c r="F108" s="289" t="s">
        <v>5784</v>
      </c>
      <c r="G108" s="42"/>
      <c r="H108" s="42"/>
      <c r="I108" s="231"/>
      <c r="J108" s="42"/>
      <c r="K108" s="42"/>
      <c r="L108" s="46"/>
      <c r="M108" s="232"/>
      <c r="N108" s="233"/>
      <c r="O108" s="86"/>
      <c r="P108" s="86"/>
      <c r="Q108" s="86"/>
      <c r="R108" s="86"/>
      <c r="S108" s="86"/>
      <c r="T108" s="86"/>
      <c r="U108" s="87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T108" s="19" t="s">
        <v>928</v>
      </c>
      <c r="AU108" s="19" t="s">
        <v>83</v>
      </c>
    </row>
    <row r="109" s="2" customFormat="1" ht="16.5" customHeight="1">
      <c r="A109" s="40"/>
      <c r="B109" s="41"/>
      <c r="C109" s="257" t="s">
        <v>377</v>
      </c>
      <c r="D109" s="257" t="s">
        <v>395</v>
      </c>
      <c r="E109" s="258" t="s">
        <v>1807</v>
      </c>
      <c r="F109" s="259" t="s">
        <v>5785</v>
      </c>
      <c r="G109" s="260" t="s">
        <v>666</v>
      </c>
      <c r="H109" s="261">
        <v>1</v>
      </c>
      <c r="I109" s="262"/>
      <c r="J109" s="263">
        <f>ROUND(I109*H109,2)</f>
        <v>0</v>
      </c>
      <c r="K109" s="259" t="s">
        <v>19</v>
      </c>
      <c r="L109" s="264"/>
      <c r="M109" s="265" t="s">
        <v>19</v>
      </c>
      <c r="N109" s="266" t="s">
        <v>47</v>
      </c>
      <c r="O109" s="86"/>
      <c r="P109" s="225">
        <f>O109*H109</f>
        <v>0</v>
      </c>
      <c r="Q109" s="225">
        <v>0</v>
      </c>
      <c r="R109" s="225">
        <f>Q109*H109</f>
        <v>0</v>
      </c>
      <c r="S109" s="225">
        <v>0</v>
      </c>
      <c r="T109" s="225">
        <f>S109*H109</f>
        <v>0</v>
      </c>
      <c r="U109" s="226" t="s">
        <v>19</v>
      </c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R109" s="227" t="s">
        <v>394</v>
      </c>
      <c r="AT109" s="227" t="s">
        <v>395</v>
      </c>
      <c r="AU109" s="227" t="s">
        <v>83</v>
      </c>
      <c r="AY109" s="19" t="s">
        <v>335</v>
      </c>
      <c r="BE109" s="228">
        <f>IF(N109="základní",J109,0)</f>
        <v>0</v>
      </c>
      <c r="BF109" s="228">
        <f>IF(N109="snížená",J109,0)</f>
        <v>0</v>
      </c>
      <c r="BG109" s="228">
        <f>IF(N109="zákl. přenesená",J109,0)</f>
        <v>0</v>
      </c>
      <c r="BH109" s="228">
        <f>IF(N109="sníž. přenesená",J109,0)</f>
        <v>0</v>
      </c>
      <c r="BI109" s="228">
        <f>IF(N109="nulová",J109,0)</f>
        <v>0</v>
      </c>
      <c r="BJ109" s="19" t="s">
        <v>83</v>
      </c>
      <c r="BK109" s="228">
        <f>ROUND(I109*H109,2)</f>
        <v>0</v>
      </c>
      <c r="BL109" s="19" t="s">
        <v>103</v>
      </c>
      <c r="BM109" s="227" t="s">
        <v>5786</v>
      </c>
    </row>
    <row r="110" s="2" customFormat="1">
      <c r="A110" s="40"/>
      <c r="B110" s="41"/>
      <c r="C110" s="42"/>
      <c r="D110" s="229" t="s">
        <v>343</v>
      </c>
      <c r="E110" s="42"/>
      <c r="F110" s="230" t="s">
        <v>5785</v>
      </c>
      <c r="G110" s="42"/>
      <c r="H110" s="42"/>
      <c r="I110" s="231"/>
      <c r="J110" s="42"/>
      <c r="K110" s="42"/>
      <c r="L110" s="46"/>
      <c r="M110" s="232"/>
      <c r="N110" s="233"/>
      <c r="O110" s="86"/>
      <c r="P110" s="86"/>
      <c r="Q110" s="86"/>
      <c r="R110" s="86"/>
      <c r="S110" s="86"/>
      <c r="T110" s="86"/>
      <c r="U110" s="87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T110" s="19" t="s">
        <v>343</v>
      </c>
      <c r="AU110" s="19" t="s">
        <v>83</v>
      </c>
    </row>
    <row r="111" s="2" customFormat="1" ht="16.5" customHeight="1">
      <c r="A111" s="40"/>
      <c r="B111" s="41"/>
      <c r="C111" s="257" t="s">
        <v>385</v>
      </c>
      <c r="D111" s="257" t="s">
        <v>395</v>
      </c>
      <c r="E111" s="258" t="s">
        <v>1823</v>
      </c>
      <c r="F111" s="259" t="s">
        <v>5787</v>
      </c>
      <c r="G111" s="260" t="s">
        <v>666</v>
      </c>
      <c r="H111" s="261">
        <v>1</v>
      </c>
      <c r="I111" s="262"/>
      <c r="J111" s="263">
        <f>ROUND(I111*H111,2)</f>
        <v>0</v>
      </c>
      <c r="K111" s="259" t="s">
        <v>19</v>
      </c>
      <c r="L111" s="264"/>
      <c r="M111" s="265" t="s">
        <v>19</v>
      </c>
      <c r="N111" s="266" t="s">
        <v>47</v>
      </c>
      <c r="O111" s="86"/>
      <c r="P111" s="225">
        <f>O111*H111</f>
        <v>0</v>
      </c>
      <c r="Q111" s="225">
        <v>0</v>
      </c>
      <c r="R111" s="225">
        <f>Q111*H111</f>
        <v>0</v>
      </c>
      <c r="S111" s="225">
        <v>0</v>
      </c>
      <c r="T111" s="225">
        <f>S111*H111</f>
        <v>0</v>
      </c>
      <c r="U111" s="226" t="s">
        <v>19</v>
      </c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R111" s="227" t="s">
        <v>394</v>
      </c>
      <c r="AT111" s="227" t="s">
        <v>395</v>
      </c>
      <c r="AU111" s="227" t="s">
        <v>83</v>
      </c>
      <c r="AY111" s="19" t="s">
        <v>335</v>
      </c>
      <c r="BE111" s="228">
        <f>IF(N111="základní",J111,0)</f>
        <v>0</v>
      </c>
      <c r="BF111" s="228">
        <f>IF(N111="snížená",J111,0)</f>
        <v>0</v>
      </c>
      <c r="BG111" s="228">
        <f>IF(N111="zákl. přenesená",J111,0)</f>
        <v>0</v>
      </c>
      <c r="BH111" s="228">
        <f>IF(N111="sníž. přenesená",J111,0)</f>
        <v>0</v>
      </c>
      <c r="BI111" s="228">
        <f>IF(N111="nulová",J111,0)</f>
        <v>0</v>
      </c>
      <c r="BJ111" s="19" t="s">
        <v>83</v>
      </c>
      <c r="BK111" s="228">
        <f>ROUND(I111*H111,2)</f>
        <v>0</v>
      </c>
      <c r="BL111" s="19" t="s">
        <v>103</v>
      </c>
      <c r="BM111" s="227" t="s">
        <v>5788</v>
      </c>
    </row>
    <row r="112" s="2" customFormat="1">
      <c r="A112" s="40"/>
      <c r="B112" s="41"/>
      <c r="C112" s="42"/>
      <c r="D112" s="229" t="s">
        <v>343</v>
      </c>
      <c r="E112" s="42"/>
      <c r="F112" s="230" t="s">
        <v>5787</v>
      </c>
      <c r="G112" s="42"/>
      <c r="H112" s="42"/>
      <c r="I112" s="231"/>
      <c r="J112" s="42"/>
      <c r="K112" s="42"/>
      <c r="L112" s="46"/>
      <c r="M112" s="232"/>
      <c r="N112" s="233"/>
      <c r="O112" s="86"/>
      <c r="P112" s="86"/>
      <c r="Q112" s="86"/>
      <c r="R112" s="86"/>
      <c r="S112" s="86"/>
      <c r="T112" s="86"/>
      <c r="U112" s="87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T112" s="19" t="s">
        <v>343</v>
      </c>
      <c r="AU112" s="19" t="s">
        <v>83</v>
      </c>
    </row>
    <row r="113" s="2" customFormat="1" ht="16.5" customHeight="1">
      <c r="A113" s="40"/>
      <c r="B113" s="41"/>
      <c r="C113" s="257" t="s">
        <v>394</v>
      </c>
      <c r="D113" s="257" t="s">
        <v>395</v>
      </c>
      <c r="E113" s="258" t="s">
        <v>2043</v>
      </c>
      <c r="F113" s="259" t="s">
        <v>5789</v>
      </c>
      <c r="G113" s="260" t="s">
        <v>666</v>
      </c>
      <c r="H113" s="261">
        <v>1</v>
      </c>
      <c r="I113" s="262"/>
      <c r="J113" s="263">
        <f>ROUND(I113*H113,2)</f>
        <v>0</v>
      </c>
      <c r="K113" s="259" t="s">
        <v>19</v>
      </c>
      <c r="L113" s="264"/>
      <c r="M113" s="265" t="s">
        <v>19</v>
      </c>
      <c r="N113" s="266" t="s">
        <v>47</v>
      </c>
      <c r="O113" s="86"/>
      <c r="P113" s="225">
        <f>O113*H113</f>
        <v>0</v>
      </c>
      <c r="Q113" s="225">
        <v>0</v>
      </c>
      <c r="R113" s="225">
        <f>Q113*H113</f>
        <v>0</v>
      </c>
      <c r="S113" s="225">
        <v>0</v>
      </c>
      <c r="T113" s="225">
        <f>S113*H113</f>
        <v>0</v>
      </c>
      <c r="U113" s="226" t="s">
        <v>19</v>
      </c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R113" s="227" t="s">
        <v>394</v>
      </c>
      <c r="AT113" s="227" t="s">
        <v>395</v>
      </c>
      <c r="AU113" s="227" t="s">
        <v>83</v>
      </c>
      <c r="AY113" s="19" t="s">
        <v>335</v>
      </c>
      <c r="BE113" s="228">
        <f>IF(N113="základní",J113,0)</f>
        <v>0</v>
      </c>
      <c r="BF113" s="228">
        <f>IF(N113="snížená",J113,0)</f>
        <v>0</v>
      </c>
      <c r="BG113" s="228">
        <f>IF(N113="zákl. přenesená",J113,0)</f>
        <v>0</v>
      </c>
      <c r="BH113" s="228">
        <f>IF(N113="sníž. přenesená",J113,0)</f>
        <v>0</v>
      </c>
      <c r="BI113" s="228">
        <f>IF(N113="nulová",J113,0)</f>
        <v>0</v>
      </c>
      <c r="BJ113" s="19" t="s">
        <v>83</v>
      </c>
      <c r="BK113" s="228">
        <f>ROUND(I113*H113,2)</f>
        <v>0</v>
      </c>
      <c r="BL113" s="19" t="s">
        <v>103</v>
      </c>
      <c r="BM113" s="227" t="s">
        <v>5790</v>
      </c>
    </row>
    <row r="114" s="2" customFormat="1">
      <c r="A114" s="40"/>
      <c r="B114" s="41"/>
      <c r="C114" s="42"/>
      <c r="D114" s="229" t="s">
        <v>343</v>
      </c>
      <c r="E114" s="42"/>
      <c r="F114" s="230" t="s">
        <v>5789</v>
      </c>
      <c r="G114" s="42"/>
      <c r="H114" s="42"/>
      <c r="I114" s="231"/>
      <c r="J114" s="42"/>
      <c r="K114" s="42"/>
      <c r="L114" s="46"/>
      <c r="M114" s="232"/>
      <c r="N114" s="233"/>
      <c r="O114" s="86"/>
      <c r="P114" s="86"/>
      <c r="Q114" s="86"/>
      <c r="R114" s="86"/>
      <c r="S114" s="86"/>
      <c r="T114" s="86"/>
      <c r="U114" s="87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T114" s="19" t="s">
        <v>343</v>
      </c>
      <c r="AU114" s="19" t="s">
        <v>83</v>
      </c>
    </row>
    <row r="115" s="2" customFormat="1" ht="16.5" customHeight="1">
      <c r="A115" s="40"/>
      <c r="B115" s="41"/>
      <c r="C115" s="257" t="s">
        <v>401</v>
      </c>
      <c r="D115" s="257" t="s">
        <v>395</v>
      </c>
      <c r="E115" s="258" t="s">
        <v>1654</v>
      </c>
      <c r="F115" s="259" t="s">
        <v>5791</v>
      </c>
      <c r="G115" s="260" t="s">
        <v>666</v>
      </c>
      <c r="H115" s="261">
        <v>1</v>
      </c>
      <c r="I115" s="262"/>
      <c r="J115" s="263">
        <f>ROUND(I115*H115,2)</f>
        <v>0</v>
      </c>
      <c r="K115" s="259" t="s">
        <v>19</v>
      </c>
      <c r="L115" s="264"/>
      <c r="M115" s="265" t="s">
        <v>19</v>
      </c>
      <c r="N115" s="266" t="s">
        <v>47</v>
      </c>
      <c r="O115" s="86"/>
      <c r="P115" s="225">
        <f>O115*H115</f>
        <v>0</v>
      </c>
      <c r="Q115" s="225">
        <v>0</v>
      </c>
      <c r="R115" s="225">
        <f>Q115*H115</f>
        <v>0</v>
      </c>
      <c r="S115" s="225">
        <v>0</v>
      </c>
      <c r="T115" s="225">
        <f>S115*H115</f>
        <v>0</v>
      </c>
      <c r="U115" s="226" t="s">
        <v>19</v>
      </c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R115" s="227" t="s">
        <v>394</v>
      </c>
      <c r="AT115" s="227" t="s">
        <v>395</v>
      </c>
      <c r="AU115" s="227" t="s">
        <v>83</v>
      </c>
      <c r="AY115" s="19" t="s">
        <v>335</v>
      </c>
      <c r="BE115" s="228">
        <f>IF(N115="základní",J115,0)</f>
        <v>0</v>
      </c>
      <c r="BF115" s="228">
        <f>IF(N115="snížená",J115,0)</f>
        <v>0</v>
      </c>
      <c r="BG115" s="228">
        <f>IF(N115="zákl. přenesená",J115,0)</f>
        <v>0</v>
      </c>
      <c r="BH115" s="228">
        <f>IF(N115="sníž. přenesená",J115,0)</f>
        <v>0</v>
      </c>
      <c r="BI115" s="228">
        <f>IF(N115="nulová",J115,0)</f>
        <v>0</v>
      </c>
      <c r="BJ115" s="19" t="s">
        <v>83</v>
      </c>
      <c r="BK115" s="228">
        <f>ROUND(I115*H115,2)</f>
        <v>0</v>
      </c>
      <c r="BL115" s="19" t="s">
        <v>103</v>
      </c>
      <c r="BM115" s="227" t="s">
        <v>5792</v>
      </c>
    </row>
    <row r="116" s="2" customFormat="1">
      <c r="A116" s="40"/>
      <c r="B116" s="41"/>
      <c r="C116" s="42"/>
      <c r="D116" s="229" t="s">
        <v>343</v>
      </c>
      <c r="E116" s="42"/>
      <c r="F116" s="230" t="s">
        <v>5791</v>
      </c>
      <c r="G116" s="42"/>
      <c r="H116" s="42"/>
      <c r="I116" s="231"/>
      <c r="J116" s="42"/>
      <c r="K116" s="42"/>
      <c r="L116" s="46"/>
      <c r="M116" s="232"/>
      <c r="N116" s="233"/>
      <c r="O116" s="86"/>
      <c r="P116" s="86"/>
      <c r="Q116" s="86"/>
      <c r="R116" s="86"/>
      <c r="S116" s="86"/>
      <c r="T116" s="86"/>
      <c r="U116" s="87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T116" s="19" t="s">
        <v>343</v>
      </c>
      <c r="AU116" s="19" t="s">
        <v>83</v>
      </c>
    </row>
    <row r="117" s="2" customFormat="1" ht="16.5" customHeight="1">
      <c r="A117" s="40"/>
      <c r="B117" s="41"/>
      <c r="C117" s="216" t="s">
        <v>405</v>
      </c>
      <c r="D117" s="216" t="s">
        <v>337</v>
      </c>
      <c r="E117" s="217" t="s">
        <v>5793</v>
      </c>
      <c r="F117" s="218" t="s">
        <v>5794</v>
      </c>
      <c r="G117" s="219" t="s">
        <v>618</v>
      </c>
      <c r="H117" s="220">
        <v>30</v>
      </c>
      <c r="I117" s="221"/>
      <c r="J117" s="222">
        <f>ROUND(I117*H117,2)</f>
        <v>0</v>
      </c>
      <c r="K117" s="218" t="s">
        <v>341</v>
      </c>
      <c r="L117" s="46"/>
      <c r="M117" s="223" t="s">
        <v>19</v>
      </c>
      <c r="N117" s="224" t="s">
        <v>47</v>
      </c>
      <c r="O117" s="86"/>
      <c r="P117" s="225">
        <f>O117*H117</f>
        <v>0</v>
      </c>
      <c r="Q117" s="225">
        <v>0.00019000000000000001</v>
      </c>
      <c r="R117" s="225">
        <f>Q117*H117</f>
        <v>0.0057000000000000002</v>
      </c>
      <c r="S117" s="225">
        <v>0</v>
      </c>
      <c r="T117" s="225">
        <f>S117*H117</f>
        <v>0</v>
      </c>
      <c r="U117" s="226" t="s">
        <v>19</v>
      </c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R117" s="227" t="s">
        <v>103</v>
      </c>
      <c r="AT117" s="227" t="s">
        <v>337</v>
      </c>
      <c r="AU117" s="227" t="s">
        <v>83</v>
      </c>
      <c r="AY117" s="19" t="s">
        <v>335</v>
      </c>
      <c r="BE117" s="228">
        <f>IF(N117="základní",J117,0)</f>
        <v>0</v>
      </c>
      <c r="BF117" s="228">
        <f>IF(N117="snížená",J117,0)</f>
        <v>0</v>
      </c>
      <c r="BG117" s="228">
        <f>IF(N117="zákl. přenesená",J117,0)</f>
        <v>0</v>
      </c>
      <c r="BH117" s="228">
        <f>IF(N117="sníž. přenesená",J117,0)</f>
        <v>0</v>
      </c>
      <c r="BI117" s="228">
        <f>IF(N117="nulová",J117,0)</f>
        <v>0</v>
      </c>
      <c r="BJ117" s="19" t="s">
        <v>83</v>
      </c>
      <c r="BK117" s="228">
        <f>ROUND(I117*H117,2)</f>
        <v>0</v>
      </c>
      <c r="BL117" s="19" t="s">
        <v>103</v>
      </c>
      <c r="BM117" s="227" t="s">
        <v>5795</v>
      </c>
    </row>
    <row r="118" s="2" customFormat="1">
      <c r="A118" s="40"/>
      <c r="B118" s="41"/>
      <c r="C118" s="42"/>
      <c r="D118" s="229" t="s">
        <v>343</v>
      </c>
      <c r="E118" s="42"/>
      <c r="F118" s="230" t="s">
        <v>5796</v>
      </c>
      <c r="G118" s="42"/>
      <c r="H118" s="42"/>
      <c r="I118" s="231"/>
      <c r="J118" s="42"/>
      <c r="K118" s="42"/>
      <c r="L118" s="46"/>
      <c r="M118" s="232"/>
      <c r="N118" s="233"/>
      <c r="O118" s="86"/>
      <c r="P118" s="86"/>
      <c r="Q118" s="86"/>
      <c r="R118" s="86"/>
      <c r="S118" s="86"/>
      <c r="T118" s="86"/>
      <c r="U118" s="87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T118" s="19" t="s">
        <v>343</v>
      </c>
      <c r="AU118" s="19" t="s">
        <v>83</v>
      </c>
    </row>
    <row r="119" s="2" customFormat="1">
      <c r="A119" s="40"/>
      <c r="B119" s="41"/>
      <c r="C119" s="42"/>
      <c r="D119" s="234" t="s">
        <v>345</v>
      </c>
      <c r="E119" s="42"/>
      <c r="F119" s="235" t="s">
        <v>5797</v>
      </c>
      <c r="G119" s="42"/>
      <c r="H119" s="42"/>
      <c r="I119" s="231"/>
      <c r="J119" s="42"/>
      <c r="K119" s="42"/>
      <c r="L119" s="46"/>
      <c r="M119" s="232"/>
      <c r="N119" s="233"/>
      <c r="O119" s="86"/>
      <c r="P119" s="86"/>
      <c r="Q119" s="86"/>
      <c r="R119" s="86"/>
      <c r="S119" s="86"/>
      <c r="T119" s="86"/>
      <c r="U119" s="87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T119" s="19" t="s">
        <v>345</v>
      </c>
      <c r="AU119" s="19" t="s">
        <v>83</v>
      </c>
    </row>
    <row r="120" s="2" customFormat="1" ht="16.5" customHeight="1">
      <c r="A120" s="40"/>
      <c r="B120" s="41"/>
      <c r="C120" s="216" t="s">
        <v>412</v>
      </c>
      <c r="D120" s="216" t="s">
        <v>337</v>
      </c>
      <c r="E120" s="217" t="s">
        <v>5798</v>
      </c>
      <c r="F120" s="218" t="s">
        <v>5799</v>
      </c>
      <c r="G120" s="219" t="s">
        <v>618</v>
      </c>
      <c r="H120" s="220">
        <v>30</v>
      </c>
      <c r="I120" s="221"/>
      <c r="J120" s="222">
        <f>ROUND(I120*H120,2)</f>
        <v>0</v>
      </c>
      <c r="K120" s="218" t="s">
        <v>341</v>
      </c>
      <c r="L120" s="46"/>
      <c r="M120" s="223" t="s">
        <v>19</v>
      </c>
      <c r="N120" s="224" t="s">
        <v>47</v>
      </c>
      <c r="O120" s="86"/>
      <c r="P120" s="225">
        <f>O120*H120</f>
        <v>0</v>
      </c>
      <c r="Q120" s="225">
        <v>0.00012999999999999999</v>
      </c>
      <c r="R120" s="225">
        <f>Q120*H120</f>
        <v>0.0038999999999999998</v>
      </c>
      <c r="S120" s="225">
        <v>0</v>
      </c>
      <c r="T120" s="225">
        <f>S120*H120</f>
        <v>0</v>
      </c>
      <c r="U120" s="226" t="s">
        <v>19</v>
      </c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R120" s="227" t="s">
        <v>103</v>
      </c>
      <c r="AT120" s="227" t="s">
        <v>337</v>
      </c>
      <c r="AU120" s="227" t="s">
        <v>83</v>
      </c>
      <c r="AY120" s="19" t="s">
        <v>335</v>
      </c>
      <c r="BE120" s="228">
        <f>IF(N120="základní",J120,0)</f>
        <v>0</v>
      </c>
      <c r="BF120" s="228">
        <f>IF(N120="snížená",J120,0)</f>
        <v>0</v>
      </c>
      <c r="BG120" s="228">
        <f>IF(N120="zákl. přenesená",J120,0)</f>
        <v>0</v>
      </c>
      <c r="BH120" s="228">
        <f>IF(N120="sníž. přenesená",J120,0)</f>
        <v>0</v>
      </c>
      <c r="BI120" s="228">
        <f>IF(N120="nulová",J120,0)</f>
        <v>0</v>
      </c>
      <c r="BJ120" s="19" t="s">
        <v>83</v>
      </c>
      <c r="BK120" s="228">
        <f>ROUND(I120*H120,2)</f>
        <v>0</v>
      </c>
      <c r="BL120" s="19" t="s">
        <v>103</v>
      </c>
      <c r="BM120" s="227" t="s">
        <v>5800</v>
      </c>
    </row>
    <row r="121" s="2" customFormat="1">
      <c r="A121" s="40"/>
      <c r="B121" s="41"/>
      <c r="C121" s="42"/>
      <c r="D121" s="229" t="s">
        <v>343</v>
      </c>
      <c r="E121" s="42"/>
      <c r="F121" s="230" t="s">
        <v>5801</v>
      </c>
      <c r="G121" s="42"/>
      <c r="H121" s="42"/>
      <c r="I121" s="231"/>
      <c r="J121" s="42"/>
      <c r="K121" s="42"/>
      <c r="L121" s="46"/>
      <c r="M121" s="232"/>
      <c r="N121" s="233"/>
      <c r="O121" s="86"/>
      <c r="P121" s="86"/>
      <c r="Q121" s="86"/>
      <c r="R121" s="86"/>
      <c r="S121" s="86"/>
      <c r="T121" s="86"/>
      <c r="U121" s="87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T121" s="19" t="s">
        <v>343</v>
      </c>
      <c r="AU121" s="19" t="s">
        <v>83</v>
      </c>
    </row>
    <row r="122" s="2" customFormat="1">
      <c r="A122" s="40"/>
      <c r="B122" s="41"/>
      <c r="C122" s="42"/>
      <c r="D122" s="234" t="s">
        <v>345</v>
      </c>
      <c r="E122" s="42"/>
      <c r="F122" s="235" t="s">
        <v>5802</v>
      </c>
      <c r="G122" s="42"/>
      <c r="H122" s="42"/>
      <c r="I122" s="231"/>
      <c r="J122" s="42"/>
      <c r="K122" s="42"/>
      <c r="L122" s="46"/>
      <c r="M122" s="232"/>
      <c r="N122" s="233"/>
      <c r="O122" s="86"/>
      <c r="P122" s="86"/>
      <c r="Q122" s="86"/>
      <c r="R122" s="86"/>
      <c r="S122" s="86"/>
      <c r="T122" s="86"/>
      <c r="U122" s="87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T122" s="19" t="s">
        <v>345</v>
      </c>
      <c r="AU122" s="19" t="s">
        <v>83</v>
      </c>
    </row>
    <row r="123" s="2" customFormat="1" ht="16.5" customHeight="1">
      <c r="A123" s="40"/>
      <c r="B123" s="41"/>
      <c r="C123" s="216" t="s">
        <v>420</v>
      </c>
      <c r="D123" s="216" t="s">
        <v>337</v>
      </c>
      <c r="E123" s="217" t="s">
        <v>5803</v>
      </c>
      <c r="F123" s="218" t="s">
        <v>5804</v>
      </c>
      <c r="G123" s="219" t="s">
        <v>618</v>
      </c>
      <c r="H123" s="220">
        <v>45</v>
      </c>
      <c r="I123" s="221"/>
      <c r="J123" s="222">
        <f>ROUND(I123*H123,2)</f>
        <v>0</v>
      </c>
      <c r="K123" s="218" t="s">
        <v>341</v>
      </c>
      <c r="L123" s="46"/>
      <c r="M123" s="223" t="s">
        <v>19</v>
      </c>
      <c r="N123" s="224" t="s">
        <v>47</v>
      </c>
      <c r="O123" s="86"/>
      <c r="P123" s="225">
        <f>O123*H123</f>
        <v>0</v>
      </c>
      <c r="Q123" s="225">
        <v>0.00191</v>
      </c>
      <c r="R123" s="225">
        <f>Q123*H123</f>
        <v>0.085949999999999999</v>
      </c>
      <c r="S123" s="225">
        <v>0</v>
      </c>
      <c r="T123" s="225">
        <f>S123*H123</f>
        <v>0</v>
      </c>
      <c r="U123" s="226" t="s">
        <v>19</v>
      </c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R123" s="227" t="s">
        <v>447</v>
      </c>
      <c r="AT123" s="227" t="s">
        <v>337</v>
      </c>
      <c r="AU123" s="227" t="s">
        <v>83</v>
      </c>
      <c r="AY123" s="19" t="s">
        <v>335</v>
      </c>
      <c r="BE123" s="228">
        <f>IF(N123="základní",J123,0)</f>
        <v>0</v>
      </c>
      <c r="BF123" s="228">
        <f>IF(N123="snížená",J123,0)</f>
        <v>0</v>
      </c>
      <c r="BG123" s="228">
        <f>IF(N123="zákl. přenesená",J123,0)</f>
        <v>0</v>
      </c>
      <c r="BH123" s="228">
        <f>IF(N123="sníž. přenesená",J123,0)</f>
        <v>0</v>
      </c>
      <c r="BI123" s="228">
        <f>IF(N123="nulová",J123,0)</f>
        <v>0</v>
      </c>
      <c r="BJ123" s="19" t="s">
        <v>83</v>
      </c>
      <c r="BK123" s="228">
        <f>ROUND(I123*H123,2)</f>
        <v>0</v>
      </c>
      <c r="BL123" s="19" t="s">
        <v>447</v>
      </c>
      <c r="BM123" s="227" t="s">
        <v>5805</v>
      </c>
    </row>
    <row r="124" s="2" customFormat="1">
      <c r="A124" s="40"/>
      <c r="B124" s="41"/>
      <c r="C124" s="42"/>
      <c r="D124" s="229" t="s">
        <v>343</v>
      </c>
      <c r="E124" s="42"/>
      <c r="F124" s="230" t="s">
        <v>5806</v>
      </c>
      <c r="G124" s="42"/>
      <c r="H124" s="42"/>
      <c r="I124" s="231"/>
      <c r="J124" s="42"/>
      <c r="K124" s="42"/>
      <c r="L124" s="46"/>
      <c r="M124" s="232"/>
      <c r="N124" s="233"/>
      <c r="O124" s="86"/>
      <c r="P124" s="86"/>
      <c r="Q124" s="86"/>
      <c r="R124" s="86"/>
      <c r="S124" s="86"/>
      <c r="T124" s="86"/>
      <c r="U124" s="87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T124" s="19" t="s">
        <v>343</v>
      </c>
      <c r="AU124" s="19" t="s">
        <v>83</v>
      </c>
    </row>
    <row r="125" s="2" customFormat="1">
      <c r="A125" s="40"/>
      <c r="B125" s="41"/>
      <c r="C125" s="42"/>
      <c r="D125" s="234" t="s">
        <v>345</v>
      </c>
      <c r="E125" s="42"/>
      <c r="F125" s="235" t="s">
        <v>5807</v>
      </c>
      <c r="G125" s="42"/>
      <c r="H125" s="42"/>
      <c r="I125" s="231"/>
      <c r="J125" s="42"/>
      <c r="K125" s="42"/>
      <c r="L125" s="46"/>
      <c r="M125" s="232"/>
      <c r="N125" s="233"/>
      <c r="O125" s="86"/>
      <c r="P125" s="86"/>
      <c r="Q125" s="86"/>
      <c r="R125" s="86"/>
      <c r="S125" s="86"/>
      <c r="T125" s="86"/>
      <c r="U125" s="87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T125" s="19" t="s">
        <v>345</v>
      </c>
      <c r="AU125" s="19" t="s">
        <v>83</v>
      </c>
    </row>
    <row r="126" s="13" customFormat="1">
      <c r="A126" s="13"/>
      <c r="B126" s="236"/>
      <c r="C126" s="237"/>
      <c r="D126" s="229" t="s">
        <v>347</v>
      </c>
      <c r="E126" s="238" t="s">
        <v>19</v>
      </c>
      <c r="F126" s="239" t="s">
        <v>5808</v>
      </c>
      <c r="G126" s="237"/>
      <c r="H126" s="240">
        <v>30</v>
      </c>
      <c r="I126" s="241"/>
      <c r="J126" s="237"/>
      <c r="K126" s="237"/>
      <c r="L126" s="242"/>
      <c r="M126" s="243"/>
      <c r="N126" s="244"/>
      <c r="O126" s="244"/>
      <c r="P126" s="244"/>
      <c r="Q126" s="244"/>
      <c r="R126" s="244"/>
      <c r="S126" s="244"/>
      <c r="T126" s="244"/>
      <c r="U126" s="245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T126" s="246" t="s">
        <v>347</v>
      </c>
      <c r="AU126" s="246" t="s">
        <v>83</v>
      </c>
      <c r="AV126" s="13" t="s">
        <v>85</v>
      </c>
      <c r="AW126" s="13" t="s">
        <v>37</v>
      </c>
      <c r="AX126" s="13" t="s">
        <v>76</v>
      </c>
      <c r="AY126" s="246" t="s">
        <v>335</v>
      </c>
    </row>
    <row r="127" s="13" customFormat="1">
      <c r="A127" s="13"/>
      <c r="B127" s="236"/>
      <c r="C127" s="237"/>
      <c r="D127" s="229" t="s">
        <v>347</v>
      </c>
      <c r="E127" s="238" t="s">
        <v>19</v>
      </c>
      <c r="F127" s="239" t="s">
        <v>5809</v>
      </c>
      <c r="G127" s="237"/>
      <c r="H127" s="240">
        <v>15</v>
      </c>
      <c r="I127" s="241"/>
      <c r="J127" s="237"/>
      <c r="K127" s="237"/>
      <c r="L127" s="242"/>
      <c r="M127" s="243"/>
      <c r="N127" s="244"/>
      <c r="O127" s="244"/>
      <c r="P127" s="244"/>
      <c r="Q127" s="244"/>
      <c r="R127" s="244"/>
      <c r="S127" s="244"/>
      <c r="T127" s="244"/>
      <c r="U127" s="245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T127" s="246" t="s">
        <v>347</v>
      </c>
      <c r="AU127" s="246" t="s">
        <v>83</v>
      </c>
      <c r="AV127" s="13" t="s">
        <v>85</v>
      </c>
      <c r="AW127" s="13" t="s">
        <v>37</v>
      </c>
      <c r="AX127" s="13" t="s">
        <v>76</v>
      </c>
      <c r="AY127" s="246" t="s">
        <v>335</v>
      </c>
    </row>
    <row r="128" s="15" customFormat="1">
      <c r="A128" s="15"/>
      <c r="B128" s="267"/>
      <c r="C128" s="268"/>
      <c r="D128" s="229" t="s">
        <v>347</v>
      </c>
      <c r="E128" s="269" t="s">
        <v>19</v>
      </c>
      <c r="F128" s="270" t="s">
        <v>462</v>
      </c>
      <c r="G128" s="268"/>
      <c r="H128" s="271">
        <v>45</v>
      </c>
      <c r="I128" s="272"/>
      <c r="J128" s="268"/>
      <c r="K128" s="268"/>
      <c r="L128" s="273"/>
      <c r="M128" s="274"/>
      <c r="N128" s="275"/>
      <c r="O128" s="275"/>
      <c r="P128" s="275"/>
      <c r="Q128" s="275"/>
      <c r="R128" s="275"/>
      <c r="S128" s="275"/>
      <c r="T128" s="275"/>
      <c r="U128" s="276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T128" s="277" t="s">
        <v>347</v>
      </c>
      <c r="AU128" s="277" t="s">
        <v>83</v>
      </c>
      <c r="AV128" s="15" t="s">
        <v>103</v>
      </c>
      <c r="AW128" s="15" t="s">
        <v>37</v>
      </c>
      <c r="AX128" s="15" t="s">
        <v>83</v>
      </c>
      <c r="AY128" s="277" t="s">
        <v>335</v>
      </c>
    </row>
    <row r="129" s="2" customFormat="1" ht="16.5" customHeight="1">
      <c r="A129" s="40"/>
      <c r="B129" s="41"/>
      <c r="C129" s="216" t="s">
        <v>428</v>
      </c>
      <c r="D129" s="216" t="s">
        <v>337</v>
      </c>
      <c r="E129" s="217" t="s">
        <v>5810</v>
      </c>
      <c r="F129" s="218" t="s">
        <v>5811</v>
      </c>
      <c r="G129" s="219" t="s">
        <v>666</v>
      </c>
      <c r="H129" s="220">
        <v>2</v>
      </c>
      <c r="I129" s="221"/>
      <c r="J129" s="222">
        <f>ROUND(I129*H129,2)</f>
        <v>0</v>
      </c>
      <c r="K129" s="218" t="s">
        <v>341</v>
      </c>
      <c r="L129" s="46"/>
      <c r="M129" s="223" t="s">
        <v>19</v>
      </c>
      <c r="N129" s="224" t="s">
        <v>47</v>
      </c>
      <c r="O129" s="86"/>
      <c r="P129" s="225">
        <f>O129*H129</f>
        <v>0</v>
      </c>
      <c r="Q129" s="225">
        <v>0</v>
      </c>
      <c r="R129" s="225">
        <f>Q129*H129</f>
        <v>0</v>
      </c>
      <c r="S129" s="225">
        <v>0</v>
      </c>
      <c r="T129" s="225">
        <f>S129*H129</f>
        <v>0</v>
      </c>
      <c r="U129" s="226" t="s">
        <v>19</v>
      </c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R129" s="227" t="s">
        <v>788</v>
      </c>
      <c r="AT129" s="227" t="s">
        <v>337</v>
      </c>
      <c r="AU129" s="227" t="s">
        <v>83</v>
      </c>
      <c r="AY129" s="19" t="s">
        <v>335</v>
      </c>
      <c r="BE129" s="228">
        <f>IF(N129="základní",J129,0)</f>
        <v>0</v>
      </c>
      <c r="BF129" s="228">
        <f>IF(N129="snížená",J129,0)</f>
        <v>0</v>
      </c>
      <c r="BG129" s="228">
        <f>IF(N129="zákl. přenesená",J129,0)</f>
        <v>0</v>
      </c>
      <c r="BH129" s="228">
        <f>IF(N129="sníž. přenesená",J129,0)</f>
        <v>0</v>
      </c>
      <c r="BI129" s="228">
        <f>IF(N129="nulová",J129,0)</f>
        <v>0</v>
      </c>
      <c r="BJ129" s="19" t="s">
        <v>83</v>
      </c>
      <c r="BK129" s="228">
        <f>ROUND(I129*H129,2)</f>
        <v>0</v>
      </c>
      <c r="BL129" s="19" t="s">
        <v>788</v>
      </c>
      <c r="BM129" s="227" t="s">
        <v>5812</v>
      </c>
    </row>
    <row r="130" s="2" customFormat="1">
      <c r="A130" s="40"/>
      <c r="B130" s="41"/>
      <c r="C130" s="42"/>
      <c r="D130" s="229" t="s">
        <v>343</v>
      </c>
      <c r="E130" s="42"/>
      <c r="F130" s="230" t="s">
        <v>5813</v>
      </c>
      <c r="G130" s="42"/>
      <c r="H130" s="42"/>
      <c r="I130" s="231"/>
      <c r="J130" s="42"/>
      <c r="K130" s="42"/>
      <c r="L130" s="46"/>
      <c r="M130" s="232"/>
      <c r="N130" s="233"/>
      <c r="O130" s="86"/>
      <c r="P130" s="86"/>
      <c r="Q130" s="86"/>
      <c r="R130" s="86"/>
      <c r="S130" s="86"/>
      <c r="T130" s="86"/>
      <c r="U130" s="87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T130" s="19" t="s">
        <v>343</v>
      </c>
      <c r="AU130" s="19" t="s">
        <v>83</v>
      </c>
    </row>
    <row r="131" s="2" customFormat="1">
      <c r="A131" s="40"/>
      <c r="B131" s="41"/>
      <c r="C131" s="42"/>
      <c r="D131" s="234" t="s">
        <v>345</v>
      </c>
      <c r="E131" s="42"/>
      <c r="F131" s="235" t="s">
        <v>5814</v>
      </c>
      <c r="G131" s="42"/>
      <c r="H131" s="42"/>
      <c r="I131" s="231"/>
      <c r="J131" s="42"/>
      <c r="K131" s="42"/>
      <c r="L131" s="46"/>
      <c r="M131" s="232"/>
      <c r="N131" s="233"/>
      <c r="O131" s="86"/>
      <c r="P131" s="86"/>
      <c r="Q131" s="86"/>
      <c r="R131" s="86"/>
      <c r="S131" s="86"/>
      <c r="T131" s="86"/>
      <c r="U131" s="87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T131" s="19" t="s">
        <v>345</v>
      </c>
      <c r="AU131" s="19" t="s">
        <v>83</v>
      </c>
    </row>
    <row r="132" s="2" customFormat="1" ht="16.5" customHeight="1">
      <c r="A132" s="40"/>
      <c r="B132" s="41"/>
      <c r="C132" s="257" t="s">
        <v>434</v>
      </c>
      <c r="D132" s="257" t="s">
        <v>395</v>
      </c>
      <c r="E132" s="258" t="s">
        <v>1658</v>
      </c>
      <c r="F132" s="259" t="s">
        <v>5815</v>
      </c>
      <c r="G132" s="260" t="s">
        <v>666</v>
      </c>
      <c r="H132" s="261">
        <v>2</v>
      </c>
      <c r="I132" s="262"/>
      <c r="J132" s="263">
        <f>ROUND(I132*H132,2)</f>
        <v>0</v>
      </c>
      <c r="K132" s="259" t="s">
        <v>19</v>
      </c>
      <c r="L132" s="264"/>
      <c r="M132" s="265" t="s">
        <v>19</v>
      </c>
      <c r="N132" s="266" t="s">
        <v>47</v>
      </c>
      <c r="O132" s="86"/>
      <c r="P132" s="225">
        <f>O132*H132</f>
        <v>0</v>
      </c>
      <c r="Q132" s="225">
        <v>0</v>
      </c>
      <c r="R132" s="225">
        <f>Q132*H132</f>
        <v>0</v>
      </c>
      <c r="S132" s="225">
        <v>0</v>
      </c>
      <c r="T132" s="225">
        <f>S132*H132</f>
        <v>0</v>
      </c>
      <c r="U132" s="226" t="s">
        <v>19</v>
      </c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R132" s="227" t="s">
        <v>1256</v>
      </c>
      <c r="AT132" s="227" t="s">
        <v>395</v>
      </c>
      <c r="AU132" s="227" t="s">
        <v>83</v>
      </c>
      <c r="AY132" s="19" t="s">
        <v>335</v>
      </c>
      <c r="BE132" s="228">
        <f>IF(N132="základní",J132,0)</f>
        <v>0</v>
      </c>
      <c r="BF132" s="228">
        <f>IF(N132="snížená",J132,0)</f>
        <v>0</v>
      </c>
      <c r="BG132" s="228">
        <f>IF(N132="zákl. přenesená",J132,0)</f>
        <v>0</v>
      </c>
      <c r="BH132" s="228">
        <f>IF(N132="sníž. přenesená",J132,0)</f>
        <v>0</v>
      </c>
      <c r="BI132" s="228">
        <f>IF(N132="nulová",J132,0)</f>
        <v>0</v>
      </c>
      <c r="BJ132" s="19" t="s">
        <v>83</v>
      </c>
      <c r="BK132" s="228">
        <f>ROUND(I132*H132,2)</f>
        <v>0</v>
      </c>
      <c r="BL132" s="19" t="s">
        <v>1256</v>
      </c>
      <c r="BM132" s="227" t="s">
        <v>5816</v>
      </c>
    </row>
    <row r="133" s="2" customFormat="1">
      <c r="A133" s="40"/>
      <c r="B133" s="41"/>
      <c r="C133" s="42"/>
      <c r="D133" s="229" t="s">
        <v>343</v>
      </c>
      <c r="E133" s="42"/>
      <c r="F133" s="230" t="s">
        <v>5815</v>
      </c>
      <c r="G133" s="42"/>
      <c r="H133" s="42"/>
      <c r="I133" s="231"/>
      <c r="J133" s="42"/>
      <c r="K133" s="42"/>
      <c r="L133" s="46"/>
      <c r="M133" s="232"/>
      <c r="N133" s="233"/>
      <c r="O133" s="86"/>
      <c r="P133" s="86"/>
      <c r="Q133" s="86"/>
      <c r="R133" s="86"/>
      <c r="S133" s="86"/>
      <c r="T133" s="86"/>
      <c r="U133" s="87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T133" s="19" t="s">
        <v>343</v>
      </c>
      <c r="AU133" s="19" t="s">
        <v>83</v>
      </c>
    </row>
    <row r="134" s="2" customFormat="1" ht="16.5" customHeight="1">
      <c r="A134" s="40"/>
      <c r="B134" s="41"/>
      <c r="C134" s="216" t="s">
        <v>8</v>
      </c>
      <c r="D134" s="216" t="s">
        <v>337</v>
      </c>
      <c r="E134" s="217" t="s">
        <v>5817</v>
      </c>
      <c r="F134" s="218" t="s">
        <v>5818</v>
      </c>
      <c r="G134" s="219" t="s">
        <v>618</v>
      </c>
      <c r="H134" s="220">
        <v>30</v>
      </c>
      <c r="I134" s="221"/>
      <c r="J134" s="222">
        <f>ROUND(I134*H134,2)</f>
        <v>0</v>
      </c>
      <c r="K134" s="218" t="s">
        <v>341</v>
      </c>
      <c r="L134" s="46"/>
      <c r="M134" s="223" t="s">
        <v>19</v>
      </c>
      <c r="N134" s="224" t="s">
        <v>47</v>
      </c>
      <c r="O134" s="86"/>
      <c r="P134" s="225">
        <f>O134*H134</f>
        <v>0</v>
      </c>
      <c r="Q134" s="225">
        <v>0.0088800000000000007</v>
      </c>
      <c r="R134" s="225">
        <f>Q134*H134</f>
        <v>0.26640000000000003</v>
      </c>
      <c r="S134" s="225">
        <v>0</v>
      </c>
      <c r="T134" s="225">
        <f>S134*H134</f>
        <v>0</v>
      </c>
      <c r="U134" s="226" t="s">
        <v>19</v>
      </c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R134" s="227" t="s">
        <v>447</v>
      </c>
      <c r="AT134" s="227" t="s">
        <v>337</v>
      </c>
      <c r="AU134" s="227" t="s">
        <v>83</v>
      </c>
      <c r="AY134" s="19" t="s">
        <v>335</v>
      </c>
      <c r="BE134" s="228">
        <f>IF(N134="základní",J134,0)</f>
        <v>0</v>
      </c>
      <c r="BF134" s="228">
        <f>IF(N134="snížená",J134,0)</f>
        <v>0</v>
      </c>
      <c r="BG134" s="228">
        <f>IF(N134="zákl. přenesená",J134,0)</f>
        <v>0</v>
      </c>
      <c r="BH134" s="228">
        <f>IF(N134="sníž. přenesená",J134,0)</f>
        <v>0</v>
      </c>
      <c r="BI134" s="228">
        <f>IF(N134="nulová",J134,0)</f>
        <v>0</v>
      </c>
      <c r="BJ134" s="19" t="s">
        <v>83</v>
      </c>
      <c r="BK134" s="228">
        <f>ROUND(I134*H134,2)</f>
        <v>0</v>
      </c>
      <c r="BL134" s="19" t="s">
        <v>447</v>
      </c>
      <c r="BM134" s="227" t="s">
        <v>5819</v>
      </c>
    </row>
    <row r="135" s="2" customFormat="1">
      <c r="A135" s="40"/>
      <c r="B135" s="41"/>
      <c r="C135" s="42"/>
      <c r="D135" s="229" t="s">
        <v>343</v>
      </c>
      <c r="E135" s="42"/>
      <c r="F135" s="230" t="s">
        <v>5820</v>
      </c>
      <c r="G135" s="42"/>
      <c r="H135" s="42"/>
      <c r="I135" s="231"/>
      <c r="J135" s="42"/>
      <c r="K135" s="42"/>
      <c r="L135" s="46"/>
      <c r="M135" s="232"/>
      <c r="N135" s="233"/>
      <c r="O135" s="86"/>
      <c r="P135" s="86"/>
      <c r="Q135" s="86"/>
      <c r="R135" s="86"/>
      <c r="S135" s="86"/>
      <c r="T135" s="86"/>
      <c r="U135" s="87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T135" s="19" t="s">
        <v>343</v>
      </c>
      <c r="AU135" s="19" t="s">
        <v>83</v>
      </c>
    </row>
    <row r="136" s="2" customFormat="1">
      <c r="A136" s="40"/>
      <c r="B136" s="41"/>
      <c r="C136" s="42"/>
      <c r="D136" s="234" t="s">
        <v>345</v>
      </c>
      <c r="E136" s="42"/>
      <c r="F136" s="235" t="s">
        <v>5821</v>
      </c>
      <c r="G136" s="42"/>
      <c r="H136" s="42"/>
      <c r="I136" s="231"/>
      <c r="J136" s="42"/>
      <c r="K136" s="42"/>
      <c r="L136" s="46"/>
      <c r="M136" s="232"/>
      <c r="N136" s="233"/>
      <c r="O136" s="86"/>
      <c r="P136" s="86"/>
      <c r="Q136" s="86"/>
      <c r="R136" s="86"/>
      <c r="S136" s="86"/>
      <c r="T136" s="86"/>
      <c r="U136" s="87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T136" s="19" t="s">
        <v>345</v>
      </c>
      <c r="AU136" s="19" t="s">
        <v>83</v>
      </c>
    </row>
    <row r="137" s="2" customFormat="1" ht="16.5" customHeight="1">
      <c r="A137" s="40"/>
      <c r="B137" s="41"/>
      <c r="C137" s="216" t="s">
        <v>447</v>
      </c>
      <c r="D137" s="216" t="s">
        <v>337</v>
      </c>
      <c r="E137" s="217" t="s">
        <v>3022</v>
      </c>
      <c r="F137" s="218" t="s">
        <v>3023</v>
      </c>
      <c r="G137" s="219" t="s">
        <v>388</v>
      </c>
      <c r="H137" s="220">
        <v>8.3840000000000003</v>
      </c>
      <c r="I137" s="221"/>
      <c r="J137" s="222">
        <f>ROUND(I137*H137,2)</f>
        <v>0</v>
      </c>
      <c r="K137" s="218" t="s">
        <v>341</v>
      </c>
      <c r="L137" s="46"/>
      <c r="M137" s="223" t="s">
        <v>19</v>
      </c>
      <c r="N137" s="224" t="s">
        <v>47</v>
      </c>
      <c r="O137" s="86"/>
      <c r="P137" s="225">
        <f>O137*H137</f>
        <v>0</v>
      </c>
      <c r="Q137" s="225">
        <v>6.9999999999999994E-05</v>
      </c>
      <c r="R137" s="225">
        <f>Q137*H137</f>
        <v>0.00058688000000000002</v>
      </c>
      <c r="S137" s="225">
        <v>0</v>
      </c>
      <c r="T137" s="225">
        <f>S137*H137</f>
        <v>0</v>
      </c>
      <c r="U137" s="226" t="s">
        <v>19</v>
      </c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R137" s="227" t="s">
        <v>447</v>
      </c>
      <c r="AT137" s="227" t="s">
        <v>337</v>
      </c>
      <c r="AU137" s="227" t="s">
        <v>83</v>
      </c>
      <c r="AY137" s="19" t="s">
        <v>335</v>
      </c>
      <c r="BE137" s="228">
        <f>IF(N137="základní",J137,0)</f>
        <v>0</v>
      </c>
      <c r="BF137" s="228">
        <f>IF(N137="snížená",J137,0)</f>
        <v>0</v>
      </c>
      <c r="BG137" s="228">
        <f>IF(N137="zákl. přenesená",J137,0)</f>
        <v>0</v>
      </c>
      <c r="BH137" s="228">
        <f>IF(N137="sníž. přenesená",J137,0)</f>
        <v>0</v>
      </c>
      <c r="BI137" s="228">
        <f>IF(N137="nulová",J137,0)</f>
        <v>0</v>
      </c>
      <c r="BJ137" s="19" t="s">
        <v>83</v>
      </c>
      <c r="BK137" s="228">
        <f>ROUND(I137*H137,2)</f>
        <v>0</v>
      </c>
      <c r="BL137" s="19" t="s">
        <v>447</v>
      </c>
      <c r="BM137" s="227" t="s">
        <v>5822</v>
      </c>
    </row>
    <row r="138" s="2" customFormat="1">
      <c r="A138" s="40"/>
      <c r="B138" s="41"/>
      <c r="C138" s="42"/>
      <c r="D138" s="229" t="s">
        <v>343</v>
      </c>
      <c r="E138" s="42"/>
      <c r="F138" s="230" t="s">
        <v>3025</v>
      </c>
      <c r="G138" s="42"/>
      <c r="H138" s="42"/>
      <c r="I138" s="231"/>
      <c r="J138" s="42"/>
      <c r="K138" s="42"/>
      <c r="L138" s="46"/>
      <c r="M138" s="232"/>
      <c r="N138" s="233"/>
      <c r="O138" s="86"/>
      <c r="P138" s="86"/>
      <c r="Q138" s="86"/>
      <c r="R138" s="86"/>
      <c r="S138" s="86"/>
      <c r="T138" s="86"/>
      <c r="U138" s="87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T138" s="19" t="s">
        <v>343</v>
      </c>
      <c r="AU138" s="19" t="s">
        <v>83</v>
      </c>
    </row>
    <row r="139" s="2" customFormat="1">
      <c r="A139" s="40"/>
      <c r="B139" s="41"/>
      <c r="C139" s="42"/>
      <c r="D139" s="234" t="s">
        <v>345</v>
      </c>
      <c r="E139" s="42"/>
      <c r="F139" s="235" t="s">
        <v>3026</v>
      </c>
      <c r="G139" s="42"/>
      <c r="H139" s="42"/>
      <c r="I139" s="231"/>
      <c r="J139" s="42"/>
      <c r="K139" s="42"/>
      <c r="L139" s="46"/>
      <c r="M139" s="232"/>
      <c r="N139" s="233"/>
      <c r="O139" s="86"/>
      <c r="P139" s="86"/>
      <c r="Q139" s="86"/>
      <c r="R139" s="86"/>
      <c r="S139" s="86"/>
      <c r="T139" s="86"/>
      <c r="U139" s="87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T139" s="19" t="s">
        <v>345</v>
      </c>
      <c r="AU139" s="19" t="s">
        <v>83</v>
      </c>
    </row>
    <row r="140" s="13" customFormat="1">
      <c r="A140" s="13"/>
      <c r="B140" s="236"/>
      <c r="C140" s="237"/>
      <c r="D140" s="229" t="s">
        <v>347</v>
      </c>
      <c r="E140" s="238" t="s">
        <v>19</v>
      </c>
      <c r="F140" s="239" t="s">
        <v>5823</v>
      </c>
      <c r="G140" s="237"/>
      <c r="H140" s="240">
        <v>8.3840000000000003</v>
      </c>
      <c r="I140" s="241"/>
      <c r="J140" s="237"/>
      <c r="K140" s="237"/>
      <c r="L140" s="242"/>
      <c r="M140" s="243"/>
      <c r="N140" s="244"/>
      <c r="O140" s="244"/>
      <c r="P140" s="244"/>
      <c r="Q140" s="244"/>
      <c r="R140" s="244"/>
      <c r="S140" s="244"/>
      <c r="T140" s="244"/>
      <c r="U140" s="245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T140" s="246" t="s">
        <v>347</v>
      </c>
      <c r="AU140" s="246" t="s">
        <v>83</v>
      </c>
      <c r="AV140" s="13" t="s">
        <v>85</v>
      </c>
      <c r="AW140" s="13" t="s">
        <v>37</v>
      </c>
      <c r="AX140" s="13" t="s">
        <v>83</v>
      </c>
      <c r="AY140" s="246" t="s">
        <v>335</v>
      </c>
    </row>
    <row r="141" s="2" customFormat="1" ht="16.5" customHeight="1">
      <c r="A141" s="40"/>
      <c r="B141" s="41"/>
      <c r="C141" s="216" t="s">
        <v>454</v>
      </c>
      <c r="D141" s="216" t="s">
        <v>337</v>
      </c>
      <c r="E141" s="217" t="s">
        <v>3077</v>
      </c>
      <c r="F141" s="218" t="s">
        <v>3078</v>
      </c>
      <c r="G141" s="219" t="s">
        <v>388</v>
      </c>
      <c r="H141" s="220">
        <v>8.3840000000000003</v>
      </c>
      <c r="I141" s="221"/>
      <c r="J141" s="222">
        <f>ROUND(I141*H141,2)</f>
        <v>0</v>
      </c>
      <c r="K141" s="218" t="s">
        <v>341</v>
      </c>
      <c r="L141" s="46"/>
      <c r="M141" s="223" t="s">
        <v>19</v>
      </c>
      <c r="N141" s="224" t="s">
        <v>47</v>
      </c>
      <c r="O141" s="86"/>
      <c r="P141" s="225">
        <f>O141*H141</f>
        <v>0</v>
      </c>
      <c r="Q141" s="225">
        <v>0.00013999999999999999</v>
      </c>
      <c r="R141" s="225">
        <f>Q141*H141</f>
        <v>0.00117376</v>
      </c>
      <c r="S141" s="225">
        <v>0</v>
      </c>
      <c r="T141" s="225">
        <f>S141*H141</f>
        <v>0</v>
      </c>
      <c r="U141" s="226" t="s">
        <v>19</v>
      </c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R141" s="227" t="s">
        <v>447</v>
      </c>
      <c r="AT141" s="227" t="s">
        <v>337</v>
      </c>
      <c r="AU141" s="227" t="s">
        <v>83</v>
      </c>
      <c r="AY141" s="19" t="s">
        <v>335</v>
      </c>
      <c r="BE141" s="228">
        <f>IF(N141="základní",J141,0)</f>
        <v>0</v>
      </c>
      <c r="BF141" s="228">
        <f>IF(N141="snížená",J141,0)</f>
        <v>0</v>
      </c>
      <c r="BG141" s="228">
        <f>IF(N141="zákl. přenesená",J141,0)</f>
        <v>0</v>
      </c>
      <c r="BH141" s="228">
        <f>IF(N141="sníž. přenesená",J141,0)</f>
        <v>0</v>
      </c>
      <c r="BI141" s="228">
        <f>IF(N141="nulová",J141,0)</f>
        <v>0</v>
      </c>
      <c r="BJ141" s="19" t="s">
        <v>83</v>
      </c>
      <c r="BK141" s="228">
        <f>ROUND(I141*H141,2)</f>
        <v>0</v>
      </c>
      <c r="BL141" s="19" t="s">
        <v>447</v>
      </c>
      <c r="BM141" s="227" t="s">
        <v>5824</v>
      </c>
    </row>
    <row r="142" s="2" customFormat="1">
      <c r="A142" s="40"/>
      <c r="B142" s="41"/>
      <c r="C142" s="42"/>
      <c r="D142" s="229" t="s">
        <v>343</v>
      </c>
      <c r="E142" s="42"/>
      <c r="F142" s="230" t="s">
        <v>3080</v>
      </c>
      <c r="G142" s="42"/>
      <c r="H142" s="42"/>
      <c r="I142" s="231"/>
      <c r="J142" s="42"/>
      <c r="K142" s="42"/>
      <c r="L142" s="46"/>
      <c r="M142" s="232"/>
      <c r="N142" s="233"/>
      <c r="O142" s="86"/>
      <c r="P142" s="86"/>
      <c r="Q142" s="86"/>
      <c r="R142" s="86"/>
      <c r="S142" s="86"/>
      <c r="T142" s="86"/>
      <c r="U142" s="87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T142" s="19" t="s">
        <v>343</v>
      </c>
      <c r="AU142" s="19" t="s">
        <v>83</v>
      </c>
    </row>
    <row r="143" s="2" customFormat="1">
      <c r="A143" s="40"/>
      <c r="B143" s="41"/>
      <c r="C143" s="42"/>
      <c r="D143" s="234" t="s">
        <v>345</v>
      </c>
      <c r="E143" s="42"/>
      <c r="F143" s="235" t="s">
        <v>3081</v>
      </c>
      <c r="G143" s="42"/>
      <c r="H143" s="42"/>
      <c r="I143" s="231"/>
      <c r="J143" s="42"/>
      <c r="K143" s="42"/>
      <c r="L143" s="46"/>
      <c r="M143" s="232"/>
      <c r="N143" s="233"/>
      <c r="O143" s="86"/>
      <c r="P143" s="86"/>
      <c r="Q143" s="86"/>
      <c r="R143" s="86"/>
      <c r="S143" s="86"/>
      <c r="T143" s="86"/>
      <c r="U143" s="87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T143" s="19" t="s">
        <v>345</v>
      </c>
      <c r="AU143" s="19" t="s">
        <v>83</v>
      </c>
    </row>
    <row r="144" s="13" customFormat="1">
      <c r="A144" s="13"/>
      <c r="B144" s="236"/>
      <c r="C144" s="237"/>
      <c r="D144" s="229" t="s">
        <v>347</v>
      </c>
      <c r="E144" s="238" t="s">
        <v>19</v>
      </c>
      <c r="F144" s="239" t="s">
        <v>5823</v>
      </c>
      <c r="G144" s="237"/>
      <c r="H144" s="240">
        <v>8.3840000000000003</v>
      </c>
      <c r="I144" s="241"/>
      <c r="J144" s="237"/>
      <c r="K144" s="237"/>
      <c r="L144" s="242"/>
      <c r="M144" s="243"/>
      <c r="N144" s="244"/>
      <c r="O144" s="244"/>
      <c r="P144" s="244"/>
      <c r="Q144" s="244"/>
      <c r="R144" s="244"/>
      <c r="S144" s="244"/>
      <c r="T144" s="244"/>
      <c r="U144" s="245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T144" s="246" t="s">
        <v>347</v>
      </c>
      <c r="AU144" s="246" t="s">
        <v>83</v>
      </c>
      <c r="AV144" s="13" t="s">
        <v>85</v>
      </c>
      <c r="AW144" s="13" t="s">
        <v>37</v>
      </c>
      <c r="AX144" s="13" t="s">
        <v>83</v>
      </c>
      <c r="AY144" s="246" t="s">
        <v>335</v>
      </c>
    </row>
    <row r="145" s="2" customFormat="1" ht="16.5" customHeight="1">
      <c r="A145" s="40"/>
      <c r="B145" s="41"/>
      <c r="C145" s="216" t="s">
        <v>463</v>
      </c>
      <c r="D145" s="216" t="s">
        <v>337</v>
      </c>
      <c r="E145" s="217" t="s">
        <v>3082</v>
      </c>
      <c r="F145" s="218" t="s">
        <v>3083</v>
      </c>
      <c r="G145" s="219" t="s">
        <v>388</v>
      </c>
      <c r="H145" s="220">
        <v>8.3840000000000003</v>
      </c>
      <c r="I145" s="221"/>
      <c r="J145" s="222">
        <f>ROUND(I145*H145,2)</f>
        <v>0</v>
      </c>
      <c r="K145" s="218" t="s">
        <v>341</v>
      </c>
      <c r="L145" s="46"/>
      <c r="M145" s="223" t="s">
        <v>19</v>
      </c>
      <c r="N145" s="224" t="s">
        <v>47</v>
      </c>
      <c r="O145" s="86"/>
      <c r="P145" s="225">
        <f>O145*H145</f>
        <v>0</v>
      </c>
      <c r="Q145" s="225">
        <v>0.00012</v>
      </c>
      <c r="R145" s="225">
        <f>Q145*H145</f>
        <v>0.0010060800000000001</v>
      </c>
      <c r="S145" s="225">
        <v>0</v>
      </c>
      <c r="T145" s="225">
        <f>S145*H145</f>
        <v>0</v>
      </c>
      <c r="U145" s="226" t="s">
        <v>19</v>
      </c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R145" s="227" t="s">
        <v>447</v>
      </c>
      <c r="AT145" s="227" t="s">
        <v>337</v>
      </c>
      <c r="AU145" s="227" t="s">
        <v>83</v>
      </c>
      <c r="AY145" s="19" t="s">
        <v>335</v>
      </c>
      <c r="BE145" s="228">
        <f>IF(N145="základní",J145,0)</f>
        <v>0</v>
      </c>
      <c r="BF145" s="228">
        <f>IF(N145="snížená",J145,0)</f>
        <v>0</v>
      </c>
      <c r="BG145" s="228">
        <f>IF(N145="zákl. přenesená",J145,0)</f>
        <v>0</v>
      </c>
      <c r="BH145" s="228">
        <f>IF(N145="sníž. přenesená",J145,0)</f>
        <v>0</v>
      </c>
      <c r="BI145" s="228">
        <f>IF(N145="nulová",J145,0)</f>
        <v>0</v>
      </c>
      <c r="BJ145" s="19" t="s">
        <v>83</v>
      </c>
      <c r="BK145" s="228">
        <f>ROUND(I145*H145,2)</f>
        <v>0</v>
      </c>
      <c r="BL145" s="19" t="s">
        <v>447</v>
      </c>
      <c r="BM145" s="227" t="s">
        <v>5825</v>
      </c>
    </row>
    <row r="146" s="2" customFormat="1">
      <c r="A146" s="40"/>
      <c r="B146" s="41"/>
      <c r="C146" s="42"/>
      <c r="D146" s="229" t="s">
        <v>343</v>
      </c>
      <c r="E146" s="42"/>
      <c r="F146" s="230" t="s">
        <v>3085</v>
      </c>
      <c r="G146" s="42"/>
      <c r="H146" s="42"/>
      <c r="I146" s="231"/>
      <c r="J146" s="42"/>
      <c r="K146" s="42"/>
      <c r="L146" s="46"/>
      <c r="M146" s="232"/>
      <c r="N146" s="233"/>
      <c r="O146" s="86"/>
      <c r="P146" s="86"/>
      <c r="Q146" s="86"/>
      <c r="R146" s="86"/>
      <c r="S146" s="86"/>
      <c r="T146" s="86"/>
      <c r="U146" s="87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T146" s="19" t="s">
        <v>343</v>
      </c>
      <c r="AU146" s="19" t="s">
        <v>83</v>
      </c>
    </row>
    <row r="147" s="2" customFormat="1">
      <c r="A147" s="40"/>
      <c r="B147" s="41"/>
      <c r="C147" s="42"/>
      <c r="D147" s="234" t="s">
        <v>345</v>
      </c>
      <c r="E147" s="42"/>
      <c r="F147" s="235" t="s">
        <v>3086</v>
      </c>
      <c r="G147" s="42"/>
      <c r="H147" s="42"/>
      <c r="I147" s="231"/>
      <c r="J147" s="42"/>
      <c r="K147" s="42"/>
      <c r="L147" s="46"/>
      <c r="M147" s="232"/>
      <c r="N147" s="233"/>
      <c r="O147" s="86"/>
      <c r="P147" s="86"/>
      <c r="Q147" s="86"/>
      <c r="R147" s="86"/>
      <c r="S147" s="86"/>
      <c r="T147" s="86"/>
      <c r="U147" s="87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T147" s="19" t="s">
        <v>345</v>
      </c>
      <c r="AU147" s="19" t="s">
        <v>83</v>
      </c>
    </row>
    <row r="148" s="13" customFormat="1">
      <c r="A148" s="13"/>
      <c r="B148" s="236"/>
      <c r="C148" s="237"/>
      <c r="D148" s="229" t="s">
        <v>347</v>
      </c>
      <c r="E148" s="238" t="s">
        <v>19</v>
      </c>
      <c r="F148" s="239" t="s">
        <v>5823</v>
      </c>
      <c r="G148" s="237"/>
      <c r="H148" s="240">
        <v>8.3840000000000003</v>
      </c>
      <c r="I148" s="241"/>
      <c r="J148" s="237"/>
      <c r="K148" s="237"/>
      <c r="L148" s="242"/>
      <c r="M148" s="243"/>
      <c r="N148" s="244"/>
      <c r="O148" s="244"/>
      <c r="P148" s="244"/>
      <c r="Q148" s="244"/>
      <c r="R148" s="244"/>
      <c r="S148" s="244"/>
      <c r="T148" s="244"/>
      <c r="U148" s="245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T148" s="246" t="s">
        <v>347</v>
      </c>
      <c r="AU148" s="246" t="s">
        <v>83</v>
      </c>
      <c r="AV148" s="13" t="s">
        <v>85</v>
      </c>
      <c r="AW148" s="13" t="s">
        <v>37</v>
      </c>
      <c r="AX148" s="13" t="s">
        <v>83</v>
      </c>
      <c r="AY148" s="246" t="s">
        <v>335</v>
      </c>
    </row>
    <row r="149" s="2" customFormat="1" ht="16.5" customHeight="1">
      <c r="A149" s="40"/>
      <c r="B149" s="41"/>
      <c r="C149" s="216" t="s">
        <v>471</v>
      </c>
      <c r="D149" s="216" t="s">
        <v>337</v>
      </c>
      <c r="E149" s="217" t="s">
        <v>3087</v>
      </c>
      <c r="F149" s="218" t="s">
        <v>3088</v>
      </c>
      <c r="G149" s="219" t="s">
        <v>388</v>
      </c>
      <c r="H149" s="220">
        <v>8.3840000000000003</v>
      </c>
      <c r="I149" s="221"/>
      <c r="J149" s="222">
        <f>ROUND(I149*H149,2)</f>
        <v>0</v>
      </c>
      <c r="K149" s="218" t="s">
        <v>341</v>
      </c>
      <c r="L149" s="46"/>
      <c r="M149" s="223" t="s">
        <v>19</v>
      </c>
      <c r="N149" s="224" t="s">
        <v>47</v>
      </c>
      <c r="O149" s="86"/>
      <c r="P149" s="225">
        <f>O149*H149</f>
        <v>0</v>
      </c>
      <c r="Q149" s="225">
        <v>0.00012</v>
      </c>
      <c r="R149" s="225">
        <f>Q149*H149</f>
        <v>0.0010060800000000001</v>
      </c>
      <c r="S149" s="225">
        <v>0</v>
      </c>
      <c r="T149" s="225">
        <f>S149*H149</f>
        <v>0</v>
      </c>
      <c r="U149" s="226" t="s">
        <v>19</v>
      </c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R149" s="227" t="s">
        <v>447</v>
      </c>
      <c r="AT149" s="227" t="s">
        <v>337</v>
      </c>
      <c r="AU149" s="227" t="s">
        <v>83</v>
      </c>
      <c r="AY149" s="19" t="s">
        <v>335</v>
      </c>
      <c r="BE149" s="228">
        <f>IF(N149="základní",J149,0)</f>
        <v>0</v>
      </c>
      <c r="BF149" s="228">
        <f>IF(N149="snížená",J149,0)</f>
        <v>0</v>
      </c>
      <c r="BG149" s="228">
        <f>IF(N149="zákl. přenesená",J149,0)</f>
        <v>0</v>
      </c>
      <c r="BH149" s="228">
        <f>IF(N149="sníž. přenesená",J149,0)</f>
        <v>0</v>
      </c>
      <c r="BI149" s="228">
        <f>IF(N149="nulová",J149,0)</f>
        <v>0</v>
      </c>
      <c r="BJ149" s="19" t="s">
        <v>83</v>
      </c>
      <c r="BK149" s="228">
        <f>ROUND(I149*H149,2)</f>
        <v>0</v>
      </c>
      <c r="BL149" s="19" t="s">
        <v>447</v>
      </c>
      <c r="BM149" s="227" t="s">
        <v>5826</v>
      </c>
    </row>
    <row r="150" s="2" customFormat="1">
      <c r="A150" s="40"/>
      <c r="B150" s="41"/>
      <c r="C150" s="42"/>
      <c r="D150" s="229" t="s">
        <v>343</v>
      </c>
      <c r="E150" s="42"/>
      <c r="F150" s="230" t="s">
        <v>3090</v>
      </c>
      <c r="G150" s="42"/>
      <c r="H150" s="42"/>
      <c r="I150" s="231"/>
      <c r="J150" s="42"/>
      <c r="K150" s="42"/>
      <c r="L150" s="46"/>
      <c r="M150" s="232"/>
      <c r="N150" s="233"/>
      <c r="O150" s="86"/>
      <c r="P150" s="86"/>
      <c r="Q150" s="86"/>
      <c r="R150" s="86"/>
      <c r="S150" s="86"/>
      <c r="T150" s="86"/>
      <c r="U150" s="87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T150" s="19" t="s">
        <v>343</v>
      </c>
      <c r="AU150" s="19" t="s">
        <v>83</v>
      </c>
    </row>
    <row r="151" s="2" customFormat="1">
      <c r="A151" s="40"/>
      <c r="B151" s="41"/>
      <c r="C151" s="42"/>
      <c r="D151" s="234" t="s">
        <v>345</v>
      </c>
      <c r="E151" s="42"/>
      <c r="F151" s="235" t="s">
        <v>3091</v>
      </c>
      <c r="G151" s="42"/>
      <c r="H151" s="42"/>
      <c r="I151" s="231"/>
      <c r="J151" s="42"/>
      <c r="K151" s="42"/>
      <c r="L151" s="46"/>
      <c r="M151" s="232"/>
      <c r="N151" s="233"/>
      <c r="O151" s="86"/>
      <c r="P151" s="86"/>
      <c r="Q151" s="86"/>
      <c r="R151" s="86"/>
      <c r="S151" s="86"/>
      <c r="T151" s="86"/>
      <c r="U151" s="87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T151" s="19" t="s">
        <v>345</v>
      </c>
      <c r="AU151" s="19" t="s">
        <v>83</v>
      </c>
    </row>
    <row r="152" s="13" customFormat="1">
      <c r="A152" s="13"/>
      <c r="B152" s="236"/>
      <c r="C152" s="237"/>
      <c r="D152" s="229" t="s">
        <v>347</v>
      </c>
      <c r="E152" s="238" t="s">
        <v>19</v>
      </c>
      <c r="F152" s="239" t="s">
        <v>5823</v>
      </c>
      <c r="G152" s="237"/>
      <c r="H152" s="240">
        <v>8.3840000000000003</v>
      </c>
      <c r="I152" s="241"/>
      <c r="J152" s="237"/>
      <c r="K152" s="237"/>
      <c r="L152" s="242"/>
      <c r="M152" s="243"/>
      <c r="N152" s="244"/>
      <c r="O152" s="244"/>
      <c r="P152" s="244"/>
      <c r="Q152" s="244"/>
      <c r="R152" s="244"/>
      <c r="S152" s="244"/>
      <c r="T152" s="244"/>
      <c r="U152" s="245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T152" s="246" t="s">
        <v>347</v>
      </c>
      <c r="AU152" s="246" t="s">
        <v>83</v>
      </c>
      <c r="AV152" s="13" t="s">
        <v>85</v>
      </c>
      <c r="AW152" s="13" t="s">
        <v>37</v>
      </c>
      <c r="AX152" s="13" t="s">
        <v>83</v>
      </c>
      <c r="AY152" s="246" t="s">
        <v>335</v>
      </c>
    </row>
    <row r="153" s="2" customFormat="1" ht="16.5" customHeight="1">
      <c r="A153" s="40"/>
      <c r="B153" s="41"/>
      <c r="C153" s="216" t="s">
        <v>478</v>
      </c>
      <c r="D153" s="216" t="s">
        <v>337</v>
      </c>
      <c r="E153" s="217" t="s">
        <v>5827</v>
      </c>
      <c r="F153" s="218" t="s">
        <v>5828</v>
      </c>
      <c r="G153" s="219" t="s">
        <v>618</v>
      </c>
      <c r="H153" s="220">
        <v>3</v>
      </c>
      <c r="I153" s="221"/>
      <c r="J153" s="222">
        <f>ROUND(I153*H153,2)</f>
        <v>0</v>
      </c>
      <c r="K153" s="218" t="s">
        <v>341</v>
      </c>
      <c r="L153" s="46"/>
      <c r="M153" s="223" t="s">
        <v>19</v>
      </c>
      <c r="N153" s="224" t="s">
        <v>47</v>
      </c>
      <c r="O153" s="86"/>
      <c r="P153" s="225">
        <f>O153*H153</f>
        <v>0</v>
      </c>
      <c r="Q153" s="225">
        <v>0.01171</v>
      </c>
      <c r="R153" s="225">
        <f>Q153*H153</f>
        <v>0.035130000000000002</v>
      </c>
      <c r="S153" s="225">
        <v>0</v>
      </c>
      <c r="T153" s="225">
        <f>S153*H153</f>
        <v>0</v>
      </c>
      <c r="U153" s="226" t="s">
        <v>19</v>
      </c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R153" s="227" t="s">
        <v>447</v>
      </c>
      <c r="AT153" s="227" t="s">
        <v>337</v>
      </c>
      <c r="AU153" s="227" t="s">
        <v>83</v>
      </c>
      <c r="AY153" s="19" t="s">
        <v>335</v>
      </c>
      <c r="BE153" s="228">
        <f>IF(N153="základní",J153,0)</f>
        <v>0</v>
      </c>
      <c r="BF153" s="228">
        <f>IF(N153="snížená",J153,0)</f>
        <v>0</v>
      </c>
      <c r="BG153" s="228">
        <f>IF(N153="zákl. přenesená",J153,0)</f>
        <v>0</v>
      </c>
      <c r="BH153" s="228">
        <f>IF(N153="sníž. přenesená",J153,0)</f>
        <v>0</v>
      </c>
      <c r="BI153" s="228">
        <f>IF(N153="nulová",J153,0)</f>
        <v>0</v>
      </c>
      <c r="BJ153" s="19" t="s">
        <v>83</v>
      </c>
      <c r="BK153" s="228">
        <f>ROUND(I153*H153,2)</f>
        <v>0</v>
      </c>
      <c r="BL153" s="19" t="s">
        <v>447</v>
      </c>
      <c r="BM153" s="227" t="s">
        <v>5829</v>
      </c>
    </row>
    <row r="154" s="2" customFormat="1">
      <c r="A154" s="40"/>
      <c r="B154" s="41"/>
      <c r="C154" s="42"/>
      <c r="D154" s="229" t="s">
        <v>343</v>
      </c>
      <c r="E154" s="42"/>
      <c r="F154" s="230" t="s">
        <v>5830</v>
      </c>
      <c r="G154" s="42"/>
      <c r="H154" s="42"/>
      <c r="I154" s="231"/>
      <c r="J154" s="42"/>
      <c r="K154" s="42"/>
      <c r="L154" s="46"/>
      <c r="M154" s="232"/>
      <c r="N154" s="233"/>
      <c r="O154" s="86"/>
      <c r="P154" s="86"/>
      <c r="Q154" s="86"/>
      <c r="R154" s="86"/>
      <c r="S154" s="86"/>
      <c r="T154" s="86"/>
      <c r="U154" s="87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T154" s="19" t="s">
        <v>343</v>
      </c>
      <c r="AU154" s="19" t="s">
        <v>83</v>
      </c>
    </row>
    <row r="155" s="2" customFormat="1">
      <c r="A155" s="40"/>
      <c r="B155" s="41"/>
      <c r="C155" s="42"/>
      <c r="D155" s="234" t="s">
        <v>345</v>
      </c>
      <c r="E155" s="42"/>
      <c r="F155" s="235" t="s">
        <v>5831</v>
      </c>
      <c r="G155" s="42"/>
      <c r="H155" s="42"/>
      <c r="I155" s="231"/>
      <c r="J155" s="42"/>
      <c r="K155" s="42"/>
      <c r="L155" s="46"/>
      <c r="M155" s="232"/>
      <c r="N155" s="233"/>
      <c r="O155" s="86"/>
      <c r="P155" s="86"/>
      <c r="Q155" s="86"/>
      <c r="R155" s="86"/>
      <c r="S155" s="86"/>
      <c r="T155" s="86"/>
      <c r="U155" s="87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T155" s="19" t="s">
        <v>345</v>
      </c>
      <c r="AU155" s="19" t="s">
        <v>83</v>
      </c>
    </row>
    <row r="156" s="12" customFormat="1" ht="25.92" customHeight="1">
      <c r="A156" s="12"/>
      <c r="B156" s="200"/>
      <c r="C156" s="201"/>
      <c r="D156" s="202" t="s">
        <v>75</v>
      </c>
      <c r="E156" s="203" t="s">
        <v>3170</v>
      </c>
      <c r="F156" s="203" t="s">
        <v>3262</v>
      </c>
      <c r="G156" s="201"/>
      <c r="H156" s="201"/>
      <c r="I156" s="204"/>
      <c r="J156" s="205">
        <f>BK156</f>
        <v>0</v>
      </c>
      <c r="K156" s="201"/>
      <c r="L156" s="206"/>
      <c r="M156" s="207"/>
      <c r="N156" s="208"/>
      <c r="O156" s="208"/>
      <c r="P156" s="209">
        <f>SUM(P157:P162)</f>
        <v>0</v>
      </c>
      <c r="Q156" s="208"/>
      <c r="R156" s="209">
        <f>SUM(R157:R162)</f>
        <v>0</v>
      </c>
      <c r="S156" s="208"/>
      <c r="T156" s="209">
        <f>SUM(T157:T162)</f>
        <v>0</v>
      </c>
      <c r="U156" s="210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R156" s="211" t="s">
        <v>83</v>
      </c>
      <c r="AT156" s="212" t="s">
        <v>75</v>
      </c>
      <c r="AU156" s="212" t="s">
        <v>76</v>
      </c>
      <c r="AY156" s="211" t="s">
        <v>335</v>
      </c>
      <c r="BK156" s="213">
        <f>SUM(BK157:BK162)</f>
        <v>0</v>
      </c>
    </row>
    <row r="157" s="2" customFormat="1" ht="24.15" customHeight="1">
      <c r="A157" s="40"/>
      <c r="B157" s="41"/>
      <c r="C157" s="216" t="s">
        <v>7</v>
      </c>
      <c r="D157" s="216" t="s">
        <v>337</v>
      </c>
      <c r="E157" s="217" t="s">
        <v>5832</v>
      </c>
      <c r="F157" s="218" t="s">
        <v>5833</v>
      </c>
      <c r="G157" s="219" t="s">
        <v>1529</v>
      </c>
      <c r="H157" s="220">
        <v>1</v>
      </c>
      <c r="I157" s="221"/>
      <c r="J157" s="222">
        <f>ROUND(I157*H157,2)</f>
        <v>0</v>
      </c>
      <c r="K157" s="218" t="s">
        <v>19</v>
      </c>
      <c r="L157" s="46"/>
      <c r="M157" s="223" t="s">
        <v>19</v>
      </c>
      <c r="N157" s="224" t="s">
        <v>47</v>
      </c>
      <c r="O157" s="86"/>
      <c r="P157" s="225">
        <f>O157*H157</f>
        <v>0</v>
      </c>
      <c r="Q157" s="225">
        <v>0</v>
      </c>
      <c r="R157" s="225">
        <f>Q157*H157</f>
        <v>0</v>
      </c>
      <c r="S157" s="225">
        <v>0</v>
      </c>
      <c r="T157" s="225">
        <f>S157*H157</f>
        <v>0</v>
      </c>
      <c r="U157" s="226" t="s">
        <v>19</v>
      </c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R157" s="227" t="s">
        <v>103</v>
      </c>
      <c r="AT157" s="227" t="s">
        <v>337</v>
      </c>
      <c r="AU157" s="227" t="s">
        <v>83</v>
      </c>
      <c r="AY157" s="19" t="s">
        <v>335</v>
      </c>
      <c r="BE157" s="228">
        <f>IF(N157="základní",J157,0)</f>
        <v>0</v>
      </c>
      <c r="BF157" s="228">
        <f>IF(N157="snížená",J157,0)</f>
        <v>0</v>
      </c>
      <c r="BG157" s="228">
        <f>IF(N157="zákl. přenesená",J157,0)</f>
        <v>0</v>
      </c>
      <c r="BH157" s="228">
        <f>IF(N157="sníž. přenesená",J157,0)</f>
        <v>0</v>
      </c>
      <c r="BI157" s="228">
        <f>IF(N157="nulová",J157,0)</f>
        <v>0</v>
      </c>
      <c r="BJ157" s="19" t="s">
        <v>83</v>
      </c>
      <c r="BK157" s="228">
        <f>ROUND(I157*H157,2)</f>
        <v>0</v>
      </c>
      <c r="BL157" s="19" t="s">
        <v>103</v>
      </c>
      <c r="BM157" s="227" t="s">
        <v>634</v>
      </c>
    </row>
    <row r="158" s="2" customFormat="1">
      <c r="A158" s="40"/>
      <c r="B158" s="41"/>
      <c r="C158" s="42"/>
      <c r="D158" s="229" t="s">
        <v>343</v>
      </c>
      <c r="E158" s="42"/>
      <c r="F158" s="230" t="s">
        <v>5833</v>
      </c>
      <c r="G158" s="42"/>
      <c r="H158" s="42"/>
      <c r="I158" s="231"/>
      <c r="J158" s="42"/>
      <c r="K158" s="42"/>
      <c r="L158" s="46"/>
      <c r="M158" s="232"/>
      <c r="N158" s="233"/>
      <c r="O158" s="86"/>
      <c r="P158" s="86"/>
      <c r="Q158" s="86"/>
      <c r="R158" s="86"/>
      <c r="S158" s="86"/>
      <c r="T158" s="86"/>
      <c r="U158" s="87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T158" s="19" t="s">
        <v>343</v>
      </c>
      <c r="AU158" s="19" t="s">
        <v>83</v>
      </c>
    </row>
    <row r="159" s="2" customFormat="1" ht="16.5" customHeight="1">
      <c r="A159" s="40"/>
      <c r="B159" s="41"/>
      <c r="C159" s="216" t="s">
        <v>490</v>
      </c>
      <c r="D159" s="216" t="s">
        <v>337</v>
      </c>
      <c r="E159" s="217" t="s">
        <v>5834</v>
      </c>
      <c r="F159" s="218" t="s">
        <v>5835</v>
      </c>
      <c r="G159" s="219" t="s">
        <v>1529</v>
      </c>
      <c r="H159" s="220">
        <v>1</v>
      </c>
      <c r="I159" s="221"/>
      <c r="J159" s="222">
        <f>ROUND(I159*H159,2)</f>
        <v>0</v>
      </c>
      <c r="K159" s="218" t="s">
        <v>19</v>
      </c>
      <c r="L159" s="46"/>
      <c r="M159" s="223" t="s">
        <v>19</v>
      </c>
      <c r="N159" s="224" t="s">
        <v>47</v>
      </c>
      <c r="O159" s="86"/>
      <c r="P159" s="225">
        <f>O159*H159</f>
        <v>0</v>
      </c>
      <c r="Q159" s="225">
        <v>0</v>
      </c>
      <c r="R159" s="225">
        <f>Q159*H159</f>
        <v>0</v>
      </c>
      <c r="S159" s="225">
        <v>0</v>
      </c>
      <c r="T159" s="225">
        <f>S159*H159</f>
        <v>0</v>
      </c>
      <c r="U159" s="226" t="s">
        <v>19</v>
      </c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R159" s="227" t="s">
        <v>103</v>
      </c>
      <c r="AT159" s="227" t="s">
        <v>337</v>
      </c>
      <c r="AU159" s="227" t="s">
        <v>83</v>
      </c>
      <c r="AY159" s="19" t="s">
        <v>335</v>
      </c>
      <c r="BE159" s="228">
        <f>IF(N159="základní",J159,0)</f>
        <v>0</v>
      </c>
      <c r="BF159" s="228">
        <f>IF(N159="snížená",J159,0)</f>
        <v>0</v>
      </c>
      <c r="BG159" s="228">
        <f>IF(N159="zákl. přenesená",J159,0)</f>
        <v>0</v>
      </c>
      <c r="BH159" s="228">
        <f>IF(N159="sníž. přenesená",J159,0)</f>
        <v>0</v>
      </c>
      <c r="BI159" s="228">
        <f>IF(N159="nulová",J159,0)</f>
        <v>0</v>
      </c>
      <c r="BJ159" s="19" t="s">
        <v>83</v>
      </c>
      <c r="BK159" s="228">
        <f>ROUND(I159*H159,2)</f>
        <v>0</v>
      </c>
      <c r="BL159" s="19" t="s">
        <v>103</v>
      </c>
      <c r="BM159" s="227" t="s">
        <v>648</v>
      </c>
    </row>
    <row r="160" s="2" customFormat="1">
      <c r="A160" s="40"/>
      <c r="B160" s="41"/>
      <c r="C160" s="42"/>
      <c r="D160" s="229" t="s">
        <v>343</v>
      </c>
      <c r="E160" s="42"/>
      <c r="F160" s="230" t="s">
        <v>5835</v>
      </c>
      <c r="G160" s="42"/>
      <c r="H160" s="42"/>
      <c r="I160" s="231"/>
      <c r="J160" s="42"/>
      <c r="K160" s="42"/>
      <c r="L160" s="46"/>
      <c r="M160" s="232"/>
      <c r="N160" s="233"/>
      <c r="O160" s="86"/>
      <c r="P160" s="86"/>
      <c r="Q160" s="86"/>
      <c r="R160" s="86"/>
      <c r="S160" s="86"/>
      <c r="T160" s="86"/>
      <c r="U160" s="87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T160" s="19" t="s">
        <v>343</v>
      </c>
      <c r="AU160" s="19" t="s">
        <v>83</v>
      </c>
    </row>
    <row r="161" s="2" customFormat="1" ht="16.5" customHeight="1">
      <c r="A161" s="40"/>
      <c r="B161" s="41"/>
      <c r="C161" s="216" t="s">
        <v>496</v>
      </c>
      <c r="D161" s="216" t="s">
        <v>337</v>
      </c>
      <c r="E161" s="217" t="s">
        <v>5836</v>
      </c>
      <c r="F161" s="218" t="s">
        <v>5837</v>
      </c>
      <c r="G161" s="219" t="s">
        <v>1529</v>
      </c>
      <c r="H161" s="220">
        <v>1</v>
      </c>
      <c r="I161" s="221"/>
      <c r="J161" s="222">
        <f>ROUND(I161*H161,2)</f>
        <v>0</v>
      </c>
      <c r="K161" s="218" t="s">
        <v>19</v>
      </c>
      <c r="L161" s="46"/>
      <c r="M161" s="223" t="s">
        <v>19</v>
      </c>
      <c r="N161" s="224" t="s">
        <v>47</v>
      </c>
      <c r="O161" s="86"/>
      <c r="P161" s="225">
        <f>O161*H161</f>
        <v>0</v>
      </c>
      <c r="Q161" s="225">
        <v>0</v>
      </c>
      <c r="R161" s="225">
        <f>Q161*H161</f>
        <v>0</v>
      </c>
      <c r="S161" s="225">
        <v>0</v>
      </c>
      <c r="T161" s="225">
        <f>S161*H161</f>
        <v>0</v>
      </c>
      <c r="U161" s="226" t="s">
        <v>19</v>
      </c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R161" s="227" t="s">
        <v>103</v>
      </c>
      <c r="AT161" s="227" t="s">
        <v>337</v>
      </c>
      <c r="AU161" s="227" t="s">
        <v>83</v>
      </c>
      <c r="AY161" s="19" t="s">
        <v>335</v>
      </c>
      <c r="BE161" s="228">
        <f>IF(N161="základní",J161,0)</f>
        <v>0</v>
      </c>
      <c r="BF161" s="228">
        <f>IF(N161="snížená",J161,0)</f>
        <v>0</v>
      </c>
      <c r="BG161" s="228">
        <f>IF(N161="zákl. přenesená",J161,0)</f>
        <v>0</v>
      </c>
      <c r="BH161" s="228">
        <f>IF(N161="sníž. přenesená",J161,0)</f>
        <v>0</v>
      </c>
      <c r="BI161" s="228">
        <f>IF(N161="nulová",J161,0)</f>
        <v>0</v>
      </c>
      <c r="BJ161" s="19" t="s">
        <v>83</v>
      </c>
      <c r="BK161" s="228">
        <f>ROUND(I161*H161,2)</f>
        <v>0</v>
      </c>
      <c r="BL161" s="19" t="s">
        <v>103</v>
      </c>
      <c r="BM161" s="227" t="s">
        <v>2440</v>
      </c>
    </row>
    <row r="162" s="2" customFormat="1">
      <c r="A162" s="40"/>
      <c r="B162" s="41"/>
      <c r="C162" s="42"/>
      <c r="D162" s="229" t="s">
        <v>343</v>
      </c>
      <c r="E162" s="42"/>
      <c r="F162" s="230" t="s">
        <v>5837</v>
      </c>
      <c r="G162" s="42"/>
      <c r="H162" s="42"/>
      <c r="I162" s="231"/>
      <c r="J162" s="42"/>
      <c r="K162" s="42"/>
      <c r="L162" s="46"/>
      <c r="M162" s="232"/>
      <c r="N162" s="233"/>
      <c r="O162" s="86"/>
      <c r="P162" s="86"/>
      <c r="Q162" s="86"/>
      <c r="R162" s="86"/>
      <c r="S162" s="86"/>
      <c r="T162" s="86"/>
      <c r="U162" s="87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T162" s="19" t="s">
        <v>343</v>
      </c>
      <c r="AU162" s="19" t="s">
        <v>83</v>
      </c>
    </row>
    <row r="163" s="12" customFormat="1" ht="25.92" customHeight="1">
      <c r="A163" s="12"/>
      <c r="B163" s="200"/>
      <c r="C163" s="201"/>
      <c r="D163" s="202" t="s">
        <v>75</v>
      </c>
      <c r="E163" s="203" t="s">
        <v>333</v>
      </c>
      <c r="F163" s="203" t="s">
        <v>334</v>
      </c>
      <c r="G163" s="201"/>
      <c r="H163" s="201"/>
      <c r="I163" s="204"/>
      <c r="J163" s="205">
        <f>BK163</f>
        <v>0</v>
      </c>
      <c r="K163" s="201"/>
      <c r="L163" s="206"/>
      <c r="M163" s="207"/>
      <c r="N163" s="208"/>
      <c r="O163" s="208"/>
      <c r="P163" s="209">
        <f>P164+P189</f>
        <v>0</v>
      </c>
      <c r="Q163" s="208"/>
      <c r="R163" s="209">
        <f>R164+R189</f>
        <v>19.800000000000001</v>
      </c>
      <c r="S163" s="208"/>
      <c r="T163" s="209">
        <f>T164+T189</f>
        <v>0</v>
      </c>
      <c r="U163" s="210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R163" s="211" t="s">
        <v>83</v>
      </c>
      <c r="AT163" s="212" t="s">
        <v>75</v>
      </c>
      <c r="AU163" s="212" t="s">
        <v>76</v>
      </c>
      <c r="AY163" s="211" t="s">
        <v>335</v>
      </c>
      <c r="BK163" s="213">
        <f>BK164+BK189</f>
        <v>0</v>
      </c>
    </row>
    <row r="164" s="12" customFormat="1" ht="22.8" customHeight="1">
      <c r="A164" s="12"/>
      <c r="B164" s="200"/>
      <c r="C164" s="201"/>
      <c r="D164" s="202" t="s">
        <v>75</v>
      </c>
      <c r="E164" s="214" t="s">
        <v>83</v>
      </c>
      <c r="F164" s="214" t="s">
        <v>336</v>
      </c>
      <c r="G164" s="201"/>
      <c r="H164" s="201"/>
      <c r="I164" s="204"/>
      <c r="J164" s="215">
        <f>BK164</f>
        <v>0</v>
      </c>
      <c r="K164" s="201"/>
      <c r="L164" s="206"/>
      <c r="M164" s="207"/>
      <c r="N164" s="208"/>
      <c r="O164" s="208"/>
      <c r="P164" s="209">
        <f>SUM(P165:P188)</f>
        <v>0</v>
      </c>
      <c r="Q164" s="208"/>
      <c r="R164" s="209">
        <f>SUM(R165:R188)</f>
        <v>19.800000000000001</v>
      </c>
      <c r="S164" s="208"/>
      <c r="T164" s="209">
        <f>SUM(T165:T188)</f>
        <v>0</v>
      </c>
      <c r="U164" s="210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R164" s="211" t="s">
        <v>83</v>
      </c>
      <c r="AT164" s="212" t="s">
        <v>75</v>
      </c>
      <c r="AU164" s="212" t="s">
        <v>83</v>
      </c>
      <c r="AY164" s="211" t="s">
        <v>335</v>
      </c>
      <c r="BK164" s="213">
        <f>SUM(BK165:BK188)</f>
        <v>0</v>
      </c>
    </row>
    <row r="165" s="2" customFormat="1" ht="21.75" customHeight="1">
      <c r="A165" s="40"/>
      <c r="B165" s="41"/>
      <c r="C165" s="216" t="s">
        <v>502</v>
      </c>
      <c r="D165" s="216" t="s">
        <v>337</v>
      </c>
      <c r="E165" s="217" t="s">
        <v>3314</v>
      </c>
      <c r="F165" s="218" t="s">
        <v>3315</v>
      </c>
      <c r="G165" s="219" t="s">
        <v>351</v>
      </c>
      <c r="H165" s="220">
        <v>14.4</v>
      </c>
      <c r="I165" s="221"/>
      <c r="J165" s="222">
        <f>ROUND(I165*H165,2)</f>
        <v>0</v>
      </c>
      <c r="K165" s="218" t="s">
        <v>341</v>
      </c>
      <c r="L165" s="46"/>
      <c r="M165" s="223" t="s">
        <v>19</v>
      </c>
      <c r="N165" s="224" t="s">
        <v>47</v>
      </c>
      <c r="O165" s="86"/>
      <c r="P165" s="225">
        <f>O165*H165</f>
        <v>0</v>
      </c>
      <c r="Q165" s="225">
        <v>0</v>
      </c>
      <c r="R165" s="225">
        <f>Q165*H165</f>
        <v>0</v>
      </c>
      <c r="S165" s="225">
        <v>0</v>
      </c>
      <c r="T165" s="225">
        <f>S165*H165</f>
        <v>0</v>
      </c>
      <c r="U165" s="226" t="s">
        <v>19</v>
      </c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R165" s="227" t="s">
        <v>103</v>
      </c>
      <c r="AT165" s="227" t="s">
        <v>337</v>
      </c>
      <c r="AU165" s="227" t="s">
        <v>85</v>
      </c>
      <c r="AY165" s="19" t="s">
        <v>335</v>
      </c>
      <c r="BE165" s="228">
        <f>IF(N165="základní",J165,0)</f>
        <v>0</v>
      </c>
      <c r="BF165" s="228">
        <f>IF(N165="snížená",J165,0)</f>
        <v>0</v>
      </c>
      <c r="BG165" s="228">
        <f>IF(N165="zákl. přenesená",J165,0)</f>
        <v>0</v>
      </c>
      <c r="BH165" s="228">
        <f>IF(N165="sníž. přenesená",J165,0)</f>
        <v>0</v>
      </c>
      <c r="BI165" s="228">
        <f>IF(N165="nulová",J165,0)</f>
        <v>0</v>
      </c>
      <c r="BJ165" s="19" t="s">
        <v>83</v>
      </c>
      <c r="BK165" s="228">
        <f>ROUND(I165*H165,2)</f>
        <v>0</v>
      </c>
      <c r="BL165" s="19" t="s">
        <v>103</v>
      </c>
      <c r="BM165" s="227" t="s">
        <v>5838</v>
      </c>
    </row>
    <row r="166" s="2" customFormat="1">
      <c r="A166" s="40"/>
      <c r="B166" s="41"/>
      <c r="C166" s="42"/>
      <c r="D166" s="229" t="s">
        <v>343</v>
      </c>
      <c r="E166" s="42"/>
      <c r="F166" s="230" t="s">
        <v>3317</v>
      </c>
      <c r="G166" s="42"/>
      <c r="H166" s="42"/>
      <c r="I166" s="231"/>
      <c r="J166" s="42"/>
      <c r="K166" s="42"/>
      <c r="L166" s="46"/>
      <c r="M166" s="232"/>
      <c r="N166" s="233"/>
      <c r="O166" s="86"/>
      <c r="P166" s="86"/>
      <c r="Q166" s="86"/>
      <c r="R166" s="86"/>
      <c r="S166" s="86"/>
      <c r="T166" s="86"/>
      <c r="U166" s="87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T166" s="19" t="s">
        <v>343</v>
      </c>
      <c r="AU166" s="19" t="s">
        <v>85</v>
      </c>
    </row>
    <row r="167" s="2" customFormat="1">
      <c r="A167" s="40"/>
      <c r="B167" s="41"/>
      <c r="C167" s="42"/>
      <c r="D167" s="234" t="s">
        <v>345</v>
      </c>
      <c r="E167" s="42"/>
      <c r="F167" s="235" t="s">
        <v>3318</v>
      </c>
      <c r="G167" s="42"/>
      <c r="H167" s="42"/>
      <c r="I167" s="231"/>
      <c r="J167" s="42"/>
      <c r="K167" s="42"/>
      <c r="L167" s="46"/>
      <c r="M167" s="232"/>
      <c r="N167" s="233"/>
      <c r="O167" s="86"/>
      <c r="P167" s="86"/>
      <c r="Q167" s="86"/>
      <c r="R167" s="86"/>
      <c r="S167" s="86"/>
      <c r="T167" s="86"/>
      <c r="U167" s="87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T167" s="19" t="s">
        <v>345</v>
      </c>
      <c r="AU167" s="19" t="s">
        <v>85</v>
      </c>
    </row>
    <row r="168" s="13" customFormat="1">
      <c r="A168" s="13"/>
      <c r="B168" s="236"/>
      <c r="C168" s="237"/>
      <c r="D168" s="229" t="s">
        <v>347</v>
      </c>
      <c r="E168" s="238" t="s">
        <v>19</v>
      </c>
      <c r="F168" s="239" t="s">
        <v>3319</v>
      </c>
      <c r="G168" s="237"/>
      <c r="H168" s="240">
        <v>14.4</v>
      </c>
      <c r="I168" s="241"/>
      <c r="J168" s="237"/>
      <c r="K168" s="237"/>
      <c r="L168" s="242"/>
      <c r="M168" s="243"/>
      <c r="N168" s="244"/>
      <c r="O168" s="244"/>
      <c r="P168" s="244"/>
      <c r="Q168" s="244"/>
      <c r="R168" s="244"/>
      <c r="S168" s="244"/>
      <c r="T168" s="244"/>
      <c r="U168" s="245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T168" s="246" t="s">
        <v>347</v>
      </c>
      <c r="AU168" s="246" t="s">
        <v>85</v>
      </c>
      <c r="AV168" s="13" t="s">
        <v>85</v>
      </c>
      <c r="AW168" s="13" t="s">
        <v>37</v>
      </c>
      <c r="AX168" s="13" t="s">
        <v>83</v>
      </c>
      <c r="AY168" s="246" t="s">
        <v>335</v>
      </c>
    </row>
    <row r="169" s="2" customFormat="1" ht="21.75" customHeight="1">
      <c r="A169" s="40"/>
      <c r="B169" s="41"/>
      <c r="C169" s="216" t="s">
        <v>510</v>
      </c>
      <c r="D169" s="216" t="s">
        <v>337</v>
      </c>
      <c r="E169" s="217" t="s">
        <v>3320</v>
      </c>
      <c r="F169" s="218" t="s">
        <v>3321</v>
      </c>
      <c r="G169" s="219" t="s">
        <v>351</v>
      </c>
      <c r="H169" s="220">
        <v>9.9000000000000004</v>
      </c>
      <c r="I169" s="221"/>
      <c r="J169" s="222">
        <f>ROUND(I169*H169,2)</f>
        <v>0</v>
      </c>
      <c r="K169" s="218" t="s">
        <v>341</v>
      </c>
      <c r="L169" s="46"/>
      <c r="M169" s="223" t="s">
        <v>19</v>
      </c>
      <c r="N169" s="224" t="s">
        <v>47</v>
      </c>
      <c r="O169" s="86"/>
      <c r="P169" s="225">
        <f>O169*H169</f>
        <v>0</v>
      </c>
      <c r="Q169" s="225">
        <v>0</v>
      </c>
      <c r="R169" s="225">
        <f>Q169*H169</f>
        <v>0</v>
      </c>
      <c r="S169" s="225">
        <v>0</v>
      </c>
      <c r="T169" s="225">
        <f>S169*H169</f>
        <v>0</v>
      </c>
      <c r="U169" s="226" t="s">
        <v>19</v>
      </c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R169" s="227" t="s">
        <v>103</v>
      </c>
      <c r="AT169" s="227" t="s">
        <v>337</v>
      </c>
      <c r="AU169" s="227" t="s">
        <v>85</v>
      </c>
      <c r="AY169" s="19" t="s">
        <v>335</v>
      </c>
      <c r="BE169" s="228">
        <f>IF(N169="základní",J169,0)</f>
        <v>0</v>
      </c>
      <c r="BF169" s="228">
        <f>IF(N169="snížená",J169,0)</f>
        <v>0</v>
      </c>
      <c r="BG169" s="228">
        <f>IF(N169="zákl. přenesená",J169,0)</f>
        <v>0</v>
      </c>
      <c r="BH169" s="228">
        <f>IF(N169="sníž. přenesená",J169,0)</f>
        <v>0</v>
      </c>
      <c r="BI169" s="228">
        <f>IF(N169="nulová",J169,0)</f>
        <v>0</v>
      </c>
      <c r="BJ169" s="19" t="s">
        <v>83</v>
      </c>
      <c r="BK169" s="228">
        <f>ROUND(I169*H169,2)</f>
        <v>0</v>
      </c>
      <c r="BL169" s="19" t="s">
        <v>103</v>
      </c>
      <c r="BM169" s="227" t="s">
        <v>5839</v>
      </c>
    </row>
    <row r="170" s="2" customFormat="1">
      <c r="A170" s="40"/>
      <c r="B170" s="41"/>
      <c r="C170" s="42"/>
      <c r="D170" s="229" t="s">
        <v>343</v>
      </c>
      <c r="E170" s="42"/>
      <c r="F170" s="230" t="s">
        <v>3323</v>
      </c>
      <c r="G170" s="42"/>
      <c r="H170" s="42"/>
      <c r="I170" s="231"/>
      <c r="J170" s="42"/>
      <c r="K170" s="42"/>
      <c r="L170" s="46"/>
      <c r="M170" s="232"/>
      <c r="N170" s="233"/>
      <c r="O170" s="86"/>
      <c r="P170" s="86"/>
      <c r="Q170" s="86"/>
      <c r="R170" s="86"/>
      <c r="S170" s="86"/>
      <c r="T170" s="86"/>
      <c r="U170" s="87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T170" s="19" t="s">
        <v>343</v>
      </c>
      <c r="AU170" s="19" t="s">
        <v>85</v>
      </c>
    </row>
    <row r="171" s="2" customFormat="1">
      <c r="A171" s="40"/>
      <c r="B171" s="41"/>
      <c r="C171" s="42"/>
      <c r="D171" s="234" t="s">
        <v>345</v>
      </c>
      <c r="E171" s="42"/>
      <c r="F171" s="235" t="s">
        <v>3324</v>
      </c>
      <c r="G171" s="42"/>
      <c r="H171" s="42"/>
      <c r="I171" s="231"/>
      <c r="J171" s="42"/>
      <c r="K171" s="42"/>
      <c r="L171" s="46"/>
      <c r="M171" s="232"/>
      <c r="N171" s="233"/>
      <c r="O171" s="86"/>
      <c r="P171" s="86"/>
      <c r="Q171" s="86"/>
      <c r="R171" s="86"/>
      <c r="S171" s="86"/>
      <c r="T171" s="86"/>
      <c r="U171" s="87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T171" s="19" t="s">
        <v>345</v>
      </c>
      <c r="AU171" s="19" t="s">
        <v>85</v>
      </c>
    </row>
    <row r="172" s="13" customFormat="1">
      <c r="A172" s="13"/>
      <c r="B172" s="236"/>
      <c r="C172" s="237"/>
      <c r="D172" s="229" t="s">
        <v>347</v>
      </c>
      <c r="E172" s="238" t="s">
        <v>19</v>
      </c>
      <c r="F172" s="239" t="s">
        <v>3325</v>
      </c>
      <c r="G172" s="237"/>
      <c r="H172" s="240">
        <v>9.9000000000000004</v>
      </c>
      <c r="I172" s="241"/>
      <c r="J172" s="237"/>
      <c r="K172" s="237"/>
      <c r="L172" s="242"/>
      <c r="M172" s="243"/>
      <c r="N172" s="244"/>
      <c r="O172" s="244"/>
      <c r="P172" s="244"/>
      <c r="Q172" s="244"/>
      <c r="R172" s="244"/>
      <c r="S172" s="244"/>
      <c r="T172" s="244"/>
      <c r="U172" s="245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T172" s="246" t="s">
        <v>347</v>
      </c>
      <c r="AU172" s="246" t="s">
        <v>85</v>
      </c>
      <c r="AV172" s="13" t="s">
        <v>85</v>
      </c>
      <c r="AW172" s="13" t="s">
        <v>37</v>
      </c>
      <c r="AX172" s="13" t="s">
        <v>83</v>
      </c>
      <c r="AY172" s="246" t="s">
        <v>335</v>
      </c>
    </row>
    <row r="173" s="2" customFormat="1" ht="16.5" customHeight="1">
      <c r="A173" s="40"/>
      <c r="B173" s="41"/>
      <c r="C173" s="216" t="s">
        <v>516</v>
      </c>
      <c r="D173" s="216" t="s">
        <v>337</v>
      </c>
      <c r="E173" s="217" t="s">
        <v>362</v>
      </c>
      <c r="F173" s="218" t="s">
        <v>363</v>
      </c>
      <c r="G173" s="219" t="s">
        <v>364</v>
      </c>
      <c r="H173" s="220">
        <v>17.82</v>
      </c>
      <c r="I173" s="221"/>
      <c r="J173" s="222">
        <f>ROUND(I173*H173,2)</f>
        <v>0</v>
      </c>
      <c r="K173" s="218" t="s">
        <v>341</v>
      </c>
      <c r="L173" s="46"/>
      <c r="M173" s="223" t="s">
        <v>19</v>
      </c>
      <c r="N173" s="224" t="s">
        <v>47</v>
      </c>
      <c r="O173" s="86"/>
      <c r="P173" s="225">
        <f>O173*H173</f>
        <v>0</v>
      </c>
      <c r="Q173" s="225">
        <v>0</v>
      </c>
      <c r="R173" s="225">
        <f>Q173*H173</f>
        <v>0</v>
      </c>
      <c r="S173" s="225">
        <v>0</v>
      </c>
      <c r="T173" s="225">
        <f>S173*H173</f>
        <v>0</v>
      </c>
      <c r="U173" s="226" t="s">
        <v>19</v>
      </c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R173" s="227" t="s">
        <v>103</v>
      </c>
      <c r="AT173" s="227" t="s">
        <v>337</v>
      </c>
      <c r="AU173" s="227" t="s">
        <v>85</v>
      </c>
      <c r="AY173" s="19" t="s">
        <v>335</v>
      </c>
      <c r="BE173" s="228">
        <f>IF(N173="základní",J173,0)</f>
        <v>0</v>
      </c>
      <c r="BF173" s="228">
        <f>IF(N173="snížená",J173,0)</f>
        <v>0</v>
      </c>
      <c r="BG173" s="228">
        <f>IF(N173="zákl. přenesená",J173,0)</f>
        <v>0</v>
      </c>
      <c r="BH173" s="228">
        <f>IF(N173="sníž. přenesená",J173,0)</f>
        <v>0</v>
      </c>
      <c r="BI173" s="228">
        <f>IF(N173="nulová",J173,0)</f>
        <v>0</v>
      </c>
      <c r="BJ173" s="19" t="s">
        <v>83</v>
      </c>
      <c r="BK173" s="228">
        <f>ROUND(I173*H173,2)</f>
        <v>0</v>
      </c>
      <c r="BL173" s="19" t="s">
        <v>103</v>
      </c>
      <c r="BM173" s="227" t="s">
        <v>5840</v>
      </c>
    </row>
    <row r="174" s="2" customFormat="1">
      <c r="A174" s="40"/>
      <c r="B174" s="41"/>
      <c r="C174" s="42"/>
      <c r="D174" s="229" t="s">
        <v>343</v>
      </c>
      <c r="E174" s="42"/>
      <c r="F174" s="230" t="s">
        <v>366</v>
      </c>
      <c r="G174" s="42"/>
      <c r="H174" s="42"/>
      <c r="I174" s="231"/>
      <c r="J174" s="42"/>
      <c r="K174" s="42"/>
      <c r="L174" s="46"/>
      <c r="M174" s="232"/>
      <c r="N174" s="233"/>
      <c r="O174" s="86"/>
      <c r="P174" s="86"/>
      <c r="Q174" s="86"/>
      <c r="R174" s="86"/>
      <c r="S174" s="86"/>
      <c r="T174" s="86"/>
      <c r="U174" s="87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T174" s="19" t="s">
        <v>343</v>
      </c>
      <c r="AU174" s="19" t="s">
        <v>85</v>
      </c>
    </row>
    <row r="175" s="2" customFormat="1">
      <c r="A175" s="40"/>
      <c r="B175" s="41"/>
      <c r="C175" s="42"/>
      <c r="D175" s="234" t="s">
        <v>345</v>
      </c>
      <c r="E175" s="42"/>
      <c r="F175" s="235" t="s">
        <v>367</v>
      </c>
      <c r="G175" s="42"/>
      <c r="H175" s="42"/>
      <c r="I175" s="231"/>
      <c r="J175" s="42"/>
      <c r="K175" s="42"/>
      <c r="L175" s="46"/>
      <c r="M175" s="232"/>
      <c r="N175" s="233"/>
      <c r="O175" s="86"/>
      <c r="P175" s="86"/>
      <c r="Q175" s="86"/>
      <c r="R175" s="86"/>
      <c r="S175" s="86"/>
      <c r="T175" s="86"/>
      <c r="U175" s="87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T175" s="19" t="s">
        <v>345</v>
      </c>
      <c r="AU175" s="19" t="s">
        <v>85</v>
      </c>
    </row>
    <row r="176" s="13" customFormat="1">
      <c r="A176" s="13"/>
      <c r="B176" s="236"/>
      <c r="C176" s="237"/>
      <c r="D176" s="229" t="s">
        <v>347</v>
      </c>
      <c r="E176" s="238" t="s">
        <v>19</v>
      </c>
      <c r="F176" s="239" t="s">
        <v>3325</v>
      </c>
      <c r="G176" s="237"/>
      <c r="H176" s="240">
        <v>9.9000000000000004</v>
      </c>
      <c r="I176" s="241"/>
      <c r="J176" s="237"/>
      <c r="K176" s="237"/>
      <c r="L176" s="242"/>
      <c r="M176" s="243"/>
      <c r="N176" s="244"/>
      <c r="O176" s="244"/>
      <c r="P176" s="244"/>
      <c r="Q176" s="244"/>
      <c r="R176" s="244"/>
      <c r="S176" s="244"/>
      <c r="T176" s="244"/>
      <c r="U176" s="245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T176" s="246" t="s">
        <v>347</v>
      </c>
      <c r="AU176" s="246" t="s">
        <v>85</v>
      </c>
      <c r="AV176" s="13" t="s">
        <v>85</v>
      </c>
      <c r="AW176" s="13" t="s">
        <v>37</v>
      </c>
      <c r="AX176" s="13" t="s">
        <v>83</v>
      </c>
      <c r="AY176" s="246" t="s">
        <v>335</v>
      </c>
    </row>
    <row r="177" s="13" customFormat="1">
      <c r="A177" s="13"/>
      <c r="B177" s="236"/>
      <c r="C177" s="237"/>
      <c r="D177" s="229" t="s">
        <v>347</v>
      </c>
      <c r="E177" s="237"/>
      <c r="F177" s="239" t="s">
        <v>3327</v>
      </c>
      <c r="G177" s="237"/>
      <c r="H177" s="240">
        <v>17.82</v>
      </c>
      <c r="I177" s="241"/>
      <c r="J177" s="237"/>
      <c r="K177" s="237"/>
      <c r="L177" s="242"/>
      <c r="M177" s="243"/>
      <c r="N177" s="244"/>
      <c r="O177" s="244"/>
      <c r="P177" s="244"/>
      <c r="Q177" s="244"/>
      <c r="R177" s="244"/>
      <c r="S177" s="244"/>
      <c r="T177" s="244"/>
      <c r="U177" s="245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T177" s="246" t="s">
        <v>347</v>
      </c>
      <c r="AU177" s="246" t="s">
        <v>85</v>
      </c>
      <c r="AV177" s="13" t="s">
        <v>85</v>
      </c>
      <c r="AW177" s="13" t="s">
        <v>4</v>
      </c>
      <c r="AX177" s="13" t="s">
        <v>83</v>
      </c>
      <c r="AY177" s="246" t="s">
        <v>335</v>
      </c>
    </row>
    <row r="178" s="2" customFormat="1" ht="16.5" customHeight="1">
      <c r="A178" s="40"/>
      <c r="B178" s="41"/>
      <c r="C178" s="216" t="s">
        <v>525</v>
      </c>
      <c r="D178" s="216" t="s">
        <v>337</v>
      </c>
      <c r="E178" s="217" t="s">
        <v>370</v>
      </c>
      <c r="F178" s="218" t="s">
        <v>371</v>
      </c>
      <c r="G178" s="219" t="s">
        <v>351</v>
      </c>
      <c r="H178" s="220">
        <v>4.5</v>
      </c>
      <c r="I178" s="221"/>
      <c r="J178" s="222">
        <f>ROUND(I178*H178,2)</f>
        <v>0</v>
      </c>
      <c r="K178" s="218" t="s">
        <v>341</v>
      </c>
      <c r="L178" s="46"/>
      <c r="M178" s="223" t="s">
        <v>19</v>
      </c>
      <c r="N178" s="224" t="s">
        <v>47</v>
      </c>
      <c r="O178" s="86"/>
      <c r="P178" s="225">
        <f>O178*H178</f>
        <v>0</v>
      </c>
      <c r="Q178" s="225">
        <v>0</v>
      </c>
      <c r="R178" s="225">
        <f>Q178*H178</f>
        <v>0</v>
      </c>
      <c r="S178" s="225">
        <v>0</v>
      </c>
      <c r="T178" s="225">
        <f>S178*H178</f>
        <v>0</v>
      </c>
      <c r="U178" s="226" t="s">
        <v>19</v>
      </c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R178" s="227" t="s">
        <v>103</v>
      </c>
      <c r="AT178" s="227" t="s">
        <v>337</v>
      </c>
      <c r="AU178" s="227" t="s">
        <v>85</v>
      </c>
      <c r="AY178" s="19" t="s">
        <v>335</v>
      </c>
      <c r="BE178" s="228">
        <f>IF(N178="základní",J178,0)</f>
        <v>0</v>
      </c>
      <c r="BF178" s="228">
        <f>IF(N178="snížená",J178,0)</f>
        <v>0</v>
      </c>
      <c r="BG178" s="228">
        <f>IF(N178="zákl. přenesená",J178,0)</f>
        <v>0</v>
      </c>
      <c r="BH178" s="228">
        <f>IF(N178="sníž. přenesená",J178,0)</f>
        <v>0</v>
      </c>
      <c r="BI178" s="228">
        <f>IF(N178="nulová",J178,0)</f>
        <v>0</v>
      </c>
      <c r="BJ178" s="19" t="s">
        <v>83</v>
      </c>
      <c r="BK178" s="228">
        <f>ROUND(I178*H178,2)</f>
        <v>0</v>
      </c>
      <c r="BL178" s="19" t="s">
        <v>103</v>
      </c>
      <c r="BM178" s="227" t="s">
        <v>5841</v>
      </c>
    </row>
    <row r="179" s="2" customFormat="1">
      <c r="A179" s="40"/>
      <c r="B179" s="41"/>
      <c r="C179" s="42"/>
      <c r="D179" s="229" t="s">
        <v>343</v>
      </c>
      <c r="E179" s="42"/>
      <c r="F179" s="230" t="s">
        <v>373</v>
      </c>
      <c r="G179" s="42"/>
      <c r="H179" s="42"/>
      <c r="I179" s="231"/>
      <c r="J179" s="42"/>
      <c r="K179" s="42"/>
      <c r="L179" s="46"/>
      <c r="M179" s="232"/>
      <c r="N179" s="233"/>
      <c r="O179" s="86"/>
      <c r="P179" s="86"/>
      <c r="Q179" s="86"/>
      <c r="R179" s="86"/>
      <c r="S179" s="86"/>
      <c r="T179" s="86"/>
      <c r="U179" s="87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T179" s="19" t="s">
        <v>343</v>
      </c>
      <c r="AU179" s="19" t="s">
        <v>85</v>
      </c>
    </row>
    <row r="180" s="2" customFormat="1">
      <c r="A180" s="40"/>
      <c r="B180" s="41"/>
      <c r="C180" s="42"/>
      <c r="D180" s="234" t="s">
        <v>345</v>
      </c>
      <c r="E180" s="42"/>
      <c r="F180" s="235" t="s">
        <v>374</v>
      </c>
      <c r="G180" s="42"/>
      <c r="H180" s="42"/>
      <c r="I180" s="231"/>
      <c r="J180" s="42"/>
      <c r="K180" s="42"/>
      <c r="L180" s="46"/>
      <c r="M180" s="232"/>
      <c r="N180" s="233"/>
      <c r="O180" s="86"/>
      <c r="P180" s="86"/>
      <c r="Q180" s="86"/>
      <c r="R180" s="86"/>
      <c r="S180" s="86"/>
      <c r="T180" s="86"/>
      <c r="U180" s="87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T180" s="19" t="s">
        <v>345</v>
      </c>
      <c r="AU180" s="19" t="s">
        <v>85</v>
      </c>
    </row>
    <row r="181" s="13" customFormat="1">
      <c r="A181" s="13"/>
      <c r="B181" s="236"/>
      <c r="C181" s="237"/>
      <c r="D181" s="229" t="s">
        <v>347</v>
      </c>
      <c r="E181" s="238" t="s">
        <v>19</v>
      </c>
      <c r="F181" s="239" t="s">
        <v>3329</v>
      </c>
      <c r="G181" s="237"/>
      <c r="H181" s="240">
        <v>4.5</v>
      </c>
      <c r="I181" s="241"/>
      <c r="J181" s="237"/>
      <c r="K181" s="237"/>
      <c r="L181" s="242"/>
      <c r="M181" s="243"/>
      <c r="N181" s="244"/>
      <c r="O181" s="244"/>
      <c r="P181" s="244"/>
      <c r="Q181" s="244"/>
      <c r="R181" s="244"/>
      <c r="S181" s="244"/>
      <c r="T181" s="244"/>
      <c r="U181" s="245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T181" s="246" t="s">
        <v>347</v>
      </c>
      <c r="AU181" s="246" t="s">
        <v>85</v>
      </c>
      <c r="AV181" s="13" t="s">
        <v>85</v>
      </c>
      <c r="AW181" s="13" t="s">
        <v>37</v>
      </c>
      <c r="AX181" s="13" t="s">
        <v>83</v>
      </c>
      <c r="AY181" s="246" t="s">
        <v>335</v>
      </c>
    </row>
    <row r="182" s="2" customFormat="1" ht="16.5" customHeight="1">
      <c r="A182" s="40"/>
      <c r="B182" s="41"/>
      <c r="C182" s="216" t="s">
        <v>533</v>
      </c>
      <c r="D182" s="216" t="s">
        <v>337</v>
      </c>
      <c r="E182" s="217" t="s">
        <v>3330</v>
      </c>
      <c r="F182" s="218" t="s">
        <v>3331</v>
      </c>
      <c r="G182" s="219" t="s">
        <v>351</v>
      </c>
      <c r="H182" s="220">
        <v>9.9000000000000004</v>
      </c>
      <c r="I182" s="221"/>
      <c r="J182" s="222">
        <f>ROUND(I182*H182,2)</f>
        <v>0</v>
      </c>
      <c r="K182" s="218" t="s">
        <v>341</v>
      </c>
      <c r="L182" s="46"/>
      <c r="M182" s="223" t="s">
        <v>19</v>
      </c>
      <c r="N182" s="224" t="s">
        <v>47</v>
      </c>
      <c r="O182" s="86"/>
      <c r="P182" s="225">
        <f>O182*H182</f>
        <v>0</v>
      </c>
      <c r="Q182" s="225">
        <v>0</v>
      </c>
      <c r="R182" s="225">
        <f>Q182*H182</f>
        <v>0</v>
      </c>
      <c r="S182" s="225">
        <v>0</v>
      </c>
      <c r="T182" s="225">
        <f>S182*H182</f>
        <v>0</v>
      </c>
      <c r="U182" s="226" t="s">
        <v>19</v>
      </c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R182" s="227" t="s">
        <v>103</v>
      </c>
      <c r="AT182" s="227" t="s">
        <v>337</v>
      </c>
      <c r="AU182" s="227" t="s">
        <v>85</v>
      </c>
      <c r="AY182" s="19" t="s">
        <v>335</v>
      </c>
      <c r="BE182" s="228">
        <f>IF(N182="základní",J182,0)</f>
        <v>0</v>
      </c>
      <c r="BF182" s="228">
        <f>IF(N182="snížená",J182,0)</f>
        <v>0</v>
      </c>
      <c r="BG182" s="228">
        <f>IF(N182="zákl. přenesená",J182,0)</f>
        <v>0</v>
      </c>
      <c r="BH182" s="228">
        <f>IF(N182="sníž. přenesená",J182,0)</f>
        <v>0</v>
      </c>
      <c r="BI182" s="228">
        <f>IF(N182="nulová",J182,0)</f>
        <v>0</v>
      </c>
      <c r="BJ182" s="19" t="s">
        <v>83</v>
      </c>
      <c r="BK182" s="228">
        <f>ROUND(I182*H182,2)</f>
        <v>0</v>
      </c>
      <c r="BL182" s="19" t="s">
        <v>103</v>
      </c>
      <c r="BM182" s="227" t="s">
        <v>5842</v>
      </c>
    </row>
    <row r="183" s="2" customFormat="1">
      <c r="A183" s="40"/>
      <c r="B183" s="41"/>
      <c r="C183" s="42"/>
      <c r="D183" s="229" t="s">
        <v>343</v>
      </c>
      <c r="E183" s="42"/>
      <c r="F183" s="230" t="s">
        <v>3333</v>
      </c>
      <c r="G183" s="42"/>
      <c r="H183" s="42"/>
      <c r="I183" s="231"/>
      <c r="J183" s="42"/>
      <c r="K183" s="42"/>
      <c r="L183" s="46"/>
      <c r="M183" s="232"/>
      <c r="N183" s="233"/>
      <c r="O183" s="86"/>
      <c r="P183" s="86"/>
      <c r="Q183" s="86"/>
      <c r="R183" s="86"/>
      <c r="S183" s="86"/>
      <c r="T183" s="86"/>
      <c r="U183" s="87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T183" s="19" t="s">
        <v>343</v>
      </c>
      <c r="AU183" s="19" t="s">
        <v>85</v>
      </c>
    </row>
    <row r="184" s="2" customFormat="1">
      <c r="A184" s="40"/>
      <c r="B184" s="41"/>
      <c r="C184" s="42"/>
      <c r="D184" s="234" t="s">
        <v>345</v>
      </c>
      <c r="E184" s="42"/>
      <c r="F184" s="235" t="s">
        <v>3334</v>
      </c>
      <c r="G184" s="42"/>
      <c r="H184" s="42"/>
      <c r="I184" s="231"/>
      <c r="J184" s="42"/>
      <c r="K184" s="42"/>
      <c r="L184" s="46"/>
      <c r="M184" s="232"/>
      <c r="N184" s="233"/>
      <c r="O184" s="86"/>
      <c r="P184" s="86"/>
      <c r="Q184" s="86"/>
      <c r="R184" s="86"/>
      <c r="S184" s="86"/>
      <c r="T184" s="86"/>
      <c r="U184" s="87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T184" s="19" t="s">
        <v>345</v>
      </c>
      <c r="AU184" s="19" t="s">
        <v>85</v>
      </c>
    </row>
    <row r="185" s="13" customFormat="1">
      <c r="A185" s="13"/>
      <c r="B185" s="236"/>
      <c r="C185" s="237"/>
      <c r="D185" s="229" t="s">
        <v>347</v>
      </c>
      <c r="E185" s="238" t="s">
        <v>19</v>
      </c>
      <c r="F185" s="239" t="s">
        <v>3335</v>
      </c>
      <c r="G185" s="237"/>
      <c r="H185" s="240">
        <v>9.9000000000000004</v>
      </c>
      <c r="I185" s="241"/>
      <c r="J185" s="237"/>
      <c r="K185" s="237"/>
      <c r="L185" s="242"/>
      <c r="M185" s="243"/>
      <c r="N185" s="244"/>
      <c r="O185" s="244"/>
      <c r="P185" s="244"/>
      <c r="Q185" s="244"/>
      <c r="R185" s="244"/>
      <c r="S185" s="244"/>
      <c r="T185" s="244"/>
      <c r="U185" s="245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T185" s="246" t="s">
        <v>347</v>
      </c>
      <c r="AU185" s="246" t="s">
        <v>85</v>
      </c>
      <c r="AV185" s="13" t="s">
        <v>85</v>
      </c>
      <c r="AW185" s="13" t="s">
        <v>37</v>
      </c>
      <c r="AX185" s="13" t="s">
        <v>83</v>
      </c>
      <c r="AY185" s="246" t="s">
        <v>335</v>
      </c>
    </row>
    <row r="186" s="2" customFormat="1" ht="16.5" customHeight="1">
      <c r="A186" s="40"/>
      <c r="B186" s="41"/>
      <c r="C186" s="257" t="s">
        <v>538</v>
      </c>
      <c r="D186" s="257" t="s">
        <v>395</v>
      </c>
      <c r="E186" s="258" t="s">
        <v>3336</v>
      </c>
      <c r="F186" s="259" t="s">
        <v>3337</v>
      </c>
      <c r="G186" s="260" t="s">
        <v>364</v>
      </c>
      <c r="H186" s="261">
        <v>19.800000000000001</v>
      </c>
      <c r="I186" s="262"/>
      <c r="J186" s="263">
        <f>ROUND(I186*H186,2)</f>
        <v>0</v>
      </c>
      <c r="K186" s="259" t="s">
        <v>341</v>
      </c>
      <c r="L186" s="264"/>
      <c r="M186" s="265" t="s">
        <v>19</v>
      </c>
      <c r="N186" s="266" t="s">
        <v>47</v>
      </c>
      <c r="O186" s="86"/>
      <c r="P186" s="225">
        <f>O186*H186</f>
        <v>0</v>
      </c>
      <c r="Q186" s="225">
        <v>1</v>
      </c>
      <c r="R186" s="225">
        <f>Q186*H186</f>
        <v>19.800000000000001</v>
      </c>
      <c r="S186" s="225">
        <v>0</v>
      </c>
      <c r="T186" s="225">
        <f>S186*H186</f>
        <v>0</v>
      </c>
      <c r="U186" s="226" t="s">
        <v>19</v>
      </c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R186" s="227" t="s">
        <v>394</v>
      </c>
      <c r="AT186" s="227" t="s">
        <v>395</v>
      </c>
      <c r="AU186" s="227" t="s">
        <v>85</v>
      </c>
      <c r="AY186" s="19" t="s">
        <v>335</v>
      </c>
      <c r="BE186" s="228">
        <f>IF(N186="základní",J186,0)</f>
        <v>0</v>
      </c>
      <c r="BF186" s="228">
        <f>IF(N186="snížená",J186,0)</f>
        <v>0</v>
      </c>
      <c r="BG186" s="228">
        <f>IF(N186="zákl. přenesená",J186,0)</f>
        <v>0</v>
      </c>
      <c r="BH186" s="228">
        <f>IF(N186="sníž. přenesená",J186,0)</f>
        <v>0</v>
      </c>
      <c r="BI186" s="228">
        <f>IF(N186="nulová",J186,0)</f>
        <v>0</v>
      </c>
      <c r="BJ186" s="19" t="s">
        <v>83</v>
      </c>
      <c r="BK186" s="228">
        <f>ROUND(I186*H186,2)</f>
        <v>0</v>
      </c>
      <c r="BL186" s="19" t="s">
        <v>103</v>
      </c>
      <c r="BM186" s="227" t="s">
        <v>5843</v>
      </c>
    </row>
    <row r="187" s="2" customFormat="1">
      <c r="A187" s="40"/>
      <c r="B187" s="41"/>
      <c r="C187" s="42"/>
      <c r="D187" s="229" t="s">
        <v>343</v>
      </c>
      <c r="E187" s="42"/>
      <c r="F187" s="230" t="s">
        <v>3337</v>
      </c>
      <c r="G187" s="42"/>
      <c r="H187" s="42"/>
      <c r="I187" s="231"/>
      <c r="J187" s="42"/>
      <c r="K187" s="42"/>
      <c r="L187" s="46"/>
      <c r="M187" s="232"/>
      <c r="N187" s="233"/>
      <c r="O187" s="86"/>
      <c r="P187" s="86"/>
      <c r="Q187" s="86"/>
      <c r="R187" s="86"/>
      <c r="S187" s="86"/>
      <c r="T187" s="86"/>
      <c r="U187" s="87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T187" s="19" t="s">
        <v>343</v>
      </c>
      <c r="AU187" s="19" t="s">
        <v>85</v>
      </c>
    </row>
    <row r="188" s="13" customFormat="1">
      <c r="A188" s="13"/>
      <c r="B188" s="236"/>
      <c r="C188" s="237"/>
      <c r="D188" s="229" t="s">
        <v>347</v>
      </c>
      <c r="E188" s="237"/>
      <c r="F188" s="239" t="s">
        <v>3339</v>
      </c>
      <c r="G188" s="237"/>
      <c r="H188" s="240">
        <v>19.800000000000001</v>
      </c>
      <c r="I188" s="241"/>
      <c r="J188" s="237"/>
      <c r="K188" s="237"/>
      <c r="L188" s="242"/>
      <c r="M188" s="243"/>
      <c r="N188" s="244"/>
      <c r="O188" s="244"/>
      <c r="P188" s="244"/>
      <c r="Q188" s="244"/>
      <c r="R188" s="244"/>
      <c r="S188" s="244"/>
      <c r="T188" s="244"/>
      <c r="U188" s="245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T188" s="246" t="s">
        <v>347</v>
      </c>
      <c r="AU188" s="246" t="s">
        <v>85</v>
      </c>
      <c r="AV188" s="13" t="s">
        <v>85</v>
      </c>
      <c r="AW188" s="13" t="s">
        <v>4</v>
      </c>
      <c r="AX188" s="13" t="s">
        <v>83</v>
      </c>
      <c r="AY188" s="246" t="s">
        <v>335</v>
      </c>
    </row>
    <row r="189" s="12" customFormat="1" ht="22.8" customHeight="1">
      <c r="A189" s="12"/>
      <c r="B189" s="200"/>
      <c r="C189" s="201"/>
      <c r="D189" s="202" t="s">
        <v>75</v>
      </c>
      <c r="E189" s="214" t="s">
        <v>819</v>
      </c>
      <c r="F189" s="214" t="s">
        <v>820</v>
      </c>
      <c r="G189" s="201"/>
      <c r="H189" s="201"/>
      <c r="I189" s="204"/>
      <c r="J189" s="215">
        <f>BK189</f>
        <v>0</v>
      </c>
      <c r="K189" s="201"/>
      <c r="L189" s="206"/>
      <c r="M189" s="207"/>
      <c r="N189" s="208"/>
      <c r="O189" s="208"/>
      <c r="P189" s="209">
        <f>SUM(P190:P192)</f>
        <v>0</v>
      </c>
      <c r="Q189" s="208"/>
      <c r="R189" s="209">
        <f>SUM(R190:R192)</f>
        <v>0</v>
      </c>
      <c r="S189" s="208"/>
      <c r="T189" s="209">
        <f>SUM(T190:T192)</f>
        <v>0</v>
      </c>
      <c r="U189" s="210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R189" s="211" t="s">
        <v>83</v>
      </c>
      <c r="AT189" s="212" t="s">
        <v>75</v>
      </c>
      <c r="AU189" s="212" t="s">
        <v>83</v>
      </c>
      <c r="AY189" s="211" t="s">
        <v>335</v>
      </c>
      <c r="BK189" s="213">
        <f>SUM(BK190:BK192)</f>
        <v>0</v>
      </c>
    </row>
    <row r="190" s="2" customFormat="1" ht="16.5" customHeight="1">
      <c r="A190" s="40"/>
      <c r="B190" s="41"/>
      <c r="C190" s="216" t="s">
        <v>545</v>
      </c>
      <c r="D190" s="216" t="s">
        <v>337</v>
      </c>
      <c r="E190" s="217" t="s">
        <v>3340</v>
      </c>
      <c r="F190" s="218" t="s">
        <v>3341</v>
      </c>
      <c r="G190" s="219" t="s">
        <v>364</v>
      </c>
      <c r="H190" s="220">
        <v>19.809999999999999</v>
      </c>
      <c r="I190" s="221"/>
      <c r="J190" s="222">
        <f>ROUND(I190*H190,2)</f>
        <v>0</v>
      </c>
      <c r="K190" s="218" t="s">
        <v>341</v>
      </c>
      <c r="L190" s="46"/>
      <c r="M190" s="223" t="s">
        <v>19</v>
      </c>
      <c r="N190" s="224" t="s">
        <v>47</v>
      </c>
      <c r="O190" s="86"/>
      <c r="P190" s="225">
        <f>O190*H190</f>
        <v>0</v>
      </c>
      <c r="Q190" s="225">
        <v>0</v>
      </c>
      <c r="R190" s="225">
        <f>Q190*H190</f>
        <v>0</v>
      </c>
      <c r="S190" s="225">
        <v>0</v>
      </c>
      <c r="T190" s="225">
        <f>S190*H190</f>
        <v>0</v>
      </c>
      <c r="U190" s="226" t="s">
        <v>19</v>
      </c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R190" s="227" t="s">
        <v>103</v>
      </c>
      <c r="AT190" s="227" t="s">
        <v>337</v>
      </c>
      <c r="AU190" s="227" t="s">
        <v>85</v>
      </c>
      <c r="AY190" s="19" t="s">
        <v>335</v>
      </c>
      <c r="BE190" s="228">
        <f>IF(N190="základní",J190,0)</f>
        <v>0</v>
      </c>
      <c r="BF190" s="228">
        <f>IF(N190="snížená",J190,0)</f>
        <v>0</v>
      </c>
      <c r="BG190" s="228">
        <f>IF(N190="zákl. přenesená",J190,0)</f>
        <v>0</v>
      </c>
      <c r="BH190" s="228">
        <f>IF(N190="sníž. přenesená",J190,0)</f>
        <v>0</v>
      </c>
      <c r="BI190" s="228">
        <f>IF(N190="nulová",J190,0)</f>
        <v>0</v>
      </c>
      <c r="BJ190" s="19" t="s">
        <v>83</v>
      </c>
      <c r="BK190" s="228">
        <f>ROUND(I190*H190,2)</f>
        <v>0</v>
      </c>
      <c r="BL190" s="19" t="s">
        <v>103</v>
      </c>
      <c r="BM190" s="227" t="s">
        <v>5844</v>
      </c>
    </row>
    <row r="191" s="2" customFormat="1">
      <c r="A191" s="40"/>
      <c r="B191" s="41"/>
      <c r="C191" s="42"/>
      <c r="D191" s="229" t="s">
        <v>343</v>
      </c>
      <c r="E191" s="42"/>
      <c r="F191" s="230" t="s">
        <v>3343</v>
      </c>
      <c r="G191" s="42"/>
      <c r="H191" s="42"/>
      <c r="I191" s="231"/>
      <c r="J191" s="42"/>
      <c r="K191" s="42"/>
      <c r="L191" s="46"/>
      <c r="M191" s="232"/>
      <c r="N191" s="233"/>
      <c r="O191" s="86"/>
      <c r="P191" s="86"/>
      <c r="Q191" s="86"/>
      <c r="R191" s="86"/>
      <c r="S191" s="86"/>
      <c r="T191" s="86"/>
      <c r="U191" s="87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T191" s="19" t="s">
        <v>343</v>
      </c>
      <c r="AU191" s="19" t="s">
        <v>85</v>
      </c>
    </row>
    <row r="192" s="2" customFormat="1">
      <c r="A192" s="40"/>
      <c r="B192" s="41"/>
      <c r="C192" s="42"/>
      <c r="D192" s="234" t="s">
        <v>345</v>
      </c>
      <c r="E192" s="42"/>
      <c r="F192" s="235" t="s">
        <v>3344</v>
      </c>
      <c r="G192" s="42"/>
      <c r="H192" s="42"/>
      <c r="I192" s="231"/>
      <c r="J192" s="42"/>
      <c r="K192" s="42"/>
      <c r="L192" s="46"/>
      <c r="M192" s="232"/>
      <c r="N192" s="233"/>
      <c r="O192" s="86"/>
      <c r="P192" s="86"/>
      <c r="Q192" s="86"/>
      <c r="R192" s="86"/>
      <c r="S192" s="86"/>
      <c r="T192" s="86"/>
      <c r="U192" s="87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T192" s="19" t="s">
        <v>345</v>
      </c>
      <c r="AU192" s="19" t="s">
        <v>85</v>
      </c>
    </row>
    <row r="193" s="12" customFormat="1" ht="25.92" customHeight="1">
      <c r="A193" s="12"/>
      <c r="B193" s="200"/>
      <c r="C193" s="201"/>
      <c r="D193" s="202" t="s">
        <v>75</v>
      </c>
      <c r="E193" s="203" t="s">
        <v>827</v>
      </c>
      <c r="F193" s="203" t="s">
        <v>828</v>
      </c>
      <c r="G193" s="201"/>
      <c r="H193" s="201"/>
      <c r="I193" s="204"/>
      <c r="J193" s="205">
        <f>BK193</f>
        <v>0</v>
      </c>
      <c r="K193" s="201"/>
      <c r="L193" s="206"/>
      <c r="M193" s="207"/>
      <c r="N193" s="208"/>
      <c r="O193" s="208"/>
      <c r="P193" s="209">
        <f>P194</f>
        <v>0</v>
      </c>
      <c r="Q193" s="208"/>
      <c r="R193" s="209">
        <f>R194</f>
        <v>0.01188</v>
      </c>
      <c r="S193" s="208"/>
      <c r="T193" s="209">
        <f>T194</f>
        <v>0</v>
      </c>
      <c r="U193" s="210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R193" s="211" t="s">
        <v>85</v>
      </c>
      <c r="AT193" s="212" t="s">
        <v>75</v>
      </c>
      <c r="AU193" s="212" t="s">
        <v>76</v>
      </c>
      <c r="AY193" s="211" t="s">
        <v>335</v>
      </c>
      <c r="BK193" s="213">
        <f>BK194</f>
        <v>0</v>
      </c>
    </row>
    <row r="194" s="12" customFormat="1" ht="22.8" customHeight="1">
      <c r="A194" s="12"/>
      <c r="B194" s="200"/>
      <c r="C194" s="201"/>
      <c r="D194" s="202" t="s">
        <v>75</v>
      </c>
      <c r="E194" s="214" t="s">
        <v>1160</v>
      </c>
      <c r="F194" s="214" t="s">
        <v>1161</v>
      </c>
      <c r="G194" s="201"/>
      <c r="H194" s="201"/>
      <c r="I194" s="204"/>
      <c r="J194" s="215">
        <f>BK194</f>
        <v>0</v>
      </c>
      <c r="K194" s="201"/>
      <c r="L194" s="206"/>
      <c r="M194" s="207"/>
      <c r="N194" s="208"/>
      <c r="O194" s="208"/>
      <c r="P194" s="209">
        <f>SUM(P195:P197)</f>
        <v>0</v>
      </c>
      <c r="Q194" s="208"/>
      <c r="R194" s="209">
        <f>SUM(R195:R197)</f>
        <v>0.01188</v>
      </c>
      <c r="S194" s="208"/>
      <c r="T194" s="209">
        <f>SUM(T195:T197)</f>
        <v>0</v>
      </c>
      <c r="U194" s="210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R194" s="211" t="s">
        <v>85</v>
      </c>
      <c r="AT194" s="212" t="s">
        <v>75</v>
      </c>
      <c r="AU194" s="212" t="s">
        <v>83</v>
      </c>
      <c r="AY194" s="211" t="s">
        <v>335</v>
      </c>
      <c r="BK194" s="213">
        <f>SUM(BK195:BK197)</f>
        <v>0</v>
      </c>
    </row>
    <row r="195" s="2" customFormat="1" ht="16.5" customHeight="1">
      <c r="A195" s="40"/>
      <c r="B195" s="41"/>
      <c r="C195" s="216" t="s">
        <v>550</v>
      </c>
      <c r="D195" s="216" t="s">
        <v>337</v>
      </c>
      <c r="E195" s="217" t="s">
        <v>5845</v>
      </c>
      <c r="F195" s="218" t="s">
        <v>5846</v>
      </c>
      <c r="G195" s="219" t="s">
        <v>1149</v>
      </c>
      <c r="H195" s="220">
        <v>1</v>
      </c>
      <c r="I195" s="221"/>
      <c r="J195" s="222">
        <f>ROUND(I195*H195,2)</f>
        <v>0</v>
      </c>
      <c r="K195" s="218" t="s">
        <v>341</v>
      </c>
      <c r="L195" s="46"/>
      <c r="M195" s="223" t="s">
        <v>19</v>
      </c>
      <c r="N195" s="224" t="s">
        <v>47</v>
      </c>
      <c r="O195" s="86"/>
      <c r="P195" s="225">
        <f>O195*H195</f>
        <v>0</v>
      </c>
      <c r="Q195" s="225">
        <v>0.01188</v>
      </c>
      <c r="R195" s="225">
        <f>Q195*H195</f>
        <v>0.01188</v>
      </c>
      <c r="S195" s="225">
        <v>0</v>
      </c>
      <c r="T195" s="225">
        <f>S195*H195</f>
        <v>0</v>
      </c>
      <c r="U195" s="226" t="s">
        <v>19</v>
      </c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R195" s="227" t="s">
        <v>447</v>
      </c>
      <c r="AT195" s="227" t="s">
        <v>337</v>
      </c>
      <c r="AU195" s="227" t="s">
        <v>85</v>
      </c>
      <c r="AY195" s="19" t="s">
        <v>335</v>
      </c>
      <c r="BE195" s="228">
        <f>IF(N195="základní",J195,0)</f>
        <v>0</v>
      </c>
      <c r="BF195" s="228">
        <f>IF(N195="snížená",J195,0)</f>
        <v>0</v>
      </c>
      <c r="BG195" s="228">
        <f>IF(N195="zákl. přenesená",J195,0)</f>
        <v>0</v>
      </c>
      <c r="BH195" s="228">
        <f>IF(N195="sníž. přenesená",J195,0)</f>
        <v>0</v>
      </c>
      <c r="BI195" s="228">
        <f>IF(N195="nulová",J195,0)</f>
        <v>0</v>
      </c>
      <c r="BJ195" s="19" t="s">
        <v>83</v>
      </c>
      <c r="BK195" s="228">
        <f>ROUND(I195*H195,2)</f>
        <v>0</v>
      </c>
      <c r="BL195" s="19" t="s">
        <v>447</v>
      </c>
      <c r="BM195" s="227" t="s">
        <v>5847</v>
      </c>
    </row>
    <row r="196" s="2" customFormat="1">
      <c r="A196" s="40"/>
      <c r="B196" s="41"/>
      <c r="C196" s="42"/>
      <c r="D196" s="229" t="s">
        <v>343</v>
      </c>
      <c r="E196" s="42"/>
      <c r="F196" s="230" t="s">
        <v>5848</v>
      </c>
      <c r="G196" s="42"/>
      <c r="H196" s="42"/>
      <c r="I196" s="231"/>
      <c r="J196" s="42"/>
      <c r="K196" s="42"/>
      <c r="L196" s="46"/>
      <c r="M196" s="232"/>
      <c r="N196" s="233"/>
      <c r="O196" s="86"/>
      <c r="P196" s="86"/>
      <c r="Q196" s="86"/>
      <c r="R196" s="86"/>
      <c r="S196" s="86"/>
      <c r="T196" s="86"/>
      <c r="U196" s="87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T196" s="19" t="s">
        <v>343</v>
      </c>
      <c r="AU196" s="19" t="s">
        <v>85</v>
      </c>
    </row>
    <row r="197" s="2" customFormat="1">
      <c r="A197" s="40"/>
      <c r="B197" s="41"/>
      <c r="C197" s="42"/>
      <c r="D197" s="234" t="s">
        <v>345</v>
      </c>
      <c r="E197" s="42"/>
      <c r="F197" s="235" t="s">
        <v>5849</v>
      </c>
      <c r="G197" s="42"/>
      <c r="H197" s="42"/>
      <c r="I197" s="231"/>
      <c r="J197" s="42"/>
      <c r="K197" s="42"/>
      <c r="L197" s="46"/>
      <c r="M197" s="293"/>
      <c r="N197" s="294"/>
      <c r="O197" s="295"/>
      <c r="P197" s="295"/>
      <c r="Q197" s="295"/>
      <c r="R197" s="295"/>
      <c r="S197" s="295"/>
      <c r="T197" s="295"/>
      <c r="U197" s="296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T197" s="19" t="s">
        <v>345</v>
      </c>
      <c r="AU197" s="19" t="s">
        <v>85</v>
      </c>
    </row>
    <row r="198" s="2" customFormat="1" ht="6.96" customHeight="1">
      <c r="A198" s="40"/>
      <c r="B198" s="61"/>
      <c r="C198" s="62"/>
      <c r="D198" s="62"/>
      <c r="E198" s="62"/>
      <c r="F198" s="62"/>
      <c r="G198" s="62"/>
      <c r="H198" s="62"/>
      <c r="I198" s="62"/>
      <c r="J198" s="62"/>
      <c r="K198" s="62"/>
      <c r="L198" s="46"/>
      <c r="M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</row>
  </sheetData>
  <sheetProtection sheet="1" autoFilter="0" formatColumns="0" formatRows="0" objects="1" scenarios="1" spinCount="100000" saltValue="PCnolNcTT66uGjnvhBAThV8wI/ztD+/mQy4+2eSNdjB2p5TUs6uRA+wvPpVwVv8r9CAqgicYlEiYL/rpzy7hpQ==" hashValue="rv7MIC1YPxfHX4UwBQd0Oiox7ISc8nVg5QU3Ipc62STSYkwukrzJlsH7mXa8s2RyW5G54nG4dkAJ9K29zHP3Qg==" algorithmName="SHA-512" password="B0A8"/>
  <autoFilter ref="C91:K197"/>
  <mergeCells count="12">
    <mergeCell ref="E7:H7"/>
    <mergeCell ref="E9:H9"/>
    <mergeCell ref="E11:H11"/>
    <mergeCell ref="E20:H20"/>
    <mergeCell ref="E29:H29"/>
    <mergeCell ref="E50:H50"/>
    <mergeCell ref="E52:H52"/>
    <mergeCell ref="E54:H54"/>
    <mergeCell ref="E80:H80"/>
    <mergeCell ref="E82:H82"/>
    <mergeCell ref="E84:H84"/>
    <mergeCell ref="L2:V2"/>
  </mergeCells>
  <hyperlinks>
    <hyperlink ref="F96" r:id="rId1" display="https://podminky.urs.cz/item/CS_URS_2022_02/723212106"/>
    <hyperlink ref="F99" r:id="rId2" display="https://podminky.urs.cz/item/CS_URS_2022_02/723214169"/>
    <hyperlink ref="F102" r:id="rId3" display="https://podminky.urs.cz/item/CS_URS_2022_02/723213105"/>
    <hyperlink ref="F105" r:id="rId4" display="https://podminky.urs.cz/item/CS_URS_2022_02/723219105"/>
    <hyperlink ref="F119" r:id="rId5" display="https://podminky.urs.cz/item/CS_URS_2022_02/899721111"/>
    <hyperlink ref="F122" r:id="rId6" display="https://podminky.urs.cz/item/CS_URS_2022_02/899722114"/>
    <hyperlink ref="F125" r:id="rId7" display="https://podminky.urs.cz/item/CS_URS_2022_02/723170128"/>
    <hyperlink ref="F131" r:id="rId8" display="https://podminky.urs.cz/item/CS_URS_2022_02/230205251"/>
    <hyperlink ref="F136" r:id="rId9" display="https://podminky.urs.cz/item/CS_URS_2022_02/723150314"/>
    <hyperlink ref="F139" r:id="rId10" display="https://podminky.urs.cz/item/CS_URS_2022_02/783301313"/>
    <hyperlink ref="F143" r:id="rId11" display="https://podminky.urs.cz/item/CS_URS_2022_02/783314203"/>
    <hyperlink ref="F147" r:id="rId12" display="https://podminky.urs.cz/item/CS_URS_2022_02/783315101"/>
    <hyperlink ref="F151" r:id="rId13" display="https://podminky.urs.cz/item/CS_URS_2022_02/783317101"/>
    <hyperlink ref="F155" r:id="rId14" display="https://podminky.urs.cz/item/CS_URS_2022_02/723150371"/>
    <hyperlink ref="F167" r:id="rId15" display="https://podminky.urs.cz/item/CS_URS_2022_02/132312131"/>
    <hyperlink ref="F171" r:id="rId16" display="https://podminky.urs.cz/item/CS_URS_2022_02/162751114"/>
    <hyperlink ref="F175" r:id="rId17" display="https://podminky.urs.cz/item/CS_URS_2022_02/171201231"/>
    <hyperlink ref="F180" r:id="rId18" display="https://podminky.urs.cz/item/CS_URS_2022_02/174111101"/>
    <hyperlink ref="F184" r:id="rId19" display="https://podminky.urs.cz/item/CS_URS_2022_02/175111101"/>
    <hyperlink ref="F192" r:id="rId20" display="https://podminky.urs.cz/item/CS_URS_2022_02/998272201"/>
    <hyperlink ref="F197" r:id="rId21" display="https://podminky.urs.cz/item/CS_URS_2022_02/723212105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22"/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4.16016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137</v>
      </c>
    </row>
    <row r="3" s="1" customFormat="1" ht="6.96" customHeight="1"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22"/>
      <c r="AT3" s="19" t="s">
        <v>85</v>
      </c>
    </row>
    <row r="4" s="1" customFormat="1" ht="24.96" customHeight="1">
      <c r="B4" s="22"/>
      <c r="D4" s="144" t="s">
        <v>174</v>
      </c>
      <c r="L4" s="22"/>
      <c r="M4" s="145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6" t="s">
        <v>16</v>
      </c>
      <c r="L6" s="22"/>
    </row>
    <row r="7" s="1" customFormat="1" ht="26.25" customHeight="1">
      <c r="B7" s="22"/>
      <c r="E7" s="147" t="str">
        <f>'Rekapitulace stavby'!K6</f>
        <v>PROJEKT NA STAVBU HALY PRO DEPONACI SILNIČNÍCH VOZIDEL JHV VE VOZOVNĚ STŘEŠOVICE</v>
      </c>
      <c r="F7" s="146"/>
      <c r="G7" s="146"/>
      <c r="H7" s="146"/>
      <c r="L7" s="22"/>
    </row>
    <row r="8" s="1" customFormat="1" ht="12" customHeight="1">
      <c r="B8" s="22"/>
      <c r="D8" s="146" t="s">
        <v>187</v>
      </c>
      <c r="L8" s="22"/>
    </row>
    <row r="9" s="2" customFormat="1" ht="16.5" customHeight="1">
      <c r="A9" s="40"/>
      <c r="B9" s="46"/>
      <c r="C9" s="40"/>
      <c r="D9" s="40"/>
      <c r="E9" s="147" t="s">
        <v>5757</v>
      </c>
      <c r="F9" s="40"/>
      <c r="G9" s="40"/>
      <c r="H9" s="40"/>
      <c r="I9" s="40"/>
      <c r="J9" s="40"/>
      <c r="K9" s="40"/>
      <c r="L9" s="148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="2" customFormat="1" ht="12" customHeight="1">
      <c r="A10" s="40"/>
      <c r="B10" s="46"/>
      <c r="C10" s="40"/>
      <c r="D10" s="146" t="s">
        <v>195</v>
      </c>
      <c r="E10" s="40"/>
      <c r="F10" s="40"/>
      <c r="G10" s="40"/>
      <c r="H10" s="40"/>
      <c r="I10" s="40"/>
      <c r="J10" s="40"/>
      <c r="K10" s="40"/>
      <c r="L10" s="148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="2" customFormat="1" ht="16.5" customHeight="1">
      <c r="A11" s="40"/>
      <c r="B11" s="46"/>
      <c r="C11" s="40"/>
      <c r="D11" s="40"/>
      <c r="E11" s="149" t="s">
        <v>5850</v>
      </c>
      <c r="F11" s="40"/>
      <c r="G11" s="40"/>
      <c r="H11" s="40"/>
      <c r="I11" s="40"/>
      <c r="J11" s="40"/>
      <c r="K11" s="40"/>
      <c r="L11" s="148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>
      <c r="A12" s="40"/>
      <c r="B12" s="46"/>
      <c r="C12" s="40"/>
      <c r="D12" s="40"/>
      <c r="E12" s="40"/>
      <c r="F12" s="40"/>
      <c r="G12" s="40"/>
      <c r="H12" s="40"/>
      <c r="I12" s="40"/>
      <c r="J12" s="40"/>
      <c r="K12" s="40"/>
      <c r="L12" s="148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2" customHeight="1">
      <c r="A13" s="40"/>
      <c r="B13" s="46"/>
      <c r="C13" s="40"/>
      <c r="D13" s="146" t="s">
        <v>18</v>
      </c>
      <c r="E13" s="40"/>
      <c r="F13" s="135" t="s">
        <v>19</v>
      </c>
      <c r="G13" s="40"/>
      <c r="H13" s="40"/>
      <c r="I13" s="146" t="s">
        <v>20</v>
      </c>
      <c r="J13" s="135" t="s">
        <v>19</v>
      </c>
      <c r="K13" s="40"/>
      <c r="L13" s="148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 ht="12" customHeight="1">
      <c r="A14" s="40"/>
      <c r="B14" s="46"/>
      <c r="C14" s="40"/>
      <c r="D14" s="146" t="s">
        <v>21</v>
      </c>
      <c r="E14" s="40"/>
      <c r="F14" s="135" t="s">
        <v>22</v>
      </c>
      <c r="G14" s="40"/>
      <c r="H14" s="40"/>
      <c r="I14" s="146" t="s">
        <v>23</v>
      </c>
      <c r="J14" s="150" t="str">
        <f>'Rekapitulace stavby'!AN8</f>
        <v>30. 1. 2023</v>
      </c>
      <c r="K14" s="40"/>
      <c r="L14" s="148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0.8" customHeight="1">
      <c r="A15" s="40"/>
      <c r="B15" s="46"/>
      <c r="C15" s="40"/>
      <c r="D15" s="40"/>
      <c r="E15" s="40"/>
      <c r="F15" s="40"/>
      <c r="G15" s="40"/>
      <c r="H15" s="40"/>
      <c r="I15" s="40"/>
      <c r="J15" s="40"/>
      <c r="K15" s="40"/>
      <c r="L15" s="148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6" t="s">
        <v>25</v>
      </c>
      <c r="E16" s="40"/>
      <c r="F16" s="40"/>
      <c r="G16" s="40"/>
      <c r="H16" s="40"/>
      <c r="I16" s="146" t="s">
        <v>26</v>
      </c>
      <c r="J16" s="135" t="s">
        <v>27</v>
      </c>
      <c r="K16" s="40"/>
      <c r="L16" s="148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8" customHeight="1">
      <c r="A17" s="40"/>
      <c r="B17" s="46"/>
      <c r="C17" s="40"/>
      <c r="D17" s="40"/>
      <c r="E17" s="135" t="s">
        <v>28</v>
      </c>
      <c r="F17" s="40"/>
      <c r="G17" s="40"/>
      <c r="H17" s="40"/>
      <c r="I17" s="146" t="s">
        <v>29</v>
      </c>
      <c r="J17" s="135" t="s">
        <v>30</v>
      </c>
      <c r="K17" s="40"/>
      <c r="L17" s="148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6.96" customHeight="1">
      <c r="A18" s="40"/>
      <c r="B18" s="46"/>
      <c r="C18" s="40"/>
      <c r="D18" s="40"/>
      <c r="E18" s="40"/>
      <c r="F18" s="40"/>
      <c r="G18" s="40"/>
      <c r="H18" s="40"/>
      <c r="I18" s="40"/>
      <c r="J18" s="40"/>
      <c r="K18" s="40"/>
      <c r="L18" s="148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2" customHeight="1">
      <c r="A19" s="40"/>
      <c r="B19" s="46"/>
      <c r="C19" s="40"/>
      <c r="D19" s="146" t="s">
        <v>31</v>
      </c>
      <c r="E19" s="40"/>
      <c r="F19" s="40"/>
      <c r="G19" s="40"/>
      <c r="H19" s="40"/>
      <c r="I19" s="146" t="s">
        <v>26</v>
      </c>
      <c r="J19" s="35" t="str">
        <f>'Rekapitulace stavby'!AN13</f>
        <v>Vyplň údaj</v>
      </c>
      <c r="K19" s="40"/>
      <c r="L19" s="148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18" customHeight="1">
      <c r="A20" s="40"/>
      <c r="B20" s="46"/>
      <c r="C20" s="40"/>
      <c r="D20" s="40"/>
      <c r="E20" s="35" t="str">
        <f>'Rekapitulace stavby'!E14</f>
        <v>Vyplň údaj</v>
      </c>
      <c r="F20" s="135"/>
      <c r="G20" s="135"/>
      <c r="H20" s="135"/>
      <c r="I20" s="146" t="s">
        <v>29</v>
      </c>
      <c r="J20" s="35" t="str">
        <f>'Rekapitulace stavby'!AN14</f>
        <v>Vyplň údaj</v>
      </c>
      <c r="K20" s="40"/>
      <c r="L20" s="148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6.96" customHeight="1">
      <c r="A21" s="40"/>
      <c r="B21" s="46"/>
      <c r="C21" s="40"/>
      <c r="D21" s="40"/>
      <c r="E21" s="40"/>
      <c r="F21" s="40"/>
      <c r="G21" s="40"/>
      <c r="H21" s="40"/>
      <c r="I21" s="40"/>
      <c r="J21" s="40"/>
      <c r="K21" s="40"/>
      <c r="L21" s="148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2" customHeight="1">
      <c r="A22" s="40"/>
      <c r="B22" s="46"/>
      <c r="C22" s="40"/>
      <c r="D22" s="146" t="s">
        <v>33</v>
      </c>
      <c r="E22" s="40"/>
      <c r="F22" s="40"/>
      <c r="G22" s="40"/>
      <c r="H22" s="40"/>
      <c r="I22" s="146" t="s">
        <v>26</v>
      </c>
      <c r="J22" s="135" t="s">
        <v>34</v>
      </c>
      <c r="K22" s="40"/>
      <c r="L22" s="148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18" customHeight="1">
      <c r="A23" s="40"/>
      <c r="B23" s="46"/>
      <c r="C23" s="40"/>
      <c r="D23" s="40"/>
      <c r="E23" s="135" t="s">
        <v>35</v>
      </c>
      <c r="F23" s="40"/>
      <c r="G23" s="40"/>
      <c r="H23" s="40"/>
      <c r="I23" s="146" t="s">
        <v>29</v>
      </c>
      <c r="J23" s="135" t="s">
        <v>36</v>
      </c>
      <c r="K23" s="40"/>
      <c r="L23" s="148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6.96" customHeight="1">
      <c r="A24" s="40"/>
      <c r="B24" s="46"/>
      <c r="C24" s="40"/>
      <c r="D24" s="40"/>
      <c r="E24" s="40"/>
      <c r="F24" s="40"/>
      <c r="G24" s="40"/>
      <c r="H24" s="40"/>
      <c r="I24" s="40"/>
      <c r="J24" s="40"/>
      <c r="K24" s="40"/>
      <c r="L24" s="148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2" customHeight="1">
      <c r="A25" s="40"/>
      <c r="B25" s="46"/>
      <c r="C25" s="40"/>
      <c r="D25" s="146" t="s">
        <v>38</v>
      </c>
      <c r="E25" s="40"/>
      <c r="F25" s="40"/>
      <c r="G25" s="40"/>
      <c r="H25" s="40"/>
      <c r="I25" s="146" t="s">
        <v>26</v>
      </c>
      <c r="J25" s="135" t="str">
        <f>IF('Rekapitulace stavby'!AN19="","",'Rekapitulace stavby'!AN19)</f>
        <v/>
      </c>
      <c r="K25" s="40"/>
      <c r="L25" s="148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18" customHeight="1">
      <c r="A26" s="40"/>
      <c r="B26" s="46"/>
      <c r="C26" s="40"/>
      <c r="D26" s="40"/>
      <c r="E26" s="135" t="str">
        <f>IF('Rekapitulace stavby'!E20="","",'Rekapitulace stavby'!E20)</f>
        <v>Tomáš Krhutek</v>
      </c>
      <c r="F26" s="40"/>
      <c r="G26" s="40"/>
      <c r="H26" s="40"/>
      <c r="I26" s="146" t="s">
        <v>29</v>
      </c>
      <c r="J26" s="135" t="str">
        <f>IF('Rekapitulace stavby'!AN20="","",'Rekapitulace stavby'!AN20)</f>
        <v/>
      </c>
      <c r="K26" s="40"/>
      <c r="L26" s="148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6.96" customHeight="1">
      <c r="A27" s="40"/>
      <c r="B27" s="46"/>
      <c r="C27" s="40"/>
      <c r="D27" s="40"/>
      <c r="E27" s="40"/>
      <c r="F27" s="40"/>
      <c r="G27" s="40"/>
      <c r="H27" s="40"/>
      <c r="I27" s="40"/>
      <c r="J27" s="40"/>
      <c r="K27" s="40"/>
      <c r="L27" s="148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2" customHeight="1">
      <c r="A28" s="40"/>
      <c r="B28" s="46"/>
      <c r="C28" s="40"/>
      <c r="D28" s="146" t="s">
        <v>40</v>
      </c>
      <c r="E28" s="40"/>
      <c r="F28" s="40"/>
      <c r="G28" s="40"/>
      <c r="H28" s="40"/>
      <c r="I28" s="40"/>
      <c r="J28" s="40"/>
      <c r="K28" s="40"/>
      <c r="L28" s="148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8" customFormat="1" ht="16.5" customHeight="1">
      <c r="A29" s="151"/>
      <c r="B29" s="152"/>
      <c r="C29" s="151"/>
      <c r="D29" s="151"/>
      <c r="E29" s="153" t="s">
        <v>19</v>
      </c>
      <c r="F29" s="153"/>
      <c r="G29" s="153"/>
      <c r="H29" s="153"/>
      <c r="I29" s="151"/>
      <c r="J29" s="151"/>
      <c r="K29" s="151"/>
      <c r="L29" s="154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</row>
    <row r="30" s="2" customFormat="1" ht="6.96" customHeight="1">
      <c r="A30" s="40"/>
      <c r="B30" s="46"/>
      <c r="C30" s="40"/>
      <c r="D30" s="40"/>
      <c r="E30" s="40"/>
      <c r="F30" s="40"/>
      <c r="G30" s="40"/>
      <c r="H30" s="40"/>
      <c r="I30" s="40"/>
      <c r="J30" s="40"/>
      <c r="K30" s="40"/>
      <c r="L30" s="148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2" customFormat="1" ht="6.96" customHeight="1">
      <c r="A31" s="40"/>
      <c r="B31" s="46"/>
      <c r="C31" s="40"/>
      <c r="D31" s="156"/>
      <c r="E31" s="156"/>
      <c r="F31" s="156"/>
      <c r="G31" s="156"/>
      <c r="H31" s="156"/>
      <c r="I31" s="156"/>
      <c r="J31" s="156"/>
      <c r="K31" s="156"/>
      <c r="L31" s="148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s="2" customFormat="1" ht="25.44" customHeight="1">
      <c r="A32" s="40"/>
      <c r="B32" s="46"/>
      <c r="C32" s="40"/>
      <c r="D32" s="157" t="s">
        <v>42</v>
      </c>
      <c r="E32" s="40"/>
      <c r="F32" s="40"/>
      <c r="G32" s="40"/>
      <c r="H32" s="40"/>
      <c r="I32" s="40"/>
      <c r="J32" s="158">
        <f>ROUND(J91, 2)</f>
        <v>0</v>
      </c>
      <c r="K32" s="40"/>
      <c r="L32" s="148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6"/>
      <c r="E33" s="156"/>
      <c r="F33" s="156"/>
      <c r="G33" s="156"/>
      <c r="H33" s="156"/>
      <c r="I33" s="156"/>
      <c r="J33" s="156"/>
      <c r="K33" s="156"/>
      <c r="L33" s="148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14.4" customHeight="1">
      <c r="A34" s="40"/>
      <c r="B34" s="46"/>
      <c r="C34" s="40"/>
      <c r="D34" s="40"/>
      <c r="E34" s="40"/>
      <c r="F34" s="159" t="s">
        <v>44</v>
      </c>
      <c r="G34" s="40"/>
      <c r="H34" s="40"/>
      <c r="I34" s="159" t="s">
        <v>43</v>
      </c>
      <c r="J34" s="159" t="s">
        <v>45</v>
      </c>
      <c r="K34" s="40"/>
      <c r="L34" s="148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14.4" customHeight="1">
      <c r="A35" s="40"/>
      <c r="B35" s="46"/>
      <c r="C35" s="40"/>
      <c r="D35" s="160" t="s">
        <v>46</v>
      </c>
      <c r="E35" s="146" t="s">
        <v>47</v>
      </c>
      <c r="F35" s="161">
        <f>ROUND((SUM(BE91:BE160)),  2)</f>
        <v>0</v>
      </c>
      <c r="G35" s="40"/>
      <c r="H35" s="40"/>
      <c r="I35" s="162">
        <v>0.20999999999999999</v>
      </c>
      <c r="J35" s="161">
        <f>ROUND(((SUM(BE91:BE160))*I35),  2)</f>
        <v>0</v>
      </c>
      <c r="K35" s="40"/>
      <c r="L35" s="148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146" t="s">
        <v>48</v>
      </c>
      <c r="F36" s="161">
        <f>ROUND((SUM(BF91:BF160)),  2)</f>
        <v>0</v>
      </c>
      <c r="G36" s="40"/>
      <c r="H36" s="40"/>
      <c r="I36" s="162">
        <v>0.14999999999999999</v>
      </c>
      <c r="J36" s="161">
        <f>ROUND(((SUM(BF91:BF160))*I36),  2)</f>
        <v>0</v>
      </c>
      <c r="K36" s="40"/>
      <c r="L36" s="148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46" t="s">
        <v>49</v>
      </c>
      <c r="F37" s="161">
        <f>ROUND((SUM(BG91:BG160)),  2)</f>
        <v>0</v>
      </c>
      <c r="G37" s="40"/>
      <c r="H37" s="40"/>
      <c r="I37" s="162">
        <v>0.20999999999999999</v>
      </c>
      <c r="J37" s="161">
        <f>0</f>
        <v>0</v>
      </c>
      <c r="K37" s="40"/>
      <c r="L37" s="148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hidden="1" s="2" customFormat="1" ht="14.4" customHeight="1">
      <c r="A38" s="40"/>
      <c r="B38" s="46"/>
      <c r="C38" s="40"/>
      <c r="D38" s="40"/>
      <c r="E38" s="146" t="s">
        <v>50</v>
      </c>
      <c r="F38" s="161">
        <f>ROUND((SUM(BH91:BH160)),  2)</f>
        <v>0</v>
      </c>
      <c r="G38" s="40"/>
      <c r="H38" s="40"/>
      <c r="I38" s="162">
        <v>0.14999999999999999</v>
      </c>
      <c r="J38" s="161">
        <f>0</f>
        <v>0</v>
      </c>
      <c r="K38" s="40"/>
      <c r="L38" s="148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6" t="s">
        <v>51</v>
      </c>
      <c r="F39" s="161">
        <f>ROUND((SUM(BI91:BI160)),  2)</f>
        <v>0</v>
      </c>
      <c r="G39" s="40"/>
      <c r="H39" s="40"/>
      <c r="I39" s="162">
        <v>0</v>
      </c>
      <c r="J39" s="161">
        <f>0</f>
        <v>0</v>
      </c>
      <c r="K39" s="40"/>
      <c r="L39" s="148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s="2" customFormat="1" ht="6.96" customHeight="1">
      <c r="A40" s="40"/>
      <c r="B40" s="46"/>
      <c r="C40" s="40"/>
      <c r="D40" s="40"/>
      <c r="E40" s="40"/>
      <c r="F40" s="40"/>
      <c r="G40" s="40"/>
      <c r="H40" s="40"/>
      <c r="I40" s="40"/>
      <c r="J40" s="40"/>
      <c r="K40" s="40"/>
      <c r="L40" s="148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s="2" customFormat="1" ht="25.44" customHeight="1">
      <c r="A41" s="40"/>
      <c r="B41" s="46"/>
      <c r="C41" s="163"/>
      <c r="D41" s="164" t="s">
        <v>52</v>
      </c>
      <c r="E41" s="165"/>
      <c r="F41" s="165"/>
      <c r="G41" s="166" t="s">
        <v>53</v>
      </c>
      <c r="H41" s="167" t="s">
        <v>54</v>
      </c>
      <c r="I41" s="165"/>
      <c r="J41" s="168">
        <f>SUM(J32:J39)</f>
        <v>0</v>
      </c>
      <c r="K41" s="169"/>
      <c r="L41" s="148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14.4" customHeight="1">
      <c r="A42" s="40"/>
      <c r="B42" s="170"/>
      <c r="C42" s="171"/>
      <c r="D42" s="171"/>
      <c r="E42" s="171"/>
      <c r="F42" s="171"/>
      <c r="G42" s="171"/>
      <c r="H42" s="171"/>
      <c r="I42" s="171"/>
      <c r="J42" s="171"/>
      <c r="K42" s="171"/>
      <c r="L42" s="148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6" s="2" customFormat="1" ht="6.96" customHeight="1">
      <c r="A46" s="40"/>
      <c r="B46" s="172"/>
      <c r="C46" s="173"/>
      <c r="D46" s="173"/>
      <c r="E46" s="173"/>
      <c r="F46" s="173"/>
      <c r="G46" s="173"/>
      <c r="H46" s="173"/>
      <c r="I46" s="173"/>
      <c r="J46" s="173"/>
      <c r="K46" s="173"/>
      <c r="L46" s="148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s="2" customFormat="1" ht="24.96" customHeight="1">
      <c r="A47" s="40"/>
      <c r="B47" s="41"/>
      <c r="C47" s="25" t="s">
        <v>284</v>
      </c>
      <c r="D47" s="42"/>
      <c r="E47" s="42"/>
      <c r="F47" s="42"/>
      <c r="G47" s="42"/>
      <c r="H47" s="42"/>
      <c r="I47" s="42"/>
      <c r="J47" s="42"/>
      <c r="K47" s="42"/>
      <c r="L47" s="148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s="2" customFormat="1" ht="6.96" customHeight="1">
      <c r="A48" s="40"/>
      <c r="B48" s="41"/>
      <c r="C48" s="42"/>
      <c r="D48" s="42"/>
      <c r="E48" s="42"/>
      <c r="F48" s="42"/>
      <c r="G48" s="42"/>
      <c r="H48" s="42"/>
      <c r="I48" s="42"/>
      <c r="J48" s="42"/>
      <c r="K48" s="42"/>
      <c r="L48" s="148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12" customHeight="1">
      <c r="A49" s="40"/>
      <c r="B49" s="41"/>
      <c r="C49" s="34" t="s">
        <v>16</v>
      </c>
      <c r="D49" s="42"/>
      <c r="E49" s="42"/>
      <c r="F49" s="42"/>
      <c r="G49" s="42"/>
      <c r="H49" s="42"/>
      <c r="I49" s="42"/>
      <c r="J49" s="42"/>
      <c r="K49" s="42"/>
      <c r="L49" s="148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26.25" customHeight="1">
      <c r="A50" s="40"/>
      <c r="B50" s="41"/>
      <c r="C50" s="42"/>
      <c r="D50" s="42"/>
      <c r="E50" s="174" t="str">
        <f>E7</f>
        <v>PROJEKT NA STAVBU HALY PRO DEPONACI SILNIČNÍCH VOZIDEL JHV VE VOZOVNĚ STŘEŠOVICE</v>
      </c>
      <c r="F50" s="34"/>
      <c r="G50" s="34"/>
      <c r="H50" s="34"/>
      <c r="I50" s="42"/>
      <c r="J50" s="42"/>
      <c r="K50" s="42"/>
      <c r="L50" s="148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1" customFormat="1" ht="12" customHeight="1">
      <c r="B51" s="23"/>
      <c r="C51" s="34" t="s">
        <v>187</v>
      </c>
      <c r="D51" s="24"/>
      <c r="E51" s="24"/>
      <c r="F51" s="24"/>
      <c r="G51" s="24"/>
      <c r="H51" s="24"/>
      <c r="I51" s="24"/>
      <c r="J51" s="24"/>
      <c r="K51" s="24"/>
      <c r="L51" s="22"/>
    </row>
    <row r="52" s="2" customFormat="1" ht="16.5" customHeight="1">
      <c r="A52" s="40"/>
      <c r="B52" s="41"/>
      <c r="C52" s="42"/>
      <c r="D52" s="42"/>
      <c r="E52" s="174" t="s">
        <v>5757</v>
      </c>
      <c r="F52" s="42"/>
      <c r="G52" s="42"/>
      <c r="H52" s="42"/>
      <c r="I52" s="42"/>
      <c r="J52" s="42"/>
      <c r="K52" s="42"/>
      <c r="L52" s="148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2" customFormat="1" ht="12" customHeight="1">
      <c r="A53" s="40"/>
      <c r="B53" s="41"/>
      <c r="C53" s="34" t="s">
        <v>195</v>
      </c>
      <c r="D53" s="42"/>
      <c r="E53" s="42"/>
      <c r="F53" s="42"/>
      <c r="G53" s="42"/>
      <c r="H53" s="42"/>
      <c r="I53" s="42"/>
      <c r="J53" s="42"/>
      <c r="K53" s="42"/>
      <c r="L53" s="148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s="2" customFormat="1" ht="16.5" customHeight="1">
      <c r="A54" s="40"/>
      <c r="B54" s="41"/>
      <c r="C54" s="42"/>
      <c r="D54" s="42"/>
      <c r="E54" s="71" t="str">
        <f>E11</f>
        <v>SO-04.2 - PŘÍPOJKA POŽÁRNÍHO VODOVODU</v>
      </c>
      <c r="F54" s="42"/>
      <c r="G54" s="42"/>
      <c r="H54" s="42"/>
      <c r="I54" s="42"/>
      <c r="J54" s="42"/>
      <c r="K54" s="42"/>
      <c r="L54" s="148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s="2" customFormat="1" ht="6.96" customHeight="1">
      <c r="A55" s="40"/>
      <c r="B55" s="41"/>
      <c r="C55" s="42"/>
      <c r="D55" s="42"/>
      <c r="E55" s="42"/>
      <c r="F55" s="42"/>
      <c r="G55" s="42"/>
      <c r="H55" s="42"/>
      <c r="I55" s="42"/>
      <c r="J55" s="42"/>
      <c r="K55" s="42"/>
      <c r="L55" s="148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s="2" customFormat="1" ht="12" customHeight="1">
      <c r="A56" s="40"/>
      <c r="B56" s="41"/>
      <c r="C56" s="34" t="s">
        <v>21</v>
      </c>
      <c r="D56" s="42"/>
      <c r="E56" s="42"/>
      <c r="F56" s="29" t="str">
        <f>F14</f>
        <v xml:space="preserve">Patočkova č.p. 132 a 460, Na Ořechovce č.p. 1062 </v>
      </c>
      <c r="G56" s="42"/>
      <c r="H56" s="42"/>
      <c r="I56" s="34" t="s">
        <v>23</v>
      </c>
      <c r="J56" s="74" t="str">
        <f>IF(J14="","",J14)</f>
        <v>30. 1. 2023</v>
      </c>
      <c r="K56" s="42"/>
      <c r="L56" s="148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6.96" customHeight="1">
      <c r="A57" s="40"/>
      <c r="B57" s="41"/>
      <c r="C57" s="42"/>
      <c r="D57" s="42"/>
      <c r="E57" s="42"/>
      <c r="F57" s="42"/>
      <c r="G57" s="42"/>
      <c r="H57" s="42"/>
      <c r="I57" s="42"/>
      <c r="J57" s="42"/>
      <c r="K57" s="42"/>
      <c r="L57" s="148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5.15" customHeight="1">
      <c r="A58" s="40"/>
      <c r="B58" s="41"/>
      <c r="C58" s="34" t="s">
        <v>25</v>
      </c>
      <c r="D58" s="42"/>
      <c r="E58" s="42"/>
      <c r="F58" s="29" t="str">
        <f>E17</f>
        <v>Dopravní podnik hl. m. Prahy, akciová společnost</v>
      </c>
      <c r="G58" s="42"/>
      <c r="H58" s="42"/>
      <c r="I58" s="34" t="s">
        <v>33</v>
      </c>
      <c r="J58" s="38" t="str">
        <f>E23</f>
        <v>SAGASTA, s.r.o.</v>
      </c>
      <c r="K58" s="42"/>
      <c r="L58" s="148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15.15" customHeight="1">
      <c r="A59" s="40"/>
      <c r="B59" s="41"/>
      <c r="C59" s="34" t="s">
        <v>31</v>
      </c>
      <c r="D59" s="42"/>
      <c r="E59" s="42"/>
      <c r="F59" s="29" t="str">
        <f>IF(E20="","",E20)</f>
        <v>Vyplň údaj</v>
      </c>
      <c r="G59" s="42"/>
      <c r="H59" s="42"/>
      <c r="I59" s="34" t="s">
        <v>38</v>
      </c>
      <c r="J59" s="38" t="str">
        <f>E26</f>
        <v>Tomáš Krhutek</v>
      </c>
      <c r="K59" s="42"/>
      <c r="L59" s="148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0.32" customHeight="1">
      <c r="A60" s="40"/>
      <c r="B60" s="41"/>
      <c r="C60" s="42"/>
      <c r="D60" s="42"/>
      <c r="E60" s="42"/>
      <c r="F60" s="42"/>
      <c r="G60" s="42"/>
      <c r="H60" s="42"/>
      <c r="I60" s="42"/>
      <c r="J60" s="42"/>
      <c r="K60" s="42"/>
      <c r="L60" s="148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29.28" customHeight="1">
      <c r="A61" s="40"/>
      <c r="B61" s="41"/>
      <c r="C61" s="175" t="s">
        <v>285</v>
      </c>
      <c r="D61" s="176"/>
      <c r="E61" s="176"/>
      <c r="F61" s="176"/>
      <c r="G61" s="176"/>
      <c r="H61" s="176"/>
      <c r="I61" s="176"/>
      <c r="J61" s="177" t="s">
        <v>286</v>
      </c>
      <c r="K61" s="176"/>
      <c r="L61" s="148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10.32" customHeight="1">
      <c r="A62" s="40"/>
      <c r="B62" s="41"/>
      <c r="C62" s="42"/>
      <c r="D62" s="42"/>
      <c r="E62" s="42"/>
      <c r="F62" s="42"/>
      <c r="G62" s="42"/>
      <c r="H62" s="42"/>
      <c r="I62" s="42"/>
      <c r="J62" s="42"/>
      <c r="K62" s="42"/>
      <c r="L62" s="148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22.8" customHeight="1">
      <c r="A63" s="40"/>
      <c r="B63" s="41"/>
      <c r="C63" s="178" t="s">
        <v>74</v>
      </c>
      <c r="D63" s="42"/>
      <c r="E63" s="42"/>
      <c r="F63" s="42"/>
      <c r="G63" s="42"/>
      <c r="H63" s="42"/>
      <c r="I63" s="42"/>
      <c r="J63" s="104">
        <f>J91</f>
        <v>0</v>
      </c>
      <c r="K63" s="42"/>
      <c r="L63" s="148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U63" s="19" t="s">
        <v>287</v>
      </c>
    </row>
    <row r="64" s="9" customFormat="1" ht="24.96" customHeight="1">
      <c r="A64" s="9"/>
      <c r="B64" s="179"/>
      <c r="C64" s="180"/>
      <c r="D64" s="181" t="s">
        <v>5851</v>
      </c>
      <c r="E64" s="182"/>
      <c r="F64" s="182"/>
      <c r="G64" s="182"/>
      <c r="H64" s="182"/>
      <c r="I64" s="182"/>
      <c r="J64" s="183">
        <f>J92</f>
        <v>0</v>
      </c>
      <c r="K64" s="180"/>
      <c r="L64" s="184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="9" customFormat="1" ht="24.96" customHeight="1">
      <c r="A65" s="9"/>
      <c r="B65" s="179"/>
      <c r="C65" s="180"/>
      <c r="D65" s="181" t="s">
        <v>5760</v>
      </c>
      <c r="E65" s="182"/>
      <c r="F65" s="182"/>
      <c r="G65" s="182"/>
      <c r="H65" s="182"/>
      <c r="I65" s="182"/>
      <c r="J65" s="183">
        <f>J110</f>
        <v>0</v>
      </c>
      <c r="K65" s="180"/>
      <c r="L65" s="184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s="9" customFormat="1" ht="24.96" customHeight="1">
      <c r="A66" s="9"/>
      <c r="B66" s="179"/>
      <c r="C66" s="180"/>
      <c r="D66" s="181" t="s">
        <v>288</v>
      </c>
      <c r="E66" s="182"/>
      <c r="F66" s="182"/>
      <c r="G66" s="182"/>
      <c r="H66" s="182"/>
      <c r="I66" s="182"/>
      <c r="J66" s="183">
        <f>J126</f>
        <v>0</v>
      </c>
      <c r="K66" s="180"/>
      <c r="L66" s="184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="10" customFormat="1" ht="19.92" customHeight="1">
      <c r="A67" s="10"/>
      <c r="B67" s="185"/>
      <c r="C67" s="127"/>
      <c r="D67" s="186" t="s">
        <v>289</v>
      </c>
      <c r="E67" s="187"/>
      <c r="F67" s="187"/>
      <c r="G67" s="187"/>
      <c r="H67" s="187"/>
      <c r="I67" s="187"/>
      <c r="J67" s="188">
        <f>J127</f>
        <v>0</v>
      </c>
      <c r="K67" s="127"/>
      <c r="L67" s="189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s="10" customFormat="1" ht="19.92" customHeight="1">
      <c r="A68" s="10"/>
      <c r="B68" s="185"/>
      <c r="C68" s="127"/>
      <c r="D68" s="186" t="s">
        <v>290</v>
      </c>
      <c r="E68" s="187"/>
      <c r="F68" s="187"/>
      <c r="G68" s="187"/>
      <c r="H68" s="187"/>
      <c r="I68" s="187"/>
      <c r="J68" s="188">
        <f>J152</f>
        <v>0</v>
      </c>
      <c r="K68" s="127"/>
      <c r="L68" s="189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 s="10" customFormat="1" ht="19.92" customHeight="1">
      <c r="A69" s="10"/>
      <c r="B69" s="185"/>
      <c r="C69" s="127"/>
      <c r="D69" s="186" t="s">
        <v>297</v>
      </c>
      <c r="E69" s="187"/>
      <c r="F69" s="187"/>
      <c r="G69" s="187"/>
      <c r="H69" s="187"/>
      <c r="I69" s="187"/>
      <c r="J69" s="188">
        <f>J157</f>
        <v>0</v>
      </c>
      <c r="K69" s="127"/>
      <c r="L69" s="189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="2" customFormat="1" ht="21.84" customHeight="1">
      <c r="A70" s="40"/>
      <c r="B70" s="41"/>
      <c r="C70" s="42"/>
      <c r="D70" s="42"/>
      <c r="E70" s="42"/>
      <c r="F70" s="42"/>
      <c r="G70" s="42"/>
      <c r="H70" s="42"/>
      <c r="I70" s="42"/>
      <c r="J70" s="42"/>
      <c r="K70" s="42"/>
      <c r="L70" s="148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</row>
    <row r="71" s="2" customFormat="1" ht="6.96" customHeight="1">
      <c r="A71" s="40"/>
      <c r="B71" s="61"/>
      <c r="C71" s="62"/>
      <c r="D71" s="62"/>
      <c r="E71" s="62"/>
      <c r="F71" s="62"/>
      <c r="G71" s="62"/>
      <c r="H71" s="62"/>
      <c r="I71" s="62"/>
      <c r="J71" s="62"/>
      <c r="K71" s="62"/>
      <c r="L71" s="148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</row>
    <row r="75" s="2" customFormat="1" ht="6.96" customHeight="1">
      <c r="A75" s="40"/>
      <c r="B75" s="63"/>
      <c r="C75" s="64"/>
      <c r="D75" s="64"/>
      <c r="E75" s="64"/>
      <c r="F75" s="64"/>
      <c r="G75" s="64"/>
      <c r="H75" s="64"/>
      <c r="I75" s="64"/>
      <c r="J75" s="64"/>
      <c r="K75" s="64"/>
      <c r="L75" s="148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 s="2" customFormat="1" ht="24.96" customHeight="1">
      <c r="A76" s="40"/>
      <c r="B76" s="41"/>
      <c r="C76" s="25" t="s">
        <v>319</v>
      </c>
      <c r="D76" s="42"/>
      <c r="E76" s="42"/>
      <c r="F76" s="42"/>
      <c r="G76" s="42"/>
      <c r="H76" s="42"/>
      <c r="I76" s="42"/>
      <c r="J76" s="42"/>
      <c r="K76" s="42"/>
      <c r="L76" s="148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 s="2" customFormat="1" ht="6.96" customHeight="1">
      <c r="A77" s="40"/>
      <c r="B77" s="41"/>
      <c r="C77" s="42"/>
      <c r="D77" s="42"/>
      <c r="E77" s="42"/>
      <c r="F77" s="42"/>
      <c r="G77" s="42"/>
      <c r="H77" s="42"/>
      <c r="I77" s="42"/>
      <c r="J77" s="42"/>
      <c r="K77" s="42"/>
      <c r="L77" s="148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 s="2" customFormat="1" ht="12" customHeight="1">
      <c r="A78" s="40"/>
      <c r="B78" s="41"/>
      <c r="C78" s="34" t="s">
        <v>16</v>
      </c>
      <c r="D78" s="42"/>
      <c r="E78" s="42"/>
      <c r="F78" s="42"/>
      <c r="G78" s="42"/>
      <c r="H78" s="42"/>
      <c r="I78" s="42"/>
      <c r="J78" s="42"/>
      <c r="K78" s="42"/>
      <c r="L78" s="148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2" customFormat="1" ht="26.25" customHeight="1">
      <c r="A79" s="40"/>
      <c r="B79" s="41"/>
      <c r="C79" s="42"/>
      <c r="D79" s="42"/>
      <c r="E79" s="174" t="str">
        <f>E7</f>
        <v>PROJEKT NA STAVBU HALY PRO DEPONACI SILNIČNÍCH VOZIDEL JHV VE VOZOVNĚ STŘEŠOVICE</v>
      </c>
      <c r="F79" s="34"/>
      <c r="G79" s="34"/>
      <c r="H79" s="34"/>
      <c r="I79" s="42"/>
      <c r="J79" s="42"/>
      <c r="K79" s="42"/>
      <c r="L79" s="148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1" customFormat="1" ht="12" customHeight="1">
      <c r="B80" s="23"/>
      <c r="C80" s="34" t="s">
        <v>187</v>
      </c>
      <c r="D80" s="24"/>
      <c r="E80" s="24"/>
      <c r="F80" s="24"/>
      <c r="G80" s="24"/>
      <c r="H80" s="24"/>
      <c r="I80" s="24"/>
      <c r="J80" s="24"/>
      <c r="K80" s="24"/>
      <c r="L80" s="22"/>
    </row>
    <row r="81" s="2" customFormat="1" ht="16.5" customHeight="1">
      <c r="A81" s="40"/>
      <c r="B81" s="41"/>
      <c r="C81" s="42"/>
      <c r="D81" s="42"/>
      <c r="E81" s="174" t="s">
        <v>5757</v>
      </c>
      <c r="F81" s="42"/>
      <c r="G81" s="42"/>
      <c r="H81" s="42"/>
      <c r="I81" s="42"/>
      <c r="J81" s="42"/>
      <c r="K81" s="42"/>
      <c r="L81" s="148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12" customHeight="1">
      <c r="A82" s="40"/>
      <c r="B82" s="41"/>
      <c r="C82" s="34" t="s">
        <v>195</v>
      </c>
      <c r="D82" s="42"/>
      <c r="E82" s="42"/>
      <c r="F82" s="42"/>
      <c r="G82" s="42"/>
      <c r="H82" s="42"/>
      <c r="I82" s="42"/>
      <c r="J82" s="42"/>
      <c r="K82" s="42"/>
      <c r="L82" s="148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2" customFormat="1" ht="16.5" customHeight="1">
      <c r="A83" s="40"/>
      <c r="B83" s="41"/>
      <c r="C83" s="42"/>
      <c r="D83" s="42"/>
      <c r="E83" s="71" t="str">
        <f>E11</f>
        <v>SO-04.2 - PŘÍPOJKA POŽÁRNÍHO VODOVODU</v>
      </c>
      <c r="F83" s="42"/>
      <c r="G83" s="42"/>
      <c r="H83" s="42"/>
      <c r="I83" s="42"/>
      <c r="J83" s="42"/>
      <c r="K83" s="42"/>
      <c r="L83" s="148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="2" customFormat="1" ht="6.96" customHeight="1">
      <c r="A84" s="40"/>
      <c r="B84" s="41"/>
      <c r="C84" s="42"/>
      <c r="D84" s="42"/>
      <c r="E84" s="42"/>
      <c r="F84" s="42"/>
      <c r="G84" s="42"/>
      <c r="H84" s="42"/>
      <c r="I84" s="42"/>
      <c r="J84" s="42"/>
      <c r="K84" s="42"/>
      <c r="L84" s="148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 s="2" customFormat="1" ht="12" customHeight="1">
      <c r="A85" s="40"/>
      <c r="B85" s="41"/>
      <c r="C85" s="34" t="s">
        <v>21</v>
      </c>
      <c r="D85" s="42"/>
      <c r="E85" s="42"/>
      <c r="F85" s="29" t="str">
        <f>F14</f>
        <v xml:space="preserve">Patočkova č.p. 132 a 460, Na Ořechovce č.p. 1062 </v>
      </c>
      <c r="G85" s="42"/>
      <c r="H85" s="42"/>
      <c r="I85" s="34" t="s">
        <v>23</v>
      </c>
      <c r="J85" s="74" t="str">
        <f>IF(J14="","",J14)</f>
        <v>30. 1. 2023</v>
      </c>
      <c r="K85" s="42"/>
      <c r="L85" s="148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="2" customFormat="1" ht="6.96" customHeight="1">
      <c r="A86" s="40"/>
      <c r="B86" s="41"/>
      <c r="C86" s="42"/>
      <c r="D86" s="42"/>
      <c r="E86" s="42"/>
      <c r="F86" s="42"/>
      <c r="G86" s="42"/>
      <c r="H86" s="42"/>
      <c r="I86" s="42"/>
      <c r="J86" s="42"/>
      <c r="K86" s="42"/>
      <c r="L86" s="148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15.15" customHeight="1">
      <c r="A87" s="40"/>
      <c r="B87" s="41"/>
      <c r="C87" s="34" t="s">
        <v>25</v>
      </c>
      <c r="D87" s="42"/>
      <c r="E87" s="42"/>
      <c r="F87" s="29" t="str">
        <f>E17</f>
        <v>Dopravní podnik hl. m. Prahy, akciová společnost</v>
      </c>
      <c r="G87" s="42"/>
      <c r="H87" s="42"/>
      <c r="I87" s="34" t="s">
        <v>33</v>
      </c>
      <c r="J87" s="38" t="str">
        <f>E23</f>
        <v>SAGASTA, s.r.o.</v>
      </c>
      <c r="K87" s="42"/>
      <c r="L87" s="148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2" customFormat="1" ht="15.15" customHeight="1">
      <c r="A88" s="40"/>
      <c r="B88" s="41"/>
      <c r="C88" s="34" t="s">
        <v>31</v>
      </c>
      <c r="D88" s="42"/>
      <c r="E88" s="42"/>
      <c r="F88" s="29" t="str">
        <f>IF(E20="","",E20)</f>
        <v>Vyplň údaj</v>
      </c>
      <c r="G88" s="42"/>
      <c r="H88" s="42"/>
      <c r="I88" s="34" t="s">
        <v>38</v>
      </c>
      <c r="J88" s="38" t="str">
        <f>E26</f>
        <v>Tomáš Krhutek</v>
      </c>
      <c r="K88" s="42"/>
      <c r="L88" s="148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 s="2" customFormat="1" ht="10.32" customHeight="1">
      <c r="A89" s="40"/>
      <c r="B89" s="41"/>
      <c r="C89" s="42"/>
      <c r="D89" s="42"/>
      <c r="E89" s="42"/>
      <c r="F89" s="42"/>
      <c r="G89" s="42"/>
      <c r="H89" s="42"/>
      <c r="I89" s="42"/>
      <c r="J89" s="42"/>
      <c r="K89" s="42"/>
      <c r="L89" s="148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 s="11" customFormat="1" ht="29.28" customHeight="1">
      <c r="A90" s="190"/>
      <c r="B90" s="191"/>
      <c r="C90" s="192" t="s">
        <v>320</v>
      </c>
      <c r="D90" s="193" t="s">
        <v>61</v>
      </c>
      <c r="E90" s="193" t="s">
        <v>57</v>
      </c>
      <c r="F90" s="193" t="s">
        <v>58</v>
      </c>
      <c r="G90" s="193" t="s">
        <v>321</v>
      </c>
      <c r="H90" s="193" t="s">
        <v>322</v>
      </c>
      <c r="I90" s="193" t="s">
        <v>323</v>
      </c>
      <c r="J90" s="193" t="s">
        <v>286</v>
      </c>
      <c r="K90" s="194" t="s">
        <v>324</v>
      </c>
      <c r="L90" s="195"/>
      <c r="M90" s="94" t="s">
        <v>19</v>
      </c>
      <c r="N90" s="95" t="s">
        <v>46</v>
      </c>
      <c r="O90" s="95" t="s">
        <v>325</v>
      </c>
      <c r="P90" s="95" t="s">
        <v>326</v>
      </c>
      <c r="Q90" s="95" t="s">
        <v>327</v>
      </c>
      <c r="R90" s="95" t="s">
        <v>328</v>
      </c>
      <c r="S90" s="95" t="s">
        <v>329</v>
      </c>
      <c r="T90" s="95" t="s">
        <v>330</v>
      </c>
      <c r="U90" s="96" t="s">
        <v>331</v>
      </c>
      <c r="V90" s="190"/>
      <c r="W90" s="190"/>
      <c r="X90" s="190"/>
      <c r="Y90" s="190"/>
      <c r="Z90" s="190"/>
      <c r="AA90" s="190"/>
      <c r="AB90" s="190"/>
      <c r="AC90" s="190"/>
      <c r="AD90" s="190"/>
      <c r="AE90" s="190"/>
    </row>
    <row r="91" s="2" customFormat="1" ht="22.8" customHeight="1">
      <c r="A91" s="40"/>
      <c r="B91" s="41"/>
      <c r="C91" s="101" t="s">
        <v>332</v>
      </c>
      <c r="D91" s="42"/>
      <c r="E91" s="42"/>
      <c r="F91" s="42"/>
      <c r="G91" s="42"/>
      <c r="H91" s="42"/>
      <c r="I91" s="42"/>
      <c r="J91" s="196">
        <f>BK91</f>
        <v>0</v>
      </c>
      <c r="K91" s="42"/>
      <c r="L91" s="46"/>
      <c r="M91" s="97"/>
      <c r="N91" s="197"/>
      <c r="O91" s="98"/>
      <c r="P91" s="198">
        <f>P92+P110+P126</f>
        <v>0</v>
      </c>
      <c r="Q91" s="98"/>
      <c r="R91" s="198">
        <f>R92+R110+R126</f>
        <v>19.861857000000001</v>
      </c>
      <c r="S91" s="98"/>
      <c r="T91" s="198">
        <f>T92+T110+T126</f>
        <v>0</v>
      </c>
      <c r="U91" s="99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T91" s="19" t="s">
        <v>75</v>
      </c>
      <c r="AU91" s="19" t="s">
        <v>287</v>
      </c>
      <c r="BK91" s="199">
        <f>BK92+BK110+BK126</f>
        <v>0</v>
      </c>
    </row>
    <row r="92" s="12" customFormat="1" ht="25.92" customHeight="1">
      <c r="A92" s="12"/>
      <c r="B92" s="200"/>
      <c r="C92" s="201"/>
      <c r="D92" s="202" t="s">
        <v>75</v>
      </c>
      <c r="E92" s="203" t="s">
        <v>3118</v>
      </c>
      <c r="F92" s="203" t="s">
        <v>5852</v>
      </c>
      <c r="G92" s="201"/>
      <c r="H92" s="201"/>
      <c r="I92" s="204"/>
      <c r="J92" s="205">
        <f>BK92</f>
        <v>0</v>
      </c>
      <c r="K92" s="201"/>
      <c r="L92" s="206"/>
      <c r="M92" s="207"/>
      <c r="N92" s="208"/>
      <c r="O92" s="208"/>
      <c r="P92" s="209">
        <f>SUM(P93:P109)</f>
        <v>0</v>
      </c>
      <c r="Q92" s="208"/>
      <c r="R92" s="209">
        <f>SUM(R93:R109)</f>
        <v>0.048057000000000002</v>
      </c>
      <c r="S92" s="208"/>
      <c r="T92" s="209">
        <f>SUM(T93:T109)</f>
        <v>0</v>
      </c>
      <c r="U92" s="210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R92" s="211" t="s">
        <v>83</v>
      </c>
      <c r="AT92" s="212" t="s">
        <v>75</v>
      </c>
      <c r="AU92" s="212" t="s">
        <v>76</v>
      </c>
      <c r="AY92" s="211" t="s">
        <v>335</v>
      </c>
      <c r="BK92" s="213">
        <f>SUM(BK93:BK109)</f>
        <v>0</v>
      </c>
    </row>
    <row r="93" s="2" customFormat="1" ht="16.5" customHeight="1">
      <c r="A93" s="40"/>
      <c r="B93" s="41"/>
      <c r="C93" s="216" t="s">
        <v>83</v>
      </c>
      <c r="D93" s="216" t="s">
        <v>337</v>
      </c>
      <c r="E93" s="217" t="s">
        <v>5853</v>
      </c>
      <c r="F93" s="218" t="s">
        <v>5854</v>
      </c>
      <c r="G93" s="219" t="s">
        <v>618</v>
      </c>
      <c r="H93" s="220">
        <v>30</v>
      </c>
      <c r="I93" s="221"/>
      <c r="J93" s="222">
        <f>ROUND(I93*H93,2)</f>
        <v>0</v>
      </c>
      <c r="K93" s="218" t="s">
        <v>341</v>
      </c>
      <c r="L93" s="46"/>
      <c r="M93" s="223" t="s">
        <v>19</v>
      </c>
      <c r="N93" s="224" t="s">
        <v>47</v>
      </c>
      <c r="O93" s="86"/>
      <c r="P93" s="225">
        <f>O93*H93</f>
        <v>0</v>
      </c>
      <c r="Q93" s="225">
        <v>0</v>
      </c>
      <c r="R93" s="225">
        <f>Q93*H93</f>
        <v>0</v>
      </c>
      <c r="S93" s="225">
        <v>0</v>
      </c>
      <c r="T93" s="225">
        <f>S93*H93</f>
        <v>0</v>
      </c>
      <c r="U93" s="226" t="s">
        <v>19</v>
      </c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R93" s="227" t="s">
        <v>103</v>
      </c>
      <c r="AT93" s="227" t="s">
        <v>337</v>
      </c>
      <c r="AU93" s="227" t="s">
        <v>83</v>
      </c>
      <c r="AY93" s="19" t="s">
        <v>335</v>
      </c>
      <c r="BE93" s="228">
        <f>IF(N93="základní",J93,0)</f>
        <v>0</v>
      </c>
      <c r="BF93" s="228">
        <f>IF(N93="snížená",J93,0)</f>
        <v>0</v>
      </c>
      <c r="BG93" s="228">
        <f>IF(N93="zákl. přenesená",J93,0)</f>
        <v>0</v>
      </c>
      <c r="BH93" s="228">
        <f>IF(N93="sníž. přenesená",J93,0)</f>
        <v>0</v>
      </c>
      <c r="BI93" s="228">
        <f>IF(N93="nulová",J93,0)</f>
        <v>0</v>
      </c>
      <c r="BJ93" s="19" t="s">
        <v>83</v>
      </c>
      <c r="BK93" s="228">
        <f>ROUND(I93*H93,2)</f>
        <v>0</v>
      </c>
      <c r="BL93" s="19" t="s">
        <v>103</v>
      </c>
      <c r="BM93" s="227" t="s">
        <v>5855</v>
      </c>
    </row>
    <row r="94" s="2" customFormat="1">
      <c r="A94" s="40"/>
      <c r="B94" s="41"/>
      <c r="C94" s="42"/>
      <c r="D94" s="229" t="s">
        <v>343</v>
      </c>
      <c r="E94" s="42"/>
      <c r="F94" s="230" t="s">
        <v>5856</v>
      </c>
      <c r="G94" s="42"/>
      <c r="H94" s="42"/>
      <c r="I94" s="231"/>
      <c r="J94" s="42"/>
      <c r="K94" s="42"/>
      <c r="L94" s="46"/>
      <c r="M94" s="232"/>
      <c r="N94" s="233"/>
      <c r="O94" s="86"/>
      <c r="P94" s="86"/>
      <c r="Q94" s="86"/>
      <c r="R94" s="86"/>
      <c r="S94" s="86"/>
      <c r="T94" s="86"/>
      <c r="U94" s="87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T94" s="19" t="s">
        <v>343</v>
      </c>
      <c r="AU94" s="19" t="s">
        <v>83</v>
      </c>
    </row>
    <row r="95" s="2" customFormat="1">
      <c r="A95" s="40"/>
      <c r="B95" s="41"/>
      <c r="C95" s="42"/>
      <c r="D95" s="234" t="s">
        <v>345</v>
      </c>
      <c r="E95" s="42"/>
      <c r="F95" s="235" t="s">
        <v>5857</v>
      </c>
      <c r="G95" s="42"/>
      <c r="H95" s="42"/>
      <c r="I95" s="231"/>
      <c r="J95" s="42"/>
      <c r="K95" s="42"/>
      <c r="L95" s="46"/>
      <c r="M95" s="232"/>
      <c r="N95" s="233"/>
      <c r="O95" s="86"/>
      <c r="P95" s="86"/>
      <c r="Q95" s="86"/>
      <c r="R95" s="86"/>
      <c r="S95" s="86"/>
      <c r="T95" s="86"/>
      <c r="U95" s="87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T95" s="19" t="s">
        <v>345</v>
      </c>
      <c r="AU95" s="19" t="s">
        <v>83</v>
      </c>
    </row>
    <row r="96" s="2" customFormat="1" ht="16.5" customHeight="1">
      <c r="A96" s="40"/>
      <c r="B96" s="41"/>
      <c r="C96" s="257" t="s">
        <v>85</v>
      </c>
      <c r="D96" s="257" t="s">
        <v>395</v>
      </c>
      <c r="E96" s="258" t="s">
        <v>5858</v>
      </c>
      <c r="F96" s="259" t="s">
        <v>5859</v>
      </c>
      <c r="G96" s="260" t="s">
        <v>618</v>
      </c>
      <c r="H96" s="261">
        <v>30.449999999999999</v>
      </c>
      <c r="I96" s="262"/>
      <c r="J96" s="263">
        <f>ROUND(I96*H96,2)</f>
        <v>0</v>
      </c>
      <c r="K96" s="259" t="s">
        <v>341</v>
      </c>
      <c r="L96" s="264"/>
      <c r="M96" s="265" t="s">
        <v>19</v>
      </c>
      <c r="N96" s="266" t="s">
        <v>47</v>
      </c>
      <c r="O96" s="86"/>
      <c r="P96" s="225">
        <f>O96*H96</f>
        <v>0</v>
      </c>
      <c r="Q96" s="225">
        <v>0.00106</v>
      </c>
      <c r="R96" s="225">
        <f>Q96*H96</f>
        <v>0.032277</v>
      </c>
      <c r="S96" s="225">
        <v>0</v>
      </c>
      <c r="T96" s="225">
        <f>S96*H96</f>
        <v>0</v>
      </c>
      <c r="U96" s="226" t="s">
        <v>19</v>
      </c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R96" s="227" t="s">
        <v>394</v>
      </c>
      <c r="AT96" s="227" t="s">
        <v>395</v>
      </c>
      <c r="AU96" s="227" t="s">
        <v>83</v>
      </c>
      <c r="AY96" s="19" t="s">
        <v>335</v>
      </c>
      <c r="BE96" s="228">
        <f>IF(N96="základní",J96,0)</f>
        <v>0</v>
      </c>
      <c r="BF96" s="228">
        <f>IF(N96="snížená",J96,0)</f>
        <v>0</v>
      </c>
      <c r="BG96" s="228">
        <f>IF(N96="zákl. přenesená",J96,0)</f>
        <v>0</v>
      </c>
      <c r="BH96" s="228">
        <f>IF(N96="sníž. přenesená",J96,0)</f>
        <v>0</v>
      </c>
      <c r="BI96" s="228">
        <f>IF(N96="nulová",J96,0)</f>
        <v>0</v>
      </c>
      <c r="BJ96" s="19" t="s">
        <v>83</v>
      </c>
      <c r="BK96" s="228">
        <f>ROUND(I96*H96,2)</f>
        <v>0</v>
      </c>
      <c r="BL96" s="19" t="s">
        <v>103</v>
      </c>
      <c r="BM96" s="227" t="s">
        <v>5860</v>
      </c>
    </row>
    <row r="97" s="2" customFormat="1">
      <c r="A97" s="40"/>
      <c r="B97" s="41"/>
      <c r="C97" s="42"/>
      <c r="D97" s="229" t="s">
        <v>343</v>
      </c>
      <c r="E97" s="42"/>
      <c r="F97" s="230" t="s">
        <v>5859</v>
      </c>
      <c r="G97" s="42"/>
      <c r="H97" s="42"/>
      <c r="I97" s="231"/>
      <c r="J97" s="42"/>
      <c r="K97" s="42"/>
      <c r="L97" s="46"/>
      <c r="M97" s="232"/>
      <c r="N97" s="233"/>
      <c r="O97" s="86"/>
      <c r="P97" s="86"/>
      <c r="Q97" s="86"/>
      <c r="R97" s="86"/>
      <c r="S97" s="86"/>
      <c r="T97" s="86"/>
      <c r="U97" s="87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T97" s="19" t="s">
        <v>343</v>
      </c>
      <c r="AU97" s="19" t="s">
        <v>83</v>
      </c>
    </row>
    <row r="98" s="13" customFormat="1">
      <c r="A98" s="13"/>
      <c r="B98" s="236"/>
      <c r="C98" s="237"/>
      <c r="D98" s="229" t="s">
        <v>347</v>
      </c>
      <c r="E98" s="237"/>
      <c r="F98" s="239" t="s">
        <v>5861</v>
      </c>
      <c r="G98" s="237"/>
      <c r="H98" s="240">
        <v>30.449999999999999</v>
      </c>
      <c r="I98" s="241"/>
      <c r="J98" s="237"/>
      <c r="K98" s="237"/>
      <c r="L98" s="242"/>
      <c r="M98" s="243"/>
      <c r="N98" s="244"/>
      <c r="O98" s="244"/>
      <c r="P98" s="244"/>
      <c r="Q98" s="244"/>
      <c r="R98" s="244"/>
      <c r="S98" s="244"/>
      <c r="T98" s="244"/>
      <c r="U98" s="245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T98" s="246" t="s">
        <v>347</v>
      </c>
      <c r="AU98" s="246" t="s">
        <v>83</v>
      </c>
      <c r="AV98" s="13" t="s">
        <v>85</v>
      </c>
      <c r="AW98" s="13" t="s">
        <v>4</v>
      </c>
      <c r="AX98" s="13" t="s">
        <v>83</v>
      </c>
      <c r="AY98" s="246" t="s">
        <v>335</v>
      </c>
    </row>
    <row r="99" s="2" customFormat="1" ht="21.75" customHeight="1">
      <c r="A99" s="40"/>
      <c r="B99" s="41"/>
      <c r="C99" s="216" t="s">
        <v>99</v>
      </c>
      <c r="D99" s="216" t="s">
        <v>337</v>
      </c>
      <c r="E99" s="217" t="s">
        <v>5862</v>
      </c>
      <c r="F99" s="218" t="s">
        <v>5863</v>
      </c>
      <c r="G99" s="219" t="s">
        <v>1529</v>
      </c>
      <c r="H99" s="220">
        <v>1</v>
      </c>
      <c r="I99" s="221"/>
      <c r="J99" s="222">
        <f>ROUND(I99*H99,2)</f>
        <v>0</v>
      </c>
      <c r="K99" s="218" t="s">
        <v>19</v>
      </c>
      <c r="L99" s="46"/>
      <c r="M99" s="223" t="s">
        <v>19</v>
      </c>
      <c r="N99" s="224" t="s">
        <v>47</v>
      </c>
      <c r="O99" s="86"/>
      <c r="P99" s="225">
        <f>O99*H99</f>
        <v>0</v>
      </c>
      <c r="Q99" s="225">
        <v>0</v>
      </c>
      <c r="R99" s="225">
        <f>Q99*H99</f>
        <v>0</v>
      </c>
      <c r="S99" s="225">
        <v>0</v>
      </c>
      <c r="T99" s="225">
        <f>S99*H99</f>
        <v>0</v>
      </c>
      <c r="U99" s="226" t="s">
        <v>19</v>
      </c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R99" s="227" t="s">
        <v>103</v>
      </c>
      <c r="AT99" s="227" t="s">
        <v>337</v>
      </c>
      <c r="AU99" s="227" t="s">
        <v>83</v>
      </c>
      <c r="AY99" s="19" t="s">
        <v>335</v>
      </c>
      <c r="BE99" s="228">
        <f>IF(N99="základní",J99,0)</f>
        <v>0</v>
      </c>
      <c r="BF99" s="228">
        <f>IF(N99="snížená",J99,0)</f>
        <v>0</v>
      </c>
      <c r="BG99" s="228">
        <f>IF(N99="zákl. přenesená",J99,0)</f>
        <v>0</v>
      </c>
      <c r="BH99" s="228">
        <f>IF(N99="sníž. přenesená",J99,0)</f>
        <v>0</v>
      </c>
      <c r="BI99" s="228">
        <f>IF(N99="nulová",J99,0)</f>
        <v>0</v>
      </c>
      <c r="BJ99" s="19" t="s">
        <v>83</v>
      </c>
      <c r="BK99" s="228">
        <f>ROUND(I99*H99,2)</f>
        <v>0</v>
      </c>
      <c r="BL99" s="19" t="s">
        <v>103</v>
      </c>
      <c r="BM99" s="227" t="s">
        <v>394</v>
      </c>
    </row>
    <row r="100" s="2" customFormat="1">
      <c r="A100" s="40"/>
      <c r="B100" s="41"/>
      <c r="C100" s="42"/>
      <c r="D100" s="229" t="s">
        <v>343</v>
      </c>
      <c r="E100" s="42"/>
      <c r="F100" s="230" t="s">
        <v>5864</v>
      </c>
      <c r="G100" s="42"/>
      <c r="H100" s="42"/>
      <c r="I100" s="231"/>
      <c r="J100" s="42"/>
      <c r="K100" s="42"/>
      <c r="L100" s="46"/>
      <c r="M100" s="232"/>
      <c r="N100" s="233"/>
      <c r="O100" s="86"/>
      <c r="P100" s="86"/>
      <c r="Q100" s="86"/>
      <c r="R100" s="86"/>
      <c r="S100" s="86"/>
      <c r="T100" s="86"/>
      <c r="U100" s="87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T100" s="19" t="s">
        <v>343</v>
      </c>
      <c r="AU100" s="19" t="s">
        <v>83</v>
      </c>
    </row>
    <row r="101" s="2" customFormat="1" ht="16.5" customHeight="1">
      <c r="A101" s="40"/>
      <c r="B101" s="41"/>
      <c r="C101" s="216" t="s">
        <v>103</v>
      </c>
      <c r="D101" s="216" t="s">
        <v>337</v>
      </c>
      <c r="E101" s="217" t="s">
        <v>5865</v>
      </c>
      <c r="F101" s="218" t="s">
        <v>5866</v>
      </c>
      <c r="G101" s="219" t="s">
        <v>666</v>
      </c>
      <c r="H101" s="220">
        <v>1</v>
      </c>
      <c r="I101" s="221"/>
      <c r="J101" s="222">
        <f>ROUND(I101*H101,2)</f>
        <v>0</v>
      </c>
      <c r="K101" s="218" t="s">
        <v>341</v>
      </c>
      <c r="L101" s="46"/>
      <c r="M101" s="223" t="s">
        <v>19</v>
      </c>
      <c r="N101" s="224" t="s">
        <v>47</v>
      </c>
      <c r="O101" s="86"/>
      <c r="P101" s="225">
        <f>O101*H101</f>
        <v>0</v>
      </c>
      <c r="Q101" s="225">
        <v>0.0048500000000000001</v>
      </c>
      <c r="R101" s="225">
        <f>Q101*H101</f>
        <v>0.0048500000000000001</v>
      </c>
      <c r="S101" s="225">
        <v>0</v>
      </c>
      <c r="T101" s="225">
        <f>S101*H101</f>
        <v>0</v>
      </c>
      <c r="U101" s="226" t="s">
        <v>19</v>
      </c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R101" s="227" t="s">
        <v>447</v>
      </c>
      <c r="AT101" s="227" t="s">
        <v>337</v>
      </c>
      <c r="AU101" s="227" t="s">
        <v>83</v>
      </c>
      <c r="AY101" s="19" t="s">
        <v>335</v>
      </c>
      <c r="BE101" s="228">
        <f>IF(N101="základní",J101,0)</f>
        <v>0</v>
      </c>
      <c r="BF101" s="228">
        <f>IF(N101="snížená",J101,0)</f>
        <v>0</v>
      </c>
      <c r="BG101" s="228">
        <f>IF(N101="zákl. přenesená",J101,0)</f>
        <v>0</v>
      </c>
      <c r="BH101" s="228">
        <f>IF(N101="sníž. přenesená",J101,0)</f>
        <v>0</v>
      </c>
      <c r="BI101" s="228">
        <f>IF(N101="nulová",J101,0)</f>
        <v>0</v>
      </c>
      <c r="BJ101" s="19" t="s">
        <v>83</v>
      </c>
      <c r="BK101" s="228">
        <f>ROUND(I101*H101,2)</f>
        <v>0</v>
      </c>
      <c r="BL101" s="19" t="s">
        <v>447</v>
      </c>
      <c r="BM101" s="227" t="s">
        <v>5867</v>
      </c>
    </row>
    <row r="102" s="2" customFormat="1">
      <c r="A102" s="40"/>
      <c r="B102" s="41"/>
      <c r="C102" s="42"/>
      <c r="D102" s="229" t="s">
        <v>343</v>
      </c>
      <c r="E102" s="42"/>
      <c r="F102" s="230" t="s">
        <v>5868</v>
      </c>
      <c r="G102" s="42"/>
      <c r="H102" s="42"/>
      <c r="I102" s="231"/>
      <c r="J102" s="42"/>
      <c r="K102" s="42"/>
      <c r="L102" s="46"/>
      <c r="M102" s="232"/>
      <c r="N102" s="233"/>
      <c r="O102" s="86"/>
      <c r="P102" s="86"/>
      <c r="Q102" s="86"/>
      <c r="R102" s="86"/>
      <c r="S102" s="86"/>
      <c r="T102" s="86"/>
      <c r="U102" s="87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T102" s="19" t="s">
        <v>343</v>
      </c>
      <c r="AU102" s="19" t="s">
        <v>83</v>
      </c>
    </row>
    <row r="103" s="2" customFormat="1">
      <c r="A103" s="40"/>
      <c r="B103" s="41"/>
      <c r="C103" s="42"/>
      <c r="D103" s="234" t="s">
        <v>345</v>
      </c>
      <c r="E103" s="42"/>
      <c r="F103" s="235" t="s">
        <v>5869</v>
      </c>
      <c r="G103" s="42"/>
      <c r="H103" s="42"/>
      <c r="I103" s="231"/>
      <c r="J103" s="42"/>
      <c r="K103" s="42"/>
      <c r="L103" s="46"/>
      <c r="M103" s="232"/>
      <c r="N103" s="233"/>
      <c r="O103" s="86"/>
      <c r="P103" s="86"/>
      <c r="Q103" s="86"/>
      <c r="R103" s="86"/>
      <c r="S103" s="86"/>
      <c r="T103" s="86"/>
      <c r="U103" s="87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T103" s="19" t="s">
        <v>345</v>
      </c>
      <c r="AU103" s="19" t="s">
        <v>83</v>
      </c>
    </row>
    <row r="104" s="2" customFormat="1" ht="16.5" customHeight="1">
      <c r="A104" s="40"/>
      <c r="B104" s="41"/>
      <c r="C104" s="216" t="s">
        <v>369</v>
      </c>
      <c r="D104" s="216" t="s">
        <v>337</v>
      </c>
      <c r="E104" s="217" t="s">
        <v>5870</v>
      </c>
      <c r="F104" s="218" t="s">
        <v>5871</v>
      </c>
      <c r="G104" s="219" t="s">
        <v>1149</v>
      </c>
      <c r="H104" s="220">
        <v>1</v>
      </c>
      <c r="I104" s="221"/>
      <c r="J104" s="222">
        <f>ROUND(I104*H104,2)</f>
        <v>0</v>
      </c>
      <c r="K104" s="218" t="s">
        <v>341</v>
      </c>
      <c r="L104" s="46"/>
      <c r="M104" s="223" t="s">
        <v>19</v>
      </c>
      <c r="N104" s="224" t="s">
        <v>47</v>
      </c>
      <c r="O104" s="86"/>
      <c r="P104" s="225">
        <f>O104*H104</f>
        <v>0</v>
      </c>
      <c r="Q104" s="225">
        <v>0.010930000000000001</v>
      </c>
      <c r="R104" s="225">
        <f>Q104*H104</f>
        <v>0.010930000000000001</v>
      </c>
      <c r="S104" s="225">
        <v>0</v>
      </c>
      <c r="T104" s="225">
        <f>S104*H104</f>
        <v>0</v>
      </c>
      <c r="U104" s="226" t="s">
        <v>19</v>
      </c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R104" s="227" t="s">
        <v>447</v>
      </c>
      <c r="AT104" s="227" t="s">
        <v>337</v>
      </c>
      <c r="AU104" s="227" t="s">
        <v>83</v>
      </c>
      <c r="AY104" s="19" t="s">
        <v>335</v>
      </c>
      <c r="BE104" s="228">
        <f>IF(N104="základní",J104,0)</f>
        <v>0</v>
      </c>
      <c r="BF104" s="228">
        <f>IF(N104="snížená",J104,0)</f>
        <v>0</v>
      </c>
      <c r="BG104" s="228">
        <f>IF(N104="zákl. přenesená",J104,0)</f>
        <v>0</v>
      </c>
      <c r="BH104" s="228">
        <f>IF(N104="sníž. přenesená",J104,0)</f>
        <v>0</v>
      </c>
      <c r="BI104" s="228">
        <f>IF(N104="nulová",J104,0)</f>
        <v>0</v>
      </c>
      <c r="BJ104" s="19" t="s">
        <v>83</v>
      </c>
      <c r="BK104" s="228">
        <f>ROUND(I104*H104,2)</f>
        <v>0</v>
      </c>
      <c r="BL104" s="19" t="s">
        <v>447</v>
      </c>
      <c r="BM104" s="227" t="s">
        <v>5872</v>
      </c>
    </row>
    <row r="105" s="2" customFormat="1">
      <c r="A105" s="40"/>
      <c r="B105" s="41"/>
      <c r="C105" s="42"/>
      <c r="D105" s="229" t="s">
        <v>343</v>
      </c>
      <c r="E105" s="42"/>
      <c r="F105" s="230" t="s">
        <v>5873</v>
      </c>
      <c r="G105" s="42"/>
      <c r="H105" s="42"/>
      <c r="I105" s="231"/>
      <c r="J105" s="42"/>
      <c r="K105" s="42"/>
      <c r="L105" s="46"/>
      <c r="M105" s="232"/>
      <c r="N105" s="233"/>
      <c r="O105" s="86"/>
      <c r="P105" s="86"/>
      <c r="Q105" s="86"/>
      <c r="R105" s="86"/>
      <c r="S105" s="86"/>
      <c r="T105" s="86"/>
      <c r="U105" s="87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T105" s="19" t="s">
        <v>343</v>
      </c>
      <c r="AU105" s="19" t="s">
        <v>83</v>
      </c>
    </row>
    <row r="106" s="2" customFormat="1">
      <c r="A106" s="40"/>
      <c r="B106" s="41"/>
      <c r="C106" s="42"/>
      <c r="D106" s="234" t="s">
        <v>345</v>
      </c>
      <c r="E106" s="42"/>
      <c r="F106" s="235" t="s">
        <v>5874</v>
      </c>
      <c r="G106" s="42"/>
      <c r="H106" s="42"/>
      <c r="I106" s="231"/>
      <c r="J106" s="42"/>
      <c r="K106" s="42"/>
      <c r="L106" s="46"/>
      <c r="M106" s="232"/>
      <c r="N106" s="233"/>
      <c r="O106" s="86"/>
      <c r="P106" s="86"/>
      <c r="Q106" s="86"/>
      <c r="R106" s="86"/>
      <c r="S106" s="86"/>
      <c r="T106" s="86"/>
      <c r="U106" s="87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T106" s="19" t="s">
        <v>345</v>
      </c>
      <c r="AU106" s="19" t="s">
        <v>83</v>
      </c>
    </row>
    <row r="107" s="2" customFormat="1" ht="16.5" customHeight="1">
      <c r="A107" s="40"/>
      <c r="B107" s="41"/>
      <c r="C107" s="216" t="s">
        <v>377</v>
      </c>
      <c r="D107" s="216" t="s">
        <v>337</v>
      </c>
      <c r="E107" s="217" t="s">
        <v>5875</v>
      </c>
      <c r="F107" s="218" t="s">
        <v>5876</v>
      </c>
      <c r="G107" s="219" t="s">
        <v>4140</v>
      </c>
      <c r="H107" s="220">
        <v>1</v>
      </c>
      <c r="I107" s="221"/>
      <c r="J107" s="222">
        <f>ROUND(I107*H107,2)</f>
        <v>0</v>
      </c>
      <c r="K107" s="218" t="s">
        <v>19</v>
      </c>
      <c r="L107" s="46"/>
      <c r="M107" s="223" t="s">
        <v>19</v>
      </c>
      <c r="N107" s="224" t="s">
        <v>47</v>
      </c>
      <c r="O107" s="86"/>
      <c r="P107" s="225">
        <f>O107*H107</f>
        <v>0</v>
      </c>
      <c r="Q107" s="225">
        <v>0</v>
      </c>
      <c r="R107" s="225">
        <f>Q107*H107</f>
        <v>0</v>
      </c>
      <c r="S107" s="225">
        <v>0</v>
      </c>
      <c r="T107" s="225">
        <f>S107*H107</f>
        <v>0</v>
      </c>
      <c r="U107" s="226" t="s">
        <v>19</v>
      </c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R107" s="227" t="s">
        <v>103</v>
      </c>
      <c r="AT107" s="227" t="s">
        <v>337</v>
      </c>
      <c r="AU107" s="227" t="s">
        <v>83</v>
      </c>
      <c r="AY107" s="19" t="s">
        <v>335</v>
      </c>
      <c r="BE107" s="228">
        <f>IF(N107="základní",J107,0)</f>
        <v>0</v>
      </c>
      <c r="BF107" s="228">
        <f>IF(N107="snížená",J107,0)</f>
        <v>0</v>
      </c>
      <c r="BG107" s="228">
        <f>IF(N107="zákl. přenesená",J107,0)</f>
        <v>0</v>
      </c>
      <c r="BH107" s="228">
        <f>IF(N107="sníž. přenesená",J107,0)</f>
        <v>0</v>
      </c>
      <c r="BI107" s="228">
        <f>IF(N107="nulová",J107,0)</f>
        <v>0</v>
      </c>
      <c r="BJ107" s="19" t="s">
        <v>83</v>
      </c>
      <c r="BK107" s="228">
        <f>ROUND(I107*H107,2)</f>
        <v>0</v>
      </c>
      <c r="BL107" s="19" t="s">
        <v>103</v>
      </c>
      <c r="BM107" s="227" t="s">
        <v>103</v>
      </c>
    </row>
    <row r="108" s="2" customFormat="1">
      <c r="A108" s="40"/>
      <c r="B108" s="41"/>
      <c r="C108" s="42"/>
      <c r="D108" s="229" t="s">
        <v>343</v>
      </c>
      <c r="E108" s="42"/>
      <c r="F108" s="230" t="s">
        <v>5876</v>
      </c>
      <c r="G108" s="42"/>
      <c r="H108" s="42"/>
      <c r="I108" s="231"/>
      <c r="J108" s="42"/>
      <c r="K108" s="42"/>
      <c r="L108" s="46"/>
      <c r="M108" s="232"/>
      <c r="N108" s="233"/>
      <c r="O108" s="86"/>
      <c r="P108" s="86"/>
      <c r="Q108" s="86"/>
      <c r="R108" s="86"/>
      <c r="S108" s="86"/>
      <c r="T108" s="86"/>
      <c r="U108" s="87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T108" s="19" t="s">
        <v>343</v>
      </c>
      <c r="AU108" s="19" t="s">
        <v>83</v>
      </c>
    </row>
    <row r="109" s="2" customFormat="1">
      <c r="A109" s="40"/>
      <c r="B109" s="41"/>
      <c r="C109" s="42"/>
      <c r="D109" s="229" t="s">
        <v>928</v>
      </c>
      <c r="E109" s="42"/>
      <c r="F109" s="289" t="s">
        <v>5877</v>
      </c>
      <c r="G109" s="42"/>
      <c r="H109" s="42"/>
      <c r="I109" s="231"/>
      <c r="J109" s="42"/>
      <c r="K109" s="42"/>
      <c r="L109" s="46"/>
      <c r="M109" s="232"/>
      <c r="N109" s="233"/>
      <c r="O109" s="86"/>
      <c r="P109" s="86"/>
      <c r="Q109" s="86"/>
      <c r="R109" s="86"/>
      <c r="S109" s="86"/>
      <c r="T109" s="86"/>
      <c r="U109" s="87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T109" s="19" t="s">
        <v>928</v>
      </c>
      <c r="AU109" s="19" t="s">
        <v>83</v>
      </c>
    </row>
    <row r="110" s="12" customFormat="1" ht="25.92" customHeight="1">
      <c r="A110" s="12"/>
      <c r="B110" s="200"/>
      <c r="C110" s="201"/>
      <c r="D110" s="202" t="s">
        <v>75</v>
      </c>
      <c r="E110" s="203" t="s">
        <v>3170</v>
      </c>
      <c r="F110" s="203" t="s">
        <v>3262</v>
      </c>
      <c r="G110" s="201"/>
      <c r="H110" s="201"/>
      <c r="I110" s="204"/>
      <c r="J110" s="205">
        <f>BK110</f>
        <v>0</v>
      </c>
      <c r="K110" s="201"/>
      <c r="L110" s="206"/>
      <c r="M110" s="207"/>
      <c r="N110" s="208"/>
      <c r="O110" s="208"/>
      <c r="P110" s="209">
        <f>SUM(P111:P125)</f>
        <v>0</v>
      </c>
      <c r="Q110" s="208"/>
      <c r="R110" s="209">
        <f>SUM(R111:R125)</f>
        <v>0.0038999999999999998</v>
      </c>
      <c r="S110" s="208"/>
      <c r="T110" s="209">
        <f>SUM(T111:T125)</f>
        <v>0</v>
      </c>
      <c r="U110" s="210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R110" s="211" t="s">
        <v>83</v>
      </c>
      <c r="AT110" s="212" t="s">
        <v>75</v>
      </c>
      <c r="AU110" s="212" t="s">
        <v>76</v>
      </c>
      <c r="AY110" s="211" t="s">
        <v>335</v>
      </c>
      <c r="BK110" s="213">
        <f>SUM(BK111:BK125)</f>
        <v>0</v>
      </c>
    </row>
    <row r="111" s="2" customFormat="1" ht="16.5" customHeight="1">
      <c r="A111" s="40"/>
      <c r="B111" s="41"/>
      <c r="C111" s="216" t="s">
        <v>385</v>
      </c>
      <c r="D111" s="216" t="s">
        <v>337</v>
      </c>
      <c r="E111" s="217" t="s">
        <v>5878</v>
      </c>
      <c r="F111" s="218" t="s">
        <v>5879</v>
      </c>
      <c r="G111" s="219" t="s">
        <v>1529</v>
      </c>
      <c r="H111" s="220">
        <v>1</v>
      </c>
      <c r="I111" s="221"/>
      <c r="J111" s="222">
        <f>ROUND(I111*H111,2)</f>
        <v>0</v>
      </c>
      <c r="K111" s="218" t="s">
        <v>19</v>
      </c>
      <c r="L111" s="46"/>
      <c r="M111" s="223" t="s">
        <v>19</v>
      </c>
      <c r="N111" s="224" t="s">
        <v>47</v>
      </c>
      <c r="O111" s="86"/>
      <c r="P111" s="225">
        <f>O111*H111</f>
        <v>0</v>
      </c>
      <c r="Q111" s="225">
        <v>0</v>
      </c>
      <c r="R111" s="225">
        <f>Q111*H111</f>
        <v>0</v>
      </c>
      <c r="S111" s="225">
        <v>0</v>
      </c>
      <c r="T111" s="225">
        <f>S111*H111</f>
        <v>0</v>
      </c>
      <c r="U111" s="226" t="s">
        <v>19</v>
      </c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R111" s="227" t="s">
        <v>103</v>
      </c>
      <c r="AT111" s="227" t="s">
        <v>337</v>
      </c>
      <c r="AU111" s="227" t="s">
        <v>83</v>
      </c>
      <c r="AY111" s="19" t="s">
        <v>335</v>
      </c>
      <c r="BE111" s="228">
        <f>IF(N111="základní",J111,0)</f>
        <v>0</v>
      </c>
      <c r="BF111" s="228">
        <f>IF(N111="snížená",J111,0)</f>
        <v>0</v>
      </c>
      <c r="BG111" s="228">
        <f>IF(N111="zákl. přenesená",J111,0)</f>
        <v>0</v>
      </c>
      <c r="BH111" s="228">
        <f>IF(N111="sníž. přenesená",J111,0)</f>
        <v>0</v>
      </c>
      <c r="BI111" s="228">
        <f>IF(N111="nulová",J111,0)</f>
        <v>0</v>
      </c>
      <c r="BJ111" s="19" t="s">
        <v>83</v>
      </c>
      <c r="BK111" s="228">
        <f>ROUND(I111*H111,2)</f>
        <v>0</v>
      </c>
      <c r="BL111" s="19" t="s">
        <v>103</v>
      </c>
      <c r="BM111" s="227" t="s">
        <v>420</v>
      </c>
    </row>
    <row r="112" s="2" customFormat="1">
      <c r="A112" s="40"/>
      <c r="B112" s="41"/>
      <c r="C112" s="42"/>
      <c r="D112" s="229" t="s">
        <v>343</v>
      </c>
      <c r="E112" s="42"/>
      <c r="F112" s="230" t="s">
        <v>5879</v>
      </c>
      <c r="G112" s="42"/>
      <c r="H112" s="42"/>
      <c r="I112" s="231"/>
      <c r="J112" s="42"/>
      <c r="K112" s="42"/>
      <c r="L112" s="46"/>
      <c r="M112" s="232"/>
      <c r="N112" s="233"/>
      <c r="O112" s="86"/>
      <c r="P112" s="86"/>
      <c r="Q112" s="86"/>
      <c r="R112" s="86"/>
      <c r="S112" s="86"/>
      <c r="T112" s="86"/>
      <c r="U112" s="87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T112" s="19" t="s">
        <v>343</v>
      </c>
      <c r="AU112" s="19" t="s">
        <v>83</v>
      </c>
    </row>
    <row r="113" s="2" customFormat="1" ht="16.5" customHeight="1">
      <c r="A113" s="40"/>
      <c r="B113" s="41"/>
      <c r="C113" s="216" t="s">
        <v>394</v>
      </c>
      <c r="D113" s="216" t="s">
        <v>337</v>
      </c>
      <c r="E113" s="217" t="s">
        <v>5880</v>
      </c>
      <c r="F113" s="218" t="s">
        <v>5881</v>
      </c>
      <c r="G113" s="219" t="s">
        <v>618</v>
      </c>
      <c r="H113" s="220">
        <v>30</v>
      </c>
      <c r="I113" s="221"/>
      <c r="J113" s="222">
        <f>ROUND(I113*H113,2)</f>
        <v>0</v>
      </c>
      <c r="K113" s="218" t="s">
        <v>341</v>
      </c>
      <c r="L113" s="46"/>
      <c r="M113" s="223" t="s">
        <v>19</v>
      </c>
      <c r="N113" s="224" t="s">
        <v>47</v>
      </c>
      <c r="O113" s="86"/>
      <c r="P113" s="225">
        <f>O113*H113</f>
        <v>0</v>
      </c>
      <c r="Q113" s="225">
        <v>0</v>
      </c>
      <c r="R113" s="225">
        <f>Q113*H113</f>
        <v>0</v>
      </c>
      <c r="S113" s="225">
        <v>0</v>
      </c>
      <c r="T113" s="225">
        <f>S113*H113</f>
        <v>0</v>
      </c>
      <c r="U113" s="226" t="s">
        <v>19</v>
      </c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R113" s="227" t="s">
        <v>103</v>
      </c>
      <c r="AT113" s="227" t="s">
        <v>337</v>
      </c>
      <c r="AU113" s="227" t="s">
        <v>83</v>
      </c>
      <c r="AY113" s="19" t="s">
        <v>335</v>
      </c>
      <c r="BE113" s="228">
        <f>IF(N113="základní",J113,0)</f>
        <v>0</v>
      </c>
      <c r="BF113" s="228">
        <f>IF(N113="snížená",J113,0)</f>
        <v>0</v>
      </c>
      <c r="BG113" s="228">
        <f>IF(N113="zákl. přenesená",J113,0)</f>
        <v>0</v>
      </c>
      <c r="BH113" s="228">
        <f>IF(N113="sníž. přenesená",J113,0)</f>
        <v>0</v>
      </c>
      <c r="BI113" s="228">
        <f>IF(N113="nulová",J113,0)</f>
        <v>0</v>
      </c>
      <c r="BJ113" s="19" t="s">
        <v>83</v>
      </c>
      <c r="BK113" s="228">
        <f>ROUND(I113*H113,2)</f>
        <v>0</v>
      </c>
      <c r="BL113" s="19" t="s">
        <v>103</v>
      </c>
      <c r="BM113" s="227" t="s">
        <v>5882</v>
      </c>
    </row>
    <row r="114" s="2" customFormat="1">
      <c r="A114" s="40"/>
      <c r="B114" s="41"/>
      <c r="C114" s="42"/>
      <c r="D114" s="229" t="s">
        <v>343</v>
      </c>
      <c r="E114" s="42"/>
      <c r="F114" s="230" t="s">
        <v>5881</v>
      </c>
      <c r="G114" s="42"/>
      <c r="H114" s="42"/>
      <c r="I114" s="231"/>
      <c r="J114" s="42"/>
      <c r="K114" s="42"/>
      <c r="L114" s="46"/>
      <c r="M114" s="232"/>
      <c r="N114" s="233"/>
      <c r="O114" s="86"/>
      <c r="P114" s="86"/>
      <c r="Q114" s="86"/>
      <c r="R114" s="86"/>
      <c r="S114" s="86"/>
      <c r="T114" s="86"/>
      <c r="U114" s="87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T114" s="19" t="s">
        <v>343</v>
      </c>
      <c r="AU114" s="19" t="s">
        <v>83</v>
      </c>
    </row>
    <row r="115" s="2" customFormat="1">
      <c r="A115" s="40"/>
      <c r="B115" s="41"/>
      <c r="C115" s="42"/>
      <c r="D115" s="234" t="s">
        <v>345</v>
      </c>
      <c r="E115" s="42"/>
      <c r="F115" s="235" t="s">
        <v>5883</v>
      </c>
      <c r="G115" s="42"/>
      <c r="H115" s="42"/>
      <c r="I115" s="231"/>
      <c r="J115" s="42"/>
      <c r="K115" s="42"/>
      <c r="L115" s="46"/>
      <c r="M115" s="232"/>
      <c r="N115" s="233"/>
      <c r="O115" s="86"/>
      <c r="P115" s="86"/>
      <c r="Q115" s="86"/>
      <c r="R115" s="86"/>
      <c r="S115" s="86"/>
      <c r="T115" s="86"/>
      <c r="U115" s="87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T115" s="19" t="s">
        <v>345</v>
      </c>
      <c r="AU115" s="19" t="s">
        <v>83</v>
      </c>
    </row>
    <row r="116" s="2" customFormat="1" ht="16.5" customHeight="1">
      <c r="A116" s="40"/>
      <c r="B116" s="41"/>
      <c r="C116" s="216" t="s">
        <v>401</v>
      </c>
      <c r="D116" s="216" t="s">
        <v>337</v>
      </c>
      <c r="E116" s="217" t="s">
        <v>5884</v>
      </c>
      <c r="F116" s="218" t="s">
        <v>5885</v>
      </c>
      <c r="G116" s="219" t="s">
        <v>618</v>
      </c>
      <c r="H116" s="220">
        <v>30</v>
      </c>
      <c r="I116" s="221"/>
      <c r="J116" s="222">
        <f>ROUND(I116*H116,2)</f>
        <v>0</v>
      </c>
      <c r="K116" s="218" t="s">
        <v>341</v>
      </c>
      <c r="L116" s="46"/>
      <c r="M116" s="223" t="s">
        <v>19</v>
      </c>
      <c r="N116" s="224" t="s">
        <v>47</v>
      </c>
      <c r="O116" s="86"/>
      <c r="P116" s="225">
        <f>O116*H116</f>
        <v>0</v>
      </c>
      <c r="Q116" s="225">
        <v>0</v>
      </c>
      <c r="R116" s="225">
        <f>Q116*H116</f>
        <v>0</v>
      </c>
      <c r="S116" s="225">
        <v>0</v>
      </c>
      <c r="T116" s="225">
        <f>S116*H116</f>
        <v>0</v>
      </c>
      <c r="U116" s="226" t="s">
        <v>19</v>
      </c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R116" s="227" t="s">
        <v>103</v>
      </c>
      <c r="AT116" s="227" t="s">
        <v>337</v>
      </c>
      <c r="AU116" s="227" t="s">
        <v>83</v>
      </c>
      <c r="AY116" s="19" t="s">
        <v>335</v>
      </c>
      <c r="BE116" s="228">
        <f>IF(N116="základní",J116,0)</f>
        <v>0</v>
      </c>
      <c r="BF116" s="228">
        <f>IF(N116="snížená",J116,0)</f>
        <v>0</v>
      </c>
      <c r="BG116" s="228">
        <f>IF(N116="zákl. přenesená",J116,0)</f>
        <v>0</v>
      </c>
      <c r="BH116" s="228">
        <f>IF(N116="sníž. přenesená",J116,0)</f>
        <v>0</v>
      </c>
      <c r="BI116" s="228">
        <f>IF(N116="nulová",J116,0)</f>
        <v>0</v>
      </c>
      <c r="BJ116" s="19" t="s">
        <v>83</v>
      </c>
      <c r="BK116" s="228">
        <f>ROUND(I116*H116,2)</f>
        <v>0</v>
      </c>
      <c r="BL116" s="19" t="s">
        <v>103</v>
      </c>
      <c r="BM116" s="227" t="s">
        <v>5886</v>
      </c>
    </row>
    <row r="117" s="2" customFormat="1">
      <c r="A117" s="40"/>
      <c r="B117" s="41"/>
      <c r="C117" s="42"/>
      <c r="D117" s="229" t="s">
        <v>343</v>
      </c>
      <c r="E117" s="42"/>
      <c r="F117" s="230" t="s">
        <v>5887</v>
      </c>
      <c r="G117" s="42"/>
      <c r="H117" s="42"/>
      <c r="I117" s="231"/>
      <c r="J117" s="42"/>
      <c r="K117" s="42"/>
      <c r="L117" s="46"/>
      <c r="M117" s="232"/>
      <c r="N117" s="233"/>
      <c r="O117" s="86"/>
      <c r="P117" s="86"/>
      <c r="Q117" s="86"/>
      <c r="R117" s="86"/>
      <c r="S117" s="86"/>
      <c r="T117" s="86"/>
      <c r="U117" s="87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T117" s="19" t="s">
        <v>343</v>
      </c>
      <c r="AU117" s="19" t="s">
        <v>83</v>
      </c>
    </row>
    <row r="118" s="2" customFormat="1">
      <c r="A118" s="40"/>
      <c r="B118" s="41"/>
      <c r="C118" s="42"/>
      <c r="D118" s="234" t="s">
        <v>345</v>
      </c>
      <c r="E118" s="42"/>
      <c r="F118" s="235" t="s">
        <v>5888</v>
      </c>
      <c r="G118" s="42"/>
      <c r="H118" s="42"/>
      <c r="I118" s="231"/>
      <c r="J118" s="42"/>
      <c r="K118" s="42"/>
      <c r="L118" s="46"/>
      <c r="M118" s="232"/>
      <c r="N118" s="233"/>
      <c r="O118" s="86"/>
      <c r="P118" s="86"/>
      <c r="Q118" s="86"/>
      <c r="R118" s="86"/>
      <c r="S118" s="86"/>
      <c r="T118" s="86"/>
      <c r="U118" s="87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T118" s="19" t="s">
        <v>345</v>
      </c>
      <c r="AU118" s="19" t="s">
        <v>83</v>
      </c>
    </row>
    <row r="119" s="2" customFormat="1" ht="16.5" customHeight="1">
      <c r="A119" s="40"/>
      <c r="B119" s="41"/>
      <c r="C119" s="216" t="s">
        <v>405</v>
      </c>
      <c r="D119" s="216" t="s">
        <v>337</v>
      </c>
      <c r="E119" s="217" t="s">
        <v>5798</v>
      </c>
      <c r="F119" s="218" t="s">
        <v>5799</v>
      </c>
      <c r="G119" s="219" t="s">
        <v>618</v>
      </c>
      <c r="H119" s="220">
        <v>30</v>
      </c>
      <c r="I119" s="221"/>
      <c r="J119" s="222">
        <f>ROUND(I119*H119,2)</f>
        <v>0</v>
      </c>
      <c r="K119" s="218" t="s">
        <v>341</v>
      </c>
      <c r="L119" s="46"/>
      <c r="M119" s="223" t="s">
        <v>19</v>
      </c>
      <c r="N119" s="224" t="s">
        <v>47</v>
      </c>
      <c r="O119" s="86"/>
      <c r="P119" s="225">
        <f>O119*H119</f>
        <v>0</v>
      </c>
      <c r="Q119" s="225">
        <v>0.00012999999999999999</v>
      </c>
      <c r="R119" s="225">
        <f>Q119*H119</f>
        <v>0.0038999999999999998</v>
      </c>
      <c r="S119" s="225">
        <v>0</v>
      </c>
      <c r="T119" s="225">
        <f>S119*H119</f>
        <v>0</v>
      </c>
      <c r="U119" s="226" t="s">
        <v>19</v>
      </c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R119" s="227" t="s">
        <v>103</v>
      </c>
      <c r="AT119" s="227" t="s">
        <v>337</v>
      </c>
      <c r="AU119" s="227" t="s">
        <v>83</v>
      </c>
      <c r="AY119" s="19" t="s">
        <v>335</v>
      </c>
      <c r="BE119" s="228">
        <f>IF(N119="základní",J119,0)</f>
        <v>0</v>
      </c>
      <c r="BF119" s="228">
        <f>IF(N119="snížená",J119,0)</f>
        <v>0</v>
      </c>
      <c r="BG119" s="228">
        <f>IF(N119="zákl. přenesená",J119,0)</f>
        <v>0</v>
      </c>
      <c r="BH119" s="228">
        <f>IF(N119="sníž. přenesená",J119,0)</f>
        <v>0</v>
      </c>
      <c r="BI119" s="228">
        <f>IF(N119="nulová",J119,0)</f>
        <v>0</v>
      </c>
      <c r="BJ119" s="19" t="s">
        <v>83</v>
      </c>
      <c r="BK119" s="228">
        <f>ROUND(I119*H119,2)</f>
        <v>0</v>
      </c>
      <c r="BL119" s="19" t="s">
        <v>103</v>
      </c>
      <c r="BM119" s="227" t="s">
        <v>5889</v>
      </c>
    </row>
    <row r="120" s="2" customFormat="1">
      <c r="A120" s="40"/>
      <c r="B120" s="41"/>
      <c r="C120" s="42"/>
      <c r="D120" s="229" t="s">
        <v>343</v>
      </c>
      <c r="E120" s="42"/>
      <c r="F120" s="230" t="s">
        <v>5801</v>
      </c>
      <c r="G120" s="42"/>
      <c r="H120" s="42"/>
      <c r="I120" s="231"/>
      <c r="J120" s="42"/>
      <c r="K120" s="42"/>
      <c r="L120" s="46"/>
      <c r="M120" s="232"/>
      <c r="N120" s="233"/>
      <c r="O120" s="86"/>
      <c r="P120" s="86"/>
      <c r="Q120" s="86"/>
      <c r="R120" s="86"/>
      <c r="S120" s="86"/>
      <c r="T120" s="86"/>
      <c r="U120" s="87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T120" s="19" t="s">
        <v>343</v>
      </c>
      <c r="AU120" s="19" t="s">
        <v>83</v>
      </c>
    </row>
    <row r="121" s="2" customFormat="1">
      <c r="A121" s="40"/>
      <c r="B121" s="41"/>
      <c r="C121" s="42"/>
      <c r="D121" s="234" t="s">
        <v>345</v>
      </c>
      <c r="E121" s="42"/>
      <c r="F121" s="235" t="s">
        <v>5802</v>
      </c>
      <c r="G121" s="42"/>
      <c r="H121" s="42"/>
      <c r="I121" s="231"/>
      <c r="J121" s="42"/>
      <c r="K121" s="42"/>
      <c r="L121" s="46"/>
      <c r="M121" s="232"/>
      <c r="N121" s="233"/>
      <c r="O121" s="86"/>
      <c r="P121" s="86"/>
      <c r="Q121" s="86"/>
      <c r="R121" s="86"/>
      <c r="S121" s="86"/>
      <c r="T121" s="86"/>
      <c r="U121" s="87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T121" s="19" t="s">
        <v>345</v>
      </c>
      <c r="AU121" s="19" t="s">
        <v>83</v>
      </c>
    </row>
    <row r="122" s="2" customFormat="1" ht="24.15" customHeight="1">
      <c r="A122" s="40"/>
      <c r="B122" s="41"/>
      <c r="C122" s="216" t="s">
        <v>412</v>
      </c>
      <c r="D122" s="216" t="s">
        <v>337</v>
      </c>
      <c r="E122" s="217" t="s">
        <v>5890</v>
      </c>
      <c r="F122" s="218" t="s">
        <v>5891</v>
      </c>
      <c r="G122" s="219" t="s">
        <v>1529</v>
      </c>
      <c r="H122" s="220">
        <v>1</v>
      </c>
      <c r="I122" s="221"/>
      <c r="J122" s="222">
        <f>ROUND(I122*H122,2)</f>
        <v>0</v>
      </c>
      <c r="K122" s="218" t="s">
        <v>19</v>
      </c>
      <c r="L122" s="46"/>
      <c r="M122" s="223" t="s">
        <v>19</v>
      </c>
      <c r="N122" s="224" t="s">
        <v>47</v>
      </c>
      <c r="O122" s="86"/>
      <c r="P122" s="225">
        <f>O122*H122</f>
        <v>0</v>
      </c>
      <c r="Q122" s="225">
        <v>0</v>
      </c>
      <c r="R122" s="225">
        <f>Q122*H122</f>
        <v>0</v>
      </c>
      <c r="S122" s="225">
        <v>0</v>
      </c>
      <c r="T122" s="225">
        <f>S122*H122</f>
        <v>0</v>
      </c>
      <c r="U122" s="226" t="s">
        <v>19</v>
      </c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R122" s="227" t="s">
        <v>103</v>
      </c>
      <c r="AT122" s="227" t="s">
        <v>337</v>
      </c>
      <c r="AU122" s="227" t="s">
        <v>83</v>
      </c>
      <c r="AY122" s="19" t="s">
        <v>335</v>
      </c>
      <c r="BE122" s="228">
        <f>IF(N122="základní",J122,0)</f>
        <v>0</v>
      </c>
      <c r="BF122" s="228">
        <f>IF(N122="snížená",J122,0)</f>
        <v>0</v>
      </c>
      <c r="BG122" s="228">
        <f>IF(N122="zákl. přenesená",J122,0)</f>
        <v>0</v>
      </c>
      <c r="BH122" s="228">
        <f>IF(N122="sníž. přenesená",J122,0)</f>
        <v>0</v>
      </c>
      <c r="BI122" s="228">
        <f>IF(N122="nulová",J122,0)</f>
        <v>0</v>
      </c>
      <c r="BJ122" s="19" t="s">
        <v>83</v>
      </c>
      <c r="BK122" s="228">
        <f>ROUND(I122*H122,2)</f>
        <v>0</v>
      </c>
      <c r="BL122" s="19" t="s">
        <v>103</v>
      </c>
      <c r="BM122" s="227" t="s">
        <v>447</v>
      </c>
    </row>
    <row r="123" s="2" customFormat="1">
      <c r="A123" s="40"/>
      <c r="B123" s="41"/>
      <c r="C123" s="42"/>
      <c r="D123" s="229" t="s">
        <v>343</v>
      </c>
      <c r="E123" s="42"/>
      <c r="F123" s="230" t="s">
        <v>5891</v>
      </c>
      <c r="G123" s="42"/>
      <c r="H123" s="42"/>
      <c r="I123" s="231"/>
      <c r="J123" s="42"/>
      <c r="K123" s="42"/>
      <c r="L123" s="46"/>
      <c r="M123" s="232"/>
      <c r="N123" s="233"/>
      <c r="O123" s="86"/>
      <c r="P123" s="86"/>
      <c r="Q123" s="86"/>
      <c r="R123" s="86"/>
      <c r="S123" s="86"/>
      <c r="T123" s="86"/>
      <c r="U123" s="87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T123" s="19" t="s">
        <v>343</v>
      </c>
      <c r="AU123" s="19" t="s">
        <v>83</v>
      </c>
    </row>
    <row r="124" s="2" customFormat="1" ht="16.5" customHeight="1">
      <c r="A124" s="40"/>
      <c r="B124" s="41"/>
      <c r="C124" s="216" t="s">
        <v>420</v>
      </c>
      <c r="D124" s="216" t="s">
        <v>337</v>
      </c>
      <c r="E124" s="217" t="s">
        <v>5892</v>
      </c>
      <c r="F124" s="218" t="s">
        <v>3275</v>
      </c>
      <c r="G124" s="219" t="s">
        <v>1529</v>
      </c>
      <c r="H124" s="220">
        <v>1</v>
      </c>
      <c r="I124" s="221"/>
      <c r="J124" s="222">
        <f>ROUND(I124*H124,2)</f>
        <v>0</v>
      </c>
      <c r="K124" s="218" t="s">
        <v>19</v>
      </c>
      <c r="L124" s="46"/>
      <c r="M124" s="223" t="s">
        <v>19</v>
      </c>
      <c r="N124" s="224" t="s">
        <v>47</v>
      </c>
      <c r="O124" s="86"/>
      <c r="P124" s="225">
        <f>O124*H124</f>
        <v>0</v>
      </c>
      <c r="Q124" s="225">
        <v>0</v>
      </c>
      <c r="R124" s="225">
        <f>Q124*H124</f>
        <v>0</v>
      </c>
      <c r="S124" s="225">
        <v>0</v>
      </c>
      <c r="T124" s="225">
        <f>S124*H124</f>
        <v>0</v>
      </c>
      <c r="U124" s="226" t="s">
        <v>19</v>
      </c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R124" s="227" t="s">
        <v>103</v>
      </c>
      <c r="AT124" s="227" t="s">
        <v>337</v>
      </c>
      <c r="AU124" s="227" t="s">
        <v>83</v>
      </c>
      <c r="AY124" s="19" t="s">
        <v>335</v>
      </c>
      <c r="BE124" s="228">
        <f>IF(N124="základní",J124,0)</f>
        <v>0</v>
      </c>
      <c r="BF124" s="228">
        <f>IF(N124="snížená",J124,0)</f>
        <v>0</v>
      </c>
      <c r="BG124" s="228">
        <f>IF(N124="zákl. přenesená",J124,0)</f>
        <v>0</v>
      </c>
      <c r="BH124" s="228">
        <f>IF(N124="sníž. přenesená",J124,0)</f>
        <v>0</v>
      </c>
      <c r="BI124" s="228">
        <f>IF(N124="nulová",J124,0)</f>
        <v>0</v>
      </c>
      <c r="BJ124" s="19" t="s">
        <v>83</v>
      </c>
      <c r="BK124" s="228">
        <f>ROUND(I124*H124,2)</f>
        <v>0</v>
      </c>
      <c r="BL124" s="19" t="s">
        <v>103</v>
      </c>
      <c r="BM124" s="227" t="s">
        <v>463</v>
      </c>
    </row>
    <row r="125" s="2" customFormat="1">
      <c r="A125" s="40"/>
      <c r="B125" s="41"/>
      <c r="C125" s="42"/>
      <c r="D125" s="229" t="s">
        <v>343</v>
      </c>
      <c r="E125" s="42"/>
      <c r="F125" s="230" t="s">
        <v>3275</v>
      </c>
      <c r="G125" s="42"/>
      <c r="H125" s="42"/>
      <c r="I125" s="231"/>
      <c r="J125" s="42"/>
      <c r="K125" s="42"/>
      <c r="L125" s="46"/>
      <c r="M125" s="232"/>
      <c r="N125" s="233"/>
      <c r="O125" s="86"/>
      <c r="P125" s="86"/>
      <c r="Q125" s="86"/>
      <c r="R125" s="86"/>
      <c r="S125" s="86"/>
      <c r="T125" s="86"/>
      <c r="U125" s="87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T125" s="19" t="s">
        <v>343</v>
      </c>
      <c r="AU125" s="19" t="s">
        <v>83</v>
      </c>
    </row>
    <row r="126" s="12" customFormat="1" ht="25.92" customHeight="1">
      <c r="A126" s="12"/>
      <c r="B126" s="200"/>
      <c r="C126" s="201"/>
      <c r="D126" s="202" t="s">
        <v>75</v>
      </c>
      <c r="E126" s="203" t="s">
        <v>333</v>
      </c>
      <c r="F126" s="203" t="s">
        <v>334</v>
      </c>
      <c r="G126" s="201"/>
      <c r="H126" s="201"/>
      <c r="I126" s="204"/>
      <c r="J126" s="205">
        <f>BK126</f>
        <v>0</v>
      </c>
      <c r="K126" s="201"/>
      <c r="L126" s="206"/>
      <c r="M126" s="207"/>
      <c r="N126" s="208"/>
      <c r="O126" s="208"/>
      <c r="P126" s="209">
        <f>P127+P152+P157</f>
        <v>0</v>
      </c>
      <c r="Q126" s="208"/>
      <c r="R126" s="209">
        <f>R127+R152+R157</f>
        <v>19.809899999999999</v>
      </c>
      <c r="S126" s="208"/>
      <c r="T126" s="209">
        <f>T127+T152+T157</f>
        <v>0</v>
      </c>
      <c r="U126" s="210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R126" s="211" t="s">
        <v>83</v>
      </c>
      <c r="AT126" s="212" t="s">
        <v>75</v>
      </c>
      <c r="AU126" s="212" t="s">
        <v>76</v>
      </c>
      <c r="AY126" s="211" t="s">
        <v>335</v>
      </c>
      <c r="BK126" s="213">
        <f>BK127+BK152+BK157</f>
        <v>0</v>
      </c>
    </row>
    <row r="127" s="12" customFormat="1" ht="22.8" customHeight="1">
      <c r="A127" s="12"/>
      <c r="B127" s="200"/>
      <c r="C127" s="201"/>
      <c r="D127" s="202" t="s">
        <v>75</v>
      </c>
      <c r="E127" s="214" t="s">
        <v>83</v>
      </c>
      <c r="F127" s="214" t="s">
        <v>336</v>
      </c>
      <c r="G127" s="201"/>
      <c r="H127" s="201"/>
      <c r="I127" s="204"/>
      <c r="J127" s="215">
        <f>BK127</f>
        <v>0</v>
      </c>
      <c r="K127" s="201"/>
      <c r="L127" s="206"/>
      <c r="M127" s="207"/>
      <c r="N127" s="208"/>
      <c r="O127" s="208"/>
      <c r="P127" s="209">
        <f>SUM(P128:P151)</f>
        <v>0</v>
      </c>
      <c r="Q127" s="208"/>
      <c r="R127" s="209">
        <f>SUM(R128:R151)</f>
        <v>19.800000000000001</v>
      </c>
      <c r="S127" s="208"/>
      <c r="T127" s="209">
        <f>SUM(T128:T151)</f>
        <v>0</v>
      </c>
      <c r="U127" s="210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R127" s="211" t="s">
        <v>83</v>
      </c>
      <c r="AT127" s="212" t="s">
        <v>75</v>
      </c>
      <c r="AU127" s="212" t="s">
        <v>83</v>
      </c>
      <c r="AY127" s="211" t="s">
        <v>335</v>
      </c>
      <c r="BK127" s="213">
        <f>SUM(BK128:BK151)</f>
        <v>0</v>
      </c>
    </row>
    <row r="128" s="2" customFormat="1" ht="21.75" customHeight="1">
      <c r="A128" s="40"/>
      <c r="B128" s="41"/>
      <c r="C128" s="216" t="s">
        <v>428</v>
      </c>
      <c r="D128" s="216" t="s">
        <v>337</v>
      </c>
      <c r="E128" s="217" t="s">
        <v>3314</v>
      </c>
      <c r="F128" s="218" t="s">
        <v>3315</v>
      </c>
      <c r="G128" s="219" t="s">
        <v>351</v>
      </c>
      <c r="H128" s="220">
        <v>14.4</v>
      </c>
      <c r="I128" s="221"/>
      <c r="J128" s="222">
        <f>ROUND(I128*H128,2)</f>
        <v>0</v>
      </c>
      <c r="K128" s="218" t="s">
        <v>341</v>
      </c>
      <c r="L128" s="46"/>
      <c r="M128" s="223" t="s">
        <v>19</v>
      </c>
      <c r="N128" s="224" t="s">
        <v>47</v>
      </c>
      <c r="O128" s="86"/>
      <c r="P128" s="225">
        <f>O128*H128</f>
        <v>0</v>
      </c>
      <c r="Q128" s="225">
        <v>0</v>
      </c>
      <c r="R128" s="225">
        <f>Q128*H128</f>
        <v>0</v>
      </c>
      <c r="S128" s="225">
        <v>0</v>
      </c>
      <c r="T128" s="225">
        <f>S128*H128</f>
        <v>0</v>
      </c>
      <c r="U128" s="226" t="s">
        <v>19</v>
      </c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R128" s="227" t="s">
        <v>103</v>
      </c>
      <c r="AT128" s="227" t="s">
        <v>337</v>
      </c>
      <c r="AU128" s="227" t="s">
        <v>85</v>
      </c>
      <c r="AY128" s="19" t="s">
        <v>335</v>
      </c>
      <c r="BE128" s="228">
        <f>IF(N128="základní",J128,0)</f>
        <v>0</v>
      </c>
      <c r="BF128" s="228">
        <f>IF(N128="snížená",J128,0)</f>
        <v>0</v>
      </c>
      <c r="BG128" s="228">
        <f>IF(N128="zákl. přenesená",J128,0)</f>
        <v>0</v>
      </c>
      <c r="BH128" s="228">
        <f>IF(N128="sníž. přenesená",J128,0)</f>
        <v>0</v>
      </c>
      <c r="BI128" s="228">
        <f>IF(N128="nulová",J128,0)</f>
        <v>0</v>
      </c>
      <c r="BJ128" s="19" t="s">
        <v>83</v>
      </c>
      <c r="BK128" s="228">
        <f>ROUND(I128*H128,2)</f>
        <v>0</v>
      </c>
      <c r="BL128" s="19" t="s">
        <v>103</v>
      </c>
      <c r="BM128" s="227" t="s">
        <v>5893</v>
      </c>
    </row>
    <row r="129" s="2" customFormat="1">
      <c r="A129" s="40"/>
      <c r="B129" s="41"/>
      <c r="C129" s="42"/>
      <c r="D129" s="229" t="s">
        <v>343</v>
      </c>
      <c r="E129" s="42"/>
      <c r="F129" s="230" t="s">
        <v>3317</v>
      </c>
      <c r="G129" s="42"/>
      <c r="H129" s="42"/>
      <c r="I129" s="231"/>
      <c r="J129" s="42"/>
      <c r="K129" s="42"/>
      <c r="L129" s="46"/>
      <c r="M129" s="232"/>
      <c r="N129" s="233"/>
      <c r="O129" s="86"/>
      <c r="P129" s="86"/>
      <c r="Q129" s="86"/>
      <c r="R129" s="86"/>
      <c r="S129" s="86"/>
      <c r="T129" s="86"/>
      <c r="U129" s="87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T129" s="19" t="s">
        <v>343</v>
      </c>
      <c r="AU129" s="19" t="s">
        <v>85</v>
      </c>
    </row>
    <row r="130" s="2" customFormat="1">
      <c r="A130" s="40"/>
      <c r="B130" s="41"/>
      <c r="C130" s="42"/>
      <c r="D130" s="234" t="s">
        <v>345</v>
      </c>
      <c r="E130" s="42"/>
      <c r="F130" s="235" t="s">
        <v>3318</v>
      </c>
      <c r="G130" s="42"/>
      <c r="H130" s="42"/>
      <c r="I130" s="231"/>
      <c r="J130" s="42"/>
      <c r="K130" s="42"/>
      <c r="L130" s="46"/>
      <c r="M130" s="232"/>
      <c r="N130" s="233"/>
      <c r="O130" s="86"/>
      <c r="P130" s="86"/>
      <c r="Q130" s="86"/>
      <c r="R130" s="86"/>
      <c r="S130" s="86"/>
      <c r="T130" s="86"/>
      <c r="U130" s="87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T130" s="19" t="s">
        <v>345</v>
      </c>
      <c r="AU130" s="19" t="s">
        <v>85</v>
      </c>
    </row>
    <row r="131" s="13" customFormat="1">
      <c r="A131" s="13"/>
      <c r="B131" s="236"/>
      <c r="C131" s="237"/>
      <c r="D131" s="229" t="s">
        <v>347</v>
      </c>
      <c r="E131" s="238" t="s">
        <v>19</v>
      </c>
      <c r="F131" s="239" t="s">
        <v>3319</v>
      </c>
      <c r="G131" s="237"/>
      <c r="H131" s="240">
        <v>14.4</v>
      </c>
      <c r="I131" s="241"/>
      <c r="J131" s="237"/>
      <c r="K131" s="237"/>
      <c r="L131" s="242"/>
      <c r="M131" s="243"/>
      <c r="N131" s="244"/>
      <c r="O131" s="244"/>
      <c r="P131" s="244"/>
      <c r="Q131" s="244"/>
      <c r="R131" s="244"/>
      <c r="S131" s="244"/>
      <c r="T131" s="244"/>
      <c r="U131" s="245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T131" s="246" t="s">
        <v>347</v>
      </c>
      <c r="AU131" s="246" t="s">
        <v>85</v>
      </c>
      <c r="AV131" s="13" t="s">
        <v>85</v>
      </c>
      <c r="AW131" s="13" t="s">
        <v>37</v>
      </c>
      <c r="AX131" s="13" t="s">
        <v>83</v>
      </c>
      <c r="AY131" s="246" t="s">
        <v>335</v>
      </c>
    </row>
    <row r="132" s="2" customFormat="1" ht="21.75" customHeight="1">
      <c r="A132" s="40"/>
      <c r="B132" s="41"/>
      <c r="C132" s="216" t="s">
        <v>434</v>
      </c>
      <c r="D132" s="216" t="s">
        <v>337</v>
      </c>
      <c r="E132" s="217" t="s">
        <v>3320</v>
      </c>
      <c r="F132" s="218" t="s">
        <v>3321</v>
      </c>
      <c r="G132" s="219" t="s">
        <v>351</v>
      </c>
      <c r="H132" s="220">
        <v>9.9000000000000004</v>
      </c>
      <c r="I132" s="221"/>
      <c r="J132" s="222">
        <f>ROUND(I132*H132,2)</f>
        <v>0</v>
      </c>
      <c r="K132" s="218" t="s">
        <v>341</v>
      </c>
      <c r="L132" s="46"/>
      <c r="M132" s="223" t="s">
        <v>19</v>
      </c>
      <c r="N132" s="224" t="s">
        <v>47</v>
      </c>
      <c r="O132" s="86"/>
      <c r="P132" s="225">
        <f>O132*H132</f>
        <v>0</v>
      </c>
      <c r="Q132" s="225">
        <v>0</v>
      </c>
      <c r="R132" s="225">
        <f>Q132*H132</f>
        <v>0</v>
      </c>
      <c r="S132" s="225">
        <v>0</v>
      </c>
      <c r="T132" s="225">
        <f>S132*H132</f>
        <v>0</v>
      </c>
      <c r="U132" s="226" t="s">
        <v>19</v>
      </c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R132" s="227" t="s">
        <v>103</v>
      </c>
      <c r="AT132" s="227" t="s">
        <v>337</v>
      </c>
      <c r="AU132" s="227" t="s">
        <v>85</v>
      </c>
      <c r="AY132" s="19" t="s">
        <v>335</v>
      </c>
      <c r="BE132" s="228">
        <f>IF(N132="základní",J132,0)</f>
        <v>0</v>
      </c>
      <c r="BF132" s="228">
        <f>IF(N132="snížená",J132,0)</f>
        <v>0</v>
      </c>
      <c r="BG132" s="228">
        <f>IF(N132="zákl. přenesená",J132,0)</f>
        <v>0</v>
      </c>
      <c r="BH132" s="228">
        <f>IF(N132="sníž. přenesená",J132,0)</f>
        <v>0</v>
      </c>
      <c r="BI132" s="228">
        <f>IF(N132="nulová",J132,0)</f>
        <v>0</v>
      </c>
      <c r="BJ132" s="19" t="s">
        <v>83</v>
      </c>
      <c r="BK132" s="228">
        <f>ROUND(I132*H132,2)</f>
        <v>0</v>
      </c>
      <c r="BL132" s="19" t="s">
        <v>103</v>
      </c>
      <c r="BM132" s="227" t="s">
        <v>5894</v>
      </c>
    </row>
    <row r="133" s="2" customFormat="1">
      <c r="A133" s="40"/>
      <c r="B133" s="41"/>
      <c r="C133" s="42"/>
      <c r="D133" s="229" t="s">
        <v>343</v>
      </c>
      <c r="E133" s="42"/>
      <c r="F133" s="230" t="s">
        <v>3323</v>
      </c>
      <c r="G133" s="42"/>
      <c r="H133" s="42"/>
      <c r="I133" s="231"/>
      <c r="J133" s="42"/>
      <c r="K133" s="42"/>
      <c r="L133" s="46"/>
      <c r="M133" s="232"/>
      <c r="N133" s="233"/>
      <c r="O133" s="86"/>
      <c r="P133" s="86"/>
      <c r="Q133" s="86"/>
      <c r="R133" s="86"/>
      <c r="S133" s="86"/>
      <c r="T133" s="86"/>
      <c r="U133" s="87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T133" s="19" t="s">
        <v>343</v>
      </c>
      <c r="AU133" s="19" t="s">
        <v>85</v>
      </c>
    </row>
    <row r="134" s="2" customFormat="1">
      <c r="A134" s="40"/>
      <c r="B134" s="41"/>
      <c r="C134" s="42"/>
      <c r="D134" s="234" t="s">
        <v>345</v>
      </c>
      <c r="E134" s="42"/>
      <c r="F134" s="235" t="s">
        <v>3324</v>
      </c>
      <c r="G134" s="42"/>
      <c r="H134" s="42"/>
      <c r="I134" s="231"/>
      <c r="J134" s="42"/>
      <c r="K134" s="42"/>
      <c r="L134" s="46"/>
      <c r="M134" s="232"/>
      <c r="N134" s="233"/>
      <c r="O134" s="86"/>
      <c r="P134" s="86"/>
      <c r="Q134" s="86"/>
      <c r="R134" s="86"/>
      <c r="S134" s="86"/>
      <c r="T134" s="86"/>
      <c r="U134" s="87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T134" s="19" t="s">
        <v>345</v>
      </c>
      <c r="AU134" s="19" t="s">
        <v>85</v>
      </c>
    </row>
    <row r="135" s="13" customFormat="1">
      <c r="A135" s="13"/>
      <c r="B135" s="236"/>
      <c r="C135" s="237"/>
      <c r="D135" s="229" t="s">
        <v>347</v>
      </c>
      <c r="E135" s="238" t="s">
        <v>19</v>
      </c>
      <c r="F135" s="239" t="s">
        <v>3325</v>
      </c>
      <c r="G135" s="237"/>
      <c r="H135" s="240">
        <v>9.9000000000000004</v>
      </c>
      <c r="I135" s="241"/>
      <c r="J135" s="237"/>
      <c r="K135" s="237"/>
      <c r="L135" s="242"/>
      <c r="M135" s="243"/>
      <c r="N135" s="244"/>
      <c r="O135" s="244"/>
      <c r="P135" s="244"/>
      <c r="Q135" s="244"/>
      <c r="R135" s="244"/>
      <c r="S135" s="244"/>
      <c r="T135" s="244"/>
      <c r="U135" s="245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T135" s="246" t="s">
        <v>347</v>
      </c>
      <c r="AU135" s="246" t="s">
        <v>85</v>
      </c>
      <c r="AV135" s="13" t="s">
        <v>85</v>
      </c>
      <c r="AW135" s="13" t="s">
        <v>37</v>
      </c>
      <c r="AX135" s="13" t="s">
        <v>83</v>
      </c>
      <c r="AY135" s="246" t="s">
        <v>335</v>
      </c>
    </row>
    <row r="136" s="2" customFormat="1" ht="16.5" customHeight="1">
      <c r="A136" s="40"/>
      <c r="B136" s="41"/>
      <c r="C136" s="216" t="s">
        <v>8</v>
      </c>
      <c r="D136" s="216" t="s">
        <v>337</v>
      </c>
      <c r="E136" s="217" t="s">
        <v>362</v>
      </c>
      <c r="F136" s="218" t="s">
        <v>363</v>
      </c>
      <c r="G136" s="219" t="s">
        <v>364</v>
      </c>
      <c r="H136" s="220">
        <v>17.82</v>
      </c>
      <c r="I136" s="221"/>
      <c r="J136" s="222">
        <f>ROUND(I136*H136,2)</f>
        <v>0</v>
      </c>
      <c r="K136" s="218" t="s">
        <v>341</v>
      </c>
      <c r="L136" s="46"/>
      <c r="M136" s="223" t="s">
        <v>19</v>
      </c>
      <c r="N136" s="224" t="s">
        <v>47</v>
      </c>
      <c r="O136" s="86"/>
      <c r="P136" s="225">
        <f>O136*H136</f>
        <v>0</v>
      </c>
      <c r="Q136" s="225">
        <v>0</v>
      </c>
      <c r="R136" s="225">
        <f>Q136*H136</f>
        <v>0</v>
      </c>
      <c r="S136" s="225">
        <v>0</v>
      </c>
      <c r="T136" s="225">
        <f>S136*H136</f>
        <v>0</v>
      </c>
      <c r="U136" s="226" t="s">
        <v>19</v>
      </c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R136" s="227" t="s">
        <v>103</v>
      </c>
      <c r="AT136" s="227" t="s">
        <v>337</v>
      </c>
      <c r="AU136" s="227" t="s">
        <v>85</v>
      </c>
      <c r="AY136" s="19" t="s">
        <v>335</v>
      </c>
      <c r="BE136" s="228">
        <f>IF(N136="základní",J136,0)</f>
        <v>0</v>
      </c>
      <c r="BF136" s="228">
        <f>IF(N136="snížená",J136,0)</f>
        <v>0</v>
      </c>
      <c r="BG136" s="228">
        <f>IF(N136="zákl. přenesená",J136,0)</f>
        <v>0</v>
      </c>
      <c r="BH136" s="228">
        <f>IF(N136="sníž. přenesená",J136,0)</f>
        <v>0</v>
      </c>
      <c r="BI136" s="228">
        <f>IF(N136="nulová",J136,0)</f>
        <v>0</v>
      </c>
      <c r="BJ136" s="19" t="s">
        <v>83</v>
      </c>
      <c r="BK136" s="228">
        <f>ROUND(I136*H136,2)</f>
        <v>0</v>
      </c>
      <c r="BL136" s="19" t="s">
        <v>103</v>
      </c>
      <c r="BM136" s="227" t="s">
        <v>5895</v>
      </c>
    </row>
    <row r="137" s="2" customFormat="1">
      <c r="A137" s="40"/>
      <c r="B137" s="41"/>
      <c r="C137" s="42"/>
      <c r="D137" s="229" t="s">
        <v>343</v>
      </c>
      <c r="E137" s="42"/>
      <c r="F137" s="230" t="s">
        <v>366</v>
      </c>
      <c r="G137" s="42"/>
      <c r="H137" s="42"/>
      <c r="I137" s="231"/>
      <c r="J137" s="42"/>
      <c r="K137" s="42"/>
      <c r="L137" s="46"/>
      <c r="M137" s="232"/>
      <c r="N137" s="233"/>
      <c r="O137" s="86"/>
      <c r="P137" s="86"/>
      <c r="Q137" s="86"/>
      <c r="R137" s="86"/>
      <c r="S137" s="86"/>
      <c r="T137" s="86"/>
      <c r="U137" s="87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T137" s="19" t="s">
        <v>343</v>
      </c>
      <c r="AU137" s="19" t="s">
        <v>85</v>
      </c>
    </row>
    <row r="138" s="2" customFormat="1">
      <c r="A138" s="40"/>
      <c r="B138" s="41"/>
      <c r="C138" s="42"/>
      <c r="D138" s="234" t="s">
        <v>345</v>
      </c>
      <c r="E138" s="42"/>
      <c r="F138" s="235" t="s">
        <v>367</v>
      </c>
      <c r="G138" s="42"/>
      <c r="H138" s="42"/>
      <c r="I138" s="231"/>
      <c r="J138" s="42"/>
      <c r="K138" s="42"/>
      <c r="L138" s="46"/>
      <c r="M138" s="232"/>
      <c r="N138" s="233"/>
      <c r="O138" s="86"/>
      <c r="P138" s="86"/>
      <c r="Q138" s="86"/>
      <c r="R138" s="86"/>
      <c r="S138" s="86"/>
      <c r="T138" s="86"/>
      <c r="U138" s="87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T138" s="19" t="s">
        <v>345</v>
      </c>
      <c r="AU138" s="19" t="s">
        <v>85</v>
      </c>
    </row>
    <row r="139" s="13" customFormat="1">
      <c r="A139" s="13"/>
      <c r="B139" s="236"/>
      <c r="C139" s="237"/>
      <c r="D139" s="229" t="s">
        <v>347</v>
      </c>
      <c r="E139" s="238" t="s">
        <v>19</v>
      </c>
      <c r="F139" s="239" t="s">
        <v>3325</v>
      </c>
      <c r="G139" s="237"/>
      <c r="H139" s="240">
        <v>9.9000000000000004</v>
      </c>
      <c r="I139" s="241"/>
      <c r="J139" s="237"/>
      <c r="K139" s="237"/>
      <c r="L139" s="242"/>
      <c r="M139" s="243"/>
      <c r="N139" s="244"/>
      <c r="O139" s="244"/>
      <c r="P139" s="244"/>
      <c r="Q139" s="244"/>
      <c r="R139" s="244"/>
      <c r="S139" s="244"/>
      <c r="T139" s="244"/>
      <c r="U139" s="245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T139" s="246" t="s">
        <v>347</v>
      </c>
      <c r="AU139" s="246" t="s">
        <v>85</v>
      </c>
      <c r="AV139" s="13" t="s">
        <v>85</v>
      </c>
      <c r="AW139" s="13" t="s">
        <v>37</v>
      </c>
      <c r="AX139" s="13" t="s">
        <v>83</v>
      </c>
      <c r="AY139" s="246" t="s">
        <v>335</v>
      </c>
    </row>
    <row r="140" s="13" customFormat="1">
      <c r="A140" s="13"/>
      <c r="B140" s="236"/>
      <c r="C140" s="237"/>
      <c r="D140" s="229" t="s">
        <v>347</v>
      </c>
      <c r="E140" s="237"/>
      <c r="F140" s="239" t="s">
        <v>3327</v>
      </c>
      <c r="G140" s="237"/>
      <c r="H140" s="240">
        <v>17.82</v>
      </c>
      <c r="I140" s="241"/>
      <c r="J140" s="237"/>
      <c r="K140" s="237"/>
      <c r="L140" s="242"/>
      <c r="M140" s="243"/>
      <c r="N140" s="244"/>
      <c r="O140" s="244"/>
      <c r="P140" s="244"/>
      <c r="Q140" s="244"/>
      <c r="R140" s="244"/>
      <c r="S140" s="244"/>
      <c r="T140" s="244"/>
      <c r="U140" s="245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T140" s="246" t="s">
        <v>347</v>
      </c>
      <c r="AU140" s="246" t="s">
        <v>85</v>
      </c>
      <c r="AV140" s="13" t="s">
        <v>85</v>
      </c>
      <c r="AW140" s="13" t="s">
        <v>4</v>
      </c>
      <c r="AX140" s="13" t="s">
        <v>83</v>
      </c>
      <c r="AY140" s="246" t="s">
        <v>335</v>
      </c>
    </row>
    <row r="141" s="2" customFormat="1" ht="16.5" customHeight="1">
      <c r="A141" s="40"/>
      <c r="B141" s="41"/>
      <c r="C141" s="216" t="s">
        <v>447</v>
      </c>
      <c r="D141" s="216" t="s">
        <v>337</v>
      </c>
      <c r="E141" s="217" t="s">
        <v>370</v>
      </c>
      <c r="F141" s="218" t="s">
        <v>371</v>
      </c>
      <c r="G141" s="219" t="s">
        <v>351</v>
      </c>
      <c r="H141" s="220">
        <v>4.5</v>
      </c>
      <c r="I141" s="221"/>
      <c r="J141" s="222">
        <f>ROUND(I141*H141,2)</f>
        <v>0</v>
      </c>
      <c r="K141" s="218" t="s">
        <v>341</v>
      </c>
      <c r="L141" s="46"/>
      <c r="M141" s="223" t="s">
        <v>19</v>
      </c>
      <c r="N141" s="224" t="s">
        <v>47</v>
      </c>
      <c r="O141" s="86"/>
      <c r="P141" s="225">
        <f>O141*H141</f>
        <v>0</v>
      </c>
      <c r="Q141" s="225">
        <v>0</v>
      </c>
      <c r="R141" s="225">
        <f>Q141*H141</f>
        <v>0</v>
      </c>
      <c r="S141" s="225">
        <v>0</v>
      </c>
      <c r="T141" s="225">
        <f>S141*H141</f>
        <v>0</v>
      </c>
      <c r="U141" s="226" t="s">
        <v>19</v>
      </c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R141" s="227" t="s">
        <v>103</v>
      </c>
      <c r="AT141" s="227" t="s">
        <v>337</v>
      </c>
      <c r="AU141" s="227" t="s">
        <v>85</v>
      </c>
      <c r="AY141" s="19" t="s">
        <v>335</v>
      </c>
      <c r="BE141" s="228">
        <f>IF(N141="základní",J141,0)</f>
        <v>0</v>
      </c>
      <c r="BF141" s="228">
        <f>IF(N141="snížená",J141,0)</f>
        <v>0</v>
      </c>
      <c r="BG141" s="228">
        <f>IF(N141="zákl. přenesená",J141,0)</f>
        <v>0</v>
      </c>
      <c r="BH141" s="228">
        <f>IF(N141="sníž. přenesená",J141,0)</f>
        <v>0</v>
      </c>
      <c r="BI141" s="228">
        <f>IF(N141="nulová",J141,0)</f>
        <v>0</v>
      </c>
      <c r="BJ141" s="19" t="s">
        <v>83</v>
      </c>
      <c r="BK141" s="228">
        <f>ROUND(I141*H141,2)</f>
        <v>0</v>
      </c>
      <c r="BL141" s="19" t="s">
        <v>103</v>
      </c>
      <c r="BM141" s="227" t="s">
        <v>5896</v>
      </c>
    </row>
    <row r="142" s="2" customFormat="1">
      <c r="A142" s="40"/>
      <c r="B142" s="41"/>
      <c r="C142" s="42"/>
      <c r="D142" s="229" t="s">
        <v>343</v>
      </c>
      <c r="E142" s="42"/>
      <c r="F142" s="230" t="s">
        <v>373</v>
      </c>
      <c r="G142" s="42"/>
      <c r="H142" s="42"/>
      <c r="I142" s="231"/>
      <c r="J142" s="42"/>
      <c r="K142" s="42"/>
      <c r="L142" s="46"/>
      <c r="M142" s="232"/>
      <c r="N142" s="233"/>
      <c r="O142" s="86"/>
      <c r="P142" s="86"/>
      <c r="Q142" s="86"/>
      <c r="R142" s="86"/>
      <c r="S142" s="86"/>
      <c r="T142" s="86"/>
      <c r="U142" s="87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T142" s="19" t="s">
        <v>343</v>
      </c>
      <c r="AU142" s="19" t="s">
        <v>85</v>
      </c>
    </row>
    <row r="143" s="2" customFormat="1">
      <c r="A143" s="40"/>
      <c r="B143" s="41"/>
      <c r="C143" s="42"/>
      <c r="D143" s="234" t="s">
        <v>345</v>
      </c>
      <c r="E143" s="42"/>
      <c r="F143" s="235" t="s">
        <v>374</v>
      </c>
      <c r="G143" s="42"/>
      <c r="H143" s="42"/>
      <c r="I143" s="231"/>
      <c r="J143" s="42"/>
      <c r="K143" s="42"/>
      <c r="L143" s="46"/>
      <c r="M143" s="232"/>
      <c r="N143" s="233"/>
      <c r="O143" s="86"/>
      <c r="P143" s="86"/>
      <c r="Q143" s="86"/>
      <c r="R143" s="86"/>
      <c r="S143" s="86"/>
      <c r="T143" s="86"/>
      <c r="U143" s="87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T143" s="19" t="s">
        <v>345</v>
      </c>
      <c r="AU143" s="19" t="s">
        <v>85</v>
      </c>
    </row>
    <row r="144" s="13" customFormat="1">
      <c r="A144" s="13"/>
      <c r="B144" s="236"/>
      <c r="C144" s="237"/>
      <c r="D144" s="229" t="s">
        <v>347</v>
      </c>
      <c r="E144" s="238" t="s">
        <v>19</v>
      </c>
      <c r="F144" s="239" t="s">
        <v>3329</v>
      </c>
      <c r="G144" s="237"/>
      <c r="H144" s="240">
        <v>4.5</v>
      </c>
      <c r="I144" s="241"/>
      <c r="J144" s="237"/>
      <c r="K144" s="237"/>
      <c r="L144" s="242"/>
      <c r="M144" s="243"/>
      <c r="N144" s="244"/>
      <c r="O144" s="244"/>
      <c r="P144" s="244"/>
      <c r="Q144" s="244"/>
      <c r="R144" s="244"/>
      <c r="S144" s="244"/>
      <c r="T144" s="244"/>
      <c r="U144" s="245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T144" s="246" t="s">
        <v>347</v>
      </c>
      <c r="AU144" s="246" t="s">
        <v>85</v>
      </c>
      <c r="AV144" s="13" t="s">
        <v>85</v>
      </c>
      <c r="AW144" s="13" t="s">
        <v>37</v>
      </c>
      <c r="AX144" s="13" t="s">
        <v>83</v>
      </c>
      <c r="AY144" s="246" t="s">
        <v>335</v>
      </c>
    </row>
    <row r="145" s="2" customFormat="1" ht="16.5" customHeight="1">
      <c r="A145" s="40"/>
      <c r="B145" s="41"/>
      <c r="C145" s="216" t="s">
        <v>454</v>
      </c>
      <c r="D145" s="216" t="s">
        <v>337</v>
      </c>
      <c r="E145" s="217" t="s">
        <v>3330</v>
      </c>
      <c r="F145" s="218" t="s">
        <v>3331</v>
      </c>
      <c r="G145" s="219" t="s">
        <v>351</v>
      </c>
      <c r="H145" s="220">
        <v>9.9000000000000004</v>
      </c>
      <c r="I145" s="221"/>
      <c r="J145" s="222">
        <f>ROUND(I145*H145,2)</f>
        <v>0</v>
      </c>
      <c r="K145" s="218" t="s">
        <v>341</v>
      </c>
      <c r="L145" s="46"/>
      <c r="M145" s="223" t="s">
        <v>19</v>
      </c>
      <c r="N145" s="224" t="s">
        <v>47</v>
      </c>
      <c r="O145" s="86"/>
      <c r="P145" s="225">
        <f>O145*H145</f>
        <v>0</v>
      </c>
      <c r="Q145" s="225">
        <v>0</v>
      </c>
      <c r="R145" s="225">
        <f>Q145*H145</f>
        <v>0</v>
      </c>
      <c r="S145" s="225">
        <v>0</v>
      </c>
      <c r="T145" s="225">
        <f>S145*H145</f>
        <v>0</v>
      </c>
      <c r="U145" s="226" t="s">
        <v>19</v>
      </c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R145" s="227" t="s">
        <v>103</v>
      </c>
      <c r="AT145" s="227" t="s">
        <v>337</v>
      </c>
      <c r="AU145" s="227" t="s">
        <v>85</v>
      </c>
      <c r="AY145" s="19" t="s">
        <v>335</v>
      </c>
      <c r="BE145" s="228">
        <f>IF(N145="základní",J145,0)</f>
        <v>0</v>
      </c>
      <c r="BF145" s="228">
        <f>IF(N145="snížená",J145,0)</f>
        <v>0</v>
      </c>
      <c r="BG145" s="228">
        <f>IF(N145="zákl. přenesená",J145,0)</f>
        <v>0</v>
      </c>
      <c r="BH145" s="228">
        <f>IF(N145="sníž. přenesená",J145,0)</f>
        <v>0</v>
      </c>
      <c r="BI145" s="228">
        <f>IF(N145="nulová",J145,0)</f>
        <v>0</v>
      </c>
      <c r="BJ145" s="19" t="s">
        <v>83</v>
      </c>
      <c r="BK145" s="228">
        <f>ROUND(I145*H145,2)</f>
        <v>0</v>
      </c>
      <c r="BL145" s="19" t="s">
        <v>103</v>
      </c>
      <c r="BM145" s="227" t="s">
        <v>5897</v>
      </c>
    </row>
    <row r="146" s="2" customFormat="1">
      <c r="A146" s="40"/>
      <c r="B146" s="41"/>
      <c r="C146" s="42"/>
      <c r="D146" s="229" t="s">
        <v>343</v>
      </c>
      <c r="E146" s="42"/>
      <c r="F146" s="230" t="s">
        <v>3333</v>
      </c>
      <c r="G146" s="42"/>
      <c r="H146" s="42"/>
      <c r="I146" s="231"/>
      <c r="J146" s="42"/>
      <c r="K146" s="42"/>
      <c r="L146" s="46"/>
      <c r="M146" s="232"/>
      <c r="N146" s="233"/>
      <c r="O146" s="86"/>
      <c r="P146" s="86"/>
      <c r="Q146" s="86"/>
      <c r="R146" s="86"/>
      <c r="S146" s="86"/>
      <c r="T146" s="86"/>
      <c r="U146" s="87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T146" s="19" t="s">
        <v>343</v>
      </c>
      <c r="AU146" s="19" t="s">
        <v>85</v>
      </c>
    </row>
    <row r="147" s="2" customFormat="1">
      <c r="A147" s="40"/>
      <c r="B147" s="41"/>
      <c r="C147" s="42"/>
      <c r="D147" s="234" t="s">
        <v>345</v>
      </c>
      <c r="E147" s="42"/>
      <c r="F147" s="235" t="s">
        <v>3334</v>
      </c>
      <c r="G147" s="42"/>
      <c r="H147" s="42"/>
      <c r="I147" s="231"/>
      <c r="J147" s="42"/>
      <c r="K147" s="42"/>
      <c r="L147" s="46"/>
      <c r="M147" s="232"/>
      <c r="N147" s="233"/>
      <c r="O147" s="86"/>
      <c r="P147" s="86"/>
      <c r="Q147" s="86"/>
      <c r="R147" s="86"/>
      <c r="S147" s="86"/>
      <c r="T147" s="86"/>
      <c r="U147" s="87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T147" s="19" t="s">
        <v>345</v>
      </c>
      <c r="AU147" s="19" t="s">
        <v>85</v>
      </c>
    </row>
    <row r="148" s="13" customFormat="1">
      <c r="A148" s="13"/>
      <c r="B148" s="236"/>
      <c r="C148" s="237"/>
      <c r="D148" s="229" t="s">
        <v>347</v>
      </c>
      <c r="E148" s="238" t="s">
        <v>19</v>
      </c>
      <c r="F148" s="239" t="s">
        <v>3335</v>
      </c>
      <c r="G148" s="237"/>
      <c r="H148" s="240">
        <v>9.9000000000000004</v>
      </c>
      <c r="I148" s="241"/>
      <c r="J148" s="237"/>
      <c r="K148" s="237"/>
      <c r="L148" s="242"/>
      <c r="M148" s="243"/>
      <c r="N148" s="244"/>
      <c r="O148" s="244"/>
      <c r="P148" s="244"/>
      <c r="Q148" s="244"/>
      <c r="R148" s="244"/>
      <c r="S148" s="244"/>
      <c r="T148" s="244"/>
      <c r="U148" s="245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T148" s="246" t="s">
        <v>347</v>
      </c>
      <c r="AU148" s="246" t="s">
        <v>85</v>
      </c>
      <c r="AV148" s="13" t="s">
        <v>85</v>
      </c>
      <c r="AW148" s="13" t="s">
        <v>37</v>
      </c>
      <c r="AX148" s="13" t="s">
        <v>83</v>
      </c>
      <c r="AY148" s="246" t="s">
        <v>335</v>
      </c>
    </row>
    <row r="149" s="2" customFormat="1" ht="16.5" customHeight="1">
      <c r="A149" s="40"/>
      <c r="B149" s="41"/>
      <c r="C149" s="257" t="s">
        <v>463</v>
      </c>
      <c r="D149" s="257" t="s">
        <v>395</v>
      </c>
      <c r="E149" s="258" t="s">
        <v>3336</v>
      </c>
      <c r="F149" s="259" t="s">
        <v>3337</v>
      </c>
      <c r="G149" s="260" t="s">
        <v>364</v>
      </c>
      <c r="H149" s="261">
        <v>19.800000000000001</v>
      </c>
      <c r="I149" s="262"/>
      <c r="J149" s="263">
        <f>ROUND(I149*H149,2)</f>
        <v>0</v>
      </c>
      <c r="K149" s="259" t="s">
        <v>341</v>
      </c>
      <c r="L149" s="264"/>
      <c r="M149" s="265" t="s">
        <v>19</v>
      </c>
      <c r="N149" s="266" t="s">
        <v>47</v>
      </c>
      <c r="O149" s="86"/>
      <c r="P149" s="225">
        <f>O149*H149</f>
        <v>0</v>
      </c>
      <c r="Q149" s="225">
        <v>1</v>
      </c>
      <c r="R149" s="225">
        <f>Q149*H149</f>
        <v>19.800000000000001</v>
      </c>
      <c r="S149" s="225">
        <v>0</v>
      </c>
      <c r="T149" s="225">
        <f>S149*H149</f>
        <v>0</v>
      </c>
      <c r="U149" s="226" t="s">
        <v>19</v>
      </c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R149" s="227" t="s">
        <v>394</v>
      </c>
      <c r="AT149" s="227" t="s">
        <v>395</v>
      </c>
      <c r="AU149" s="227" t="s">
        <v>85</v>
      </c>
      <c r="AY149" s="19" t="s">
        <v>335</v>
      </c>
      <c r="BE149" s="228">
        <f>IF(N149="základní",J149,0)</f>
        <v>0</v>
      </c>
      <c r="BF149" s="228">
        <f>IF(N149="snížená",J149,0)</f>
        <v>0</v>
      </c>
      <c r="BG149" s="228">
        <f>IF(N149="zákl. přenesená",J149,0)</f>
        <v>0</v>
      </c>
      <c r="BH149" s="228">
        <f>IF(N149="sníž. přenesená",J149,0)</f>
        <v>0</v>
      </c>
      <c r="BI149" s="228">
        <f>IF(N149="nulová",J149,0)</f>
        <v>0</v>
      </c>
      <c r="BJ149" s="19" t="s">
        <v>83</v>
      </c>
      <c r="BK149" s="228">
        <f>ROUND(I149*H149,2)</f>
        <v>0</v>
      </c>
      <c r="BL149" s="19" t="s">
        <v>103</v>
      </c>
      <c r="BM149" s="227" t="s">
        <v>5898</v>
      </c>
    </row>
    <row r="150" s="2" customFormat="1">
      <c r="A150" s="40"/>
      <c r="B150" s="41"/>
      <c r="C150" s="42"/>
      <c r="D150" s="229" t="s">
        <v>343</v>
      </c>
      <c r="E150" s="42"/>
      <c r="F150" s="230" t="s">
        <v>3337</v>
      </c>
      <c r="G150" s="42"/>
      <c r="H150" s="42"/>
      <c r="I150" s="231"/>
      <c r="J150" s="42"/>
      <c r="K150" s="42"/>
      <c r="L150" s="46"/>
      <c r="M150" s="232"/>
      <c r="N150" s="233"/>
      <c r="O150" s="86"/>
      <c r="P150" s="86"/>
      <c r="Q150" s="86"/>
      <c r="R150" s="86"/>
      <c r="S150" s="86"/>
      <c r="T150" s="86"/>
      <c r="U150" s="87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T150" s="19" t="s">
        <v>343</v>
      </c>
      <c r="AU150" s="19" t="s">
        <v>85</v>
      </c>
    </row>
    <row r="151" s="13" customFormat="1">
      <c r="A151" s="13"/>
      <c r="B151" s="236"/>
      <c r="C151" s="237"/>
      <c r="D151" s="229" t="s">
        <v>347</v>
      </c>
      <c r="E151" s="237"/>
      <c r="F151" s="239" t="s">
        <v>3339</v>
      </c>
      <c r="G151" s="237"/>
      <c r="H151" s="240">
        <v>19.800000000000001</v>
      </c>
      <c r="I151" s="241"/>
      <c r="J151" s="237"/>
      <c r="K151" s="237"/>
      <c r="L151" s="242"/>
      <c r="M151" s="243"/>
      <c r="N151" s="244"/>
      <c r="O151" s="244"/>
      <c r="P151" s="244"/>
      <c r="Q151" s="244"/>
      <c r="R151" s="244"/>
      <c r="S151" s="244"/>
      <c r="T151" s="244"/>
      <c r="U151" s="245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T151" s="246" t="s">
        <v>347</v>
      </c>
      <c r="AU151" s="246" t="s">
        <v>85</v>
      </c>
      <c r="AV151" s="13" t="s">
        <v>85</v>
      </c>
      <c r="AW151" s="13" t="s">
        <v>4</v>
      </c>
      <c r="AX151" s="13" t="s">
        <v>83</v>
      </c>
      <c r="AY151" s="246" t="s">
        <v>335</v>
      </c>
    </row>
    <row r="152" s="12" customFormat="1" ht="22.8" customHeight="1">
      <c r="A152" s="12"/>
      <c r="B152" s="200"/>
      <c r="C152" s="201"/>
      <c r="D152" s="202" t="s">
        <v>75</v>
      </c>
      <c r="E152" s="214" t="s">
        <v>85</v>
      </c>
      <c r="F152" s="214" t="s">
        <v>384</v>
      </c>
      <c r="G152" s="201"/>
      <c r="H152" s="201"/>
      <c r="I152" s="204"/>
      <c r="J152" s="215">
        <f>BK152</f>
        <v>0</v>
      </c>
      <c r="K152" s="201"/>
      <c r="L152" s="206"/>
      <c r="M152" s="207"/>
      <c r="N152" s="208"/>
      <c r="O152" s="208"/>
      <c r="P152" s="209">
        <f>SUM(P153:P156)</f>
        <v>0</v>
      </c>
      <c r="Q152" s="208"/>
      <c r="R152" s="209">
        <f>SUM(R153:R156)</f>
        <v>0.0098999999999999991</v>
      </c>
      <c r="S152" s="208"/>
      <c r="T152" s="209">
        <f>SUM(T153:T156)</f>
        <v>0</v>
      </c>
      <c r="U152" s="210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R152" s="211" t="s">
        <v>83</v>
      </c>
      <c r="AT152" s="212" t="s">
        <v>75</v>
      </c>
      <c r="AU152" s="212" t="s">
        <v>83</v>
      </c>
      <c r="AY152" s="211" t="s">
        <v>335</v>
      </c>
      <c r="BK152" s="213">
        <f>SUM(BK153:BK156)</f>
        <v>0</v>
      </c>
    </row>
    <row r="153" s="2" customFormat="1" ht="16.5" customHeight="1">
      <c r="A153" s="40"/>
      <c r="B153" s="41"/>
      <c r="C153" s="216" t="s">
        <v>471</v>
      </c>
      <c r="D153" s="216" t="s">
        <v>337</v>
      </c>
      <c r="E153" s="217" t="s">
        <v>5899</v>
      </c>
      <c r="F153" s="218" t="s">
        <v>5900</v>
      </c>
      <c r="G153" s="219" t="s">
        <v>618</v>
      </c>
      <c r="H153" s="220">
        <v>30</v>
      </c>
      <c r="I153" s="221"/>
      <c r="J153" s="222">
        <f>ROUND(I153*H153,2)</f>
        <v>0</v>
      </c>
      <c r="K153" s="218" t="s">
        <v>341</v>
      </c>
      <c r="L153" s="46"/>
      <c r="M153" s="223" t="s">
        <v>19</v>
      </c>
      <c r="N153" s="224" t="s">
        <v>47</v>
      </c>
      <c r="O153" s="86"/>
      <c r="P153" s="225">
        <f>O153*H153</f>
        <v>0</v>
      </c>
      <c r="Q153" s="225">
        <v>0.00033</v>
      </c>
      <c r="R153" s="225">
        <f>Q153*H153</f>
        <v>0.0098999999999999991</v>
      </c>
      <c r="S153" s="225">
        <v>0</v>
      </c>
      <c r="T153" s="225">
        <f>S153*H153</f>
        <v>0</v>
      </c>
      <c r="U153" s="226" t="s">
        <v>19</v>
      </c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R153" s="227" t="s">
        <v>103</v>
      </c>
      <c r="AT153" s="227" t="s">
        <v>337</v>
      </c>
      <c r="AU153" s="227" t="s">
        <v>85</v>
      </c>
      <c r="AY153" s="19" t="s">
        <v>335</v>
      </c>
      <c r="BE153" s="228">
        <f>IF(N153="základní",J153,0)</f>
        <v>0</v>
      </c>
      <c r="BF153" s="228">
        <f>IF(N153="snížená",J153,0)</f>
        <v>0</v>
      </c>
      <c r="BG153" s="228">
        <f>IF(N153="zákl. přenesená",J153,0)</f>
        <v>0</v>
      </c>
      <c r="BH153" s="228">
        <f>IF(N153="sníž. přenesená",J153,0)</f>
        <v>0</v>
      </c>
      <c r="BI153" s="228">
        <f>IF(N153="nulová",J153,0)</f>
        <v>0</v>
      </c>
      <c r="BJ153" s="19" t="s">
        <v>83</v>
      </c>
      <c r="BK153" s="228">
        <f>ROUND(I153*H153,2)</f>
        <v>0</v>
      </c>
      <c r="BL153" s="19" t="s">
        <v>103</v>
      </c>
      <c r="BM153" s="227" t="s">
        <v>5901</v>
      </c>
    </row>
    <row r="154" s="2" customFormat="1">
      <c r="A154" s="40"/>
      <c r="B154" s="41"/>
      <c r="C154" s="42"/>
      <c r="D154" s="229" t="s">
        <v>343</v>
      </c>
      <c r="E154" s="42"/>
      <c r="F154" s="230" t="s">
        <v>5902</v>
      </c>
      <c r="G154" s="42"/>
      <c r="H154" s="42"/>
      <c r="I154" s="231"/>
      <c r="J154" s="42"/>
      <c r="K154" s="42"/>
      <c r="L154" s="46"/>
      <c r="M154" s="232"/>
      <c r="N154" s="233"/>
      <c r="O154" s="86"/>
      <c r="P154" s="86"/>
      <c r="Q154" s="86"/>
      <c r="R154" s="86"/>
      <c r="S154" s="86"/>
      <c r="T154" s="86"/>
      <c r="U154" s="87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T154" s="19" t="s">
        <v>343</v>
      </c>
      <c r="AU154" s="19" t="s">
        <v>85</v>
      </c>
    </row>
    <row r="155" s="2" customFormat="1">
      <c r="A155" s="40"/>
      <c r="B155" s="41"/>
      <c r="C155" s="42"/>
      <c r="D155" s="234" t="s">
        <v>345</v>
      </c>
      <c r="E155" s="42"/>
      <c r="F155" s="235" t="s">
        <v>5903</v>
      </c>
      <c r="G155" s="42"/>
      <c r="H155" s="42"/>
      <c r="I155" s="231"/>
      <c r="J155" s="42"/>
      <c r="K155" s="42"/>
      <c r="L155" s="46"/>
      <c r="M155" s="232"/>
      <c r="N155" s="233"/>
      <c r="O155" s="86"/>
      <c r="P155" s="86"/>
      <c r="Q155" s="86"/>
      <c r="R155" s="86"/>
      <c r="S155" s="86"/>
      <c r="T155" s="86"/>
      <c r="U155" s="87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T155" s="19" t="s">
        <v>345</v>
      </c>
      <c r="AU155" s="19" t="s">
        <v>85</v>
      </c>
    </row>
    <row r="156" s="13" customFormat="1">
      <c r="A156" s="13"/>
      <c r="B156" s="236"/>
      <c r="C156" s="237"/>
      <c r="D156" s="229" t="s">
        <v>347</v>
      </c>
      <c r="E156" s="238" t="s">
        <v>19</v>
      </c>
      <c r="F156" s="239" t="s">
        <v>5904</v>
      </c>
      <c r="G156" s="237"/>
      <c r="H156" s="240">
        <v>30</v>
      </c>
      <c r="I156" s="241"/>
      <c r="J156" s="237"/>
      <c r="K156" s="237"/>
      <c r="L156" s="242"/>
      <c r="M156" s="243"/>
      <c r="N156" s="244"/>
      <c r="O156" s="244"/>
      <c r="P156" s="244"/>
      <c r="Q156" s="244"/>
      <c r="R156" s="244"/>
      <c r="S156" s="244"/>
      <c r="T156" s="244"/>
      <c r="U156" s="245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T156" s="246" t="s">
        <v>347</v>
      </c>
      <c r="AU156" s="246" t="s">
        <v>85</v>
      </c>
      <c r="AV156" s="13" t="s">
        <v>85</v>
      </c>
      <c r="AW156" s="13" t="s">
        <v>37</v>
      </c>
      <c r="AX156" s="13" t="s">
        <v>83</v>
      </c>
      <c r="AY156" s="246" t="s">
        <v>335</v>
      </c>
    </row>
    <row r="157" s="12" customFormat="1" ht="22.8" customHeight="1">
      <c r="A157" s="12"/>
      <c r="B157" s="200"/>
      <c r="C157" s="201"/>
      <c r="D157" s="202" t="s">
        <v>75</v>
      </c>
      <c r="E157" s="214" t="s">
        <v>819</v>
      </c>
      <c r="F157" s="214" t="s">
        <v>820</v>
      </c>
      <c r="G157" s="201"/>
      <c r="H157" s="201"/>
      <c r="I157" s="204"/>
      <c r="J157" s="215">
        <f>BK157</f>
        <v>0</v>
      </c>
      <c r="K157" s="201"/>
      <c r="L157" s="206"/>
      <c r="M157" s="207"/>
      <c r="N157" s="208"/>
      <c r="O157" s="208"/>
      <c r="P157" s="209">
        <f>SUM(P158:P160)</f>
        <v>0</v>
      </c>
      <c r="Q157" s="208"/>
      <c r="R157" s="209">
        <f>SUM(R158:R160)</f>
        <v>0</v>
      </c>
      <c r="S157" s="208"/>
      <c r="T157" s="209">
        <f>SUM(T158:T160)</f>
        <v>0</v>
      </c>
      <c r="U157" s="210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R157" s="211" t="s">
        <v>83</v>
      </c>
      <c r="AT157" s="212" t="s">
        <v>75</v>
      </c>
      <c r="AU157" s="212" t="s">
        <v>83</v>
      </c>
      <c r="AY157" s="211" t="s">
        <v>335</v>
      </c>
      <c r="BK157" s="213">
        <f>SUM(BK158:BK160)</f>
        <v>0</v>
      </c>
    </row>
    <row r="158" s="2" customFormat="1" ht="16.5" customHeight="1">
      <c r="A158" s="40"/>
      <c r="B158" s="41"/>
      <c r="C158" s="216" t="s">
        <v>478</v>
      </c>
      <c r="D158" s="216" t="s">
        <v>337</v>
      </c>
      <c r="E158" s="217" t="s">
        <v>3340</v>
      </c>
      <c r="F158" s="218" t="s">
        <v>3341</v>
      </c>
      <c r="G158" s="219" t="s">
        <v>364</v>
      </c>
      <c r="H158" s="220">
        <v>19.846</v>
      </c>
      <c r="I158" s="221"/>
      <c r="J158" s="222">
        <f>ROUND(I158*H158,2)</f>
        <v>0</v>
      </c>
      <c r="K158" s="218" t="s">
        <v>341</v>
      </c>
      <c r="L158" s="46"/>
      <c r="M158" s="223" t="s">
        <v>19</v>
      </c>
      <c r="N158" s="224" t="s">
        <v>47</v>
      </c>
      <c r="O158" s="86"/>
      <c r="P158" s="225">
        <f>O158*H158</f>
        <v>0</v>
      </c>
      <c r="Q158" s="225">
        <v>0</v>
      </c>
      <c r="R158" s="225">
        <f>Q158*H158</f>
        <v>0</v>
      </c>
      <c r="S158" s="225">
        <v>0</v>
      </c>
      <c r="T158" s="225">
        <f>S158*H158</f>
        <v>0</v>
      </c>
      <c r="U158" s="226" t="s">
        <v>19</v>
      </c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R158" s="227" t="s">
        <v>103</v>
      </c>
      <c r="AT158" s="227" t="s">
        <v>337</v>
      </c>
      <c r="AU158" s="227" t="s">
        <v>85</v>
      </c>
      <c r="AY158" s="19" t="s">
        <v>335</v>
      </c>
      <c r="BE158" s="228">
        <f>IF(N158="základní",J158,0)</f>
        <v>0</v>
      </c>
      <c r="BF158" s="228">
        <f>IF(N158="snížená",J158,0)</f>
        <v>0</v>
      </c>
      <c r="BG158" s="228">
        <f>IF(N158="zákl. přenesená",J158,0)</f>
        <v>0</v>
      </c>
      <c r="BH158" s="228">
        <f>IF(N158="sníž. přenesená",J158,0)</f>
        <v>0</v>
      </c>
      <c r="BI158" s="228">
        <f>IF(N158="nulová",J158,0)</f>
        <v>0</v>
      </c>
      <c r="BJ158" s="19" t="s">
        <v>83</v>
      </c>
      <c r="BK158" s="228">
        <f>ROUND(I158*H158,2)</f>
        <v>0</v>
      </c>
      <c r="BL158" s="19" t="s">
        <v>103</v>
      </c>
      <c r="BM158" s="227" t="s">
        <v>5905</v>
      </c>
    </row>
    <row r="159" s="2" customFormat="1">
      <c r="A159" s="40"/>
      <c r="B159" s="41"/>
      <c r="C159" s="42"/>
      <c r="D159" s="229" t="s">
        <v>343</v>
      </c>
      <c r="E159" s="42"/>
      <c r="F159" s="230" t="s">
        <v>3343</v>
      </c>
      <c r="G159" s="42"/>
      <c r="H159" s="42"/>
      <c r="I159" s="231"/>
      <c r="J159" s="42"/>
      <c r="K159" s="42"/>
      <c r="L159" s="46"/>
      <c r="M159" s="232"/>
      <c r="N159" s="233"/>
      <c r="O159" s="86"/>
      <c r="P159" s="86"/>
      <c r="Q159" s="86"/>
      <c r="R159" s="86"/>
      <c r="S159" s="86"/>
      <c r="T159" s="86"/>
      <c r="U159" s="87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T159" s="19" t="s">
        <v>343</v>
      </c>
      <c r="AU159" s="19" t="s">
        <v>85</v>
      </c>
    </row>
    <row r="160" s="2" customFormat="1">
      <c r="A160" s="40"/>
      <c r="B160" s="41"/>
      <c r="C160" s="42"/>
      <c r="D160" s="234" t="s">
        <v>345</v>
      </c>
      <c r="E160" s="42"/>
      <c r="F160" s="235" t="s">
        <v>3344</v>
      </c>
      <c r="G160" s="42"/>
      <c r="H160" s="42"/>
      <c r="I160" s="231"/>
      <c r="J160" s="42"/>
      <c r="K160" s="42"/>
      <c r="L160" s="46"/>
      <c r="M160" s="293"/>
      <c r="N160" s="294"/>
      <c r="O160" s="295"/>
      <c r="P160" s="295"/>
      <c r="Q160" s="295"/>
      <c r="R160" s="295"/>
      <c r="S160" s="295"/>
      <c r="T160" s="295"/>
      <c r="U160" s="296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T160" s="19" t="s">
        <v>345</v>
      </c>
      <c r="AU160" s="19" t="s">
        <v>85</v>
      </c>
    </row>
    <row r="161" s="2" customFormat="1" ht="6.96" customHeight="1">
      <c r="A161" s="40"/>
      <c r="B161" s="61"/>
      <c r="C161" s="62"/>
      <c r="D161" s="62"/>
      <c r="E161" s="62"/>
      <c r="F161" s="62"/>
      <c r="G161" s="62"/>
      <c r="H161" s="62"/>
      <c r="I161" s="62"/>
      <c r="J161" s="62"/>
      <c r="K161" s="62"/>
      <c r="L161" s="46"/>
      <c r="M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</row>
  </sheetData>
  <sheetProtection sheet="1" autoFilter="0" formatColumns="0" formatRows="0" objects="1" scenarios="1" spinCount="100000" saltValue="sbADvUOVuvqwto7IRY+/sVgPN7lZrCqN/2kIE46DkYNh0waSrEG8ufQXl5yryaEmc5fvorV481xPGC9BS9ECyg==" hashValue="lcPks2Re0kAj2pUG/i1oCJ3QNPzy7Mts3kc7KzdoDVRGlRpFAbWQQyvtmd/Rz5ze6AnCbFsWQaWHO/FuovqESQ==" algorithmName="SHA-512" password="B0A8"/>
  <autoFilter ref="C90:K160"/>
  <mergeCells count="12">
    <mergeCell ref="E7:H7"/>
    <mergeCell ref="E9:H9"/>
    <mergeCell ref="E11:H11"/>
    <mergeCell ref="E20:H20"/>
    <mergeCell ref="E29:H29"/>
    <mergeCell ref="E50:H50"/>
    <mergeCell ref="E52:H52"/>
    <mergeCell ref="E54:H54"/>
    <mergeCell ref="E79:H79"/>
    <mergeCell ref="E81:H81"/>
    <mergeCell ref="E83:H83"/>
    <mergeCell ref="L2:V2"/>
  </mergeCells>
  <hyperlinks>
    <hyperlink ref="F95" r:id="rId1" display="https://podminky.urs.cz/item/CS_URS_2022_02/871211141"/>
    <hyperlink ref="F103" r:id="rId2" display="https://podminky.urs.cz/item/CS_URS_2022_02/722262302"/>
    <hyperlink ref="F106" r:id="rId3" display="https://podminky.urs.cz/item/CS_URS_2022_02/722270105"/>
    <hyperlink ref="F115" r:id="rId4" display="https://podminky.urs.cz/item/CS_URS_2022_02/892233122"/>
    <hyperlink ref="F118" r:id="rId5" display="https://podminky.urs.cz/item/CS_URS_2022_02/892241111"/>
    <hyperlink ref="F121" r:id="rId6" display="https://podminky.urs.cz/item/CS_URS_2022_02/899722114"/>
    <hyperlink ref="F130" r:id="rId7" display="https://podminky.urs.cz/item/CS_URS_2022_02/132312131"/>
    <hyperlink ref="F134" r:id="rId8" display="https://podminky.urs.cz/item/CS_URS_2022_02/162751114"/>
    <hyperlink ref="F138" r:id="rId9" display="https://podminky.urs.cz/item/CS_URS_2022_02/171201231"/>
    <hyperlink ref="F143" r:id="rId10" display="https://podminky.urs.cz/item/CS_URS_2022_02/174111101"/>
    <hyperlink ref="F147" r:id="rId11" display="https://podminky.urs.cz/item/CS_URS_2022_02/175111101"/>
    <hyperlink ref="F155" r:id="rId12" display="https://podminky.urs.cz/item/CS_URS_2022_02/212755213"/>
    <hyperlink ref="F160" r:id="rId13" display="https://podminky.urs.cz/item/CS_URS_2022_02/998272201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14"/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4.16016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140</v>
      </c>
    </row>
    <row r="3" s="1" customFormat="1" ht="6.96" customHeight="1"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22"/>
      <c r="AT3" s="19" t="s">
        <v>85</v>
      </c>
    </row>
    <row r="4" s="1" customFormat="1" ht="24.96" customHeight="1">
      <c r="B4" s="22"/>
      <c r="D4" s="144" t="s">
        <v>174</v>
      </c>
      <c r="L4" s="22"/>
      <c r="M4" s="145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6" t="s">
        <v>16</v>
      </c>
      <c r="L6" s="22"/>
    </row>
    <row r="7" s="1" customFormat="1" ht="26.25" customHeight="1">
      <c r="B7" s="22"/>
      <c r="E7" s="147" t="str">
        <f>'Rekapitulace stavby'!K6</f>
        <v>PROJEKT NA STAVBU HALY PRO DEPONACI SILNIČNÍCH VOZIDEL JHV VE VOZOVNĚ STŘEŠOVICE</v>
      </c>
      <c r="F7" s="146"/>
      <c r="G7" s="146"/>
      <c r="H7" s="146"/>
      <c r="L7" s="22"/>
    </row>
    <row r="8" s="1" customFormat="1" ht="12" customHeight="1">
      <c r="B8" s="22"/>
      <c r="D8" s="146" t="s">
        <v>187</v>
      </c>
      <c r="L8" s="22"/>
    </row>
    <row r="9" s="2" customFormat="1" ht="16.5" customHeight="1">
      <c r="A9" s="40"/>
      <c r="B9" s="46"/>
      <c r="C9" s="40"/>
      <c r="D9" s="40"/>
      <c r="E9" s="147" t="s">
        <v>5757</v>
      </c>
      <c r="F9" s="40"/>
      <c r="G9" s="40"/>
      <c r="H9" s="40"/>
      <c r="I9" s="40"/>
      <c r="J9" s="40"/>
      <c r="K9" s="40"/>
      <c r="L9" s="148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="2" customFormat="1" ht="12" customHeight="1">
      <c r="A10" s="40"/>
      <c r="B10" s="46"/>
      <c r="C10" s="40"/>
      <c r="D10" s="146" t="s">
        <v>195</v>
      </c>
      <c r="E10" s="40"/>
      <c r="F10" s="40"/>
      <c r="G10" s="40"/>
      <c r="H10" s="40"/>
      <c r="I10" s="40"/>
      <c r="J10" s="40"/>
      <c r="K10" s="40"/>
      <c r="L10" s="148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="2" customFormat="1" ht="16.5" customHeight="1">
      <c r="A11" s="40"/>
      <c r="B11" s="46"/>
      <c r="C11" s="40"/>
      <c r="D11" s="40"/>
      <c r="E11" s="149" t="s">
        <v>5906</v>
      </c>
      <c r="F11" s="40"/>
      <c r="G11" s="40"/>
      <c r="H11" s="40"/>
      <c r="I11" s="40"/>
      <c r="J11" s="40"/>
      <c r="K11" s="40"/>
      <c r="L11" s="148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>
      <c r="A12" s="40"/>
      <c r="B12" s="46"/>
      <c r="C12" s="40"/>
      <c r="D12" s="40"/>
      <c r="E12" s="40"/>
      <c r="F12" s="40"/>
      <c r="G12" s="40"/>
      <c r="H12" s="40"/>
      <c r="I12" s="40"/>
      <c r="J12" s="40"/>
      <c r="K12" s="40"/>
      <c r="L12" s="148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2" customHeight="1">
      <c r="A13" s="40"/>
      <c r="B13" s="46"/>
      <c r="C13" s="40"/>
      <c r="D13" s="146" t="s">
        <v>18</v>
      </c>
      <c r="E13" s="40"/>
      <c r="F13" s="135" t="s">
        <v>19</v>
      </c>
      <c r="G13" s="40"/>
      <c r="H13" s="40"/>
      <c r="I13" s="146" t="s">
        <v>20</v>
      </c>
      <c r="J13" s="135" t="s">
        <v>19</v>
      </c>
      <c r="K13" s="40"/>
      <c r="L13" s="148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 ht="12" customHeight="1">
      <c r="A14" s="40"/>
      <c r="B14" s="46"/>
      <c r="C14" s="40"/>
      <c r="D14" s="146" t="s">
        <v>21</v>
      </c>
      <c r="E14" s="40"/>
      <c r="F14" s="135" t="s">
        <v>22</v>
      </c>
      <c r="G14" s="40"/>
      <c r="H14" s="40"/>
      <c r="I14" s="146" t="s">
        <v>23</v>
      </c>
      <c r="J14" s="150" t="str">
        <f>'Rekapitulace stavby'!AN8</f>
        <v>30. 1. 2023</v>
      </c>
      <c r="K14" s="40"/>
      <c r="L14" s="148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0.8" customHeight="1">
      <c r="A15" s="40"/>
      <c r="B15" s="46"/>
      <c r="C15" s="40"/>
      <c r="D15" s="40"/>
      <c r="E15" s="40"/>
      <c r="F15" s="40"/>
      <c r="G15" s="40"/>
      <c r="H15" s="40"/>
      <c r="I15" s="40"/>
      <c r="J15" s="40"/>
      <c r="K15" s="40"/>
      <c r="L15" s="148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6" t="s">
        <v>25</v>
      </c>
      <c r="E16" s="40"/>
      <c r="F16" s="40"/>
      <c r="G16" s="40"/>
      <c r="H16" s="40"/>
      <c r="I16" s="146" t="s">
        <v>26</v>
      </c>
      <c r="J16" s="135" t="s">
        <v>27</v>
      </c>
      <c r="K16" s="40"/>
      <c r="L16" s="148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8" customHeight="1">
      <c r="A17" s="40"/>
      <c r="B17" s="46"/>
      <c r="C17" s="40"/>
      <c r="D17" s="40"/>
      <c r="E17" s="135" t="s">
        <v>28</v>
      </c>
      <c r="F17" s="40"/>
      <c r="G17" s="40"/>
      <c r="H17" s="40"/>
      <c r="I17" s="146" t="s">
        <v>29</v>
      </c>
      <c r="J17" s="135" t="s">
        <v>30</v>
      </c>
      <c r="K17" s="40"/>
      <c r="L17" s="148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6.96" customHeight="1">
      <c r="A18" s="40"/>
      <c r="B18" s="46"/>
      <c r="C18" s="40"/>
      <c r="D18" s="40"/>
      <c r="E18" s="40"/>
      <c r="F18" s="40"/>
      <c r="G18" s="40"/>
      <c r="H18" s="40"/>
      <c r="I18" s="40"/>
      <c r="J18" s="40"/>
      <c r="K18" s="40"/>
      <c r="L18" s="148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2" customHeight="1">
      <c r="A19" s="40"/>
      <c r="B19" s="46"/>
      <c r="C19" s="40"/>
      <c r="D19" s="146" t="s">
        <v>31</v>
      </c>
      <c r="E19" s="40"/>
      <c r="F19" s="40"/>
      <c r="G19" s="40"/>
      <c r="H19" s="40"/>
      <c r="I19" s="146" t="s">
        <v>26</v>
      </c>
      <c r="J19" s="35" t="str">
        <f>'Rekapitulace stavby'!AN13</f>
        <v>Vyplň údaj</v>
      </c>
      <c r="K19" s="40"/>
      <c r="L19" s="148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18" customHeight="1">
      <c r="A20" s="40"/>
      <c r="B20" s="46"/>
      <c r="C20" s="40"/>
      <c r="D20" s="40"/>
      <c r="E20" s="35" t="str">
        <f>'Rekapitulace stavby'!E14</f>
        <v>Vyplň údaj</v>
      </c>
      <c r="F20" s="135"/>
      <c r="G20" s="135"/>
      <c r="H20" s="135"/>
      <c r="I20" s="146" t="s">
        <v>29</v>
      </c>
      <c r="J20" s="35" t="str">
        <f>'Rekapitulace stavby'!AN14</f>
        <v>Vyplň údaj</v>
      </c>
      <c r="K20" s="40"/>
      <c r="L20" s="148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6.96" customHeight="1">
      <c r="A21" s="40"/>
      <c r="B21" s="46"/>
      <c r="C21" s="40"/>
      <c r="D21" s="40"/>
      <c r="E21" s="40"/>
      <c r="F21" s="40"/>
      <c r="G21" s="40"/>
      <c r="H21" s="40"/>
      <c r="I21" s="40"/>
      <c r="J21" s="40"/>
      <c r="K21" s="40"/>
      <c r="L21" s="148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2" customHeight="1">
      <c r="A22" s="40"/>
      <c r="B22" s="46"/>
      <c r="C22" s="40"/>
      <c r="D22" s="146" t="s">
        <v>33</v>
      </c>
      <c r="E22" s="40"/>
      <c r="F22" s="40"/>
      <c r="G22" s="40"/>
      <c r="H22" s="40"/>
      <c r="I22" s="146" t="s">
        <v>26</v>
      </c>
      <c r="J22" s="135" t="s">
        <v>34</v>
      </c>
      <c r="K22" s="40"/>
      <c r="L22" s="148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18" customHeight="1">
      <c r="A23" s="40"/>
      <c r="B23" s="46"/>
      <c r="C23" s="40"/>
      <c r="D23" s="40"/>
      <c r="E23" s="135" t="s">
        <v>35</v>
      </c>
      <c r="F23" s="40"/>
      <c r="G23" s="40"/>
      <c r="H23" s="40"/>
      <c r="I23" s="146" t="s">
        <v>29</v>
      </c>
      <c r="J23" s="135" t="s">
        <v>36</v>
      </c>
      <c r="K23" s="40"/>
      <c r="L23" s="148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6.96" customHeight="1">
      <c r="A24" s="40"/>
      <c r="B24" s="46"/>
      <c r="C24" s="40"/>
      <c r="D24" s="40"/>
      <c r="E24" s="40"/>
      <c r="F24" s="40"/>
      <c r="G24" s="40"/>
      <c r="H24" s="40"/>
      <c r="I24" s="40"/>
      <c r="J24" s="40"/>
      <c r="K24" s="40"/>
      <c r="L24" s="148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2" customHeight="1">
      <c r="A25" s="40"/>
      <c r="B25" s="46"/>
      <c r="C25" s="40"/>
      <c r="D25" s="146" t="s">
        <v>38</v>
      </c>
      <c r="E25" s="40"/>
      <c r="F25" s="40"/>
      <c r="G25" s="40"/>
      <c r="H25" s="40"/>
      <c r="I25" s="146" t="s">
        <v>26</v>
      </c>
      <c r="J25" s="135" t="str">
        <f>IF('Rekapitulace stavby'!AN19="","",'Rekapitulace stavby'!AN19)</f>
        <v/>
      </c>
      <c r="K25" s="40"/>
      <c r="L25" s="148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18" customHeight="1">
      <c r="A26" s="40"/>
      <c r="B26" s="46"/>
      <c r="C26" s="40"/>
      <c r="D26" s="40"/>
      <c r="E26" s="135" t="str">
        <f>IF('Rekapitulace stavby'!E20="","",'Rekapitulace stavby'!E20)</f>
        <v>Tomáš Krhutek</v>
      </c>
      <c r="F26" s="40"/>
      <c r="G26" s="40"/>
      <c r="H26" s="40"/>
      <c r="I26" s="146" t="s">
        <v>29</v>
      </c>
      <c r="J26" s="135" t="str">
        <f>IF('Rekapitulace stavby'!AN20="","",'Rekapitulace stavby'!AN20)</f>
        <v/>
      </c>
      <c r="K26" s="40"/>
      <c r="L26" s="148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6.96" customHeight="1">
      <c r="A27" s="40"/>
      <c r="B27" s="46"/>
      <c r="C27" s="40"/>
      <c r="D27" s="40"/>
      <c r="E27" s="40"/>
      <c r="F27" s="40"/>
      <c r="G27" s="40"/>
      <c r="H27" s="40"/>
      <c r="I27" s="40"/>
      <c r="J27" s="40"/>
      <c r="K27" s="40"/>
      <c r="L27" s="148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2" customHeight="1">
      <c r="A28" s="40"/>
      <c r="B28" s="46"/>
      <c r="C28" s="40"/>
      <c r="D28" s="146" t="s">
        <v>40</v>
      </c>
      <c r="E28" s="40"/>
      <c r="F28" s="40"/>
      <c r="G28" s="40"/>
      <c r="H28" s="40"/>
      <c r="I28" s="40"/>
      <c r="J28" s="40"/>
      <c r="K28" s="40"/>
      <c r="L28" s="148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8" customFormat="1" ht="16.5" customHeight="1">
      <c r="A29" s="151"/>
      <c r="B29" s="152"/>
      <c r="C29" s="151"/>
      <c r="D29" s="151"/>
      <c r="E29" s="153" t="s">
        <v>19</v>
      </c>
      <c r="F29" s="153"/>
      <c r="G29" s="153"/>
      <c r="H29" s="153"/>
      <c r="I29" s="151"/>
      <c r="J29" s="151"/>
      <c r="K29" s="151"/>
      <c r="L29" s="154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</row>
    <row r="30" s="2" customFormat="1" ht="6.96" customHeight="1">
      <c r="A30" s="40"/>
      <c r="B30" s="46"/>
      <c r="C30" s="40"/>
      <c r="D30" s="40"/>
      <c r="E30" s="40"/>
      <c r="F30" s="40"/>
      <c r="G30" s="40"/>
      <c r="H30" s="40"/>
      <c r="I30" s="40"/>
      <c r="J30" s="40"/>
      <c r="K30" s="40"/>
      <c r="L30" s="148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2" customFormat="1" ht="6.96" customHeight="1">
      <c r="A31" s="40"/>
      <c r="B31" s="46"/>
      <c r="C31" s="40"/>
      <c r="D31" s="156"/>
      <c r="E31" s="156"/>
      <c r="F31" s="156"/>
      <c r="G31" s="156"/>
      <c r="H31" s="156"/>
      <c r="I31" s="156"/>
      <c r="J31" s="156"/>
      <c r="K31" s="156"/>
      <c r="L31" s="148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s="2" customFormat="1" ht="25.44" customHeight="1">
      <c r="A32" s="40"/>
      <c r="B32" s="46"/>
      <c r="C32" s="40"/>
      <c r="D32" s="157" t="s">
        <v>42</v>
      </c>
      <c r="E32" s="40"/>
      <c r="F32" s="40"/>
      <c r="G32" s="40"/>
      <c r="H32" s="40"/>
      <c r="I32" s="40"/>
      <c r="J32" s="158">
        <f>ROUND(J93, 2)</f>
        <v>0</v>
      </c>
      <c r="K32" s="40"/>
      <c r="L32" s="148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6"/>
      <c r="E33" s="156"/>
      <c r="F33" s="156"/>
      <c r="G33" s="156"/>
      <c r="H33" s="156"/>
      <c r="I33" s="156"/>
      <c r="J33" s="156"/>
      <c r="K33" s="156"/>
      <c r="L33" s="148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14.4" customHeight="1">
      <c r="A34" s="40"/>
      <c r="B34" s="46"/>
      <c r="C34" s="40"/>
      <c r="D34" s="40"/>
      <c r="E34" s="40"/>
      <c r="F34" s="159" t="s">
        <v>44</v>
      </c>
      <c r="G34" s="40"/>
      <c r="H34" s="40"/>
      <c r="I34" s="159" t="s">
        <v>43</v>
      </c>
      <c r="J34" s="159" t="s">
        <v>45</v>
      </c>
      <c r="K34" s="40"/>
      <c r="L34" s="148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14.4" customHeight="1">
      <c r="A35" s="40"/>
      <c r="B35" s="46"/>
      <c r="C35" s="40"/>
      <c r="D35" s="160" t="s">
        <v>46</v>
      </c>
      <c r="E35" s="146" t="s">
        <v>47</v>
      </c>
      <c r="F35" s="161">
        <f>ROUND((SUM(BE93:BE206)),  2)</f>
        <v>0</v>
      </c>
      <c r="G35" s="40"/>
      <c r="H35" s="40"/>
      <c r="I35" s="162">
        <v>0.20999999999999999</v>
      </c>
      <c r="J35" s="161">
        <f>ROUND(((SUM(BE93:BE206))*I35),  2)</f>
        <v>0</v>
      </c>
      <c r="K35" s="40"/>
      <c r="L35" s="148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146" t="s">
        <v>48</v>
      </c>
      <c r="F36" s="161">
        <f>ROUND((SUM(BF93:BF206)),  2)</f>
        <v>0</v>
      </c>
      <c r="G36" s="40"/>
      <c r="H36" s="40"/>
      <c r="I36" s="162">
        <v>0.14999999999999999</v>
      </c>
      <c r="J36" s="161">
        <f>ROUND(((SUM(BF93:BF206))*I36),  2)</f>
        <v>0</v>
      </c>
      <c r="K36" s="40"/>
      <c r="L36" s="148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46" t="s">
        <v>49</v>
      </c>
      <c r="F37" s="161">
        <f>ROUND((SUM(BG93:BG206)),  2)</f>
        <v>0</v>
      </c>
      <c r="G37" s="40"/>
      <c r="H37" s="40"/>
      <c r="I37" s="162">
        <v>0.20999999999999999</v>
      </c>
      <c r="J37" s="161">
        <f>0</f>
        <v>0</v>
      </c>
      <c r="K37" s="40"/>
      <c r="L37" s="148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hidden="1" s="2" customFormat="1" ht="14.4" customHeight="1">
      <c r="A38" s="40"/>
      <c r="B38" s="46"/>
      <c r="C38" s="40"/>
      <c r="D38" s="40"/>
      <c r="E38" s="146" t="s">
        <v>50</v>
      </c>
      <c r="F38" s="161">
        <f>ROUND((SUM(BH93:BH206)),  2)</f>
        <v>0</v>
      </c>
      <c r="G38" s="40"/>
      <c r="H38" s="40"/>
      <c r="I38" s="162">
        <v>0.14999999999999999</v>
      </c>
      <c r="J38" s="161">
        <f>0</f>
        <v>0</v>
      </c>
      <c r="K38" s="40"/>
      <c r="L38" s="148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6" t="s">
        <v>51</v>
      </c>
      <c r="F39" s="161">
        <f>ROUND((SUM(BI93:BI206)),  2)</f>
        <v>0</v>
      </c>
      <c r="G39" s="40"/>
      <c r="H39" s="40"/>
      <c r="I39" s="162">
        <v>0</v>
      </c>
      <c r="J39" s="161">
        <f>0</f>
        <v>0</v>
      </c>
      <c r="K39" s="40"/>
      <c r="L39" s="148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s="2" customFormat="1" ht="6.96" customHeight="1">
      <c r="A40" s="40"/>
      <c r="B40" s="46"/>
      <c r="C40" s="40"/>
      <c r="D40" s="40"/>
      <c r="E40" s="40"/>
      <c r="F40" s="40"/>
      <c r="G40" s="40"/>
      <c r="H40" s="40"/>
      <c r="I40" s="40"/>
      <c r="J40" s="40"/>
      <c r="K40" s="40"/>
      <c r="L40" s="148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s="2" customFormat="1" ht="25.44" customHeight="1">
      <c r="A41" s="40"/>
      <c r="B41" s="46"/>
      <c r="C41" s="163"/>
      <c r="D41" s="164" t="s">
        <v>52</v>
      </c>
      <c r="E41" s="165"/>
      <c r="F41" s="165"/>
      <c r="G41" s="166" t="s">
        <v>53</v>
      </c>
      <c r="H41" s="167" t="s">
        <v>54</v>
      </c>
      <c r="I41" s="165"/>
      <c r="J41" s="168">
        <f>SUM(J32:J39)</f>
        <v>0</v>
      </c>
      <c r="K41" s="169"/>
      <c r="L41" s="148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14.4" customHeight="1">
      <c r="A42" s="40"/>
      <c r="B42" s="170"/>
      <c r="C42" s="171"/>
      <c r="D42" s="171"/>
      <c r="E42" s="171"/>
      <c r="F42" s="171"/>
      <c r="G42" s="171"/>
      <c r="H42" s="171"/>
      <c r="I42" s="171"/>
      <c r="J42" s="171"/>
      <c r="K42" s="171"/>
      <c r="L42" s="148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6" s="2" customFormat="1" ht="6.96" customHeight="1">
      <c r="A46" s="40"/>
      <c r="B46" s="172"/>
      <c r="C46" s="173"/>
      <c r="D46" s="173"/>
      <c r="E46" s="173"/>
      <c r="F46" s="173"/>
      <c r="G46" s="173"/>
      <c r="H46" s="173"/>
      <c r="I46" s="173"/>
      <c r="J46" s="173"/>
      <c r="K46" s="173"/>
      <c r="L46" s="148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s="2" customFormat="1" ht="24.96" customHeight="1">
      <c r="A47" s="40"/>
      <c r="B47" s="41"/>
      <c r="C47" s="25" t="s">
        <v>284</v>
      </c>
      <c r="D47" s="42"/>
      <c r="E47" s="42"/>
      <c r="F47" s="42"/>
      <c r="G47" s="42"/>
      <c r="H47" s="42"/>
      <c r="I47" s="42"/>
      <c r="J47" s="42"/>
      <c r="K47" s="42"/>
      <c r="L47" s="148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s="2" customFormat="1" ht="6.96" customHeight="1">
      <c r="A48" s="40"/>
      <c r="B48" s="41"/>
      <c r="C48" s="42"/>
      <c r="D48" s="42"/>
      <c r="E48" s="42"/>
      <c r="F48" s="42"/>
      <c r="G48" s="42"/>
      <c r="H48" s="42"/>
      <c r="I48" s="42"/>
      <c r="J48" s="42"/>
      <c r="K48" s="42"/>
      <c r="L48" s="148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12" customHeight="1">
      <c r="A49" s="40"/>
      <c r="B49" s="41"/>
      <c r="C49" s="34" t="s">
        <v>16</v>
      </c>
      <c r="D49" s="42"/>
      <c r="E49" s="42"/>
      <c r="F49" s="42"/>
      <c r="G49" s="42"/>
      <c r="H49" s="42"/>
      <c r="I49" s="42"/>
      <c r="J49" s="42"/>
      <c r="K49" s="42"/>
      <c r="L49" s="148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26.25" customHeight="1">
      <c r="A50" s="40"/>
      <c r="B50" s="41"/>
      <c r="C50" s="42"/>
      <c r="D50" s="42"/>
      <c r="E50" s="174" t="str">
        <f>E7</f>
        <v>PROJEKT NA STAVBU HALY PRO DEPONACI SILNIČNÍCH VOZIDEL JHV VE VOZOVNĚ STŘEŠOVICE</v>
      </c>
      <c r="F50" s="34"/>
      <c r="G50" s="34"/>
      <c r="H50" s="34"/>
      <c r="I50" s="42"/>
      <c r="J50" s="42"/>
      <c r="K50" s="42"/>
      <c r="L50" s="148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1" customFormat="1" ht="12" customHeight="1">
      <c r="B51" s="23"/>
      <c r="C51" s="34" t="s">
        <v>187</v>
      </c>
      <c r="D51" s="24"/>
      <c r="E51" s="24"/>
      <c r="F51" s="24"/>
      <c r="G51" s="24"/>
      <c r="H51" s="24"/>
      <c r="I51" s="24"/>
      <c r="J51" s="24"/>
      <c r="K51" s="24"/>
      <c r="L51" s="22"/>
    </row>
    <row r="52" s="2" customFormat="1" ht="16.5" customHeight="1">
      <c r="A52" s="40"/>
      <c r="B52" s="41"/>
      <c r="C52" s="42"/>
      <c r="D52" s="42"/>
      <c r="E52" s="174" t="s">
        <v>5757</v>
      </c>
      <c r="F52" s="42"/>
      <c r="G52" s="42"/>
      <c r="H52" s="42"/>
      <c r="I52" s="42"/>
      <c r="J52" s="42"/>
      <c r="K52" s="42"/>
      <c r="L52" s="148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2" customFormat="1" ht="12" customHeight="1">
      <c r="A53" s="40"/>
      <c r="B53" s="41"/>
      <c r="C53" s="34" t="s">
        <v>195</v>
      </c>
      <c r="D53" s="42"/>
      <c r="E53" s="42"/>
      <c r="F53" s="42"/>
      <c r="G53" s="42"/>
      <c r="H53" s="42"/>
      <c r="I53" s="42"/>
      <c r="J53" s="42"/>
      <c r="K53" s="42"/>
      <c r="L53" s="148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s="2" customFormat="1" ht="16.5" customHeight="1">
      <c r="A54" s="40"/>
      <c r="B54" s="41"/>
      <c r="C54" s="42"/>
      <c r="D54" s="42"/>
      <c r="E54" s="71" t="str">
        <f>E11</f>
        <v>SO-04.A - NOVÁ KANALIZAČNÍ PŘÍPOJKA S ULIČNÍ VPUSTÍ</v>
      </c>
      <c r="F54" s="42"/>
      <c r="G54" s="42"/>
      <c r="H54" s="42"/>
      <c r="I54" s="42"/>
      <c r="J54" s="42"/>
      <c r="K54" s="42"/>
      <c r="L54" s="148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s="2" customFormat="1" ht="6.96" customHeight="1">
      <c r="A55" s="40"/>
      <c r="B55" s="41"/>
      <c r="C55" s="42"/>
      <c r="D55" s="42"/>
      <c r="E55" s="42"/>
      <c r="F55" s="42"/>
      <c r="G55" s="42"/>
      <c r="H55" s="42"/>
      <c r="I55" s="42"/>
      <c r="J55" s="42"/>
      <c r="K55" s="42"/>
      <c r="L55" s="148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s="2" customFormat="1" ht="12" customHeight="1">
      <c r="A56" s="40"/>
      <c r="B56" s="41"/>
      <c r="C56" s="34" t="s">
        <v>21</v>
      </c>
      <c r="D56" s="42"/>
      <c r="E56" s="42"/>
      <c r="F56" s="29" t="str">
        <f>F14</f>
        <v xml:space="preserve">Patočkova č.p. 132 a 460, Na Ořechovce č.p. 1062 </v>
      </c>
      <c r="G56" s="42"/>
      <c r="H56" s="42"/>
      <c r="I56" s="34" t="s">
        <v>23</v>
      </c>
      <c r="J56" s="74" t="str">
        <f>IF(J14="","",J14)</f>
        <v>30. 1. 2023</v>
      </c>
      <c r="K56" s="42"/>
      <c r="L56" s="148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6.96" customHeight="1">
      <c r="A57" s="40"/>
      <c r="B57" s="41"/>
      <c r="C57" s="42"/>
      <c r="D57" s="42"/>
      <c r="E57" s="42"/>
      <c r="F57" s="42"/>
      <c r="G57" s="42"/>
      <c r="H57" s="42"/>
      <c r="I57" s="42"/>
      <c r="J57" s="42"/>
      <c r="K57" s="42"/>
      <c r="L57" s="148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5.15" customHeight="1">
      <c r="A58" s="40"/>
      <c r="B58" s="41"/>
      <c r="C58" s="34" t="s">
        <v>25</v>
      </c>
      <c r="D58" s="42"/>
      <c r="E58" s="42"/>
      <c r="F58" s="29" t="str">
        <f>E17</f>
        <v>Dopravní podnik hl. m. Prahy, akciová společnost</v>
      </c>
      <c r="G58" s="42"/>
      <c r="H58" s="42"/>
      <c r="I58" s="34" t="s">
        <v>33</v>
      </c>
      <c r="J58" s="38" t="str">
        <f>E23</f>
        <v>SAGASTA, s.r.o.</v>
      </c>
      <c r="K58" s="42"/>
      <c r="L58" s="148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15.15" customHeight="1">
      <c r="A59" s="40"/>
      <c r="B59" s="41"/>
      <c r="C59" s="34" t="s">
        <v>31</v>
      </c>
      <c r="D59" s="42"/>
      <c r="E59" s="42"/>
      <c r="F59" s="29" t="str">
        <f>IF(E20="","",E20)</f>
        <v>Vyplň údaj</v>
      </c>
      <c r="G59" s="42"/>
      <c r="H59" s="42"/>
      <c r="I59" s="34" t="s">
        <v>38</v>
      </c>
      <c r="J59" s="38" t="str">
        <f>E26</f>
        <v>Tomáš Krhutek</v>
      </c>
      <c r="K59" s="42"/>
      <c r="L59" s="148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0.32" customHeight="1">
      <c r="A60" s="40"/>
      <c r="B60" s="41"/>
      <c r="C60" s="42"/>
      <c r="D60" s="42"/>
      <c r="E60" s="42"/>
      <c r="F60" s="42"/>
      <c r="G60" s="42"/>
      <c r="H60" s="42"/>
      <c r="I60" s="42"/>
      <c r="J60" s="42"/>
      <c r="K60" s="42"/>
      <c r="L60" s="148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29.28" customHeight="1">
      <c r="A61" s="40"/>
      <c r="B61" s="41"/>
      <c r="C61" s="175" t="s">
        <v>285</v>
      </c>
      <c r="D61" s="176"/>
      <c r="E61" s="176"/>
      <c r="F61" s="176"/>
      <c r="G61" s="176"/>
      <c r="H61" s="176"/>
      <c r="I61" s="176"/>
      <c r="J61" s="177" t="s">
        <v>286</v>
      </c>
      <c r="K61" s="176"/>
      <c r="L61" s="148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10.32" customHeight="1">
      <c r="A62" s="40"/>
      <c r="B62" s="41"/>
      <c r="C62" s="42"/>
      <c r="D62" s="42"/>
      <c r="E62" s="42"/>
      <c r="F62" s="42"/>
      <c r="G62" s="42"/>
      <c r="H62" s="42"/>
      <c r="I62" s="42"/>
      <c r="J62" s="42"/>
      <c r="K62" s="42"/>
      <c r="L62" s="148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22.8" customHeight="1">
      <c r="A63" s="40"/>
      <c r="B63" s="41"/>
      <c r="C63" s="178" t="s">
        <v>74</v>
      </c>
      <c r="D63" s="42"/>
      <c r="E63" s="42"/>
      <c r="F63" s="42"/>
      <c r="G63" s="42"/>
      <c r="H63" s="42"/>
      <c r="I63" s="42"/>
      <c r="J63" s="104">
        <f>J93</f>
        <v>0</v>
      </c>
      <c r="K63" s="42"/>
      <c r="L63" s="148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U63" s="19" t="s">
        <v>287</v>
      </c>
    </row>
    <row r="64" s="9" customFormat="1" ht="24.96" customHeight="1">
      <c r="A64" s="9"/>
      <c r="B64" s="179"/>
      <c r="C64" s="180"/>
      <c r="D64" s="181" t="s">
        <v>5907</v>
      </c>
      <c r="E64" s="182"/>
      <c r="F64" s="182"/>
      <c r="G64" s="182"/>
      <c r="H64" s="182"/>
      <c r="I64" s="182"/>
      <c r="J64" s="183">
        <f>J94</f>
        <v>0</v>
      </c>
      <c r="K64" s="180"/>
      <c r="L64" s="184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="9" customFormat="1" ht="24.96" customHeight="1">
      <c r="A65" s="9"/>
      <c r="B65" s="179"/>
      <c r="C65" s="180"/>
      <c r="D65" s="181" t="s">
        <v>5760</v>
      </c>
      <c r="E65" s="182"/>
      <c r="F65" s="182"/>
      <c r="G65" s="182"/>
      <c r="H65" s="182"/>
      <c r="I65" s="182"/>
      <c r="J65" s="183">
        <f>J129</f>
        <v>0</v>
      </c>
      <c r="K65" s="180"/>
      <c r="L65" s="184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s="9" customFormat="1" ht="24.96" customHeight="1">
      <c r="A66" s="9"/>
      <c r="B66" s="179"/>
      <c r="C66" s="180"/>
      <c r="D66" s="181" t="s">
        <v>288</v>
      </c>
      <c r="E66" s="182"/>
      <c r="F66" s="182"/>
      <c r="G66" s="182"/>
      <c r="H66" s="182"/>
      <c r="I66" s="182"/>
      <c r="J66" s="183">
        <f>J134</f>
        <v>0</v>
      </c>
      <c r="K66" s="180"/>
      <c r="L66" s="184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="10" customFormat="1" ht="19.92" customHeight="1">
      <c r="A67" s="10"/>
      <c r="B67" s="185"/>
      <c r="C67" s="127"/>
      <c r="D67" s="186" t="s">
        <v>289</v>
      </c>
      <c r="E67" s="187"/>
      <c r="F67" s="187"/>
      <c r="G67" s="187"/>
      <c r="H67" s="187"/>
      <c r="I67" s="187"/>
      <c r="J67" s="188">
        <f>J135</f>
        <v>0</v>
      </c>
      <c r="K67" s="127"/>
      <c r="L67" s="189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s="10" customFormat="1" ht="19.92" customHeight="1">
      <c r="A68" s="10"/>
      <c r="B68" s="185"/>
      <c r="C68" s="127"/>
      <c r="D68" s="186" t="s">
        <v>5908</v>
      </c>
      <c r="E68" s="187"/>
      <c r="F68" s="187"/>
      <c r="G68" s="187"/>
      <c r="H68" s="187"/>
      <c r="I68" s="187"/>
      <c r="J68" s="188">
        <f>J170</f>
        <v>0</v>
      </c>
      <c r="K68" s="127"/>
      <c r="L68" s="189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 s="10" customFormat="1" ht="19.92" customHeight="1">
      <c r="A69" s="10"/>
      <c r="B69" s="185"/>
      <c r="C69" s="127"/>
      <c r="D69" s="186" t="s">
        <v>294</v>
      </c>
      <c r="E69" s="187"/>
      <c r="F69" s="187"/>
      <c r="G69" s="187"/>
      <c r="H69" s="187"/>
      <c r="I69" s="187"/>
      <c r="J69" s="188">
        <f>J184</f>
        <v>0</v>
      </c>
      <c r="K69" s="127"/>
      <c r="L69" s="189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="10" customFormat="1" ht="19.92" customHeight="1">
      <c r="A70" s="10"/>
      <c r="B70" s="185"/>
      <c r="C70" s="127"/>
      <c r="D70" s="186" t="s">
        <v>296</v>
      </c>
      <c r="E70" s="187"/>
      <c r="F70" s="187"/>
      <c r="G70" s="187"/>
      <c r="H70" s="187"/>
      <c r="I70" s="187"/>
      <c r="J70" s="188">
        <f>J189</f>
        <v>0</v>
      </c>
      <c r="K70" s="127"/>
      <c r="L70" s="189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="10" customFormat="1" ht="19.92" customHeight="1">
      <c r="A71" s="10"/>
      <c r="B71" s="185"/>
      <c r="C71" s="127"/>
      <c r="D71" s="186" t="s">
        <v>297</v>
      </c>
      <c r="E71" s="187"/>
      <c r="F71" s="187"/>
      <c r="G71" s="187"/>
      <c r="H71" s="187"/>
      <c r="I71" s="187"/>
      <c r="J71" s="188">
        <f>J203</f>
        <v>0</v>
      </c>
      <c r="K71" s="127"/>
      <c r="L71" s="189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s="2" customFormat="1" ht="21.84" customHeight="1">
      <c r="A72" s="40"/>
      <c r="B72" s="41"/>
      <c r="C72" s="42"/>
      <c r="D72" s="42"/>
      <c r="E72" s="42"/>
      <c r="F72" s="42"/>
      <c r="G72" s="42"/>
      <c r="H72" s="42"/>
      <c r="I72" s="42"/>
      <c r="J72" s="42"/>
      <c r="K72" s="42"/>
      <c r="L72" s="148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</row>
    <row r="73" s="2" customFormat="1" ht="6.96" customHeight="1">
      <c r="A73" s="40"/>
      <c r="B73" s="61"/>
      <c r="C73" s="62"/>
      <c r="D73" s="62"/>
      <c r="E73" s="62"/>
      <c r="F73" s="62"/>
      <c r="G73" s="62"/>
      <c r="H73" s="62"/>
      <c r="I73" s="62"/>
      <c r="J73" s="62"/>
      <c r="K73" s="62"/>
      <c r="L73" s="148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7" s="2" customFormat="1" ht="6.96" customHeight="1">
      <c r="A77" s="40"/>
      <c r="B77" s="63"/>
      <c r="C77" s="64"/>
      <c r="D77" s="64"/>
      <c r="E77" s="64"/>
      <c r="F77" s="64"/>
      <c r="G77" s="64"/>
      <c r="H77" s="64"/>
      <c r="I77" s="64"/>
      <c r="J77" s="64"/>
      <c r="K77" s="64"/>
      <c r="L77" s="148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 s="2" customFormat="1" ht="24.96" customHeight="1">
      <c r="A78" s="40"/>
      <c r="B78" s="41"/>
      <c r="C78" s="25" t="s">
        <v>319</v>
      </c>
      <c r="D78" s="42"/>
      <c r="E78" s="42"/>
      <c r="F78" s="42"/>
      <c r="G78" s="42"/>
      <c r="H78" s="42"/>
      <c r="I78" s="42"/>
      <c r="J78" s="42"/>
      <c r="K78" s="42"/>
      <c r="L78" s="148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2" customFormat="1" ht="6.96" customHeight="1">
      <c r="A79" s="40"/>
      <c r="B79" s="41"/>
      <c r="C79" s="42"/>
      <c r="D79" s="42"/>
      <c r="E79" s="42"/>
      <c r="F79" s="42"/>
      <c r="G79" s="42"/>
      <c r="H79" s="42"/>
      <c r="I79" s="42"/>
      <c r="J79" s="42"/>
      <c r="K79" s="42"/>
      <c r="L79" s="148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12" customHeight="1">
      <c r="A80" s="40"/>
      <c r="B80" s="41"/>
      <c r="C80" s="34" t="s">
        <v>16</v>
      </c>
      <c r="D80" s="42"/>
      <c r="E80" s="42"/>
      <c r="F80" s="42"/>
      <c r="G80" s="42"/>
      <c r="H80" s="42"/>
      <c r="I80" s="42"/>
      <c r="J80" s="42"/>
      <c r="K80" s="42"/>
      <c r="L80" s="148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26.25" customHeight="1">
      <c r="A81" s="40"/>
      <c r="B81" s="41"/>
      <c r="C81" s="42"/>
      <c r="D81" s="42"/>
      <c r="E81" s="174" t="str">
        <f>E7</f>
        <v>PROJEKT NA STAVBU HALY PRO DEPONACI SILNIČNÍCH VOZIDEL JHV VE VOZOVNĚ STŘEŠOVICE</v>
      </c>
      <c r="F81" s="34"/>
      <c r="G81" s="34"/>
      <c r="H81" s="34"/>
      <c r="I81" s="42"/>
      <c r="J81" s="42"/>
      <c r="K81" s="42"/>
      <c r="L81" s="148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1" customFormat="1" ht="12" customHeight="1">
      <c r="B82" s="23"/>
      <c r="C82" s="34" t="s">
        <v>187</v>
      </c>
      <c r="D82" s="24"/>
      <c r="E82" s="24"/>
      <c r="F82" s="24"/>
      <c r="G82" s="24"/>
      <c r="H82" s="24"/>
      <c r="I82" s="24"/>
      <c r="J82" s="24"/>
      <c r="K82" s="24"/>
      <c r="L82" s="22"/>
    </row>
    <row r="83" s="2" customFormat="1" ht="16.5" customHeight="1">
      <c r="A83" s="40"/>
      <c r="B83" s="41"/>
      <c r="C83" s="42"/>
      <c r="D83" s="42"/>
      <c r="E83" s="174" t="s">
        <v>5757</v>
      </c>
      <c r="F83" s="42"/>
      <c r="G83" s="42"/>
      <c r="H83" s="42"/>
      <c r="I83" s="42"/>
      <c r="J83" s="42"/>
      <c r="K83" s="42"/>
      <c r="L83" s="148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="2" customFormat="1" ht="12" customHeight="1">
      <c r="A84" s="40"/>
      <c r="B84" s="41"/>
      <c r="C84" s="34" t="s">
        <v>195</v>
      </c>
      <c r="D84" s="42"/>
      <c r="E84" s="42"/>
      <c r="F84" s="42"/>
      <c r="G84" s="42"/>
      <c r="H84" s="42"/>
      <c r="I84" s="42"/>
      <c r="J84" s="42"/>
      <c r="K84" s="42"/>
      <c r="L84" s="148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 s="2" customFormat="1" ht="16.5" customHeight="1">
      <c r="A85" s="40"/>
      <c r="B85" s="41"/>
      <c r="C85" s="42"/>
      <c r="D85" s="42"/>
      <c r="E85" s="71" t="str">
        <f>E11</f>
        <v>SO-04.A - NOVÁ KANALIZAČNÍ PŘÍPOJKA S ULIČNÍ VPUSTÍ</v>
      </c>
      <c r="F85" s="42"/>
      <c r="G85" s="42"/>
      <c r="H85" s="42"/>
      <c r="I85" s="42"/>
      <c r="J85" s="42"/>
      <c r="K85" s="42"/>
      <c r="L85" s="148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="2" customFormat="1" ht="6.96" customHeight="1">
      <c r="A86" s="40"/>
      <c r="B86" s="41"/>
      <c r="C86" s="42"/>
      <c r="D86" s="42"/>
      <c r="E86" s="42"/>
      <c r="F86" s="42"/>
      <c r="G86" s="42"/>
      <c r="H86" s="42"/>
      <c r="I86" s="42"/>
      <c r="J86" s="42"/>
      <c r="K86" s="42"/>
      <c r="L86" s="148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12" customHeight="1">
      <c r="A87" s="40"/>
      <c r="B87" s="41"/>
      <c r="C87" s="34" t="s">
        <v>21</v>
      </c>
      <c r="D87" s="42"/>
      <c r="E87" s="42"/>
      <c r="F87" s="29" t="str">
        <f>F14</f>
        <v xml:space="preserve">Patočkova č.p. 132 a 460, Na Ořechovce č.p. 1062 </v>
      </c>
      <c r="G87" s="42"/>
      <c r="H87" s="42"/>
      <c r="I87" s="34" t="s">
        <v>23</v>
      </c>
      <c r="J87" s="74" t="str">
        <f>IF(J14="","",J14)</f>
        <v>30. 1. 2023</v>
      </c>
      <c r="K87" s="42"/>
      <c r="L87" s="148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2" customFormat="1" ht="6.96" customHeight="1">
      <c r="A88" s="40"/>
      <c r="B88" s="41"/>
      <c r="C88" s="42"/>
      <c r="D88" s="42"/>
      <c r="E88" s="42"/>
      <c r="F88" s="42"/>
      <c r="G88" s="42"/>
      <c r="H88" s="42"/>
      <c r="I88" s="42"/>
      <c r="J88" s="42"/>
      <c r="K88" s="42"/>
      <c r="L88" s="148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 s="2" customFormat="1" ht="15.15" customHeight="1">
      <c r="A89" s="40"/>
      <c r="B89" s="41"/>
      <c r="C89" s="34" t="s">
        <v>25</v>
      </c>
      <c r="D89" s="42"/>
      <c r="E89" s="42"/>
      <c r="F89" s="29" t="str">
        <f>E17</f>
        <v>Dopravní podnik hl. m. Prahy, akciová společnost</v>
      </c>
      <c r="G89" s="42"/>
      <c r="H89" s="42"/>
      <c r="I89" s="34" t="s">
        <v>33</v>
      </c>
      <c r="J89" s="38" t="str">
        <f>E23</f>
        <v>SAGASTA, s.r.o.</v>
      </c>
      <c r="K89" s="42"/>
      <c r="L89" s="148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 s="2" customFormat="1" ht="15.15" customHeight="1">
      <c r="A90" s="40"/>
      <c r="B90" s="41"/>
      <c r="C90" s="34" t="s">
        <v>31</v>
      </c>
      <c r="D90" s="42"/>
      <c r="E90" s="42"/>
      <c r="F90" s="29" t="str">
        <f>IF(E20="","",E20)</f>
        <v>Vyplň údaj</v>
      </c>
      <c r="G90" s="42"/>
      <c r="H90" s="42"/>
      <c r="I90" s="34" t="s">
        <v>38</v>
      </c>
      <c r="J90" s="38" t="str">
        <f>E26</f>
        <v>Tomáš Krhutek</v>
      </c>
      <c r="K90" s="42"/>
      <c r="L90" s="148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 s="2" customFormat="1" ht="10.32" customHeight="1">
      <c r="A91" s="40"/>
      <c r="B91" s="41"/>
      <c r="C91" s="42"/>
      <c r="D91" s="42"/>
      <c r="E91" s="42"/>
      <c r="F91" s="42"/>
      <c r="G91" s="42"/>
      <c r="H91" s="42"/>
      <c r="I91" s="42"/>
      <c r="J91" s="42"/>
      <c r="K91" s="42"/>
      <c r="L91" s="148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2" s="11" customFormat="1" ht="29.28" customHeight="1">
      <c r="A92" s="190"/>
      <c r="B92" s="191"/>
      <c r="C92" s="192" t="s">
        <v>320</v>
      </c>
      <c r="D92" s="193" t="s">
        <v>61</v>
      </c>
      <c r="E92" s="193" t="s">
        <v>57</v>
      </c>
      <c r="F92" s="193" t="s">
        <v>58</v>
      </c>
      <c r="G92" s="193" t="s">
        <v>321</v>
      </c>
      <c r="H92" s="193" t="s">
        <v>322</v>
      </c>
      <c r="I92" s="193" t="s">
        <v>323</v>
      </c>
      <c r="J92" s="193" t="s">
        <v>286</v>
      </c>
      <c r="K92" s="194" t="s">
        <v>324</v>
      </c>
      <c r="L92" s="195"/>
      <c r="M92" s="94" t="s">
        <v>19</v>
      </c>
      <c r="N92" s="95" t="s">
        <v>46</v>
      </c>
      <c r="O92" s="95" t="s">
        <v>325</v>
      </c>
      <c r="P92" s="95" t="s">
        <v>326</v>
      </c>
      <c r="Q92" s="95" t="s">
        <v>327</v>
      </c>
      <c r="R92" s="95" t="s">
        <v>328</v>
      </c>
      <c r="S92" s="95" t="s">
        <v>329</v>
      </c>
      <c r="T92" s="95" t="s">
        <v>330</v>
      </c>
      <c r="U92" s="96" t="s">
        <v>331</v>
      </c>
      <c r="V92" s="190"/>
      <c r="W92" s="190"/>
      <c r="X92" s="190"/>
      <c r="Y92" s="190"/>
      <c r="Z92" s="190"/>
      <c r="AA92" s="190"/>
      <c r="AB92" s="190"/>
      <c r="AC92" s="190"/>
      <c r="AD92" s="190"/>
      <c r="AE92" s="190"/>
    </row>
    <row r="93" s="2" customFormat="1" ht="22.8" customHeight="1">
      <c r="A93" s="40"/>
      <c r="B93" s="41"/>
      <c r="C93" s="101" t="s">
        <v>332</v>
      </c>
      <c r="D93" s="42"/>
      <c r="E93" s="42"/>
      <c r="F93" s="42"/>
      <c r="G93" s="42"/>
      <c r="H93" s="42"/>
      <c r="I93" s="42"/>
      <c r="J93" s="196">
        <f>BK93</f>
        <v>0</v>
      </c>
      <c r="K93" s="42"/>
      <c r="L93" s="46"/>
      <c r="M93" s="97"/>
      <c r="N93" s="197"/>
      <c r="O93" s="98"/>
      <c r="P93" s="198">
        <f>P94+P129+P134</f>
        <v>0</v>
      </c>
      <c r="Q93" s="98"/>
      <c r="R93" s="198">
        <f>R94+R129+R134</f>
        <v>7.1531450000000003</v>
      </c>
      <c r="S93" s="98"/>
      <c r="T93" s="198">
        <f>T94+T129+T134</f>
        <v>1.8479999999999999</v>
      </c>
      <c r="U93" s="99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T93" s="19" t="s">
        <v>75</v>
      </c>
      <c r="AU93" s="19" t="s">
        <v>287</v>
      </c>
      <c r="BK93" s="199">
        <f>BK94+BK129+BK134</f>
        <v>0</v>
      </c>
    </row>
    <row r="94" s="12" customFormat="1" ht="25.92" customHeight="1">
      <c r="A94" s="12"/>
      <c r="B94" s="200"/>
      <c r="C94" s="201"/>
      <c r="D94" s="202" t="s">
        <v>75</v>
      </c>
      <c r="E94" s="203" t="s">
        <v>3118</v>
      </c>
      <c r="F94" s="203" t="s">
        <v>5909</v>
      </c>
      <c r="G94" s="201"/>
      <c r="H94" s="201"/>
      <c r="I94" s="204"/>
      <c r="J94" s="205">
        <f>BK94</f>
        <v>0</v>
      </c>
      <c r="K94" s="201"/>
      <c r="L94" s="206"/>
      <c r="M94" s="207"/>
      <c r="N94" s="208"/>
      <c r="O94" s="208"/>
      <c r="P94" s="209">
        <f>SUM(P95:P128)</f>
        <v>0</v>
      </c>
      <c r="Q94" s="208"/>
      <c r="R94" s="209">
        <f>SUM(R95:R128)</f>
        <v>1.2131449999999999</v>
      </c>
      <c r="S94" s="208"/>
      <c r="T94" s="209">
        <f>SUM(T95:T128)</f>
        <v>0</v>
      </c>
      <c r="U94" s="210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R94" s="211" t="s">
        <v>83</v>
      </c>
      <c r="AT94" s="212" t="s">
        <v>75</v>
      </c>
      <c r="AU94" s="212" t="s">
        <v>76</v>
      </c>
      <c r="AY94" s="211" t="s">
        <v>335</v>
      </c>
      <c r="BK94" s="213">
        <f>SUM(BK95:BK128)</f>
        <v>0</v>
      </c>
    </row>
    <row r="95" s="2" customFormat="1" ht="21.75" customHeight="1">
      <c r="A95" s="40"/>
      <c r="B95" s="41"/>
      <c r="C95" s="216" t="s">
        <v>83</v>
      </c>
      <c r="D95" s="216" t="s">
        <v>337</v>
      </c>
      <c r="E95" s="217" t="s">
        <v>5910</v>
      </c>
      <c r="F95" s="218" t="s">
        <v>5911</v>
      </c>
      <c r="G95" s="219" t="s">
        <v>618</v>
      </c>
      <c r="H95" s="220">
        <v>11</v>
      </c>
      <c r="I95" s="221"/>
      <c r="J95" s="222">
        <f>ROUND(I95*H95,2)</f>
        <v>0</v>
      </c>
      <c r="K95" s="218" t="s">
        <v>341</v>
      </c>
      <c r="L95" s="46"/>
      <c r="M95" s="223" t="s">
        <v>19</v>
      </c>
      <c r="N95" s="224" t="s">
        <v>47</v>
      </c>
      <c r="O95" s="86"/>
      <c r="P95" s="225">
        <f>O95*H95</f>
        <v>0</v>
      </c>
      <c r="Q95" s="225">
        <v>4.0000000000000003E-05</v>
      </c>
      <c r="R95" s="225">
        <f>Q95*H95</f>
        <v>0.00044000000000000002</v>
      </c>
      <c r="S95" s="225">
        <v>0</v>
      </c>
      <c r="T95" s="225">
        <f>S95*H95</f>
        <v>0</v>
      </c>
      <c r="U95" s="226" t="s">
        <v>19</v>
      </c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R95" s="227" t="s">
        <v>103</v>
      </c>
      <c r="AT95" s="227" t="s">
        <v>337</v>
      </c>
      <c r="AU95" s="227" t="s">
        <v>83</v>
      </c>
      <c r="AY95" s="19" t="s">
        <v>335</v>
      </c>
      <c r="BE95" s="228">
        <f>IF(N95="základní",J95,0)</f>
        <v>0</v>
      </c>
      <c r="BF95" s="228">
        <f>IF(N95="snížená",J95,0)</f>
        <v>0</v>
      </c>
      <c r="BG95" s="228">
        <f>IF(N95="zákl. přenesená",J95,0)</f>
        <v>0</v>
      </c>
      <c r="BH95" s="228">
        <f>IF(N95="sníž. přenesená",J95,0)</f>
        <v>0</v>
      </c>
      <c r="BI95" s="228">
        <f>IF(N95="nulová",J95,0)</f>
        <v>0</v>
      </c>
      <c r="BJ95" s="19" t="s">
        <v>83</v>
      </c>
      <c r="BK95" s="228">
        <f>ROUND(I95*H95,2)</f>
        <v>0</v>
      </c>
      <c r="BL95" s="19" t="s">
        <v>103</v>
      </c>
      <c r="BM95" s="227" t="s">
        <v>5912</v>
      </c>
    </row>
    <row r="96" s="2" customFormat="1">
      <c r="A96" s="40"/>
      <c r="B96" s="41"/>
      <c r="C96" s="42"/>
      <c r="D96" s="229" t="s">
        <v>343</v>
      </c>
      <c r="E96" s="42"/>
      <c r="F96" s="230" t="s">
        <v>5913</v>
      </c>
      <c r="G96" s="42"/>
      <c r="H96" s="42"/>
      <c r="I96" s="231"/>
      <c r="J96" s="42"/>
      <c r="K96" s="42"/>
      <c r="L96" s="46"/>
      <c r="M96" s="232"/>
      <c r="N96" s="233"/>
      <c r="O96" s="86"/>
      <c r="P96" s="86"/>
      <c r="Q96" s="86"/>
      <c r="R96" s="86"/>
      <c r="S96" s="86"/>
      <c r="T96" s="86"/>
      <c r="U96" s="87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T96" s="19" t="s">
        <v>343</v>
      </c>
      <c r="AU96" s="19" t="s">
        <v>83</v>
      </c>
    </row>
    <row r="97" s="2" customFormat="1">
      <c r="A97" s="40"/>
      <c r="B97" s="41"/>
      <c r="C97" s="42"/>
      <c r="D97" s="234" t="s">
        <v>345</v>
      </c>
      <c r="E97" s="42"/>
      <c r="F97" s="235" t="s">
        <v>5914</v>
      </c>
      <c r="G97" s="42"/>
      <c r="H97" s="42"/>
      <c r="I97" s="231"/>
      <c r="J97" s="42"/>
      <c r="K97" s="42"/>
      <c r="L97" s="46"/>
      <c r="M97" s="232"/>
      <c r="N97" s="233"/>
      <c r="O97" s="86"/>
      <c r="P97" s="86"/>
      <c r="Q97" s="86"/>
      <c r="R97" s="86"/>
      <c r="S97" s="86"/>
      <c r="T97" s="86"/>
      <c r="U97" s="87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T97" s="19" t="s">
        <v>345</v>
      </c>
      <c r="AU97" s="19" t="s">
        <v>83</v>
      </c>
    </row>
    <row r="98" s="2" customFormat="1" ht="16.5" customHeight="1">
      <c r="A98" s="40"/>
      <c r="B98" s="41"/>
      <c r="C98" s="257" t="s">
        <v>103</v>
      </c>
      <c r="D98" s="257" t="s">
        <v>395</v>
      </c>
      <c r="E98" s="258" t="s">
        <v>5915</v>
      </c>
      <c r="F98" s="259" t="s">
        <v>5916</v>
      </c>
      <c r="G98" s="260" t="s">
        <v>618</v>
      </c>
      <c r="H98" s="261">
        <v>11.164999999999999</v>
      </c>
      <c r="I98" s="262"/>
      <c r="J98" s="263">
        <f>ROUND(I98*H98,2)</f>
        <v>0</v>
      </c>
      <c r="K98" s="259" t="s">
        <v>341</v>
      </c>
      <c r="L98" s="264"/>
      <c r="M98" s="265" t="s">
        <v>19</v>
      </c>
      <c r="N98" s="266" t="s">
        <v>47</v>
      </c>
      <c r="O98" s="86"/>
      <c r="P98" s="225">
        <f>O98*H98</f>
        <v>0</v>
      </c>
      <c r="Q98" s="225">
        <v>0.036999999999999998</v>
      </c>
      <c r="R98" s="225">
        <f>Q98*H98</f>
        <v>0.41310499999999994</v>
      </c>
      <c r="S98" s="225">
        <v>0</v>
      </c>
      <c r="T98" s="225">
        <f>S98*H98</f>
        <v>0</v>
      </c>
      <c r="U98" s="226" t="s">
        <v>19</v>
      </c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R98" s="227" t="s">
        <v>394</v>
      </c>
      <c r="AT98" s="227" t="s">
        <v>395</v>
      </c>
      <c r="AU98" s="227" t="s">
        <v>83</v>
      </c>
      <c r="AY98" s="19" t="s">
        <v>335</v>
      </c>
      <c r="BE98" s="228">
        <f>IF(N98="základní",J98,0)</f>
        <v>0</v>
      </c>
      <c r="BF98" s="228">
        <f>IF(N98="snížená",J98,0)</f>
        <v>0</v>
      </c>
      <c r="BG98" s="228">
        <f>IF(N98="zákl. přenesená",J98,0)</f>
        <v>0</v>
      </c>
      <c r="BH98" s="228">
        <f>IF(N98="sníž. přenesená",J98,0)</f>
        <v>0</v>
      </c>
      <c r="BI98" s="228">
        <f>IF(N98="nulová",J98,0)</f>
        <v>0</v>
      </c>
      <c r="BJ98" s="19" t="s">
        <v>83</v>
      </c>
      <c r="BK98" s="228">
        <f>ROUND(I98*H98,2)</f>
        <v>0</v>
      </c>
      <c r="BL98" s="19" t="s">
        <v>103</v>
      </c>
      <c r="BM98" s="227" t="s">
        <v>5917</v>
      </c>
    </row>
    <row r="99" s="2" customFormat="1">
      <c r="A99" s="40"/>
      <c r="B99" s="41"/>
      <c r="C99" s="42"/>
      <c r="D99" s="229" t="s">
        <v>343</v>
      </c>
      <c r="E99" s="42"/>
      <c r="F99" s="230" t="s">
        <v>5916</v>
      </c>
      <c r="G99" s="42"/>
      <c r="H99" s="42"/>
      <c r="I99" s="231"/>
      <c r="J99" s="42"/>
      <c r="K99" s="42"/>
      <c r="L99" s="46"/>
      <c r="M99" s="232"/>
      <c r="N99" s="233"/>
      <c r="O99" s="86"/>
      <c r="P99" s="86"/>
      <c r="Q99" s="86"/>
      <c r="R99" s="86"/>
      <c r="S99" s="86"/>
      <c r="T99" s="86"/>
      <c r="U99" s="87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T99" s="19" t="s">
        <v>343</v>
      </c>
      <c r="AU99" s="19" t="s">
        <v>83</v>
      </c>
    </row>
    <row r="100" s="13" customFormat="1">
      <c r="A100" s="13"/>
      <c r="B100" s="236"/>
      <c r="C100" s="237"/>
      <c r="D100" s="229" t="s">
        <v>347</v>
      </c>
      <c r="E100" s="237"/>
      <c r="F100" s="239" t="s">
        <v>5918</v>
      </c>
      <c r="G100" s="237"/>
      <c r="H100" s="240">
        <v>11.164999999999999</v>
      </c>
      <c r="I100" s="241"/>
      <c r="J100" s="237"/>
      <c r="K100" s="237"/>
      <c r="L100" s="242"/>
      <c r="M100" s="243"/>
      <c r="N100" s="244"/>
      <c r="O100" s="244"/>
      <c r="P100" s="244"/>
      <c r="Q100" s="244"/>
      <c r="R100" s="244"/>
      <c r="S100" s="244"/>
      <c r="T100" s="244"/>
      <c r="U100" s="245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T100" s="246" t="s">
        <v>347</v>
      </c>
      <c r="AU100" s="246" t="s">
        <v>83</v>
      </c>
      <c r="AV100" s="13" t="s">
        <v>85</v>
      </c>
      <c r="AW100" s="13" t="s">
        <v>4</v>
      </c>
      <c r="AX100" s="13" t="s">
        <v>83</v>
      </c>
      <c r="AY100" s="246" t="s">
        <v>335</v>
      </c>
    </row>
    <row r="101" s="2" customFormat="1" ht="16.5" customHeight="1">
      <c r="A101" s="40"/>
      <c r="B101" s="41"/>
      <c r="C101" s="216" t="s">
        <v>369</v>
      </c>
      <c r="D101" s="216" t="s">
        <v>337</v>
      </c>
      <c r="E101" s="217" t="s">
        <v>5919</v>
      </c>
      <c r="F101" s="218" t="s">
        <v>5920</v>
      </c>
      <c r="G101" s="219" t="s">
        <v>666</v>
      </c>
      <c r="H101" s="220">
        <v>2</v>
      </c>
      <c r="I101" s="221"/>
      <c r="J101" s="222">
        <f>ROUND(I101*H101,2)</f>
        <v>0</v>
      </c>
      <c r="K101" s="218" t="s">
        <v>341</v>
      </c>
      <c r="L101" s="46"/>
      <c r="M101" s="223" t="s">
        <v>19</v>
      </c>
      <c r="N101" s="224" t="s">
        <v>47</v>
      </c>
      <c r="O101" s="86"/>
      <c r="P101" s="225">
        <f>O101*H101</f>
        <v>0</v>
      </c>
      <c r="Q101" s="225">
        <v>6.9999999999999994E-05</v>
      </c>
      <c r="R101" s="225">
        <f>Q101*H101</f>
        <v>0.00013999999999999999</v>
      </c>
      <c r="S101" s="225">
        <v>0</v>
      </c>
      <c r="T101" s="225">
        <f>S101*H101</f>
        <v>0</v>
      </c>
      <c r="U101" s="226" t="s">
        <v>19</v>
      </c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R101" s="227" t="s">
        <v>103</v>
      </c>
      <c r="AT101" s="227" t="s">
        <v>337</v>
      </c>
      <c r="AU101" s="227" t="s">
        <v>83</v>
      </c>
      <c r="AY101" s="19" t="s">
        <v>335</v>
      </c>
      <c r="BE101" s="228">
        <f>IF(N101="základní",J101,0)</f>
        <v>0</v>
      </c>
      <c r="BF101" s="228">
        <f>IF(N101="snížená",J101,0)</f>
        <v>0</v>
      </c>
      <c r="BG101" s="228">
        <f>IF(N101="zákl. přenesená",J101,0)</f>
        <v>0</v>
      </c>
      <c r="BH101" s="228">
        <f>IF(N101="sníž. přenesená",J101,0)</f>
        <v>0</v>
      </c>
      <c r="BI101" s="228">
        <f>IF(N101="nulová",J101,0)</f>
        <v>0</v>
      </c>
      <c r="BJ101" s="19" t="s">
        <v>83</v>
      </c>
      <c r="BK101" s="228">
        <f>ROUND(I101*H101,2)</f>
        <v>0</v>
      </c>
      <c r="BL101" s="19" t="s">
        <v>103</v>
      </c>
      <c r="BM101" s="227" t="s">
        <v>5921</v>
      </c>
    </row>
    <row r="102" s="2" customFormat="1">
      <c r="A102" s="40"/>
      <c r="B102" s="41"/>
      <c r="C102" s="42"/>
      <c r="D102" s="229" t="s">
        <v>343</v>
      </c>
      <c r="E102" s="42"/>
      <c r="F102" s="230" t="s">
        <v>5922</v>
      </c>
      <c r="G102" s="42"/>
      <c r="H102" s="42"/>
      <c r="I102" s="231"/>
      <c r="J102" s="42"/>
      <c r="K102" s="42"/>
      <c r="L102" s="46"/>
      <c r="M102" s="232"/>
      <c r="N102" s="233"/>
      <c r="O102" s="86"/>
      <c r="P102" s="86"/>
      <c r="Q102" s="86"/>
      <c r="R102" s="86"/>
      <c r="S102" s="86"/>
      <c r="T102" s="86"/>
      <c r="U102" s="87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T102" s="19" t="s">
        <v>343</v>
      </c>
      <c r="AU102" s="19" t="s">
        <v>83</v>
      </c>
    </row>
    <row r="103" s="2" customFormat="1">
      <c r="A103" s="40"/>
      <c r="B103" s="41"/>
      <c r="C103" s="42"/>
      <c r="D103" s="234" t="s">
        <v>345</v>
      </c>
      <c r="E103" s="42"/>
      <c r="F103" s="235" t="s">
        <v>5923</v>
      </c>
      <c r="G103" s="42"/>
      <c r="H103" s="42"/>
      <c r="I103" s="231"/>
      <c r="J103" s="42"/>
      <c r="K103" s="42"/>
      <c r="L103" s="46"/>
      <c r="M103" s="232"/>
      <c r="N103" s="233"/>
      <c r="O103" s="86"/>
      <c r="P103" s="86"/>
      <c r="Q103" s="86"/>
      <c r="R103" s="86"/>
      <c r="S103" s="86"/>
      <c r="T103" s="86"/>
      <c r="U103" s="87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T103" s="19" t="s">
        <v>345</v>
      </c>
      <c r="AU103" s="19" t="s">
        <v>83</v>
      </c>
    </row>
    <row r="104" s="2" customFormat="1" ht="16.5" customHeight="1">
      <c r="A104" s="40"/>
      <c r="B104" s="41"/>
      <c r="C104" s="257" t="s">
        <v>377</v>
      </c>
      <c r="D104" s="257" t="s">
        <v>395</v>
      </c>
      <c r="E104" s="258" t="s">
        <v>5924</v>
      </c>
      <c r="F104" s="259" t="s">
        <v>5925</v>
      </c>
      <c r="G104" s="260" t="s">
        <v>666</v>
      </c>
      <c r="H104" s="261">
        <v>2.0299999999999998</v>
      </c>
      <c r="I104" s="262"/>
      <c r="J104" s="263">
        <f>ROUND(I104*H104,2)</f>
        <v>0</v>
      </c>
      <c r="K104" s="259" t="s">
        <v>341</v>
      </c>
      <c r="L104" s="264"/>
      <c r="M104" s="265" t="s">
        <v>19</v>
      </c>
      <c r="N104" s="266" t="s">
        <v>47</v>
      </c>
      <c r="O104" s="86"/>
      <c r="P104" s="225">
        <f>O104*H104</f>
        <v>0</v>
      </c>
      <c r="Q104" s="225">
        <v>0.021999999999999999</v>
      </c>
      <c r="R104" s="225">
        <f>Q104*H104</f>
        <v>0.044659999999999991</v>
      </c>
      <c r="S104" s="225">
        <v>0</v>
      </c>
      <c r="T104" s="225">
        <f>S104*H104</f>
        <v>0</v>
      </c>
      <c r="U104" s="226" t="s">
        <v>19</v>
      </c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R104" s="227" t="s">
        <v>394</v>
      </c>
      <c r="AT104" s="227" t="s">
        <v>395</v>
      </c>
      <c r="AU104" s="227" t="s">
        <v>83</v>
      </c>
      <c r="AY104" s="19" t="s">
        <v>335</v>
      </c>
      <c r="BE104" s="228">
        <f>IF(N104="základní",J104,0)</f>
        <v>0</v>
      </c>
      <c r="BF104" s="228">
        <f>IF(N104="snížená",J104,0)</f>
        <v>0</v>
      </c>
      <c r="BG104" s="228">
        <f>IF(N104="zákl. přenesená",J104,0)</f>
        <v>0</v>
      </c>
      <c r="BH104" s="228">
        <f>IF(N104="sníž. přenesená",J104,0)</f>
        <v>0</v>
      </c>
      <c r="BI104" s="228">
        <f>IF(N104="nulová",J104,0)</f>
        <v>0</v>
      </c>
      <c r="BJ104" s="19" t="s">
        <v>83</v>
      </c>
      <c r="BK104" s="228">
        <f>ROUND(I104*H104,2)</f>
        <v>0</v>
      </c>
      <c r="BL104" s="19" t="s">
        <v>103</v>
      </c>
      <c r="BM104" s="227" t="s">
        <v>5926</v>
      </c>
    </row>
    <row r="105" s="2" customFormat="1">
      <c r="A105" s="40"/>
      <c r="B105" s="41"/>
      <c r="C105" s="42"/>
      <c r="D105" s="229" t="s">
        <v>343</v>
      </c>
      <c r="E105" s="42"/>
      <c r="F105" s="230" t="s">
        <v>5925</v>
      </c>
      <c r="G105" s="42"/>
      <c r="H105" s="42"/>
      <c r="I105" s="231"/>
      <c r="J105" s="42"/>
      <c r="K105" s="42"/>
      <c r="L105" s="46"/>
      <c r="M105" s="232"/>
      <c r="N105" s="233"/>
      <c r="O105" s="86"/>
      <c r="P105" s="86"/>
      <c r="Q105" s="86"/>
      <c r="R105" s="86"/>
      <c r="S105" s="86"/>
      <c r="T105" s="86"/>
      <c r="U105" s="87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T105" s="19" t="s">
        <v>343</v>
      </c>
      <c r="AU105" s="19" t="s">
        <v>83</v>
      </c>
    </row>
    <row r="106" s="13" customFormat="1">
      <c r="A106" s="13"/>
      <c r="B106" s="236"/>
      <c r="C106" s="237"/>
      <c r="D106" s="229" t="s">
        <v>347</v>
      </c>
      <c r="E106" s="237"/>
      <c r="F106" s="239" t="s">
        <v>5927</v>
      </c>
      <c r="G106" s="237"/>
      <c r="H106" s="240">
        <v>2.0299999999999998</v>
      </c>
      <c r="I106" s="241"/>
      <c r="J106" s="237"/>
      <c r="K106" s="237"/>
      <c r="L106" s="242"/>
      <c r="M106" s="243"/>
      <c r="N106" s="244"/>
      <c r="O106" s="244"/>
      <c r="P106" s="244"/>
      <c r="Q106" s="244"/>
      <c r="R106" s="244"/>
      <c r="S106" s="244"/>
      <c r="T106" s="244"/>
      <c r="U106" s="245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T106" s="246" t="s">
        <v>347</v>
      </c>
      <c r="AU106" s="246" t="s">
        <v>83</v>
      </c>
      <c r="AV106" s="13" t="s">
        <v>85</v>
      </c>
      <c r="AW106" s="13" t="s">
        <v>4</v>
      </c>
      <c r="AX106" s="13" t="s">
        <v>83</v>
      </c>
      <c r="AY106" s="246" t="s">
        <v>335</v>
      </c>
    </row>
    <row r="107" s="2" customFormat="1" ht="16.5" customHeight="1">
      <c r="A107" s="40"/>
      <c r="B107" s="41"/>
      <c r="C107" s="216" t="s">
        <v>385</v>
      </c>
      <c r="D107" s="216" t="s">
        <v>337</v>
      </c>
      <c r="E107" s="217" t="s">
        <v>5928</v>
      </c>
      <c r="F107" s="218" t="s">
        <v>5929</v>
      </c>
      <c r="G107" s="219" t="s">
        <v>666</v>
      </c>
      <c r="H107" s="220">
        <v>1</v>
      </c>
      <c r="I107" s="221"/>
      <c r="J107" s="222">
        <f>ROUND(I107*H107,2)</f>
        <v>0</v>
      </c>
      <c r="K107" s="218" t="s">
        <v>341</v>
      </c>
      <c r="L107" s="46"/>
      <c r="M107" s="223" t="s">
        <v>19</v>
      </c>
      <c r="N107" s="224" t="s">
        <v>47</v>
      </c>
      <c r="O107" s="86"/>
      <c r="P107" s="225">
        <f>O107*H107</f>
        <v>0</v>
      </c>
      <c r="Q107" s="225">
        <v>0.12422</v>
      </c>
      <c r="R107" s="225">
        <f>Q107*H107</f>
        <v>0.12422</v>
      </c>
      <c r="S107" s="225">
        <v>0</v>
      </c>
      <c r="T107" s="225">
        <f>S107*H107</f>
        <v>0</v>
      </c>
      <c r="U107" s="226" t="s">
        <v>19</v>
      </c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R107" s="227" t="s">
        <v>103</v>
      </c>
      <c r="AT107" s="227" t="s">
        <v>337</v>
      </c>
      <c r="AU107" s="227" t="s">
        <v>83</v>
      </c>
      <c r="AY107" s="19" t="s">
        <v>335</v>
      </c>
      <c r="BE107" s="228">
        <f>IF(N107="základní",J107,0)</f>
        <v>0</v>
      </c>
      <c r="BF107" s="228">
        <f>IF(N107="snížená",J107,0)</f>
        <v>0</v>
      </c>
      <c r="BG107" s="228">
        <f>IF(N107="zákl. přenesená",J107,0)</f>
        <v>0</v>
      </c>
      <c r="BH107" s="228">
        <f>IF(N107="sníž. přenesená",J107,0)</f>
        <v>0</v>
      </c>
      <c r="BI107" s="228">
        <f>IF(N107="nulová",J107,0)</f>
        <v>0</v>
      </c>
      <c r="BJ107" s="19" t="s">
        <v>83</v>
      </c>
      <c r="BK107" s="228">
        <f>ROUND(I107*H107,2)</f>
        <v>0</v>
      </c>
      <c r="BL107" s="19" t="s">
        <v>103</v>
      </c>
      <c r="BM107" s="227" t="s">
        <v>5930</v>
      </c>
    </row>
    <row r="108" s="2" customFormat="1">
      <c r="A108" s="40"/>
      <c r="B108" s="41"/>
      <c r="C108" s="42"/>
      <c r="D108" s="229" t="s">
        <v>343</v>
      </c>
      <c r="E108" s="42"/>
      <c r="F108" s="230" t="s">
        <v>5931</v>
      </c>
      <c r="G108" s="42"/>
      <c r="H108" s="42"/>
      <c r="I108" s="231"/>
      <c r="J108" s="42"/>
      <c r="K108" s="42"/>
      <c r="L108" s="46"/>
      <c r="M108" s="232"/>
      <c r="N108" s="233"/>
      <c r="O108" s="86"/>
      <c r="P108" s="86"/>
      <c r="Q108" s="86"/>
      <c r="R108" s="86"/>
      <c r="S108" s="86"/>
      <c r="T108" s="86"/>
      <c r="U108" s="87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T108" s="19" t="s">
        <v>343</v>
      </c>
      <c r="AU108" s="19" t="s">
        <v>83</v>
      </c>
    </row>
    <row r="109" s="2" customFormat="1">
      <c r="A109" s="40"/>
      <c r="B109" s="41"/>
      <c r="C109" s="42"/>
      <c r="D109" s="234" t="s">
        <v>345</v>
      </c>
      <c r="E109" s="42"/>
      <c r="F109" s="235" t="s">
        <v>5932</v>
      </c>
      <c r="G109" s="42"/>
      <c r="H109" s="42"/>
      <c r="I109" s="231"/>
      <c r="J109" s="42"/>
      <c r="K109" s="42"/>
      <c r="L109" s="46"/>
      <c r="M109" s="232"/>
      <c r="N109" s="233"/>
      <c r="O109" s="86"/>
      <c r="P109" s="86"/>
      <c r="Q109" s="86"/>
      <c r="R109" s="86"/>
      <c r="S109" s="86"/>
      <c r="T109" s="86"/>
      <c r="U109" s="87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T109" s="19" t="s">
        <v>345</v>
      </c>
      <c r="AU109" s="19" t="s">
        <v>83</v>
      </c>
    </row>
    <row r="110" s="2" customFormat="1" ht="16.5" customHeight="1">
      <c r="A110" s="40"/>
      <c r="B110" s="41"/>
      <c r="C110" s="257" t="s">
        <v>394</v>
      </c>
      <c r="D110" s="257" t="s">
        <v>395</v>
      </c>
      <c r="E110" s="258" t="s">
        <v>5933</v>
      </c>
      <c r="F110" s="259" t="s">
        <v>5934</v>
      </c>
      <c r="G110" s="260" t="s">
        <v>666</v>
      </c>
      <c r="H110" s="261">
        <v>1</v>
      </c>
      <c r="I110" s="262"/>
      <c r="J110" s="263">
        <f>ROUND(I110*H110,2)</f>
        <v>0</v>
      </c>
      <c r="K110" s="259" t="s">
        <v>341</v>
      </c>
      <c r="L110" s="264"/>
      <c r="M110" s="265" t="s">
        <v>19</v>
      </c>
      <c r="N110" s="266" t="s">
        <v>47</v>
      </c>
      <c r="O110" s="86"/>
      <c r="P110" s="225">
        <f>O110*H110</f>
        <v>0</v>
      </c>
      <c r="Q110" s="225">
        <v>0.125</v>
      </c>
      <c r="R110" s="225">
        <f>Q110*H110</f>
        <v>0.125</v>
      </c>
      <c r="S110" s="225">
        <v>0</v>
      </c>
      <c r="T110" s="225">
        <f>S110*H110</f>
        <v>0</v>
      </c>
      <c r="U110" s="226" t="s">
        <v>19</v>
      </c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R110" s="227" t="s">
        <v>394</v>
      </c>
      <c r="AT110" s="227" t="s">
        <v>395</v>
      </c>
      <c r="AU110" s="227" t="s">
        <v>83</v>
      </c>
      <c r="AY110" s="19" t="s">
        <v>335</v>
      </c>
      <c r="BE110" s="228">
        <f>IF(N110="základní",J110,0)</f>
        <v>0</v>
      </c>
      <c r="BF110" s="228">
        <f>IF(N110="snížená",J110,0)</f>
        <v>0</v>
      </c>
      <c r="BG110" s="228">
        <f>IF(N110="zákl. přenesená",J110,0)</f>
        <v>0</v>
      </c>
      <c r="BH110" s="228">
        <f>IF(N110="sníž. přenesená",J110,0)</f>
        <v>0</v>
      </c>
      <c r="BI110" s="228">
        <f>IF(N110="nulová",J110,0)</f>
        <v>0</v>
      </c>
      <c r="BJ110" s="19" t="s">
        <v>83</v>
      </c>
      <c r="BK110" s="228">
        <f>ROUND(I110*H110,2)</f>
        <v>0</v>
      </c>
      <c r="BL110" s="19" t="s">
        <v>103</v>
      </c>
      <c r="BM110" s="227" t="s">
        <v>5935</v>
      </c>
    </row>
    <row r="111" s="2" customFormat="1">
      <c r="A111" s="40"/>
      <c r="B111" s="41"/>
      <c r="C111" s="42"/>
      <c r="D111" s="229" t="s">
        <v>343</v>
      </c>
      <c r="E111" s="42"/>
      <c r="F111" s="230" t="s">
        <v>5934</v>
      </c>
      <c r="G111" s="42"/>
      <c r="H111" s="42"/>
      <c r="I111" s="231"/>
      <c r="J111" s="42"/>
      <c r="K111" s="42"/>
      <c r="L111" s="46"/>
      <c r="M111" s="232"/>
      <c r="N111" s="233"/>
      <c r="O111" s="86"/>
      <c r="P111" s="86"/>
      <c r="Q111" s="86"/>
      <c r="R111" s="86"/>
      <c r="S111" s="86"/>
      <c r="T111" s="86"/>
      <c r="U111" s="87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T111" s="19" t="s">
        <v>343</v>
      </c>
      <c r="AU111" s="19" t="s">
        <v>83</v>
      </c>
    </row>
    <row r="112" s="2" customFormat="1" ht="16.5" customHeight="1">
      <c r="A112" s="40"/>
      <c r="B112" s="41"/>
      <c r="C112" s="216" t="s">
        <v>401</v>
      </c>
      <c r="D112" s="216" t="s">
        <v>337</v>
      </c>
      <c r="E112" s="217" t="s">
        <v>5936</v>
      </c>
      <c r="F112" s="218" t="s">
        <v>5937</v>
      </c>
      <c r="G112" s="219" t="s">
        <v>666</v>
      </c>
      <c r="H112" s="220">
        <v>1</v>
      </c>
      <c r="I112" s="221"/>
      <c r="J112" s="222">
        <f>ROUND(I112*H112,2)</f>
        <v>0</v>
      </c>
      <c r="K112" s="218" t="s">
        <v>341</v>
      </c>
      <c r="L112" s="46"/>
      <c r="M112" s="223" t="s">
        <v>19</v>
      </c>
      <c r="N112" s="224" t="s">
        <v>47</v>
      </c>
      <c r="O112" s="86"/>
      <c r="P112" s="225">
        <f>O112*H112</f>
        <v>0</v>
      </c>
      <c r="Q112" s="225">
        <v>0.02972</v>
      </c>
      <c r="R112" s="225">
        <f>Q112*H112</f>
        <v>0.02972</v>
      </c>
      <c r="S112" s="225">
        <v>0</v>
      </c>
      <c r="T112" s="225">
        <f>S112*H112</f>
        <v>0</v>
      </c>
      <c r="U112" s="226" t="s">
        <v>19</v>
      </c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R112" s="227" t="s">
        <v>103</v>
      </c>
      <c r="AT112" s="227" t="s">
        <v>337</v>
      </c>
      <c r="AU112" s="227" t="s">
        <v>83</v>
      </c>
      <c r="AY112" s="19" t="s">
        <v>335</v>
      </c>
      <c r="BE112" s="228">
        <f>IF(N112="základní",J112,0)</f>
        <v>0</v>
      </c>
      <c r="BF112" s="228">
        <f>IF(N112="snížená",J112,0)</f>
        <v>0</v>
      </c>
      <c r="BG112" s="228">
        <f>IF(N112="zákl. přenesená",J112,0)</f>
        <v>0</v>
      </c>
      <c r="BH112" s="228">
        <f>IF(N112="sníž. přenesená",J112,0)</f>
        <v>0</v>
      </c>
      <c r="BI112" s="228">
        <f>IF(N112="nulová",J112,0)</f>
        <v>0</v>
      </c>
      <c r="BJ112" s="19" t="s">
        <v>83</v>
      </c>
      <c r="BK112" s="228">
        <f>ROUND(I112*H112,2)</f>
        <v>0</v>
      </c>
      <c r="BL112" s="19" t="s">
        <v>103</v>
      </c>
      <c r="BM112" s="227" t="s">
        <v>5938</v>
      </c>
    </row>
    <row r="113" s="2" customFormat="1">
      <c r="A113" s="40"/>
      <c r="B113" s="41"/>
      <c r="C113" s="42"/>
      <c r="D113" s="229" t="s">
        <v>343</v>
      </c>
      <c r="E113" s="42"/>
      <c r="F113" s="230" t="s">
        <v>5939</v>
      </c>
      <c r="G113" s="42"/>
      <c r="H113" s="42"/>
      <c r="I113" s="231"/>
      <c r="J113" s="42"/>
      <c r="K113" s="42"/>
      <c r="L113" s="46"/>
      <c r="M113" s="232"/>
      <c r="N113" s="233"/>
      <c r="O113" s="86"/>
      <c r="P113" s="86"/>
      <c r="Q113" s="86"/>
      <c r="R113" s="86"/>
      <c r="S113" s="86"/>
      <c r="T113" s="86"/>
      <c r="U113" s="87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T113" s="19" t="s">
        <v>343</v>
      </c>
      <c r="AU113" s="19" t="s">
        <v>83</v>
      </c>
    </row>
    <row r="114" s="2" customFormat="1">
      <c r="A114" s="40"/>
      <c r="B114" s="41"/>
      <c r="C114" s="42"/>
      <c r="D114" s="234" t="s">
        <v>345</v>
      </c>
      <c r="E114" s="42"/>
      <c r="F114" s="235" t="s">
        <v>5940</v>
      </c>
      <c r="G114" s="42"/>
      <c r="H114" s="42"/>
      <c r="I114" s="231"/>
      <c r="J114" s="42"/>
      <c r="K114" s="42"/>
      <c r="L114" s="46"/>
      <c r="M114" s="232"/>
      <c r="N114" s="233"/>
      <c r="O114" s="86"/>
      <c r="P114" s="86"/>
      <c r="Q114" s="86"/>
      <c r="R114" s="86"/>
      <c r="S114" s="86"/>
      <c r="T114" s="86"/>
      <c r="U114" s="87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T114" s="19" t="s">
        <v>345</v>
      </c>
      <c r="AU114" s="19" t="s">
        <v>83</v>
      </c>
    </row>
    <row r="115" s="2" customFormat="1" ht="16.5" customHeight="1">
      <c r="A115" s="40"/>
      <c r="B115" s="41"/>
      <c r="C115" s="257" t="s">
        <v>405</v>
      </c>
      <c r="D115" s="257" t="s">
        <v>395</v>
      </c>
      <c r="E115" s="258" t="s">
        <v>5941</v>
      </c>
      <c r="F115" s="259" t="s">
        <v>5942</v>
      </c>
      <c r="G115" s="260" t="s">
        <v>666</v>
      </c>
      <c r="H115" s="261">
        <v>1</v>
      </c>
      <c r="I115" s="262"/>
      <c r="J115" s="263">
        <f>ROUND(I115*H115,2)</f>
        <v>0</v>
      </c>
      <c r="K115" s="259" t="s">
        <v>341</v>
      </c>
      <c r="L115" s="264"/>
      <c r="M115" s="265" t="s">
        <v>19</v>
      </c>
      <c r="N115" s="266" t="s">
        <v>47</v>
      </c>
      <c r="O115" s="86"/>
      <c r="P115" s="225">
        <f>O115*H115</f>
        <v>0</v>
      </c>
      <c r="Q115" s="225">
        <v>0.058000000000000003</v>
      </c>
      <c r="R115" s="225">
        <f>Q115*H115</f>
        <v>0.058000000000000003</v>
      </c>
      <c r="S115" s="225">
        <v>0</v>
      </c>
      <c r="T115" s="225">
        <f>S115*H115</f>
        <v>0</v>
      </c>
      <c r="U115" s="226" t="s">
        <v>19</v>
      </c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R115" s="227" t="s">
        <v>394</v>
      </c>
      <c r="AT115" s="227" t="s">
        <v>395</v>
      </c>
      <c r="AU115" s="227" t="s">
        <v>83</v>
      </c>
      <c r="AY115" s="19" t="s">
        <v>335</v>
      </c>
      <c r="BE115" s="228">
        <f>IF(N115="základní",J115,0)</f>
        <v>0</v>
      </c>
      <c r="BF115" s="228">
        <f>IF(N115="snížená",J115,0)</f>
        <v>0</v>
      </c>
      <c r="BG115" s="228">
        <f>IF(N115="zákl. přenesená",J115,0)</f>
        <v>0</v>
      </c>
      <c r="BH115" s="228">
        <f>IF(N115="sníž. přenesená",J115,0)</f>
        <v>0</v>
      </c>
      <c r="BI115" s="228">
        <f>IF(N115="nulová",J115,0)</f>
        <v>0</v>
      </c>
      <c r="BJ115" s="19" t="s">
        <v>83</v>
      </c>
      <c r="BK115" s="228">
        <f>ROUND(I115*H115,2)</f>
        <v>0</v>
      </c>
      <c r="BL115" s="19" t="s">
        <v>103</v>
      </c>
      <c r="BM115" s="227" t="s">
        <v>5943</v>
      </c>
    </row>
    <row r="116" s="2" customFormat="1">
      <c r="A116" s="40"/>
      <c r="B116" s="41"/>
      <c r="C116" s="42"/>
      <c r="D116" s="229" t="s">
        <v>343</v>
      </c>
      <c r="E116" s="42"/>
      <c r="F116" s="230" t="s">
        <v>5942</v>
      </c>
      <c r="G116" s="42"/>
      <c r="H116" s="42"/>
      <c r="I116" s="231"/>
      <c r="J116" s="42"/>
      <c r="K116" s="42"/>
      <c r="L116" s="46"/>
      <c r="M116" s="232"/>
      <c r="N116" s="233"/>
      <c r="O116" s="86"/>
      <c r="P116" s="86"/>
      <c r="Q116" s="86"/>
      <c r="R116" s="86"/>
      <c r="S116" s="86"/>
      <c r="T116" s="86"/>
      <c r="U116" s="87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T116" s="19" t="s">
        <v>343</v>
      </c>
      <c r="AU116" s="19" t="s">
        <v>83</v>
      </c>
    </row>
    <row r="117" s="2" customFormat="1" ht="16.5" customHeight="1">
      <c r="A117" s="40"/>
      <c r="B117" s="41"/>
      <c r="C117" s="216" t="s">
        <v>412</v>
      </c>
      <c r="D117" s="216" t="s">
        <v>337</v>
      </c>
      <c r="E117" s="217" t="s">
        <v>5944</v>
      </c>
      <c r="F117" s="218" t="s">
        <v>5945</v>
      </c>
      <c r="G117" s="219" t="s">
        <v>666</v>
      </c>
      <c r="H117" s="220">
        <v>1</v>
      </c>
      <c r="I117" s="221"/>
      <c r="J117" s="222">
        <f>ROUND(I117*H117,2)</f>
        <v>0</v>
      </c>
      <c r="K117" s="218" t="s">
        <v>341</v>
      </c>
      <c r="L117" s="46"/>
      <c r="M117" s="223" t="s">
        <v>19</v>
      </c>
      <c r="N117" s="224" t="s">
        <v>47</v>
      </c>
      <c r="O117" s="86"/>
      <c r="P117" s="225">
        <f>O117*H117</f>
        <v>0</v>
      </c>
      <c r="Q117" s="225">
        <v>0.02972</v>
      </c>
      <c r="R117" s="225">
        <f>Q117*H117</f>
        <v>0.02972</v>
      </c>
      <c r="S117" s="225">
        <v>0</v>
      </c>
      <c r="T117" s="225">
        <f>S117*H117</f>
        <v>0</v>
      </c>
      <c r="U117" s="226" t="s">
        <v>19</v>
      </c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R117" s="227" t="s">
        <v>103</v>
      </c>
      <c r="AT117" s="227" t="s">
        <v>337</v>
      </c>
      <c r="AU117" s="227" t="s">
        <v>83</v>
      </c>
      <c r="AY117" s="19" t="s">
        <v>335</v>
      </c>
      <c r="BE117" s="228">
        <f>IF(N117="základní",J117,0)</f>
        <v>0</v>
      </c>
      <c r="BF117" s="228">
        <f>IF(N117="snížená",J117,0)</f>
        <v>0</v>
      </c>
      <c r="BG117" s="228">
        <f>IF(N117="zákl. přenesená",J117,0)</f>
        <v>0</v>
      </c>
      <c r="BH117" s="228">
        <f>IF(N117="sníž. přenesená",J117,0)</f>
        <v>0</v>
      </c>
      <c r="BI117" s="228">
        <f>IF(N117="nulová",J117,0)</f>
        <v>0</v>
      </c>
      <c r="BJ117" s="19" t="s">
        <v>83</v>
      </c>
      <c r="BK117" s="228">
        <f>ROUND(I117*H117,2)</f>
        <v>0</v>
      </c>
      <c r="BL117" s="19" t="s">
        <v>103</v>
      </c>
      <c r="BM117" s="227" t="s">
        <v>5946</v>
      </c>
    </row>
    <row r="118" s="2" customFormat="1">
      <c r="A118" s="40"/>
      <c r="B118" s="41"/>
      <c r="C118" s="42"/>
      <c r="D118" s="229" t="s">
        <v>343</v>
      </c>
      <c r="E118" s="42"/>
      <c r="F118" s="230" t="s">
        <v>5947</v>
      </c>
      <c r="G118" s="42"/>
      <c r="H118" s="42"/>
      <c r="I118" s="231"/>
      <c r="J118" s="42"/>
      <c r="K118" s="42"/>
      <c r="L118" s="46"/>
      <c r="M118" s="232"/>
      <c r="N118" s="233"/>
      <c r="O118" s="86"/>
      <c r="P118" s="86"/>
      <c r="Q118" s="86"/>
      <c r="R118" s="86"/>
      <c r="S118" s="86"/>
      <c r="T118" s="86"/>
      <c r="U118" s="87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T118" s="19" t="s">
        <v>343</v>
      </c>
      <c r="AU118" s="19" t="s">
        <v>83</v>
      </c>
    </row>
    <row r="119" s="2" customFormat="1">
      <c r="A119" s="40"/>
      <c r="B119" s="41"/>
      <c r="C119" s="42"/>
      <c r="D119" s="234" t="s">
        <v>345</v>
      </c>
      <c r="E119" s="42"/>
      <c r="F119" s="235" t="s">
        <v>5948</v>
      </c>
      <c r="G119" s="42"/>
      <c r="H119" s="42"/>
      <c r="I119" s="231"/>
      <c r="J119" s="42"/>
      <c r="K119" s="42"/>
      <c r="L119" s="46"/>
      <c r="M119" s="232"/>
      <c r="N119" s="233"/>
      <c r="O119" s="86"/>
      <c r="P119" s="86"/>
      <c r="Q119" s="86"/>
      <c r="R119" s="86"/>
      <c r="S119" s="86"/>
      <c r="T119" s="86"/>
      <c r="U119" s="87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T119" s="19" t="s">
        <v>345</v>
      </c>
      <c r="AU119" s="19" t="s">
        <v>83</v>
      </c>
    </row>
    <row r="120" s="2" customFormat="1" ht="16.5" customHeight="1">
      <c r="A120" s="40"/>
      <c r="B120" s="41"/>
      <c r="C120" s="257" t="s">
        <v>420</v>
      </c>
      <c r="D120" s="257" t="s">
        <v>395</v>
      </c>
      <c r="E120" s="258" t="s">
        <v>5949</v>
      </c>
      <c r="F120" s="259" t="s">
        <v>5950</v>
      </c>
      <c r="G120" s="260" t="s">
        <v>666</v>
      </c>
      <c r="H120" s="261">
        <v>1</v>
      </c>
      <c r="I120" s="262"/>
      <c r="J120" s="263">
        <f>ROUND(I120*H120,2)</f>
        <v>0</v>
      </c>
      <c r="K120" s="259" t="s">
        <v>341</v>
      </c>
      <c r="L120" s="264"/>
      <c r="M120" s="265" t="s">
        <v>19</v>
      </c>
      <c r="N120" s="266" t="s">
        <v>47</v>
      </c>
      <c r="O120" s="86"/>
      <c r="P120" s="225">
        <f>O120*H120</f>
        <v>0</v>
      </c>
      <c r="Q120" s="225">
        <v>0.11</v>
      </c>
      <c r="R120" s="225">
        <f>Q120*H120</f>
        <v>0.11</v>
      </c>
      <c r="S120" s="225">
        <v>0</v>
      </c>
      <c r="T120" s="225">
        <f>S120*H120</f>
        <v>0</v>
      </c>
      <c r="U120" s="226" t="s">
        <v>19</v>
      </c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R120" s="227" t="s">
        <v>394</v>
      </c>
      <c r="AT120" s="227" t="s">
        <v>395</v>
      </c>
      <c r="AU120" s="227" t="s">
        <v>83</v>
      </c>
      <c r="AY120" s="19" t="s">
        <v>335</v>
      </c>
      <c r="BE120" s="228">
        <f>IF(N120="základní",J120,0)</f>
        <v>0</v>
      </c>
      <c r="BF120" s="228">
        <f>IF(N120="snížená",J120,0)</f>
        <v>0</v>
      </c>
      <c r="BG120" s="228">
        <f>IF(N120="zákl. přenesená",J120,0)</f>
        <v>0</v>
      </c>
      <c r="BH120" s="228">
        <f>IF(N120="sníž. přenesená",J120,0)</f>
        <v>0</v>
      </c>
      <c r="BI120" s="228">
        <f>IF(N120="nulová",J120,0)</f>
        <v>0</v>
      </c>
      <c r="BJ120" s="19" t="s">
        <v>83</v>
      </c>
      <c r="BK120" s="228">
        <f>ROUND(I120*H120,2)</f>
        <v>0</v>
      </c>
      <c r="BL120" s="19" t="s">
        <v>103</v>
      </c>
      <c r="BM120" s="227" t="s">
        <v>5951</v>
      </c>
    </row>
    <row r="121" s="2" customFormat="1">
      <c r="A121" s="40"/>
      <c r="B121" s="41"/>
      <c r="C121" s="42"/>
      <c r="D121" s="229" t="s">
        <v>343</v>
      </c>
      <c r="E121" s="42"/>
      <c r="F121" s="230" t="s">
        <v>5950</v>
      </c>
      <c r="G121" s="42"/>
      <c r="H121" s="42"/>
      <c r="I121" s="231"/>
      <c r="J121" s="42"/>
      <c r="K121" s="42"/>
      <c r="L121" s="46"/>
      <c r="M121" s="232"/>
      <c r="N121" s="233"/>
      <c r="O121" s="86"/>
      <c r="P121" s="86"/>
      <c r="Q121" s="86"/>
      <c r="R121" s="86"/>
      <c r="S121" s="86"/>
      <c r="T121" s="86"/>
      <c r="U121" s="87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T121" s="19" t="s">
        <v>343</v>
      </c>
      <c r="AU121" s="19" t="s">
        <v>83</v>
      </c>
    </row>
    <row r="122" s="2" customFormat="1" ht="16.5" customHeight="1">
      <c r="A122" s="40"/>
      <c r="B122" s="41"/>
      <c r="C122" s="216" t="s">
        <v>428</v>
      </c>
      <c r="D122" s="216" t="s">
        <v>337</v>
      </c>
      <c r="E122" s="217" t="s">
        <v>5952</v>
      </c>
      <c r="F122" s="218" t="s">
        <v>5953</v>
      </c>
      <c r="G122" s="219" t="s">
        <v>666</v>
      </c>
      <c r="H122" s="220">
        <v>1</v>
      </c>
      <c r="I122" s="221"/>
      <c r="J122" s="222">
        <f>ROUND(I122*H122,2)</f>
        <v>0</v>
      </c>
      <c r="K122" s="218" t="s">
        <v>341</v>
      </c>
      <c r="L122" s="46"/>
      <c r="M122" s="223" t="s">
        <v>19</v>
      </c>
      <c r="N122" s="224" t="s">
        <v>47</v>
      </c>
      <c r="O122" s="86"/>
      <c r="P122" s="225">
        <f>O122*H122</f>
        <v>0</v>
      </c>
      <c r="Q122" s="225">
        <v>0.21734000000000001</v>
      </c>
      <c r="R122" s="225">
        <f>Q122*H122</f>
        <v>0.21734000000000001</v>
      </c>
      <c r="S122" s="225">
        <v>0</v>
      </c>
      <c r="T122" s="225">
        <f>S122*H122</f>
        <v>0</v>
      </c>
      <c r="U122" s="226" t="s">
        <v>19</v>
      </c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R122" s="227" t="s">
        <v>103</v>
      </c>
      <c r="AT122" s="227" t="s">
        <v>337</v>
      </c>
      <c r="AU122" s="227" t="s">
        <v>83</v>
      </c>
      <c r="AY122" s="19" t="s">
        <v>335</v>
      </c>
      <c r="BE122" s="228">
        <f>IF(N122="základní",J122,0)</f>
        <v>0</v>
      </c>
      <c r="BF122" s="228">
        <f>IF(N122="snížená",J122,0)</f>
        <v>0</v>
      </c>
      <c r="BG122" s="228">
        <f>IF(N122="zákl. přenesená",J122,0)</f>
        <v>0</v>
      </c>
      <c r="BH122" s="228">
        <f>IF(N122="sníž. přenesená",J122,0)</f>
        <v>0</v>
      </c>
      <c r="BI122" s="228">
        <f>IF(N122="nulová",J122,0)</f>
        <v>0</v>
      </c>
      <c r="BJ122" s="19" t="s">
        <v>83</v>
      </c>
      <c r="BK122" s="228">
        <f>ROUND(I122*H122,2)</f>
        <v>0</v>
      </c>
      <c r="BL122" s="19" t="s">
        <v>103</v>
      </c>
      <c r="BM122" s="227" t="s">
        <v>5954</v>
      </c>
    </row>
    <row r="123" s="2" customFormat="1">
      <c r="A123" s="40"/>
      <c r="B123" s="41"/>
      <c r="C123" s="42"/>
      <c r="D123" s="229" t="s">
        <v>343</v>
      </c>
      <c r="E123" s="42"/>
      <c r="F123" s="230" t="s">
        <v>5953</v>
      </c>
      <c r="G123" s="42"/>
      <c r="H123" s="42"/>
      <c r="I123" s="231"/>
      <c r="J123" s="42"/>
      <c r="K123" s="42"/>
      <c r="L123" s="46"/>
      <c r="M123" s="232"/>
      <c r="N123" s="233"/>
      <c r="O123" s="86"/>
      <c r="P123" s="86"/>
      <c r="Q123" s="86"/>
      <c r="R123" s="86"/>
      <c r="S123" s="86"/>
      <c r="T123" s="86"/>
      <c r="U123" s="87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T123" s="19" t="s">
        <v>343</v>
      </c>
      <c r="AU123" s="19" t="s">
        <v>83</v>
      </c>
    </row>
    <row r="124" s="2" customFormat="1">
      <c r="A124" s="40"/>
      <c r="B124" s="41"/>
      <c r="C124" s="42"/>
      <c r="D124" s="234" t="s">
        <v>345</v>
      </c>
      <c r="E124" s="42"/>
      <c r="F124" s="235" t="s">
        <v>5955</v>
      </c>
      <c r="G124" s="42"/>
      <c r="H124" s="42"/>
      <c r="I124" s="231"/>
      <c r="J124" s="42"/>
      <c r="K124" s="42"/>
      <c r="L124" s="46"/>
      <c r="M124" s="232"/>
      <c r="N124" s="233"/>
      <c r="O124" s="86"/>
      <c r="P124" s="86"/>
      <c r="Q124" s="86"/>
      <c r="R124" s="86"/>
      <c r="S124" s="86"/>
      <c r="T124" s="86"/>
      <c r="U124" s="87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T124" s="19" t="s">
        <v>345</v>
      </c>
      <c r="AU124" s="19" t="s">
        <v>83</v>
      </c>
    </row>
    <row r="125" s="2" customFormat="1" ht="16.5" customHeight="1">
      <c r="A125" s="40"/>
      <c r="B125" s="41"/>
      <c r="C125" s="257" t="s">
        <v>434</v>
      </c>
      <c r="D125" s="257" t="s">
        <v>395</v>
      </c>
      <c r="E125" s="258" t="s">
        <v>5956</v>
      </c>
      <c r="F125" s="259" t="s">
        <v>5957</v>
      </c>
      <c r="G125" s="260" t="s">
        <v>666</v>
      </c>
      <c r="H125" s="261">
        <v>1</v>
      </c>
      <c r="I125" s="262"/>
      <c r="J125" s="263">
        <f>ROUND(I125*H125,2)</f>
        <v>0</v>
      </c>
      <c r="K125" s="259" t="s">
        <v>341</v>
      </c>
      <c r="L125" s="264"/>
      <c r="M125" s="265" t="s">
        <v>19</v>
      </c>
      <c r="N125" s="266" t="s">
        <v>47</v>
      </c>
      <c r="O125" s="86"/>
      <c r="P125" s="225">
        <f>O125*H125</f>
        <v>0</v>
      </c>
      <c r="Q125" s="225">
        <v>0.053600000000000002</v>
      </c>
      <c r="R125" s="225">
        <f>Q125*H125</f>
        <v>0.053600000000000002</v>
      </c>
      <c r="S125" s="225">
        <v>0</v>
      </c>
      <c r="T125" s="225">
        <f>S125*H125</f>
        <v>0</v>
      </c>
      <c r="U125" s="226" t="s">
        <v>19</v>
      </c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R125" s="227" t="s">
        <v>394</v>
      </c>
      <c r="AT125" s="227" t="s">
        <v>395</v>
      </c>
      <c r="AU125" s="227" t="s">
        <v>83</v>
      </c>
      <c r="AY125" s="19" t="s">
        <v>335</v>
      </c>
      <c r="BE125" s="228">
        <f>IF(N125="základní",J125,0)</f>
        <v>0</v>
      </c>
      <c r="BF125" s="228">
        <f>IF(N125="snížená",J125,0)</f>
        <v>0</v>
      </c>
      <c r="BG125" s="228">
        <f>IF(N125="zákl. přenesená",J125,0)</f>
        <v>0</v>
      </c>
      <c r="BH125" s="228">
        <f>IF(N125="sníž. přenesená",J125,0)</f>
        <v>0</v>
      </c>
      <c r="BI125" s="228">
        <f>IF(N125="nulová",J125,0)</f>
        <v>0</v>
      </c>
      <c r="BJ125" s="19" t="s">
        <v>83</v>
      </c>
      <c r="BK125" s="228">
        <f>ROUND(I125*H125,2)</f>
        <v>0</v>
      </c>
      <c r="BL125" s="19" t="s">
        <v>103</v>
      </c>
      <c r="BM125" s="227" t="s">
        <v>5958</v>
      </c>
    </row>
    <row r="126" s="2" customFormat="1">
      <c r="A126" s="40"/>
      <c r="B126" s="41"/>
      <c r="C126" s="42"/>
      <c r="D126" s="229" t="s">
        <v>343</v>
      </c>
      <c r="E126" s="42"/>
      <c r="F126" s="230" t="s">
        <v>5957</v>
      </c>
      <c r="G126" s="42"/>
      <c r="H126" s="42"/>
      <c r="I126" s="231"/>
      <c r="J126" s="42"/>
      <c r="K126" s="42"/>
      <c r="L126" s="46"/>
      <c r="M126" s="232"/>
      <c r="N126" s="233"/>
      <c r="O126" s="86"/>
      <c r="P126" s="86"/>
      <c r="Q126" s="86"/>
      <c r="R126" s="86"/>
      <c r="S126" s="86"/>
      <c r="T126" s="86"/>
      <c r="U126" s="87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T126" s="19" t="s">
        <v>343</v>
      </c>
      <c r="AU126" s="19" t="s">
        <v>83</v>
      </c>
    </row>
    <row r="127" s="2" customFormat="1" ht="16.5" customHeight="1">
      <c r="A127" s="40"/>
      <c r="B127" s="41"/>
      <c r="C127" s="257" t="s">
        <v>8</v>
      </c>
      <c r="D127" s="257" t="s">
        <v>395</v>
      </c>
      <c r="E127" s="258" t="s">
        <v>5959</v>
      </c>
      <c r="F127" s="259" t="s">
        <v>5960</v>
      </c>
      <c r="G127" s="260" t="s">
        <v>666</v>
      </c>
      <c r="H127" s="261">
        <v>1</v>
      </c>
      <c r="I127" s="262"/>
      <c r="J127" s="263">
        <f>ROUND(I127*H127,2)</f>
        <v>0</v>
      </c>
      <c r="K127" s="259" t="s">
        <v>341</v>
      </c>
      <c r="L127" s="264"/>
      <c r="M127" s="265" t="s">
        <v>19</v>
      </c>
      <c r="N127" s="266" t="s">
        <v>47</v>
      </c>
      <c r="O127" s="86"/>
      <c r="P127" s="225">
        <f>O127*H127</f>
        <v>0</v>
      </c>
      <c r="Q127" s="225">
        <v>0.0071999999999999998</v>
      </c>
      <c r="R127" s="225">
        <f>Q127*H127</f>
        <v>0.0071999999999999998</v>
      </c>
      <c r="S127" s="225">
        <v>0</v>
      </c>
      <c r="T127" s="225">
        <f>S127*H127</f>
        <v>0</v>
      </c>
      <c r="U127" s="226" t="s">
        <v>19</v>
      </c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R127" s="227" t="s">
        <v>394</v>
      </c>
      <c r="AT127" s="227" t="s">
        <v>395</v>
      </c>
      <c r="AU127" s="227" t="s">
        <v>83</v>
      </c>
      <c r="AY127" s="19" t="s">
        <v>335</v>
      </c>
      <c r="BE127" s="228">
        <f>IF(N127="základní",J127,0)</f>
        <v>0</v>
      </c>
      <c r="BF127" s="228">
        <f>IF(N127="snížená",J127,0)</f>
        <v>0</v>
      </c>
      <c r="BG127" s="228">
        <f>IF(N127="zákl. přenesená",J127,0)</f>
        <v>0</v>
      </c>
      <c r="BH127" s="228">
        <f>IF(N127="sníž. přenesená",J127,0)</f>
        <v>0</v>
      </c>
      <c r="BI127" s="228">
        <f>IF(N127="nulová",J127,0)</f>
        <v>0</v>
      </c>
      <c r="BJ127" s="19" t="s">
        <v>83</v>
      </c>
      <c r="BK127" s="228">
        <f>ROUND(I127*H127,2)</f>
        <v>0</v>
      </c>
      <c r="BL127" s="19" t="s">
        <v>103</v>
      </c>
      <c r="BM127" s="227" t="s">
        <v>5961</v>
      </c>
    </row>
    <row r="128" s="2" customFormat="1">
      <c r="A128" s="40"/>
      <c r="B128" s="41"/>
      <c r="C128" s="42"/>
      <c r="D128" s="229" t="s">
        <v>343</v>
      </c>
      <c r="E128" s="42"/>
      <c r="F128" s="230" t="s">
        <v>5960</v>
      </c>
      <c r="G128" s="42"/>
      <c r="H128" s="42"/>
      <c r="I128" s="231"/>
      <c r="J128" s="42"/>
      <c r="K128" s="42"/>
      <c r="L128" s="46"/>
      <c r="M128" s="232"/>
      <c r="N128" s="233"/>
      <c r="O128" s="86"/>
      <c r="P128" s="86"/>
      <c r="Q128" s="86"/>
      <c r="R128" s="86"/>
      <c r="S128" s="86"/>
      <c r="T128" s="86"/>
      <c r="U128" s="87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T128" s="19" t="s">
        <v>343</v>
      </c>
      <c r="AU128" s="19" t="s">
        <v>83</v>
      </c>
    </row>
    <row r="129" s="12" customFormat="1" ht="25.92" customHeight="1">
      <c r="A129" s="12"/>
      <c r="B129" s="200"/>
      <c r="C129" s="201"/>
      <c r="D129" s="202" t="s">
        <v>75</v>
      </c>
      <c r="E129" s="203" t="s">
        <v>3170</v>
      </c>
      <c r="F129" s="203" t="s">
        <v>3262</v>
      </c>
      <c r="G129" s="201"/>
      <c r="H129" s="201"/>
      <c r="I129" s="204"/>
      <c r="J129" s="205">
        <f>BK129</f>
        <v>0</v>
      </c>
      <c r="K129" s="201"/>
      <c r="L129" s="206"/>
      <c r="M129" s="207"/>
      <c r="N129" s="208"/>
      <c r="O129" s="208"/>
      <c r="P129" s="209">
        <f>SUM(P130:P133)</f>
        <v>0</v>
      </c>
      <c r="Q129" s="208"/>
      <c r="R129" s="209">
        <f>SUM(R130:R133)</f>
        <v>0</v>
      </c>
      <c r="S129" s="208"/>
      <c r="T129" s="209">
        <f>SUM(T130:T133)</f>
        <v>0</v>
      </c>
      <c r="U129" s="210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R129" s="211" t="s">
        <v>83</v>
      </c>
      <c r="AT129" s="212" t="s">
        <v>75</v>
      </c>
      <c r="AU129" s="212" t="s">
        <v>76</v>
      </c>
      <c r="AY129" s="211" t="s">
        <v>335</v>
      </c>
      <c r="BK129" s="213">
        <f>SUM(BK130:BK133)</f>
        <v>0</v>
      </c>
    </row>
    <row r="130" s="2" customFormat="1" ht="16.5" customHeight="1">
      <c r="A130" s="40"/>
      <c r="B130" s="41"/>
      <c r="C130" s="216" t="s">
        <v>447</v>
      </c>
      <c r="D130" s="216" t="s">
        <v>337</v>
      </c>
      <c r="E130" s="217" t="s">
        <v>3310</v>
      </c>
      <c r="F130" s="218" t="s">
        <v>3311</v>
      </c>
      <c r="G130" s="219" t="s">
        <v>1529</v>
      </c>
      <c r="H130" s="220">
        <v>1</v>
      </c>
      <c r="I130" s="221"/>
      <c r="J130" s="222">
        <f>ROUND(I130*H130,2)</f>
        <v>0</v>
      </c>
      <c r="K130" s="218" t="s">
        <v>19</v>
      </c>
      <c r="L130" s="46"/>
      <c r="M130" s="223" t="s">
        <v>19</v>
      </c>
      <c r="N130" s="224" t="s">
        <v>47</v>
      </c>
      <c r="O130" s="86"/>
      <c r="P130" s="225">
        <f>O130*H130</f>
        <v>0</v>
      </c>
      <c r="Q130" s="225">
        <v>0</v>
      </c>
      <c r="R130" s="225">
        <f>Q130*H130</f>
        <v>0</v>
      </c>
      <c r="S130" s="225">
        <v>0</v>
      </c>
      <c r="T130" s="225">
        <f>S130*H130</f>
        <v>0</v>
      </c>
      <c r="U130" s="226" t="s">
        <v>19</v>
      </c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R130" s="227" t="s">
        <v>103</v>
      </c>
      <c r="AT130" s="227" t="s">
        <v>337</v>
      </c>
      <c r="AU130" s="227" t="s">
        <v>83</v>
      </c>
      <c r="AY130" s="19" t="s">
        <v>335</v>
      </c>
      <c r="BE130" s="228">
        <f>IF(N130="základní",J130,0)</f>
        <v>0</v>
      </c>
      <c r="BF130" s="228">
        <f>IF(N130="snížená",J130,0)</f>
        <v>0</v>
      </c>
      <c r="BG130" s="228">
        <f>IF(N130="zákl. přenesená",J130,0)</f>
        <v>0</v>
      </c>
      <c r="BH130" s="228">
        <f>IF(N130="sníž. přenesená",J130,0)</f>
        <v>0</v>
      </c>
      <c r="BI130" s="228">
        <f>IF(N130="nulová",J130,0)</f>
        <v>0</v>
      </c>
      <c r="BJ130" s="19" t="s">
        <v>83</v>
      </c>
      <c r="BK130" s="228">
        <f>ROUND(I130*H130,2)</f>
        <v>0</v>
      </c>
      <c r="BL130" s="19" t="s">
        <v>103</v>
      </c>
      <c r="BM130" s="227" t="s">
        <v>420</v>
      </c>
    </row>
    <row r="131" s="2" customFormat="1">
      <c r="A131" s="40"/>
      <c r="B131" s="41"/>
      <c r="C131" s="42"/>
      <c r="D131" s="229" t="s">
        <v>343</v>
      </c>
      <c r="E131" s="42"/>
      <c r="F131" s="230" t="s">
        <v>3311</v>
      </c>
      <c r="G131" s="42"/>
      <c r="H131" s="42"/>
      <c r="I131" s="231"/>
      <c r="J131" s="42"/>
      <c r="K131" s="42"/>
      <c r="L131" s="46"/>
      <c r="M131" s="232"/>
      <c r="N131" s="233"/>
      <c r="O131" s="86"/>
      <c r="P131" s="86"/>
      <c r="Q131" s="86"/>
      <c r="R131" s="86"/>
      <c r="S131" s="86"/>
      <c r="T131" s="86"/>
      <c r="U131" s="87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T131" s="19" t="s">
        <v>343</v>
      </c>
      <c r="AU131" s="19" t="s">
        <v>83</v>
      </c>
    </row>
    <row r="132" s="2" customFormat="1" ht="16.5" customHeight="1">
      <c r="A132" s="40"/>
      <c r="B132" s="41"/>
      <c r="C132" s="216" t="s">
        <v>454</v>
      </c>
      <c r="D132" s="216" t="s">
        <v>337</v>
      </c>
      <c r="E132" s="217" t="s">
        <v>5962</v>
      </c>
      <c r="F132" s="218" t="s">
        <v>3313</v>
      </c>
      <c r="G132" s="219" t="s">
        <v>1529</v>
      </c>
      <c r="H132" s="220">
        <v>1</v>
      </c>
      <c r="I132" s="221"/>
      <c r="J132" s="222">
        <f>ROUND(I132*H132,2)</f>
        <v>0</v>
      </c>
      <c r="K132" s="218" t="s">
        <v>19</v>
      </c>
      <c r="L132" s="46"/>
      <c r="M132" s="223" t="s">
        <v>19</v>
      </c>
      <c r="N132" s="224" t="s">
        <v>47</v>
      </c>
      <c r="O132" s="86"/>
      <c r="P132" s="225">
        <f>O132*H132</f>
        <v>0</v>
      </c>
      <c r="Q132" s="225">
        <v>0</v>
      </c>
      <c r="R132" s="225">
        <f>Q132*H132</f>
        <v>0</v>
      </c>
      <c r="S132" s="225">
        <v>0</v>
      </c>
      <c r="T132" s="225">
        <f>S132*H132</f>
        <v>0</v>
      </c>
      <c r="U132" s="226" t="s">
        <v>19</v>
      </c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R132" s="227" t="s">
        <v>103</v>
      </c>
      <c r="AT132" s="227" t="s">
        <v>337</v>
      </c>
      <c r="AU132" s="227" t="s">
        <v>83</v>
      </c>
      <c r="AY132" s="19" t="s">
        <v>335</v>
      </c>
      <c r="BE132" s="228">
        <f>IF(N132="základní",J132,0)</f>
        <v>0</v>
      </c>
      <c r="BF132" s="228">
        <f>IF(N132="snížená",J132,0)</f>
        <v>0</v>
      </c>
      <c r="BG132" s="228">
        <f>IF(N132="zákl. přenesená",J132,0)</f>
        <v>0</v>
      </c>
      <c r="BH132" s="228">
        <f>IF(N132="sníž. přenesená",J132,0)</f>
        <v>0</v>
      </c>
      <c r="BI132" s="228">
        <f>IF(N132="nulová",J132,0)</f>
        <v>0</v>
      </c>
      <c r="BJ132" s="19" t="s">
        <v>83</v>
      </c>
      <c r="BK132" s="228">
        <f>ROUND(I132*H132,2)</f>
        <v>0</v>
      </c>
      <c r="BL132" s="19" t="s">
        <v>103</v>
      </c>
      <c r="BM132" s="227" t="s">
        <v>434</v>
      </c>
    </row>
    <row r="133" s="2" customFormat="1">
      <c r="A133" s="40"/>
      <c r="B133" s="41"/>
      <c r="C133" s="42"/>
      <c r="D133" s="229" t="s">
        <v>343</v>
      </c>
      <c r="E133" s="42"/>
      <c r="F133" s="230" t="s">
        <v>3313</v>
      </c>
      <c r="G133" s="42"/>
      <c r="H133" s="42"/>
      <c r="I133" s="231"/>
      <c r="J133" s="42"/>
      <c r="K133" s="42"/>
      <c r="L133" s="46"/>
      <c r="M133" s="232"/>
      <c r="N133" s="233"/>
      <c r="O133" s="86"/>
      <c r="P133" s="86"/>
      <c r="Q133" s="86"/>
      <c r="R133" s="86"/>
      <c r="S133" s="86"/>
      <c r="T133" s="86"/>
      <c r="U133" s="87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T133" s="19" t="s">
        <v>343</v>
      </c>
      <c r="AU133" s="19" t="s">
        <v>83</v>
      </c>
    </row>
    <row r="134" s="12" customFormat="1" ht="25.92" customHeight="1">
      <c r="A134" s="12"/>
      <c r="B134" s="200"/>
      <c r="C134" s="201"/>
      <c r="D134" s="202" t="s">
        <v>75</v>
      </c>
      <c r="E134" s="203" t="s">
        <v>333</v>
      </c>
      <c r="F134" s="203" t="s">
        <v>334</v>
      </c>
      <c r="G134" s="201"/>
      <c r="H134" s="201"/>
      <c r="I134" s="204"/>
      <c r="J134" s="205">
        <f>BK134</f>
        <v>0</v>
      </c>
      <c r="K134" s="201"/>
      <c r="L134" s="206"/>
      <c r="M134" s="207"/>
      <c r="N134" s="208"/>
      <c r="O134" s="208"/>
      <c r="P134" s="209">
        <f>P135+P170+P184+P189+P203</f>
        <v>0</v>
      </c>
      <c r="Q134" s="208"/>
      <c r="R134" s="209">
        <f>R135+R170+R184+R189+R203</f>
        <v>5.9400000000000004</v>
      </c>
      <c r="S134" s="208"/>
      <c r="T134" s="209">
        <f>T135+T170+T184+T189+T203</f>
        <v>1.8479999999999999</v>
      </c>
      <c r="U134" s="210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R134" s="211" t="s">
        <v>83</v>
      </c>
      <c r="AT134" s="212" t="s">
        <v>75</v>
      </c>
      <c r="AU134" s="212" t="s">
        <v>76</v>
      </c>
      <c r="AY134" s="211" t="s">
        <v>335</v>
      </c>
      <c r="BK134" s="213">
        <f>BK135+BK170+BK184+BK189+BK203</f>
        <v>0</v>
      </c>
    </row>
    <row r="135" s="12" customFormat="1" ht="22.8" customHeight="1">
      <c r="A135" s="12"/>
      <c r="B135" s="200"/>
      <c r="C135" s="201"/>
      <c r="D135" s="202" t="s">
        <v>75</v>
      </c>
      <c r="E135" s="214" t="s">
        <v>83</v>
      </c>
      <c r="F135" s="214" t="s">
        <v>336</v>
      </c>
      <c r="G135" s="201"/>
      <c r="H135" s="201"/>
      <c r="I135" s="204"/>
      <c r="J135" s="215">
        <f>BK135</f>
        <v>0</v>
      </c>
      <c r="K135" s="201"/>
      <c r="L135" s="206"/>
      <c r="M135" s="207"/>
      <c r="N135" s="208"/>
      <c r="O135" s="208"/>
      <c r="P135" s="209">
        <f>SUM(P136:P169)</f>
        <v>0</v>
      </c>
      <c r="Q135" s="208"/>
      <c r="R135" s="209">
        <f>SUM(R136:R169)</f>
        <v>5.9400000000000004</v>
      </c>
      <c r="S135" s="208"/>
      <c r="T135" s="209">
        <f>SUM(T136:T169)</f>
        <v>1.8479999999999999</v>
      </c>
      <c r="U135" s="210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R135" s="211" t="s">
        <v>83</v>
      </c>
      <c r="AT135" s="212" t="s">
        <v>75</v>
      </c>
      <c r="AU135" s="212" t="s">
        <v>83</v>
      </c>
      <c r="AY135" s="211" t="s">
        <v>335</v>
      </c>
      <c r="BK135" s="213">
        <f>SUM(BK136:BK169)</f>
        <v>0</v>
      </c>
    </row>
    <row r="136" s="2" customFormat="1" ht="16.5" customHeight="1">
      <c r="A136" s="40"/>
      <c r="B136" s="41"/>
      <c r="C136" s="216" t="s">
        <v>463</v>
      </c>
      <c r="D136" s="216" t="s">
        <v>337</v>
      </c>
      <c r="E136" s="217" t="s">
        <v>5963</v>
      </c>
      <c r="F136" s="218" t="s">
        <v>5964</v>
      </c>
      <c r="G136" s="219" t="s">
        <v>388</v>
      </c>
      <c r="H136" s="220">
        <v>3</v>
      </c>
      <c r="I136" s="221"/>
      <c r="J136" s="222">
        <f>ROUND(I136*H136,2)</f>
        <v>0</v>
      </c>
      <c r="K136" s="218" t="s">
        <v>341</v>
      </c>
      <c r="L136" s="46"/>
      <c r="M136" s="223" t="s">
        <v>19</v>
      </c>
      <c r="N136" s="224" t="s">
        <v>47</v>
      </c>
      <c r="O136" s="86"/>
      <c r="P136" s="225">
        <f>O136*H136</f>
        <v>0</v>
      </c>
      <c r="Q136" s="225">
        <v>0</v>
      </c>
      <c r="R136" s="225">
        <f>Q136*H136</f>
        <v>0</v>
      </c>
      <c r="S136" s="225">
        <v>0.29999999999999999</v>
      </c>
      <c r="T136" s="225">
        <f>S136*H136</f>
        <v>0.89999999999999991</v>
      </c>
      <c r="U136" s="226" t="s">
        <v>19</v>
      </c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R136" s="227" t="s">
        <v>103</v>
      </c>
      <c r="AT136" s="227" t="s">
        <v>337</v>
      </c>
      <c r="AU136" s="227" t="s">
        <v>85</v>
      </c>
      <c r="AY136" s="19" t="s">
        <v>335</v>
      </c>
      <c r="BE136" s="228">
        <f>IF(N136="základní",J136,0)</f>
        <v>0</v>
      </c>
      <c r="BF136" s="228">
        <f>IF(N136="snížená",J136,0)</f>
        <v>0</v>
      </c>
      <c r="BG136" s="228">
        <f>IF(N136="zákl. přenesená",J136,0)</f>
        <v>0</v>
      </c>
      <c r="BH136" s="228">
        <f>IF(N136="sníž. přenesená",J136,0)</f>
        <v>0</v>
      </c>
      <c r="BI136" s="228">
        <f>IF(N136="nulová",J136,0)</f>
        <v>0</v>
      </c>
      <c r="BJ136" s="19" t="s">
        <v>83</v>
      </c>
      <c r="BK136" s="228">
        <f>ROUND(I136*H136,2)</f>
        <v>0</v>
      </c>
      <c r="BL136" s="19" t="s">
        <v>103</v>
      </c>
      <c r="BM136" s="227" t="s">
        <v>5965</v>
      </c>
    </row>
    <row r="137" s="2" customFormat="1">
      <c r="A137" s="40"/>
      <c r="B137" s="41"/>
      <c r="C137" s="42"/>
      <c r="D137" s="229" t="s">
        <v>343</v>
      </c>
      <c r="E137" s="42"/>
      <c r="F137" s="230" t="s">
        <v>5966</v>
      </c>
      <c r="G137" s="42"/>
      <c r="H137" s="42"/>
      <c r="I137" s="231"/>
      <c r="J137" s="42"/>
      <c r="K137" s="42"/>
      <c r="L137" s="46"/>
      <c r="M137" s="232"/>
      <c r="N137" s="233"/>
      <c r="O137" s="86"/>
      <c r="P137" s="86"/>
      <c r="Q137" s="86"/>
      <c r="R137" s="86"/>
      <c r="S137" s="86"/>
      <c r="T137" s="86"/>
      <c r="U137" s="87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T137" s="19" t="s">
        <v>343</v>
      </c>
      <c r="AU137" s="19" t="s">
        <v>85</v>
      </c>
    </row>
    <row r="138" s="2" customFormat="1">
      <c r="A138" s="40"/>
      <c r="B138" s="41"/>
      <c r="C138" s="42"/>
      <c r="D138" s="234" t="s">
        <v>345</v>
      </c>
      <c r="E138" s="42"/>
      <c r="F138" s="235" t="s">
        <v>5967</v>
      </c>
      <c r="G138" s="42"/>
      <c r="H138" s="42"/>
      <c r="I138" s="231"/>
      <c r="J138" s="42"/>
      <c r="K138" s="42"/>
      <c r="L138" s="46"/>
      <c r="M138" s="232"/>
      <c r="N138" s="233"/>
      <c r="O138" s="86"/>
      <c r="P138" s="86"/>
      <c r="Q138" s="86"/>
      <c r="R138" s="86"/>
      <c r="S138" s="86"/>
      <c r="T138" s="86"/>
      <c r="U138" s="87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T138" s="19" t="s">
        <v>345</v>
      </c>
      <c r="AU138" s="19" t="s">
        <v>85</v>
      </c>
    </row>
    <row r="139" s="2" customFormat="1" ht="16.5" customHeight="1">
      <c r="A139" s="40"/>
      <c r="B139" s="41"/>
      <c r="C139" s="216" t="s">
        <v>471</v>
      </c>
      <c r="D139" s="216" t="s">
        <v>337</v>
      </c>
      <c r="E139" s="217" t="s">
        <v>5968</v>
      </c>
      <c r="F139" s="218" t="s">
        <v>5969</v>
      </c>
      <c r="G139" s="219" t="s">
        <v>388</v>
      </c>
      <c r="H139" s="220">
        <v>3</v>
      </c>
      <c r="I139" s="221"/>
      <c r="J139" s="222">
        <f>ROUND(I139*H139,2)</f>
        <v>0</v>
      </c>
      <c r="K139" s="218" t="s">
        <v>341</v>
      </c>
      <c r="L139" s="46"/>
      <c r="M139" s="223" t="s">
        <v>19</v>
      </c>
      <c r="N139" s="224" t="s">
        <v>47</v>
      </c>
      <c r="O139" s="86"/>
      <c r="P139" s="225">
        <f>O139*H139</f>
        <v>0</v>
      </c>
      <c r="Q139" s="225">
        <v>0</v>
      </c>
      <c r="R139" s="225">
        <f>Q139*H139</f>
        <v>0</v>
      </c>
      <c r="S139" s="225">
        <v>0.316</v>
      </c>
      <c r="T139" s="225">
        <f>S139*H139</f>
        <v>0.94799999999999995</v>
      </c>
      <c r="U139" s="226" t="s">
        <v>19</v>
      </c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R139" s="227" t="s">
        <v>103</v>
      </c>
      <c r="AT139" s="227" t="s">
        <v>337</v>
      </c>
      <c r="AU139" s="227" t="s">
        <v>85</v>
      </c>
      <c r="AY139" s="19" t="s">
        <v>335</v>
      </c>
      <c r="BE139" s="228">
        <f>IF(N139="základní",J139,0)</f>
        <v>0</v>
      </c>
      <c r="BF139" s="228">
        <f>IF(N139="snížená",J139,0)</f>
        <v>0</v>
      </c>
      <c r="BG139" s="228">
        <f>IF(N139="zákl. přenesená",J139,0)</f>
        <v>0</v>
      </c>
      <c r="BH139" s="228">
        <f>IF(N139="sníž. přenesená",J139,0)</f>
        <v>0</v>
      </c>
      <c r="BI139" s="228">
        <f>IF(N139="nulová",J139,0)</f>
        <v>0</v>
      </c>
      <c r="BJ139" s="19" t="s">
        <v>83</v>
      </c>
      <c r="BK139" s="228">
        <f>ROUND(I139*H139,2)</f>
        <v>0</v>
      </c>
      <c r="BL139" s="19" t="s">
        <v>103</v>
      </c>
      <c r="BM139" s="227" t="s">
        <v>5970</v>
      </c>
    </row>
    <row r="140" s="2" customFormat="1">
      <c r="A140" s="40"/>
      <c r="B140" s="41"/>
      <c r="C140" s="42"/>
      <c r="D140" s="229" t="s">
        <v>343</v>
      </c>
      <c r="E140" s="42"/>
      <c r="F140" s="230" t="s">
        <v>5971</v>
      </c>
      <c r="G140" s="42"/>
      <c r="H140" s="42"/>
      <c r="I140" s="231"/>
      <c r="J140" s="42"/>
      <c r="K140" s="42"/>
      <c r="L140" s="46"/>
      <c r="M140" s="232"/>
      <c r="N140" s="233"/>
      <c r="O140" s="86"/>
      <c r="P140" s="86"/>
      <c r="Q140" s="86"/>
      <c r="R140" s="86"/>
      <c r="S140" s="86"/>
      <c r="T140" s="86"/>
      <c r="U140" s="87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T140" s="19" t="s">
        <v>343</v>
      </c>
      <c r="AU140" s="19" t="s">
        <v>85</v>
      </c>
    </row>
    <row r="141" s="2" customFormat="1">
      <c r="A141" s="40"/>
      <c r="B141" s="41"/>
      <c r="C141" s="42"/>
      <c r="D141" s="234" t="s">
        <v>345</v>
      </c>
      <c r="E141" s="42"/>
      <c r="F141" s="235" t="s">
        <v>5972</v>
      </c>
      <c r="G141" s="42"/>
      <c r="H141" s="42"/>
      <c r="I141" s="231"/>
      <c r="J141" s="42"/>
      <c r="K141" s="42"/>
      <c r="L141" s="46"/>
      <c r="M141" s="232"/>
      <c r="N141" s="233"/>
      <c r="O141" s="86"/>
      <c r="P141" s="86"/>
      <c r="Q141" s="86"/>
      <c r="R141" s="86"/>
      <c r="S141" s="86"/>
      <c r="T141" s="86"/>
      <c r="U141" s="87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T141" s="19" t="s">
        <v>345</v>
      </c>
      <c r="AU141" s="19" t="s">
        <v>85</v>
      </c>
    </row>
    <row r="142" s="2" customFormat="1" ht="16.5" customHeight="1">
      <c r="A142" s="40"/>
      <c r="B142" s="41"/>
      <c r="C142" s="216" t="s">
        <v>478</v>
      </c>
      <c r="D142" s="216" t="s">
        <v>337</v>
      </c>
      <c r="E142" s="217" t="s">
        <v>5973</v>
      </c>
      <c r="F142" s="218" t="s">
        <v>5974</v>
      </c>
      <c r="G142" s="219" t="s">
        <v>351</v>
      </c>
      <c r="H142" s="220">
        <v>2.5</v>
      </c>
      <c r="I142" s="221"/>
      <c r="J142" s="222">
        <f>ROUND(I142*H142,2)</f>
        <v>0</v>
      </c>
      <c r="K142" s="218" t="s">
        <v>341</v>
      </c>
      <c r="L142" s="46"/>
      <c r="M142" s="223" t="s">
        <v>19</v>
      </c>
      <c r="N142" s="224" t="s">
        <v>47</v>
      </c>
      <c r="O142" s="86"/>
      <c r="P142" s="225">
        <f>O142*H142</f>
        <v>0</v>
      </c>
      <c r="Q142" s="225">
        <v>0</v>
      </c>
      <c r="R142" s="225">
        <f>Q142*H142</f>
        <v>0</v>
      </c>
      <c r="S142" s="225">
        <v>0</v>
      </c>
      <c r="T142" s="225">
        <f>S142*H142</f>
        <v>0</v>
      </c>
      <c r="U142" s="226" t="s">
        <v>19</v>
      </c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R142" s="227" t="s">
        <v>103</v>
      </c>
      <c r="AT142" s="227" t="s">
        <v>337</v>
      </c>
      <c r="AU142" s="227" t="s">
        <v>85</v>
      </c>
      <c r="AY142" s="19" t="s">
        <v>335</v>
      </c>
      <c r="BE142" s="228">
        <f>IF(N142="základní",J142,0)</f>
        <v>0</v>
      </c>
      <c r="BF142" s="228">
        <f>IF(N142="snížená",J142,0)</f>
        <v>0</v>
      </c>
      <c r="BG142" s="228">
        <f>IF(N142="zákl. přenesená",J142,0)</f>
        <v>0</v>
      </c>
      <c r="BH142" s="228">
        <f>IF(N142="sníž. přenesená",J142,0)</f>
        <v>0</v>
      </c>
      <c r="BI142" s="228">
        <f>IF(N142="nulová",J142,0)</f>
        <v>0</v>
      </c>
      <c r="BJ142" s="19" t="s">
        <v>83</v>
      </c>
      <c r="BK142" s="228">
        <f>ROUND(I142*H142,2)</f>
        <v>0</v>
      </c>
      <c r="BL142" s="19" t="s">
        <v>103</v>
      </c>
      <c r="BM142" s="227" t="s">
        <v>5975</v>
      </c>
    </row>
    <row r="143" s="2" customFormat="1">
      <c r="A143" s="40"/>
      <c r="B143" s="41"/>
      <c r="C143" s="42"/>
      <c r="D143" s="229" t="s">
        <v>343</v>
      </c>
      <c r="E143" s="42"/>
      <c r="F143" s="230" t="s">
        <v>5976</v>
      </c>
      <c r="G143" s="42"/>
      <c r="H143" s="42"/>
      <c r="I143" s="231"/>
      <c r="J143" s="42"/>
      <c r="K143" s="42"/>
      <c r="L143" s="46"/>
      <c r="M143" s="232"/>
      <c r="N143" s="233"/>
      <c r="O143" s="86"/>
      <c r="P143" s="86"/>
      <c r="Q143" s="86"/>
      <c r="R143" s="86"/>
      <c r="S143" s="86"/>
      <c r="T143" s="86"/>
      <c r="U143" s="87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T143" s="19" t="s">
        <v>343</v>
      </c>
      <c r="AU143" s="19" t="s">
        <v>85</v>
      </c>
    </row>
    <row r="144" s="2" customFormat="1">
      <c r="A144" s="40"/>
      <c r="B144" s="41"/>
      <c r="C144" s="42"/>
      <c r="D144" s="234" t="s">
        <v>345</v>
      </c>
      <c r="E144" s="42"/>
      <c r="F144" s="235" t="s">
        <v>5977</v>
      </c>
      <c r="G144" s="42"/>
      <c r="H144" s="42"/>
      <c r="I144" s="231"/>
      <c r="J144" s="42"/>
      <c r="K144" s="42"/>
      <c r="L144" s="46"/>
      <c r="M144" s="232"/>
      <c r="N144" s="233"/>
      <c r="O144" s="86"/>
      <c r="P144" s="86"/>
      <c r="Q144" s="86"/>
      <c r="R144" s="86"/>
      <c r="S144" s="86"/>
      <c r="T144" s="86"/>
      <c r="U144" s="87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T144" s="19" t="s">
        <v>345</v>
      </c>
      <c r="AU144" s="19" t="s">
        <v>85</v>
      </c>
    </row>
    <row r="145" s="13" customFormat="1">
      <c r="A145" s="13"/>
      <c r="B145" s="236"/>
      <c r="C145" s="237"/>
      <c r="D145" s="229" t="s">
        <v>347</v>
      </c>
      <c r="E145" s="238" t="s">
        <v>19</v>
      </c>
      <c r="F145" s="239" t="s">
        <v>5978</v>
      </c>
      <c r="G145" s="237"/>
      <c r="H145" s="240">
        <v>2.5</v>
      </c>
      <c r="I145" s="241"/>
      <c r="J145" s="237"/>
      <c r="K145" s="237"/>
      <c r="L145" s="242"/>
      <c r="M145" s="243"/>
      <c r="N145" s="244"/>
      <c r="O145" s="244"/>
      <c r="P145" s="244"/>
      <c r="Q145" s="244"/>
      <c r="R145" s="244"/>
      <c r="S145" s="244"/>
      <c r="T145" s="244"/>
      <c r="U145" s="245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T145" s="246" t="s">
        <v>347</v>
      </c>
      <c r="AU145" s="246" t="s">
        <v>85</v>
      </c>
      <c r="AV145" s="13" t="s">
        <v>85</v>
      </c>
      <c r="AW145" s="13" t="s">
        <v>37</v>
      </c>
      <c r="AX145" s="13" t="s">
        <v>83</v>
      </c>
      <c r="AY145" s="246" t="s">
        <v>335</v>
      </c>
    </row>
    <row r="146" s="2" customFormat="1" ht="21.75" customHeight="1">
      <c r="A146" s="40"/>
      <c r="B146" s="41"/>
      <c r="C146" s="216" t="s">
        <v>7</v>
      </c>
      <c r="D146" s="216" t="s">
        <v>337</v>
      </c>
      <c r="E146" s="217" t="s">
        <v>3314</v>
      </c>
      <c r="F146" s="218" t="s">
        <v>3315</v>
      </c>
      <c r="G146" s="219" t="s">
        <v>351</v>
      </c>
      <c r="H146" s="220">
        <v>7.2599999999999998</v>
      </c>
      <c r="I146" s="221"/>
      <c r="J146" s="222">
        <f>ROUND(I146*H146,2)</f>
        <v>0</v>
      </c>
      <c r="K146" s="218" t="s">
        <v>341</v>
      </c>
      <c r="L146" s="46"/>
      <c r="M146" s="223" t="s">
        <v>19</v>
      </c>
      <c r="N146" s="224" t="s">
        <v>47</v>
      </c>
      <c r="O146" s="86"/>
      <c r="P146" s="225">
        <f>O146*H146</f>
        <v>0</v>
      </c>
      <c r="Q146" s="225">
        <v>0</v>
      </c>
      <c r="R146" s="225">
        <f>Q146*H146</f>
        <v>0</v>
      </c>
      <c r="S146" s="225">
        <v>0</v>
      </c>
      <c r="T146" s="225">
        <f>S146*H146</f>
        <v>0</v>
      </c>
      <c r="U146" s="226" t="s">
        <v>19</v>
      </c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R146" s="227" t="s">
        <v>103</v>
      </c>
      <c r="AT146" s="227" t="s">
        <v>337</v>
      </c>
      <c r="AU146" s="227" t="s">
        <v>85</v>
      </c>
      <c r="AY146" s="19" t="s">
        <v>335</v>
      </c>
      <c r="BE146" s="228">
        <f>IF(N146="základní",J146,0)</f>
        <v>0</v>
      </c>
      <c r="BF146" s="228">
        <f>IF(N146="snížená",J146,0)</f>
        <v>0</v>
      </c>
      <c r="BG146" s="228">
        <f>IF(N146="zákl. přenesená",J146,0)</f>
        <v>0</v>
      </c>
      <c r="BH146" s="228">
        <f>IF(N146="sníž. přenesená",J146,0)</f>
        <v>0</v>
      </c>
      <c r="BI146" s="228">
        <f>IF(N146="nulová",J146,0)</f>
        <v>0</v>
      </c>
      <c r="BJ146" s="19" t="s">
        <v>83</v>
      </c>
      <c r="BK146" s="228">
        <f>ROUND(I146*H146,2)</f>
        <v>0</v>
      </c>
      <c r="BL146" s="19" t="s">
        <v>103</v>
      </c>
      <c r="BM146" s="227" t="s">
        <v>5979</v>
      </c>
    </row>
    <row r="147" s="2" customFormat="1">
      <c r="A147" s="40"/>
      <c r="B147" s="41"/>
      <c r="C147" s="42"/>
      <c r="D147" s="229" t="s">
        <v>343</v>
      </c>
      <c r="E147" s="42"/>
      <c r="F147" s="230" t="s">
        <v>3317</v>
      </c>
      <c r="G147" s="42"/>
      <c r="H147" s="42"/>
      <c r="I147" s="231"/>
      <c r="J147" s="42"/>
      <c r="K147" s="42"/>
      <c r="L147" s="46"/>
      <c r="M147" s="232"/>
      <c r="N147" s="233"/>
      <c r="O147" s="86"/>
      <c r="P147" s="86"/>
      <c r="Q147" s="86"/>
      <c r="R147" s="86"/>
      <c r="S147" s="86"/>
      <c r="T147" s="86"/>
      <c r="U147" s="87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T147" s="19" t="s">
        <v>343</v>
      </c>
      <c r="AU147" s="19" t="s">
        <v>85</v>
      </c>
    </row>
    <row r="148" s="2" customFormat="1">
      <c r="A148" s="40"/>
      <c r="B148" s="41"/>
      <c r="C148" s="42"/>
      <c r="D148" s="234" t="s">
        <v>345</v>
      </c>
      <c r="E148" s="42"/>
      <c r="F148" s="235" t="s">
        <v>3318</v>
      </c>
      <c r="G148" s="42"/>
      <c r="H148" s="42"/>
      <c r="I148" s="231"/>
      <c r="J148" s="42"/>
      <c r="K148" s="42"/>
      <c r="L148" s="46"/>
      <c r="M148" s="232"/>
      <c r="N148" s="233"/>
      <c r="O148" s="86"/>
      <c r="P148" s="86"/>
      <c r="Q148" s="86"/>
      <c r="R148" s="86"/>
      <c r="S148" s="86"/>
      <c r="T148" s="86"/>
      <c r="U148" s="87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T148" s="19" t="s">
        <v>345</v>
      </c>
      <c r="AU148" s="19" t="s">
        <v>85</v>
      </c>
    </row>
    <row r="149" s="13" customFormat="1">
      <c r="A149" s="13"/>
      <c r="B149" s="236"/>
      <c r="C149" s="237"/>
      <c r="D149" s="229" t="s">
        <v>347</v>
      </c>
      <c r="E149" s="238" t="s">
        <v>19</v>
      </c>
      <c r="F149" s="239" t="s">
        <v>5980</v>
      </c>
      <c r="G149" s="237"/>
      <c r="H149" s="240">
        <v>7.2599999999999998</v>
      </c>
      <c r="I149" s="241"/>
      <c r="J149" s="237"/>
      <c r="K149" s="237"/>
      <c r="L149" s="242"/>
      <c r="M149" s="243"/>
      <c r="N149" s="244"/>
      <c r="O149" s="244"/>
      <c r="P149" s="244"/>
      <c r="Q149" s="244"/>
      <c r="R149" s="244"/>
      <c r="S149" s="244"/>
      <c r="T149" s="244"/>
      <c r="U149" s="245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T149" s="246" t="s">
        <v>347</v>
      </c>
      <c r="AU149" s="246" t="s">
        <v>85</v>
      </c>
      <c r="AV149" s="13" t="s">
        <v>85</v>
      </c>
      <c r="AW149" s="13" t="s">
        <v>37</v>
      </c>
      <c r="AX149" s="13" t="s">
        <v>83</v>
      </c>
      <c r="AY149" s="246" t="s">
        <v>335</v>
      </c>
    </row>
    <row r="150" s="2" customFormat="1" ht="21.75" customHeight="1">
      <c r="A150" s="40"/>
      <c r="B150" s="41"/>
      <c r="C150" s="216" t="s">
        <v>490</v>
      </c>
      <c r="D150" s="216" t="s">
        <v>337</v>
      </c>
      <c r="E150" s="217" t="s">
        <v>3320</v>
      </c>
      <c r="F150" s="218" t="s">
        <v>3321</v>
      </c>
      <c r="G150" s="219" t="s">
        <v>351</v>
      </c>
      <c r="H150" s="220">
        <v>6.4500000000000002</v>
      </c>
      <c r="I150" s="221"/>
      <c r="J150" s="222">
        <f>ROUND(I150*H150,2)</f>
        <v>0</v>
      </c>
      <c r="K150" s="218" t="s">
        <v>341</v>
      </c>
      <c r="L150" s="46"/>
      <c r="M150" s="223" t="s">
        <v>19</v>
      </c>
      <c r="N150" s="224" t="s">
        <v>47</v>
      </c>
      <c r="O150" s="86"/>
      <c r="P150" s="225">
        <f>O150*H150</f>
        <v>0</v>
      </c>
      <c r="Q150" s="225">
        <v>0</v>
      </c>
      <c r="R150" s="225">
        <f>Q150*H150</f>
        <v>0</v>
      </c>
      <c r="S150" s="225">
        <v>0</v>
      </c>
      <c r="T150" s="225">
        <f>S150*H150</f>
        <v>0</v>
      </c>
      <c r="U150" s="226" t="s">
        <v>19</v>
      </c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R150" s="227" t="s">
        <v>103</v>
      </c>
      <c r="AT150" s="227" t="s">
        <v>337</v>
      </c>
      <c r="AU150" s="227" t="s">
        <v>85</v>
      </c>
      <c r="AY150" s="19" t="s">
        <v>335</v>
      </c>
      <c r="BE150" s="228">
        <f>IF(N150="základní",J150,0)</f>
        <v>0</v>
      </c>
      <c r="BF150" s="228">
        <f>IF(N150="snížená",J150,0)</f>
        <v>0</v>
      </c>
      <c r="BG150" s="228">
        <f>IF(N150="zákl. přenesená",J150,0)</f>
        <v>0</v>
      </c>
      <c r="BH150" s="228">
        <f>IF(N150="sníž. přenesená",J150,0)</f>
        <v>0</v>
      </c>
      <c r="BI150" s="228">
        <f>IF(N150="nulová",J150,0)</f>
        <v>0</v>
      </c>
      <c r="BJ150" s="19" t="s">
        <v>83</v>
      </c>
      <c r="BK150" s="228">
        <f>ROUND(I150*H150,2)</f>
        <v>0</v>
      </c>
      <c r="BL150" s="19" t="s">
        <v>103</v>
      </c>
      <c r="BM150" s="227" t="s">
        <v>5981</v>
      </c>
    </row>
    <row r="151" s="2" customFormat="1">
      <c r="A151" s="40"/>
      <c r="B151" s="41"/>
      <c r="C151" s="42"/>
      <c r="D151" s="229" t="s">
        <v>343</v>
      </c>
      <c r="E151" s="42"/>
      <c r="F151" s="230" t="s">
        <v>3323</v>
      </c>
      <c r="G151" s="42"/>
      <c r="H151" s="42"/>
      <c r="I151" s="231"/>
      <c r="J151" s="42"/>
      <c r="K151" s="42"/>
      <c r="L151" s="46"/>
      <c r="M151" s="232"/>
      <c r="N151" s="233"/>
      <c r="O151" s="86"/>
      <c r="P151" s="86"/>
      <c r="Q151" s="86"/>
      <c r="R151" s="86"/>
      <c r="S151" s="86"/>
      <c r="T151" s="86"/>
      <c r="U151" s="87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T151" s="19" t="s">
        <v>343</v>
      </c>
      <c r="AU151" s="19" t="s">
        <v>85</v>
      </c>
    </row>
    <row r="152" s="2" customFormat="1">
      <c r="A152" s="40"/>
      <c r="B152" s="41"/>
      <c r="C152" s="42"/>
      <c r="D152" s="234" t="s">
        <v>345</v>
      </c>
      <c r="E152" s="42"/>
      <c r="F152" s="235" t="s">
        <v>3324</v>
      </c>
      <c r="G152" s="42"/>
      <c r="H152" s="42"/>
      <c r="I152" s="231"/>
      <c r="J152" s="42"/>
      <c r="K152" s="42"/>
      <c r="L152" s="46"/>
      <c r="M152" s="232"/>
      <c r="N152" s="233"/>
      <c r="O152" s="86"/>
      <c r="P152" s="86"/>
      <c r="Q152" s="86"/>
      <c r="R152" s="86"/>
      <c r="S152" s="86"/>
      <c r="T152" s="86"/>
      <c r="U152" s="87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T152" s="19" t="s">
        <v>345</v>
      </c>
      <c r="AU152" s="19" t="s">
        <v>85</v>
      </c>
    </row>
    <row r="153" s="13" customFormat="1">
      <c r="A153" s="13"/>
      <c r="B153" s="236"/>
      <c r="C153" s="237"/>
      <c r="D153" s="229" t="s">
        <v>347</v>
      </c>
      <c r="E153" s="238" t="s">
        <v>19</v>
      </c>
      <c r="F153" s="239" t="s">
        <v>5982</v>
      </c>
      <c r="G153" s="237"/>
      <c r="H153" s="240">
        <v>6.4500000000000002</v>
      </c>
      <c r="I153" s="241"/>
      <c r="J153" s="237"/>
      <c r="K153" s="237"/>
      <c r="L153" s="242"/>
      <c r="M153" s="243"/>
      <c r="N153" s="244"/>
      <c r="O153" s="244"/>
      <c r="P153" s="244"/>
      <c r="Q153" s="244"/>
      <c r="R153" s="244"/>
      <c r="S153" s="244"/>
      <c r="T153" s="244"/>
      <c r="U153" s="245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T153" s="246" t="s">
        <v>347</v>
      </c>
      <c r="AU153" s="246" t="s">
        <v>85</v>
      </c>
      <c r="AV153" s="13" t="s">
        <v>85</v>
      </c>
      <c r="AW153" s="13" t="s">
        <v>37</v>
      </c>
      <c r="AX153" s="13" t="s">
        <v>83</v>
      </c>
      <c r="AY153" s="246" t="s">
        <v>335</v>
      </c>
    </row>
    <row r="154" s="2" customFormat="1" ht="16.5" customHeight="1">
      <c r="A154" s="40"/>
      <c r="B154" s="41"/>
      <c r="C154" s="216" t="s">
        <v>496</v>
      </c>
      <c r="D154" s="216" t="s">
        <v>337</v>
      </c>
      <c r="E154" s="217" t="s">
        <v>362</v>
      </c>
      <c r="F154" s="218" t="s">
        <v>363</v>
      </c>
      <c r="G154" s="219" t="s">
        <v>364</v>
      </c>
      <c r="H154" s="220">
        <v>11.609999999999999</v>
      </c>
      <c r="I154" s="221"/>
      <c r="J154" s="222">
        <f>ROUND(I154*H154,2)</f>
        <v>0</v>
      </c>
      <c r="K154" s="218" t="s">
        <v>341</v>
      </c>
      <c r="L154" s="46"/>
      <c r="M154" s="223" t="s">
        <v>19</v>
      </c>
      <c r="N154" s="224" t="s">
        <v>47</v>
      </c>
      <c r="O154" s="86"/>
      <c r="P154" s="225">
        <f>O154*H154</f>
        <v>0</v>
      </c>
      <c r="Q154" s="225">
        <v>0</v>
      </c>
      <c r="R154" s="225">
        <f>Q154*H154</f>
        <v>0</v>
      </c>
      <c r="S154" s="225">
        <v>0</v>
      </c>
      <c r="T154" s="225">
        <f>S154*H154</f>
        <v>0</v>
      </c>
      <c r="U154" s="226" t="s">
        <v>19</v>
      </c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R154" s="227" t="s">
        <v>103</v>
      </c>
      <c r="AT154" s="227" t="s">
        <v>337</v>
      </c>
      <c r="AU154" s="227" t="s">
        <v>85</v>
      </c>
      <c r="AY154" s="19" t="s">
        <v>335</v>
      </c>
      <c r="BE154" s="228">
        <f>IF(N154="základní",J154,0)</f>
        <v>0</v>
      </c>
      <c r="BF154" s="228">
        <f>IF(N154="snížená",J154,0)</f>
        <v>0</v>
      </c>
      <c r="BG154" s="228">
        <f>IF(N154="zákl. přenesená",J154,0)</f>
        <v>0</v>
      </c>
      <c r="BH154" s="228">
        <f>IF(N154="sníž. přenesená",J154,0)</f>
        <v>0</v>
      </c>
      <c r="BI154" s="228">
        <f>IF(N154="nulová",J154,0)</f>
        <v>0</v>
      </c>
      <c r="BJ154" s="19" t="s">
        <v>83</v>
      </c>
      <c r="BK154" s="228">
        <f>ROUND(I154*H154,2)</f>
        <v>0</v>
      </c>
      <c r="BL154" s="19" t="s">
        <v>103</v>
      </c>
      <c r="BM154" s="227" t="s">
        <v>5983</v>
      </c>
    </row>
    <row r="155" s="2" customFormat="1">
      <c r="A155" s="40"/>
      <c r="B155" s="41"/>
      <c r="C155" s="42"/>
      <c r="D155" s="229" t="s">
        <v>343</v>
      </c>
      <c r="E155" s="42"/>
      <c r="F155" s="230" t="s">
        <v>366</v>
      </c>
      <c r="G155" s="42"/>
      <c r="H155" s="42"/>
      <c r="I155" s="231"/>
      <c r="J155" s="42"/>
      <c r="K155" s="42"/>
      <c r="L155" s="46"/>
      <c r="M155" s="232"/>
      <c r="N155" s="233"/>
      <c r="O155" s="86"/>
      <c r="P155" s="86"/>
      <c r="Q155" s="86"/>
      <c r="R155" s="86"/>
      <c r="S155" s="86"/>
      <c r="T155" s="86"/>
      <c r="U155" s="87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T155" s="19" t="s">
        <v>343</v>
      </c>
      <c r="AU155" s="19" t="s">
        <v>85</v>
      </c>
    </row>
    <row r="156" s="2" customFormat="1">
      <c r="A156" s="40"/>
      <c r="B156" s="41"/>
      <c r="C156" s="42"/>
      <c r="D156" s="234" t="s">
        <v>345</v>
      </c>
      <c r="E156" s="42"/>
      <c r="F156" s="235" t="s">
        <v>367</v>
      </c>
      <c r="G156" s="42"/>
      <c r="H156" s="42"/>
      <c r="I156" s="231"/>
      <c r="J156" s="42"/>
      <c r="K156" s="42"/>
      <c r="L156" s="46"/>
      <c r="M156" s="232"/>
      <c r="N156" s="233"/>
      <c r="O156" s="86"/>
      <c r="P156" s="86"/>
      <c r="Q156" s="86"/>
      <c r="R156" s="86"/>
      <c r="S156" s="86"/>
      <c r="T156" s="86"/>
      <c r="U156" s="87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T156" s="19" t="s">
        <v>345</v>
      </c>
      <c r="AU156" s="19" t="s">
        <v>85</v>
      </c>
    </row>
    <row r="157" s="13" customFormat="1">
      <c r="A157" s="13"/>
      <c r="B157" s="236"/>
      <c r="C157" s="237"/>
      <c r="D157" s="229" t="s">
        <v>347</v>
      </c>
      <c r="E157" s="238" t="s">
        <v>19</v>
      </c>
      <c r="F157" s="239" t="s">
        <v>5982</v>
      </c>
      <c r="G157" s="237"/>
      <c r="H157" s="240">
        <v>6.4500000000000002</v>
      </c>
      <c r="I157" s="241"/>
      <c r="J157" s="237"/>
      <c r="K157" s="237"/>
      <c r="L157" s="242"/>
      <c r="M157" s="243"/>
      <c r="N157" s="244"/>
      <c r="O157" s="244"/>
      <c r="P157" s="244"/>
      <c r="Q157" s="244"/>
      <c r="R157" s="244"/>
      <c r="S157" s="244"/>
      <c r="T157" s="244"/>
      <c r="U157" s="245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T157" s="246" t="s">
        <v>347</v>
      </c>
      <c r="AU157" s="246" t="s">
        <v>85</v>
      </c>
      <c r="AV157" s="13" t="s">
        <v>85</v>
      </c>
      <c r="AW157" s="13" t="s">
        <v>37</v>
      </c>
      <c r="AX157" s="13" t="s">
        <v>83</v>
      </c>
      <c r="AY157" s="246" t="s">
        <v>335</v>
      </c>
    </row>
    <row r="158" s="13" customFormat="1">
      <c r="A158" s="13"/>
      <c r="B158" s="236"/>
      <c r="C158" s="237"/>
      <c r="D158" s="229" t="s">
        <v>347</v>
      </c>
      <c r="E158" s="237"/>
      <c r="F158" s="239" t="s">
        <v>5984</v>
      </c>
      <c r="G158" s="237"/>
      <c r="H158" s="240">
        <v>11.609999999999999</v>
      </c>
      <c r="I158" s="241"/>
      <c r="J158" s="237"/>
      <c r="K158" s="237"/>
      <c r="L158" s="242"/>
      <c r="M158" s="243"/>
      <c r="N158" s="244"/>
      <c r="O158" s="244"/>
      <c r="P158" s="244"/>
      <c r="Q158" s="244"/>
      <c r="R158" s="244"/>
      <c r="S158" s="244"/>
      <c r="T158" s="244"/>
      <c r="U158" s="245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T158" s="246" t="s">
        <v>347</v>
      </c>
      <c r="AU158" s="246" t="s">
        <v>85</v>
      </c>
      <c r="AV158" s="13" t="s">
        <v>85</v>
      </c>
      <c r="AW158" s="13" t="s">
        <v>4</v>
      </c>
      <c r="AX158" s="13" t="s">
        <v>83</v>
      </c>
      <c r="AY158" s="246" t="s">
        <v>335</v>
      </c>
    </row>
    <row r="159" s="2" customFormat="1" ht="16.5" customHeight="1">
      <c r="A159" s="40"/>
      <c r="B159" s="41"/>
      <c r="C159" s="216" t="s">
        <v>502</v>
      </c>
      <c r="D159" s="216" t="s">
        <v>337</v>
      </c>
      <c r="E159" s="217" t="s">
        <v>370</v>
      </c>
      <c r="F159" s="218" t="s">
        <v>371</v>
      </c>
      <c r="G159" s="219" t="s">
        <v>351</v>
      </c>
      <c r="H159" s="220">
        <v>3.3100000000000001</v>
      </c>
      <c r="I159" s="221"/>
      <c r="J159" s="222">
        <f>ROUND(I159*H159,2)</f>
        <v>0</v>
      </c>
      <c r="K159" s="218" t="s">
        <v>341</v>
      </c>
      <c r="L159" s="46"/>
      <c r="M159" s="223" t="s">
        <v>19</v>
      </c>
      <c r="N159" s="224" t="s">
        <v>47</v>
      </c>
      <c r="O159" s="86"/>
      <c r="P159" s="225">
        <f>O159*H159</f>
        <v>0</v>
      </c>
      <c r="Q159" s="225">
        <v>0</v>
      </c>
      <c r="R159" s="225">
        <f>Q159*H159</f>
        <v>0</v>
      </c>
      <c r="S159" s="225">
        <v>0</v>
      </c>
      <c r="T159" s="225">
        <f>S159*H159</f>
        <v>0</v>
      </c>
      <c r="U159" s="226" t="s">
        <v>19</v>
      </c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R159" s="227" t="s">
        <v>103</v>
      </c>
      <c r="AT159" s="227" t="s">
        <v>337</v>
      </c>
      <c r="AU159" s="227" t="s">
        <v>85</v>
      </c>
      <c r="AY159" s="19" t="s">
        <v>335</v>
      </c>
      <c r="BE159" s="228">
        <f>IF(N159="základní",J159,0)</f>
        <v>0</v>
      </c>
      <c r="BF159" s="228">
        <f>IF(N159="snížená",J159,0)</f>
        <v>0</v>
      </c>
      <c r="BG159" s="228">
        <f>IF(N159="zákl. přenesená",J159,0)</f>
        <v>0</v>
      </c>
      <c r="BH159" s="228">
        <f>IF(N159="sníž. přenesená",J159,0)</f>
        <v>0</v>
      </c>
      <c r="BI159" s="228">
        <f>IF(N159="nulová",J159,0)</f>
        <v>0</v>
      </c>
      <c r="BJ159" s="19" t="s">
        <v>83</v>
      </c>
      <c r="BK159" s="228">
        <f>ROUND(I159*H159,2)</f>
        <v>0</v>
      </c>
      <c r="BL159" s="19" t="s">
        <v>103</v>
      </c>
      <c r="BM159" s="227" t="s">
        <v>5985</v>
      </c>
    </row>
    <row r="160" s="2" customFormat="1">
      <c r="A160" s="40"/>
      <c r="B160" s="41"/>
      <c r="C160" s="42"/>
      <c r="D160" s="229" t="s">
        <v>343</v>
      </c>
      <c r="E160" s="42"/>
      <c r="F160" s="230" t="s">
        <v>373</v>
      </c>
      <c r="G160" s="42"/>
      <c r="H160" s="42"/>
      <c r="I160" s="231"/>
      <c r="J160" s="42"/>
      <c r="K160" s="42"/>
      <c r="L160" s="46"/>
      <c r="M160" s="232"/>
      <c r="N160" s="233"/>
      <c r="O160" s="86"/>
      <c r="P160" s="86"/>
      <c r="Q160" s="86"/>
      <c r="R160" s="86"/>
      <c r="S160" s="86"/>
      <c r="T160" s="86"/>
      <c r="U160" s="87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T160" s="19" t="s">
        <v>343</v>
      </c>
      <c r="AU160" s="19" t="s">
        <v>85</v>
      </c>
    </row>
    <row r="161" s="2" customFormat="1">
      <c r="A161" s="40"/>
      <c r="B161" s="41"/>
      <c r="C161" s="42"/>
      <c r="D161" s="234" t="s">
        <v>345</v>
      </c>
      <c r="E161" s="42"/>
      <c r="F161" s="235" t="s">
        <v>374</v>
      </c>
      <c r="G161" s="42"/>
      <c r="H161" s="42"/>
      <c r="I161" s="231"/>
      <c r="J161" s="42"/>
      <c r="K161" s="42"/>
      <c r="L161" s="46"/>
      <c r="M161" s="232"/>
      <c r="N161" s="233"/>
      <c r="O161" s="86"/>
      <c r="P161" s="86"/>
      <c r="Q161" s="86"/>
      <c r="R161" s="86"/>
      <c r="S161" s="86"/>
      <c r="T161" s="86"/>
      <c r="U161" s="87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T161" s="19" t="s">
        <v>345</v>
      </c>
      <c r="AU161" s="19" t="s">
        <v>85</v>
      </c>
    </row>
    <row r="162" s="13" customFormat="1">
      <c r="A162" s="13"/>
      <c r="B162" s="236"/>
      <c r="C162" s="237"/>
      <c r="D162" s="229" t="s">
        <v>347</v>
      </c>
      <c r="E162" s="238" t="s">
        <v>19</v>
      </c>
      <c r="F162" s="239" t="s">
        <v>5986</v>
      </c>
      <c r="G162" s="237"/>
      <c r="H162" s="240">
        <v>3.3100000000000001</v>
      </c>
      <c r="I162" s="241"/>
      <c r="J162" s="237"/>
      <c r="K162" s="237"/>
      <c r="L162" s="242"/>
      <c r="M162" s="243"/>
      <c r="N162" s="244"/>
      <c r="O162" s="244"/>
      <c r="P162" s="244"/>
      <c r="Q162" s="244"/>
      <c r="R162" s="244"/>
      <c r="S162" s="244"/>
      <c r="T162" s="244"/>
      <c r="U162" s="245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T162" s="246" t="s">
        <v>347</v>
      </c>
      <c r="AU162" s="246" t="s">
        <v>85</v>
      </c>
      <c r="AV162" s="13" t="s">
        <v>85</v>
      </c>
      <c r="AW162" s="13" t="s">
        <v>37</v>
      </c>
      <c r="AX162" s="13" t="s">
        <v>83</v>
      </c>
      <c r="AY162" s="246" t="s">
        <v>335</v>
      </c>
    </row>
    <row r="163" s="2" customFormat="1" ht="16.5" customHeight="1">
      <c r="A163" s="40"/>
      <c r="B163" s="41"/>
      <c r="C163" s="216" t="s">
        <v>510</v>
      </c>
      <c r="D163" s="216" t="s">
        <v>337</v>
      </c>
      <c r="E163" s="217" t="s">
        <v>3330</v>
      </c>
      <c r="F163" s="218" t="s">
        <v>3331</v>
      </c>
      <c r="G163" s="219" t="s">
        <v>351</v>
      </c>
      <c r="H163" s="220">
        <v>2.9700000000000002</v>
      </c>
      <c r="I163" s="221"/>
      <c r="J163" s="222">
        <f>ROUND(I163*H163,2)</f>
        <v>0</v>
      </c>
      <c r="K163" s="218" t="s">
        <v>341</v>
      </c>
      <c r="L163" s="46"/>
      <c r="M163" s="223" t="s">
        <v>19</v>
      </c>
      <c r="N163" s="224" t="s">
        <v>47</v>
      </c>
      <c r="O163" s="86"/>
      <c r="P163" s="225">
        <f>O163*H163</f>
        <v>0</v>
      </c>
      <c r="Q163" s="225">
        <v>0</v>
      </c>
      <c r="R163" s="225">
        <f>Q163*H163</f>
        <v>0</v>
      </c>
      <c r="S163" s="225">
        <v>0</v>
      </c>
      <c r="T163" s="225">
        <f>S163*H163</f>
        <v>0</v>
      </c>
      <c r="U163" s="226" t="s">
        <v>19</v>
      </c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R163" s="227" t="s">
        <v>103</v>
      </c>
      <c r="AT163" s="227" t="s">
        <v>337</v>
      </c>
      <c r="AU163" s="227" t="s">
        <v>85</v>
      </c>
      <c r="AY163" s="19" t="s">
        <v>335</v>
      </c>
      <c r="BE163" s="228">
        <f>IF(N163="základní",J163,0)</f>
        <v>0</v>
      </c>
      <c r="BF163" s="228">
        <f>IF(N163="snížená",J163,0)</f>
        <v>0</v>
      </c>
      <c r="BG163" s="228">
        <f>IF(N163="zákl. přenesená",J163,0)</f>
        <v>0</v>
      </c>
      <c r="BH163" s="228">
        <f>IF(N163="sníž. přenesená",J163,0)</f>
        <v>0</v>
      </c>
      <c r="BI163" s="228">
        <f>IF(N163="nulová",J163,0)</f>
        <v>0</v>
      </c>
      <c r="BJ163" s="19" t="s">
        <v>83</v>
      </c>
      <c r="BK163" s="228">
        <f>ROUND(I163*H163,2)</f>
        <v>0</v>
      </c>
      <c r="BL163" s="19" t="s">
        <v>103</v>
      </c>
      <c r="BM163" s="227" t="s">
        <v>5987</v>
      </c>
    </row>
    <row r="164" s="2" customFormat="1">
      <c r="A164" s="40"/>
      <c r="B164" s="41"/>
      <c r="C164" s="42"/>
      <c r="D164" s="229" t="s">
        <v>343</v>
      </c>
      <c r="E164" s="42"/>
      <c r="F164" s="230" t="s">
        <v>3333</v>
      </c>
      <c r="G164" s="42"/>
      <c r="H164" s="42"/>
      <c r="I164" s="231"/>
      <c r="J164" s="42"/>
      <c r="K164" s="42"/>
      <c r="L164" s="46"/>
      <c r="M164" s="232"/>
      <c r="N164" s="233"/>
      <c r="O164" s="86"/>
      <c r="P164" s="86"/>
      <c r="Q164" s="86"/>
      <c r="R164" s="86"/>
      <c r="S164" s="86"/>
      <c r="T164" s="86"/>
      <c r="U164" s="87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T164" s="19" t="s">
        <v>343</v>
      </c>
      <c r="AU164" s="19" t="s">
        <v>85</v>
      </c>
    </row>
    <row r="165" s="2" customFormat="1">
      <c r="A165" s="40"/>
      <c r="B165" s="41"/>
      <c r="C165" s="42"/>
      <c r="D165" s="234" t="s">
        <v>345</v>
      </c>
      <c r="E165" s="42"/>
      <c r="F165" s="235" t="s">
        <v>3334</v>
      </c>
      <c r="G165" s="42"/>
      <c r="H165" s="42"/>
      <c r="I165" s="231"/>
      <c r="J165" s="42"/>
      <c r="K165" s="42"/>
      <c r="L165" s="46"/>
      <c r="M165" s="232"/>
      <c r="N165" s="233"/>
      <c r="O165" s="86"/>
      <c r="P165" s="86"/>
      <c r="Q165" s="86"/>
      <c r="R165" s="86"/>
      <c r="S165" s="86"/>
      <c r="T165" s="86"/>
      <c r="U165" s="87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T165" s="19" t="s">
        <v>345</v>
      </c>
      <c r="AU165" s="19" t="s">
        <v>85</v>
      </c>
    </row>
    <row r="166" s="13" customFormat="1">
      <c r="A166" s="13"/>
      <c r="B166" s="236"/>
      <c r="C166" s="237"/>
      <c r="D166" s="229" t="s">
        <v>347</v>
      </c>
      <c r="E166" s="238" t="s">
        <v>19</v>
      </c>
      <c r="F166" s="239" t="s">
        <v>5988</v>
      </c>
      <c r="G166" s="237"/>
      <c r="H166" s="240">
        <v>2.9700000000000002</v>
      </c>
      <c r="I166" s="241"/>
      <c r="J166" s="237"/>
      <c r="K166" s="237"/>
      <c r="L166" s="242"/>
      <c r="M166" s="243"/>
      <c r="N166" s="244"/>
      <c r="O166" s="244"/>
      <c r="P166" s="244"/>
      <c r="Q166" s="244"/>
      <c r="R166" s="244"/>
      <c r="S166" s="244"/>
      <c r="T166" s="244"/>
      <c r="U166" s="245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T166" s="246" t="s">
        <v>347</v>
      </c>
      <c r="AU166" s="246" t="s">
        <v>85</v>
      </c>
      <c r="AV166" s="13" t="s">
        <v>85</v>
      </c>
      <c r="AW166" s="13" t="s">
        <v>37</v>
      </c>
      <c r="AX166" s="13" t="s">
        <v>83</v>
      </c>
      <c r="AY166" s="246" t="s">
        <v>335</v>
      </c>
    </row>
    <row r="167" s="2" customFormat="1" ht="16.5" customHeight="1">
      <c r="A167" s="40"/>
      <c r="B167" s="41"/>
      <c r="C167" s="257" t="s">
        <v>516</v>
      </c>
      <c r="D167" s="257" t="s">
        <v>395</v>
      </c>
      <c r="E167" s="258" t="s">
        <v>5989</v>
      </c>
      <c r="F167" s="259" t="s">
        <v>5990</v>
      </c>
      <c r="G167" s="260" t="s">
        <v>364</v>
      </c>
      <c r="H167" s="261">
        <v>5.9400000000000004</v>
      </c>
      <c r="I167" s="262"/>
      <c r="J167" s="263">
        <f>ROUND(I167*H167,2)</f>
        <v>0</v>
      </c>
      <c r="K167" s="259" t="s">
        <v>341</v>
      </c>
      <c r="L167" s="264"/>
      <c r="M167" s="265" t="s">
        <v>19</v>
      </c>
      <c r="N167" s="266" t="s">
        <v>47</v>
      </c>
      <c r="O167" s="86"/>
      <c r="P167" s="225">
        <f>O167*H167</f>
        <v>0</v>
      </c>
      <c r="Q167" s="225">
        <v>1</v>
      </c>
      <c r="R167" s="225">
        <f>Q167*H167</f>
        <v>5.9400000000000004</v>
      </c>
      <c r="S167" s="225">
        <v>0</v>
      </c>
      <c r="T167" s="225">
        <f>S167*H167</f>
        <v>0</v>
      </c>
      <c r="U167" s="226" t="s">
        <v>19</v>
      </c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R167" s="227" t="s">
        <v>394</v>
      </c>
      <c r="AT167" s="227" t="s">
        <v>395</v>
      </c>
      <c r="AU167" s="227" t="s">
        <v>85</v>
      </c>
      <c r="AY167" s="19" t="s">
        <v>335</v>
      </c>
      <c r="BE167" s="228">
        <f>IF(N167="základní",J167,0)</f>
        <v>0</v>
      </c>
      <c r="BF167" s="228">
        <f>IF(N167="snížená",J167,0)</f>
        <v>0</v>
      </c>
      <c r="BG167" s="228">
        <f>IF(N167="zákl. přenesená",J167,0)</f>
        <v>0</v>
      </c>
      <c r="BH167" s="228">
        <f>IF(N167="sníž. přenesená",J167,0)</f>
        <v>0</v>
      </c>
      <c r="BI167" s="228">
        <f>IF(N167="nulová",J167,0)</f>
        <v>0</v>
      </c>
      <c r="BJ167" s="19" t="s">
        <v>83</v>
      </c>
      <c r="BK167" s="228">
        <f>ROUND(I167*H167,2)</f>
        <v>0</v>
      </c>
      <c r="BL167" s="19" t="s">
        <v>103</v>
      </c>
      <c r="BM167" s="227" t="s">
        <v>5991</v>
      </c>
    </row>
    <row r="168" s="2" customFormat="1">
      <c r="A168" s="40"/>
      <c r="B168" s="41"/>
      <c r="C168" s="42"/>
      <c r="D168" s="229" t="s">
        <v>343</v>
      </c>
      <c r="E168" s="42"/>
      <c r="F168" s="230" t="s">
        <v>5990</v>
      </c>
      <c r="G168" s="42"/>
      <c r="H168" s="42"/>
      <c r="I168" s="231"/>
      <c r="J168" s="42"/>
      <c r="K168" s="42"/>
      <c r="L168" s="46"/>
      <c r="M168" s="232"/>
      <c r="N168" s="233"/>
      <c r="O168" s="86"/>
      <c r="P168" s="86"/>
      <c r="Q168" s="86"/>
      <c r="R168" s="86"/>
      <c r="S168" s="86"/>
      <c r="T168" s="86"/>
      <c r="U168" s="87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T168" s="19" t="s">
        <v>343</v>
      </c>
      <c r="AU168" s="19" t="s">
        <v>85</v>
      </c>
    </row>
    <row r="169" s="13" customFormat="1">
      <c r="A169" s="13"/>
      <c r="B169" s="236"/>
      <c r="C169" s="237"/>
      <c r="D169" s="229" t="s">
        <v>347</v>
      </c>
      <c r="E169" s="237"/>
      <c r="F169" s="239" t="s">
        <v>5992</v>
      </c>
      <c r="G169" s="237"/>
      <c r="H169" s="240">
        <v>5.9400000000000004</v>
      </c>
      <c r="I169" s="241"/>
      <c r="J169" s="237"/>
      <c r="K169" s="237"/>
      <c r="L169" s="242"/>
      <c r="M169" s="243"/>
      <c r="N169" s="244"/>
      <c r="O169" s="244"/>
      <c r="P169" s="244"/>
      <c r="Q169" s="244"/>
      <c r="R169" s="244"/>
      <c r="S169" s="244"/>
      <c r="T169" s="244"/>
      <c r="U169" s="245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T169" s="246" t="s">
        <v>347</v>
      </c>
      <c r="AU169" s="246" t="s">
        <v>85</v>
      </c>
      <c r="AV169" s="13" t="s">
        <v>85</v>
      </c>
      <c r="AW169" s="13" t="s">
        <v>4</v>
      </c>
      <c r="AX169" s="13" t="s">
        <v>83</v>
      </c>
      <c r="AY169" s="246" t="s">
        <v>335</v>
      </c>
    </row>
    <row r="170" s="12" customFormat="1" ht="22.8" customHeight="1">
      <c r="A170" s="12"/>
      <c r="B170" s="200"/>
      <c r="C170" s="201"/>
      <c r="D170" s="202" t="s">
        <v>75</v>
      </c>
      <c r="E170" s="214" t="s">
        <v>369</v>
      </c>
      <c r="F170" s="214" t="s">
        <v>5993</v>
      </c>
      <c r="G170" s="201"/>
      <c r="H170" s="201"/>
      <c r="I170" s="204"/>
      <c r="J170" s="215">
        <f>BK170</f>
        <v>0</v>
      </c>
      <c r="K170" s="201"/>
      <c r="L170" s="206"/>
      <c r="M170" s="207"/>
      <c r="N170" s="208"/>
      <c r="O170" s="208"/>
      <c r="P170" s="209">
        <f>SUM(P171:P183)</f>
        <v>0</v>
      </c>
      <c r="Q170" s="208"/>
      <c r="R170" s="209">
        <f>SUM(R171:R183)</f>
        <v>0</v>
      </c>
      <c r="S170" s="208"/>
      <c r="T170" s="209">
        <f>SUM(T171:T183)</f>
        <v>0</v>
      </c>
      <c r="U170" s="210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R170" s="211" t="s">
        <v>83</v>
      </c>
      <c r="AT170" s="212" t="s">
        <v>75</v>
      </c>
      <c r="AU170" s="212" t="s">
        <v>83</v>
      </c>
      <c r="AY170" s="211" t="s">
        <v>335</v>
      </c>
      <c r="BK170" s="213">
        <f>SUM(BK171:BK183)</f>
        <v>0</v>
      </c>
    </row>
    <row r="171" s="2" customFormat="1" ht="16.5" customHeight="1">
      <c r="A171" s="40"/>
      <c r="B171" s="41"/>
      <c r="C171" s="216" t="s">
        <v>525</v>
      </c>
      <c r="D171" s="216" t="s">
        <v>337</v>
      </c>
      <c r="E171" s="217" t="s">
        <v>5994</v>
      </c>
      <c r="F171" s="218" t="s">
        <v>5995</v>
      </c>
      <c r="G171" s="219" t="s">
        <v>388</v>
      </c>
      <c r="H171" s="220">
        <v>3</v>
      </c>
      <c r="I171" s="221"/>
      <c r="J171" s="222">
        <f>ROUND(I171*H171,2)</f>
        <v>0</v>
      </c>
      <c r="K171" s="218" t="s">
        <v>341</v>
      </c>
      <c r="L171" s="46"/>
      <c r="M171" s="223" t="s">
        <v>19</v>
      </c>
      <c r="N171" s="224" t="s">
        <v>47</v>
      </c>
      <c r="O171" s="86"/>
      <c r="P171" s="225">
        <f>O171*H171</f>
        <v>0</v>
      </c>
      <c r="Q171" s="225">
        <v>0</v>
      </c>
      <c r="R171" s="225">
        <f>Q171*H171</f>
        <v>0</v>
      </c>
      <c r="S171" s="225">
        <v>0</v>
      </c>
      <c r="T171" s="225">
        <f>S171*H171</f>
        <v>0</v>
      </c>
      <c r="U171" s="226" t="s">
        <v>19</v>
      </c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R171" s="227" t="s">
        <v>103</v>
      </c>
      <c r="AT171" s="227" t="s">
        <v>337</v>
      </c>
      <c r="AU171" s="227" t="s">
        <v>85</v>
      </c>
      <c r="AY171" s="19" t="s">
        <v>335</v>
      </c>
      <c r="BE171" s="228">
        <f>IF(N171="základní",J171,0)</f>
        <v>0</v>
      </c>
      <c r="BF171" s="228">
        <f>IF(N171="snížená",J171,0)</f>
        <v>0</v>
      </c>
      <c r="BG171" s="228">
        <f>IF(N171="zákl. přenesená",J171,0)</f>
        <v>0</v>
      </c>
      <c r="BH171" s="228">
        <f>IF(N171="sníž. přenesená",J171,0)</f>
        <v>0</v>
      </c>
      <c r="BI171" s="228">
        <f>IF(N171="nulová",J171,0)</f>
        <v>0</v>
      </c>
      <c r="BJ171" s="19" t="s">
        <v>83</v>
      </c>
      <c r="BK171" s="228">
        <f>ROUND(I171*H171,2)</f>
        <v>0</v>
      </c>
      <c r="BL171" s="19" t="s">
        <v>103</v>
      </c>
      <c r="BM171" s="227" t="s">
        <v>5996</v>
      </c>
    </row>
    <row r="172" s="2" customFormat="1">
      <c r="A172" s="40"/>
      <c r="B172" s="41"/>
      <c r="C172" s="42"/>
      <c r="D172" s="229" t="s">
        <v>343</v>
      </c>
      <c r="E172" s="42"/>
      <c r="F172" s="230" t="s">
        <v>5997</v>
      </c>
      <c r="G172" s="42"/>
      <c r="H172" s="42"/>
      <c r="I172" s="231"/>
      <c r="J172" s="42"/>
      <c r="K172" s="42"/>
      <c r="L172" s="46"/>
      <c r="M172" s="232"/>
      <c r="N172" s="233"/>
      <c r="O172" s="86"/>
      <c r="P172" s="86"/>
      <c r="Q172" s="86"/>
      <c r="R172" s="86"/>
      <c r="S172" s="86"/>
      <c r="T172" s="86"/>
      <c r="U172" s="87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T172" s="19" t="s">
        <v>343</v>
      </c>
      <c r="AU172" s="19" t="s">
        <v>85</v>
      </c>
    </row>
    <row r="173" s="2" customFormat="1">
      <c r="A173" s="40"/>
      <c r="B173" s="41"/>
      <c r="C173" s="42"/>
      <c r="D173" s="234" t="s">
        <v>345</v>
      </c>
      <c r="E173" s="42"/>
      <c r="F173" s="235" t="s">
        <v>5998</v>
      </c>
      <c r="G173" s="42"/>
      <c r="H173" s="42"/>
      <c r="I173" s="231"/>
      <c r="J173" s="42"/>
      <c r="K173" s="42"/>
      <c r="L173" s="46"/>
      <c r="M173" s="232"/>
      <c r="N173" s="233"/>
      <c r="O173" s="86"/>
      <c r="P173" s="86"/>
      <c r="Q173" s="86"/>
      <c r="R173" s="86"/>
      <c r="S173" s="86"/>
      <c r="T173" s="86"/>
      <c r="U173" s="87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T173" s="19" t="s">
        <v>345</v>
      </c>
      <c r="AU173" s="19" t="s">
        <v>85</v>
      </c>
    </row>
    <row r="174" s="2" customFormat="1" ht="16.5" customHeight="1">
      <c r="A174" s="40"/>
      <c r="B174" s="41"/>
      <c r="C174" s="216" t="s">
        <v>533</v>
      </c>
      <c r="D174" s="216" t="s">
        <v>337</v>
      </c>
      <c r="E174" s="217" t="s">
        <v>5999</v>
      </c>
      <c r="F174" s="218" t="s">
        <v>6000</v>
      </c>
      <c r="G174" s="219" t="s">
        <v>388</v>
      </c>
      <c r="H174" s="220">
        <v>3</v>
      </c>
      <c r="I174" s="221"/>
      <c r="J174" s="222">
        <f>ROUND(I174*H174,2)</f>
        <v>0</v>
      </c>
      <c r="K174" s="218" t="s">
        <v>341</v>
      </c>
      <c r="L174" s="46"/>
      <c r="M174" s="223" t="s">
        <v>19</v>
      </c>
      <c r="N174" s="224" t="s">
        <v>47</v>
      </c>
      <c r="O174" s="86"/>
      <c r="P174" s="225">
        <f>O174*H174</f>
        <v>0</v>
      </c>
      <c r="Q174" s="225">
        <v>0</v>
      </c>
      <c r="R174" s="225">
        <f>Q174*H174</f>
        <v>0</v>
      </c>
      <c r="S174" s="225">
        <v>0</v>
      </c>
      <c r="T174" s="225">
        <f>S174*H174</f>
        <v>0</v>
      </c>
      <c r="U174" s="226" t="s">
        <v>19</v>
      </c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R174" s="227" t="s">
        <v>103</v>
      </c>
      <c r="AT174" s="227" t="s">
        <v>337</v>
      </c>
      <c r="AU174" s="227" t="s">
        <v>85</v>
      </c>
      <c r="AY174" s="19" t="s">
        <v>335</v>
      </c>
      <c r="BE174" s="228">
        <f>IF(N174="základní",J174,0)</f>
        <v>0</v>
      </c>
      <c r="BF174" s="228">
        <f>IF(N174="snížená",J174,0)</f>
        <v>0</v>
      </c>
      <c r="BG174" s="228">
        <f>IF(N174="zákl. přenesená",J174,0)</f>
        <v>0</v>
      </c>
      <c r="BH174" s="228">
        <f>IF(N174="sníž. přenesená",J174,0)</f>
        <v>0</v>
      </c>
      <c r="BI174" s="228">
        <f>IF(N174="nulová",J174,0)</f>
        <v>0</v>
      </c>
      <c r="BJ174" s="19" t="s">
        <v>83</v>
      </c>
      <c r="BK174" s="228">
        <f>ROUND(I174*H174,2)</f>
        <v>0</v>
      </c>
      <c r="BL174" s="19" t="s">
        <v>103</v>
      </c>
      <c r="BM174" s="227" t="s">
        <v>6001</v>
      </c>
    </row>
    <row r="175" s="2" customFormat="1">
      <c r="A175" s="40"/>
      <c r="B175" s="41"/>
      <c r="C175" s="42"/>
      <c r="D175" s="229" t="s">
        <v>343</v>
      </c>
      <c r="E175" s="42"/>
      <c r="F175" s="230" t="s">
        <v>6002</v>
      </c>
      <c r="G175" s="42"/>
      <c r="H175" s="42"/>
      <c r="I175" s="231"/>
      <c r="J175" s="42"/>
      <c r="K175" s="42"/>
      <c r="L175" s="46"/>
      <c r="M175" s="232"/>
      <c r="N175" s="233"/>
      <c r="O175" s="86"/>
      <c r="P175" s="86"/>
      <c r="Q175" s="86"/>
      <c r="R175" s="86"/>
      <c r="S175" s="86"/>
      <c r="T175" s="86"/>
      <c r="U175" s="87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T175" s="19" t="s">
        <v>343</v>
      </c>
      <c r="AU175" s="19" t="s">
        <v>85</v>
      </c>
    </row>
    <row r="176" s="2" customFormat="1">
      <c r="A176" s="40"/>
      <c r="B176" s="41"/>
      <c r="C176" s="42"/>
      <c r="D176" s="234" t="s">
        <v>345</v>
      </c>
      <c r="E176" s="42"/>
      <c r="F176" s="235" t="s">
        <v>6003</v>
      </c>
      <c r="G176" s="42"/>
      <c r="H176" s="42"/>
      <c r="I176" s="231"/>
      <c r="J176" s="42"/>
      <c r="K176" s="42"/>
      <c r="L176" s="46"/>
      <c r="M176" s="232"/>
      <c r="N176" s="233"/>
      <c r="O176" s="86"/>
      <c r="P176" s="86"/>
      <c r="Q176" s="86"/>
      <c r="R176" s="86"/>
      <c r="S176" s="86"/>
      <c r="T176" s="86"/>
      <c r="U176" s="87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T176" s="19" t="s">
        <v>345</v>
      </c>
      <c r="AU176" s="19" t="s">
        <v>85</v>
      </c>
    </row>
    <row r="177" s="2" customFormat="1" ht="21.75" customHeight="1">
      <c r="A177" s="40"/>
      <c r="B177" s="41"/>
      <c r="C177" s="216" t="s">
        <v>538</v>
      </c>
      <c r="D177" s="216" t="s">
        <v>337</v>
      </c>
      <c r="E177" s="217" t="s">
        <v>6004</v>
      </c>
      <c r="F177" s="218" t="s">
        <v>6005</v>
      </c>
      <c r="G177" s="219" t="s">
        <v>388</v>
      </c>
      <c r="H177" s="220">
        <v>3</v>
      </c>
      <c r="I177" s="221"/>
      <c r="J177" s="222">
        <f>ROUND(I177*H177,2)</f>
        <v>0</v>
      </c>
      <c r="K177" s="218" t="s">
        <v>341</v>
      </c>
      <c r="L177" s="46"/>
      <c r="M177" s="223" t="s">
        <v>19</v>
      </c>
      <c r="N177" s="224" t="s">
        <v>47</v>
      </c>
      <c r="O177" s="86"/>
      <c r="P177" s="225">
        <f>O177*H177</f>
        <v>0</v>
      </c>
      <c r="Q177" s="225">
        <v>0</v>
      </c>
      <c r="R177" s="225">
        <f>Q177*H177</f>
        <v>0</v>
      </c>
      <c r="S177" s="225">
        <v>0</v>
      </c>
      <c r="T177" s="225">
        <f>S177*H177</f>
        <v>0</v>
      </c>
      <c r="U177" s="226" t="s">
        <v>19</v>
      </c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R177" s="227" t="s">
        <v>103</v>
      </c>
      <c r="AT177" s="227" t="s">
        <v>337</v>
      </c>
      <c r="AU177" s="227" t="s">
        <v>85</v>
      </c>
      <c r="AY177" s="19" t="s">
        <v>335</v>
      </c>
      <c r="BE177" s="228">
        <f>IF(N177="základní",J177,0)</f>
        <v>0</v>
      </c>
      <c r="BF177" s="228">
        <f>IF(N177="snížená",J177,0)</f>
        <v>0</v>
      </c>
      <c r="BG177" s="228">
        <f>IF(N177="zákl. přenesená",J177,0)</f>
        <v>0</v>
      </c>
      <c r="BH177" s="228">
        <f>IF(N177="sníž. přenesená",J177,0)</f>
        <v>0</v>
      </c>
      <c r="BI177" s="228">
        <f>IF(N177="nulová",J177,0)</f>
        <v>0</v>
      </c>
      <c r="BJ177" s="19" t="s">
        <v>83</v>
      </c>
      <c r="BK177" s="228">
        <f>ROUND(I177*H177,2)</f>
        <v>0</v>
      </c>
      <c r="BL177" s="19" t="s">
        <v>103</v>
      </c>
      <c r="BM177" s="227" t="s">
        <v>6006</v>
      </c>
    </row>
    <row r="178" s="2" customFormat="1">
      <c r="A178" s="40"/>
      <c r="B178" s="41"/>
      <c r="C178" s="42"/>
      <c r="D178" s="229" t="s">
        <v>343</v>
      </c>
      <c r="E178" s="42"/>
      <c r="F178" s="230" t="s">
        <v>6007</v>
      </c>
      <c r="G178" s="42"/>
      <c r="H178" s="42"/>
      <c r="I178" s="231"/>
      <c r="J178" s="42"/>
      <c r="K178" s="42"/>
      <c r="L178" s="46"/>
      <c r="M178" s="232"/>
      <c r="N178" s="233"/>
      <c r="O178" s="86"/>
      <c r="P178" s="86"/>
      <c r="Q178" s="86"/>
      <c r="R178" s="86"/>
      <c r="S178" s="86"/>
      <c r="T178" s="86"/>
      <c r="U178" s="87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T178" s="19" t="s">
        <v>343</v>
      </c>
      <c r="AU178" s="19" t="s">
        <v>85</v>
      </c>
    </row>
    <row r="179" s="2" customFormat="1">
      <c r="A179" s="40"/>
      <c r="B179" s="41"/>
      <c r="C179" s="42"/>
      <c r="D179" s="234" t="s">
        <v>345</v>
      </c>
      <c r="E179" s="42"/>
      <c r="F179" s="235" t="s">
        <v>6008</v>
      </c>
      <c r="G179" s="42"/>
      <c r="H179" s="42"/>
      <c r="I179" s="231"/>
      <c r="J179" s="42"/>
      <c r="K179" s="42"/>
      <c r="L179" s="46"/>
      <c r="M179" s="232"/>
      <c r="N179" s="233"/>
      <c r="O179" s="86"/>
      <c r="P179" s="86"/>
      <c r="Q179" s="86"/>
      <c r="R179" s="86"/>
      <c r="S179" s="86"/>
      <c r="T179" s="86"/>
      <c r="U179" s="87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T179" s="19" t="s">
        <v>345</v>
      </c>
      <c r="AU179" s="19" t="s">
        <v>85</v>
      </c>
    </row>
    <row r="180" s="2" customFormat="1" ht="16.5" customHeight="1">
      <c r="A180" s="40"/>
      <c r="B180" s="41"/>
      <c r="C180" s="216" t="s">
        <v>545</v>
      </c>
      <c r="D180" s="216" t="s">
        <v>337</v>
      </c>
      <c r="E180" s="217" t="s">
        <v>6009</v>
      </c>
      <c r="F180" s="218" t="s">
        <v>6010</v>
      </c>
      <c r="G180" s="219" t="s">
        <v>388</v>
      </c>
      <c r="H180" s="220">
        <v>3</v>
      </c>
      <c r="I180" s="221"/>
      <c r="J180" s="222">
        <f>ROUND(I180*H180,2)</f>
        <v>0</v>
      </c>
      <c r="K180" s="218" t="s">
        <v>341</v>
      </c>
      <c r="L180" s="46"/>
      <c r="M180" s="223" t="s">
        <v>19</v>
      </c>
      <c r="N180" s="224" t="s">
        <v>47</v>
      </c>
      <c r="O180" s="86"/>
      <c r="P180" s="225">
        <f>O180*H180</f>
        <v>0</v>
      </c>
      <c r="Q180" s="225">
        <v>0</v>
      </c>
      <c r="R180" s="225">
        <f>Q180*H180</f>
        <v>0</v>
      </c>
      <c r="S180" s="225">
        <v>0</v>
      </c>
      <c r="T180" s="225">
        <f>S180*H180</f>
        <v>0</v>
      </c>
      <c r="U180" s="226" t="s">
        <v>19</v>
      </c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R180" s="227" t="s">
        <v>103</v>
      </c>
      <c r="AT180" s="227" t="s">
        <v>337</v>
      </c>
      <c r="AU180" s="227" t="s">
        <v>85</v>
      </c>
      <c r="AY180" s="19" t="s">
        <v>335</v>
      </c>
      <c r="BE180" s="228">
        <f>IF(N180="základní",J180,0)</f>
        <v>0</v>
      </c>
      <c r="BF180" s="228">
        <f>IF(N180="snížená",J180,0)</f>
        <v>0</v>
      </c>
      <c r="BG180" s="228">
        <f>IF(N180="zákl. přenesená",J180,0)</f>
        <v>0</v>
      </c>
      <c r="BH180" s="228">
        <f>IF(N180="sníž. přenesená",J180,0)</f>
        <v>0</v>
      </c>
      <c r="BI180" s="228">
        <f>IF(N180="nulová",J180,0)</f>
        <v>0</v>
      </c>
      <c r="BJ180" s="19" t="s">
        <v>83</v>
      </c>
      <c r="BK180" s="228">
        <f>ROUND(I180*H180,2)</f>
        <v>0</v>
      </c>
      <c r="BL180" s="19" t="s">
        <v>103</v>
      </c>
      <c r="BM180" s="227" t="s">
        <v>6011</v>
      </c>
    </row>
    <row r="181" s="2" customFormat="1">
      <c r="A181" s="40"/>
      <c r="B181" s="41"/>
      <c r="C181" s="42"/>
      <c r="D181" s="229" t="s">
        <v>343</v>
      </c>
      <c r="E181" s="42"/>
      <c r="F181" s="230" t="s">
        <v>6012</v>
      </c>
      <c r="G181" s="42"/>
      <c r="H181" s="42"/>
      <c r="I181" s="231"/>
      <c r="J181" s="42"/>
      <c r="K181" s="42"/>
      <c r="L181" s="46"/>
      <c r="M181" s="232"/>
      <c r="N181" s="233"/>
      <c r="O181" s="86"/>
      <c r="P181" s="86"/>
      <c r="Q181" s="86"/>
      <c r="R181" s="86"/>
      <c r="S181" s="86"/>
      <c r="T181" s="86"/>
      <c r="U181" s="87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T181" s="19" t="s">
        <v>343</v>
      </c>
      <c r="AU181" s="19" t="s">
        <v>85</v>
      </c>
    </row>
    <row r="182" s="2" customFormat="1">
      <c r="A182" s="40"/>
      <c r="B182" s="41"/>
      <c r="C182" s="42"/>
      <c r="D182" s="234" t="s">
        <v>345</v>
      </c>
      <c r="E182" s="42"/>
      <c r="F182" s="235" t="s">
        <v>6013</v>
      </c>
      <c r="G182" s="42"/>
      <c r="H182" s="42"/>
      <c r="I182" s="231"/>
      <c r="J182" s="42"/>
      <c r="K182" s="42"/>
      <c r="L182" s="46"/>
      <c r="M182" s="232"/>
      <c r="N182" s="233"/>
      <c r="O182" s="86"/>
      <c r="P182" s="86"/>
      <c r="Q182" s="86"/>
      <c r="R182" s="86"/>
      <c r="S182" s="86"/>
      <c r="T182" s="86"/>
      <c r="U182" s="87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T182" s="19" t="s">
        <v>345</v>
      </c>
      <c r="AU182" s="19" t="s">
        <v>85</v>
      </c>
    </row>
    <row r="183" s="13" customFormat="1">
      <c r="A183" s="13"/>
      <c r="B183" s="236"/>
      <c r="C183" s="237"/>
      <c r="D183" s="229" t="s">
        <v>347</v>
      </c>
      <c r="E183" s="238" t="s">
        <v>19</v>
      </c>
      <c r="F183" s="239" t="s">
        <v>6014</v>
      </c>
      <c r="G183" s="237"/>
      <c r="H183" s="240">
        <v>3</v>
      </c>
      <c r="I183" s="241"/>
      <c r="J183" s="237"/>
      <c r="K183" s="237"/>
      <c r="L183" s="242"/>
      <c r="M183" s="243"/>
      <c r="N183" s="244"/>
      <c r="O183" s="244"/>
      <c r="P183" s="244"/>
      <c r="Q183" s="244"/>
      <c r="R183" s="244"/>
      <c r="S183" s="244"/>
      <c r="T183" s="244"/>
      <c r="U183" s="245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T183" s="246" t="s">
        <v>347</v>
      </c>
      <c r="AU183" s="246" t="s">
        <v>85</v>
      </c>
      <c r="AV183" s="13" t="s">
        <v>85</v>
      </c>
      <c r="AW183" s="13" t="s">
        <v>37</v>
      </c>
      <c r="AX183" s="13" t="s">
        <v>83</v>
      </c>
      <c r="AY183" s="246" t="s">
        <v>335</v>
      </c>
    </row>
    <row r="184" s="12" customFormat="1" ht="22.8" customHeight="1">
      <c r="A184" s="12"/>
      <c r="B184" s="200"/>
      <c r="C184" s="201"/>
      <c r="D184" s="202" t="s">
        <v>75</v>
      </c>
      <c r="E184" s="214" t="s">
        <v>394</v>
      </c>
      <c r="F184" s="214" t="s">
        <v>690</v>
      </c>
      <c r="G184" s="201"/>
      <c r="H184" s="201"/>
      <c r="I184" s="204"/>
      <c r="J184" s="215">
        <f>BK184</f>
        <v>0</v>
      </c>
      <c r="K184" s="201"/>
      <c r="L184" s="206"/>
      <c r="M184" s="207"/>
      <c r="N184" s="208"/>
      <c r="O184" s="208"/>
      <c r="P184" s="209">
        <f>SUM(P185:P188)</f>
        <v>0</v>
      </c>
      <c r="Q184" s="208"/>
      <c r="R184" s="209">
        <f>SUM(R185:R188)</f>
        <v>0</v>
      </c>
      <c r="S184" s="208"/>
      <c r="T184" s="209">
        <f>SUM(T185:T188)</f>
        <v>0</v>
      </c>
      <c r="U184" s="210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R184" s="211" t="s">
        <v>83</v>
      </c>
      <c r="AT184" s="212" t="s">
        <v>75</v>
      </c>
      <c r="AU184" s="212" t="s">
        <v>83</v>
      </c>
      <c r="AY184" s="211" t="s">
        <v>335</v>
      </c>
      <c r="BK184" s="213">
        <f>SUM(BK185:BK188)</f>
        <v>0</v>
      </c>
    </row>
    <row r="185" s="2" customFormat="1" ht="16.5" customHeight="1">
      <c r="A185" s="40"/>
      <c r="B185" s="41"/>
      <c r="C185" s="216" t="s">
        <v>550</v>
      </c>
      <c r="D185" s="216" t="s">
        <v>337</v>
      </c>
      <c r="E185" s="217" t="s">
        <v>6015</v>
      </c>
      <c r="F185" s="218" t="s">
        <v>6016</v>
      </c>
      <c r="G185" s="219" t="s">
        <v>351</v>
      </c>
      <c r="H185" s="220">
        <v>2.1779999999999999</v>
      </c>
      <c r="I185" s="221"/>
      <c r="J185" s="222">
        <f>ROUND(I185*H185,2)</f>
        <v>0</v>
      </c>
      <c r="K185" s="218" t="s">
        <v>341</v>
      </c>
      <c r="L185" s="46"/>
      <c r="M185" s="223" t="s">
        <v>19</v>
      </c>
      <c r="N185" s="224" t="s">
        <v>47</v>
      </c>
      <c r="O185" s="86"/>
      <c r="P185" s="225">
        <f>O185*H185</f>
        <v>0</v>
      </c>
      <c r="Q185" s="225">
        <v>0</v>
      </c>
      <c r="R185" s="225">
        <f>Q185*H185</f>
        <v>0</v>
      </c>
      <c r="S185" s="225">
        <v>0</v>
      </c>
      <c r="T185" s="225">
        <f>S185*H185</f>
        <v>0</v>
      </c>
      <c r="U185" s="226" t="s">
        <v>19</v>
      </c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R185" s="227" t="s">
        <v>103</v>
      </c>
      <c r="AT185" s="227" t="s">
        <v>337</v>
      </c>
      <c r="AU185" s="227" t="s">
        <v>85</v>
      </c>
      <c r="AY185" s="19" t="s">
        <v>335</v>
      </c>
      <c r="BE185" s="228">
        <f>IF(N185="základní",J185,0)</f>
        <v>0</v>
      </c>
      <c r="BF185" s="228">
        <f>IF(N185="snížená",J185,0)</f>
        <v>0</v>
      </c>
      <c r="BG185" s="228">
        <f>IF(N185="zákl. přenesená",J185,0)</f>
        <v>0</v>
      </c>
      <c r="BH185" s="228">
        <f>IF(N185="sníž. přenesená",J185,0)</f>
        <v>0</v>
      </c>
      <c r="BI185" s="228">
        <f>IF(N185="nulová",J185,0)</f>
        <v>0</v>
      </c>
      <c r="BJ185" s="19" t="s">
        <v>83</v>
      </c>
      <c r="BK185" s="228">
        <f>ROUND(I185*H185,2)</f>
        <v>0</v>
      </c>
      <c r="BL185" s="19" t="s">
        <v>103</v>
      </c>
      <c r="BM185" s="227" t="s">
        <v>6017</v>
      </c>
    </row>
    <row r="186" s="2" customFormat="1">
      <c r="A186" s="40"/>
      <c r="B186" s="41"/>
      <c r="C186" s="42"/>
      <c r="D186" s="229" t="s">
        <v>343</v>
      </c>
      <c r="E186" s="42"/>
      <c r="F186" s="230" t="s">
        <v>6018</v>
      </c>
      <c r="G186" s="42"/>
      <c r="H186" s="42"/>
      <c r="I186" s="231"/>
      <c r="J186" s="42"/>
      <c r="K186" s="42"/>
      <c r="L186" s="46"/>
      <c r="M186" s="232"/>
      <c r="N186" s="233"/>
      <c r="O186" s="86"/>
      <c r="P186" s="86"/>
      <c r="Q186" s="86"/>
      <c r="R186" s="86"/>
      <c r="S186" s="86"/>
      <c r="T186" s="86"/>
      <c r="U186" s="87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T186" s="19" t="s">
        <v>343</v>
      </c>
      <c r="AU186" s="19" t="s">
        <v>85</v>
      </c>
    </row>
    <row r="187" s="2" customFormat="1">
      <c r="A187" s="40"/>
      <c r="B187" s="41"/>
      <c r="C187" s="42"/>
      <c r="D187" s="234" t="s">
        <v>345</v>
      </c>
      <c r="E187" s="42"/>
      <c r="F187" s="235" t="s">
        <v>6019</v>
      </c>
      <c r="G187" s="42"/>
      <c r="H187" s="42"/>
      <c r="I187" s="231"/>
      <c r="J187" s="42"/>
      <c r="K187" s="42"/>
      <c r="L187" s="46"/>
      <c r="M187" s="232"/>
      <c r="N187" s="233"/>
      <c r="O187" s="86"/>
      <c r="P187" s="86"/>
      <c r="Q187" s="86"/>
      <c r="R187" s="86"/>
      <c r="S187" s="86"/>
      <c r="T187" s="86"/>
      <c r="U187" s="87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T187" s="19" t="s">
        <v>345</v>
      </c>
      <c r="AU187" s="19" t="s">
        <v>85</v>
      </c>
    </row>
    <row r="188" s="13" customFormat="1">
      <c r="A188" s="13"/>
      <c r="B188" s="236"/>
      <c r="C188" s="237"/>
      <c r="D188" s="229" t="s">
        <v>347</v>
      </c>
      <c r="E188" s="238" t="s">
        <v>19</v>
      </c>
      <c r="F188" s="239" t="s">
        <v>6020</v>
      </c>
      <c r="G188" s="237"/>
      <c r="H188" s="240">
        <v>2.1779999999999999</v>
      </c>
      <c r="I188" s="241"/>
      <c r="J188" s="237"/>
      <c r="K188" s="237"/>
      <c r="L188" s="242"/>
      <c r="M188" s="243"/>
      <c r="N188" s="244"/>
      <c r="O188" s="244"/>
      <c r="P188" s="244"/>
      <c r="Q188" s="244"/>
      <c r="R188" s="244"/>
      <c r="S188" s="244"/>
      <c r="T188" s="244"/>
      <c r="U188" s="245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T188" s="246" t="s">
        <v>347</v>
      </c>
      <c r="AU188" s="246" t="s">
        <v>85</v>
      </c>
      <c r="AV188" s="13" t="s">
        <v>85</v>
      </c>
      <c r="AW188" s="13" t="s">
        <v>37</v>
      </c>
      <c r="AX188" s="13" t="s">
        <v>83</v>
      </c>
      <c r="AY188" s="246" t="s">
        <v>335</v>
      </c>
    </row>
    <row r="189" s="12" customFormat="1" ht="22.8" customHeight="1">
      <c r="A189" s="12"/>
      <c r="B189" s="200"/>
      <c r="C189" s="201"/>
      <c r="D189" s="202" t="s">
        <v>75</v>
      </c>
      <c r="E189" s="214" t="s">
        <v>786</v>
      </c>
      <c r="F189" s="214" t="s">
        <v>787</v>
      </c>
      <c r="G189" s="201"/>
      <c r="H189" s="201"/>
      <c r="I189" s="204"/>
      <c r="J189" s="215">
        <f>BK189</f>
        <v>0</v>
      </c>
      <c r="K189" s="201"/>
      <c r="L189" s="206"/>
      <c r="M189" s="207"/>
      <c r="N189" s="208"/>
      <c r="O189" s="208"/>
      <c r="P189" s="209">
        <f>SUM(P190:P202)</f>
        <v>0</v>
      </c>
      <c r="Q189" s="208"/>
      <c r="R189" s="209">
        <f>SUM(R190:R202)</f>
        <v>0</v>
      </c>
      <c r="S189" s="208"/>
      <c r="T189" s="209">
        <f>SUM(T190:T202)</f>
        <v>0</v>
      </c>
      <c r="U189" s="210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R189" s="211" t="s">
        <v>83</v>
      </c>
      <c r="AT189" s="212" t="s">
        <v>75</v>
      </c>
      <c r="AU189" s="212" t="s">
        <v>83</v>
      </c>
      <c r="AY189" s="211" t="s">
        <v>335</v>
      </c>
      <c r="BK189" s="213">
        <f>SUM(BK190:BK202)</f>
        <v>0</v>
      </c>
    </row>
    <row r="190" s="2" customFormat="1" ht="16.5" customHeight="1">
      <c r="A190" s="40"/>
      <c r="B190" s="41"/>
      <c r="C190" s="216" t="s">
        <v>565</v>
      </c>
      <c r="D190" s="216" t="s">
        <v>337</v>
      </c>
      <c r="E190" s="217" t="s">
        <v>6021</v>
      </c>
      <c r="F190" s="218" t="s">
        <v>6022</v>
      </c>
      <c r="G190" s="219" t="s">
        <v>364</v>
      </c>
      <c r="H190" s="220">
        <v>1.8480000000000001</v>
      </c>
      <c r="I190" s="221"/>
      <c r="J190" s="222">
        <f>ROUND(I190*H190,2)</f>
        <v>0</v>
      </c>
      <c r="K190" s="218" t="s">
        <v>341</v>
      </c>
      <c r="L190" s="46"/>
      <c r="M190" s="223" t="s">
        <v>19</v>
      </c>
      <c r="N190" s="224" t="s">
        <v>47</v>
      </c>
      <c r="O190" s="86"/>
      <c r="P190" s="225">
        <f>O190*H190</f>
        <v>0</v>
      </c>
      <c r="Q190" s="225">
        <v>0</v>
      </c>
      <c r="R190" s="225">
        <f>Q190*H190</f>
        <v>0</v>
      </c>
      <c r="S190" s="225">
        <v>0</v>
      </c>
      <c r="T190" s="225">
        <f>S190*H190</f>
        <v>0</v>
      </c>
      <c r="U190" s="226" t="s">
        <v>19</v>
      </c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R190" s="227" t="s">
        <v>103</v>
      </c>
      <c r="AT190" s="227" t="s">
        <v>337</v>
      </c>
      <c r="AU190" s="227" t="s">
        <v>85</v>
      </c>
      <c r="AY190" s="19" t="s">
        <v>335</v>
      </c>
      <c r="BE190" s="228">
        <f>IF(N190="základní",J190,0)</f>
        <v>0</v>
      </c>
      <c r="BF190" s="228">
        <f>IF(N190="snížená",J190,0)</f>
        <v>0</v>
      </c>
      <c r="BG190" s="228">
        <f>IF(N190="zákl. přenesená",J190,0)</f>
        <v>0</v>
      </c>
      <c r="BH190" s="228">
        <f>IF(N190="sníž. přenesená",J190,0)</f>
        <v>0</v>
      </c>
      <c r="BI190" s="228">
        <f>IF(N190="nulová",J190,0)</f>
        <v>0</v>
      </c>
      <c r="BJ190" s="19" t="s">
        <v>83</v>
      </c>
      <c r="BK190" s="228">
        <f>ROUND(I190*H190,2)</f>
        <v>0</v>
      </c>
      <c r="BL190" s="19" t="s">
        <v>103</v>
      </c>
      <c r="BM190" s="227" t="s">
        <v>6023</v>
      </c>
    </row>
    <row r="191" s="2" customFormat="1">
      <c r="A191" s="40"/>
      <c r="B191" s="41"/>
      <c r="C191" s="42"/>
      <c r="D191" s="229" t="s">
        <v>343</v>
      </c>
      <c r="E191" s="42"/>
      <c r="F191" s="230" t="s">
        <v>6024</v>
      </c>
      <c r="G191" s="42"/>
      <c r="H191" s="42"/>
      <c r="I191" s="231"/>
      <c r="J191" s="42"/>
      <c r="K191" s="42"/>
      <c r="L191" s="46"/>
      <c r="M191" s="232"/>
      <c r="N191" s="233"/>
      <c r="O191" s="86"/>
      <c r="P191" s="86"/>
      <c r="Q191" s="86"/>
      <c r="R191" s="86"/>
      <c r="S191" s="86"/>
      <c r="T191" s="86"/>
      <c r="U191" s="87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T191" s="19" t="s">
        <v>343</v>
      </c>
      <c r="AU191" s="19" t="s">
        <v>85</v>
      </c>
    </row>
    <row r="192" s="2" customFormat="1">
      <c r="A192" s="40"/>
      <c r="B192" s="41"/>
      <c r="C192" s="42"/>
      <c r="D192" s="234" t="s">
        <v>345</v>
      </c>
      <c r="E192" s="42"/>
      <c r="F192" s="235" t="s">
        <v>6025</v>
      </c>
      <c r="G192" s="42"/>
      <c r="H192" s="42"/>
      <c r="I192" s="231"/>
      <c r="J192" s="42"/>
      <c r="K192" s="42"/>
      <c r="L192" s="46"/>
      <c r="M192" s="232"/>
      <c r="N192" s="233"/>
      <c r="O192" s="86"/>
      <c r="P192" s="86"/>
      <c r="Q192" s="86"/>
      <c r="R192" s="86"/>
      <c r="S192" s="86"/>
      <c r="T192" s="86"/>
      <c r="U192" s="87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T192" s="19" t="s">
        <v>345</v>
      </c>
      <c r="AU192" s="19" t="s">
        <v>85</v>
      </c>
    </row>
    <row r="193" s="2" customFormat="1" ht="16.5" customHeight="1">
      <c r="A193" s="40"/>
      <c r="B193" s="41"/>
      <c r="C193" s="216" t="s">
        <v>570</v>
      </c>
      <c r="D193" s="216" t="s">
        <v>337</v>
      </c>
      <c r="E193" s="217" t="s">
        <v>6026</v>
      </c>
      <c r="F193" s="218" t="s">
        <v>6027</v>
      </c>
      <c r="G193" s="219" t="s">
        <v>364</v>
      </c>
      <c r="H193" s="220">
        <v>12.936</v>
      </c>
      <c r="I193" s="221"/>
      <c r="J193" s="222">
        <f>ROUND(I193*H193,2)</f>
        <v>0</v>
      </c>
      <c r="K193" s="218" t="s">
        <v>341</v>
      </c>
      <c r="L193" s="46"/>
      <c r="M193" s="223" t="s">
        <v>19</v>
      </c>
      <c r="N193" s="224" t="s">
        <v>47</v>
      </c>
      <c r="O193" s="86"/>
      <c r="P193" s="225">
        <f>O193*H193</f>
        <v>0</v>
      </c>
      <c r="Q193" s="225">
        <v>0</v>
      </c>
      <c r="R193" s="225">
        <f>Q193*H193</f>
        <v>0</v>
      </c>
      <c r="S193" s="225">
        <v>0</v>
      </c>
      <c r="T193" s="225">
        <f>S193*H193</f>
        <v>0</v>
      </c>
      <c r="U193" s="226" t="s">
        <v>19</v>
      </c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R193" s="227" t="s">
        <v>103</v>
      </c>
      <c r="AT193" s="227" t="s">
        <v>337</v>
      </c>
      <c r="AU193" s="227" t="s">
        <v>85</v>
      </c>
      <c r="AY193" s="19" t="s">
        <v>335</v>
      </c>
      <c r="BE193" s="228">
        <f>IF(N193="základní",J193,0)</f>
        <v>0</v>
      </c>
      <c r="BF193" s="228">
        <f>IF(N193="snížená",J193,0)</f>
        <v>0</v>
      </c>
      <c r="BG193" s="228">
        <f>IF(N193="zákl. přenesená",J193,0)</f>
        <v>0</v>
      </c>
      <c r="BH193" s="228">
        <f>IF(N193="sníž. přenesená",J193,0)</f>
        <v>0</v>
      </c>
      <c r="BI193" s="228">
        <f>IF(N193="nulová",J193,0)</f>
        <v>0</v>
      </c>
      <c r="BJ193" s="19" t="s">
        <v>83</v>
      </c>
      <c r="BK193" s="228">
        <f>ROUND(I193*H193,2)</f>
        <v>0</v>
      </c>
      <c r="BL193" s="19" t="s">
        <v>103</v>
      </c>
      <c r="BM193" s="227" t="s">
        <v>6028</v>
      </c>
    </row>
    <row r="194" s="2" customFormat="1">
      <c r="A194" s="40"/>
      <c r="B194" s="41"/>
      <c r="C194" s="42"/>
      <c r="D194" s="229" t="s">
        <v>343</v>
      </c>
      <c r="E194" s="42"/>
      <c r="F194" s="230" t="s">
        <v>6029</v>
      </c>
      <c r="G194" s="42"/>
      <c r="H194" s="42"/>
      <c r="I194" s="231"/>
      <c r="J194" s="42"/>
      <c r="K194" s="42"/>
      <c r="L194" s="46"/>
      <c r="M194" s="232"/>
      <c r="N194" s="233"/>
      <c r="O194" s="86"/>
      <c r="P194" s="86"/>
      <c r="Q194" s="86"/>
      <c r="R194" s="86"/>
      <c r="S194" s="86"/>
      <c r="T194" s="86"/>
      <c r="U194" s="87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T194" s="19" t="s">
        <v>343</v>
      </c>
      <c r="AU194" s="19" t="s">
        <v>85</v>
      </c>
    </row>
    <row r="195" s="2" customFormat="1">
      <c r="A195" s="40"/>
      <c r="B195" s="41"/>
      <c r="C195" s="42"/>
      <c r="D195" s="234" t="s">
        <v>345</v>
      </c>
      <c r="E195" s="42"/>
      <c r="F195" s="235" t="s">
        <v>6030</v>
      </c>
      <c r="G195" s="42"/>
      <c r="H195" s="42"/>
      <c r="I195" s="231"/>
      <c r="J195" s="42"/>
      <c r="K195" s="42"/>
      <c r="L195" s="46"/>
      <c r="M195" s="232"/>
      <c r="N195" s="233"/>
      <c r="O195" s="86"/>
      <c r="P195" s="86"/>
      <c r="Q195" s="86"/>
      <c r="R195" s="86"/>
      <c r="S195" s="86"/>
      <c r="T195" s="86"/>
      <c r="U195" s="87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T195" s="19" t="s">
        <v>345</v>
      </c>
      <c r="AU195" s="19" t="s">
        <v>85</v>
      </c>
    </row>
    <row r="196" s="13" customFormat="1">
      <c r="A196" s="13"/>
      <c r="B196" s="236"/>
      <c r="C196" s="237"/>
      <c r="D196" s="229" t="s">
        <v>347</v>
      </c>
      <c r="E196" s="237"/>
      <c r="F196" s="239" t="s">
        <v>6031</v>
      </c>
      <c r="G196" s="237"/>
      <c r="H196" s="240">
        <v>12.936</v>
      </c>
      <c r="I196" s="241"/>
      <c r="J196" s="237"/>
      <c r="K196" s="237"/>
      <c r="L196" s="242"/>
      <c r="M196" s="243"/>
      <c r="N196" s="244"/>
      <c r="O196" s="244"/>
      <c r="P196" s="244"/>
      <c r="Q196" s="244"/>
      <c r="R196" s="244"/>
      <c r="S196" s="244"/>
      <c r="T196" s="244"/>
      <c r="U196" s="245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T196" s="246" t="s">
        <v>347</v>
      </c>
      <c r="AU196" s="246" t="s">
        <v>85</v>
      </c>
      <c r="AV196" s="13" t="s">
        <v>85</v>
      </c>
      <c r="AW196" s="13" t="s">
        <v>4</v>
      </c>
      <c r="AX196" s="13" t="s">
        <v>83</v>
      </c>
      <c r="AY196" s="246" t="s">
        <v>335</v>
      </c>
    </row>
    <row r="197" s="2" customFormat="1" ht="16.5" customHeight="1">
      <c r="A197" s="40"/>
      <c r="B197" s="41"/>
      <c r="C197" s="216" t="s">
        <v>581</v>
      </c>
      <c r="D197" s="216" t="s">
        <v>337</v>
      </c>
      <c r="E197" s="217" t="s">
        <v>6032</v>
      </c>
      <c r="F197" s="218" t="s">
        <v>6033</v>
      </c>
      <c r="G197" s="219" t="s">
        <v>364</v>
      </c>
      <c r="H197" s="220">
        <v>1.8480000000000001</v>
      </c>
      <c r="I197" s="221"/>
      <c r="J197" s="222">
        <f>ROUND(I197*H197,2)</f>
        <v>0</v>
      </c>
      <c r="K197" s="218" t="s">
        <v>341</v>
      </c>
      <c r="L197" s="46"/>
      <c r="M197" s="223" t="s">
        <v>19</v>
      </c>
      <c r="N197" s="224" t="s">
        <v>47</v>
      </c>
      <c r="O197" s="86"/>
      <c r="P197" s="225">
        <f>O197*H197</f>
        <v>0</v>
      </c>
      <c r="Q197" s="225">
        <v>0</v>
      </c>
      <c r="R197" s="225">
        <f>Q197*H197</f>
        <v>0</v>
      </c>
      <c r="S197" s="225">
        <v>0</v>
      </c>
      <c r="T197" s="225">
        <f>S197*H197</f>
        <v>0</v>
      </c>
      <c r="U197" s="226" t="s">
        <v>19</v>
      </c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R197" s="227" t="s">
        <v>103</v>
      </c>
      <c r="AT197" s="227" t="s">
        <v>337</v>
      </c>
      <c r="AU197" s="227" t="s">
        <v>85</v>
      </c>
      <c r="AY197" s="19" t="s">
        <v>335</v>
      </c>
      <c r="BE197" s="228">
        <f>IF(N197="základní",J197,0)</f>
        <v>0</v>
      </c>
      <c r="BF197" s="228">
        <f>IF(N197="snížená",J197,0)</f>
        <v>0</v>
      </c>
      <c r="BG197" s="228">
        <f>IF(N197="zákl. přenesená",J197,0)</f>
        <v>0</v>
      </c>
      <c r="BH197" s="228">
        <f>IF(N197="sníž. přenesená",J197,0)</f>
        <v>0</v>
      </c>
      <c r="BI197" s="228">
        <f>IF(N197="nulová",J197,0)</f>
        <v>0</v>
      </c>
      <c r="BJ197" s="19" t="s">
        <v>83</v>
      </c>
      <c r="BK197" s="228">
        <f>ROUND(I197*H197,2)</f>
        <v>0</v>
      </c>
      <c r="BL197" s="19" t="s">
        <v>103</v>
      </c>
      <c r="BM197" s="227" t="s">
        <v>6034</v>
      </c>
    </row>
    <row r="198" s="2" customFormat="1">
      <c r="A198" s="40"/>
      <c r="B198" s="41"/>
      <c r="C198" s="42"/>
      <c r="D198" s="229" t="s">
        <v>343</v>
      </c>
      <c r="E198" s="42"/>
      <c r="F198" s="230" t="s">
        <v>6035</v>
      </c>
      <c r="G198" s="42"/>
      <c r="H198" s="42"/>
      <c r="I198" s="231"/>
      <c r="J198" s="42"/>
      <c r="K198" s="42"/>
      <c r="L198" s="46"/>
      <c r="M198" s="232"/>
      <c r="N198" s="233"/>
      <c r="O198" s="86"/>
      <c r="P198" s="86"/>
      <c r="Q198" s="86"/>
      <c r="R198" s="86"/>
      <c r="S198" s="86"/>
      <c r="T198" s="86"/>
      <c r="U198" s="87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T198" s="19" t="s">
        <v>343</v>
      </c>
      <c r="AU198" s="19" t="s">
        <v>85</v>
      </c>
    </row>
    <row r="199" s="2" customFormat="1">
      <c r="A199" s="40"/>
      <c r="B199" s="41"/>
      <c r="C199" s="42"/>
      <c r="D199" s="234" t="s">
        <v>345</v>
      </c>
      <c r="E199" s="42"/>
      <c r="F199" s="235" t="s">
        <v>6036</v>
      </c>
      <c r="G199" s="42"/>
      <c r="H199" s="42"/>
      <c r="I199" s="231"/>
      <c r="J199" s="42"/>
      <c r="K199" s="42"/>
      <c r="L199" s="46"/>
      <c r="M199" s="232"/>
      <c r="N199" s="233"/>
      <c r="O199" s="86"/>
      <c r="P199" s="86"/>
      <c r="Q199" s="86"/>
      <c r="R199" s="86"/>
      <c r="S199" s="86"/>
      <c r="T199" s="86"/>
      <c r="U199" s="87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T199" s="19" t="s">
        <v>345</v>
      </c>
      <c r="AU199" s="19" t="s">
        <v>85</v>
      </c>
    </row>
    <row r="200" s="2" customFormat="1" ht="21.75" customHeight="1">
      <c r="A200" s="40"/>
      <c r="B200" s="41"/>
      <c r="C200" s="216" t="s">
        <v>586</v>
      </c>
      <c r="D200" s="216" t="s">
        <v>337</v>
      </c>
      <c r="E200" s="217" t="s">
        <v>6037</v>
      </c>
      <c r="F200" s="218" t="s">
        <v>6038</v>
      </c>
      <c r="G200" s="219" t="s">
        <v>364</v>
      </c>
      <c r="H200" s="220">
        <v>1.8480000000000001</v>
      </c>
      <c r="I200" s="221"/>
      <c r="J200" s="222">
        <f>ROUND(I200*H200,2)</f>
        <v>0</v>
      </c>
      <c r="K200" s="218" t="s">
        <v>341</v>
      </c>
      <c r="L200" s="46"/>
      <c r="M200" s="223" t="s">
        <v>19</v>
      </c>
      <c r="N200" s="224" t="s">
        <v>47</v>
      </c>
      <c r="O200" s="86"/>
      <c r="P200" s="225">
        <f>O200*H200</f>
        <v>0</v>
      </c>
      <c r="Q200" s="225">
        <v>0</v>
      </c>
      <c r="R200" s="225">
        <f>Q200*H200</f>
        <v>0</v>
      </c>
      <c r="S200" s="225">
        <v>0</v>
      </c>
      <c r="T200" s="225">
        <f>S200*H200</f>
        <v>0</v>
      </c>
      <c r="U200" s="226" t="s">
        <v>19</v>
      </c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R200" s="227" t="s">
        <v>103</v>
      </c>
      <c r="AT200" s="227" t="s">
        <v>337</v>
      </c>
      <c r="AU200" s="227" t="s">
        <v>85</v>
      </c>
      <c r="AY200" s="19" t="s">
        <v>335</v>
      </c>
      <c r="BE200" s="228">
        <f>IF(N200="základní",J200,0)</f>
        <v>0</v>
      </c>
      <c r="BF200" s="228">
        <f>IF(N200="snížená",J200,0)</f>
        <v>0</v>
      </c>
      <c r="BG200" s="228">
        <f>IF(N200="zákl. přenesená",J200,0)</f>
        <v>0</v>
      </c>
      <c r="BH200" s="228">
        <f>IF(N200="sníž. přenesená",J200,0)</f>
        <v>0</v>
      </c>
      <c r="BI200" s="228">
        <f>IF(N200="nulová",J200,0)</f>
        <v>0</v>
      </c>
      <c r="BJ200" s="19" t="s">
        <v>83</v>
      </c>
      <c r="BK200" s="228">
        <f>ROUND(I200*H200,2)</f>
        <v>0</v>
      </c>
      <c r="BL200" s="19" t="s">
        <v>103</v>
      </c>
      <c r="BM200" s="227" t="s">
        <v>6039</v>
      </c>
    </row>
    <row r="201" s="2" customFormat="1">
      <c r="A201" s="40"/>
      <c r="B201" s="41"/>
      <c r="C201" s="42"/>
      <c r="D201" s="229" t="s">
        <v>343</v>
      </c>
      <c r="E201" s="42"/>
      <c r="F201" s="230" t="s">
        <v>6040</v>
      </c>
      <c r="G201" s="42"/>
      <c r="H201" s="42"/>
      <c r="I201" s="231"/>
      <c r="J201" s="42"/>
      <c r="K201" s="42"/>
      <c r="L201" s="46"/>
      <c r="M201" s="232"/>
      <c r="N201" s="233"/>
      <c r="O201" s="86"/>
      <c r="P201" s="86"/>
      <c r="Q201" s="86"/>
      <c r="R201" s="86"/>
      <c r="S201" s="86"/>
      <c r="T201" s="86"/>
      <c r="U201" s="87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T201" s="19" t="s">
        <v>343</v>
      </c>
      <c r="AU201" s="19" t="s">
        <v>85</v>
      </c>
    </row>
    <row r="202" s="2" customFormat="1">
      <c r="A202" s="40"/>
      <c r="B202" s="41"/>
      <c r="C202" s="42"/>
      <c r="D202" s="234" t="s">
        <v>345</v>
      </c>
      <c r="E202" s="42"/>
      <c r="F202" s="235" t="s">
        <v>6041</v>
      </c>
      <c r="G202" s="42"/>
      <c r="H202" s="42"/>
      <c r="I202" s="231"/>
      <c r="J202" s="42"/>
      <c r="K202" s="42"/>
      <c r="L202" s="46"/>
      <c r="M202" s="232"/>
      <c r="N202" s="233"/>
      <c r="O202" s="86"/>
      <c r="P202" s="86"/>
      <c r="Q202" s="86"/>
      <c r="R202" s="86"/>
      <c r="S202" s="86"/>
      <c r="T202" s="86"/>
      <c r="U202" s="87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T202" s="19" t="s">
        <v>345</v>
      </c>
      <c r="AU202" s="19" t="s">
        <v>85</v>
      </c>
    </row>
    <row r="203" s="12" customFormat="1" ht="22.8" customHeight="1">
      <c r="A203" s="12"/>
      <c r="B203" s="200"/>
      <c r="C203" s="201"/>
      <c r="D203" s="202" t="s">
        <v>75</v>
      </c>
      <c r="E203" s="214" t="s">
        <v>819</v>
      </c>
      <c r="F203" s="214" t="s">
        <v>820</v>
      </c>
      <c r="G203" s="201"/>
      <c r="H203" s="201"/>
      <c r="I203" s="204"/>
      <c r="J203" s="215">
        <f>BK203</f>
        <v>0</v>
      </c>
      <c r="K203" s="201"/>
      <c r="L203" s="206"/>
      <c r="M203" s="207"/>
      <c r="N203" s="208"/>
      <c r="O203" s="208"/>
      <c r="P203" s="209">
        <f>SUM(P204:P206)</f>
        <v>0</v>
      </c>
      <c r="Q203" s="208"/>
      <c r="R203" s="209">
        <f>SUM(R204:R206)</f>
        <v>0</v>
      </c>
      <c r="S203" s="208"/>
      <c r="T203" s="209">
        <f>SUM(T204:T206)</f>
        <v>0</v>
      </c>
      <c r="U203" s="210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R203" s="211" t="s">
        <v>83</v>
      </c>
      <c r="AT203" s="212" t="s">
        <v>75</v>
      </c>
      <c r="AU203" s="212" t="s">
        <v>83</v>
      </c>
      <c r="AY203" s="211" t="s">
        <v>335</v>
      </c>
      <c r="BK203" s="213">
        <f>SUM(BK204:BK206)</f>
        <v>0</v>
      </c>
    </row>
    <row r="204" s="2" customFormat="1" ht="21.75" customHeight="1">
      <c r="A204" s="40"/>
      <c r="B204" s="41"/>
      <c r="C204" s="216" t="s">
        <v>594</v>
      </c>
      <c r="D204" s="216" t="s">
        <v>337</v>
      </c>
      <c r="E204" s="217" t="s">
        <v>6042</v>
      </c>
      <c r="F204" s="218" t="s">
        <v>6043</v>
      </c>
      <c r="G204" s="219" t="s">
        <v>364</v>
      </c>
      <c r="H204" s="220">
        <v>7.1529999999999996</v>
      </c>
      <c r="I204" s="221"/>
      <c r="J204" s="222">
        <f>ROUND(I204*H204,2)</f>
        <v>0</v>
      </c>
      <c r="K204" s="218" t="s">
        <v>341</v>
      </c>
      <c r="L204" s="46"/>
      <c r="M204" s="223" t="s">
        <v>19</v>
      </c>
      <c r="N204" s="224" t="s">
        <v>47</v>
      </c>
      <c r="O204" s="86"/>
      <c r="P204" s="225">
        <f>O204*H204</f>
        <v>0</v>
      </c>
      <c r="Q204" s="225">
        <v>0</v>
      </c>
      <c r="R204" s="225">
        <f>Q204*H204</f>
        <v>0</v>
      </c>
      <c r="S204" s="225">
        <v>0</v>
      </c>
      <c r="T204" s="225">
        <f>S204*H204</f>
        <v>0</v>
      </c>
      <c r="U204" s="226" t="s">
        <v>19</v>
      </c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R204" s="227" t="s">
        <v>103</v>
      </c>
      <c r="AT204" s="227" t="s">
        <v>337</v>
      </c>
      <c r="AU204" s="227" t="s">
        <v>85</v>
      </c>
      <c r="AY204" s="19" t="s">
        <v>335</v>
      </c>
      <c r="BE204" s="228">
        <f>IF(N204="základní",J204,0)</f>
        <v>0</v>
      </c>
      <c r="BF204" s="228">
        <f>IF(N204="snížená",J204,0)</f>
        <v>0</v>
      </c>
      <c r="BG204" s="228">
        <f>IF(N204="zákl. přenesená",J204,0)</f>
        <v>0</v>
      </c>
      <c r="BH204" s="228">
        <f>IF(N204="sníž. přenesená",J204,0)</f>
        <v>0</v>
      </c>
      <c r="BI204" s="228">
        <f>IF(N204="nulová",J204,0)</f>
        <v>0</v>
      </c>
      <c r="BJ204" s="19" t="s">
        <v>83</v>
      </c>
      <c r="BK204" s="228">
        <f>ROUND(I204*H204,2)</f>
        <v>0</v>
      </c>
      <c r="BL204" s="19" t="s">
        <v>103</v>
      </c>
      <c r="BM204" s="227" t="s">
        <v>6044</v>
      </c>
    </row>
    <row r="205" s="2" customFormat="1">
      <c r="A205" s="40"/>
      <c r="B205" s="41"/>
      <c r="C205" s="42"/>
      <c r="D205" s="229" t="s">
        <v>343</v>
      </c>
      <c r="E205" s="42"/>
      <c r="F205" s="230" t="s">
        <v>6045</v>
      </c>
      <c r="G205" s="42"/>
      <c r="H205" s="42"/>
      <c r="I205" s="231"/>
      <c r="J205" s="42"/>
      <c r="K205" s="42"/>
      <c r="L205" s="46"/>
      <c r="M205" s="232"/>
      <c r="N205" s="233"/>
      <c r="O205" s="86"/>
      <c r="P205" s="86"/>
      <c r="Q205" s="86"/>
      <c r="R205" s="86"/>
      <c r="S205" s="86"/>
      <c r="T205" s="86"/>
      <c r="U205" s="87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T205" s="19" t="s">
        <v>343</v>
      </c>
      <c r="AU205" s="19" t="s">
        <v>85</v>
      </c>
    </row>
    <row r="206" s="2" customFormat="1">
      <c r="A206" s="40"/>
      <c r="B206" s="41"/>
      <c r="C206" s="42"/>
      <c r="D206" s="234" t="s">
        <v>345</v>
      </c>
      <c r="E206" s="42"/>
      <c r="F206" s="235" t="s">
        <v>6046</v>
      </c>
      <c r="G206" s="42"/>
      <c r="H206" s="42"/>
      <c r="I206" s="231"/>
      <c r="J206" s="42"/>
      <c r="K206" s="42"/>
      <c r="L206" s="46"/>
      <c r="M206" s="293"/>
      <c r="N206" s="294"/>
      <c r="O206" s="295"/>
      <c r="P206" s="295"/>
      <c r="Q206" s="295"/>
      <c r="R206" s="295"/>
      <c r="S206" s="295"/>
      <c r="T206" s="295"/>
      <c r="U206" s="296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T206" s="19" t="s">
        <v>345</v>
      </c>
      <c r="AU206" s="19" t="s">
        <v>85</v>
      </c>
    </row>
    <row r="207" s="2" customFormat="1" ht="6.96" customHeight="1">
      <c r="A207" s="40"/>
      <c r="B207" s="61"/>
      <c r="C207" s="62"/>
      <c r="D207" s="62"/>
      <c r="E207" s="62"/>
      <c r="F207" s="62"/>
      <c r="G207" s="62"/>
      <c r="H207" s="62"/>
      <c r="I207" s="62"/>
      <c r="J207" s="62"/>
      <c r="K207" s="62"/>
      <c r="L207" s="46"/>
      <c r="M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</row>
  </sheetData>
  <sheetProtection sheet="1" autoFilter="0" formatColumns="0" formatRows="0" objects="1" scenarios="1" spinCount="100000" saltValue="a2CzyK97yNGp6Vl3Vmsx+VlXnwIvKgy42oChMXNrJ9skQxzv00wUj2h1skJvgA5QajD1urQgAZ/xNUr4cM4CWw==" hashValue="sj/fP+yUbM5CzE4LxM9oLVfpVy12RGTphuEURXnjClfj9yFiCUEucN+eXx6B1bCl3/qkBrPFBmvZGXErI4aLcw==" algorithmName="SHA-512" password="B0A8"/>
  <autoFilter ref="C92:K206"/>
  <mergeCells count="12">
    <mergeCell ref="E7:H7"/>
    <mergeCell ref="E9:H9"/>
    <mergeCell ref="E11:H11"/>
    <mergeCell ref="E20:H20"/>
    <mergeCell ref="E29:H29"/>
    <mergeCell ref="E50:H50"/>
    <mergeCell ref="E52:H52"/>
    <mergeCell ref="E54:H54"/>
    <mergeCell ref="E81:H81"/>
    <mergeCell ref="E83:H83"/>
    <mergeCell ref="E85:H85"/>
    <mergeCell ref="L2:V2"/>
  </mergeCells>
  <hyperlinks>
    <hyperlink ref="F97" r:id="rId1" display="https://podminky.urs.cz/item/CS_URS_2022_02/831352121"/>
    <hyperlink ref="F103" r:id="rId2" display="https://podminky.urs.cz/item/CS_URS_2022_02/837352221"/>
    <hyperlink ref="F109" r:id="rId3" display="https://podminky.urs.cz/item/CS_URS_2022_02/895941301"/>
    <hyperlink ref="F114" r:id="rId4" display="https://podminky.urs.cz/item/CS_URS_2022_02/895941313"/>
    <hyperlink ref="F119" r:id="rId5" display="https://podminky.urs.cz/item/CS_URS_2022_02/895941323"/>
    <hyperlink ref="F124" r:id="rId6" display="https://podminky.urs.cz/item/CS_URS_2022_02/899203112"/>
    <hyperlink ref="F138" r:id="rId7" display="https://podminky.urs.cz/item/CS_URS_2022_02/113107012"/>
    <hyperlink ref="F141" r:id="rId8" display="https://podminky.urs.cz/item/CS_URS_2022_02/113107043"/>
    <hyperlink ref="F144" r:id="rId9" display="https://podminky.urs.cz/item/CS_URS_2022_02/131213701"/>
    <hyperlink ref="F148" r:id="rId10" display="https://podminky.urs.cz/item/CS_URS_2022_02/132312131"/>
    <hyperlink ref="F152" r:id="rId11" display="https://podminky.urs.cz/item/CS_URS_2022_02/162751114"/>
    <hyperlink ref="F156" r:id="rId12" display="https://podminky.urs.cz/item/CS_URS_2022_02/171201231"/>
    <hyperlink ref="F161" r:id="rId13" display="https://podminky.urs.cz/item/CS_URS_2022_02/174111101"/>
    <hyperlink ref="F165" r:id="rId14" display="https://podminky.urs.cz/item/CS_URS_2022_02/175111101"/>
    <hyperlink ref="F173" r:id="rId15" display="https://podminky.urs.cz/item/CS_URS_2022_02/567134111"/>
    <hyperlink ref="F176" r:id="rId16" display="https://podminky.urs.cz/item/CS_URS_2022_02/573111111"/>
    <hyperlink ref="F179" r:id="rId17" display="https://podminky.urs.cz/item/CS_URS_2022_02/577144141"/>
    <hyperlink ref="F182" r:id="rId18" display="https://podminky.urs.cz/item/CS_URS_2022_02/577146111"/>
    <hyperlink ref="F187" r:id="rId19" display="https://podminky.urs.cz/item/CS_URS_2022_02/899620121"/>
    <hyperlink ref="F192" r:id="rId20" display="https://podminky.urs.cz/item/CS_URS_2022_02/997221551"/>
    <hyperlink ref="F195" r:id="rId21" display="https://podminky.urs.cz/item/CS_URS_2022_02/997221559"/>
    <hyperlink ref="F199" r:id="rId22" display="https://podminky.urs.cz/item/CS_URS_2022_02/997221611"/>
    <hyperlink ref="F202" r:id="rId23" display="https://podminky.urs.cz/item/CS_URS_2022_02/997221645"/>
    <hyperlink ref="F206" r:id="rId24" display="https://podminky.urs.cz/item/CS_URS_2022_02/998225111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25"/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4.16016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143</v>
      </c>
    </row>
    <row r="3" s="1" customFormat="1" ht="6.96" customHeight="1"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22"/>
      <c r="AT3" s="19" t="s">
        <v>85</v>
      </c>
    </row>
    <row r="4" s="1" customFormat="1" ht="24.96" customHeight="1">
      <c r="B4" s="22"/>
      <c r="D4" s="144" t="s">
        <v>174</v>
      </c>
      <c r="L4" s="22"/>
      <c r="M4" s="145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6" t="s">
        <v>16</v>
      </c>
      <c r="L6" s="22"/>
    </row>
    <row r="7" s="1" customFormat="1" ht="26.25" customHeight="1">
      <c r="B7" s="22"/>
      <c r="E7" s="147" t="str">
        <f>'Rekapitulace stavby'!K6</f>
        <v>PROJEKT NA STAVBU HALY PRO DEPONACI SILNIČNÍCH VOZIDEL JHV VE VOZOVNĚ STŘEŠOVICE</v>
      </c>
      <c r="F7" s="146"/>
      <c r="G7" s="146"/>
      <c r="H7" s="146"/>
      <c r="L7" s="22"/>
    </row>
    <row r="8" s="2" customFormat="1" ht="12" customHeight="1">
      <c r="A8" s="40"/>
      <c r="B8" s="46"/>
      <c r="C8" s="40"/>
      <c r="D8" s="146" t="s">
        <v>187</v>
      </c>
      <c r="E8" s="40"/>
      <c r="F8" s="40"/>
      <c r="G8" s="40"/>
      <c r="H8" s="40"/>
      <c r="I8" s="40"/>
      <c r="J8" s="40"/>
      <c r="K8" s="40"/>
      <c r="L8" s="148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</row>
    <row r="9" s="2" customFormat="1" ht="16.5" customHeight="1">
      <c r="A9" s="40"/>
      <c r="B9" s="46"/>
      <c r="C9" s="40"/>
      <c r="D9" s="40"/>
      <c r="E9" s="149" t="s">
        <v>6047</v>
      </c>
      <c r="F9" s="40"/>
      <c r="G9" s="40"/>
      <c r="H9" s="40"/>
      <c r="I9" s="40"/>
      <c r="J9" s="40"/>
      <c r="K9" s="40"/>
      <c r="L9" s="148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="2" customFormat="1">
      <c r="A10" s="40"/>
      <c r="B10" s="46"/>
      <c r="C10" s="40"/>
      <c r="D10" s="40"/>
      <c r="E10" s="40"/>
      <c r="F10" s="40"/>
      <c r="G10" s="40"/>
      <c r="H10" s="40"/>
      <c r="I10" s="40"/>
      <c r="J10" s="40"/>
      <c r="K10" s="40"/>
      <c r="L10" s="148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="2" customFormat="1" ht="12" customHeight="1">
      <c r="A11" s="40"/>
      <c r="B11" s="46"/>
      <c r="C11" s="40"/>
      <c r="D11" s="146" t="s">
        <v>18</v>
      </c>
      <c r="E11" s="40"/>
      <c r="F11" s="135" t="s">
        <v>19</v>
      </c>
      <c r="G11" s="40"/>
      <c r="H11" s="40"/>
      <c r="I11" s="146" t="s">
        <v>20</v>
      </c>
      <c r="J11" s="135" t="s">
        <v>19</v>
      </c>
      <c r="K11" s="40"/>
      <c r="L11" s="148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 ht="12" customHeight="1">
      <c r="A12" s="40"/>
      <c r="B12" s="46"/>
      <c r="C12" s="40"/>
      <c r="D12" s="146" t="s">
        <v>21</v>
      </c>
      <c r="E12" s="40"/>
      <c r="F12" s="135" t="s">
        <v>22</v>
      </c>
      <c r="G12" s="40"/>
      <c r="H12" s="40"/>
      <c r="I12" s="146" t="s">
        <v>23</v>
      </c>
      <c r="J12" s="150" t="str">
        <f>'Rekapitulace stavby'!AN8</f>
        <v>30. 1. 2023</v>
      </c>
      <c r="K12" s="40"/>
      <c r="L12" s="148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0.8" customHeight="1">
      <c r="A13" s="40"/>
      <c r="B13" s="46"/>
      <c r="C13" s="40"/>
      <c r="D13" s="40"/>
      <c r="E13" s="40"/>
      <c r="F13" s="40"/>
      <c r="G13" s="40"/>
      <c r="H13" s="40"/>
      <c r="I13" s="40"/>
      <c r="J13" s="40"/>
      <c r="K13" s="40"/>
      <c r="L13" s="148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 ht="12" customHeight="1">
      <c r="A14" s="40"/>
      <c r="B14" s="46"/>
      <c r="C14" s="40"/>
      <c r="D14" s="146" t="s">
        <v>25</v>
      </c>
      <c r="E14" s="40"/>
      <c r="F14" s="40"/>
      <c r="G14" s="40"/>
      <c r="H14" s="40"/>
      <c r="I14" s="146" t="s">
        <v>26</v>
      </c>
      <c r="J14" s="135" t="s">
        <v>27</v>
      </c>
      <c r="K14" s="40"/>
      <c r="L14" s="148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8" customHeight="1">
      <c r="A15" s="40"/>
      <c r="B15" s="46"/>
      <c r="C15" s="40"/>
      <c r="D15" s="40"/>
      <c r="E15" s="135" t="s">
        <v>28</v>
      </c>
      <c r="F15" s="40"/>
      <c r="G15" s="40"/>
      <c r="H15" s="40"/>
      <c r="I15" s="146" t="s">
        <v>29</v>
      </c>
      <c r="J15" s="135" t="s">
        <v>30</v>
      </c>
      <c r="K15" s="40"/>
      <c r="L15" s="148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6.96" customHeight="1">
      <c r="A16" s="40"/>
      <c r="B16" s="46"/>
      <c r="C16" s="40"/>
      <c r="D16" s="40"/>
      <c r="E16" s="40"/>
      <c r="F16" s="40"/>
      <c r="G16" s="40"/>
      <c r="H16" s="40"/>
      <c r="I16" s="40"/>
      <c r="J16" s="40"/>
      <c r="K16" s="40"/>
      <c r="L16" s="148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2" customHeight="1">
      <c r="A17" s="40"/>
      <c r="B17" s="46"/>
      <c r="C17" s="40"/>
      <c r="D17" s="146" t="s">
        <v>31</v>
      </c>
      <c r="E17" s="40"/>
      <c r="F17" s="40"/>
      <c r="G17" s="40"/>
      <c r="H17" s="40"/>
      <c r="I17" s="146" t="s">
        <v>26</v>
      </c>
      <c r="J17" s="35" t="str">
        <f>'Rekapitulace stavby'!AN13</f>
        <v>Vyplň údaj</v>
      </c>
      <c r="K17" s="40"/>
      <c r="L17" s="148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18" customHeight="1">
      <c r="A18" s="40"/>
      <c r="B18" s="46"/>
      <c r="C18" s="40"/>
      <c r="D18" s="40"/>
      <c r="E18" s="35" t="str">
        <f>'Rekapitulace stavby'!E14</f>
        <v>Vyplň údaj</v>
      </c>
      <c r="F18" s="135"/>
      <c r="G18" s="135"/>
      <c r="H18" s="135"/>
      <c r="I18" s="146" t="s">
        <v>29</v>
      </c>
      <c r="J18" s="35" t="str">
        <f>'Rekapitulace stavby'!AN14</f>
        <v>Vyplň údaj</v>
      </c>
      <c r="K18" s="40"/>
      <c r="L18" s="148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6.96" customHeight="1">
      <c r="A19" s="40"/>
      <c r="B19" s="46"/>
      <c r="C19" s="40"/>
      <c r="D19" s="40"/>
      <c r="E19" s="40"/>
      <c r="F19" s="40"/>
      <c r="G19" s="40"/>
      <c r="H19" s="40"/>
      <c r="I19" s="40"/>
      <c r="J19" s="40"/>
      <c r="K19" s="40"/>
      <c r="L19" s="148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12" customHeight="1">
      <c r="A20" s="40"/>
      <c r="B20" s="46"/>
      <c r="C20" s="40"/>
      <c r="D20" s="146" t="s">
        <v>33</v>
      </c>
      <c r="E20" s="40"/>
      <c r="F20" s="40"/>
      <c r="G20" s="40"/>
      <c r="H20" s="40"/>
      <c r="I20" s="146" t="s">
        <v>26</v>
      </c>
      <c r="J20" s="135" t="s">
        <v>34</v>
      </c>
      <c r="K20" s="40"/>
      <c r="L20" s="148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18" customHeight="1">
      <c r="A21" s="40"/>
      <c r="B21" s="46"/>
      <c r="C21" s="40"/>
      <c r="D21" s="40"/>
      <c r="E21" s="135" t="s">
        <v>35</v>
      </c>
      <c r="F21" s="40"/>
      <c r="G21" s="40"/>
      <c r="H21" s="40"/>
      <c r="I21" s="146" t="s">
        <v>29</v>
      </c>
      <c r="J21" s="135" t="s">
        <v>36</v>
      </c>
      <c r="K21" s="40"/>
      <c r="L21" s="148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6.96" customHeight="1">
      <c r="A22" s="40"/>
      <c r="B22" s="46"/>
      <c r="C22" s="40"/>
      <c r="D22" s="40"/>
      <c r="E22" s="40"/>
      <c r="F22" s="40"/>
      <c r="G22" s="40"/>
      <c r="H22" s="40"/>
      <c r="I22" s="40"/>
      <c r="J22" s="40"/>
      <c r="K22" s="40"/>
      <c r="L22" s="148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12" customHeight="1">
      <c r="A23" s="40"/>
      <c r="B23" s="46"/>
      <c r="C23" s="40"/>
      <c r="D23" s="146" t="s">
        <v>38</v>
      </c>
      <c r="E23" s="40"/>
      <c r="F23" s="40"/>
      <c r="G23" s="40"/>
      <c r="H23" s="40"/>
      <c r="I23" s="146" t="s">
        <v>26</v>
      </c>
      <c r="J23" s="135" t="s">
        <v>19</v>
      </c>
      <c r="K23" s="40"/>
      <c r="L23" s="148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18" customHeight="1">
      <c r="A24" s="40"/>
      <c r="B24" s="46"/>
      <c r="C24" s="40"/>
      <c r="D24" s="40"/>
      <c r="E24" s="135" t="s">
        <v>39</v>
      </c>
      <c r="F24" s="40"/>
      <c r="G24" s="40"/>
      <c r="H24" s="40"/>
      <c r="I24" s="146" t="s">
        <v>29</v>
      </c>
      <c r="J24" s="135" t="s">
        <v>19</v>
      </c>
      <c r="K24" s="40"/>
      <c r="L24" s="148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6.96" customHeight="1">
      <c r="A25" s="40"/>
      <c r="B25" s="46"/>
      <c r="C25" s="40"/>
      <c r="D25" s="40"/>
      <c r="E25" s="40"/>
      <c r="F25" s="40"/>
      <c r="G25" s="40"/>
      <c r="H25" s="40"/>
      <c r="I25" s="40"/>
      <c r="J25" s="40"/>
      <c r="K25" s="40"/>
      <c r="L25" s="148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12" customHeight="1">
      <c r="A26" s="40"/>
      <c r="B26" s="46"/>
      <c r="C26" s="40"/>
      <c r="D26" s="146" t="s">
        <v>40</v>
      </c>
      <c r="E26" s="40"/>
      <c r="F26" s="40"/>
      <c r="G26" s="40"/>
      <c r="H26" s="40"/>
      <c r="I26" s="40"/>
      <c r="J26" s="40"/>
      <c r="K26" s="40"/>
      <c r="L26" s="148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8" customFormat="1" ht="16.5" customHeight="1">
      <c r="A27" s="151"/>
      <c r="B27" s="152"/>
      <c r="C27" s="151"/>
      <c r="D27" s="151"/>
      <c r="E27" s="153" t="s">
        <v>19</v>
      </c>
      <c r="F27" s="153"/>
      <c r="G27" s="153"/>
      <c r="H27" s="153"/>
      <c r="I27" s="151"/>
      <c r="J27" s="151"/>
      <c r="K27" s="151"/>
      <c r="L27" s="154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</row>
    <row r="28" s="2" customFormat="1" ht="6.96" customHeight="1">
      <c r="A28" s="40"/>
      <c r="B28" s="46"/>
      <c r="C28" s="40"/>
      <c r="D28" s="40"/>
      <c r="E28" s="40"/>
      <c r="F28" s="40"/>
      <c r="G28" s="40"/>
      <c r="H28" s="40"/>
      <c r="I28" s="40"/>
      <c r="J28" s="40"/>
      <c r="K28" s="40"/>
      <c r="L28" s="148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2" customFormat="1" ht="6.96" customHeight="1">
      <c r="A29" s="40"/>
      <c r="B29" s="46"/>
      <c r="C29" s="40"/>
      <c r="D29" s="156"/>
      <c r="E29" s="156"/>
      <c r="F29" s="156"/>
      <c r="G29" s="156"/>
      <c r="H29" s="156"/>
      <c r="I29" s="156"/>
      <c r="J29" s="156"/>
      <c r="K29" s="156"/>
      <c r="L29" s="148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s="2" customFormat="1" ht="25.44" customHeight="1">
      <c r="A30" s="40"/>
      <c r="B30" s="46"/>
      <c r="C30" s="40"/>
      <c r="D30" s="157" t="s">
        <v>42</v>
      </c>
      <c r="E30" s="40"/>
      <c r="F30" s="40"/>
      <c r="G30" s="40"/>
      <c r="H30" s="40"/>
      <c r="I30" s="40"/>
      <c r="J30" s="158">
        <f>ROUND(J82, 2)</f>
        <v>0</v>
      </c>
      <c r="K30" s="40"/>
      <c r="L30" s="148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2" customFormat="1" ht="6.96" customHeight="1">
      <c r="A31" s="40"/>
      <c r="B31" s="46"/>
      <c r="C31" s="40"/>
      <c r="D31" s="156"/>
      <c r="E31" s="156"/>
      <c r="F31" s="156"/>
      <c r="G31" s="156"/>
      <c r="H31" s="156"/>
      <c r="I31" s="156"/>
      <c r="J31" s="156"/>
      <c r="K31" s="156"/>
      <c r="L31" s="148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s="2" customFormat="1" ht="14.4" customHeight="1">
      <c r="A32" s="40"/>
      <c r="B32" s="46"/>
      <c r="C32" s="40"/>
      <c r="D32" s="40"/>
      <c r="E32" s="40"/>
      <c r="F32" s="159" t="s">
        <v>44</v>
      </c>
      <c r="G32" s="40"/>
      <c r="H32" s="40"/>
      <c r="I32" s="159" t="s">
        <v>43</v>
      </c>
      <c r="J32" s="159" t="s">
        <v>45</v>
      </c>
      <c r="K32" s="40"/>
      <c r="L32" s="148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14.4" customHeight="1">
      <c r="A33" s="40"/>
      <c r="B33" s="46"/>
      <c r="C33" s="40"/>
      <c r="D33" s="160" t="s">
        <v>46</v>
      </c>
      <c r="E33" s="146" t="s">
        <v>47</v>
      </c>
      <c r="F33" s="161">
        <f>ROUND((SUM(BE82:BE233)),  2)</f>
        <v>0</v>
      </c>
      <c r="G33" s="40"/>
      <c r="H33" s="40"/>
      <c r="I33" s="162">
        <v>0.20999999999999999</v>
      </c>
      <c r="J33" s="161">
        <f>ROUND(((SUM(BE82:BE233))*I33),  2)</f>
        <v>0</v>
      </c>
      <c r="K33" s="40"/>
      <c r="L33" s="148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14.4" customHeight="1">
      <c r="A34" s="40"/>
      <c r="B34" s="46"/>
      <c r="C34" s="40"/>
      <c r="D34" s="40"/>
      <c r="E34" s="146" t="s">
        <v>48</v>
      </c>
      <c r="F34" s="161">
        <f>ROUND((SUM(BF82:BF233)),  2)</f>
        <v>0</v>
      </c>
      <c r="G34" s="40"/>
      <c r="H34" s="40"/>
      <c r="I34" s="162">
        <v>0.14999999999999999</v>
      </c>
      <c r="J34" s="161">
        <f>ROUND(((SUM(BF82:BF233))*I34),  2)</f>
        <v>0</v>
      </c>
      <c r="K34" s="40"/>
      <c r="L34" s="148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hidden="1" s="2" customFormat="1" ht="14.4" customHeight="1">
      <c r="A35" s="40"/>
      <c r="B35" s="46"/>
      <c r="C35" s="40"/>
      <c r="D35" s="40"/>
      <c r="E35" s="146" t="s">
        <v>49</v>
      </c>
      <c r="F35" s="161">
        <f>ROUND((SUM(BG82:BG233)),  2)</f>
        <v>0</v>
      </c>
      <c r="G35" s="40"/>
      <c r="H35" s="40"/>
      <c r="I35" s="162">
        <v>0.20999999999999999</v>
      </c>
      <c r="J35" s="161">
        <f>0</f>
        <v>0</v>
      </c>
      <c r="K35" s="40"/>
      <c r="L35" s="148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hidden="1" s="2" customFormat="1" ht="14.4" customHeight="1">
      <c r="A36" s="40"/>
      <c r="B36" s="46"/>
      <c r="C36" s="40"/>
      <c r="D36" s="40"/>
      <c r="E36" s="146" t="s">
        <v>50</v>
      </c>
      <c r="F36" s="161">
        <f>ROUND((SUM(BH82:BH233)),  2)</f>
        <v>0</v>
      </c>
      <c r="G36" s="40"/>
      <c r="H36" s="40"/>
      <c r="I36" s="162">
        <v>0.14999999999999999</v>
      </c>
      <c r="J36" s="161">
        <f>0</f>
        <v>0</v>
      </c>
      <c r="K36" s="40"/>
      <c r="L36" s="148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46" t="s">
        <v>51</v>
      </c>
      <c r="F37" s="161">
        <f>ROUND((SUM(BI82:BI233)),  2)</f>
        <v>0</v>
      </c>
      <c r="G37" s="40"/>
      <c r="H37" s="40"/>
      <c r="I37" s="162">
        <v>0</v>
      </c>
      <c r="J37" s="161">
        <f>0</f>
        <v>0</v>
      </c>
      <c r="K37" s="40"/>
      <c r="L37" s="148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s="2" customFormat="1" ht="6.96" customHeight="1">
      <c r="A38" s="40"/>
      <c r="B38" s="46"/>
      <c r="C38" s="40"/>
      <c r="D38" s="40"/>
      <c r="E38" s="40"/>
      <c r="F38" s="40"/>
      <c r="G38" s="40"/>
      <c r="H38" s="40"/>
      <c r="I38" s="40"/>
      <c r="J38" s="40"/>
      <c r="K38" s="40"/>
      <c r="L38" s="148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s="2" customFormat="1" ht="25.44" customHeight="1">
      <c r="A39" s="40"/>
      <c r="B39" s="46"/>
      <c r="C39" s="163"/>
      <c r="D39" s="164" t="s">
        <v>52</v>
      </c>
      <c r="E39" s="165"/>
      <c r="F39" s="165"/>
      <c r="G39" s="166" t="s">
        <v>53</v>
      </c>
      <c r="H39" s="167" t="s">
        <v>54</v>
      </c>
      <c r="I39" s="165"/>
      <c r="J39" s="168">
        <f>SUM(J30:J37)</f>
        <v>0</v>
      </c>
      <c r="K39" s="169"/>
      <c r="L39" s="148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s="2" customFormat="1" ht="14.4" customHeight="1">
      <c r="A40" s="40"/>
      <c r="B40" s="170"/>
      <c r="C40" s="171"/>
      <c r="D40" s="171"/>
      <c r="E40" s="171"/>
      <c r="F40" s="171"/>
      <c r="G40" s="171"/>
      <c r="H40" s="171"/>
      <c r="I40" s="171"/>
      <c r="J40" s="171"/>
      <c r="K40" s="171"/>
      <c r="L40" s="148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4" s="2" customFormat="1" ht="6.96" customHeight="1">
      <c r="A44" s="40"/>
      <c r="B44" s="172"/>
      <c r="C44" s="173"/>
      <c r="D44" s="173"/>
      <c r="E44" s="173"/>
      <c r="F44" s="173"/>
      <c r="G44" s="173"/>
      <c r="H44" s="173"/>
      <c r="I44" s="173"/>
      <c r="J44" s="173"/>
      <c r="K44" s="173"/>
      <c r="L44" s="148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 s="2" customFormat="1" ht="24.96" customHeight="1">
      <c r="A45" s="40"/>
      <c r="B45" s="41"/>
      <c r="C45" s="25" t="s">
        <v>284</v>
      </c>
      <c r="D45" s="42"/>
      <c r="E45" s="42"/>
      <c r="F45" s="42"/>
      <c r="G45" s="42"/>
      <c r="H45" s="42"/>
      <c r="I45" s="42"/>
      <c r="J45" s="42"/>
      <c r="K45" s="42"/>
      <c r="L45" s="148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 s="2" customFormat="1" ht="6.96" customHeight="1">
      <c r="A46" s="40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148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s="2" customFormat="1" ht="12" customHeight="1">
      <c r="A47" s="40"/>
      <c r="B47" s="41"/>
      <c r="C47" s="34" t="s">
        <v>16</v>
      </c>
      <c r="D47" s="42"/>
      <c r="E47" s="42"/>
      <c r="F47" s="42"/>
      <c r="G47" s="42"/>
      <c r="H47" s="42"/>
      <c r="I47" s="42"/>
      <c r="J47" s="42"/>
      <c r="K47" s="42"/>
      <c r="L47" s="148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s="2" customFormat="1" ht="26.25" customHeight="1">
      <c r="A48" s="40"/>
      <c r="B48" s="41"/>
      <c r="C48" s="42"/>
      <c r="D48" s="42"/>
      <c r="E48" s="174" t="str">
        <f>E7</f>
        <v>PROJEKT NA STAVBU HALY PRO DEPONACI SILNIČNÍCH VOZIDEL JHV VE VOZOVNĚ STŘEŠOVICE</v>
      </c>
      <c r="F48" s="34"/>
      <c r="G48" s="34"/>
      <c r="H48" s="34"/>
      <c r="I48" s="42"/>
      <c r="J48" s="42"/>
      <c r="K48" s="42"/>
      <c r="L48" s="148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12" customHeight="1">
      <c r="A49" s="40"/>
      <c r="B49" s="41"/>
      <c r="C49" s="34" t="s">
        <v>187</v>
      </c>
      <c r="D49" s="42"/>
      <c r="E49" s="42"/>
      <c r="F49" s="42"/>
      <c r="G49" s="42"/>
      <c r="H49" s="42"/>
      <c r="I49" s="42"/>
      <c r="J49" s="42"/>
      <c r="K49" s="42"/>
      <c r="L49" s="148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16.5" customHeight="1">
      <c r="A50" s="40"/>
      <c r="B50" s="41"/>
      <c r="C50" s="42"/>
      <c r="D50" s="42"/>
      <c r="E50" s="71" t="str">
        <f>E9</f>
        <v xml:space="preserve">D.2.4 SO-05 - KÁCENÍ A NÁHRADNÍ VÝSADBA DŘEVIN </v>
      </c>
      <c r="F50" s="42"/>
      <c r="G50" s="42"/>
      <c r="H50" s="42"/>
      <c r="I50" s="42"/>
      <c r="J50" s="42"/>
      <c r="K50" s="42"/>
      <c r="L50" s="148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2" customFormat="1" ht="6.96" customHeight="1">
      <c r="A51" s="40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148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s="2" customFormat="1" ht="12" customHeight="1">
      <c r="A52" s="40"/>
      <c r="B52" s="41"/>
      <c r="C52" s="34" t="s">
        <v>21</v>
      </c>
      <c r="D52" s="42"/>
      <c r="E52" s="42"/>
      <c r="F52" s="29" t="str">
        <f>F12</f>
        <v xml:space="preserve">Patočkova č.p. 132 a 460, Na Ořechovce č.p. 1062 </v>
      </c>
      <c r="G52" s="42"/>
      <c r="H52" s="42"/>
      <c r="I52" s="34" t="s">
        <v>23</v>
      </c>
      <c r="J52" s="74" t="str">
        <f>IF(J12="","",J12)</f>
        <v>30. 1. 2023</v>
      </c>
      <c r="K52" s="42"/>
      <c r="L52" s="148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2" customFormat="1" ht="6.96" customHeight="1">
      <c r="A53" s="40"/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148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s="2" customFormat="1" ht="15.15" customHeight="1">
      <c r="A54" s="40"/>
      <c r="B54" s="41"/>
      <c r="C54" s="34" t="s">
        <v>25</v>
      </c>
      <c r="D54" s="42"/>
      <c r="E54" s="42"/>
      <c r="F54" s="29" t="str">
        <f>E15</f>
        <v>Dopravní podnik hl. m. Prahy, akciová společnost</v>
      </c>
      <c r="G54" s="42"/>
      <c r="H54" s="42"/>
      <c r="I54" s="34" t="s">
        <v>33</v>
      </c>
      <c r="J54" s="38" t="str">
        <f>E21</f>
        <v>SAGASTA, s.r.o.</v>
      </c>
      <c r="K54" s="42"/>
      <c r="L54" s="148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s="2" customFormat="1" ht="15.15" customHeight="1">
      <c r="A55" s="40"/>
      <c r="B55" s="41"/>
      <c r="C55" s="34" t="s">
        <v>31</v>
      </c>
      <c r="D55" s="42"/>
      <c r="E55" s="42"/>
      <c r="F55" s="29" t="str">
        <f>IF(E18="","",E18)</f>
        <v>Vyplň údaj</v>
      </c>
      <c r="G55" s="42"/>
      <c r="H55" s="42"/>
      <c r="I55" s="34" t="s">
        <v>38</v>
      </c>
      <c r="J55" s="38" t="str">
        <f>E24</f>
        <v>Tomáš Krhutek</v>
      </c>
      <c r="K55" s="42"/>
      <c r="L55" s="148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s="2" customFormat="1" ht="10.32" customHeight="1">
      <c r="A56" s="40"/>
      <c r="B56" s="41"/>
      <c r="C56" s="42"/>
      <c r="D56" s="42"/>
      <c r="E56" s="42"/>
      <c r="F56" s="42"/>
      <c r="G56" s="42"/>
      <c r="H56" s="42"/>
      <c r="I56" s="42"/>
      <c r="J56" s="42"/>
      <c r="K56" s="42"/>
      <c r="L56" s="148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29.28" customHeight="1">
      <c r="A57" s="40"/>
      <c r="B57" s="41"/>
      <c r="C57" s="175" t="s">
        <v>285</v>
      </c>
      <c r="D57" s="176"/>
      <c r="E57" s="176"/>
      <c r="F57" s="176"/>
      <c r="G57" s="176"/>
      <c r="H57" s="176"/>
      <c r="I57" s="176"/>
      <c r="J57" s="177" t="s">
        <v>286</v>
      </c>
      <c r="K57" s="176"/>
      <c r="L57" s="148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0.32" customHeight="1">
      <c r="A58" s="40"/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148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22.8" customHeight="1">
      <c r="A59" s="40"/>
      <c r="B59" s="41"/>
      <c r="C59" s="178" t="s">
        <v>74</v>
      </c>
      <c r="D59" s="42"/>
      <c r="E59" s="42"/>
      <c r="F59" s="42"/>
      <c r="G59" s="42"/>
      <c r="H59" s="42"/>
      <c r="I59" s="42"/>
      <c r="J59" s="104">
        <f>J82</f>
        <v>0</v>
      </c>
      <c r="K59" s="42"/>
      <c r="L59" s="148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U59" s="19" t="s">
        <v>287</v>
      </c>
    </row>
    <row r="60" s="9" customFormat="1" ht="24.96" customHeight="1">
      <c r="A60" s="9"/>
      <c r="B60" s="179"/>
      <c r="C60" s="180"/>
      <c r="D60" s="181" t="s">
        <v>288</v>
      </c>
      <c r="E60" s="182"/>
      <c r="F60" s="182"/>
      <c r="G60" s="182"/>
      <c r="H60" s="182"/>
      <c r="I60" s="182"/>
      <c r="J60" s="183">
        <f>J83</f>
        <v>0</v>
      </c>
      <c r="K60" s="180"/>
      <c r="L60" s="184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="10" customFormat="1" ht="19.92" customHeight="1">
      <c r="A61" s="10"/>
      <c r="B61" s="185"/>
      <c r="C61" s="127"/>
      <c r="D61" s="186" t="s">
        <v>289</v>
      </c>
      <c r="E61" s="187"/>
      <c r="F61" s="187"/>
      <c r="G61" s="187"/>
      <c r="H61" s="187"/>
      <c r="I61" s="187"/>
      <c r="J61" s="188">
        <f>J84</f>
        <v>0</v>
      </c>
      <c r="K61" s="127"/>
      <c r="L61" s="189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s="10" customFormat="1" ht="19.92" customHeight="1">
      <c r="A62" s="10"/>
      <c r="B62" s="185"/>
      <c r="C62" s="127"/>
      <c r="D62" s="186" t="s">
        <v>297</v>
      </c>
      <c r="E62" s="187"/>
      <c r="F62" s="187"/>
      <c r="G62" s="187"/>
      <c r="H62" s="187"/>
      <c r="I62" s="187"/>
      <c r="J62" s="188">
        <f>J230</f>
        <v>0</v>
      </c>
      <c r="K62" s="127"/>
      <c r="L62" s="189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s="2" customFormat="1" ht="21.84" customHeight="1">
      <c r="A63" s="40"/>
      <c r="B63" s="41"/>
      <c r="C63" s="42"/>
      <c r="D63" s="42"/>
      <c r="E63" s="42"/>
      <c r="F63" s="42"/>
      <c r="G63" s="42"/>
      <c r="H63" s="42"/>
      <c r="I63" s="42"/>
      <c r="J63" s="42"/>
      <c r="K63" s="42"/>
      <c r="L63" s="148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 s="2" customFormat="1" ht="6.96" customHeight="1">
      <c r="A64" s="40"/>
      <c r="B64" s="61"/>
      <c r="C64" s="62"/>
      <c r="D64" s="62"/>
      <c r="E64" s="62"/>
      <c r="F64" s="62"/>
      <c r="G64" s="62"/>
      <c r="H64" s="62"/>
      <c r="I64" s="62"/>
      <c r="J64" s="62"/>
      <c r="K64" s="62"/>
      <c r="L64" s="148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8" s="2" customFormat="1" ht="6.96" customHeight="1">
      <c r="A68" s="40"/>
      <c r="B68" s="63"/>
      <c r="C68" s="64"/>
      <c r="D68" s="64"/>
      <c r="E68" s="64"/>
      <c r="F68" s="64"/>
      <c r="G68" s="64"/>
      <c r="H68" s="64"/>
      <c r="I68" s="64"/>
      <c r="J68" s="64"/>
      <c r="K68" s="64"/>
      <c r="L68" s="148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</row>
    <row r="69" s="2" customFormat="1" ht="24.96" customHeight="1">
      <c r="A69" s="40"/>
      <c r="B69" s="41"/>
      <c r="C69" s="25" t="s">
        <v>319</v>
      </c>
      <c r="D69" s="42"/>
      <c r="E69" s="42"/>
      <c r="F69" s="42"/>
      <c r="G69" s="42"/>
      <c r="H69" s="42"/>
      <c r="I69" s="42"/>
      <c r="J69" s="42"/>
      <c r="K69" s="42"/>
      <c r="L69" s="148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</row>
    <row r="70" s="2" customFormat="1" ht="6.96" customHeight="1">
      <c r="A70" s="40"/>
      <c r="B70" s="41"/>
      <c r="C70" s="42"/>
      <c r="D70" s="42"/>
      <c r="E70" s="42"/>
      <c r="F70" s="42"/>
      <c r="G70" s="42"/>
      <c r="H70" s="42"/>
      <c r="I70" s="42"/>
      <c r="J70" s="42"/>
      <c r="K70" s="42"/>
      <c r="L70" s="148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</row>
    <row r="71" s="2" customFormat="1" ht="12" customHeight="1">
      <c r="A71" s="40"/>
      <c r="B71" s="41"/>
      <c r="C71" s="34" t="s">
        <v>16</v>
      </c>
      <c r="D71" s="42"/>
      <c r="E71" s="42"/>
      <c r="F71" s="42"/>
      <c r="G71" s="42"/>
      <c r="H71" s="42"/>
      <c r="I71" s="42"/>
      <c r="J71" s="42"/>
      <c r="K71" s="42"/>
      <c r="L71" s="148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</row>
    <row r="72" s="2" customFormat="1" ht="26.25" customHeight="1">
      <c r="A72" s="40"/>
      <c r="B72" s="41"/>
      <c r="C72" s="42"/>
      <c r="D72" s="42"/>
      <c r="E72" s="174" t="str">
        <f>E7</f>
        <v>PROJEKT NA STAVBU HALY PRO DEPONACI SILNIČNÍCH VOZIDEL JHV VE VOZOVNĚ STŘEŠOVICE</v>
      </c>
      <c r="F72" s="34"/>
      <c r="G72" s="34"/>
      <c r="H72" s="34"/>
      <c r="I72" s="42"/>
      <c r="J72" s="42"/>
      <c r="K72" s="42"/>
      <c r="L72" s="148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</row>
    <row r="73" s="2" customFormat="1" ht="12" customHeight="1">
      <c r="A73" s="40"/>
      <c r="B73" s="41"/>
      <c r="C73" s="34" t="s">
        <v>187</v>
      </c>
      <c r="D73" s="42"/>
      <c r="E73" s="42"/>
      <c r="F73" s="42"/>
      <c r="G73" s="42"/>
      <c r="H73" s="42"/>
      <c r="I73" s="42"/>
      <c r="J73" s="42"/>
      <c r="K73" s="42"/>
      <c r="L73" s="148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 s="2" customFormat="1" ht="16.5" customHeight="1">
      <c r="A74" s="40"/>
      <c r="B74" s="41"/>
      <c r="C74" s="42"/>
      <c r="D74" s="42"/>
      <c r="E74" s="71" t="str">
        <f>E9</f>
        <v xml:space="preserve">D.2.4 SO-05 - KÁCENÍ A NÁHRADNÍ VÝSADBA DŘEVIN </v>
      </c>
      <c r="F74" s="42"/>
      <c r="G74" s="42"/>
      <c r="H74" s="42"/>
      <c r="I74" s="42"/>
      <c r="J74" s="42"/>
      <c r="K74" s="42"/>
      <c r="L74" s="148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 s="2" customFormat="1" ht="6.96" customHeight="1">
      <c r="A75" s="40"/>
      <c r="B75" s="41"/>
      <c r="C75" s="42"/>
      <c r="D75" s="42"/>
      <c r="E75" s="42"/>
      <c r="F75" s="42"/>
      <c r="G75" s="42"/>
      <c r="H75" s="42"/>
      <c r="I75" s="42"/>
      <c r="J75" s="42"/>
      <c r="K75" s="42"/>
      <c r="L75" s="148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 s="2" customFormat="1" ht="12" customHeight="1">
      <c r="A76" s="40"/>
      <c r="B76" s="41"/>
      <c r="C76" s="34" t="s">
        <v>21</v>
      </c>
      <c r="D76" s="42"/>
      <c r="E76" s="42"/>
      <c r="F76" s="29" t="str">
        <f>F12</f>
        <v xml:space="preserve">Patočkova č.p. 132 a 460, Na Ořechovce č.p. 1062 </v>
      </c>
      <c r="G76" s="42"/>
      <c r="H76" s="42"/>
      <c r="I76" s="34" t="s">
        <v>23</v>
      </c>
      <c r="J76" s="74" t="str">
        <f>IF(J12="","",J12)</f>
        <v>30. 1. 2023</v>
      </c>
      <c r="K76" s="42"/>
      <c r="L76" s="148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 s="2" customFormat="1" ht="6.96" customHeight="1">
      <c r="A77" s="40"/>
      <c r="B77" s="41"/>
      <c r="C77" s="42"/>
      <c r="D77" s="42"/>
      <c r="E77" s="42"/>
      <c r="F77" s="42"/>
      <c r="G77" s="42"/>
      <c r="H77" s="42"/>
      <c r="I77" s="42"/>
      <c r="J77" s="42"/>
      <c r="K77" s="42"/>
      <c r="L77" s="148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 s="2" customFormat="1" ht="15.15" customHeight="1">
      <c r="A78" s="40"/>
      <c r="B78" s="41"/>
      <c r="C78" s="34" t="s">
        <v>25</v>
      </c>
      <c r="D78" s="42"/>
      <c r="E78" s="42"/>
      <c r="F78" s="29" t="str">
        <f>E15</f>
        <v>Dopravní podnik hl. m. Prahy, akciová společnost</v>
      </c>
      <c r="G78" s="42"/>
      <c r="H78" s="42"/>
      <c r="I78" s="34" t="s">
        <v>33</v>
      </c>
      <c r="J78" s="38" t="str">
        <f>E21</f>
        <v>SAGASTA, s.r.o.</v>
      </c>
      <c r="K78" s="42"/>
      <c r="L78" s="148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2" customFormat="1" ht="15.15" customHeight="1">
      <c r="A79" s="40"/>
      <c r="B79" s="41"/>
      <c r="C79" s="34" t="s">
        <v>31</v>
      </c>
      <c r="D79" s="42"/>
      <c r="E79" s="42"/>
      <c r="F79" s="29" t="str">
        <f>IF(E18="","",E18)</f>
        <v>Vyplň údaj</v>
      </c>
      <c r="G79" s="42"/>
      <c r="H79" s="42"/>
      <c r="I79" s="34" t="s">
        <v>38</v>
      </c>
      <c r="J79" s="38" t="str">
        <f>E24</f>
        <v>Tomáš Krhutek</v>
      </c>
      <c r="K79" s="42"/>
      <c r="L79" s="148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10.32" customHeight="1">
      <c r="A80" s="40"/>
      <c r="B80" s="41"/>
      <c r="C80" s="42"/>
      <c r="D80" s="42"/>
      <c r="E80" s="42"/>
      <c r="F80" s="42"/>
      <c r="G80" s="42"/>
      <c r="H80" s="42"/>
      <c r="I80" s="42"/>
      <c r="J80" s="42"/>
      <c r="K80" s="42"/>
      <c r="L80" s="148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11" customFormat="1" ht="29.28" customHeight="1">
      <c r="A81" s="190"/>
      <c r="B81" s="191"/>
      <c r="C81" s="192" t="s">
        <v>320</v>
      </c>
      <c r="D81" s="193" t="s">
        <v>61</v>
      </c>
      <c r="E81" s="193" t="s">
        <v>57</v>
      </c>
      <c r="F81" s="193" t="s">
        <v>58</v>
      </c>
      <c r="G81" s="193" t="s">
        <v>321</v>
      </c>
      <c r="H81" s="193" t="s">
        <v>322</v>
      </c>
      <c r="I81" s="193" t="s">
        <v>323</v>
      </c>
      <c r="J81" s="193" t="s">
        <v>286</v>
      </c>
      <c r="K81" s="194" t="s">
        <v>324</v>
      </c>
      <c r="L81" s="195"/>
      <c r="M81" s="94" t="s">
        <v>19</v>
      </c>
      <c r="N81" s="95" t="s">
        <v>46</v>
      </c>
      <c r="O81" s="95" t="s">
        <v>325</v>
      </c>
      <c r="P81" s="95" t="s">
        <v>326</v>
      </c>
      <c r="Q81" s="95" t="s">
        <v>327</v>
      </c>
      <c r="R81" s="95" t="s">
        <v>328</v>
      </c>
      <c r="S81" s="95" t="s">
        <v>329</v>
      </c>
      <c r="T81" s="95" t="s">
        <v>330</v>
      </c>
      <c r="U81" s="96" t="s">
        <v>331</v>
      </c>
      <c r="V81" s="190"/>
      <c r="W81" s="190"/>
      <c r="X81" s="190"/>
      <c r="Y81" s="190"/>
      <c r="Z81" s="190"/>
      <c r="AA81" s="190"/>
      <c r="AB81" s="190"/>
      <c r="AC81" s="190"/>
      <c r="AD81" s="190"/>
      <c r="AE81" s="190"/>
    </row>
    <row r="82" s="2" customFormat="1" ht="22.8" customHeight="1">
      <c r="A82" s="40"/>
      <c r="B82" s="41"/>
      <c r="C82" s="101" t="s">
        <v>332</v>
      </c>
      <c r="D82" s="42"/>
      <c r="E82" s="42"/>
      <c r="F82" s="42"/>
      <c r="G82" s="42"/>
      <c r="H82" s="42"/>
      <c r="I82" s="42"/>
      <c r="J82" s="196">
        <f>BK82</f>
        <v>0</v>
      </c>
      <c r="K82" s="42"/>
      <c r="L82" s="46"/>
      <c r="M82" s="97"/>
      <c r="N82" s="197"/>
      <c r="O82" s="98"/>
      <c r="P82" s="198">
        <f>P83</f>
        <v>0</v>
      </c>
      <c r="Q82" s="98"/>
      <c r="R82" s="198">
        <f>R83</f>
        <v>0.27299999999999996</v>
      </c>
      <c r="S82" s="98"/>
      <c r="T82" s="198">
        <f>T83</f>
        <v>0</v>
      </c>
      <c r="U82" s="99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T82" s="19" t="s">
        <v>75</v>
      </c>
      <c r="AU82" s="19" t="s">
        <v>287</v>
      </c>
      <c r="BK82" s="199">
        <f>BK83</f>
        <v>0</v>
      </c>
    </row>
    <row r="83" s="12" customFormat="1" ht="25.92" customHeight="1">
      <c r="A83" s="12"/>
      <c r="B83" s="200"/>
      <c r="C83" s="201"/>
      <c r="D83" s="202" t="s">
        <v>75</v>
      </c>
      <c r="E83" s="203" t="s">
        <v>333</v>
      </c>
      <c r="F83" s="203" t="s">
        <v>334</v>
      </c>
      <c r="G83" s="201"/>
      <c r="H83" s="201"/>
      <c r="I83" s="204"/>
      <c r="J83" s="205">
        <f>BK83</f>
        <v>0</v>
      </c>
      <c r="K83" s="201"/>
      <c r="L83" s="206"/>
      <c r="M83" s="207"/>
      <c r="N83" s="208"/>
      <c r="O83" s="208"/>
      <c r="P83" s="209">
        <f>P84+P230</f>
        <v>0</v>
      </c>
      <c r="Q83" s="208"/>
      <c r="R83" s="209">
        <f>R84+R230</f>
        <v>0.27299999999999996</v>
      </c>
      <c r="S83" s="208"/>
      <c r="T83" s="209">
        <f>T84+T230</f>
        <v>0</v>
      </c>
      <c r="U83" s="210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R83" s="211" t="s">
        <v>83</v>
      </c>
      <c r="AT83" s="212" t="s">
        <v>75</v>
      </c>
      <c r="AU83" s="212" t="s">
        <v>76</v>
      </c>
      <c r="AY83" s="211" t="s">
        <v>335</v>
      </c>
      <c r="BK83" s="213">
        <f>BK84+BK230</f>
        <v>0</v>
      </c>
    </row>
    <row r="84" s="12" customFormat="1" ht="22.8" customHeight="1">
      <c r="A84" s="12"/>
      <c r="B84" s="200"/>
      <c r="C84" s="201"/>
      <c r="D84" s="202" t="s">
        <v>75</v>
      </c>
      <c r="E84" s="214" t="s">
        <v>83</v>
      </c>
      <c r="F84" s="214" t="s">
        <v>336</v>
      </c>
      <c r="G84" s="201"/>
      <c r="H84" s="201"/>
      <c r="I84" s="204"/>
      <c r="J84" s="215">
        <f>BK84</f>
        <v>0</v>
      </c>
      <c r="K84" s="201"/>
      <c r="L84" s="206"/>
      <c r="M84" s="207"/>
      <c r="N84" s="208"/>
      <c r="O84" s="208"/>
      <c r="P84" s="209">
        <f>SUM(P85:P229)</f>
        <v>0</v>
      </c>
      <c r="Q84" s="208"/>
      <c r="R84" s="209">
        <f>SUM(R85:R229)</f>
        <v>0.27299999999999996</v>
      </c>
      <c r="S84" s="208"/>
      <c r="T84" s="209">
        <f>SUM(T85:T229)</f>
        <v>0</v>
      </c>
      <c r="U84" s="210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R84" s="211" t="s">
        <v>83</v>
      </c>
      <c r="AT84" s="212" t="s">
        <v>75</v>
      </c>
      <c r="AU84" s="212" t="s">
        <v>83</v>
      </c>
      <c r="AY84" s="211" t="s">
        <v>335</v>
      </c>
      <c r="BK84" s="213">
        <f>SUM(BK85:BK229)</f>
        <v>0</v>
      </c>
    </row>
    <row r="85" s="2" customFormat="1" ht="21.75" customHeight="1">
      <c r="A85" s="40"/>
      <c r="B85" s="41"/>
      <c r="C85" s="216" t="s">
        <v>83</v>
      </c>
      <c r="D85" s="216" t="s">
        <v>337</v>
      </c>
      <c r="E85" s="217" t="s">
        <v>6048</v>
      </c>
      <c r="F85" s="218" t="s">
        <v>6049</v>
      </c>
      <c r="G85" s="219" t="s">
        <v>388</v>
      </c>
      <c r="H85" s="220">
        <v>398.07999999999998</v>
      </c>
      <c r="I85" s="221"/>
      <c r="J85" s="222">
        <f>ROUND(I85*H85,2)</f>
        <v>0</v>
      </c>
      <c r="K85" s="218" t="s">
        <v>341</v>
      </c>
      <c r="L85" s="46"/>
      <c r="M85" s="223" t="s">
        <v>19</v>
      </c>
      <c r="N85" s="224" t="s">
        <v>47</v>
      </c>
      <c r="O85" s="86"/>
      <c r="P85" s="225">
        <f>O85*H85</f>
        <v>0</v>
      </c>
      <c r="Q85" s="225">
        <v>0</v>
      </c>
      <c r="R85" s="225">
        <f>Q85*H85</f>
        <v>0</v>
      </c>
      <c r="S85" s="225">
        <v>0</v>
      </c>
      <c r="T85" s="225">
        <f>S85*H85</f>
        <v>0</v>
      </c>
      <c r="U85" s="226" t="s">
        <v>19</v>
      </c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R85" s="227" t="s">
        <v>103</v>
      </c>
      <c r="AT85" s="227" t="s">
        <v>337</v>
      </c>
      <c r="AU85" s="227" t="s">
        <v>85</v>
      </c>
      <c r="AY85" s="19" t="s">
        <v>335</v>
      </c>
      <c r="BE85" s="228">
        <f>IF(N85="základní",J85,0)</f>
        <v>0</v>
      </c>
      <c r="BF85" s="228">
        <f>IF(N85="snížená",J85,0)</f>
        <v>0</v>
      </c>
      <c r="BG85" s="228">
        <f>IF(N85="zákl. přenesená",J85,0)</f>
        <v>0</v>
      </c>
      <c r="BH85" s="228">
        <f>IF(N85="sníž. přenesená",J85,0)</f>
        <v>0</v>
      </c>
      <c r="BI85" s="228">
        <f>IF(N85="nulová",J85,0)</f>
        <v>0</v>
      </c>
      <c r="BJ85" s="19" t="s">
        <v>83</v>
      </c>
      <c r="BK85" s="228">
        <f>ROUND(I85*H85,2)</f>
        <v>0</v>
      </c>
      <c r="BL85" s="19" t="s">
        <v>103</v>
      </c>
      <c r="BM85" s="227" t="s">
        <v>6050</v>
      </c>
    </row>
    <row r="86" s="2" customFormat="1">
      <c r="A86" s="40"/>
      <c r="B86" s="41"/>
      <c r="C86" s="42"/>
      <c r="D86" s="229" t="s">
        <v>343</v>
      </c>
      <c r="E86" s="42"/>
      <c r="F86" s="230" t="s">
        <v>6051</v>
      </c>
      <c r="G86" s="42"/>
      <c r="H86" s="42"/>
      <c r="I86" s="231"/>
      <c r="J86" s="42"/>
      <c r="K86" s="42"/>
      <c r="L86" s="46"/>
      <c r="M86" s="232"/>
      <c r="N86" s="233"/>
      <c r="O86" s="86"/>
      <c r="P86" s="86"/>
      <c r="Q86" s="86"/>
      <c r="R86" s="86"/>
      <c r="S86" s="86"/>
      <c r="T86" s="86"/>
      <c r="U86" s="87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T86" s="19" t="s">
        <v>343</v>
      </c>
      <c r="AU86" s="19" t="s">
        <v>85</v>
      </c>
    </row>
    <row r="87" s="2" customFormat="1">
      <c r="A87" s="40"/>
      <c r="B87" s="41"/>
      <c r="C87" s="42"/>
      <c r="D87" s="234" t="s">
        <v>345</v>
      </c>
      <c r="E87" s="42"/>
      <c r="F87" s="235" t="s">
        <v>6052</v>
      </c>
      <c r="G87" s="42"/>
      <c r="H87" s="42"/>
      <c r="I87" s="231"/>
      <c r="J87" s="42"/>
      <c r="K87" s="42"/>
      <c r="L87" s="46"/>
      <c r="M87" s="232"/>
      <c r="N87" s="233"/>
      <c r="O87" s="86"/>
      <c r="P87" s="86"/>
      <c r="Q87" s="86"/>
      <c r="R87" s="86"/>
      <c r="S87" s="86"/>
      <c r="T87" s="86"/>
      <c r="U87" s="87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T87" s="19" t="s">
        <v>345</v>
      </c>
      <c r="AU87" s="19" t="s">
        <v>85</v>
      </c>
    </row>
    <row r="88" s="14" customFormat="1">
      <c r="A88" s="14"/>
      <c r="B88" s="247"/>
      <c r="C88" s="248"/>
      <c r="D88" s="229" t="s">
        <v>347</v>
      </c>
      <c r="E88" s="249" t="s">
        <v>19</v>
      </c>
      <c r="F88" s="250" t="s">
        <v>6053</v>
      </c>
      <c r="G88" s="248"/>
      <c r="H88" s="249" t="s">
        <v>19</v>
      </c>
      <c r="I88" s="251"/>
      <c r="J88" s="248"/>
      <c r="K88" s="248"/>
      <c r="L88" s="252"/>
      <c r="M88" s="253"/>
      <c r="N88" s="254"/>
      <c r="O88" s="254"/>
      <c r="P88" s="254"/>
      <c r="Q88" s="254"/>
      <c r="R88" s="254"/>
      <c r="S88" s="254"/>
      <c r="T88" s="254"/>
      <c r="U88" s="255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T88" s="256" t="s">
        <v>347</v>
      </c>
      <c r="AU88" s="256" t="s">
        <v>85</v>
      </c>
      <c r="AV88" s="14" t="s">
        <v>83</v>
      </c>
      <c r="AW88" s="14" t="s">
        <v>37</v>
      </c>
      <c r="AX88" s="14" t="s">
        <v>76</v>
      </c>
      <c r="AY88" s="256" t="s">
        <v>335</v>
      </c>
    </row>
    <row r="89" s="13" customFormat="1">
      <c r="A89" s="13"/>
      <c r="B89" s="236"/>
      <c r="C89" s="237"/>
      <c r="D89" s="229" t="s">
        <v>347</v>
      </c>
      <c r="E89" s="238" t="s">
        <v>19</v>
      </c>
      <c r="F89" s="239" t="s">
        <v>6054</v>
      </c>
      <c r="G89" s="237"/>
      <c r="H89" s="240">
        <v>398.07999999999998</v>
      </c>
      <c r="I89" s="241"/>
      <c r="J89" s="237"/>
      <c r="K89" s="237"/>
      <c r="L89" s="242"/>
      <c r="M89" s="243"/>
      <c r="N89" s="244"/>
      <c r="O89" s="244"/>
      <c r="P89" s="244"/>
      <c r="Q89" s="244"/>
      <c r="R89" s="244"/>
      <c r="S89" s="244"/>
      <c r="T89" s="244"/>
      <c r="U89" s="245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T89" s="246" t="s">
        <v>347</v>
      </c>
      <c r="AU89" s="246" t="s">
        <v>85</v>
      </c>
      <c r="AV89" s="13" t="s">
        <v>85</v>
      </c>
      <c r="AW89" s="13" t="s">
        <v>37</v>
      </c>
      <c r="AX89" s="13" t="s">
        <v>83</v>
      </c>
      <c r="AY89" s="246" t="s">
        <v>335</v>
      </c>
    </row>
    <row r="90" s="2" customFormat="1" ht="16.5" customHeight="1">
      <c r="A90" s="40"/>
      <c r="B90" s="41"/>
      <c r="C90" s="216" t="s">
        <v>85</v>
      </c>
      <c r="D90" s="216" t="s">
        <v>337</v>
      </c>
      <c r="E90" s="217" t="s">
        <v>6055</v>
      </c>
      <c r="F90" s="218" t="s">
        <v>6056</v>
      </c>
      <c r="G90" s="219" t="s">
        <v>666</v>
      </c>
      <c r="H90" s="220">
        <v>22</v>
      </c>
      <c r="I90" s="221"/>
      <c r="J90" s="222">
        <f>ROUND(I90*H90,2)</f>
        <v>0</v>
      </c>
      <c r="K90" s="218" t="s">
        <v>341</v>
      </c>
      <c r="L90" s="46"/>
      <c r="M90" s="223" t="s">
        <v>19</v>
      </c>
      <c r="N90" s="224" t="s">
        <v>47</v>
      </c>
      <c r="O90" s="86"/>
      <c r="P90" s="225">
        <f>O90*H90</f>
        <v>0</v>
      </c>
      <c r="Q90" s="225">
        <v>0</v>
      </c>
      <c r="R90" s="225">
        <f>Q90*H90</f>
        <v>0</v>
      </c>
      <c r="S90" s="225">
        <v>0</v>
      </c>
      <c r="T90" s="225">
        <f>S90*H90</f>
        <v>0</v>
      </c>
      <c r="U90" s="226" t="s">
        <v>19</v>
      </c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R90" s="227" t="s">
        <v>103</v>
      </c>
      <c r="AT90" s="227" t="s">
        <v>337</v>
      </c>
      <c r="AU90" s="227" t="s">
        <v>85</v>
      </c>
      <c r="AY90" s="19" t="s">
        <v>335</v>
      </c>
      <c r="BE90" s="228">
        <f>IF(N90="základní",J90,0)</f>
        <v>0</v>
      </c>
      <c r="BF90" s="228">
        <f>IF(N90="snížená",J90,0)</f>
        <v>0</v>
      </c>
      <c r="BG90" s="228">
        <f>IF(N90="zákl. přenesená",J90,0)</f>
        <v>0</v>
      </c>
      <c r="BH90" s="228">
        <f>IF(N90="sníž. přenesená",J90,0)</f>
        <v>0</v>
      </c>
      <c r="BI90" s="228">
        <f>IF(N90="nulová",J90,0)</f>
        <v>0</v>
      </c>
      <c r="BJ90" s="19" t="s">
        <v>83</v>
      </c>
      <c r="BK90" s="228">
        <f>ROUND(I90*H90,2)</f>
        <v>0</v>
      </c>
      <c r="BL90" s="19" t="s">
        <v>103</v>
      </c>
      <c r="BM90" s="227" t="s">
        <v>6057</v>
      </c>
    </row>
    <row r="91" s="2" customFormat="1">
      <c r="A91" s="40"/>
      <c r="B91" s="41"/>
      <c r="C91" s="42"/>
      <c r="D91" s="229" t="s">
        <v>343</v>
      </c>
      <c r="E91" s="42"/>
      <c r="F91" s="230" t="s">
        <v>6058</v>
      </c>
      <c r="G91" s="42"/>
      <c r="H91" s="42"/>
      <c r="I91" s="231"/>
      <c r="J91" s="42"/>
      <c r="K91" s="42"/>
      <c r="L91" s="46"/>
      <c r="M91" s="232"/>
      <c r="N91" s="233"/>
      <c r="O91" s="86"/>
      <c r="P91" s="86"/>
      <c r="Q91" s="86"/>
      <c r="R91" s="86"/>
      <c r="S91" s="86"/>
      <c r="T91" s="86"/>
      <c r="U91" s="87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T91" s="19" t="s">
        <v>343</v>
      </c>
      <c r="AU91" s="19" t="s">
        <v>85</v>
      </c>
    </row>
    <row r="92" s="2" customFormat="1">
      <c r="A92" s="40"/>
      <c r="B92" s="41"/>
      <c r="C92" s="42"/>
      <c r="D92" s="234" t="s">
        <v>345</v>
      </c>
      <c r="E92" s="42"/>
      <c r="F92" s="235" t="s">
        <v>6059</v>
      </c>
      <c r="G92" s="42"/>
      <c r="H92" s="42"/>
      <c r="I92" s="231"/>
      <c r="J92" s="42"/>
      <c r="K92" s="42"/>
      <c r="L92" s="46"/>
      <c r="M92" s="232"/>
      <c r="N92" s="233"/>
      <c r="O92" s="86"/>
      <c r="P92" s="86"/>
      <c r="Q92" s="86"/>
      <c r="R92" s="86"/>
      <c r="S92" s="86"/>
      <c r="T92" s="86"/>
      <c r="U92" s="87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T92" s="19" t="s">
        <v>345</v>
      </c>
      <c r="AU92" s="19" t="s">
        <v>85</v>
      </c>
    </row>
    <row r="93" s="14" customFormat="1">
      <c r="A93" s="14"/>
      <c r="B93" s="247"/>
      <c r="C93" s="248"/>
      <c r="D93" s="229" t="s">
        <v>347</v>
      </c>
      <c r="E93" s="249" t="s">
        <v>19</v>
      </c>
      <c r="F93" s="250" t="s">
        <v>6060</v>
      </c>
      <c r="G93" s="248"/>
      <c r="H93" s="249" t="s">
        <v>19</v>
      </c>
      <c r="I93" s="251"/>
      <c r="J93" s="248"/>
      <c r="K93" s="248"/>
      <c r="L93" s="252"/>
      <c r="M93" s="253"/>
      <c r="N93" s="254"/>
      <c r="O93" s="254"/>
      <c r="P93" s="254"/>
      <c r="Q93" s="254"/>
      <c r="R93" s="254"/>
      <c r="S93" s="254"/>
      <c r="T93" s="254"/>
      <c r="U93" s="255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T93" s="256" t="s">
        <v>347</v>
      </c>
      <c r="AU93" s="256" t="s">
        <v>85</v>
      </c>
      <c r="AV93" s="14" t="s">
        <v>83</v>
      </c>
      <c r="AW93" s="14" t="s">
        <v>37</v>
      </c>
      <c r="AX93" s="14" t="s">
        <v>76</v>
      </c>
      <c r="AY93" s="256" t="s">
        <v>335</v>
      </c>
    </row>
    <row r="94" s="13" customFormat="1">
      <c r="A94" s="13"/>
      <c r="B94" s="236"/>
      <c r="C94" s="237"/>
      <c r="D94" s="229" t="s">
        <v>347</v>
      </c>
      <c r="E94" s="238" t="s">
        <v>19</v>
      </c>
      <c r="F94" s="239" t="s">
        <v>6061</v>
      </c>
      <c r="G94" s="237"/>
      <c r="H94" s="240">
        <v>1</v>
      </c>
      <c r="I94" s="241"/>
      <c r="J94" s="237"/>
      <c r="K94" s="237"/>
      <c r="L94" s="242"/>
      <c r="M94" s="243"/>
      <c r="N94" s="244"/>
      <c r="O94" s="244"/>
      <c r="P94" s="244"/>
      <c r="Q94" s="244"/>
      <c r="R94" s="244"/>
      <c r="S94" s="244"/>
      <c r="T94" s="244"/>
      <c r="U94" s="245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T94" s="246" t="s">
        <v>347</v>
      </c>
      <c r="AU94" s="246" t="s">
        <v>85</v>
      </c>
      <c r="AV94" s="13" t="s">
        <v>85</v>
      </c>
      <c r="AW94" s="13" t="s">
        <v>37</v>
      </c>
      <c r="AX94" s="13" t="s">
        <v>76</v>
      </c>
      <c r="AY94" s="246" t="s">
        <v>335</v>
      </c>
    </row>
    <row r="95" s="13" customFormat="1">
      <c r="A95" s="13"/>
      <c r="B95" s="236"/>
      <c r="C95" s="237"/>
      <c r="D95" s="229" t="s">
        <v>347</v>
      </c>
      <c r="E95" s="238" t="s">
        <v>19</v>
      </c>
      <c r="F95" s="239" t="s">
        <v>6062</v>
      </c>
      <c r="G95" s="237"/>
      <c r="H95" s="240">
        <v>1</v>
      </c>
      <c r="I95" s="241"/>
      <c r="J95" s="237"/>
      <c r="K95" s="237"/>
      <c r="L95" s="242"/>
      <c r="M95" s="243"/>
      <c r="N95" s="244"/>
      <c r="O95" s="244"/>
      <c r="P95" s="244"/>
      <c r="Q95" s="244"/>
      <c r="R95" s="244"/>
      <c r="S95" s="244"/>
      <c r="T95" s="244"/>
      <c r="U95" s="245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T95" s="246" t="s">
        <v>347</v>
      </c>
      <c r="AU95" s="246" t="s">
        <v>85</v>
      </c>
      <c r="AV95" s="13" t="s">
        <v>85</v>
      </c>
      <c r="AW95" s="13" t="s">
        <v>37</v>
      </c>
      <c r="AX95" s="13" t="s">
        <v>76</v>
      </c>
      <c r="AY95" s="246" t="s">
        <v>335</v>
      </c>
    </row>
    <row r="96" s="13" customFormat="1">
      <c r="A96" s="13"/>
      <c r="B96" s="236"/>
      <c r="C96" s="237"/>
      <c r="D96" s="229" t="s">
        <v>347</v>
      </c>
      <c r="E96" s="238" t="s">
        <v>19</v>
      </c>
      <c r="F96" s="239" t="s">
        <v>6063</v>
      </c>
      <c r="G96" s="237"/>
      <c r="H96" s="240">
        <v>1</v>
      </c>
      <c r="I96" s="241"/>
      <c r="J96" s="237"/>
      <c r="K96" s="237"/>
      <c r="L96" s="242"/>
      <c r="M96" s="243"/>
      <c r="N96" s="244"/>
      <c r="O96" s="244"/>
      <c r="P96" s="244"/>
      <c r="Q96" s="244"/>
      <c r="R96" s="244"/>
      <c r="S96" s="244"/>
      <c r="T96" s="244"/>
      <c r="U96" s="245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T96" s="246" t="s">
        <v>347</v>
      </c>
      <c r="AU96" s="246" t="s">
        <v>85</v>
      </c>
      <c r="AV96" s="13" t="s">
        <v>85</v>
      </c>
      <c r="AW96" s="13" t="s">
        <v>37</v>
      </c>
      <c r="AX96" s="13" t="s">
        <v>76</v>
      </c>
      <c r="AY96" s="246" t="s">
        <v>335</v>
      </c>
    </row>
    <row r="97" s="13" customFormat="1">
      <c r="A97" s="13"/>
      <c r="B97" s="236"/>
      <c r="C97" s="237"/>
      <c r="D97" s="229" t="s">
        <v>347</v>
      </c>
      <c r="E97" s="238" t="s">
        <v>19</v>
      </c>
      <c r="F97" s="239" t="s">
        <v>6064</v>
      </c>
      <c r="G97" s="237"/>
      <c r="H97" s="240">
        <v>1</v>
      </c>
      <c r="I97" s="241"/>
      <c r="J97" s="237"/>
      <c r="K97" s="237"/>
      <c r="L97" s="242"/>
      <c r="M97" s="243"/>
      <c r="N97" s="244"/>
      <c r="O97" s="244"/>
      <c r="P97" s="244"/>
      <c r="Q97" s="244"/>
      <c r="R97" s="244"/>
      <c r="S97" s="244"/>
      <c r="T97" s="244"/>
      <c r="U97" s="245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T97" s="246" t="s">
        <v>347</v>
      </c>
      <c r="AU97" s="246" t="s">
        <v>85</v>
      </c>
      <c r="AV97" s="13" t="s">
        <v>85</v>
      </c>
      <c r="AW97" s="13" t="s">
        <v>37</v>
      </c>
      <c r="AX97" s="13" t="s">
        <v>76</v>
      </c>
      <c r="AY97" s="246" t="s">
        <v>335</v>
      </c>
    </row>
    <row r="98" s="13" customFormat="1">
      <c r="A98" s="13"/>
      <c r="B98" s="236"/>
      <c r="C98" s="237"/>
      <c r="D98" s="229" t="s">
        <v>347</v>
      </c>
      <c r="E98" s="238" t="s">
        <v>19</v>
      </c>
      <c r="F98" s="239" t="s">
        <v>6065</v>
      </c>
      <c r="G98" s="237"/>
      <c r="H98" s="240">
        <v>1</v>
      </c>
      <c r="I98" s="241"/>
      <c r="J98" s="237"/>
      <c r="K98" s="237"/>
      <c r="L98" s="242"/>
      <c r="M98" s="243"/>
      <c r="N98" s="244"/>
      <c r="O98" s="244"/>
      <c r="P98" s="244"/>
      <c r="Q98" s="244"/>
      <c r="R98" s="244"/>
      <c r="S98" s="244"/>
      <c r="T98" s="244"/>
      <c r="U98" s="245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T98" s="246" t="s">
        <v>347</v>
      </c>
      <c r="AU98" s="246" t="s">
        <v>85</v>
      </c>
      <c r="AV98" s="13" t="s">
        <v>85</v>
      </c>
      <c r="AW98" s="13" t="s">
        <v>37</v>
      </c>
      <c r="AX98" s="13" t="s">
        <v>76</v>
      </c>
      <c r="AY98" s="246" t="s">
        <v>335</v>
      </c>
    </row>
    <row r="99" s="13" customFormat="1">
      <c r="A99" s="13"/>
      <c r="B99" s="236"/>
      <c r="C99" s="237"/>
      <c r="D99" s="229" t="s">
        <v>347</v>
      </c>
      <c r="E99" s="238" t="s">
        <v>19</v>
      </c>
      <c r="F99" s="239" t="s">
        <v>6066</v>
      </c>
      <c r="G99" s="237"/>
      <c r="H99" s="240">
        <v>1</v>
      </c>
      <c r="I99" s="241"/>
      <c r="J99" s="237"/>
      <c r="K99" s="237"/>
      <c r="L99" s="242"/>
      <c r="M99" s="243"/>
      <c r="N99" s="244"/>
      <c r="O99" s="244"/>
      <c r="P99" s="244"/>
      <c r="Q99" s="244"/>
      <c r="R99" s="244"/>
      <c r="S99" s="244"/>
      <c r="T99" s="244"/>
      <c r="U99" s="245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T99" s="246" t="s">
        <v>347</v>
      </c>
      <c r="AU99" s="246" t="s">
        <v>85</v>
      </c>
      <c r="AV99" s="13" t="s">
        <v>85</v>
      </c>
      <c r="AW99" s="13" t="s">
        <v>37</v>
      </c>
      <c r="AX99" s="13" t="s">
        <v>76</v>
      </c>
      <c r="AY99" s="246" t="s">
        <v>335</v>
      </c>
    </row>
    <row r="100" s="13" customFormat="1">
      <c r="A100" s="13"/>
      <c r="B100" s="236"/>
      <c r="C100" s="237"/>
      <c r="D100" s="229" t="s">
        <v>347</v>
      </c>
      <c r="E100" s="238" t="s">
        <v>19</v>
      </c>
      <c r="F100" s="239" t="s">
        <v>6067</v>
      </c>
      <c r="G100" s="237"/>
      <c r="H100" s="240">
        <v>1</v>
      </c>
      <c r="I100" s="241"/>
      <c r="J100" s="237"/>
      <c r="K100" s="237"/>
      <c r="L100" s="242"/>
      <c r="M100" s="243"/>
      <c r="N100" s="244"/>
      <c r="O100" s="244"/>
      <c r="P100" s="244"/>
      <c r="Q100" s="244"/>
      <c r="R100" s="244"/>
      <c r="S100" s="244"/>
      <c r="T100" s="244"/>
      <c r="U100" s="245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T100" s="246" t="s">
        <v>347</v>
      </c>
      <c r="AU100" s="246" t="s">
        <v>85</v>
      </c>
      <c r="AV100" s="13" t="s">
        <v>85</v>
      </c>
      <c r="AW100" s="13" t="s">
        <v>37</v>
      </c>
      <c r="AX100" s="13" t="s">
        <v>76</v>
      </c>
      <c r="AY100" s="246" t="s">
        <v>335</v>
      </c>
    </row>
    <row r="101" s="13" customFormat="1">
      <c r="A101" s="13"/>
      <c r="B101" s="236"/>
      <c r="C101" s="237"/>
      <c r="D101" s="229" t="s">
        <v>347</v>
      </c>
      <c r="E101" s="238" t="s">
        <v>19</v>
      </c>
      <c r="F101" s="239" t="s">
        <v>6068</v>
      </c>
      <c r="G101" s="237"/>
      <c r="H101" s="240">
        <v>1</v>
      </c>
      <c r="I101" s="241"/>
      <c r="J101" s="237"/>
      <c r="K101" s="237"/>
      <c r="L101" s="242"/>
      <c r="M101" s="243"/>
      <c r="N101" s="244"/>
      <c r="O101" s="244"/>
      <c r="P101" s="244"/>
      <c r="Q101" s="244"/>
      <c r="R101" s="244"/>
      <c r="S101" s="244"/>
      <c r="T101" s="244"/>
      <c r="U101" s="245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T101" s="246" t="s">
        <v>347</v>
      </c>
      <c r="AU101" s="246" t="s">
        <v>85</v>
      </c>
      <c r="AV101" s="13" t="s">
        <v>85</v>
      </c>
      <c r="AW101" s="13" t="s">
        <v>37</v>
      </c>
      <c r="AX101" s="13" t="s">
        <v>76</v>
      </c>
      <c r="AY101" s="246" t="s">
        <v>335</v>
      </c>
    </row>
    <row r="102" s="13" customFormat="1">
      <c r="A102" s="13"/>
      <c r="B102" s="236"/>
      <c r="C102" s="237"/>
      <c r="D102" s="229" t="s">
        <v>347</v>
      </c>
      <c r="E102" s="238" t="s">
        <v>19</v>
      </c>
      <c r="F102" s="239" t="s">
        <v>6069</v>
      </c>
      <c r="G102" s="237"/>
      <c r="H102" s="240">
        <v>1</v>
      </c>
      <c r="I102" s="241"/>
      <c r="J102" s="237"/>
      <c r="K102" s="237"/>
      <c r="L102" s="242"/>
      <c r="M102" s="243"/>
      <c r="N102" s="244"/>
      <c r="O102" s="244"/>
      <c r="P102" s="244"/>
      <c r="Q102" s="244"/>
      <c r="R102" s="244"/>
      <c r="S102" s="244"/>
      <c r="T102" s="244"/>
      <c r="U102" s="245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T102" s="246" t="s">
        <v>347</v>
      </c>
      <c r="AU102" s="246" t="s">
        <v>85</v>
      </c>
      <c r="AV102" s="13" t="s">
        <v>85</v>
      </c>
      <c r="AW102" s="13" t="s">
        <v>37</v>
      </c>
      <c r="AX102" s="13" t="s">
        <v>76</v>
      </c>
      <c r="AY102" s="246" t="s">
        <v>335</v>
      </c>
    </row>
    <row r="103" s="13" customFormat="1">
      <c r="A103" s="13"/>
      <c r="B103" s="236"/>
      <c r="C103" s="237"/>
      <c r="D103" s="229" t="s">
        <v>347</v>
      </c>
      <c r="E103" s="238" t="s">
        <v>19</v>
      </c>
      <c r="F103" s="239" t="s">
        <v>6070</v>
      </c>
      <c r="G103" s="237"/>
      <c r="H103" s="240">
        <v>1</v>
      </c>
      <c r="I103" s="241"/>
      <c r="J103" s="237"/>
      <c r="K103" s="237"/>
      <c r="L103" s="242"/>
      <c r="M103" s="243"/>
      <c r="N103" s="244"/>
      <c r="O103" s="244"/>
      <c r="P103" s="244"/>
      <c r="Q103" s="244"/>
      <c r="R103" s="244"/>
      <c r="S103" s="244"/>
      <c r="T103" s="244"/>
      <c r="U103" s="245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T103" s="246" t="s">
        <v>347</v>
      </c>
      <c r="AU103" s="246" t="s">
        <v>85</v>
      </c>
      <c r="AV103" s="13" t="s">
        <v>85</v>
      </c>
      <c r="AW103" s="13" t="s">
        <v>37</v>
      </c>
      <c r="AX103" s="13" t="s">
        <v>76</v>
      </c>
      <c r="AY103" s="246" t="s">
        <v>335</v>
      </c>
    </row>
    <row r="104" s="13" customFormat="1">
      <c r="A104" s="13"/>
      <c r="B104" s="236"/>
      <c r="C104" s="237"/>
      <c r="D104" s="229" t="s">
        <v>347</v>
      </c>
      <c r="E104" s="238" t="s">
        <v>19</v>
      </c>
      <c r="F104" s="239" t="s">
        <v>6071</v>
      </c>
      <c r="G104" s="237"/>
      <c r="H104" s="240">
        <v>1</v>
      </c>
      <c r="I104" s="241"/>
      <c r="J104" s="237"/>
      <c r="K104" s="237"/>
      <c r="L104" s="242"/>
      <c r="M104" s="243"/>
      <c r="N104" s="244"/>
      <c r="O104" s="244"/>
      <c r="P104" s="244"/>
      <c r="Q104" s="244"/>
      <c r="R104" s="244"/>
      <c r="S104" s="244"/>
      <c r="T104" s="244"/>
      <c r="U104" s="245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T104" s="246" t="s">
        <v>347</v>
      </c>
      <c r="AU104" s="246" t="s">
        <v>85</v>
      </c>
      <c r="AV104" s="13" t="s">
        <v>85</v>
      </c>
      <c r="AW104" s="13" t="s">
        <v>37</v>
      </c>
      <c r="AX104" s="13" t="s">
        <v>76</v>
      </c>
      <c r="AY104" s="246" t="s">
        <v>335</v>
      </c>
    </row>
    <row r="105" s="13" customFormat="1">
      <c r="A105" s="13"/>
      <c r="B105" s="236"/>
      <c r="C105" s="237"/>
      <c r="D105" s="229" t="s">
        <v>347</v>
      </c>
      <c r="E105" s="238" t="s">
        <v>19</v>
      </c>
      <c r="F105" s="239" t="s">
        <v>6072</v>
      </c>
      <c r="G105" s="237"/>
      <c r="H105" s="240">
        <v>1</v>
      </c>
      <c r="I105" s="241"/>
      <c r="J105" s="237"/>
      <c r="K105" s="237"/>
      <c r="L105" s="242"/>
      <c r="M105" s="243"/>
      <c r="N105" s="244"/>
      <c r="O105" s="244"/>
      <c r="P105" s="244"/>
      <c r="Q105" s="244"/>
      <c r="R105" s="244"/>
      <c r="S105" s="244"/>
      <c r="T105" s="244"/>
      <c r="U105" s="245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T105" s="246" t="s">
        <v>347</v>
      </c>
      <c r="AU105" s="246" t="s">
        <v>85</v>
      </c>
      <c r="AV105" s="13" t="s">
        <v>85</v>
      </c>
      <c r="AW105" s="13" t="s">
        <v>37</v>
      </c>
      <c r="AX105" s="13" t="s">
        <v>76</v>
      </c>
      <c r="AY105" s="246" t="s">
        <v>335</v>
      </c>
    </row>
    <row r="106" s="13" customFormat="1">
      <c r="A106" s="13"/>
      <c r="B106" s="236"/>
      <c r="C106" s="237"/>
      <c r="D106" s="229" t="s">
        <v>347</v>
      </c>
      <c r="E106" s="238" t="s">
        <v>19</v>
      </c>
      <c r="F106" s="239" t="s">
        <v>6073</v>
      </c>
      <c r="G106" s="237"/>
      <c r="H106" s="240">
        <v>1</v>
      </c>
      <c r="I106" s="241"/>
      <c r="J106" s="237"/>
      <c r="K106" s="237"/>
      <c r="L106" s="242"/>
      <c r="M106" s="243"/>
      <c r="N106" s="244"/>
      <c r="O106" s="244"/>
      <c r="P106" s="244"/>
      <c r="Q106" s="244"/>
      <c r="R106" s="244"/>
      <c r="S106" s="244"/>
      <c r="T106" s="244"/>
      <c r="U106" s="245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T106" s="246" t="s">
        <v>347</v>
      </c>
      <c r="AU106" s="246" t="s">
        <v>85</v>
      </c>
      <c r="AV106" s="13" t="s">
        <v>85</v>
      </c>
      <c r="AW106" s="13" t="s">
        <v>37</v>
      </c>
      <c r="AX106" s="13" t="s">
        <v>76</v>
      </c>
      <c r="AY106" s="246" t="s">
        <v>335</v>
      </c>
    </row>
    <row r="107" s="13" customFormat="1">
      <c r="A107" s="13"/>
      <c r="B107" s="236"/>
      <c r="C107" s="237"/>
      <c r="D107" s="229" t="s">
        <v>347</v>
      </c>
      <c r="E107" s="238" t="s">
        <v>19</v>
      </c>
      <c r="F107" s="239" t="s">
        <v>6074</v>
      </c>
      <c r="G107" s="237"/>
      <c r="H107" s="240">
        <v>1</v>
      </c>
      <c r="I107" s="241"/>
      <c r="J107" s="237"/>
      <c r="K107" s="237"/>
      <c r="L107" s="242"/>
      <c r="M107" s="243"/>
      <c r="N107" s="244"/>
      <c r="O107" s="244"/>
      <c r="P107" s="244"/>
      <c r="Q107" s="244"/>
      <c r="R107" s="244"/>
      <c r="S107" s="244"/>
      <c r="T107" s="244"/>
      <c r="U107" s="245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T107" s="246" t="s">
        <v>347</v>
      </c>
      <c r="AU107" s="246" t="s">
        <v>85</v>
      </c>
      <c r="AV107" s="13" t="s">
        <v>85</v>
      </c>
      <c r="AW107" s="13" t="s">
        <v>37</v>
      </c>
      <c r="AX107" s="13" t="s">
        <v>76</v>
      </c>
      <c r="AY107" s="246" t="s">
        <v>335</v>
      </c>
    </row>
    <row r="108" s="13" customFormat="1">
      <c r="A108" s="13"/>
      <c r="B108" s="236"/>
      <c r="C108" s="237"/>
      <c r="D108" s="229" t="s">
        <v>347</v>
      </c>
      <c r="E108" s="238" t="s">
        <v>19</v>
      </c>
      <c r="F108" s="239" t="s">
        <v>6075</v>
      </c>
      <c r="G108" s="237"/>
      <c r="H108" s="240">
        <v>1</v>
      </c>
      <c r="I108" s="241"/>
      <c r="J108" s="237"/>
      <c r="K108" s="237"/>
      <c r="L108" s="242"/>
      <c r="M108" s="243"/>
      <c r="N108" s="244"/>
      <c r="O108" s="244"/>
      <c r="P108" s="244"/>
      <c r="Q108" s="244"/>
      <c r="R108" s="244"/>
      <c r="S108" s="244"/>
      <c r="T108" s="244"/>
      <c r="U108" s="245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T108" s="246" t="s">
        <v>347</v>
      </c>
      <c r="AU108" s="246" t="s">
        <v>85</v>
      </c>
      <c r="AV108" s="13" t="s">
        <v>85</v>
      </c>
      <c r="AW108" s="13" t="s">
        <v>37</v>
      </c>
      <c r="AX108" s="13" t="s">
        <v>76</v>
      </c>
      <c r="AY108" s="246" t="s">
        <v>335</v>
      </c>
    </row>
    <row r="109" s="13" customFormat="1">
      <c r="A109" s="13"/>
      <c r="B109" s="236"/>
      <c r="C109" s="237"/>
      <c r="D109" s="229" t="s">
        <v>347</v>
      </c>
      <c r="E109" s="238" t="s">
        <v>19</v>
      </c>
      <c r="F109" s="239" t="s">
        <v>6076</v>
      </c>
      <c r="G109" s="237"/>
      <c r="H109" s="240">
        <v>1</v>
      </c>
      <c r="I109" s="241"/>
      <c r="J109" s="237"/>
      <c r="K109" s="237"/>
      <c r="L109" s="242"/>
      <c r="M109" s="243"/>
      <c r="N109" s="244"/>
      <c r="O109" s="244"/>
      <c r="P109" s="244"/>
      <c r="Q109" s="244"/>
      <c r="R109" s="244"/>
      <c r="S109" s="244"/>
      <c r="T109" s="244"/>
      <c r="U109" s="245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T109" s="246" t="s">
        <v>347</v>
      </c>
      <c r="AU109" s="246" t="s">
        <v>85</v>
      </c>
      <c r="AV109" s="13" t="s">
        <v>85</v>
      </c>
      <c r="AW109" s="13" t="s">
        <v>37</v>
      </c>
      <c r="AX109" s="13" t="s">
        <v>76</v>
      </c>
      <c r="AY109" s="246" t="s">
        <v>335</v>
      </c>
    </row>
    <row r="110" s="13" customFormat="1">
      <c r="A110" s="13"/>
      <c r="B110" s="236"/>
      <c r="C110" s="237"/>
      <c r="D110" s="229" t="s">
        <v>347</v>
      </c>
      <c r="E110" s="238" t="s">
        <v>19</v>
      </c>
      <c r="F110" s="239" t="s">
        <v>6077</v>
      </c>
      <c r="G110" s="237"/>
      <c r="H110" s="240">
        <v>1</v>
      </c>
      <c r="I110" s="241"/>
      <c r="J110" s="237"/>
      <c r="K110" s="237"/>
      <c r="L110" s="242"/>
      <c r="M110" s="243"/>
      <c r="N110" s="244"/>
      <c r="O110" s="244"/>
      <c r="P110" s="244"/>
      <c r="Q110" s="244"/>
      <c r="R110" s="244"/>
      <c r="S110" s="244"/>
      <c r="T110" s="244"/>
      <c r="U110" s="245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T110" s="246" t="s">
        <v>347</v>
      </c>
      <c r="AU110" s="246" t="s">
        <v>85</v>
      </c>
      <c r="AV110" s="13" t="s">
        <v>85</v>
      </c>
      <c r="AW110" s="13" t="s">
        <v>37</v>
      </c>
      <c r="AX110" s="13" t="s">
        <v>76</v>
      </c>
      <c r="AY110" s="246" t="s">
        <v>335</v>
      </c>
    </row>
    <row r="111" s="13" customFormat="1">
      <c r="A111" s="13"/>
      <c r="B111" s="236"/>
      <c r="C111" s="237"/>
      <c r="D111" s="229" t="s">
        <v>347</v>
      </c>
      <c r="E111" s="238" t="s">
        <v>19</v>
      </c>
      <c r="F111" s="239" t="s">
        <v>6078</v>
      </c>
      <c r="G111" s="237"/>
      <c r="H111" s="240">
        <v>1</v>
      </c>
      <c r="I111" s="241"/>
      <c r="J111" s="237"/>
      <c r="K111" s="237"/>
      <c r="L111" s="242"/>
      <c r="M111" s="243"/>
      <c r="N111" s="244"/>
      <c r="O111" s="244"/>
      <c r="P111" s="244"/>
      <c r="Q111" s="244"/>
      <c r="R111" s="244"/>
      <c r="S111" s="244"/>
      <c r="T111" s="244"/>
      <c r="U111" s="245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T111" s="246" t="s">
        <v>347</v>
      </c>
      <c r="AU111" s="246" t="s">
        <v>85</v>
      </c>
      <c r="AV111" s="13" t="s">
        <v>85</v>
      </c>
      <c r="AW111" s="13" t="s">
        <v>37</v>
      </c>
      <c r="AX111" s="13" t="s">
        <v>76</v>
      </c>
      <c r="AY111" s="246" t="s">
        <v>335</v>
      </c>
    </row>
    <row r="112" s="13" customFormat="1">
      <c r="A112" s="13"/>
      <c r="B112" s="236"/>
      <c r="C112" s="237"/>
      <c r="D112" s="229" t="s">
        <v>347</v>
      </c>
      <c r="E112" s="238" t="s">
        <v>19</v>
      </c>
      <c r="F112" s="239" t="s">
        <v>6079</v>
      </c>
      <c r="G112" s="237"/>
      <c r="H112" s="240">
        <v>1</v>
      </c>
      <c r="I112" s="241"/>
      <c r="J112" s="237"/>
      <c r="K112" s="237"/>
      <c r="L112" s="242"/>
      <c r="M112" s="243"/>
      <c r="N112" s="244"/>
      <c r="O112" s="244"/>
      <c r="P112" s="244"/>
      <c r="Q112" s="244"/>
      <c r="R112" s="244"/>
      <c r="S112" s="244"/>
      <c r="T112" s="244"/>
      <c r="U112" s="245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T112" s="246" t="s">
        <v>347</v>
      </c>
      <c r="AU112" s="246" t="s">
        <v>85</v>
      </c>
      <c r="AV112" s="13" t="s">
        <v>85</v>
      </c>
      <c r="AW112" s="13" t="s">
        <v>37</v>
      </c>
      <c r="AX112" s="13" t="s">
        <v>76</v>
      </c>
      <c r="AY112" s="246" t="s">
        <v>335</v>
      </c>
    </row>
    <row r="113" s="13" customFormat="1">
      <c r="A113" s="13"/>
      <c r="B113" s="236"/>
      <c r="C113" s="237"/>
      <c r="D113" s="229" t="s">
        <v>347</v>
      </c>
      <c r="E113" s="238" t="s">
        <v>19</v>
      </c>
      <c r="F113" s="239" t="s">
        <v>6080</v>
      </c>
      <c r="G113" s="237"/>
      <c r="H113" s="240">
        <v>1</v>
      </c>
      <c r="I113" s="241"/>
      <c r="J113" s="237"/>
      <c r="K113" s="237"/>
      <c r="L113" s="242"/>
      <c r="M113" s="243"/>
      <c r="N113" s="244"/>
      <c r="O113" s="244"/>
      <c r="P113" s="244"/>
      <c r="Q113" s="244"/>
      <c r="R113" s="244"/>
      <c r="S113" s="244"/>
      <c r="T113" s="244"/>
      <c r="U113" s="245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T113" s="246" t="s">
        <v>347</v>
      </c>
      <c r="AU113" s="246" t="s">
        <v>85</v>
      </c>
      <c r="AV113" s="13" t="s">
        <v>85</v>
      </c>
      <c r="AW113" s="13" t="s">
        <v>37</v>
      </c>
      <c r="AX113" s="13" t="s">
        <v>76</v>
      </c>
      <c r="AY113" s="246" t="s">
        <v>335</v>
      </c>
    </row>
    <row r="114" s="13" customFormat="1">
      <c r="A114" s="13"/>
      <c r="B114" s="236"/>
      <c r="C114" s="237"/>
      <c r="D114" s="229" t="s">
        <v>347</v>
      </c>
      <c r="E114" s="238" t="s">
        <v>19</v>
      </c>
      <c r="F114" s="239" t="s">
        <v>6081</v>
      </c>
      <c r="G114" s="237"/>
      <c r="H114" s="240">
        <v>1</v>
      </c>
      <c r="I114" s="241"/>
      <c r="J114" s="237"/>
      <c r="K114" s="237"/>
      <c r="L114" s="242"/>
      <c r="M114" s="243"/>
      <c r="N114" s="244"/>
      <c r="O114" s="244"/>
      <c r="P114" s="244"/>
      <c r="Q114" s="244"/>
      <c r="R114" s="244"/>
      <c r="S114" s="244"/>
      <c r="T114" s="244"/>
      <c r="U114" s="245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T114" s="246" t="s">
        <v>347</v>
      </c>
      <c r="AU114" s="246" t="s">
        <v>85</v>
      </c>
      <c r="AV114" s="13" t="s">
        <v>85</v>
      </c>
      <c r="AW114" s="13" t="s">
        <v>37</v>
      </c>
      <c r="AX114" s="13" t="s">
        <v>76</v>
      </c>
      <c r="AY114" s="246" t="s">
        <v>335</v>
      </c>
    </row>
    <row r="115" s="13" customFormat="1">
      <c r="A115" s="13"/>
      <c r="B115" s="236"/>
      <c r="C115" s="237"/>
      <c r="D115" s="229" t="s">
        <v>347</v>
      </c>
      <c r="E115" s="238" t="s">
        <v>19</v>
      </c>
      <c r="F115" s="239" t="s">
        <v>6082</v>
      </c>
      <c r="G115" s="237"/>
      <c r="H115" s="240">
        <v>1</v>
      </c>
      <c r="I115" s="241"/>
      <c r="J115" s="237"/>
      <c r="K115" s="237"/>
      <c r="L115" s="242"/>
      <c r="M115" s="243"/>
      <c r="N115" s="244"/>
      <c r="O115" s="244"/>
      <c r="P115" s="244"/>
      <c r="Q115" s="244"/>
      <c r="R115" s="244"/>
      <c r="S115" s="244"/>
      <c r="T115" s="244"/>
      <c r="U115" s="245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T115" s="246" t="s">
        <v>347</v>
      </c>
      <c r="AU115" s="246" t="s">
        <v>85</v>
      </c>
      <c r="AV115" s="13" t="s">
        <v>85</v>
      </c>
      <c r="AW115" s="13" t="s">
        <v>37</v>
      </c>
      <c r="AX115" s="13" t="s">
        <v>76</v>
      </c>
      <c r="AY115" s="246" t="s">
        <v>335</v>
      </c>
    </row>
    <row r="116" s="15" customFormat="1">
      <c r="A116" s="15"/>
      <c r="B116" s="267"/>
      <c r="C116" s="268"/>
      <c r="D116" s="229" t="s">
        <v>347</v>
      </c>
      <c r="E116" s="269" t="s">
        <v>19</v>
      </c>
      <c r="F116" s="270" t="s">
        <v>462</v>
      </c>
      <c r="G116" s="268"/>
      <c r="H116" s="271">
        <v>22</v>
      </c>
      <c r="I116" s="272"/>
      <c r="J116" s="268"/>
      <c r="K116" s="268"/>
      <c r="L116" s="273"/>
      <c r="M116" s="274"/>
      <c r="N116" s="275"/>
      <c r="O116" s="275"/>
      <c r="P116" s="275"/>
      <c r="Q116" s="275"/>
      <c r="R116" s="275"/>
      <c r="S116" s="275"/>
      <c r="T116" s="275"/>
      <c r="U116" s="276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T116" s="277" t="s">
        <v>347</v>
      </c>
      <c r="AU116" s="277" t="s">
        <v>85</v>
      </c>
      <c r="AV116" s="15" t="s">
        <v>103</v>
      </c>
      <c r="AW116" s="15" t="s">
        <v>37</v>
      </c>
      <c r="AX116" s="15" t="s">
        <v>83</v>
      </c>
      <c r="AY116" s="277" t="s">
        <v>335</v>
      </c>
    </row>
    <row r="117" s="2" customFormat="1" ht="16.5" customHeight="1">
      <c r="A117" s="40"/>
      <c r="B117" s="41"/>
      <c r="C117" s="216" t="s">
        <v>99</v>
      </c>
      <c r="D117" s="216" t="s">
        <v>337</v>
      </c>
      <c r="E117" s="217" t="s">
        <v>6083</v>
      </c>
      <c r="F117" s="218" t="s">
        <v>6084</v>
      </c>
      <c r="G117" s="219" t="s">
        <v>666</v>
      </c>
      <c r="H117" s="220">
        <v>3</v>
      </c>
      <c r="I117" s="221"/>
      <c r="J117" s="222">
        <f>ROUND(I117*H117,2)</f>
        <v>0</v>
      </c>
      <c r="K117" s="218" t="s">
        <v>341</v>
      </c>
      <c r="L117" s="46"/>
      <c r="M117" s="223" t="s">
        <v>19</v>
      </c>
      <c r="N117" s="224" t="s">
        <v>47</v>
      </c>
      <c r="O117" s="86"/>
      <c r="P117" s="225">
        <f>O117*H117</f>
        <v>0</v>
      </c>
      <c r="Q117" s="225">
        <v>0</v>
      </c>
      <c r="R117" s="225">
        <f>Q117*H117</f>
        <v>0</v>
      </c>
      <c r="S117" s="225">
        <v>0</v>
      </c>
      <c r="T117" s="225">
        <f>S117*H117</f>
        <v>0</v>
      </c>
      <c r="U117" s="226" t="s">
        <v>19</v>
      </c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R117" s="227" t="s">
        <v>103</v>
      </c>
      <c r="AT117" s="227" t="s">
        <v>337</v>
      </c>
      <c r="AU117" s="227" t="s">
        <v>85</v>
      </c>
      <c r="AY117" s="19" t="s">
        <v>335</v>
      </c>
      <c r="BE117" s="228">
        <f>IF(N117="základní",J117,0)</f>
        <v>0</v>
      </c>
      <c r="BF117" s="228">
        <f>IF(N117="snížená",J117,0)</f>
        <v>0</v>
      </c>
      <c r="BG117" s="228">
        <f>IF(N117="zákl. přenesená",J117,0)</f>
        <v>0</v>
      </c>
      <c r="BH117" s="228">
        <f>IF(N117="sníž. přenesená",J117,0)</f>
        <v>0</v>
      </c>
      <c r="BI117" s="228">
        <f>IF(N117="nulová",J117,0)</f>
        <v>0</v>
      </c>
      <c r="BJ117" s="19" t="s">
        <v>83</v>
      </c>
      <c r="BK117" s="228">
        <f>ROUND(I117*H117,2)</f>
        <v>0</v>
      </c>
      <c r="BL117" s="19" t="s">
        <v>103</v>
      </c>
      <c r="BM117" s="227" t="s">
        <v>6085</v>
      </c>
    </row>
    <row r="118" s="2" customFormat="1">
      <c r="A118" s="40"/>
      <c r="B118" s="41"/>
      <c r="C118" s="42"/>
      <c r="D118" s="229" t="s">
        <v>343</v>
      </c>
      <c r="E118" s="42"/>
      <c r="F118" s="230" t="s">
        <v>6086</v>
      </c>
      <c r="G118" s="42"/>
      <c r="H118" s="42"/>
      <c r="I118" s="231"/>
      <c r="J118" s="42"/>
      <c r="K118" s="42"/>
      <c r="L118" s="46"/>
      <c r="M118" s="232"/>
      <c r="N118" s="233"/>
      <c r="O118" s="86"/>
      <c r="P118" s="86"/>
      <c r="Q118" s="86"/>
      <c r="R118" s="86"/>
      <c r="S118" s="86"/>
      <c r="T118" s="86"/>
      <c r="U118" s="87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T118" s="19" t="s">
        <v>343</v>
      </c>
      <c r="AU118" s="19" t="s">
        <v>85</v>
      </c>
    </row>
    <row r="119" s="2" customFormat="1">
      <c r="A119" s="40"/>
      <c r="B119" s="41"/>
      <c r="C119" s="42"/>
      <c r="D119" s="234" t="s">
        <v>345</v>
      </c>
      <c r="E119" s="42"/>
      <c r="F119" s="235" t="s">
        <v>6087</v>
      </c>
      <c r="G119" s="42"/>
      <c r="H119" s="42"/>
      <c r="I119" s="231"/>
      <c r="J119" s="42"/>
      <c r="K119" s="42"/>
      <c r="L119" s="46"/>
      <c r="M119" s="232"/>
      <c r="N119" s="233"/>
      <c r="O119" s="86"/>
      <c r="P119" s="86"/>
      <c r="Q119" s="86"/>
      <c r="R119" s="86"/>
      <c r="S119" s="86"/>
      <c r="T119" s="86"/>
      <c r="U119" s="87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T119" s="19" t="s">
        <v>345</v>
      </c>
      <c r="AU119" s="19" t="s">
        <v>85</v>
      </c>
    </row>
    <row r="120" s="14" customFormat="1">
      <c r="A120" s="14"/>
      <c r="B120" s="247"/>
      <c r="C120" s="248"/>
      <c r="D120" s="229" t="s">
        <v>347</v>
      </c>
      <c r="E120" s="249" t="s">
        <v>19</v>
      </c>
      <c r="F120" s="250" t="s">
        <v>6060</v>
      </c>
      <c r="G120" s="248"/>
      <c r="H120" s="249" t="s">
        <v>19</v>
      </c>
      <c r="I120" s="251"/>
      <c r="J120" s="248"/>
      <c r="K120" s="248"/>
      <c r="L120" s="252"/>
      <c r="M120" s="253"/>
      <c r="N120" s="254"/>
      <c r="O120" s="254"/>
      <c r="P120" s="254"/>
      <c r="Q120" s="254"/>
      <c r="R120" s="254"/>
      <c r="S120" s="254"/>
      <c r="T120" s="254"/>
      <c r="U120" s="255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T120" s="256" t="s">
        <v>347</v>
      </c>
      <c r="AU120" s="256" t="s">
        <v>85</v>
      </c>
      <c r="AV120" s="14" t="s">
        <v>83</v>
      </c>
      <c r="AW120" s="14" t="s">
        <v>37</v>
      </c>
      <c r="AX120" s="14" t="s">
        <v>76</v>
      </c>
      <c r="AY120" s="256" t="s">
        <v>335</v>
      </c>
    </row>
    <row r="121" s="13" customFormat="1">
      <c r="A121" s="13"/>
      <c r="B121" s="236"/>
      <c r="C121" s="237"/>
      <c r="D121" s="229" t="s">
        <v>347</v>
      </c>
      <c r="E121" s="238" t="s">
        <v>19</v>
      </c>
      <c r="F121" s="239" t="s">
        <v>6088</v>
      </c>
      <c r="G121" s="237"/>
      <c r="H121" s="240">
        <v>1</v>
      </c>
      <c r="I121" s="241"/>
      <c r="J121" s="237"/>
      <c r="K121" s="237"/>
      <c r="L121" s="242"/>
      <c r="M121" s="243"/>
      <c r="N121" s="244"/>
      <c r="O121" s="244"/>
      <c r="P121" s="244"/>
      <c r="Q121" s="244"/>
      <c r="R121" s="244"/>
      <c r="S121" s="244"/>
      <c r="T121" s="244"/>
      <c r="U121" s="245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T121" s="246" t="s">
        <v>347</v>
      </c>
      <c r="AU121" s="246" t="s">
        <v>85</v>
      </c>
      <c r="AV121" s="13" t="s">
        <v>85</v>
      </c>
      <c r="AW121" s="13" t="s">
        <v>37</v>
      </c>
      <c r="AX121" s="13" t="s">
        <v>76</v>
      </c>
      <c r="AY121" s="246" t="s">
        <v>335</v>
      </c>
    </row>
    <row r="122" s="13" customFormat="1">
      <c r="A122" s="13"/>
      <c r="B122" s="236"/>
      <c r="C122" s="237"/>
      <c r="D122" s="229" t="s">
        <v>347</v>
      </c>
      <c r="E122" s="238" t="s">
        <v>19</v>
      </c>
      <c r="F122" s="239" t="s">
        <v>6063</v>
      </c>
      <c r="G122" s="237"/>
      <c r="H122" s="240">
        <v>1</v>
      </c>
      <c r="I122" s="241"/>
      <c r="J122" s="237"/>
      <c r="K122" s="237"/>
      <c r="L122" s="242"/>
      <c r="M122" s="243"/>
      <c r="N122" s="244"/>
      <c r="O122" s="244"/>
      <c r="P122" s="244"/>
      <c r="Q122" s="244"/>
      <c r="R122" s="244"/>
      <c r="S122" s="244"/>
      <c r="T122" s="244"/>
      <c r="U122" s="245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T122" s="246" t="s">
        <v>347</v>
      </c>
      <c r="AU122" s="246" t="s">
        <v>85</v>
      </c>
      <c r="AV122" s="13" t="s">
        <v>85</v>
      </c>
      <c r="AW122" s="13" t="s">
        <v>37</v>
      </c>
      <c r="AX122" s="13" t="s">
        <v>76</v>
      </c>
      <c r="AY122" s="246" t="s">
        <v>335</v>
      </c>
    </row>
    <row r="123" s="13" customFormat="1">
      <c r="A123" s="13"/>
      <c r="B123" s="236"/>
      <c r="C123" s="237"/>
      <c r="D123" s="229" t="s">
        <v>347</v>
      </c>
      <c r="E123" s="238" t="s">
        <v>19</v>
      </c>
      <c r="F123" s="239" t="s">
        <v>6089</v>
      </c>
      <c r="G123" s="237"/>
      <c r="H123" s="240">
        <v>1</v>
      </c>
      <c r="I123" s="241"/>
      <c r="J123" s="237"/>
      <c r="K123" s="237"/>
      <c r="L123" s="242"/>
      <c r="M123" s="243"/>
      <c r="N123" s="244"/>
      <c r="O123" s="244"/>
      <c r="P123" s="244"/>
      <c r="Q123" s="244"/>
      <c r="R123" s="244"/>
      <c r="S123" s="244"/>
      <c r="T123" s="244"/>
      <c r="U123" s="245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T123" s="246" t="s">
        <v>347</v>
      </c>
      <c r="AU123" s="246" t="s">
        <v>85</v>
      </c>
      <c r="AV123" s="13" t="s">
        <v>85</v>
      </c>
      <c r="AW123" s="13" t="s">
        <v>37</v>
      </c>
      <c r="AX123" s="13" t="s">
        <v>76</v>
      </c>
      <c r="AY123" s="246" t="s">
        <v>335</v>
      </c>
    </row>
    <row r="124" s="15" customFormat="1">
      <c r="A124" s="15"/>
      <c r="B124" s="267"/>
      <c r="C124" s="268"/>
      <c r="D124" s="229" t="s">
        <v>347</v>
      </c>
      <c r="E124" s="269" t="s">
        <v>19</v>
      </c>
      <c r="F124" s="270" t="s">
        <v>462</v>
      </c>
      <c r="G124" s="268"/>
      <c r="H124" s="271">
        <v>3</v>
      </c>
      <c r="I124" s="272"/>
      <c r="J124" s="268"/>
      <c r="K124" s="268"/>
      <c r="L124" s="273"/>
      <c r="M124" s="274"/>
      <c r="N124" s="275"/>
      <c r="O124" s="275"/>
      <c r="P124" s="275"/>
      <c r="Q124" s="275"/>
      <c r="R124" s="275"/>
      <c r="S124" s="275"/>
      <c r="T124" s="275"/>
      <c r="U124" s="276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T124" s="277" t="s">
        <v>347</v>
      </c>
      <c r="AU124" s="277" t="s">
        <v>85</v>
      </c>
      <c r="AV124" s="15" t="s">
        <v>103</v>
      </c>
      <c r="AW124" s="15" t="s">
        <v>37</v>
      </c>
      <c r="AX124" s="15" t="s">
        <v>83</v>
      </c>
      <c r="AY124" s="277" t="s">
        <v>335</v>
      </c>
    </row>
    <row r="125" s="2" customFormat="1" ht="16.5" customHeight="1">
      <c r="A125" s="40"/>
      <c r="B125" s="41"/>
      <c r="C125" s="216" t="s">
        <v>103</v>
      </c>
      <c r="D125" s="216" t="s">
        <v>337</v>
      </c>
      <c r="E125" s="217" t="s">
        <v>6090</v>
      </c>
      <c r="F125" s="218" t="s">
        <v>6091</v>
      </c>
      <c r="G125" s="219" t="s">
        <v>666</v>
      </c>
      <c r="H125" s="220">
        <v>1</v>
      </c>
      <c r="I125" s="221"/>
      <c r="J125" s="222">
        <f>ROUND(I125*H125,2)</f>
        <v>0</v>
      </c>
      <c r="K125" s="218" t="s">
        <v>341</v>
      </c>
      <c r="L125" s="46"/>
      <c r="M125" s="223" t="s">
        <v>19</v>
      </c>
      <c r="N125" s="224" t="s">
        <v>47</v>
      </c>
      <c r="O125" s="86"/>
      <c r="P125" s="225">
        <f>O125*H125</f>
        <v>0</v>
      </c>
      <c r="Q125" s="225">
        <v>0</v>
      </c>
      <c r="R125" s="225">
        <f>Q125*H125</f>
        <v>0</v>
      </c>
      <c r="S125" s="225">
        <v>0</v>
      </c>
      <c r="T125" s="225">
        <f>S125*H125</f>
        <v>0</v>
      </c>
      <c r="U125" s="226" t="s">
        <v>19</v>
      </c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R125" s="227" t="s">
        <v>103</v>
      </c>
      <c r="AT125" s="227" t="s">
        <v>337</v>
      </c>
      <c r="AU125" s="227" t="s">
        <v>85</v>
      </c>
      <c r="AY125" s="19" t="s">
        <v>335</v>
      </c>
      <c r="BE125" s="228">
        <f>IF(N125="základní",J125,0)</f>
        <v>0</v>
      </c>
      <c r="BF125" s="228">
        <f>IF(N125="snížená",J125,0)</f>
        <v>0</v>
      </c>
      <c r="BG125" s="228">
        <f>IF(N125="zákl. přenesená",J125,0)</f>
        <v>0</v>
      </c>
      <c r="BH125" s="228">
        <f>IF(N125="sníž. přenesená",J125,0)</f>
        <v>0</v>
      </c>
      <c r="BI125" s="228">
        <f>IF(N125="nulová",J125,0)</f>
        <v>0</v>
      </c>
      <c r="BJ125" s="19" t="s">
        <v>83</v>
      </c>
      <c r="BK125" s="228">
        <f>ROUND(I125*H125,2)</f>
        <v>0</v>
      </c>
      <c r="BL125" s="19" t="s">
        <v>103</v>
      </c>
      <c r="BM125" s="227" t="s">
        <v>6092</v>
      </c>
    </row>
    <row r="126" s="2" customFormat="1">
      <c r="A126" s="40"/>
      <c r="B126" s="41"/>
      <c r="C126" s="42"/>
      <c r="D126" s="229" t="s">
        <v>343</v>
      </c>
      <c r="E126" s="42"/>
      <c r="F126" s="230" t="s">
        <v>6093</v>
      </c>
      <c r="G126" s="42"/>
      <c r="H126" s="42"/>
      <c r="I126" s="231"/>
      <c r="J126" s="42"/>
      <c r="K126" s="42"/>
      <c r="L126" s="46"/>
      <c r="M126" s="232"/>
      <c r="N126" s="233"/>
      <c r="O126" s="86"/>
      <c r="P126" s="86"/>
      <c r="Q126" s="86"/>
      <c r="R126" s="86"/>
      <c r="S126" s="86"/>
      <c r="T126" s="86"/>
      <c r="U126" s="87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T126" s="19" t="s">
        <v>343</v>
      </c>
      <c r="AU126" s="19" t="s">
        <v>85</v>
      </c>
    </row>
    <row r="127" s="2" customFormat="1">
      <c r="A127" s="40"/>
      <c r="B127" s="41"/>
      <c r="C127" s="42"/>
      <c r="D127" s="234" t="s">
        <v>345</v>
      </c>
      <c r="E127" s="42"/>
      <c r="F127" s="235" t="s">
        <v>6094</v>
      </c>
      <c r="G127" s="42"/>
      <c r="H127" s="42"/>
      <c r="I127" s="231"/>
      <c r="J127" s="42"/>
      <c r="K127" s="42"/>
      <c r="L127" s="46"/>
      <c r="M127" s="232"/>
      <c r="N127" s="233"/>
      <c r="O127" s="86"/>
      <c r="P127" s="86"/>
      <c r="Q127" s="86"/>
      <c r="R127" s="86"/>
      <c r="S127" s="86"/>
      <c r="T127" s="86"/>
      <c r="U127" s="87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T127" s="19" t="s">
        <v>345</v>
      </c>
      <c r="AU127" s="19" t="s">
        <v>85</v>
      </c>
    </row>
    <row r="128" s="14" customFormat="1">
      <c r="A128" s="14"/>
      <c r="B128" s="247"/>
      <c r="C128" s="248"/>
      <c r="D128" s="229" t="s">
        <v>347</v>
      </c>
      <c r="E128" s="249" t="s">
        <v>19</v>
      </c>
      <c r="F128" s="250" t="s">
        <v>6060</v>
      </c>
      <c r="G128" s="248"/>
      <c r="H128" s="249" t="s">
        <v>19</v>
      </c>
      <c r="I128" s="251"/>
      <c r="J128" s="248"/>
      <c r="K128" s="248"/>
      <c r="L128" s="252"/>
      <c r="M128" s="253"/>
      <c r="N128" s="254"/>
      <c r="O128" s="254"/>
      <c r="P128" s="254"/>
      <c r="Q128" s="254"/>
      <c r="R128" s="254"/>
      <c r="S128" s="254"/>
      <c r="T128" s="254"/>
      <c r="U128" s="255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T128" s="256" t="s">
        <v>347</v>
      </c>
      <c r="AU128" s="256" t="s">
        <v>85</v>
      </c>
      <c r="AV128" s="14" t="s">
        <v>83</v>
      </c>
      <c r="AW128" s="14" t="s">
        <v>37</v>
      </c>
      <c r="AX128" s="14" t="s">
        <v>76</v>
      </c>
      <c r="AY128" s="256" t="s">
        <v>335</v>
      </c>
    </row>
    <row r="129" s="13" customFormat="1">
      <c r="A129" s="13"/>
      <c r="B129" s="236"/>
      <c r="C129" s="237"/>
      <c r="D129" s="229" t="s">
        <v>347</v>
      </c>
      <c r="E129" s="238" t="s">
        <v>19</v>
      </c>
      <c r="F129" s="239" t="s">
        <v>6095</v>
      </c>
      <c r="G129" s="237"/>
      <c r="H129" s="240">
        <v>1</v>
      </c>
      <c r="I129" s="241"/>
      <c r="J129" s="237"/>
      <c r="K129" s="237"/>
      <c r="L129" s="242"/>
      <c r="M129" s="243"/>
      <c r="N129" s="244"/>
      <c r="O129" s="244"/>
      <c r="P129" s="244"/>
      <c r="Q129" s="244"/>
      <c r="R129" s="244"/>
      <c r="S129" s="244"/>
      <c r="T129" s="244"/>
      <c r="U129" s="245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T129" s="246" t="s">
        <v>347</v>
      </c>
      <c r="AU129" s="246" t="s">
        <v>85</v>
      </c>
      <c r="AV129" s="13" t="s">
        <v>85</v>
      </c>
      <c r="AW129" s="13" t="s">
        <v>37</v>
      </c>
      <c r="AX129" s="13" t="s">
        <v>76</v>
      </c>
      <c r="AY129" s="246" t="s">
        <v>335</v>
      </c>
    </row>
    <row r="130" s="15" customFormat="1">
      <c r="A130" s="15"/>
      <c r="B130" s="267"/>
      <c r="C130" s="268"/>
      <c r="D130" s="229" t="s">
        <v>347</v>
      </c>
      <c r="E130" s="269" t="s">
        <v>19</v>
      </c>
      <c r="F130" s="270" t="s">
        <v>462</v>
      </c>
      <c r="G130" s="268"/>
      <c r="H130" s="271">
        <v>1</v>
      </c>
      <c r="I130" s="272"/>
      <c r="J130" s="268"/>
      <c r="K130" s="268"/>
      <c r="L130" s="273"/>
      <c r="M130" s="274"/>
      <c r="N130" s="275"/>
      <c r="O130" s="275"/>
      <c r="P130" s="275"/>
      <c r="Q130" s="275"/>
      <c r="R130" s="275"/>
      <c r="S130" s="275"/>
      <c r="T130" s="275"/>
      <c r="U130" s="276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T130" s="277" t="s">
        <v>347</v>
      </c>
      <c r="AU130" s="277" t="s">
        <v>85</v>
      </c>
      <c r="AV130" s="15" t="s">
        <v>103</v>
      </c>
      <c r="AW130" s="15" t="s">
        <v>37</v>
      </c>
      <c r="AX130" s="15" t="s">
        <v>83</v>
      </c>
      <c r="AY130" s="277" t="s">
        <v>335</v>
      </c>
    </row>
    <row r="131" s="2" customFormat="1" ht="16.5" customHeight="1">
      <c r="A131" s="40"/>
      <c r="B131" s="41"/>
      <c r="C131" s="216" t="s">
        <v>377</v>
      </c>
      <c r="D131" s="216" t="s">
        <v>337</v>
      </c>
      <c r="E131" s="217" t="s">
        <v>6096</v>
      </c>
      <c r="F131" s="218" t="s">
        <v>6097</v>
      </c>
      <c r="G131" s="219" t="s">
        <v>666</v>
      </c>
      <c r="H131" s="220">
        <v>1</v>
      </c>
      <c r="I131" s="221"/>
      <c r="J131" s="222">
        <f>ROUND(I131*H131,2)</f>
        <v>0</v>
      </c>
      <c r="K131" s="218" t="s">
        <v>341</v>
      </c>
      <c r="L131" s="46"/>
      <c r="M131" s="223" t="s">
        <v>19</v>
      </c>
      <c r="N131" s="224" t="s">
        <v>47</v>
      </c>
      <c r="O131" s="86"/>
      <c r="P131" s="225">
        <f>O131*H131</f>
        <v>0</v>
      </c>
      <c r="Q131" s="225">
        <v>0</v>
      </c>
      <c r="R131" s="225">
        <f>Q131*H131</f>
        <v>0</v>
      </c>
      <c r="S131" s="225">
        <v>0</v>
      </c>
      <c r="T131" s="225">
        <f>S131*H131</f>
        <v>0</v>
      </c>
      <c r="U131" s="226" t="s">
        <v>19</v>
      </c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R131" s="227" t="s">
        <v>103</v>
      </c>
      <c r="AT131" s="227" t="s">
        <v>337</v>
      </c>
      <c r="AU131" s="227" t="s">
        <v>85</v>
      </c>
      <c r="AY131" s="19" t="s">
        <v>335</v>
      </c>
      <c r="BE131" s="228">
        <f>IF(N131="základní",J131,0)</f>
        <v>0</v>
      </c>
      <c r="BF131" s="228">
        <f>IF(N131="snížená",J131,0)</f>
        <v>0</v>
      </c>
      <c r="BG131" s="228">
        <f>IF(N131="zákl. přenesená",J131,0)</f>
        <v>0</v>
      </c>
      <c r="BH131" s="228">
        <f>IF(N131="sníž. přenesená",J131,0)</f>
        <v>0</v>
      </c>
      <c r="BI131" s="228">
        <f>IF(N131="nulová",J131,0)</f>
        <v>0</v>
      </c>
      <c r="BJ131" s="19" t="s">
        <v>83</v>
      </c>
      <c r="BK131" s="228">
        <f>ROUND(I131*H131,2)</f>
        <v>0</v>
      </c>
      <c r="BL131" s="19" t="s">
        <v>103</v>
      </c>
      <c r="BM131" s="227" t="s">
        <v>6098</v>
      </c>
    </row>
    <row r="132" s="2" customFormat="1">
      <c r="A132" s="40"/>
      <c r="B132" s="41"/>
      <c r="C132" s="42"/>
      <c r="D132" s="229" t="s">
        <v>343</v>
      </c>
      <c r="E132" s="42"/>
      <c r="F132" s="230" t="s">
        <v>6099</v>
      </c>
      <c r="G132" s="42"/>
      <c r="H132" s="42"/>
      <c r="I132" s="231"/>
      <c r="J132" s="42"/>
      <c r="K132" s="42"/>
      <c r="L132" s="46"/>
      <c r="M132" s="232"/>
      <c r="N132" s="233"/>
      <c r="O132" s="86"/>
      <c r="P132" s="86"/>
      <c r="Q132" s="86"/>
      <c r="R132" s="86"/>
      <c r="S132" s="86"/>
      <c r="T132" s="86"/>
      <c r="U132" s="87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T132" s="19" t="s">
        <v>343</v>
      </c>
      <c r="AU132" s="19" t="s">
        <v>85</v>
      </c>
    </row>
    <row r="133" s="2" customFormat="1">
      <c r="A133" s="40"/>
      <c r="B133" s="41"/>
      <c r="C133" s="42"/>
      <c r="D133" s="234" t="s">
        <v>345</v>
      </c>
      <c r="E133" s="42"/>
      <c r="F133" s="235" t="s">
        <v>6100</v>
      </c>
      <c r="G133" s="42"/>
      <c r="H133" s="42"/>
      <c r="I133" s="231"/>
      <c r="J133" s="42"/>
      <c r="K133" s="42"/>
      <c r="L133" s="46"/>
      <c r="M133" s="232"/>
      <c r="N133" s="233"/>
      <c r="O133" s="86"/>
      <c r="P133" s="86"/>
      <c r="Q133" s="86"/>
      <c r="R133" s="86"/>
      <c r="S133" s="86"/>
      <c r="T133" s="86"/>
      <c r="U133" s="87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T133" s="19" t="s">
        <v>345</v>
      </c>
      <c r="AU133" s="19" t="s">
        <v>85</v>
      </c>
    </row>
    <row r="134" s="14" customFormat="1">
      <c r="A134" s="14"/>
      <c r="B134" s="247"/>
      <c r="C134" s="248"/>
      <c r="D134" s="229" t="s">
        <v>347</v>
      </c>
      <c r="E134" s="249" t="s">
        <v>19</v>
      </c>
      <c r="F134" s="250" t="s">
        <v>6060</v>
      </c>
      <c r="G134" s="248"/>
      <c r="H134" s="249" t="s">
        <v>19</v>
      </c>
      <c r="I134" s="251"/>
      <c r="J134" s="248"/>
      <c r="K134" s="248"/>
      <c r="L134" s="252"/>
      <c r="M134" s="253"/>
      <c r="N134" s="254"/>
      <c r="O134" s="254"/>
      <c r="P134" s="254"/>
      <c r="Q134" s="254"/>
      <c r="R134" s="254"/>
      <c r="S134" s="254"/>
      <c r="T134" s="254"/>
      <c r="U134" s="255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T134" s="256" t="s">
        <v>347</v>
      </c>
      <c r="AU134" s="256" t="s">
        <v>85</v>
      </c>
      <c r="AV134" s="14" t="s">
        <v>83</v>
      </c>
      <c r="AW134" s="14" t="s">
        <v>37</v>
      </c>
      <c r="AX134" s="14" t="s">
        <v>76</v>
      </c>
      <c r="AY134" s="256" t="s">
        <v>335</v>
      </c>
    </row>
    <row r="135" s="13" customFormat="1">
      <c r="A135" s="13"/>
      <c r="B135" s="236"/>
      <c r="C135" s="237"/>
      <c r="D135" s="229" t="s">
        <v>347</v>
      </c>
      <c r="E135" s="238" t="s">
        <v>19</v>
      </c>
      <c r="F135" s="239" t="s">
        <v>6101</v>
      </c>
      <c r="G135" s="237"/>
      <c r="H135" s="240">
        <v>1</v>
      </c>
      <c r="I135" s="241"/>
      <c r="J135" s="237"/>
      <c r="K135" s="237"/>
      <c r="L135" s="242"/>
      <c r="M135" s="243"/>
      <c r="N135" s="244"/>
      <c r="O135" s="244"/>
      <c r="P135" s="244"/>
      <c r="Q135" s="244"/>
      <c r="R135" s="244"/>
      <c r="S135" s="244"/>
      <c r="T135" s="244"/>
      <c r="U135" s="245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T135" s="246" t="s">
        <v>347</v>
      </c>
      <c r="AU135" s="246" t="s">
        <v>85</v>
      </c>
      <c r="AV135" s="13" t="s">
        <v>85</v>
      </c>
      <c r="AW135" s="13" t="s">
        <v>37</v>
      </c>
      <c r="AX135" s="13" t="s">
        <v>83</v>
      </c>
      <c r="AY135" s="246" t="s">
        <v>335</v>
      </c>
    </row>
    <row r="136" s="2" customFormat="1" ht="16.5" customHeight="1">
      <c r="A136" s="40"/>
      <c r="B136" s="41"/>
      <c r="C136" s="216" t="s">
        <v>394</v>
      </c>
      <c r="D136" s="216" t="s">
        <v>337</v>
      </c>
      <c r="E136" s="217" t="s">
        <v>6102</v>
      </c>
      <c r="F136" s="218" t="s">
        <v>6103</v>
      </c>
      <c r="G136" s="219" t="s">
        <v>666</v>
      </c>
      <c r="H136" s="220">
        <v>1</v>
      </c>
      <c r="I136" s="221"/>
      <c r="J136" s="222">
        <f>ROUND(I136*H136,2)</f>
        <v>0</v>
      </c>
      <c r="K136" s="218" t="s">
        <v>341</v>
      </c>
      <c r="L136" s="46"/>
      <c r="M136" s="223" t="s">
        <v>19</v>
      </c>
      <c r="N136" s="224" t="s">
        <v>47</v>
      </c>
      <c r="O136" s="86"/>
      <c r="P136" s="225">
        <f>O136*H136</f>
        <v>0</v>
      </c>
      <c r="Q136" s="225">
        <v>0</v>
      </c>
      <c r="R136" s="225">
        <f>Q136*H136</f>
        <v>0</v>
      </c>
      <c r="S136" s="225">
        <v>0</v>
      </c>
      <c r="T136" s="225">
        <f>S136*H136</f>
        <v>0</v>
      </c>
      <c r="U136" s="226" t="s">
        <v>19</v>
      </c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R136" s="227" t="s">
        <v>103</v>
      </c>
      <c r="AT136" s="227" t="s">
        <v>337</v>
      </c>
      <c r="AU136" s="227" t="s">
        <v>85</v>
      </c>
      <c r="AY136" s="19" t="s">
        <v>335</v>
      </c>
      <c r="BE136" s="228">
        <f>IF(N136="základní",J136,0)</f>
        <v>0</v>
      </c>
      <c r="BF136" s="228">
        <f>IF(N136="snížená",J136,0)</f>
        <v>0</v>
      </c>
      <c r="BG136" s="228">
        <f>IF(N136="zákl. přenesená",J136,0)</f>
        <v>0</v>
      </c>
      <c r="BH136" s="228">
        <f>IF(N136="sníž. přenesená",J136,0)</f>
        <v>0</v>
      </c>
      <c r="BI136" s="228">
        <f>IF(N136="nulová",J136,0)</f>
        <v>0</v>
      </c>
      <c r="BJ136" s="19" t="s">
        <v>83</v>
      </c>
      <c r="BK136" s="228">
        <f>ROUND(I136*H136,2)</f>
        <v>0</v>
      </c>
      <c r="BL136" s="19" t="s">
        <v>103</v>
      </c>
      <c r="BM136" s="227" t="s">
        <v>6104</v>
      </c>
    </row>
    <row r="137" s="2" customFormat="1">
      <c r="A137" s="40"/>
      <c r="B137" s="41"/>
      <c r="C137" s="42"/>
      <c r="D137" s="229" t="s">
        <v>343</v>
      </c>
      <c r="E137" s="42"/>
      <c r="F137" s="230" t="s">
        <v>6105</v>
      </c>
      <c r="G137" s="42"/>
      <c r="H137" s="42"/>
      <c r="I137" s="231"/>
      <c r="J137" s="42"/>
      <c r="K137" s="42"/>
      <c r="L137" s="46"/>
      <c r="M137" s="232"/>
      <c r="N137" s="233"/>
      <c r="O137" s="86"/>
      <c r="P137" s="86"/>
      <c r="Q137" s="86"/>
      <c r="R137" s="86"/>
      <c r="S137" s="86"/>
      <c r="T137" s="86"/>
      <c r="U137" s="87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T137" s="19" t="s">
        <v>343</v>
      </c>
      <c r="AU137" s="19" t="s">
        <v>85</v>
      </c>
    </row>
    <row r="138" s="2" customFormat="1">
      <c r="A138" s="40"/>
      <c r="B138" s="41"/>
      <c r="C138" s="42"/>
      <c r="D138" s="234" t="s">
        <v>345</v>
      </c>
      <c r="E138" s="42"/>
      <c r="F138" s="235" t="s">
        <v>6106</v>
      </c>
      <c r="G138" s="42"/>
      <c r="H138" s="42"/>
      <c r="I138" s="231"/>
      <c r="J138" s="42"/>
      <c r="K138" s="42"/>
      <c r="L138" s="46"/>
      <c r="M138" s="232"/>
      <c r="N138" s="233"/>
      <c r="O138" s="86"/>
      <c r="P138" s="86"/>
      <c r="Q138" s="86"/>
      <c r="R138" s="86"/>
      <c r="S138" s="86"/>
      <c r="T138" s="86"/>
      <c r="U138" s="87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T138" s="19" t="s">
        <v>345</v>
      </c>
      <c r="AU138" s="19" t="s">
        <v>85</v>
      </c>
    </row>
    <row r="139" s="14" customFormat="1">
      <c r="A139" s="14"/>
      <c r="B139" s="247"/>
      <c r="C139" s="248"/>
      <c r="D139" s="229" t="s">
        <v>347</v>
      </c>
      <c r="E139" s="249" t="s">
        <v>19</v>
      </c>
      <c r="F139" s="250" t="s">
        <v>6060</v>
      </c>
      <c r="G139" s="248"/>
      <c r="H139" s="249" t="s">
        <v>19</v>
      </c>
      <c r="I139" s="251"/>
      <c r="J139" s="248"/>
      <c r="K139" s="248"/>
      <c r="L139" s="252"/>
      <c r="M139" s="253"/>
      <c r="N139" s="254"/>
      <c r="O139" s="254"/>
      <c r="P139" s="254"/>
      <c r="Q139" s="254"/>
      <c r="R139" s="254"/>
      <c r="S139" s="254"/>
      <c r="T139" s="254"/>
      <c r="U139" s="255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T139" s="256" t="s">
        <v>347</v>
      </c>
      <c r="AU139" s="256" t="s">
        <v>85</v>
      </c>
      <c r="AV139" s="14" t="s">
        <v>83</v>
      </c>
      <c r="AW139" s="14" t="s">
        <v>37</v>
      </c>
      <c r="AX139" s="14" t="s">
        <v>76</v>
      </c>
      <c r="AY139" s="256" t="s">
        <v>335</v>
      </c>
    </row>
    <row r="140" s="13" customFormat="1">
      <c r="A140" s="13"/>
      <c r="B140" s="236"/>
      <c r="C140" s="237"/>
      <c r="D140" s="229" t="s">
        <v>347</v>
      </c>
      <c r="E140" s="238" t="s">
        <v>19</v>
      </c>
      <c r="F140" s="239" t="s">
        <v>6107</v>
      </c>
      <c r="G140" s="237"/>
      <c r="H140" s="240">
        <v>1</v>
      </c>
      <c r="I140" s="241"/>
      <c r="J140" s="237"/>
      <c r="K140" s="237"/>
      <c r="L140" s="242"/>
      <c r="M140" s="243"/>
      <c r="N140" s="244"/>
      <c r="O140" s="244"/>
      <c r="P140" s="244"/>
      <c r="Q140" s="244"/>
      <c r="R140" s="244"/>
      <c r="S140" s="244"/>
      <c r="T140" s="244"/>
      <c r="U140" s="245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T140" s="246" t="s">
        <v>347</v>
      </c>
      <c r="AU140" s="246" t="s">
        <v>85</v>
      </c>
      <c r="AV140" s="13" t="s">
        <v>85</v>
      </c>
      <c r="AW140" s="13" t="s">
        <v>37</v>
      </c>
      <c r="AX140" s="13" t="s">
        <v>83</v>
      </c>
      <c r="AY140" s="246" t="s">
        <v>335</v>
      </c>
    </row>
    <row r="141" s="2" customFormat="1" ht="16.5" customHeight="1">
      <c r="A141" s="40"/>
      <c r="B141" s="41"/>
      <c r="C141" s="216" t="s">
        <v>401</v>
      </c>
      <c r="D141" s="216" t="s">
        <v>337</v>
      </c>
      <c r="E141" s="217" t="s">
        <v>6108</v>
      </c>
      <c r="F141" s="218" t="s">
        <v>6109</v>
      </c>
      <c r="G141" s="219" t="s">
        <v>666</v>
      </c>
      <c r="H141" s="220">
        <v>26</v>
      </c>
      <c r="I141" s="221"/>
      <c r="J141" s="222">
        <f>ROUND(I141*H141,2)</f>
        <v>0</v>
      </c>
      <c r="K141" s="218" t="s">
        <v>341</v>
      </c>
      <c r="L141" s="46"/>
      <c r="M141" s="223" t="s">
        <v>19</v>
      </c>
      <c r="N141" s="224" t="s">
        <v>47</v>
      </c>
      <c r="O141" s="86"/>
      <c r="P141" s="225">
        <f>O141*H141</f>
        <v>0</v>
      </c>
      <c r="Q141" s="225">
        <v>0</v>
      </c>
      <c r="R141" s="225">
        <f>Q141*H141</f>
        <v>0</v>
      </c>
      <c r="S141" s="225">
        <v>0</v>
      </c>
      <c r="T141" s="225">
        <f>S141*H141</f>
        <v>0</v>
      </c>
      <c r="U141" s="226" t="s">
        <v>19</v>
      </c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R141" s="227" t="s">
        <v>103</v>
      </c>
      <c r="AT141" s="227" t="s">
        <v>337</v>
      </c>
      <c r="AU141" s="227" t="s">
        <v>85</v>
      </c>
      <c r="AY141" s="19" t="s">
        <v>335</v>
      </c>
      <c r="BE141" s="228">
        <f>IF(N141="základní",J141,0)</f>
        <v>0</v>
      </c>
      <c r="BF141" s="228">
        <f>IF(N141="snížená",J141,0)</f>
        <v>0</v>
      </c>
      <c r="BG141" s="228">
        <f>IF(N141="zákl. přenesená",J141,0)</f>
        <v>0</v>
      </c>
      <c r="BH141" s="228">
        <f>IF(N141="sníž. přenesená",J141,0)</f>
        <v>0</v>
      </c>
      <c r="BI141" s="228">
        <f>IF(N141="nulová",J141,0)</f>
        <v>0</v>
      </c>
      <c r="BJ141" s="19" t="s">
        <v>83</v>
      </c>
      <c r="BK141" s="228">
        <f>ROUND(I141*H141,2)</f>
        <v>0</v>
      </c>
      <c r="BL141" s="19" t="s">
        <v>103</v>
      </c>
      <c r="BM141" s="227" t="s">
        <v>6110</v>
      </c>
    </row>
    <row r="142" s="2" customFormat="1">
      <c r="A142" s="40"/>
      <c r="B142" s="41"/>
      <c r="C142" s="42"/>
      <c r="D142" s="229" t="s">
        <v>343</v>
      </c>
      <c r="E142" s="42"/>
      <c r="F142" s="230" t="s">
        <v>6111</v>
      </c>
      <c r="G142" s="42"/>
      <c r="H142" s="42"/>
      <c r="I142" s="231"/>
      <c r="J142" s="42"/>
      <c r="K142" s="42"/>
      <c r="L142" s="46"/>
      <c r="M142" s="232"/>
      <c r="N142" s="233"/>
      <c r="O142" s="86"/>
      <c r="P142" s="86"/>
      <c r="Q142" s="86"/>
      <c r="R142" s="86"/>
      <c r="S142" s="86"/>
      <c r="T142" s="86"/>
      <c r="U142" s="87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T142" s="19" t="s">
        <v>343</v>
      </c>
      <c r="AU142" s="19" t="s">
        <v>85</v>
      </c>
    </row>
    <row r="143" s="2" customFormat="1">
      <c r="A143" s="40"/>
      <c r="B143" s="41"/>
      <c r="C143" s="42"/>
      <c r="D143" s="234" t="s">
        <v>345</v>
      </c>
      <c r="E143" s="42"/>
      <c r="F143" s="235" t="s">
        <v>6112</v>
      </c>
      <c r="G143" s="42"/>
      <c r="H143" s="42"/>
      <c r="I143" s="231"/>
      <c r="J143" s="42"/>
      <c r="K143" s="42"/>
      <c r="L143" s="46"/>
      <c r="M143" s="232"/>
      <c r="N143" s="233"/>
      <c r="O143" s="86"/>
      <c r="P143" s="86"/>
      <c r="Q143" s="86"/>
      <c r="R143" s="86"/>
      <c r="S143" s="86"/>
      <c r="T143" s="86"/>
      <c r="U143" s="87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T143" s="19" t="s">
        <v>345</v>
      </c>
      <c r="AU143" s="19" t="s">
        <v>85</v>
      </c>
    </row>
    <row r="144" s="13" customFormat="1">
      <c r="A144" s="13"/>
      <c r="B144" s="236"/>
      <c r="C144" s="237"/>
      <c r="D144" s="229" t="s">
        <v>347</v>
      </c>
      <c r="E144" s="238" t="s">
        <v>19</v>
      </c>
      <c r="F144" s="239" t="s">
        <v>6113</v>
      </c>
      <c r="G144" s="237"/>
      <c r="H144" s="240">
        <v>26</v>
      </c>
      <c r="I144" s="241"/>
      <c r="J144" s="237"/>
      <c r="K144" s="237"/>
      <c r="L144" s="242"/>
      <c r="M144" s="243"/>
      <c r="N144" s="244"/>
      <c r="O144" s="244"/>
      <c r="P144" s="244"/>
      <c r="Q144" s="244"/>
      <c r="R144" s="244"/>
      <c r="S144" s="244"/>
      <c r="T144" s="244"/>
      <c r="U144" s="245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T144" s="246" t="s">
        <v>347</v>
      </c>
      <c r="AU144" s="246" t="s">
        <v>85</v>
      </c>
      <c r="AV144" s="13" t="s">
        <v>85</v>
      </c>
      <c r="AW144" s="13" t="s">
        <v>37</v>
      </c>
      <c r="AX144" s="13" t="s">
        <v>83</v>
      </c>
      <c r="AY144" s="246" t="s">
        <v>335</v>
      </c>
    </row>
    <row r="145" s="2" customFormat="1" ht="16.5" customHeight="1">
      <c r="A145" s="40"/>
      <c r="B145" s="41"/>
      <c r="C145" s="216" t="s">
        <v>405</v>
      </c>
      <c r="D145" s="216" t="s">
        <v>337</v>
      </c>
      <c r="E145" s="217" t="s">
        <v>6114</v>
      </c>
      <c r="F145" s="218" t="s">
        <v>6115</v>
      </c>
      <c r="G145" s="219" t="s">
        <v>666</v>
      </c>
      <c r="H145" s="220">
        <v>3</v>
      </c>
      <c r="I145" s="221"/>
      <c r="J145" s="222">
        <f>ROUND(I145*H145,2)</f>
        <v>0</v>
      </c>
      <c r="K145" s="218" t="s">
        <v>341</v>
      </c>
      <c r="L145" s="46"/>
      <c r="M145" s="223" t="s">
        <v>19</v>
      </c>
      <c r="N145" s="224" t="s">
        <v>47</v>
      </c>
      <c r="O145" s="86"/>
      <c r="P145" s="225">
        <f>O145*H145</f>
        <v>0</v>
      </c>
      <c r="Q145" s="225">
        <v>0</v>
      </c>
      <c r="R145" s="225">
        <f>Q145*H145</f>
        <v>0</v>
      </c>
      <c r="S145" s="225">
        <v>0</v>
      </c>
      <c r="T145" s="225">
        <f>S145*H145</f>
        <v>0</v>
      </c>
      <c r="U145" s="226" t="s">
        <v>19</v>
      </c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R145" s="227" t="s">
        <v>103</v>
      </c>
      <c r="AT145" s="227" t="s">
        <v>337</v>
      </c>
      <c r="AU145" s="227" t="s">
        <v>85</v>
      </c>
      <c r="AY145" s="19" t="s">
        <v>335</v>
      </c>
      <c r="BE145" s="228">
        <f>IF(N145="základní",J145,0)</f>
        <v>0</v>
      </c>
      <c r="BF145" s="228">
        <f>IF(N145="snížená",J145,0)</f>
        <v>0</v>
      </c>
      <c r="BG145" s="228">
        <f>IF(N145="zákl. přenesená",J145,0)</f>
        <v>0</v>
      </c>
      <c r="BH145" s="228">
        <f>IF(N145="sníž. přenesená",J145,0)</f>
        <v>0</v>
      </c>
      <c r="BI145" s="228">
        <f>IF(N145="nulová",J145,0)</f>
        <v>0</v>
      </c>
      <c r="BJ145" s="19" t="s">
        <v>83</v>
      </c>
      <c r="BK145" s="228">
        <f>ROUND(I145*H145,2)</f>
        <v>0</v>
      </c>
      <c r="BL145" s="19" t="s">
        <v>103</v>
      </c>
      <c r="BM145" s="227" t="s">
        <v>6116</v>
      </c>
    </row>
    <row r="146" s="2" customFormat="1">
      <c r="A146" s="40"/>
      <c r="B146" s="41"/>
      <c r="C146" s="42"/>
      <c r="D146" s="229" t="s">
        <v>343</v>
      </c>
      <c r="E146" s="42"/>
      <c r="F146" s="230" t="s">
        <v>6117</v>
      </c>
      <c r="G146" s="42"/>
      <c r="H146" s="42"/>
      <c r="I146" s="231"/>
      <c r="J146" s="42"/>
      <c r="K146" s="42"/>
      <c r="L146" s="46"/>
      <c r="M146" s="232"/>
      <c r="N146" s="233"/>
      <c r="O146" s="86"/>
      <c r="P146" s="86"/>
      <c r="Q146" s="86"/>
      <c r="R146" s="86"/>
      <c r="S146" s="86"/>
      <c r="T146" s="86"/>
      <c r="U146" s="87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T146" s="19" t="s">
        <v>343</v>
      </c>
      <c r="AU146" s="19" t="s">
        <v>85</v>
      </c>
    </row>
    <row r="147" s="2" customFormat="1">
      <c r="A147" s="40"/>
      <c r="B147" s="41"/>
      <c r="C147" s="42"/>
      <c r="D147" s="234" t="s">
        <v>345</v>
      </c>
      <c r="E147" s="42"/>
      <c r="F147" s="235" t="s">
        <v>6118</v>
      </c>
      <c r="G147" s="42"/>
      <c r="H147" s="42"/>
      <c r="I147" s="231"/>
      <c r="J147" s="42"/>
      <c r="K147" s="42"/>
      <c r="L147" s="46"/>
      <c r="M147" s="232"/>
      <c r="N147" s="233"/>
      <c r="O147" s="86"/>
      <c r="P147" s="86"/>
      <c r="Q147" s="86"/>
      <c r="R147" s="86"/>
      <c r="S147" s="86"/>
      <c r="T147" s="86"/>
      <c r="U147" s="87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T147" s="19" t="s">
        <v>345</v>
      </c>
      <c r="AU147" s="19" t="s">
        <v>85</v>
      </c>
    </row>
    <row r="148" s="13" customFormat="1">
      <c r="A148" s="13"/>
      <c r="B148" s="236"/>
      <c r="C148" s="237"/>
      <c r="D148" s="229" t="s">
        <v>347</v>
      </c>
      <c r="E148" s="238" t="s">
        <v>19</v>
      </c>
      <c r="F148" s="239" t="s">
        <v>6119</v>
      </c>
      <c r="G148" s="237"/>
      <c r="H148" s="240">
        <v>3</v>
      </c>
      <c r="I148" s="241"/>
      <c r="J148" s="237"/>
      <c r="K148" s="237"/>
      <c r="L148" s="242"/>
      <c r="M148" s="243"/>
      <c r="N148" s="244"/>
      <c r="O148" s="244"/>
      <c r="P148" s="244"/>
      <c r="Q148" s="244"/>
      <c r="R148" s="244"/>
      <c r="S148" s="244"/>
      <c r="T148" s="244"/>
      <c r="U148" s="245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T148" s="246" t="s">
        <v>347</v>
      </c>
      <c r="AU148" s="246" t="s">
        <v>85</v>
      </c>
      <c r="AV148" s="13" t="s">
        <v>85</v>
      </c>
      <c r="AW148" s="13" t="s">
        <v>37</v>
      </c>
      <c r="AX148" s="13" t="s">
        <v>83</v>
      </c>
      <c r="AY148" s="246" t="s">
        <v>335</v>
      </c>
    </row>
    <row r="149" s="2" customFormat="1" ht="16.5" customHeight="1">
      <c r="A149" s="40"/>
      <c r="B149" s="41"/>
      <c r="C149" s="216" t="s">
        <v>412</v>
      </c>
      <c r="D149" s="216" t="s">
        <v>337</v>
      </c>
      <c r="E149" s="217" t="s">
        <v>6120</v>
      </c>
      <c r="F149" s="218" t="s">
        <v>6121</v>
      </c>
      <c r="G149" s="219" t="s">
        <v>666</v>
      </c>
      <c r="H149" s="220">
        <v>3</v>
      </c>
      <c r="I149" s="221"/>
      <c r="J149" s="222">
        <f>ROUND(I149*H149,2)</f>
        <v>0</v>
      </c>
      <c r="K149" s="218" t="s">
        <v>341</v>
      </c>
      <c r="L149" s="46"/>
      <c r="M149" s="223" t="s">
        <v>19</v>
      </c>
      <c r="N149" s="224" t="s">
        <v>47</v>
      </c>
      <c r="O149" s="86"/>
      <c r="P149" s="225">
        <f>O149*H149</f>
        <v>0</v>
      </c>
      <c r="Q149" s="225">
        <v>0</v>
      </c>
      <c r="R149" s="225">
        <f>Q149*H149</f>
        <v>0</v>
      </c>
      <c r="S149" s="225">
        <v>0</v>
      </c>
      <c r="T149" s="225">
        <f>S149*H149</f>
        <v>0</v>
      </c>
      <c r="U149" s="226" t="s">
        <v>19</v>
      </c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R149" s="227" t="s">
        <v>103</v>
      </c>
      <c r="AT149" s="227" t="s">
        <v>337</v>
      </c>
      <c r="AU149" s="227" t="s">
        <v>85</v>
      </c>
      <c r="AY149" s="19" t="s">
        <v>335</v>
      </c>
      <c r="BE149" s="228">
        <f>IF(N149="základní",J149,0)</f>
        <v>0</v>
      </c>
      <c r="BF149" s="228">
        <f>IF(N149="snížená",J149,0)</f>
        <v>0</v>
      </c>
      <c r="BG149" s="228">
        <f>IF(N149="zákl. přenesená",J149,0)</f>
        <v>0</v>
      </c>
      <c r="BH149" s="228">
        <f>IF(N149="sníž. přenesená",J149,0)</f>
        <v>0</v>
      </c>
      <c r="BI149" s="228">
        <f>IF(N149="nulová",J149,0)</f>
        <v>0</v>
      </c>
      <c r="BJ149" s="19" t="s">
        <v>83</v>
      </c>
      <c r="BK149" s="228">
        <f>ROUND(I149*H149,2)</f>
        <v>0</v>
      </c>
      <c r="BL149" s="19" t="s">
        <v>103</v>
      </c>
      <c r="BM149" s="227" t="s">
        <v>6122</v>
      </c>
    </row>
    <row r="150" s="2" customFormat="1">
      <c r="A150" s="40"/>
      <c r="B150" s="41"/>
      <c r="C150" s="42"/>
      <c r="D150" s="229" t="s">
        <v>343</v>
      </c>
      <c r="E150" s="42"/>
      <c r="F150" s="230" t="s">
        <v>6123</v>
      </c>
      <c r="G150" s="42"/>
      <c r="H150" s="42"/>
      <c r="I150" s="231"/>
      <c r="J150" s="42"/>
      <c r="K150" s="42"/>
      <c r="L150" s="46"/>
      <c r="M150" s="232"/>
      <c r="N150" s="233"/>
      <c r="O150" s="86"/>
      <c r="P150" s="86"/>
      <c r="Q150" s="86"/>
      <c r="R150" s="86"/>
      <c r="S150" s="86"/>
      <c r="T150" s="86"/>
      <c r="U150" s="87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T150" s="19" t="s">
        <v>343</v>
      </c>
      <c r="AU150" s="19" t="s">
        <v>85</v>
      </c>
    </row>
    <row r="151" s="2" customFormat="1">
      <c r="A151" s="40"/>
      <c r="B151" s="41"/>
      <c r="C151" s="42"/>
      <c r="D151" s="234" t="s">
        <v>345</v>
      </c>
      <c r="E151" s="42"/>
      <c r="F151" s="235" t="s">
        <v>6124</v>
      </c>
      <c r="G151" s="42"/>
      <c r="H151" s="42"/>
      <c r="I151" s="231"/>
      <c r="J151" s="42"/>
      <c r="K151" s="42"/>
      <c r="L151" s="46"/>
      <c r="M151" s="232"/>
      <c r="N151" s="233"/>
      <c r="O151" s="86"/>
      <c r="P151" s="86"/>
      <c r="Q151" s="86"/>
      <c r="R151" s="86"/>
      <c r="S151" s="86"/>
      <c r="T151" s="86"/>
      <c r="U151" s="87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T151" s="19" t="s">
        <v>345</v>
      </c>
      <c r="AU151" s="19" t="s">
        <v>85</v>
      </c>
    </row>
    <row r="152" s="13" customFormat="1">
      <c r="A152" s="13"/>
      <c r="B152" s="236"/>
      <c r="C152" s="237"/>
      <c r="D152" s="229" t="s">
        <v>347</v>
      </c>
      <c r="E152" s="238" t="s">
        <v>19</v>
      </c>
      <c r="F152" s="239" t="s">
        <v>6125</v>
      </c>
      <c r="G152" s="237"/>
      <c r="H152" s="240">
        <v>3</v>
      </c>
      <c r="I152" s="241"/>
      <c r="J152" s="237"/>
      <c r="K152" s="237"/>
      <c r="L152" s="242"/>
      <c r="M152" s="243"/>
      <c r="N152" s="244"/>
      <c r="O152" s="244"/>
      <c r="P152" s="244"/>
      <c r="Q152" s="244"/>
      <c r="R152" s="244"/>
      <c r="S152" s="244"/>
      <c r="T152" s="244"/>
      <c r="U152" s="245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T152" s="246" t="s">
        <v>347</v>
      </c>
      <c r="AU152" s="246" t="s">
        <v>85</v>
      </c>
      <c r="AV152" s="13" t="s">
        <v>85</v>
      </c>
      <c r="AW152" s="13" t="s">
        <v>37</v>
      </c>
      <c r="AX152" s="13" t="s">
        <v>83</v>
      </c>
      <c r="AY152" s="246" t="s">
        <v>335</v>
      </c>
    </row>
    <row r="153" s="2" customFormat="1" ht="16.5" customHeight="1">
      <c r="A153" s="40"/>
      <c r="B153" s="41"/>
      <c r="C153" s="216" t="s">
        <v>420</v>
      </c>
      <c r="D153" s="216" t="s">
        <v>337</v>
      </c>
      <c r="E153" s="217" t="s">
        <v>6126</v>
      </c>
      <c r="F153" s="218" t="s">
        <v>6127</v>
      </c>
      <c r="G153" s="219" t="s">
        <v>388</v>
      </c>
      <c r="H153" s="220">
        <v>398.07999999999998</v>
      </c>
      <c r="I153" s="221"/>
      <c r="J153" s="222">
        <f>ROUND(I153*H153,2)</f>
        <v>0</v>
      </c>
      <c r="K153" s="218" t="s">
        <v>341</v>
      </c>
      <c r="L153" s="46"/>
      <c r="M153" s="223" t="s">
        <v>19</v>
      </c>
      <c r="N153" s="224" t="s">
        <v>47</v>
      </c>
      <c r="O153" s="86"/>
      <c r="P153" s="225">
        <f>O153*H153</f>
        <v>0</v>
      </c>
      <c r="Q153" s="225">
        <v>0</v>
      </c>
      <c r="R153" s="225">
        <f>Q153*H153</f>
        <v>0</v>
      </c>
      <c r="S153" s="225">
        <v>0</v>
      </c>
      <c r="T153" s="225">
        <f>S153*H153</f>
        <v>0</v>
      </c>
      <c r="U153" s="226" t="s">
        <v>19</v>
      </c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R153" s="227" t="s">
        <v>103</v>
      </c>
      <c r="AT153" s="227" t="s">
        <v>337</v>
      </c>
      <c r="AU153" s="227" t="s">
        <v>85</v>
      </c>
      <c r="AY153" s="19" t="s">
        <v>335</v>
      </c>
      <c r="BE153" s="228">
        <f>IF(N153="základní",J153,0)</f>
        <v>0</v>
      </c>
      <c r="BF153" s="228">
        <f>IF(N153="snížená",J153,0)</f>
        <v>0</v>
      </c>
      <c r="BG153" s="228">
        <f>IF(N153="zákl. přenesená",J153,0)</f>
        <v>0</v>
      </c>
      <c r="BH153" s="228">
        <f>IF(N153="sníž. přenesená",J153,0)</f>
        <v>0</v>
      </c>
      <c r="BI153" s="228">
        <f>IF(N153="nulová",J153,0)</f>
        <v>0</v>
      </c>
      <c r="BJ153" s="19" t="s">
        <v>83</v>
      </c>
      <c r="BK153" s="228">
        <f>ROUND(I153*H153,2)</f>
        <v>0</v>
      </c>
      <c r="BL153" s="19" t="s">
        <v>103</v>
      </c>
      <c r="BM153" s="227" t="s">
        <v>6128</v>
      </c>
    </row>
    <row r="154" s="2" customFormat="1">
      <c r="A154" s="40"/>
      <c r="B154" s="41"/>
      <c r="C154" s="42"/>
      <c r="D154" s="229" t="s">
        <v>343</v>
      </c>
      <c r="E154" s="42"/>
      <c r="F154" s="230" t="s">
        <v>6129</v>
      </c>
      <c r="G154" s="42"/>
      <c r="H154" s="42"/>
      <c r="I154" s="231"/>
      <c r="J154" s="42"/>
      <c r="K154" s="42"/>
      <c r="L154" s="46"/>
      <c r="M154" s="232"/>
      <c r="N154" s="233"/>
      <c r="O154" s="86"/>
      <c r="P154" s="86"/>
      <c r="Q154" s="86"/>
      <c r="R154" s="86"/>
      <c r="S154" s="86"/>
      <c r="T154" s="86"/>
      <c r="U154" s="87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T154" s="19" t="s">
        <v>343</v>
      </c>
      <c r="AU154" s="19" t="s">
        <v>85</v>
      </c>
    </row>
    <row r="155" s="2" customFormat="1">
      <c r="A155" s="40"/>
      <c r="B155" s="41"/>
      <c r="C155" s="42"/>
      <c r="D155" s="234" t="s">
        <v>345</v>
      </c>
      <c r="E155" s="42"/>
      <c r="F155" s="235" t="s">
        <v>6130</v>
      </c>
      <c r="G155" s="42"/>
      <c r="H155" s="42"/>
      <c r="I155" s="231"/>
      <c r="J155" s="42"/>
      <c r="K155" s="42"/>
      <c r="L155" s="46"/>
      <c r="M155" s="232"/>
      <c r="N155" s="233"/>
      <c r="O155" s="86"/>
      <c r="P155" s="86"/>
      <c r="Q155" s="86"/>
      <c r="R155" s="86"/>
      <c r="S155" s="86"/>
      <c r="T155" s="86"/>
      <c r="U155" s="87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T155" s="19" t="s">
        <v>345</v>
      </c>
      <c r="AU155" s="19" t="s">
        <v>85</v>
      </c>
    </row>
    <row r="156" s="2" customFormat="1" ht="21.75" customHeight="1">
      <c r="A156" s="40"/>
      <c r="B156" s="41"/>
      <c r="C156" s="216" t="s">
        <v>428</v>
      </c>
      <c r="D156" s="216" t="s">
        <v>337</v>
      </c>
      <c r="E156" s="217" t="s">
        <v>6131</v>
      </c>
      <c r="F156" s="218" t="s">
        <v>6132</v>
      </c>
      <c r="G156" s="219" t="s">
        <v>666</v>
      </c>
      <c r="H156" s="220">
        <v>22</v>
      </c>
      <c r="I156" s="221"/>
      <c r="J156" s="222">
        <f>ROUND(I156*H156,2)</f>
        <v>0</v>
      </c>
      <c r="K156" s="218" t="s">
        <v>341</v>
      </c>
      <c r="L156" s="46"/>
      <c r="M156" s="223" t="s">
        <v>19</v>
      </c>
      <c r="N156" s="224" t="s">
        <v>47</v>
      </c>
      <c r="O156" s="86"/>
      <c r="P156" s="225">
        <f>O156*H156</f>
        <v>0</v>
      </c>
      <c r="Q156" s="225">
        <v>0</v>
      </c>
      <c r="R156" s="225">
        <f>Q156*H156</f>
        <v>0</v>
      </c>
      <c r="S156" s="225">
        <v>0</v>
      </c>
      <c r="T156" s="225">
        <f>S156*H156</f>
        <v>0</v>
      </c>
      <c r="U156" s="226" t="s">
        <v>19</v>
      </c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R156" s="227" t="s">
        <v>103</v>
      </c>
      <c r="AT156" s="227" t="s">
        <v>337</v>
      </c>
      <c r="AU156" s="227" t="s">
        <v>85</v>
      </c>
      <c r="AY156" s="19" t="s">
        <v>335</v>
      </c>
      <c r="BE156" s="228">
        <f>IF(N156="základní",J156,0)</f>
        <v>0</v>
      </c>
      <c r="BF156" s="228">
        <f>IF(N156="snížená",J156,0)</f>
        <v>0</v>
      </c>
      <c r="BG156" s="228">
        <f>IF(N156="zákl. přenesená",J156,0)</f>
        <v>0</v>
      </c>
      <c r="BH156" s="228">
        <f>IF(N156="sníž. přenesená",J156,0)</f>
        <v>0</v>
      </c>
      <c r="BI156" s="228">
        <f>IF(N156="nulová",J156,0)</f>
        <v>0</v>
      </c>
      <c r="BJ156" s="19" t="s">
        <v>83</v>
      </c>
      <c r="BK156" s="228">
        <f>ROUND(I156*H156,2)</f>
        <v>0</v>
      </c>
      <c r="BL156" s="19" t="s">
        <v>103</v>
      </c>
      <c r="BM156" s="227" t="s">
        <v>6133</v>
      </c>
    </row>
    <row r="157" s="2" customFormat="1">
      <c r="A157" s="40"/>
      <c r="B157" s="41"/>
      <c r="C157" s="42"/>
      <c r="D157" s="229" t="s">
        <v>343</v>
      </c>
      <c r="E157" s="42"/>
      <c r="F157" s="230" t="s">
        <v>6134</v>
      </c>
      <c r="G157" s="42"/>
      <c r="H157" s="42"/>
      <c r="I157" s="231"/>
      <c r="J157" s="42"/>
      <c r="K157" s="42"/>
      <c r="L157" s="46"/>
      <c r="M157" s="232"/>
      <c r="N157" s="233"/>
      <c r="O157" s="86"/>
      <c r="P157" s="86"/>
      <c r="Q157" s="86"/>
      <c r="R157" s="86"/>
      <c r="S157" s="86"/>
      <c r="T157" s="86"/>
      <c r="U157" s="87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T157" s="19" t="s">
        <v>343</v>
      </c>
      <c r="AU157" s="19" t="s">
        <v>85</v>
      </c>
    </row>
    <row r="158" s="2" customFormat="1">
      <c r="A158" s="40"/>
      <c r="B158" s="41"/>
      <c r="C158" s="42"/>
      <c r="D158" s="234" t="s">
        <v>345</v>
      </c>
      <c r="E158" s="42"/>
      <c r="F158" s="235" t="s">
        <v>6135</v>
      </c>
      <c r="G158" s="42"/>
      <c r="H158" s="42"/>
      <c r="I158" s="231"/>
      <c r="J158" s="42"/>
      <c r="K158" s="42"/>
      <c r="L158" s="46"/>
      <c r="M158" s="232"/>
      <c r="N158" s="233"/>
      <c r="O158" s="86"/>
      <c r="P158" s="86"/>
      <c r="Q158" s="86"/>
      <c r="R158" s="86"/>
      <c r="S158" s="86"/>
      <c r="T158" s="86"/>
      <c r="U158" s="87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T158" s="19" t="s">
        <v>345</v>
      </c>
      <c r="AU158" s="19" t="s">
        <v>85</v>
      </c>
    </row>
    <row r="159" s="14" customFormat="1">
      <c r="A159" s="14"/>
      <c r="B159" s="247"/>
      <c r="C159" s="248"/>
      <c r="D159" s="229" t="s">
        <v>347</v>
      </c>
      <c r="E159" s="249" t="s">
        <v>19</v>
      </c>
      <c r="F159" s="250" t="s">
        <v>6060</v>
      </c>
      <c r="G159" s="248"/>
      <c r="H159" s="249" t="s">
        <v>19</v>
      </c>
      <c r="I159" s="251"/>
      <c r="J159" s="248"/>
      <c r="K159" s="248"/>
      <c r="L159" s="252"/>
      <c r="M159" s="253"/>
      <c r="N159" s="254"/>
      <c r="O159" s="254"/>
      <c r="P159" s="254"/>
      <c r="Q159" s="254"/>
      <c r="R159" s="254"/>
      <c r="S159" s="254"/>
      <c r="T159" s="254"/>
      <c r="U159" s="255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T159" s="256" t="s">
        <v>347</v>
      </c>
      <c r="AU159" s="256" t="s">
        <v>85</v>
      </c>
      <c r="AV159" s="14" t="s">
        <v>83</v>
      </c>
      <c r="AW159" s="14" t="s">
        <v>37</v>
      </c>
      <c r="AX159" s="14" t="s">
        <v>76</v>
      </c>
      <c r="AY159" s="256" t="s">
        <v>335</v>
      </c>
    </row>
    <row r="160" s="13" customFormat="1">
      <c r="A160" s="13"/>
      <c r="B160" s="236"/>
      <c r="C160" s="237"/>
      <c r="D160" s="229" t="s">
        <v>347</v>
      </c>
      <c r="E160" s="238" t="s">
        <v>19</v>
      </c>
      <c r="F160" s="239" t="s">
        <v>6061</v>
      </c>
      <c r="G160" s="237"/>
      <c r="H160" s="240">
        <v>1</v>
      </c>
      <c r="I160" s="241"/>
      <c r="J160" s="237"/>
      <c r="K160" s="237"/>
      <c r="L160" s="242"/>
      <c r="M160" s="243"/>
      <c r="N160" s="244"/>
      <c r="O160" s="244"/>
      <c r="P160" s="244"/>
      <c r="Q160" s="244"/>
      <c r="R160" s="244"/>
      <c r="S160" s="244"/>
      <c r="T160" s="244"/>
      <c r="U160" s="245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T160" s="246" t="s">
        <v>347</v>
      </c>
      <c r="AU160" s="246" t="s">
        <v>85</v>
      </c>
      <c r="AV160" s="13" t="s">
        <v>85</v>
      </c>
      <c r="AW160" s="13" t="s">
        <v>37</v>
      </c>
      <c r="AX160" s="13" t="s">
        <v>76</v>
      </c>
      <c r="AY160" s="246" t="s">
        <v>335</v>
      </c>
    </row>
    <row r="161" s="13" customFormat="1">
      <c r="A161" s="13"/>
      <c r="B161" s="236"/>
      <c r="C161" s="237"/>
      <c r="D161" s="229" t="s">
        <v>347</v>
      </c>
      <c r="E161" s="238" t="s">
        <v>19</v>
      </c>
      <c r="F161" s="239" t="s">
        <v>6062</v>
      </c>
      <c r="G161" s="237"/>
      <c r="H161" s="240">
        <v>1</v>
      </c>
      <c r="I161" s="241"/>
      <c r="J161" s="237"/>
      <c r="K161" s="237"/>
      <c r="L161" s="242"/>
      <c r="M161" s="243"/>
      <c r="N161" s="244"/>
      <c r="O161" s="244"/>
      <c r="P161" s="244"/>
      <c r="Q161" s="244"/>
      <c r="R161" s="244"/>
      <c r="S161" s="244"/>
      <c r="T161" s="244"/>
      <c r="U161" s="245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T161" s="246" t="s">
        <v>347</v>
      </c>
      <c r="AU161" s="246" t="s">
        <v>85</v>
      </c>
      <c r="AV161" s="13" t="s">
        <v>85</v>
      </c>
      <c r="AW161" s="13" t="s">
        <v>37</v>
      </c>
      <c r="AX161" s="13" t="s">
        <v>76</v>
      </c>
      <c r="AY161" s="246" t="s">
        <v>335</v>
      </c>
    </row>
    <row r="162" s="13" customFormat="1">
      <c r="A162" s="13"/>
      <c r="B162" s="236"/>
      <c r="C162" s="237"/>
      <c r="D162" s="229" t="s">
        <v>347</v>
      </c>
      <c r="E162" s="238" t="s">
        <v>19</v>
      </c>
      <c r="F162" s="239" t="s">
        <v>6063</v>
      </c>
      <c r="G162" s="237"/>
      <c r="H162" s="240">
        <v>1</v>
      </c>
      <c r="I162" s="241"/>
      <c r="J162" s="237"/>
      <c r="K162" s="237"/>
      <c r="L162" s="242"/>
      <c r="M162" s="243"/>
      <c r="N162" s="244"/>
      <c r="O162" s="244"/>
      <c r="P162" s="244"/>
      <c r="Q162" s="244"/>
      <c r="R162" s="244"/>
      <c r="S162" s="244"/>
      <c r="T162" s="244"/>
      <c r="U162" s="245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T162" s="246" t="s">
        <v>347</v>
      </c>
      <c r="AU162" s="246" t="s">
        <v>85</v>
      </c>
      <c r="AV162" s="13" t="s">
        <v>85</v>
      </c>
      <c r="AW162" s="13" t="s">
        <v>37</v>
      </c>
      <c r="AX162" s="13" t="s">
        <v>76</v>
      </c>
      <c r="AY162" s="246" t="s">
        <v>335</v>
      </c>
    </row>
    <row r="163" s="13" customFormat="1">
      <c r="A163" s="13"/>
      <c r="B163" s="236"/>
      <c r="C163" s="237"/>
      <c r="D163" s="229" t="s">
        <v>347</v>
      </c>
      <c r="E163" s="238" t="s">
        <v>19</v>
      </c>
      <c r="F163" s="239" t="s">
        <v>6064</v>
      </c>
      <c r="G163" s="237"/>
      <c r="H163" s="240">
        <v>1</v>
      </c>
      <c r="I163" s="241"/>
      <c r="J163" s="237"/>
      <c r="K163" s="237"/>
      <c r="L163" s="242"/>
      <c r="M163" s="243"/>
      <c r="N163" s="244"/>
      <c r="O163" s="244"/>
      <c r="P163" s="244"/>
      <c r="Q163" s="244"/>
      <c r="R163" s="244"/>
      <c r="S163" s="244"/>
      <c r="T163" s="244"/>
      <c r="U163" s="245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T163" s="246" t="s">
        <v>347</v>
      </c>
      <c r="AU163" s="246" t="s">
        <v>85</v>
      </c>
      <c r="AV163" s="13" t="s">
        <v>85</v>
      </c>
      <c r="AW163" s="13" t="s">
        <v>37</v>
      </c>
      <c r="AX163" s="13" t="s">
        <v>76</v>
      </c>
      <c r="AY163" s="246" t="s">
        <v>335</v>
      </c>
    </row>
    <row r="164" s="13" customFormat="1">
      <c r="A164" s="13"/>
      <c r="B164" s="236"/>
      <c r="C164" s="237"/>
      <c r="D164" s="229" t="s">
        <v>347</v>
      </c>
      <c r="E164" s="238" t="s">
        <v>19</v>
      </c>
      <c r="F164" s="239" t="s">
        <v>6065</v>
      </c>
      <c r="G164" s="237"/>
      <c r="H164" s="240">
        <v>1</v>
      </c>
      <c r="I164" s="241"/>
      <c r="J164" s="237"/>
      <c r="K164" s="237"/>
      <c r="L164" s="242"/>
      <c r="M164" s="243"/>
      <c r="N164" s="244"/>
      <c r="O164" s="244"/>
      <c r="P164" s="244"/>
      <c r="Q164" s="244"/>
      <c r="R164" s="244"/>
      <c r="S164" s="244"/>
      <c r="T164" s="244"/>
      <c r="U164" s="245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T164" s="246" t="s">
        <v>347</v>
      </c>
      <c r="AU164" s="246" t="s">
        <v>85</v>
      </c>
      <c r="AV164" s="13" t="s">
        <v>85</v>
      </c>
      <c r="AW164" s="13" t="s">
        <v>37</v>
      </c>
      <c r="AX164" s="13" t="s">
        <v>76</v>
      </c>
      <c r="AY164" s="246" t="s">
        <v>335</v>
      </c>
    </row>
    <row r="165" s="13" customFormat="1">
      <c r="A165" s="13"/>
      <c r="B165" s="236"/>
      <c r="C165" s="237"/>
      <c r="D165" s="229" t="s">
        <v>347</v>
      </c>
      <c r="E165" s="238" t="s">
        <v>19</v>
      </c>
      <c r="F165" s="239" t="s">
        <v>6066</v>
      </c>
      <c r="G165" s="237"/>
      <c r="H165" s="240">
        <v>1</v>
      </c>
      <c r="I165" s="241"/>
      <c r="J165" s="237"/>
      <c r="K165" s="237"/>
      <c r="L165" s="242"/>
      <c r="M165" s="243"/>
      <c r="N165" s="244"/>
      <c r="O165" s="244"/>
      <c r="P165" s="244"/>
      <c r="Q165" s="244"/>
      <c r="R165" s="244"/>
      <c r="S165" s="244"/>
      <c r="T165" s="244"/>
      <c r="U165" s="245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T165" s="246" t="s">
        <v>347</v>
      </c>
      <c r="AU165" s="246" t="s">
        <v>85</v>
      </c>
      <c r="AV165" s="13" t="s">
        <v>85</v>
      </c>
      <c r="AW165" s="13" t="s">
        <v>37</v>
      </c>
      <c r="AX165" s="13" t="s">
        <v>76</v>
      </c>
      <c r="AY165" s="246" t="s">
        <v>335</v>
      </c>
    </row>
    <row r="166" s="13" customFormat="1">
      <c r="A166" s="13"/>
      <c r="B166" s="236"/>
      <c r="C166" s="237"/>
      <c r="D166" s="229" t="s">
        <v>347</v>
      </c>
      <c r="E166" s="238" t="s">
        <v>19</v>
      </c>
      <c r="F166" s="239" t="s">
        <v>6067</v>
      </c>
      <c r="G166" s="237"/>
      <c r="H166" s="240">
        <v>1</v>
      </c>
      <c r="I166" s="241"/>
      <c r="J166" s="237"/>
      <c r="K166" s="237"/>
      <c r="L166" s="242"/>
      <c r="M166" s="243"/>
      <c r="N166" s="244"/>
      <c r="O166" s="244"/>
      <c r="P166" s="244"/>
      <c r="Q166" s="244"/>
      <c r="R166" s="244"/>
      <c r="S166" s="244"/>
      <c r="T166" s="244"/>
      <c r="U166" s="245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T166" s="246" t="s">
        <v>347</v>
      </c>
      <c r="AU166" s="246" t="s">
        <v>85</v>
      </c>
      <c r="AV166" s="13" t="s">
        <v>85</v>
      </c>
      <c r="AW166" s="13" t="s">
        <v>37</v>
      </c>
      <c r="AX166" s="13" t="s">
        <v>76</v>
      </c>
      <c r="AY166" s="246" t="s">
        <v>335</v>
      </c>
    </row>
    <row r="167" s="13" customFormat="1">
      <c r="A167" s="13"/>
      <c r="B167" s="236"/>
      <c r="C167" s="237"/>
      <c r="D167" s="229" t="s">
        <v>347</v>
      </c>
      <c r="E167" s="238" t="s">
        <v>19</v>
      </c>
      <c r="F167" s="239" t="s">
        <v>6068</v>
      </c>
      <c r="G167" s="237"/>
      <c r="H167" s="240">
        <v>1</v>
      </c>
      <c r="I167" s="241"/>
      <c r="J167" s="237"/>
      <c r="K167" s="237"/>
      <c r="L167" s="242"/>
      <c r="M167" s="243"/>
      <c r="N167" s="244"/>
      <c r="O167" s="244"/>
      <c r="P167" s="244"/>
      <c r="Q167" s="244"/>
      <c r="R167" s="244"/>
      <c r="S167" s="244"/>
      <c r="T167" s="244"/>
      <c r="U167" s="245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T167" s="246" t="s">
        <v>347</v>
      </c>
      <c r="AU167" s="246" t="s">
        <v>85</v>
      </c>
      <c r="AV167" s="13" t="s">
        <v>85</v>
      </c>
      <c r="AW167" s="13" t="s">
        <v>37</v>
      </c>
      <c r="AX167" s="13" t="s">
        <v>76</v>
      </c>
      <c r="AY167" s="246" t="s">
        <v>335</v>
      </c>
    </row>
    <row r="168" s="13" customFormat="1">
      <c r="A168" s="13"/>
      <c r="B168" s="236"/>
      <c r="C168" s="237"/>
      <c r="D168" s="229" t="s">
        <v>347</v>
      </c>
      <c r="E168" s="238" t="s">
        <v>19</v>
      </c>
      <c r="F168" s="239" t="s">
        <v>6069</v>
      </c>
      <c r="G168" s="237"/>
      <c r="H168" s="240">
        <v>1</v>
      </c>
      <c r="I168" s="241"/>
      <c r="J168" s="237"/>
      <c r="K168" s="237"/>
      <c r="L168" s="242"/>
      <c r="M168" s="243"/>
      <c r="N168" s="244"/>
      <c r="O168" s="244"/>
      <c r="P168" s="244"/>
      <c r="Q168" s="244"/>
      <c r="R168" s="244"/>
      <c r="S168" s="244"/>
      <c r="T168" s="244"/>
      <c r="U168" s="245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T168" s="246" t="s">
        <v>347</v>
      </c>
      <c r="AU168" s="246" t="s">
        <v>85</v>
      </c>
      <c r="AV168" s="13" t="s">
        <v>85</v>
      </c>
      <c r="AW168" s="13" t="s">
        <v>37</v>
      </c>
      <c r="AX168" s="13" t="s">
        <v>76</v>
      </c>
      <c r="AY168" s="246" t="s">
        <v>335</v>
      </c>
    </row>
    <row r="169" s="13" customFormat="1">
      <c r="A169" s="13"/>
      <c r="B169" s="236"/>
      <c r="C169" s="237"/>
      <c r="D169" s="229" t="s">
        <v>347</v>
      </c>
      <c r="E169" s="238" t="s">
        <v>19</v>
      </c>
      <c r="F169" s="239" t="s">
        <v>6070</v>
      </c>
      <c r="G169" s="237"/>
      <c r="H169" s="240">
        <v>1</v>
      </c>
      <c r="I169" s="241"/>
      <c r="J169" s="237"/>
      <c r="K169" s="237"/>
      <c r="L169" s="242"/>
      <c r="M169" s="243"/>
      <c r="N169" s="244"/>
      <c r="O169" s="244"/>
      <c r="P169" s="244"/>
      <c r="Q169" s="244"/>
      <c r="R169" s="244"/>
      <c r="S169" s="244"/>
      <c r="T169" s="244"/>
      <c r="U169" s="245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T169" s="246" t="s">
        <v>347</v>
      </c>
      <c r="AU169" s="246" t="s">
        <v>85</v>
      </c>
      <c r="AV169" s="13" t="s">
        <v>85</v>
      </c>
      <c r="AW169" s="13" t="s">
        <v>37</v>
      </c>
      <c r="AX169" s="13" t="s">
        <v>76</v>
      </c>
      <c r="AY169" s="246" t="s">
        <v>335</v>
      </c>
    </row>
    <row r="170" s="13" customFormat="1">
      <c r="A170" s="13"/>
      <c r="B170" s="236"/>
      <c r="C170" s="237"/>
      <c r="D170" s="229" t="s">
        <v>347</v>
      </c>
      <c r="E170" s="238" t="s">
        <v>19</v>
      </c>
      <c r="F170" s="239" t="s">
        <v>6071</v>
      </c>
      <c r="G170" s="237"/>
      <c r="H170" s="240">
        <v>1</v>
      </c>
      <c r="I170" s="241"/>
      <c r="J170" s="237"/>
      <c r="K170" s="237"/>
      <c r="L170" s="242"/>
      <c r="M170" s="243"/>
      <c r="N170" s="244"/>
      <c r="O170" s="244"/>
      <c r="P170" s="244"/>
      <c r="Q170" s="244"/>
      <c r="R170" s="244"/>
      <c r="S170" s="244"/>
      <c r="T170" s="244"/>
      <c r="U170" s="245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T170" s="246" t="s">
        <v>347</v>
      </c>
      <c r="AU170" s="246" t="s">
        <v>85</v>
      </c>
      <c r="AV170" s="13" t="s">
        <v>85</v>
      </c>
      <c r="AW170" s="13" t="s">
        <v>37</v>
      </c>
      <c r="AX170" s="13" t="s">
        <v>76</v>
      </c>
      <c r="AY170" s="246" t="s">
        <v>335</v>
      </c>
    </row>
    <row r="171" s="13" customFormat="1">
      <c r="A171" s="13"/>
      <c r="B171" s="236"/>
      <c r="C171" s="237"/>
      <c r="D171" s="229" t="s">
        <v>347</v>
      </c>
      <c r="E171" s="238" t="s">
        <v>19</v>
      </c>
      <c r="F171" s="239" t="s">
        <v>6072</v>
      </c>
      <c r="G171" s="237"/>
      <c r="H171" s="240">
        <v>1</v>
      </c>
      <c r="I171" s="241"/>
      <c r="J171" s="237"/>
      <c r="K171" s="237"/>
      <c r="L171" s="242"/>
      <c r="M171" s="243"/>
      <c r="N171" s="244"/>
      <c r="O171" s="244"/>
      <c r="P171" s="244"/>
      <c r="Q171" s="244"/>
      <c r="R171" s="244"/>
      <c r="S171" s="244"/>
      <c r="T171" s="244"/>
      <c r="U171" s="245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T171" s="246" t="s">
        <v>347</v>
      </c>
      <c r="AU171" s="246" t="s">
        <v>85</v>
      </c>
      <c r="AV171" s="13" t="s">
        <v>85</v>
      </c>
      <c r="AW171" s="13" t="s">
        <v>37</v>
      </c>
      <c r="AX171" s="13" t="s">
        <v>76</v>
      </c>
      <c r="AY171" s="246" t="s">
        <v>335</v>
      </c>
    </row>
    <row r="172" s="13" customFormat="1">
      <c r="A172" s="13"/>
      <c r="B172" s="236"/>
      <c r="C172" s="237"/>
      <c r="D172" s="229" t="s">
        <v>347</v>
      </c>
      <c r="E172" s="238" t="s">
        <v>19</v>
      </c>
      <c r="F172" s="239" t="s">
        <v>6073</v>
      </c>
      <c r="G172" s="237"/>
      <c r="H172" s="240">
        <v>1</v>
      </c>
      <c r="I172" s="241"/>
      <c r="J172" s="237"/>
      <c r="K172" s="237"/>
      <c r="L172" s="242"/>
      <c r="M172" s="243"/>
      <c r="N172" s="244"/>
      <c r="O172" s="244"/>
      <c r="P172" s="244"/>
      <c r="Q172" s="244"/>
      <c r="R172" s="244"/>
      <c r="S172" s="244"/>
      <c r="T172" s="244"/>
      <c r="U172" s="245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T172" s="246" t="s">
        <v>347</v>
      </c>
      <c r="AU172" s="246" t="s">
        <v>85</v>
      </c>
      <c r="AV172" s="13" t="s">
        <v>85</v>
      </c>
      <c r="AW172" s="13" t="s">
        <v>37</v>
      </c>
      <c r="AX172" s="13" t="s">
        <v>76</v>
      </c>
      <c r="AY172" s="246" t="s">
        <v>335</v>
      </c>
    </row>
    <row r="173" s="13" customFormat="1">
      <c r="A173" s="13"/>
      <c r="B173" s="236"/>
      <c r="C173" s="237"/>
      <c r="D173" s="229" t="s">
        <v>347</v>
      </c>
      <c r="E173" s="238" t="s">
        <v>19</v>
      </c>
      <c r="F173" s="239" t="s">
        <v>6074</v>
      </c>
      <c r="G173" s="237"/>
      <c r="H173" s="240">
        <v>1</v>
      </c>
      <c r="I173" s="241"/>
      <c r="J173" s="237"/>
      <c r="K173" s="237"/>
      <c r="L173" s="242"/>
      <c r="M173" s="243"/>
      <c r="N173" s="244"/>
      <c r="O173" s="244"/>
      <c r="P173" s="244"/>
      <c r="Q173" s="244"/>
      <c r="R173" s="244"/>
      <c r="S173" s="244"/>
      <c r="T173" s="244"/>
      <c r="U173" s="245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T173" s="246" t="s">
        <v>347</v>
      </c>
      <c r="AU173" s="246" t="s">
        <v>85</v>
      </c>
      <c r="AV173" s="13" t="s">
        <v>85</v>
      </c>
      <c r="AW173" s="13" t="s">
        <v>37</v>
      </c>
      <c r="AX173" s="13" t="s">
        <v>76</v>
      </c>
      <c r="AY173" s="246" t="s">
        <v>335</v>
      </c>
    </row>
    <row r="174" s="13" customFormat="1">
      <c r="A174" s="13"/>
      <c r="B174" s="236"/>
      <c r="C174" s="237"/>
      <c r="D174" s="229" t="s">
        <v>347</v>
      </c>
      <c r="E174" s="238" t="s">
        <v>19</v>
      </c>
      <c r="F174" s="239" t="s">
        <v>6075</v>
      </c>
      <c r="G174" s="237"/>
      <c r="H174" s="240">
        <v>1</v>
      </c>
      <c r="I174" s="241"/>
      <c r="J174" s="237"/>
      <c r="K174" s="237"/>
      <c r="L174" s="242"/>
      <c r="M174" s="243"/>
      <c r="N174" s="244"/>
      <c r="O174" s="244"/>
      <c r="P174" s="244"/>
      <c r="Q174" s="244"/>
      <c r="R174" s="244"/>
      <c r="S174" s="244"/>
      <c r="T174" s="244"/>
      <c r="U174" s="245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T174" s="246" t="s">
        <v>347</v>
      </c>
      <c r="AU174" s="246" t="s">
        <v>85</v>
      </c>
      <c r="AV174" s="13" t="s">
        <v>85</v>
      </c>
      <c r="AW174" s="13" t="s">
        <v>37</v>
      </c>
      <c r="AX174" s="13" t="s">
        <v>76</v>
      </c>
      <c r="AY174" s="246" t="s">
        <v>335</v>
      </c>
    </row>
    <row r="175" s="13" customFormat="1">
      <c r="A175" s="13"/>
      <c r="B175" s="236"/>
      <c r="C175" s="237"/>
      <c r="D175" s="229" t="s">
        <v>347</v>
      </c>
      <c r="E175" s="238" t="s">
        <v>19</v>
      </c>
      <c r="F175" s="239" t="s">
        <v>6076</v>
      </c>
      <c r="G175" s="237"/>
      <c r="H175" s="240">
        <v>1</v>
      </c>
      <c r="I175" s="241"/>
      <c r="J175" s="237"/>
      <c r="K175" s="237"/>
      <c r="L175" s="242"/>
      <c r="M175" s="243"/>
      <c r="N175" s="244"/>
      <c r="O175" s="244"/>
      <c r="P175" s="244"/>
      <c r="Q175" s="244"/>
      <c r="R175" s="244"/>
      <c r="S175" s="244"/>
      <c r="T175" s="244"/>
      <c r="U175" s="245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T175" s="246" t="s">
        <v>347</v>
      </c>
      <c r="AU175" s="246" t="s">
        <v>85</v>
      </c>
      <c r="AV175" s="13" t="s">
        <v>85</v>
      </c>
      <c r="AW175" s="13" t="s">
        <v>37</v>
      </c>
      <c r="AX175" s="13" t="s">
        <v>76</v>
      </c>
      <c r="AY175" s="246" t="s">
        <v>335</v>
      </c>
    </row>
    <row r="176" s="13" customFormat="1">
      <c r="A176" s="13"/>
      <c r="B176" s="236"/>
      <c r="C176" s="237"/>
      <c r="D176" s="229" t="s">
        <v>347</v>
      </c>
      <c r="E176" s="238" t="s">
        <v>19</v>
      </c>
      <c r="F176" s="239" t="s">
        <v>6077</v>
      </c>
      <c r="G176" s="237"/>
      <c r="H176" s="240">
        <v>1</v>
      </c>
      <c r="I176" s="241"/>
      <c r="J176" s="237"/>
      <c r="K176" s="237"/>
      <c r="L176" s="242"/>
      <c r="M176" s="243"/>
      <c r="N176" s="244"/>
      <c r="O176" s="244"/>
      <c r="P176" s="244"/>
      <c r="Q176" s="244"/>
      <c r="R176" s="244"/>
      <c r="S176" s="244"/>
      <c r="T176" s="244"/>
      <c r="U176" s="245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T176" s="246" t="s">
        <v>347</v>
      </c>
      <c r="AU176" s="246" t="s">
        <v>85</v>
      </c>
      <c r="AV176" s="13" t="s">
        <v>85</v>
      </c>
      <c r="AW176" s="13" t="s">
        <v>37</v>
      </c>
      <c r="AX176" s="13" t="s">
        <v>76</v>
      </c>
      <c r="AY176" s="246" t="s">
        <v>335</v>
      </c>
    </row>
    <row r="177" s="13" customFormat="1">
      <c r="A177" s="13"/>
      <c r="B177" s="236"/>
      <c r="C177" s="237"/>
      <c r="D177" s="229" t="s">
        <v>347</v>
      </c>
      <c r="E177" s="238" t="s">
        <v>19</v>
      </c>
      <c r="F177" s="239" t="s">
        <v>6078</v>
      </c>
      <c r="G177" s="237"/>
      <c r="H177" s="240">
        <v>1</v>
      </c>
      <c r="I177" s="241"/>
      <c r="J177" s="237"/>
      <c r="K177" s="237"/>
      <c r="L177" s="242"/>
      <c r="M177" s="243"/>
      <c r="N177" s="244"/>
      <c r="O177" s="244"/>
      <c r="P177" s="244"/>
      <c r="Q177" s="244"/>
      <c r="R177" s="244"/>
      <c r="S177" s="244"/>
      <c r="T177" s="244"/>
      <c r="U177" s="245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T177" s="246" t="s">
        <v>347</v>
      </c>
      <c r="AU177" s="246" t="s">
        <v>85</v>
      </c>
      <c r="AV177" s="13" t="s">
        <v>85</v>
      </c>
      <c r="AW177" s="13" t="s">
        <v>37</v>
      </c>
      <c r="AX177" s="13" t="s">
        <v>76</v>
      </c>
      <c r="AY177" s="246" t="s">
        <v>335</v>
      </c>
    </row>
    <row r="178" s="13" customFormat="1">
      <c r="A178" s="13"/>
      <c r="B178" s="236"/>
      <c r="C178" s="237"/>
      <c r="D178" s="229" t="s">
        <v>347</v>
      </c>
      <c r="E178" s="238" t="s">
        <v>19</v>
      </c>
      <c r="F178" s="239" t="s">
        <v>6079</v>
      </c>
      <c r="G178" s="237"/>
      <c r="H178" s="240">
        <v>1</v>
      </c>
      <c r="I178" s="241"/>
      <c r="J178" s="237"/>
      <c r="K178" s="237"/>
      <c r="L178" s="242"/>
      <c r="M178" s="243"/>
      <c r="N178" s="244"/>
      <c r="O178" s="244"/>
      <c r="P178" s="244"/>
      <c r="Q178" s="244"/>
      <c r="R178" s="244"/>
      <c r="S178" s="244"/>
      <c r="T178" s="244"/>
      <c r="U178" s="245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T178" s="246" t="s">
        <v>347</v>
      </c>
      <c r="AU178" s="246" t="s">
        <v>85</v>
      </c>
      <c r="AV178" s="13" t="s">
        <v>85</v>
      </c>
      <c r="AW178" s="13" t="s">
        <v>37</v>
      </c>
      <c r="AX178" s="13" t="s">
        <v>76</v>
      </c>
      <c r="AY178" s="246" t="s">
        <v>335</v>
      </c>
    </row>
    <row r="179" s="13" customFormat="1">
      <c r="A179" s="13"/>
      <c r="B179" s="236"/>
      <c r="C179" s="237"/>
      <c r="D179" s="229" t="s">
        <v>347</v>
      </c>
      <c r="E179" s="238" t="s">
        <v>19</v>
      </c>
      <c r="F179" s="239" t="s">
        <v>6080</v>
      </c>
      <c r="G179" s="237"/>
      <c r="H179" s="240">
        <v>1</v>
      </c>
      <c r="I179" s="241"/>
      <c r="J179" s="237"/>
      <c r="K179" s="237"/>
      <c r="L179" s="242"/>
      <c r="M179" s="243"/>
      <c r="N179" s="244"/>
      <c r="O179" s="244"/>
      <c r="P179" s="244"/>
      <c r="Q179" s="244"/>
      <c r="R179" s="244"/>
      <c r="S179" s="244"/>
      <c r="T179" s="244"/>
      <c r="U179" s="245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T179" s="246" t="s">
        <v>347</v>
      </c>
      <c r="AU179" s="246" t="s">
        <v>85</v>
      </c>
      <c r="AV179" s="13" t="s">
        <v>85</v>
      </c>
      <c r="AW179" s="13" t="s">
        <v>37</v>
      </c>
      <c r="AX179" s="13" t="s">
        <v>76</v>
      </c>
      <c r="AY179" s="246" t="s">
        <v>335</v>
      </c>
    </row>
    <row r="180" s="13" customFormat="1">
      <c r="A180" s="13"/>
      <c r="B180" s="236"/>
      <c r="C180" s="237"/>
      <c r="D180" s="229" t="s">
        <v>347</v>
      </c>
      <c r="E180" s="238" t="s">
        <v>19</v>
      </c>
      <c r="F180" s="239" t="s">
        <v>6081</v>
      </c>
      <c r="G180" s="237"/>
      <c r="H180" s="240">
        <v>1</v>
      </c>
      <c r="I180" s="241"/>
      <c r="J180" s="237"/>
      <c r="K180" s="237"/>
      <c r="L180" s="242"/>
      <c r="M180" s="243"/>
      <c r="N180" s="244"/>
      <c r="O180" s="244"/>
      <c r="P180" s="244"/>
      <c r="Q180" s="244"/>
      <c r="R180" s="244"/>
      <c r="S180" s="244"/>
      <c r="T180" s="244"/>
      <c r="U180" s="245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T180" s="246" t="s">
        <v>347</v>
      </c>
      <c r="AU180" s="246" t="s">
        <v>85</v>
      </c>
      <c r="AV180" s="13" t="s">
        <v>85</v>
      </c>
      <c r="AW180" s="13" t="s">
        <v>37</v>
      </c>
      <c r="AX180" s="13" t="s">
        <v>76</v>
      </c>
      <c r="AY180" s="246" t="s">
        <v>335</v>
      </c>
    </row>
    <row r="181" s="13" customFormat="1">
      <c r="A181" s="13"/>
      <c r="B181" s="236"/>
      <c r="C181" s="237"/>
      <c r="D181" s="229" t="s">
        <v>347</v>
      </c>
      <c r="E181" s="238" t="s">
        <v>19</v>
      </c>
      <c r="F181" s="239" t="s">
        <v>6082</v>
      </c>
      <c r="G181" s="237"/>
      <c r="H181" s="240">
        <v>1</v>
      </c>
      <c r="I181" s="241"/>
      <c r="J181" s="237"/>
      <c r="K181" s="237"/>
      <c r="L181" s="242"/>
      <c r="M181" s="243"/>
      <c r="N181" s="244"/>
      <c r="O181" s="244"/>
      <c r="P181" s="244"/>
      <c r="Q181" s="244"/>
      <c r="R181" s="244"/>
      <c r="S181" s="244"/>
      <c r="T181" s="244"/>
      <c r="U181" s="245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T181" s="246" t="s">
        <v>347</v>
      </c>
      <c r="AU181" s="246" t="s">
        <v>85</v>
      </c>
      <c r="AV181" s="13" t="s">
        <v>85</v>
      </c>
      <c r="AW181" s="13" t="s">
        <v>37</v>
      </c>
      <c r="AX181" s="13" t="s">
        <v>76</v>
      </c>
      <c r="AY181" s="246" t="s">
        <v>335</v>
      </c>
    </row>
    <row r="182" s="15" customFormat="1">
      <c r="A182" s="15"/>
      <c r="B182" s="267"/>
      <c r="C182" s="268"/>
      <c r="D182" s="229" t="s">
        <v>347</v>
      </c>
      <c r="E182" s="269" t="s">
        <v>19</v>
      </c>
      <c r="F182" s="270" t="s">
        <v>462</v>
      </c>
      <c r="G182" s="268"/>
      <c r="H182" s="271">
        <v>22</v>
      </c>
      <c r="I182" s="272"/>
      <c r="J182" s="268"/>
      <c r="K182" s="268"/>
      <c r="L182" s="273"/>
      <c r="M182" s="274"/>
      <c r="N182" s="275"/>
      <c r="O182" s="275"/>
      <c r="P182" s="275"/>
      <c r="Q182" s="275"/>
      <c r="R182" s="275"/>
      <c r="S182" s="275"/>
      <c r="T182" s="275"/>
      <c r="U182" s="276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T182" s="277" t="s">
        <v>347</v>
      </c>
      <c r="AU182" s="277" t="s">
        <v>85</v>
      </c>
      <c r="AV182" s="15" t="s">
        <v>103</v>
      </c>
      <c r="AW182" s="15" t="s">
        <v>37</v>
      </c>
      <c r="AX182" s="15" t="s">
        <v>83</v>
      </c>
      <c r="AY182" s="277" t="s">
        <v>335</v>
      </c>
    </row>
    <row r="183" s="2" customFormat="1" ht="21.75" customHeight="1">
      <c r="A183" s="40"/>
      <c r="B183" s="41"/>
      <c r="C183" s="216" t="s">
        <v>434</v>
      </c>
      <c r="D183" s="216" t="s">
        <v>337</v>
      </c>
      <c r="E183" s="217" t="s">
        <v>6136</v>
      </c>
      <c r="F183" s="218" t="s">
        <v>6137</v>
      </c>
      <c r="G183" s="219" t="s">
        <v>666</v>
      </c>
      <c r="H183" s="220">
        <v>3</v>
      </c>
      <c r="I183" s="221"/>
      <c r="J183" s="222">
        <f>ROUND(I183*H183,2)</f>
        <v>0</v>
      </c>
      <c r="K183" s="218" t="s">
        <v>341</v>
      </c>
      <c r="L183" s="46"/>
      <c r="M183" s="223" t="s">
        <v>19</v>
      </c>
      <c r="N183" s="224" t="s">
        <v>47</v>
      </c>
      <c r="O183" s="86"/>
      <c r="P183" s="225">
        <f>O183*H183</f>
        <v>0</v>
      </c>
      <c r="Q183" s="225">
        <v>0</v>
      </c>
      <c r="R183" s="225">
        <f>Q183*H183</f>
        <v>0</v>
      </c>
      <c r="S183" s="225">
        <v>0</v>
      </c>
      <c r="T183" s="225">
        <f>S183*H183</f>
        <v>0</v>
      </c>
      <c r="U183" s="226" t="s">
        <v>19</v>
      </c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R183" s="227" t="s">
        <v>103</v>
      </c>
      <c r="AT183" s="227" t="s">
        <v>337</v>
      </c>
      <c r="AU183" s="227" t="s">
        <v>85</v>
      </c>
      <c r="AY183" s="19" t="s">
        <v>335</v>
      </c>
      <c r="BE183" s="228">
        <f>IF(N183="základní",J183,0)</f>
        <v>0</v>
      </c>
      <c r="BF183" s="228">
        <f>IF(N183="snížená",J183,0)</f>
        <v>0</v>
      </c>
      <c r="BG183" s="228">
        <f>IF(N183="zákl. přenesená",J183,0)</f>
        <v>0</v>
      </c>
      <c r="BH183" s="228">
        <f>IF(N183="sníž. přenesená",J183,0)</f>
        <v>0</v>
      </c>
      <c r="BI183" s="228">
        <f>IF(N183="nulová",J183,0)</f>
        <v>0</v>
      </c>
      <c r="BJ183" s="19" t="s">
        <v>83</v>
      </c>
      <c r="BK183" s="228">
        <f>ROUND(I183*H183,2)</f>
        <v>0</v>
      </c>
      <c r="BL183" s="19" t="s">
        <v>103</v>
      </c>
      <c r="BM183" s="227" t="s">
        <v>6138</v>
      </c>
    </row>
    <row r="184" s="2" customFormat="1">
      <c r="A184" s="40"/>
      <c r="B184" s="41"/>
      <c r="C184" s="42"/>
      <c r="D184" s="229" t="s">
        <v>343</v>
      </c>
      <c r="E184" s="42"/>
      <c r="F184" s="230" t="s">
        <v>6139</v>
      </c>
      <c r="G184" s="42"/>
      <c r="H184" s="42"/>
      <c r="I184" s="231"/>
      <c r="J184" s="42"/>
      <c r="K184" s="42"/>
      <c r="L184" s="46"/>
      <c r="M184" s="232"/>
      <c r="N184" s="233"/>
      <c r="O184" s="86"/>
      <c r="P184" s="86"/>
      <c r="Q184" s="86"/>
      <c r="R184" s="86"/>
      <c r="S184" s="86"/>
      <c r="T184" s="86"/>
      <c r="U184" s="87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T184" s="19" t="s">
        <v>343</v>
      </c>
      <c r="AU184" s="19" t="s">
        <v>85</v>
      </c>
    </row>
    <row r="185" s="2" customFormat="1">
      <c r="A185" s="40"/>
      <c r="B185" s="41"/>
      <c r="C185" s="42"/>
      <c r="D185" s="234" t="s">
        <v>345</v>
      </c>
      <c r="E185" s="42"/>
      <c r="F185" s="235" t="s">
        <v>6140</v>
      </c>
      <c r="G185" s="42"/>
      <c r="H185" s="42"/>
      <c r="I185" s="231"/>
      <c r="J185" s="42"/>
      <c r="K185" s="42"/>
      <c r="L185" s="46"/>
      <c r="M185" s="232"/>
      <c r="N185" s="233"/>
      <c r="O185" s="86"/>
      <c r="P185" s="86"/>
      <c r="Q185" s="86"/>
      <c r="R185" s="86"/>
      <c r="S185" s="86"/>
      <c r="T185" s="86"/>
      <c r="U185" s="87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T185" s="19" t="s">
        <v>345</v>
      </c>
      <c r="AU185" s="19" t="s">
        <v>85</v>
      </c>
    </row>
    <row r="186" s="14" customFormat="1">
      <c r="A186" s="14"/>
      <c r="B186" s="247"/>
      <c r="C186" s="248"/>
      <c r="D186" s="229" t="s">
        <v>347</v>
      </c>
      <c r="E186" s="249" t="s">
        <v>19</v>
      </c>
      <c r="F186" s="250" t="s">
        <v>6060</v>
      </c>
      <c r="G186" s="248"/>
      <c r="H186" s="249" t="s">
        <v>19</v>
      </c>
      <c r="I186" s="251"/>
      <c r="J186" s="248"/>
      <c r="K186" s="248"/>
      <c r="L186" s="252"/>
      <c r="M186" s="253"/>
      <c r="N186" s="254"/>
      <c r="O186" s="254"/>
      <c r="P186" s="254"/>
      <c r="Q186" s="254"/>
      <c r="R186" s="254"/>
      <c r="S186" s="254"/>
      <c r="T186" s="254"/>
      <c r="U186" s="255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T186" s="256" t="s">
        <v>347</v>
      </c>
      <c r="AU186" s="256" t="s">
        <v>85</v>
      </c>
      <c r="AV186" s="14" t="s">
        <v>83</v>
      </c>
      <c r="AW186" s="14" t="s">
        <v>37</v>
      </c>
      <c r="AX186" s="14" t="s">
        <v>76</v>
      </c>
      <c r="AY186" s="256" t="s">
        <v>335</v>
      </c>
    </row>
    <row r="187" s="13" customFormat="1">
      <c r="A187" s="13"/>
      <c r="B187" s="236"/>
      <c r="C187" s="237"/>
      <c r="D187" s="229" t="s">
        <v>347</v>
      </c>
      <c r="E187" s="238" t="s">
        <v>19</v>
      </c>
      <c r="F187" s="239" t="s">
        <v>6088</v>
      </c>
      <c r="G187" s="237"/>
      <c r="H187" s="240">
        <v>1</v>
      </c>
      <c r="I187" s="241"/>
      <c r="J187" s="237"/>
      <c r="K187" s="237"/>
      <c r="L187" s="242"/>
      <c r="M187" s="243"/>
      <c r="N187" s="244"/>
      <c r="O187" s="244"/>
      <c r="P187" s="244"/>
      <c r="Q187" s="244"/>
      <c r="R187" s="244"/>
      <c r="S187" s="244"/>
      <c r="T187" s="244"/>
      <c r="U187" s="245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T187" s="246" t="s">
        <v>347</v>
      </c>
      <c r="AU187" s="246" t="s">
        <v>85</v>
      </c>
      <c r="AV187" s="13" t="s">
        <v>85</v>
      </c>
      <c r="AW187" s="13" t="s">
        <v>37</v>
      </c>
      <c r="AX187" s="13" t="s">
        <v>76</v>
      </c>
      <c r="AY187" s="246" t="s">
        <v>335</v>
      </c>
    </row>
    <row r="188" s="13" customFormat="1">
      <c r="A188" s="13"/>
      <c r="B188" s="236"/>
      <c r="C188" s="237"/>
      <c r="D188" s="229" t="s">
        <v>347</v>
      </c>
      <c r="E188" s="238" t="s">
        <v>19</v>
      </c>
      <c r="F188" s="239" t="s">
        <v>6063</v>
      </c>
      <c r="G188" s="237"/>
      <c r="H188" s="240">
        <v>1</v>
      </c>
      <c r="I188" s="241"/>
      <c r="J188" s="237"/>
      <c r="K188" s="237"/>
      <c r="L188" s="242"/>
      <c r="M188" s="243"/>
      <c r="N188" s="244"/>
      <c r="O188" s="244"/>
      <c r="P188" s="244"/>
      <c r="Q188" s="244"/>
      <c r="R188" s="244"/>
      <c r="S188" s="244"/>
      <c r="T188" s="244"/>
      <c r="U188" s="245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T188" s="246" t="s">
        <v>347</v>
      </c>
      <c r="AU188" s="246" t="s">
        <v>85</v>
      </c>
      <c r="AV188" s="13" t="s">
        <v>85</v>
      </c>
      <c r="AW188" s="13" t="s">
        <v>37</v>
      </c>
      <c r="AX188" s="13" t="s">
        <v>76</v>
      </c>
      <c r="AY188" s="246" t="s">
        <v>335</v>
      </c>
    </row>
    <row r="189" s="13" customFormat="1">
      <c r="A189" s="13"/>
      <c r="B189" s="236"/>
      <c r="C189" s="237"/>
      <c r="D189" s="229" t="s">
        <v>347</v>
      </c>
      <c r="E189" s="238" t="s">
        <v>19</v>
      </c>
      <c r="F189" s="239" t="s">
        <v>6089</v>
      </c>
      <c r="G189" s="237"/>
      <c r="H189" s="240">
        <v>1</v>
      </c>
      <c r="I189" s="241"/>
      <c r="J189" s="237"/>
      <c r="K189" s="237"/>
      <c r="L189" s="242"/>
      <c r="M189" s="243"/>
      <c r="N189" s="244"/>
      <c r="O189" s="244"/>
      <c r="P189" s="244"/>
      <c r="Q189" s="244"/>
      <c r="R189" s="244"/>
      <c r="S189" s="244"/>
      <c r="T189" s="244"/>
      <c r="U189" s="245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T189" s="246" t="s">
        <v>347</v>
      </c>
      <c r="AU189" s="246" t="s">
        <v>85</v>
      </c>
      <c r="AV189" s="13" t="s">
        <v>85</v>
      </c>
      <c r="AW189" s="13" t="s">
        <v>37</v>
      </c>
      <c r="AX189" s="13" t="s">
        <v>76</v>
      </c>
      <c r="AY189" s="246" t="s">
        <v>335</v>
      </c>
    </row>
    <row r="190" s="15" customFormat="1">
      <c r="A190" s="15"/>
      <c r="B190" s="267"/>
      <c r="C190" s="268"/>
      <c r="D190" s="229" t="s">
        <v>347</v>
      </c>
      <c r="E190" s="269" t="s">
        <v>19</v>
      </c>
      <c r="F190" s="270" t="s">
        <v>462</v>
      </c>
      <c r="G190" s="268"/>
      <c r="H190" s="271">
        <v>3</v>
      </c>
      <c r="I190" s="272"/>
      <c r="J190" s="268"/>
      <c r="K190" s="268"/>
      <c r="L190" s="273"/>
      <c r="M190" s="274"/>
      <c r="N190" s="275"/>
      <c r="O190" s="275"/>
      <c r="P190" s="275"/>
      <c r="Q190" s="275"/>
      <c r="R190" s="275"/>
      <c r="S190" s="275"/>
      <c r="T190" s="275"/>
      <c r="U190" s="276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T190" s="277" t="s">
        <v>347</v>
      </c>
      <c r="AU190" s="277" t="s">
        <v>85</v>
      </c>
      <c r="AV190" s="15" t="s">
        <v>103</v>
      </c>
      <c r="AW190" s="15" t="s">
        <v>37</v>
      </c>
      <c r="AX190" s="15" t="s">
        <v>83</v>
      </c>
      <c r="AY190" s="277" t="s">
        <v>335</v>
      </c>
    </row>
    <row r="191" s="2" customFormat="1" ht="21.75" customHeight="1">
      <c r="A191" s="40"/>
      <c r="B191" s="41"/>
      <c r="C191" s="216" t="s">
        <v>8</v>
      </c>
      <c r="D191" s="216" t="s">
        <v>337</v>
      </c>
      <c r="E191" s="217" t="s">
        <v>6141</v>
      </c>
      <c r="F191" s="218" t="s">
        <v>6142</v>
      </c>
      <c r="G191" s="219" t="s">
        <v>666</v>
      </c>
      <c r="H191" s="220">
        <v>1</v>
      </c>
      <c r="I191" s="221"/>
      <c r="J191" s="222">
        <f>ROUND(I191*H191,2)</f>
        <v>0</v>
      </c>
      <c r="K191" s="218" t="s">
        <v>341</v>
      </c>
      <c r="L191" s="46"/>
      <c r="M191" s="223" t="s">
        <v>19</v>
      </c>
      <c r="N191" s="224" t="s">
        <v>47</v>
      </c>
      <c r="O191" s="86"/>
      <c r="P191" s="225">
        <f>O191*H191</f>
        <v>0</v>
      </c>
      <c r="Q191" s="225">
        <v>0</v>
      </c>
      <c r="R191" s="225">
        <f>Q191*H191</f>
        <v>0</v>
      </c>
      <c r="S191" s="225">
        <v>0</v>
      </c>
      <c r="T191" s="225">
        <f>S191*H191</f>
        <v>0</v>
      </c>
      <c r="U191" s="226" t="s">
        <v>19</v>
      </c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R191" s="227" t="s">
        <v>103</v>
      </c>
      <c r="AT191" s="227" t="s">
        <v>337</v>
      </c>
      <c r="AU191" s="227" t="s">
        <v>85</v>
      </c>
      <c r="AY191" s="19" t="s">
        <v>335</v>
      </c>
      <c r="BE191" s="228">
        <f>IF(N191="základní",J191,0)</f>
        <v>0</v>
      </c>
      <c r="BF191" s="228">
        <f>IF(N191="snížená",J191,0)</f>
        <v>0</v>
      </c>
      <c r="BG191" s="228">
        <f>IF(N191="zákl. přenesená",J191,0)</f>
        <v>0</v>
      </c>
      <c r="BH191" s="228">
        <f>IF(N191="sníž. přenesená",J191,0)</f>
        <v>0</v>
      </c>
      <c r="BI191" s="228">
        <f>IF(N191="nulová",J191,0)</f>
        <v>0</v>
      </c>
      <c r="BJ191" s="19" t="s">
        <v>83</v>
      </c>
      <c r="BK191" s="228">
        <f>ROUND(I191*H191,2)</f>
        <v>0</v>
      </c>
      <c r="BL191" s="19" t="s">
        <v>103</v>
      </c>
      <c r="BM191" s="227" t="s">
        <v>6143</v>
      </c>
    </row>
    <row r="192" s="2" customFormat="1">
      <c r="A192" s="40"/>
      <c r="B192" s="41"/>
      <c r="C192" s="42"/>
      <c r="D192" s="229" t="s">
        <v>343</v>
      </c>
      <c r="E192" s="42"/>
      <c r="F192" s="230" t="s">
        <v>6144</v>
      </c>
      <c r="G192" s="42"/>
      <c r="H192" s="42"/>
      <c r="I192" s="231"/>
      <c r="J192" s="42"/>
      <c r="K192" s="42"/>
      <c r="L192" s="46"/>
      <c r="M192" s="232"/>
      <c r="N192" s="233"/>
      <c r="O192" s="86"/>
      <c r="P192" s="86"/>
      <c r="Q192" s="86"/>
      <c r="R192" s="86"/>
      <c r="S192" s="86"/>
      <c r="T192" s="86"/>
      <c r="U192" s="87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T192" s="19" t="s">
        <v>343</v>
      </c>
      <c r="AU192" s="19" t="s">
        <v>85</v>
      </c>
    </row>
    <row r="193" s="2" customFormat="1">
      <c r="A193" s="40"/>
      <c r="B193" s="41"/>
      <c r="C193" s="42"/>
      <c r="D193" s="234" t="s">
        <v>345</v>
      </c>
      <c r="E193" s="42"/>
      <c r="F193" s="235" t="s">
        <v>6145</v>
      </c>
      <c r="G193" s="42"/>
      <c r="H193" s="42"/>
      <c r="I193" s="231"/>
      <c r="J193" s="42"/>
      <c r="K193" s="42"/>
      <c r="L193" s="46"/>
      <c r="M193" s="232"/>
      <c r="N193" s="233"/>
      <c r="O193" s="86"/>
      <c r="P193" s="86"/>
      <c r="Q193" s="86"/>
      <c r="R193" s="86"/>
      <c r="S193" s="86"/>
      <c r="T193" s="86"/>
      <c r="U193" s="87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T193" s="19" t="s">
        <v>345</v>
      </c>
      <c r="AU193" s="19" t="s">
        <v>85</v>
      </c>
    </row>
    <row r="194" s="14" customFormat="1">
      <c r="A194" s="14"/>
      <c r="B194" s="247"/>
      <c r="C194" s="248"/>
      <c r="D194" s="229" t="s">
        <v>347</v>
      </c>
      <c r="E194" s="249" t="s">
        <v>19</v>
      </c>
      <c r="F194" s="250" t="s">
        <v>6060</v>
      </c>
      <c r="G194" s="248"/>
      <c r="H194" s="249" t="s">
        <v>19</v>
      </c>
      <c r="I194" s="251"/>
      <c r="J194" s="248"/>
      <c r="K194" s="248"/>
      <c r="L194" s="252"/>
      <c r="M194" s="253"/>
      <c r="N194" s="254"/>
      <c r="O194" s="254"/>
      <c r="P194" s="254"/>
      <c r="Q194" s="254"/>
      <c r="R194" s="254"/>
      <c r="S194" s="254"/>
      <c r="T194" s="254"/>
      <c r="U194" s="255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T194" s="256" t="s">
        <v>347</v>
      </c>
      <c r="AU194" s="256" t="s">
        <v>85</v>
      </c>
      <c r="AV194" s="14" t="s">
        <v>83</v>
      </c>
      <c r="AW194" s="14" t="s">
        <v>37</v>
      </c>
      <c r="AX194" s="14" t="s">
        <v>76</v>
      </c>
      <c r="AY194" s="256" t="s">
        <v>335</v>
      </c>
    </row>
    <row r="195" s="13" customFormat="1">
      <c r="A195" s="13"/>
      <c r="B195" s="236"/>
      <c r="C195" s="237"/>
      <c r="D195" s="229" t="s">
        <v>347</v>
      </c>
      <c r="E195" s="238" t="s">
        <v>19</v>
      </c>
      <c r="F195" s="239" t="s">
        <v>6095</v>
      </c>
      <c r="G195" s="237"/>
      <c r="H195" s="240">
        <v>1</v>
      </c>
      <c r="I195" s="241"/>
      <c r="J195" s="237"/>
      <c r="K195" s="237"/>
      <c r="L195" s="242"/>
      <c r="M195" s="243"/>
      <c r="N195" s="244"/>
      <c r="O195" s="244"/>
      <c r="P195" s="244"/>
      <c r="Q195" s="244"/>
      <c r="R195" s="244"/>
      <c r="S195" s="244"/>
      <c r="T195" s="244"/>
      <c r="U195" s="245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T195" s="246" t="s">
        <v>347</v>
      </c>
      <c r="AU195" s="246" t="s">
        <v>85</v>
      </c>
      <c r="AV195" s="13" t="s">
        <v>85</v>
      </c>
      <c r="AW195" s="13" t="s">
        <v>37</v>
      </c>
      <c r="AX195" s="13" t="s">
        <v>76</v>
      </c>
      <c r="AY195" s="246" t="s">
        <v>335</v>
      </c>
    </row>
    <row r="196" s="15" customFormat="1">
      <c r="A196" s="15"/>
      <c r="B196" s="267"/>
      <c r="C196" s="268"/>
      <c r="D196" s="229" t="s">
        <v>347</v>
      </c>
      <c r="E196" s="269" t="s">
        <v>19</v>
      </c>
      <c r="F196" s="270" t="s">
        <v>462</v>
      </c>
      <c r="G196" s="268"/>
      <c r="H196" s="271">
        <v>1</v>
      </c>
      <c r="I196" s="272"/>
      <c r="J196" s="268"/>
      <c r="K196" s="268"/>
      <c r="L196" s="273"/>
      <c r="M196" s="274"/>
      <c r="N196" s="275"/>
      <c r="O196" s="275"/>
      <c r="P196" s="275"/>
      <c r="Q196" s="275"/>
      <c r="R196" s="275"/>
      <c r="S196" s="275"/>
      <c r="T196" s="275"/>
      <c r="U196" s="276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T196" s="277" t="s">
        <v>347</v>
      </c>
      <c r="AU196" s="277" t="s">
        <v>85</v>
      </c>
      <c r="AV196" s="15" t="s">
        <v>103</v>
      </c>
      <c r="AW196" s="15" t="s">
        <v>37</v>
      </c>
      <c r="AX196" s="15" t="s">
        <v>83</v>
      </c>
      <c r="AY196" s="277" t="s">
        <v>335</v>
      </c>
    </row>
    <row r="197" s="2" customFormat="1" ht="21.75" customHeight="1">
      <c r="A197" s="40"/>
      <c r="B197" s="41"/>
      <c r="C197" s="216" t="s">
        <v>454</v>
      </c>
      <c r="D197" s="216" t="s">
        <v>337</v>
      </c>
      <c r="E197" s="217" t="s">
        <v>6146</v>
      </c>
      <c r="F197" s="218" t="s">
        <v>6147</v>
      </c>
      <c r="G197" s="219" t="s">
        <v>666</v>
      </c>
      <c r="H197" s="220">
        <v>1</v>
      </c>
      <c r="I197" s="221"/>
      <c r="J197" s="222">
        <f>ROUND(I197*H197,2)</f>
        <v>0</v>
      </c>
      <c r="K197" s="218" t="s">
        <v>341</v>
      </c>
      <c r="L197" s="46"/>
      <c r="M197" s="223" t="s">
        <v>19</v>
      </c>
      <c r="N197" s="224" t="s">
        <v>47</v>
      </c>
      <c r="O197" s="86"/>
      <c r="P197" s="225">
        <f>O197*H197</f>
        <v>0</v>
      </c>
      <c r="Q197" s="225">
        <v>0</v>
      </c>
      <c r="R197" s="225">
        <f>Q197*H197</f>
        <v>0</v>
      </c>
      <c r="S197" s="225">
        <v>0</v>
      </c>
      <c r="T197" s="225">
        <f>S197*H197</f>
        <v>0</v>
      </c>
      <c r="U197" s="226" t="s">
        <v>19</v>
      </c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R197" s="227" t="s">
        <v>103</v>
      </c>
      <c r="AT197" s="227" t="s">
        <v>337</v>
      </c>
      <c r="AU197" s="227" t="s">
        <v>85</v>
      </c>
      <c r="AY197" s="19" t="s">
        <v>335</v>
      </c>
      <c r="BE197" s="228">
        <f>IF(N197="základní",J197,0)</f>
        <v>0</v>
      </c>
      <c r="BF197" s="228">
        <f>IF(N197="snížená",J197,0)</f>
        <v>0</v>
      </c>
      <c r="BG197" s="228">
        <f>IF(N197="zákl. přenesená",J197,0)</f>
        <v>0</v>
      </c>
      <c r="BH197" s="228">
        <f>IF(N197="sníž. přenesená",J197,0)</f>
        <v>0</v>
      </c>
      <c r="BI197" s="228">
        <f>IF(N197="nulová",J197,0)</f>
        <v>0</v>
      </c>
      <c r="BJ197" s="19" t="s">
        <v>83</v>
      </c>
      <c r="BK197" s="228">
        <f>ROUND(I197*H197,2)</f>
        <v>0</v>
      </c>
      <c r="BL197" s="19" t="s">
        <v>103</v>
      </c>
      <c r="BM197" s="227" t="s">
        <v>6148</v>
      </c>
    </row>
    <row r="198" s="2" customFormat="1">
      <c r="A198" s="40"/>
      <c r="B198" s="41"/>
      <c r="C198" s="42"/>
      <c r="D198" s="229" t="s">
        <v>343</v>
      </c>
      <c r="E198" s="42"/>
      <c r="F198" s="230" t="s">
        <v>6149</v>
      </c>
      <c r="G198" s="42"/>
      <c r="H198" s="42"/>
      <c r="I198" s="231"/>
      <c r="J198" s="42"/>
      <c r="K198" s="42"/>
      <c r="L198" s="46"/>
      <c r="M198" s="232"/>
      <c r="N198" s="233"/>
      <c r="O198" s="86"/>
      <c r="P198" s="86"/>
      <c r="Q198" s="86"/>
      <c r="R198" s="86"/>
      <c r="S198" s="86"/>
      <c r="T198" s="86"/>
      <c r="U198" s="87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T198" s="19" t="s">
        <v>343</v>
      </c>
      <c r="AU198" s="19" t="s">
        <v>85</v>
      </c>
    </row>
    <row r="199" s="2" customFormat="1">
      <c r="A199" s="40"/>
      <c r="B199" s="41"/>
      <c r="C199" s="42"/>
      <c r="D199" s="234" t="s">
        <v>345</v>
      </c>
      <c r="E199" s="42"/>
      <c r="F199" s="235" t="s">
        <v>6150</v>
      </c>
      <c r="G199" s="42"/>
      <c r="H199" s="42"/>
      <c r="I199" s="231"/>
      <c r="J199" s="42"/>
      <c r="K199" s="42"/>
      <c r="L199" s="46"/>
      <c r="M199" s="232"/>
      <c r="N199" s="233"/>
      <c r="O199" s="86"/>
      <c r="P199" s="86"/>
      <c r="Q199" s="86"/>
      <c r="R199" s="86"/>
      <c r="S199" s="86"/>
      <c r="T199" s="86"/>
      <c r="U199" s="87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T199" s="19" t="s">
        <v>345</v>
      </c>
      <c r="AU199" s="19" t="s">
        <v>85</v>
      </c>
    </row>
    <row r="200" s="14" customFormat="1">
      <c r="A200" s="14"/>
      <c r="B200" s="247"/>
      <c r="C200" s="248"/>
      <c r="D200" s="229" t="s">
        <v>347</v>
      </c>
      <c r="E200" s="249" t="s">
        <v>19</v>
      </c>
      <c r="F200" s="250" t="s">
        <v>6060</v>
      </c>
      <c r="G200" s="248"/>
      <c r="H200" s="249" t="s">
        <v>19</v>
      </c>
      <c r="I200" s="251"/>
      <c r="J200" s="248"/>
      <c r="K200" s="248"/>
      <c r="L200" s="252"/>
      <c r="M200" s="253"/>
      <c r="N200" s="254"/>
      <c r="O200" s="254"/>
      <c r="P200" s="254"/>
      <c r="Q200" s="254"/>
      <c r="R200" s="254"/>
      <c r="S200" s="254"/>
      <c r="T200" s="254"/>
      <c r="U200" s="255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T200" s="256" t="s">
        <v>347</v>
      </c>
      <c r="AU200" s="256" t="s">
        <v>85</v>
      </c>
      <c r="AV200" s="14" t="s">
        <v>83</v>
      </c>
      <c r="AW200" s="14" t="s">
        <v>37</v>
      </c>
      <c r="AX200" s="14" t="s">
        <v>76</v>
      </c>
      <c r="AY200" s="256" t="s">
        <v>335</v>
      </c>
    </row>
    <row r="201" s="13" customFormat="1">
      <c r="A201" s="13"/>
      <c r="B201" s="236"/>
      <c r="C201" s="237"/>
      <c r="D201" s="229" t="s">
        <v>347</v>
      </c>
      <c r="E201" s="238" t="s">
        <v>19</v>
      </c>
      <c r="F201" s="239" t="s">
        <v>6101</v>
      </c>
      <c r="G201" s="237"/>
      <c r="H201" s="240">
        <v>1</v>
      </c>
      <c r="I201" s="241"/>
      <c r="J201" s="237"/>
      <c r="K201" s="237"/>
      <c r="L201" s="242"/>
      <c r="M201" s="243"/>
      <c r="N201" s="244"/>
      <c r="O201" s="244"/>
      <c r="P201" s="244"/>
      <c r="Q201" s="244"/>
      <c r="R201" s="244"/>
      <c r="S201" s="244"/>
      <c r="T201" s="244"/>
      <c r="U201" s="245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T201" s="246" t="s">
        <v>347</v>
      </c>
      <c r="AU201" s="246" t="s">
        <v>85</v>
      </c>
      <c r="AV201" s="13" t="s">
        <v>85</v>
      </c>
      <c r="AW201" s="13" t="s">
        <v>37</v>
      </c>
      <c r="AX201" s="13" t="s">
        <v>83</v>
      </c>
      <c r="AY201" s="246" t="s">
        <v>335</v>
      </c>
    </row>
    <row r="202" s="2" customFormat="1" ht="21.75" customHeight="1">
      <c r="A202" s="40"/>
      <c r="B202" s="41"/>
      <c r="C202" s="216" t="s">
        <v>471</v>
      </c>
      <c r="D202" s="216" t="s">
        <v>337</v>
      </c>
      <c r="E202" s="217" t="s">
        <v>6151</v>
      </c>
      <c r="F202" s="218" t="s">
        <v>6152</v>
      </c>
      <c r="G202" s="219" t="s">
        <v>666</v>
      </c>
      <c r="H202" s="220">
        <v>1</v>
      </c>
      <c r="I202" s="221"/>
      <c r="J202" s="222">
        <f>ROUND(I202*H202,2)</f>
        <v>0</v>
      </c>
      <c r="K202" s="218" t="s">
        <v>341</v>
      </c>
      <c r="L202" s="46"/>
      <c r="M202" s="223" t="s">
        <v>19</v>
      </c>
      <c r="N202" s="224" t="s">
        <v>47</v>
      </c>
      <c r="O202" s="86"/>
      <c r="P202" s="225">
        <f>O202*H202</f>
        <v>0</v>
      </c>
      <c r="Q202" s="225">
        <v>0</v>
      </c>
      <c r="R202" s="225">
        <f>Q202*H202</f>
        <v>0</v>
      </c>
      <c r="S202" s="225">
        <v>0</v>
      </c>
      <c r="T202" s="225">
        <f>S202*H202</f>
        <v>0</v>
      </c>
      <c r="U202" s="226" t="s">
        <v>19</v>
      </c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R202" s="227" t="s">
        <v>103</v>
      </c>
      <c r="AT202" s="227" t="s">
        <v>337</v>
      </c>
      <c r="AU202" s="227" t="s">
        <v>85</v>
      </c>
      <c r="AY202" s="19" t="s">
        <v>335</v>
      </c>
      <c r="BE202" s="228">
        <f>IF(N202="základní",J202,0)</f>
        <v>0</v>
      </c>
      <c r="BF202" s="228">
        <f>IF(N202="snížená",J202,0)</f>
        <v>0</v>
      </c>
      <c r="BG202" s="228">
        <f>IF(N202="zákl. přenesená",J202,0)</f>
        <v>0</v>
      </c>
      <c r="BH202" s="228">
        <f>IF(N202="sníž. přenesená",J202,0)</f>
        <v>0</v>
      </c>
      <c r="BI202" s="228">
        <f>IF(N202="nulová",J202,0)</f>
        <v>0</v>
      </c>
      <c r="BJ202" s="19" t="s">
        <v>83</v>
      </c>
      <c r="BK202" s="228">
        <f>ROUND(I202*H202,2)</f>
        <v>0</v>
      </c>
      <c r="BL202" s="19" t="s">
        <v>103</v>
      </c>
      <c r="BM202" s="227" t="s">
        <v>6153</v>
      </c>
    </row>
    <row r="203" s="2" customFormat="1">
      <c r="A203" s="40"/>
      <c r="B203" s="41"/>
      <c r="C203" s="42"/>
      <c r="D203" s="229" t="s">
        <v>343</v>
      </c>
      <c r="E203" s="42"/>
      <c r="F203" s="230" t="s">
        <v>6154</v>
      </c>
      <c r="G203" s="42"/>
      <c r="H203" s="42"/>
      <c r="I203" s="231"/>
      <c r="J203" s="42"/>
      <c r="K203" s="42"/>
      <c r="L203" s="46"/>
      <c r="M203" s="232"/>
      <c r="N203" s="233"/>
      <c r="O203" s="86"/>
      <c r="P203" s="86"/>
      <c r="Q203" s="86"/>
      <c r="R203" s="86"/>
      <c r="S203" s="86"/>
      <c r="T203" s="86"/>
      <c r="U203" s="87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T203" s="19" t="s">
        <v>343</v>
      </c>
      <c r="AU203" s="19" t="s">
        <v>85</v>
      </c>
    </row>
    <row r="204" s="2" customFormat="1">
      <c r="A204" s="40"/>
      <c r="B204" s="41"/>
      <c r="C204" s="42"/>
      <c r="D204" s="234" t="s">
        <v>345</v>
      </c>
      <c r="E204" s="42"/>
      <c r="F204" s="235" t="s">
        <v>6155</v>
      </c>
      <c r="G204" s="42"/>
      <c r="H204" s="42"/>
      <c r="I204" s="231"/>
      <c r="J204" s="42"/>
      <c r="K204" s="42"/>
      <c r="L204" s="46"/>
      <c r="M204" s="232"/>
      <c r="N204" s="233"/>
      <c r="O204" s="86"/>
      <c r="P204" s="86"/>
      <c r="Q204" s="86"/>
      <c r="R204" s="86"/>
      <c r="S204" s="86"/>
      <c r="T204" s="86"/>
      <c r="U204" s="87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T204" s="19" t="s">
        <v>345</v>
      </c>
      <c r="AU204" s="19" t="s">
        <v>85</v>
      </c>
    </row>
    <row r="205" s="14" customFormat="1">
      <c r="A205" s="14"/>
      <c r="B205" s="247"/>
      <c r="C205" s="248"/>
      <c r="D205" s="229" t="s">
        <v>347</v>
      </c>
      <c r="E205" s="249" t="s">
        <v>19</v>
      </c>
      <c r="F205" s="250" t="s">
        <v>6060</v>
      </c>
      <c r="G205" s="248"/>
      <c r="H205" s="249" t="s">
        <v>19</v>
      </c>
      <c r="I205" s="251"/>
      <c r="J205" s="248"/>
      <c r="K205" s="248"/>
      <c r="L205" s="252"/>
      <c r="M205" s="253"/>
      <c r="N205" s="254"/>
      <c r="O205" s="254"/>
      <c r="P205" s="254"/>
      <c r="Q205" s="254"/>
      <c r="R205" s="254"/>
      <c r="S205" s="254"/>
      <c r="T205" s="254"/>
      <c r="U205" s="255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T205" s="256" t="s">
        <v>347</v>
      </c>
      <c r="AU205" s="256" t="s">
        <v>85</v>
      </c>
      <c r="AV205" s="14" t="s">
        <v>83</v>
      </c>
      <c r="AW205" s="14" t="s">
        <v>37</v>
      </c>
      <c r="AX205" s="14" t="s">
        <v>76</v>
      </c>
      <c r="AY205" s="256" t="s">
        <v>335</v>
      </c>
    </row>
    <row r="206" s="13" customFormat="1">
      <c r="A206" s="13"/>
      <c r="B206" s="236"/>
      <c r="C206" s="237"/>
      <c r="D206" s="229" t="s">
        <v>347</v>
      </c>
      <c r="E206" s="238" t="s">
        <v>19</v>
      </c>
      <c r="F206" s="239" t="s">
        <v>6107</v>
      </c>
      <c r="G206" s="237"/>
      <c r="H206" s="240">
        <v>1</v>
      </c>
      <c r="I206" s="241"/>
      <c r="J206" s="237"/>
      <c r="K206" s="237"/>
      <c r="L206" s="242"/>
      <c r="M206" s="243"/>
      <c r="N206" s="244"/>
      <c r="O206" s="244"/>
      <c r="P206" s="244"/>
      <c r="Q206" s="244"/>
      <c r="R206" s="244"/>
      <c r="S206" s="244"/>
      <c r="T206" s="244"/>
      <c r="U206" s="245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T206" s="246" t="s">
        <v>347</v>
      </c>
      <c r="AU206" s="246" t="s">
        <v>85</v>
      </c>
      <c r="AV206" s="13" t="s">
        <v>85</v>
      </c>
      <c r="AW206" s="13" t="s">
        <v>37</v>
      </c>
      <c r="AX206" s="13" t="s">
        <v>83</v>
      </c>
      <c r="AY206" s="246" t="s">
        <v>335</v>
      </c>
    </row>
    <row r="207" s="2" customFormat="1" ht="21.75" customHeight="1">
      <c r="A207" s="40"/>
      <c r="B207" s="41"/>
      <c r="C207" s="216" t="s">
        <v>478</v>
      </c>
      <c r="D207" s="216" t="s">
        <v>337</v>
      </c>
      <c r="E207" s="217" t="s">
        <v>6156</v>
      </c>
      <c r="F207" s="218" t="s">
        <v>6157</v>
      </c>
      <c r="G207" s="219" t="s">
        <v>666</v>
      </c>
      <c r="H207" s="220">
        <v>35</v>
      </c>
      <c r="I207" s="221"/>
      <c r="J207" s="222">
        <f>ROUND(I207*H207,2)</f>
        <v>0</v>
      </c>
      <c r="K207" s="218" t="s">
        <v>341</v>
      </c>
      <c r="L207" s="46"/>
      <c r="M207" s="223" t="s">
        <v>19</v>
      </c>
      <c r="N207" s="224" t="s">
        <v>47</v>
      </c>
      <c r="O207" s="86"/>
      <c r="P207" s="225">
        <f>O207*H207</f>
        <v>0</v>
      </c>
      <c r="Q207" s="225">
        <v>0</v>
      </c>
      <c r="R207" s="225">
        <f>Q207*H207</f>
        <v>0</v>
      </c>
      <c r="S207" s="225">
        <v>0</v>
      </c>
      <c r="T207" s="225">
        <f>S207*H207</f>
        <v>0</v>
      </c>
      <c r="U207" s="226" t="s">
        <v>19</v>
      </c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R207" s="227" t="s">
        <v>103</v>
      </c>
      <c r="AT207" s="227" t="s">
        <v>337</v>
      </c>
      <c r="AU207" s="227" t="s">
        <v>85</v>
      </c>
      <c r="AY207" s="19" t="s">
        <v>335</v>
      </c>
      <c r="BE207" s="228">
        <f>IF(N207="základní",J207,0)</f>
        <v>0</v>
      </c>
      <c r="BF207" s="228">
        <f>IF(N207="snížená",J207,0)</f>
        <v>0</v>
      </c>
      <c r="BG207" s="228">
        <f>IF(N207="zákl. přenesená",J207,0)</f>
        <v>0</v>
      </c>
      <c r="BH207" s="228">
        <f>IF(N207="sníž. přenesená",J207,0)</f>
        <v>0</v>
      </c>
      <c r="BI207" s="228">
        <f>IF(N207="nulová",J207,0)</f>
        <v>0</v>
      </c>
      <c r="BJ207" s="19" t="s">
        <v>83</v>
      </c>
      <c r="BK207" s="228">
        <f>ROUND(I207*H207,2)</f>
        <v>0</v>
      </c>
      <c r="BL207" s="19" t="s">
        <v>103</v>
      </c>
      <c r="BM207" s="227" t="s">
        <v>6158</v>
      </c>
    </row>
    <row r="208" s="2" customFormat="1">
      <c r="A208" s="40"/>
      <c r="B208" s="41"/>
      <c r="C208" s="42"/>
      <c r="D208" s="229" t="s">
        <v>343</v>
      </c>
      <c r="E208" s="42"/>
      <c r="F208" s="230" t="s">
        <v>6159</v>
      </c>
      <c r="G208" s="42"/>
      <c r="H208" s="42"/>
      <c r="I208" s="231"/>
      <c r="J208" s="42"/>
      <c r="K208" s="42"/>
      <c r="L208" s="46"/>
      <c r="M208" s="232"/>
      <c r="N208" s="233"/>
      <c r="O208" s="86"/>
      <c r="P208" s="86"/>
      <c r="Q208" s="86"/>
      <c r="R208" s="86"/>
      <c r="S208" s="86"/>
      <c r="T208" s="86"/>
      <c r="U208" s="87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T208" s="19" t="s">
        <v>343</v>
      </c>
      <c r="AU208" s="19" t="s">
        <v>85</v>
      </c>
    </row>
    <row r="209" s="2" customFormat="1">
      <c r="A209" s="40"/>
      <c r="B209" s="41"/>
      <c r="C209" s="42"/>
      <c r="D209" s="234" t="s">
        <v>345</v>
      </c>
      <c r="E209" s="42"/>
      <c r="F209" s="235" t="s">
        <v>6160</v>
      </c>
      <c r="G209" s="42"/>
      <c r="H209" s="42"/>
      <c r="I209" s="231"/>
      <c r="J209" s="42"/>
      <c r="K209" s="42"/>
      <c r="L209" s="46"/>
      <c r="M209" s="232"/>
      <c r="N209" s="233"/>
      <c r="O209" s="86"/>
      <c r="P209" s="86"/>
      <c r="Q209" s="86"/>
      <c r="R209" s="86"/>
      <c r="S209" s="86"/>
      <c r="T209" s="86"/>
      <c r="U209" s="87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T209" s="19" t="s">
        <v>345</v>
      </c>
      <c r="AU209" s="19" t="s">
        <v>85</v>
      </c>
    </row>
    <row r="210" s="2" customFormat="1">
      <c r="A210" s="40"/>
      <c r="B210" s="41"/>
      <c r="C210" s="42"/>
      <c r="D210" s="229" t="s">
        <v>928</v>
      </c>
      <c r="E210" s="42"/>
      <c r="F210" s="289" t="s">
        <v>6161</v>
      </c>
      <c r="G210" s="42"/>
      <c r="H210" s="42"/>
      <c r="I210" s="231"/>
      <c r="J210" s="42"/>
      <c r="K210" s="42"/>
      <c r="L210" s="46"/>
      <c r="M210" s="232"/>
      <c r="N210" s="233"/>
      <c r="O210" s="86"/>
      <c r="P210" s="86"/>
      <c r="Q210" s="86"/>
      <c r="R210" s="86"/>
      <c r="S210" s="86"/>
      <c r="T210" s="86"/>
      <c r="U210" s="87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T210" s="19" t="s">
        <v>928</v>
      </c>
      <c r="AU210" s="19" t="s">
        <v>85</v>
      </c>
    </row>
    <row r="211" s="14" customFormat="1">
      <c r="A211" s="14"/>
      <c r="B211" s="247"/>
      <c r="C211" s="248"/>
      <c r="D211" s="229" t="s">
        <v>347</v>
      </c>
      <c r="E211" s="249" t="s">
        <v>19</v>
      </c>
      <c r="F211" s="250" t="s">
        <v>6053</v>
      </c>
      <c r="G211" s="248"/>
      <c r="H211" s="249" t="s">
        <v>19</v>
      </c>
      <c r="I211" s="251"/>
      <c r="J211" s="248"/>
      <c r="K211" s="248"/>
      <c r="L211" s="252"/>
      <c r="M211" s="253"/>
      <c r="N211" s="254"/>
      <c r="O211" s="254"/>
      <c r="P211" s="254"/>
      <c r="Q211" s="254"/>
      <c r="R211" s="254"/>
      <c r="S211" s="254"/>
      <c r="T211" s="254"/>
      <c r="U211" s="255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T211" s="256" t="s">
        <v>347</v>
      </c>
      <c r="AU211" s="256" t="s">
        <v>85</v>
      </c>
      <c r="AV211" s="14" t="s">
        <v>83</v>
      </c>
      <c r="AW211" s="14" t="s">
        <v>37</v>
      </c>
      <c r="AX211" s="14" t="s">
        <v>76</v>
      </c>
      <c r="AY211" s="256" t="s">
        <v>335</v>
      </c>
    </row>
    <row r="212" s="13" customFormat="1">
      <c r="A212" s="13"/>
      <c r="B212" s="236"/>
      <c r="C212" s="237"/>
      <c r="D212" s="229" t="s">
        <v>347</v>
      </c>
      <c r="E212" s="238" t="s">
        <v>19</v>
      </c>
      <c r="F212" s="239" t="s">
        <v>6162</v>
      </c>
      <c r="G212" s="237"/>
      <c r="H212" s="240">
        <v>18</v>
      </c>
      <c r="I212" s="241"/>
      <c r="J212" s="237"/>
      <c r="K212" s="237"/>
      <c r="L212" s="242"/>
      <c r="M212" s="243"/>
      <c r="N212" s="244"/>
      <c r="O212" s="244"/>
      <c r="P212" s="244"/>
      <c r="Q212" s="244"/>
      <c r="R212" s="244"/>
      <c r="S212" s="244"/>
      <c r="T212" s="244"/>
      <c r="U212" s="245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T212" s="246" t="s">
        <v>347</v>
      </c>
      <c r="AU212" s="246" t="s">
        <v>85</v>
      </c>
      <c r="AV212" s="13" t="s">
        <v>85</v>
      </c>
      <c r="AW212" s="13" t="s">
        <v>37</v>
      </c>
      <c r="AX212" s="13" t="s">
        <v>76</v>
      </c>
      <c r="AY212" s="246" t="s">
        <v>335</v>
      </c>
    </row>
    <row r="213" s="13" customFormat="1">
      <c r="A213" s="13"/>
      <c r="B213" s="236"/>
      <c r="C213" s="237"/>
      <c r="D213" s="229" t="s">
        <v>347</v>
      </c>
      <c r="E213" s="238" t="s">
        <v>19</v>
      </c>
      <c r="F213" s="239" t="s">
        <v>6163</v>
      </c>
      <c r="G213" s="237"/>
      <c r="H213" s="240">
        <v>2</v>
      </c>
      <c r="I213" s="241"/>
      <c r="J213" s="237"/>
      <c r="K213" s="237"/>
      <c r="L213" s="242"/>
      <c r="M213" s="243"/>
      <c r="N213" s="244"/>
      <c r="O213" s="244"/>
      <c r="P213" s="244"/>
      <c r="Q213" s="244"/>
      <c r="R213" s="244"/>
      <c r="S213" s="244"/>
      <c r="T213" s="244"/>
      <c r="U213" s="245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T213" s="246" t="s">
        <v>347</v>
      </c>
      <c r="AU213" s="246" t="s">
        <v>85</v>
      </c>
      <c r="AV213" s="13" t="s">
        <v>85</v>
      </c>
      <c r="AW213" s="13" t="s">
        <v>37</v>
      </c>
      <c r="AX213" s="13" t="s">
        <v>76</v>
      </c>
      <c r="AY213" s="246" t="s">
        <v>335</v>
      </c>
    </row>
    <row r="214" s="13" customFormat="1">
      <c r="A214" s="13"/>
      <c r="B214" s="236"/>
      <c r="C214" s="237"/>
      <c r="D214" s="229" t="s">
        <v>347</v>
      </c>
      <c r="E214" s="238" t="s">
        <v>19</v>
      </c>
      <c r="F214" s="239" t="s">
        <v>6164</v>
      </c>
      <c r="G214" s="237"/>
      <c r="H214" s="240">
        <v>15</v>
      </c>
      <c r="I214" s="241"/>
      <c r="J214" s="237"/>
      <c r="K214" s="237"/>
      <c r="L214" s="242"/>
      <c r="M214" s="243"/>
      <c r="N214" s="244"/>
      <c r="O214" s="244"/>
      <c r="P214" s="244"/>
      <c r="Q214" s="244"/>
      <c r="R214" s="244"/>
      <c r="S214" s="244"/>
      <c r="T214" s="244"/>
      <c r="U214" s="245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T214" s="246" t="s">
        <v>347</v>
      </c>
      <c r="AU214" s="246" t="s">
        <v>85</v>
      </c>
      <c r="AV214" s="13" t="s">
        <v>85</v>
      </c>
      <c r="AW214" s="13" t="s">
        <v>37</v>
      </c>
      <c r="AX214" s="13" t="s">
        <v>76</v>
      </c>
      <c r="AY214" s="246" t="s">
        <v>335</v>
      </c>
    </row>
    <row r="215" s="15" customFormat="1">
      <c r="A215" s="15"/>
      <c r="B215" s="267"/>
      <c r="C215" s="268"/>
      <c r="D215" s="229" t="s">
        <v>347</v>
      </c>
      <c r="E215" s="269" t="s">
        <v>19</v>
      </c>
      <c r="F215" s="270" t="s">
        <v>462</v>
      </c>
      <c r="G215" s="268"/>
      <c r="H215" s="271">
        <v>35</v>
      </c>
      <c r="I215" s="272"/>
      <c r="J215" s="268"/>
      <c r="K215" s="268"/>
      <c r="L215" s="273"/>
      <c r="M215" s="274"/>
      <c r="N215" s="275"/>
      <c r="O215" s="275"/>
      <c r="P215" s="275"/>
      <c r="Q215" s="275"/>
      <c r="R215" s="275"/>
      <c r="S215" s="275"/>
      <c r="T215" s="275"/>
      <c r="U215" s="276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T215" s="277" t="s">
        <v>347</v>
      </c>
      <c r="AU215" s="277" t="s">
        <v>85</v>
      </c>
      <c r="AV215" s="15" t="s">
        <v>103</v>
      </c>
      <c r="AW215" s="15" t="s">
        <v>37</v>
      </c>
      <c r="AX215" s="15" t="s">
        <v>83</v>
      </c>
      <c r="AY215" s="277" t="s">
        <v>335</v>
      </c>
    </row>
    <row r="216" s="2" customFormat="1" ht="16.5" customHeight="1">
      <c r="A216" s="40"/>
      <c r="B216" s="41"/>
      <c r="C216" s="257" t="s">
        <v>7</v>
      </c>
      <c r="D216" s="257" t="s">
        <v>395</v>
      </c>
      <c r="E216" s="258" t="s">
        <v>1319</v>
      </c>
      <c r="F216" s="259" t="s">
        <v>6165</v>
      </c>
      <c r="G216" s="260" t="s">
        <v>666</v>
      </c>
      <c r="H216" s="261">
        <v>18</v>
      </c>
      <c r="I216" s="262"/>
      <c r="J216" s="263">
        <f>ROUND(I216*H216,2)</f>
        <v>0</v>
      </c>
      <c r="K216" s="259" t="s">
        <v>19</v>
      </c>
      <c r="L216" s="264"/>
      <c r="M216" s="265" t="s">
        <v>19</v>
      </c>
      <c r="N216" s="266" t="s">
        <v>47</v>
      </c>
      <c r="O216" s="86"/>
      <c r="P216" s="225">
        <f>O216*H216</f>
        <v>0</v>
      </c>
      <c r="Q216" s="225">
        <v>0</v>
      </c>
      <c r="R216" s="225">
        <f>Q216*H216</f>
        <v>0</v>
      </c>
      <c r="S216" s="225">
        <v>0</v>
      </c>
      <c r="T216" s="225">
        <f>S216*H216</f>
        <v>0</v>
      </c>
      <c r="U216" s="226" t="s">
        <v>19</v>
      </c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R216" s="227" t="s">
        <v>394</v>
      </c>
      <c r="AT216" s="227" t="s">
        <v>395</v>
      </c>
      <c r="AU216" s="227" t="s">
        <v>85</v>
      </c>
      <c r="AY216" s="19" t="s">
        <v>335</v>
      </c>
      <c r="BE216" s="228">
        <f>IF(N216="základní",J216,0)</f>
        <v>0</v>
      </c>
      <c r="BF216" s="228">
        <f>IF(N216="snížená",J216,0)</f>
        <v>0</v>
      </c>
      <c r="BG216" s="228">
        <f>IF(N216="zákl. přenesená",J216,0)</f>
        <v>0</v>
      </c>
      <c r="BH216" s="228">
        <f>IF(N216="sníž. přenesená",J216,0)</f>
        <v>0</v>
      </c>
      <c r="BI216" s="228">
        <f>IF(N216="nulová",J216,0)</f>
        <v>0</v>
      </c>
      <c r="BJ216" s="19" t="s">
        <v>83</v>
      </c>
      <c r="BK216" s="228">
        <f>ROUND(I216*H216,2)</f>
        <v>0</v>
      </c>
      <c r="BL216" s="19" t="s">
        <v>103</v>
      </c>
      <c r="BM216" s="227" t="s">
        <v>6166</v>
      </c>
    </row>
    <row r="217" s="2" customFormat="1">
      <c r="A217" s="40"/>
      <c r="B217" s="41"/>
      <c r="C217" s="42"/>
      <c r="D217" s="229" t="s">
        <v>343</v>
      </c>
      <c r="E217" s="42"/>
      <c r="F217" s="230" t="s">
        <v>6165</v>
      </c>
      <c r="G217" s="42"/>
      <c r="H217" s="42"/>
      <c r="I217" s="231"/>
      <c r="J217" s="42"/>
      <c r="K217" s="42"/>
      <c r="L217" s="46"/>
      <c r="M217" s="232"/>
      <c r="N217" s="233"/>
      <c r="O217" s="86"/>
      <c r="P217" s="86"/>
      <c r="Q217" s="86"/>
      <c r="R217" s="86"/>
      <c r="S217" s="86"/>
      <c r="T217" s="86"/>
      <c r="U217" s="87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T217" s="19" t="s">
        <v>343</v>
      </c>
      <c r="AU217" s="19" t="s">
        <v>85</v>
      </c>
    </row>
    <row r="218" s="2" customFormat="1" ht="16.5" customHeight="1">
      <c r="A218" s="40"/>
      <c r="B218" s="41"/>
      <c r="C218" s="257" t="s">
        <v>490</v>
      </c>
      <c r="D218" s="257" t="s">
        <v>395</v>
      </c>
      <c r="E218" s="258" t="s">
        <v>1807</v>
      </c>
      <c r="F218" s="259" t="s">
        <v>6167</v>
      </c>
      <c r="G218" s="260" t="s">
        <v>666</v>
      </c>
      <c r="H218" s="261">
        <v>2</v>
      </c>
      <c r="I218" s="262"/>
      <c r="J218" s="263">
        <f>ROUND(I218*H218,2)</f>
        <v>0</v>
      </c>
      <c r="K218" s="259" t="s">
        <v>19</v>
      </c>
      <c r="L218" s="264"/>
      <c r="M218" s="265" t="s">
        <v>19</v>
      </c>
      <c r="N218" s="266" t="s">
        <v>47</v>
      </c>
      <c r="O218" s="86"/>
      <c r="P218" s="225">
        <f>O218*H218</f>
        <v>0</v>
      </c>
      <c r="Q218" s="225">
        <v>0</v>
      </c>
      <c r="R218" s="225">
        <f>Q218*H218</f>
        <v>0</v>
      </c>
      <c r="S218" s="225">
        <v>0</v>
      </c>
      <c r="T218" s="225">
        <f>S218*H218</f>
        <v>0</v>
      </c>
      <c r="U218" s="226" t="s">
        <v>19</v>
      </c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R218" s="227" t="s">
        <v>394</v>
      </c>
      <c r="AT218" s="227" t="s">
        <v>395</v>
      </c>
      <c r="AU218" s="227" t="s">
        <v>85</v>
      </c>
      <c r="AY218" s="19" t="s">
        <v>335</v>
      </c>
      <c r="BE218" s="228">
        <f>IF(N218="základní",J218,0)</f>
        <v>0</v>
      </c>
      <c r="BF218" s="228">
        <f>IF(N218="snížená",J218,0)</f>
        <v>0</v>
      </c>
      <c r="BG218" s="228">
        <f>IF(N218="zákl. přenesená",J218,0)</f>
        <v>0</v>
      </c>
      <c r="BH218" s="228">
        <f>IF(N218="sníž. přenesená",J218,0)</f>
        <v>0</v>
      </c>
      <c r="BI218" s="228">
        <f>IF(N218="nulová",J218,0)</f>
        <v>0</v>
      </c>
      <c r="BJ218" s="19" t="s">
        <v>83</v>
      </c>
      <c r="BK218" s="228">
        <f>ROUND(I218*H218,2)</f>
        <v>0</v>
      </c>
      <c r="BL218" s="19" t="s">
        <v>103</v>
      </c>
      <c r="BM218" s="227" t="s">
        <v>6168</v>
      </c>
    </row>
    <row r="219" s="2" customFormat="1">
      <c r="A219" s="40"/>
      <c r="B219" s="41"/>
      <c r="C219" s="42"/>
      <c r="D219" s="229" t="s">
        <v>343</v>
      </c>
      <c r="E219" s="42"/>
      <c r="F219" s="230" t="s">
        <v>6167</v>
      </c>
      <c r="G219" s="42"/>
      <c r="H219" s="42"/>
      <c r="I219" s="231"/>
      <c r="J219" s="42"/>
      <c r="K219" s="42"/>
      <c r="L219" s="46"/>
      <c r="M219" s="232"/>
      <c r="N219" s="233"/>
      <c r="O219" s="86"/>
      <c r="P219" s="86"/>
      <c r="Q219" s="86"/>
      <c r="R219" s="86"/>
      <c r="S219" s="86"/>
      <c r="T219" s="86"/>
      <c r="U219" s="87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T219" s="19" t="s">
        <v>343</v>
      </c>
      <c r="AU219" s="19" t="s">
        <v>85</v>
      </c>
    </row>
    <row r="220" s="2" customFormat="1" ht="21.75" customHeight="1">
      <c r="A220" s="40"/>
      <c r="B220" s="41"/>
      <c r="C220" s="257" t="s">
        <v>496</v>
      </c>
      <c r="D220" s="257" t="s">
        <v>395</v>
      </c>
      <c r="E220" s="258" t="s">
        <v>1823</v>
      </c>
      <c r="F220" s="259" t="s">
        <v>6169</v>
      </c>
      <c r="G220" s="260" t="s">
        <v>666</v>
      </c>
      <c r="H220" s="261">
        <v>15</v>
      </c>
      <c r="I220" s="262"/>
      <c r="J220" s="263">
        <f>ROUND(I220*H220,2)</f>
        <v>0</v>
      </c>
      <c r="K220" s="259" t="s">
        <v>19</v>
      </c>
      <c r="L220" s="264"/>
      <c r="M220" s="265" t="s">
        <v>19</v>
      </c>
      <c r="N220" s="266" t="s">
        <v>47</v>
      </c>
      <c r="O220" s="86"/>
      <c r="P220" s="225">
        <f>O220*H220</f>
        <v>0</v>
      </c>
      <c r="Q220" s="225">
        <v>0</v>
      </c>
      <c r="R220" s="225">
        <f>Q220*H220</f>
        <v>0</v>
      </c>
      <c r="S220" s="225">
        <v>0</v>
      </c>
      <c r="T220" s="225">
        <f>S220*H220</f>
        <v>0</v>
      </c>
      <c r="U220" s="226" t="s">
        <v>19</v>
      </c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R220" s="227" t="s">
        <v>394</v>
      </c>
      <c r="AT220" s="227" t="s">
        <v>395</v>
      </c>
      <c r="AU220" s="227" t="s">
        <v>85</v>
      </c>
      <c r="AY220" s="19" t="s">
        <v>335</v>
      </c>
      <c r="BE220" s="228">
        <f>IF(N220="základní",J220,0)</f>
        <v>0</v>
      </c>
      <c r="BF220" s="228">
        <f>IF(N220="snížená",J220,0)</f>
        <v>0</v>
      </c>
      <c r="BG220" s="228">
        <f>IF(N220="zákl. přenesená",J220,0)</f>
        <v>0</v>
      </c>
      <c r="BH220" s="228">
        <f>IF(N220="sníž. přenesená",J220,0)</f>
        <v>0</v>
      </c>
      <c r="BI220" s="228">
        <f>IF(N220="nulová",J220,0)</f>
        <v>0</v>
      </c>
      <c r="BJ220" s="19" t="s">
        <v>83</v>
      </c>
      <c r="BK220" s="228">
        <f>ROUND(I220*H220,2)</f>
        <v>0</v>
      </c>
      <c r="BL220" s="19" t="s">
        <v>103</v>
      </c>
      <c r="BM220" s="227" t="s">
        <v>6170</v>
      </c>
    </row>
    <row r="221" s="2" customFormat="1">
      <c r="A221" s="40"/>
      <c r="B221" s="41"/>
      <c r="C221" s="42"/>
      <c r="D221" s="229" t="s">
        <v>343</v>
      </c>
      <c r="E221" s="42"/>
      <c r="F221" s="230" t="s">
        <v>6169</v>
      </c>
      <c r="G221" s="42"/>
      <c r="H221" s="42"/>
      <c r="I221" s="231"/>
      <c r="J221" s="42"/>
      <c r="K221" s="42"/>
      <c r="L221" s="46"/>
      <c r="M221" s="232"/>
      <c r="N221" s="233"/>
      <c r="O221" s="86"/>
      <c r="P221" s="86"/>
      <c r="Q221" s="86"/>
      <c r="R221" s="86"/>
      <c r="S221" s="86"/>
      <c r="T221" s="86"/>
      <c r="U221" s="87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T221" s="19" t="s">
        <v>343</v>
      </c>
      <c r="AU221" s="19" t="s">
        <v>85</v>
      </c>
    </row>
    <row r="222" s="2" customFormat="1" ht="16.5" customHeight="1">
      <c r="A222" s="40"/>
      <c r="B222" s="41"/>
      <c r="C222" s="216" t="s">
        <v>502</v>
      </c>
      <c r="D222" s="216" t="s">
        <v>337</v>
      </c>
      <c r="E222" s="217" t="s">
        <v>6171</v>
      </c>
      <c r="F222" s="218" t="s">
        <v>6172</v>
      </c>
      <c r="G222" s="219" t="s">
        <v>666</v>
      </c>
      <c r="H222" s="220">
        <v>105</v>
      </c>
      <c r="I222" s="221"/>
      <c r="J222" s="222">
        <f>ROUND(I222*H222,2)</f>
        <v>0</v>
      </c>
      <c r="K222" s="218" t="s">
        <v>341</v>
      </c>
      <c r="L222" s="46"/>
      <c r="M222" s="223" t="s">
        <v>19</v>
      </c>
      <c r="N222" s="224" t="s">
        <v>47</v>
      </c>
      <c r="O222" s="86"/>
      <c r="P222" s="225">
        <f>O222*H222</f>
        <v>0</v>
      </c>
      <c r="Q222" s="225">
        <v>0.0025999999999999999</v>
      </c>
      <c r="R222" s="225">
        <f>Q222*H222</f>
        <v>0.27299999999999996</v>
      </c>
      <c r="S222" s="225">
        <v>0</v>
      </c>
      <c r="T222" s="225">
        <f>S222*H222</f>
        <v>0</v>
      </c>
      <c r="U222" s="226" t="s">
        <v>19</v>
      </c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R222" s="227" t="s">
        <v>103</v>
      </c>
      <c r="AT222" s="227" t="s">
        <v>337</v>
      </c>
      <c r="AU222" s="227" t="s">
        <v>85</v>
      </c>
      <c r="AY222" s="19" t="s">
        <v>335</v>
      </c>
      <c r="BE222" s="228">
        <f>IF(N222="základní",J222,0)</f>
        <v>0</v>
      </c>
      <c r="BF222" s="228">
        <f>IF(N222="snížená",J222,0)</f>
        <v>0</v>
      </c>
      <c r="BG222" s="228">
        <f>IF(N222="zákl. přenesená",J222,0)</f>
        <v>0</v>
      </c>
      <c r="BH222" s="228">
        <f>IF(N222="sníž. přenesená",J222,0)</f>
        <v>0</v>
      </c>
      <c r="BI222" s="228">
        <f>IF(N222="nulová",J222,0)</f>
        <v>0</v>
      </c>
      <c r="BJ222" s="19" t="s">
        <v>83</v>
      </c>
      <c r="BK222" s="228">
        <f>ROUND(I222*H222,2)</f>
        <v>0</v>
      </c>
      <c r="BL222" s="19" t="s">
        <v>103</v>
      </c>
      <c r="BM222" s="227" t="s">
        <v>6173</v>
      </c>
    </row>
    <row r="223" s="2" customFormat="1">
      <c r="A223" s="40"/>
      <c r="B223" s="41"/>
      <c r="C223" s="42"/>
      <c r="D223" s="229" t="s">
        <v>343</v>
      </c>
      <c r="E223" s="42"/>
      <c r="F223" s="230" t="s">
        <v>6174</v>
      </c>
      <c r="G223" s="42"/>
      <c r="H223" s="42"/>
      <c r="I223" s="231"/>
      <c r="J223" s="42"/>
      <c r="K223" s="42"/>
      <c r="L223" s="46"/>
      <c r="M223" s="232"/>
      <c r="N223" s="233"/>
      <c r="O223" s="86"/>
      <c r="P223" s="86"/>
      <c r="Q223" s="86"/>
      <c r="R223" s="86"/>
      <c r="S223" s="86"/>
      <c r="T223" s="86"/>
      <c r="U223" s="87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T223" s="19" t="s">
        <v>343</v>
      </c>
      <c r="AU223" s="19" t="s">
        <v>85</v>
      </c>
    </row>
    <row r="224" s="2" customFormat="1">
      <c r="A224" s="40"/>
      <c r="B224" s="41"/>
      <c r="C224" s="42"/>
      <c r="D224" s="234" t="s">
        <v>345</v>
      </c>
      <c r="E224" s="42"/>
      <c r="F224" s="235" t="s">
        <v>6175</v>
      </c>
      <c r="G224" s="42"/>
      <c r="H224" s="42"/>
      <c r="I224" s="231"/>
      <c r="J224" s="42"/>
      <c r="K224" s="42"/>
      <c r="L224" s="46"/>
      <c r="M224" s="232"/>
      <c r="N224" s="233"/>
      <c r="O224" s="86"/>
      <c r="P224" s="86"/>
      <c r="Q224" s="86"/>
      <c r="R224" s="86"/>
      <c r="S224" s="86"/>
      <c r="T224" s="86"/>
      <c r="U224" s="87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T224" s="19" t="s">
        <v>345</v>
      </c>
      <c r="AU224" s="19" t="s">
        <v>85</v>
      </c>
    </row>
    <row r="225" s="14" customFormat="1">
      <c r="A225" s="14"/>
      <c r="B225" s="247"/>
      <c r="C225" s="248"/>
      <c r="D225" s="229" t="s">
        <v>347</v>
      </c>
      <c r="E225" s="249" t="s">
        <v>19</v>
      </c>
      <c r="F225" s="250" t="s">
        <v>6053</v>
      </c>
      <c r="G225" s="248"/>
      <c r="H225" s="249" t="s">
        <v>19</v>
      </c>
      <c r="I225" s="251"/>
      <c r="J225" s="248"/>
      <c r="K225" s="248"/>
      <c r="L225" s="252"/>
      <c r="M225" s="253"/>
      <c r="N225" s="254"/>
      <c r="O225" s="254"/>
      <c r="P225" s="254"/>
      <c r="Q225" s="254"/>
      <c r="R225" s="254"/>
      <c r="S225" s="254"/>
      <c r="T225" s="254"/>
      <c r="U225" s="255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T225" s="256" t="s">
        <v>347</v>
      </c>
      <c r="AU225" s="256" t="s">
        <v>85</v>
      </c>
      <c r="AV225" s="14" t="s">
        <v>83</v>
      </c>
      <c r="AW225" s="14" t="s">
        <v>37</v>
      </c>
      <c r="AX225" s="14" t="s">
        <v>76</v>
      </c>
      <c r="AY225" s="256" t="s">
        <v>335</v>
      </c>
    </row>
    <row r="226" s="13" customFormat="1">
      <c r="A226" s="13"/>
      <c r="B226" s="236"/>
      <c r="C226" s="237"/>
      <c r="D226" s="229" t="s">
        <v>347</v>
      </c>
      <c r="E226" s="238" t="s">
        <v>19</v>
      </c>
      <c r="F226" s="239" t="s">
        <v>6176</v>
      </c>
      <c r="G226" s="237"/>
      <c r="H226" s="240">
        <v>54</v>
      </c>
      <c r="I226" s="241"/>
      <c r="J226" s="237"/>
      <c r="K226" s="237"/>
      <c r="L226" s="242"/>
      <c r="M226" s="243"/>
      <c r="N226" s="244"/>
      <c r="O226" s="244"/>
      <c r="P226" s="244"/>
      <c r="Q226" s="244"/>
      <c r="R226" s="244"/>
      <c r="S226" s="244"/>
      <c r="T226" s="244"/>
      <c r="U226" s="245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T226" s="246" t="s">
        <v>347</v>
      </c>
      <c r="AU226" s="246" t="s">
        <v>85</v>
      </c>
      <c r="AV226" s="13" t="s">
        <v>85</v>
      </c>
      <c r="AW226" s="13" t="s">
        <v>37</v>
      </c>
      <c r="AX226" s="13" t="s">
        <v>76</v>
      </c>
      <c r="AY226" s="246" t="s">
        <v>335</v>
      </c>
    </row>
    <row r="227" s="13" customFormat="1">
      <c r="A227" s="13"/>
      <c r="B227" s="236"/>
      <c r="C227" s="237"/>
      <c r="D227" s="229" t="s">
        <v>347</v>
      </c>
      <c r="E227" s="238" t="s">
        <v>19</v>
      </c>
      <c r="F227" s="239" t="s">
        <v>6177</v>
      </c>
      <c r="G227" s="237"/>
      <c r="H227" s="240">
        <v>6</v>
      </c>
      <c r="I227" s="241"/>
      <c r="J227" s="237"/>
      <c r="K227" s="237"/>
      <c r="L227" s="242"/>
      <c r="M227" s="243"/>
      <c r="N227" s="244"/>
      <c r="O227" s="244"/>
      <c r="P227" s="244"/>
      <c r="Q227" s="244"/>
      <c r="R227" s="244"/>
      <c r="S227" s="244"/>
      <c r="T227" s="244"/>
      <c r="U227" s="245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T227" s="246" t="s">
        <v>347</v>
      </c>
      <c r="AU227" s="246" t="s">
        <v>85</v>
      </c>
      <c r="AV227" s="13" t="s">
        <v>85</v>
      </c>
      <c r="AW227" s="13" t="s">
        <v>37</v>
      </c>
      <c r="AX227" s="13" t="s">
        <v>76</v>
      </c>
      <c r="AY227" s="246" t="s">
        <v>335</v>
      </c>
    </row>
    <row r="228" s="13" customFormat="1">
      <c r="A228" s="13"/>
      <c r="B228" s="236"/>
      <c r="C228" s="237"/>
      <c r="D228" s="229" t="s">
        <v>347</v>
      </c>
      <c r="E228" s="238" t="s">
        <v>19</v>
      </c>
      <c r="F228" s="239" t="s">
        <v>6178</v>
      </c>
      <c r="G228" s="237"/>
      <c r="H228" s="240">
        <v>45</v>
      </c>
      <c r="I228" s="241"/>
      <c r="J228" s="237"/>
      <c r="K228" s="237"/>
      <c r="L228" s="242"/>
      <c r="M228" s="243"/>
      <c r="N228" s="244"/>
      <c r="O228" s="244"/>
      <c r="P228" s="244"/>
      <c r="Q228" s="244"/>
      <c r="R228" s="244"/>
      <c r="S228" s="244"/>
      <c r="T228" s="244"/>
      <c r="U228" s="245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T228" s="246" t="s">
        <v>347</v>
      </c>
      <c r="AU228" s="246" t="s">
        <v>85</v>
      </c>
      <c r="AV228" s="13" t="s">
        <v>85</v>
      </c>
      <c r="AW228" s="13" t="s">
        <v>37</v>
      </c>
      <c r="AX228" s="13" t="s">
        <v>76</v>
      </c>
      <c r="AY228" s="246" t="s">
        <v>335</v>
      </c>
    </row>
    <row r="229" s="15" customFormat="1">
      <c r="A229" s="15"/>
      <c r="B229" s="267"/>
      <c r="C229" s="268"/>
      <c r="D229" s="229" t="s">
        <v>347</v>
      </c>
      <c r="E229" s="269" t="s">
        <v>19</v>
      </c>
      <c r="F229" s="270" t="s">
        <v>462</v>
      </c>
      <c r="G229" s="268"/>
      <c r="H229" s="271">
        <v>105</v>
      </c>
      <c r="I229" s="272"/>
      <c r="J229" s="268"/>
      <c r="K229" s="268"/>
      <c r="L229" s="273"/>
      <c r="M229" s="274"/>
      <c r="N229" s="275"/>
      <c r="O229" s="275"/>
      <c r="P229" s="275"/>
      <c r="Q229" s="275"/>
      <c r="R229" s="275"/>
      <c r="S229" s="275"/>
      <c r="T229" s="275"/>
      <c r="U229" s="276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T229" s="277" t="s">
        <v>347</v>
      </c>
      <c r="AU229" s="277" t="s">
        <v>85</v>
      </c>
      <c r="AV229" s="15" t="s">
        <v>103</v>
      </c>
      <c r="AW229" s="15" t="s">
        <v>37</v>
      </c>
      <c r="AX229" s="15" t="s">
        <v>83</v>
      </c>
      <c r="AY229" s="277" t="s">
        <v>335</v>
      </c>
    </row>
    <row r="230" s="12" customFormat="1" ht="22.8" customHeight="1">
      <c r="A230" s="12"/>
      <c r="B230" s="200"/>
      <c r="C230" s="201"/>
      <c r="D230" s="202" t="s">
        <v>75</v>
      </c>
      <c r="E230" s="214" t="s">
        <v>819</v>
      </c>
      <c r="F230" s="214" t="s">
        <v>820</v>
      </c>
      <c r="G230" s="201"/>
      <c r="H230" s="201"/>
      <c r="I230" s="204"/>
      <c r="J230" s="215">
        <f>BK230</f>
        <v>0</v>
      </c>
      <c r="K230" s="201"/>
      <c r="L230" s="206"/>
      <c r="M230" s="207"/>
      <c r="N230" s="208"/>
      <c r="O230" s="208"/>
      <c r="P230" s="209">
        <f>SUM(P231:P233)</f>
        <v>0</v>
      </c>
      <c r="Q230" s="208"/>
      <c r="R230" s="209">
        <f>SUM(R231:R233)</f>
        <v>0</v>
      </c>
      <c r="S230" s="208"/>
      <c r="T230" s="209">
        <f>SUM(T231:T233)</f>
        <v>0</v>
      </c>
      <c r="U230" s="210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R230" s="211" t="s">
        <v>83</v>
      </c>
      <c r="AT230" s="212" t="s">
        <v>75</v>
      </c>
      <c r="AU230" s="212" t="s">
        <v>83</v>
      </c>
      <c r="AY230" s="211" t="s">
        <v>335</v>
      </c>
      <c r="BK230" s="213">
        <f>SUM(BK231:BK233)</f>
        <v>0</v>
      </c>
    </row>
    <row r="231" s="2" customFormat="1" ht="16.5" customHeight="1">
      <c r="A231" s="40"/>
      <c r="B231" s="41"/>
      <c r="C231" s="216" t="s">
        <v>510</v>
      </c>
      <c r="D231" s="216" t="s">
        <v>337</v>
      </c>
      <c r="E231" s="217" t="s">
        <v>6179</v>
      </c>
      <c r="F231" s="218" t="s">
        <v>6180</v>
      </c>
      <c r="G231" s="219" t="s">
        <v>364</v>
      </c>
      <c r="H231" s="220">
        <v>0.27300000000000002</v>
      </c>
      <c r="I231" s="221"/>
      <c r="J231" s="222">
        <f>ROUND(I231*H231,2)</f>
        <v>0</v>
      </c>
      <c r="K231" s="218" t="s">
        <v>341</v>
      </c>
      <c r="L231" s="46"/>
      <c r="M231" s="223" t="s">
        <v>19</v>
      </c>
      <c r="N231" s="224" t="s">
        <v>47</v>
      </c>
      <c r="O231" s="86"/>
      <c r="P231" s="225">
        <f>O231*H231</f>
        <v>0</v>
      </c>
      <c r="Q231" s="225">
        <v>0</v>
      </c>
      <c r="R231" s="225">
        <f>Q231*H231</f>
        <v>0</v>
      </c>
      <c r="S231" s="225">
        <v>0</v>
      </c>
      <c r="T231" s="225">
        <f>S231*H231</f>
        <v>0</v>
      </c>
      <c r="U231" s="226" t="s">
        <v>19</v>
      </c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R231" s="227" t="s">
        <v>103</v>
      </c>
      <c r="AT231" s="227" t="s">
        <v>337</v>
      </c>
      <c r="AU231" s="227" t="s">
        <v>85</v>
      </c>
      <c r="AY231" s="19" t="s">
        <v>335</v>
      </c>
      <c r="BE231" s="228">
        <f>IF(N231="základní",J231,0)</f>
        <v>0</v>
      </c>
      <c r="BF231" s="228">
        <f>IF(N231="snížená",J231,0)</f>
        <v>0</v>
      </c>
      <c r="BG231" s="228">
        <f>IF(N231="zákl. přenesená",J231,0)</f>
        <v>0</v>
      </c>
      <c r="BH231" s="228">
        <f>IF(N231="sníž. přenesená",J231,0)</f>
        <v>0</v>
      </c>
      <c r="BI231" s="228">
        <f>IF(N231="nulová",J231,0)</f>
        <v>0</v>
      </c>
      <c r="BJ231" s="19" t="s">
        <v>83</v>
      </c>
      <c r="BK231" s="228">
        <f>ROUND(I231*H231,2)</f>
        <v>0</v>
      </c>
      <c r="BL231" s="19" t="s">
        <v>103</v>
      </c>
      <c r="BM231" s="227" t="s">
        <v>6181</v>
      </c>
    </row>
    <row r="232" s="2" customFormat="1">
      <c r="A232" s="40"/>
      <c r="B232" s="41"/>
      <c r="C232" s="42"/>
      <c r="D232" s="229" t="s">
        <v>343</v>
      </c>
      <c r="E232" s="42"/>
      <c r="F232" s="230" t="s">
        <v>6182</v>
      </c>
      <c r="G232" s="42"/>
      <c r="H232" s="42"/>
      <c r="I232" s="231"/>
      <c r="J232" s="42"/>
      <c r="K232" s="42"/>
      <c r="L232" s="46"/>
      <c r="M232" s="232"/>
      <c r="N232" s="233"/>
      <c r="O232" s="86"/>
      <c r="P232" s="86"/>
      <c r="Q232" s="86"/>
      <c r="R232" s="86"/>
      <c r="S232" s="86"/>
      <c r="T232" s="86"/>
      <c r="U232" s="87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T232" s="19" t="s">
        <v>343</v>
      </c>
      <c r="AU232" s="19" t="s">
        <v>85</v>
      </c>
    </row>
    <row r="233" s="2" customFormat="1">
      <c r="A233" s="40"/>
      <c r="B233" s="41"/>
      <c r="C233" s="42"/>
      <c r="D233" s="234" t="s">
        <v>345</v>
      </c>
      <c r="E233" s="42"/>
      <c r="F233" s="235" t="s">
        <v>6183</v>
      </c>
      <c r="G233" s="42"/>
      <c r="H233" s="42"/>
      <c r="I233" s="231"/>
      <c r="J233" s="42"/>
      <c r="K233" s="42"/>
      <c r="L233" s="46"/>
      <c r="M233" s="293"/>
      <c r="N233" s="294"/>
      <c r="O233" s="295"/>
      <c r="P233" s="295"/>
      <c r="Q233" s="295"/>
      <c r="R233" s="295"/>
      <c r="S233" s="295"/>
      <c r="T233" s="295"/>
      <c r="U233" s="296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T233" s="19" t="s">
        <v>345</v>
      </c>
      <c r="AU233" s="19" t="s">
        <v>85</v>
      </c>
    </row>
    <row r="234" s="2" customFormat="1" ht="6.96" customHeight="1">
      <c r="A234" s="40"/>
      <c r="B234" s="61"/>
      <c r="C234" s="62"/>
      <c r="D234" s="62"/>
      <c r="E234" s="62"/>
      <c r="F234" s="62"/>
      <c r="G234" s="62"/>
      <c r="H234" s="62"/>
      <c r="I234" s="62"/>
      <c r="J234" s="62"/>
      <c r="K234" s="62"/>
      <c r="L234" s="46"/>
      <c r="M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</row>
  </sheetData>
  <sheetProtection sheet="1" autoFilter="0" formatColumns="0" formatRows="0" objects="1" scenarios="1" spinCount="100000" saltValue="HKCEFLxzHJioBidQX/NzejvFsNhTMjqIpsXKwcDLqqEZpBprl/MH3bqKlJBAZjjtqy5/b4t70qQUhUy43o7plw==" hashValue="e+xVYWqi84PYF5R9nQ0g0yUJ1wsMeJOvmPTSagJpsh6A0e0GA4NmiJJz/vu+JrxFMVnEu9P/z/BG7MxSgIUflg==" algorithmName="SHA-512" password="B0A8"/>
  <autoFilter ref="C81:K233"/>
  <mergeCells count="9">
    <mergeCell ref="E7:H7"/>
    <mergeCell ref="E9:H9"/>
    <mergeCell ref="E18:H18"/>
    <mergeCell ref="E27:H27"/>
    <mergeCell ref="E48:H48"/>
    <mergeCell ref="E50:H50"/>
    <mergeCell ref="E72:H72"/>
    <mergeCell ref="E74:H74"/>
    <mergeCell ref="L2:V2"/>
  </mergeCells>
  <hyperlinks>
    <hyperlink ref="F87" r:id="rId1" display="https://podminky.urs.cz/item/CS_URS_2022_02/111211201"/>
    <hyperlink ref="F92" r:id="rId2" display="https://podminky.urs.cz/item/CS_URS_2022_02/112151111"/>
    <hyperlink ref="F119" r:id="rId3" display="https://podminky.urs.cz/item/CS_URS_2022_02/112151112"/>
    <hyperlink ref="F127" r:id="rId4" display="https://podminky.urs.cz/item/CS_URS_2022_02/112151113"/>
    <hyperlink ref="F133" r:id="rId5" display="https://podminky.urs.cz/item/CS_URS_2022_02/112151115"/>
    <hyperlink ref="F138" r:id="rId6" display="https://podminky.urs.cz/item/CS_URS_2022_02/112151117"/>
    <hyperlink ref="F143" r:id="rId7" display="https://podminky.urs.cz/item/CS_URS_2022_02/112155215"/>
    <hyperlink ref="F147" r:id="rId8" display="https://podminky.urs.cz/item/CS_URS_2022_02/112155221"/>
    <hyperlink ref="F151" r:id="rId9" display="https://podminky.urs.cz/item/CS_URS_2022_02/112155225"/>
    <hyperlink ref="F155" r:id="rId10" display="https://podminky.urs.cz/item/CS_URS_2022_02/112155311"/>
    <hyperlink ref="F158" r:id="rId11" display="https://podminky.urs.cz/item/CS_URS_2022_02/112201131"/>
    <hyperlink ref="F185" r:id="rId12" display="https://podminky.urs.cz/item/CS_URS_2022_02/112201132"/>
    <hyperlink ref="F193" r:id="rId13" display="https://podminky.urs.cz/item/CS_URS_2022_02/112201133"/>
    <hyperlink ref="F199" r:id="rId14" display="https://podminky.urs.cz/item/CS_URS_2022_02/112201135"/>
    <hyperlink ref="F204" r:id="rId15" display="https://podminky.urs.cz/item/CS_URS_2022_02/112201137"/>
    <hyperlink ref="F209" r:id="rId16" display="https://podminky.urs.cz/item/CS_URS_2022_02/184211386"/>
    <hyperlink ref="F224" r:id="rId17" display="https://podminky.urs.cz/item/CS_URS_2022_02/184812112"/>
    <hyperlink ref="F233" r:id="rId18" display="https://podminky.urs.cz/item/CS_URS_2022_02/998231311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19"/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4.16016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146</v>
      </c>
      <c r="AZ2" s="141" t="s">
        <v>6184</v>
      </c>
      <c r="BA2" s="141" t="s">
        <v>6184</v>
      </c>
      <c r="BB2" s="141" t="s">
        <v>19</v>
      </c>
      <c r="BC2" s="141" t="s">
        <v>837</v>
      </c>
      <c r="BD2" s="141" t="s">
        <v>85</v>
      </c>
    </row>
    <row r="3" s="1" customFormat="1" ht="6.96" customHeight="1"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22"/>
      <c r="AT3" s="19" t="s">
        <v>85</v>
      </c>
      <c r="AZ3" s="141" t="s">
        <v>6185</v>
      </c>
      <c r="BA3" s="141" t="s">
        <v>6185</v>
      </c>
      <c r="BB3" s="141" t="s">
        <v>19</v>
      </c>
      <c r="BC3" s="141" t="s">
        <v>6186</v>
      </c>
      <c r="BD3" s="141" t="s">
        <v>85</v>
      </c>
    </row>
    <row r="4" s="1" customFormat="1" ht="24.96" customHeight="1">
      <c r="B4" s="22"/>
      <c r="D4" s="144" t="s">
        <v>174</v>
      </c>
      <c r="L4" s="22"/>
      <c r="M4" s="145" t="s">
        <v>10</v>
      </c>
      <c r="AT4" s="19" t="s">
        <v>4</v>
      </c>
      <c r="AZ4" s="141" t="s">
        <v>6187</v>
      </c>
      <c r="BA4" s="141" t="s">
        <v>6187</v>
      </c>
      <c r="BB4" s="141" t="s">
        <v>19</v>
      </c>
      <c r="BC4" s="141" t="s">
        <v>6188</v>
      </c>
      <c r="BD4" s="141" t="s">
        <v>85</v>
      </c>
    </row>
    <row r="5" s="1" customFormat="1" ht="6.96" customHeight="1">
      <c r="B5" s="22"/>
      <c r="L5" s="22"/>
      <c r="AZ5" s="141" t="s">
        <v>6189</v>
      </c>
      <c r="BA5" s="141" t="s">
        <v>6189</v>
      </c>
      <c r="BB5" s="141" t="s">
        <v>19</v>
      </c>
      <c r="BC5" s="141" t="s">
        <v>6190</v>
      </c>
      <c r="BD5" s="141" t="s">
        <v>85</v>
      </c>
    </row>
    <row r="6" s="1" customFormat="1" ht="12" customHeight="1">
      <c r="B6" s="22"/>
      <c r="D6" s="146" t="s">
        <v>16</v>
      </c>
      <c r="L6" s="22"/>
      <c r="AZ6" s="141" t="s">
        <v>6191</v>
      </c>
      <c r="BA6" s="141" t="s">
        <v>6191</v>
      </c>
      <c r="BB6" s="141" t="s">
        <v>19</v>
      </c>
      <c r="BC6" s="141" t="s">
        <v>6192</v>
      </c>
      <c r="BD6" s="141" t="s">
        <v>85</v>
      </c>
    </row>
    <row r="7" s="1" customFormat="1" ht="26.25" customHeight="1">
      <c r="B7" s="22"/>
      <c r="E7" s="147" t="str">
        <f>'Rekapitulace stavby'!K6</f>
        <v>PROJEKT NA STAVBU HALY PRO DEPONACI SILNIČNÍCH VOZIDEL JHV VE VOZOVNĚ STŘEŠOVICE</v>
      </c>
      <c r="F7" s="146"/>
      <c r="G7" s="146"/>
      <c r="H7" s="146"/>
      <c r="L7" s="22"/>
      <c r="AZ7" s="141" t="s">
        <v>6193</v>
      </c>
      <c r="BA7" s="141" t="s">
        <v>6193</v>
      </c>
      <c r="BB7" s="141" t="s">
        <v>19</v>
      </c>
      <c r="BC7" s="141" t="s">
        <v>725</v>
      </c>
      <c r="BD7" s="141" t="s">
        <v>85</v>
      </c>
    </row>
    <row r="8" s="2" customFormat="1" ht="12" customHeight="1">
      <c r="A8" s="40"/>
      <c r="B8" s="46"/>
      <c r="C8" s="40"/>
      <c r="D8" s="146" t="s">
        <v>187</v>
      </c>
      <c r="E8" s="40"/>
      <c r="F8" s="40"/>
      <c r="G8" s="40"/>
      <c r="H8" s="40"/>
      <c r="I8" s="40"/>
      <c r="J8" s="40"/>
      <c r="K8" s="40"/>
      <c r="L8" s="148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Z8" s="141" t="s">
        <v>6194</v>
      </c>
      <c r="BA8" s="141" t="s">
        <v>6194</v>
      </c>
      <c r="BB8" s="141" t="s">
        <v>19</v>
      </c>
      <c r="BC8" s="141" t="s">
        <v>725</v>
      </c>
      <c r="BD8" s="141" t="s">
        <v>85</v>
      </c>
    </row>
    <row r="9" s="2" customFormat="1" ht="16.5" customHeight="1">
      <c r="A9" s="40"/>
      <c r="B9" s="46"/>
      <c r="C9" s="40"/>
      <c r="D9" s="40"/>
      <c r="E9" s="149" t="s">
        <v>6195</v>
      </c>
      <c r="F9" s="40"/>
      <c r="G9" s="40"/>
      <c r="H9" s="40"/>
      <c r="I9" s="40"/>
      <c r="J9" s="40"/>
      <c r="K9" s="40"/>
      <c r="L9" s="148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Z9" s="141" t="s">
        <v>6196</v>
      </c>
      <c r="BA9" s="141" t="s">
        <v>6196</v>
      </c>
      <c r="BB9" s="141" t="s">
        <v>19</v>
      </c>
      <c r="BC9" s="141" t="s">
        <v>737</v>
      </c>
      <c r="BD9" s="141" t="s">
        <v>85</v>
      </c>
    </row>
    <row r="10" s="2" customFormat="1">
      <c r="A10" s="40"/>
      <c r="B10" s="46"/>
      <c r="C10" s="40"/>
      <c r="D10" s="40"/>
      <c r="E10" s="40"/>
      <c r="F10" s="40"/>
      <c r="G10" s="40"/>
      <c r="H10" s="40"/>
      <c r="I10" s="40"/>
      <c r="J10" s="40"/>
      <c r="K10" s="40"/>
      <c r="L10" s="148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Z10" s="141" t="s">
        <v>6197</v>
      </c>
      <c r="BA10" s="141" t="s">
        <v>6197</v>
      </c>
      <c r="BB10" s="141" t="s">
        <v>19</v>
      </c>
      <c r="BC10" s="141" t="s">
        <v>1381</v>
      </c>
      <c r="BD10" s="141" t="s">
        <v>85</v>
      </c>
    </row>
    <row r="11" s="2" customFormat="1" ht="12" customHeight="1">
      <c r="A11" s="40"/>
      <c r="B11" s="46"/>
      <c r="C11" s="40"/>
      <c r="D11" s="146" t="s">
        <v>18</v>
      </c>
      <c r="E11" s="40"/>
      <c r="F11" s="135" t="s">
        <v>19</v>
      </c>
      <c r="G11" s="40"/>
      <c r="H11" s="40"/>
      <c r="I11" s="146" t="s">
        <v>20</v>
      </c>
      <c r="J11" s="135" t="s">
        <v>19</v>
      </c>
      <c r="K11" s="40"/>
      <c r="L11" s="148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Z11" s="141" t="s">
        <v>6198</v>
      </c>
      <c r="BA11" s="141" t="s">
        <v>6198</v>
      </c>
      <c r="BB11" s="141" t="s">
        <v>19</v>
      </c>
      <c r="BC11" s="141" t="s">
        <v>725</v>
      </c>
      <c r="BD11" s="141" t="s">
        <v>85</v>
      </c>
    </row>
    <row r="12" s="2" customFormat="1" ht="12" customHeight="1">
      <c r="A12" s="40"/>
      <c r="B12" s="46"/>
      <c r="C12" s="40"/>
      <c r="D12" s="146" t="s">
        <v>21</v>
      </c>
      <c r="E12" s="40"/>
      <c r="F12" s="135" t="s">
        <v>22</v>
      </c>
      <c r="G12" s="40"/>
      <c r="H12" s="40"/>
      <c r="I12" s="146" t="s">
        <v>23</v>
      </c>
      <c r="J12" s="150" t="str">
        <f>'Rekapitulace stavby'!AN8</f>
        <v>30. 1. 2023</v>
      </c>
      <c r="K12" s="40"/>
      <c r="L12" s="148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Z12" s="141" t="s">
        <v>6199</v>
      </c>
      <c r="BA12" s="141" t="s">
        <v>6199</v>
      </c>
      <c r="BB12" s="141" t="s">
        <v>19</v>
      </c>
      <c r="BC12" s="141" t="s">
        <v>586</v>
      </c>
      <c r="BD12" s="141" t="s">
        <v>85</v>
      </c>
    </row>
    <row r="13" s="2" customFormat="1" ht="10.8" customHeight="1">
      <c r="A13" s="40"/>
      <c r="B13" s="46"/>
      <c r="C13" s="40"/>
      <c r="D13" s="40"/>
      <c r="E13" s="40"/>
      <c r="F13" s="40"/>
      <c r="G13" s="40"/>
      <c r="H13" s="40"/>
      <c r="I13" s="40"/>
      <c r="J13" s="40"/>
      <c r="K13" s="40"/>
      <c r="L13" s="148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Z13" s="141" t="s">
        <v>6200</v>
      </c>
      <c r="BA13" s="141" t="s">
        <v>6200</v>
      </c>
      <c r="BB13" s="141" t="s">
        <v>19</v>
      </c>
      <c r="BC13" s="141" t="s">
        <v>6201</v>
      </c>
      <c r="BD13" s="141" t="s">
        <v>85</v>
      </c>
    </row>
    <row r="14" s="2" customFormat="1" ht="12" customHeight="1">
      <c r="A14" s="40"/>
      <c r="B14" s="46"/>
      <c r="C14" s="40"/>
      <c r="D14" s="146" t="s">
        <v>25</v>
      </c>
      <c r="E14" s="40"/>
      <c r="F14" s="40"/>
      <c r="G14" s="40"/>
      <c r="H14" s="40"/>
      <c r="I14" s="146" t="s">
        <v>26</v>
      </c>
      <c r="J14" s="135" t="s">
        <v>27</v>
      </c>
      <c r="K14" s="40"/>
      <c r="L14" s="148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Z14" s="141" t="s">
        <v>6202</v>
      </c>
      <c r="BA14" s="141" t="s">
        <v>6202</v>
      </c>
      <c r="BB14" s="141" t="s">
        <v>19</v>
      </c>
      <c r="BC14" s="141" t="s">
        <v>1311</v>
      </c>
      <c r="BD14" s="141" t="s">
        <v>85</v>
      </c>
    </row>
    <row r="15" s="2" customFormat="1" ht="18" customHeight="1">
      <c r="A15" s="40"/>
      <c r="B15" s="46"/>
      <c r="C15" s="40"/>
      <c r="D15" s="40"/>
      <c r="E15" s="135" t="s">
        <v>28</v>
      </c>
      <c r="F15" s="40"/>
      <c r="G15" s="40"/>
      <c r="H15" s="40"/>
      <c r="I15" s="146" t="s">
        <v>29</v>
      </c>
      <c r="J15" s="135" t="s">
        <v>30</v>
      </c>
      <c r="K15" s="40"/>
      <c r="L15" s="148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Z15" s="141" t="s">
        <v>6203</v>
      </c>
      <c r="BA15" s="141" t="s">
        <v>6203</v>
      </c>
      <c r="BB15" s="141" t="s">
        <v>19</v>
      </c>
      <c r="BC15" s="141" t="s">
        <v>6204</v>
      </c>
      <c r="BD15" s="141" t="s">
        <v>85</v>
      </c>
    </row>
    <row r="16" s="2" customFormat="1" ht="6.96" customHeight="1">
      <c r="A16" s="40"/>
      <c r="B16" s="46"/>
      <c r="C16" s="40"/>
      <c r="D16" s="40"/>
      <c r="E16" s="40"/>
      <c r="F16" s="40"/>
      <c r="G16" s="40"/>
      <c r="H16" s="40"/>
      <c r="I16" s="40"/>
      <c r="J16" s="40"/>
      <c r="K16" s="40"/>
      <c r="L16" s="148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Z16" s="141" t="s">
        <v>6205</v>
      </c>
      <c r="BA16" s="141" t="s">
        <v>6205</v>
      </c>
      <c r="BB16" s="141" t="s">
        <v>19</v>
      </c>
      <c r="BC16" s="141" t="s">
        <v>737</v>
      </c>
      <c r="BD16" s="141" t="s">
        <v>85</v>
      </c>
    </row>
    <row r="17" s="2" customFormat="1" ht="12" customHeight="1">
      <c r="A17" s="40"/>
      <c r="B17" s="46"/>
      <c r="C17" s="40"/>
      <c r="D17" s="146" t="s">
        <v>31</v>
      </c>
      <c r="E17" s="40"/>
      <c r="F17" s="40"/>
      <c r="G17" s="40"/>
      <c r="H17" s="40"/>
      <c r="I17" s="146" t="s">
        <v>26</v>
      </c>
      <c r="J17" s="35" t="str">
        <f>'Rekapitulace stavby'!AN13</f>
        <v>Vyplň údaj</v>
      </c>
      <c r="K17" s="40"/>
      <c r="L17" s="148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Z17" s="141" t="s">
        <v>6206</v>
      </c>
      <c r="BA17" s="141" t="s">
        <v>6206</v>
      </c>
      <c r="BB17" s="141" t="s">
        <v>19</v>
      </c>
      <c r="BC17" s="141" t="s">
        <v>737</v>
      </c>
      <c r="BD17" s="141" t="s">
        <v>85</v>
      </c>
    </row>
    <row r="18" s="2" customFormat="1" ht="18" customHeight="1">
      <c r="A18" s="40"/>
      <c r="B18" s="46"/>
      <c r="C18" s="40"/>
      <c r="D18" s="40"/>
      <c r="E18" s="35" t="str">
        <f>'Rekapitulace stavby'!E14</f>
        <v>Vyplň údaj</v>
      </c>
      <c r="F18" s="135"/>
      <c r="G18" s="135"/>
      <c r="H18" s="135"/>
      <c r="I18" s="146" t="s">
        <v>29</v>
      </c>
      <c r="J18" s="35" t="str">
        <f>'Rekapitulace stavby'!AN14</f>
        <v>Vyplň údaj</v>
      </c>
      <c r="K18" s="40"/>
      <c r="L18" s="148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6.96" customHeight="1">
      <c r="A19" s="40"/>
      <c r="B19" s="46"/>
      <c r="C19" s="40"/>
      <c r="D19" s="40"/>
      <c r="E19" s="40"/>
      <c r="F19" s="40"/>
      <c r="G19" s="40"/>
      <c r="H19" s="40"/>
      <c r="I19" s="40"/>
      <c r="J19" s="40"/>
      <c r="K19" s="40"/>
      <c r="L19" s="148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12" customHeight="1">
      <c r="A20" s="40"/>
      <c r="B20" s="46"/>
      <c r="C20" s="40"/>
      <c r="D20" s="146" t="s">
        <v>33</v>
      </c>
      <c r="E20" s="40"/>
      <c r="F20" s="40"/>
      <c r="G20" s="40"/>
      <c r="H20" s="40"/>
      <c r="I20" s="146" t="s">
        <v>26</v>
      </c>
      <c r="J20" s="135" t="s">
        <v>34</v>
      </c>
      <c r="K20" s="40"/>
      <c r="L20" s="148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18" customHeight="1">
      <c r="A21" s="40"/>
      <c r="B21" s="46"/>
      <c r="C21" s="40"/>
      <c r="D21" s="40"/>
      <c r="E21" s="135" t="s">
        <v>35</v>
      </c>
      <c r="F21" s="40"/>
      <c r="G21" s="40"/>
      <c r="H21" s="40"/>
      <c r="I21" s="146" t="s">
        <v>29</v>
      </c>
      <c r="J21" s="135" t="s">
        <v>36</v>
      </c>
      <c r="K21" s="40"/>
      <c r="L21" s="148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6.96" customHeight="1">
      <c r="A22" s="40"/>
      <c r="B22" s="46"/>
      <c r="C22" s="40"/>
      <c r="D22" s="40"/>
      <c r="E22" s="40"/>
      <c r="F22" s="40"/>
      <c r="G22" s="40"/>
      <c r="H22" s="40"/>
      <c r="I22" s="40"/>
      <c r="J22" s="40"/>
      <c r="K22" s="40"/>
      <c r="L22" s="148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12" customHeight="1">
      <c r="A23" s="40"/>
      <c r="B23" s="46"/>
      <c r="C23" s="40"/>
      <c r="D23" s="146" t="s">
        <v>38</v>
      </c>
      <c r="E23" s="40"/>
      <c r="F23" s="40"/>
      <c r="G23" s="40"/>
      <c r="H23" s="40"/>
      <c r="I23" s="146" t="s">
        <v>26</v>
      </c>
      <c r="J23" s="135" t="str">
        <f>IF('Rekapitulace stavby'!AN19="","",'Rekapitulace stavby'!AN19)</f>
        <v/>
      </c>
      <c r="K23" s="40"/>
      <c r="L23" s="148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18" customHeight="1">
      <c r="A24" s="40"/>
      <c r="B24" s="46"/>
      <c r="C24" s="40"/>
      <c r="D24" s="40"/>
      <c r="E24" s="135" t="str">
        <f>IF('Rekapitulace stavby'!E20="","",'Rekapitulace stavby'!E20)</f>
        <v>Tomáš Krhutek</v>
      </c>
      <c r="F24" s="40"/>
      <c r="G24" s="40"/>
      <c r="H24" s="40"/>
      <c r="I24" s="146" t="s">
        <v>29</v>
      </c>
      <c r="J24" s="135" t="str">
        <f>IF('Rekapitulace stavby'!AN20="","",'Rekapitulace stavby'!AN20)</f>
        <v/>
      </c>
      <c r="K24" s="40"/>
      <c r="L24" s="148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6.96" customHeight="1">
      <c r="A25" s="40"/>
      <c r="B25" s="46"/>
      <c r="C25" s="40"/>
      <c r="D25" s="40"/>
      <c r="E25" s="40"/>
      <c r="F25" s="40"/>
      <c r="G25" s="40"/>
      <c r="H25" s="40"/>
      <c r="I25" s="40"/>
      <c r="J25" s="40"/>
      <c r="K25" s="40"/>
      <c r="L25" s="148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12" customHeight="1">
      <c r="A26" s="40"/>
      <c r="B26" s="46"/>
      <c r="C26" s="40"/>
      <c r="D26" s="146" t="s">
        <v>40</v>
      </c>
      <c r="E26" s="40"/>
      <c r="F26" s="40"/>
      <c r="G26" s="40"/>
      <c r="H26" s="40"/>
      <c r="I26" s="40"/>
      <c r="J26" s="40"/>
      <c r="K26" s="40"/>
      <c r="L26" s="148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8" customFormat="1" ht="16.5" customHeight="1">
      <c r="A27" s="151"/>
      <c r="B27" s="152"/>
      <c r="C27" s="151"/>
      <c r="D27" s="151"/>
      <c r="E27" s="153" t="s">
        <v>19</v>
      </c>
      <c r="F27" s="153"/>
      <c r="G27" s="153"/>
      <c r="H27" s="153"/>
      <c r="I27" s="151"/>
      <c r="J27" s="151"/>
      <c r="K27" s="151"/>
      <c r="L27" s="154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</row>
    <row r="28" s="2" customFormat="1" ht="6.96" customHeight="1">
      <c r="A28" s="40"/>
      <c r="B28" s="46"/>
      <c r="C28" s="40"/>
      <c r="D28" s="40"/>
      <c r="E28" s="40"/>
      <c r="F28" s="40"/>
      <c r="G28" s="40"/>
      <c r="H28" s="40"/>
      <c r="I28" s="40"/>
      <c r="J28" s="40"/>
      <c r="K28" s="40"/>
      <c r="L28" s="148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2" customFormat="1" ht="6.96" customHeight="1">
      <c r="A29" s="40"/>
      <c r="B29" s="46"/>
      <c r="C29" s="40"/>
      <c r="D29" s="156"/>
      <c r="E29" s="156"/>
      <c r="F29" s="156"/>
      <c r="G29" s="156"/>
      <c r="H29" s="156"/>
      <c r="I29" s="156"/>
      <c r="J29" s="156"/>
      <c r="K29" s="156"/>
      <c r="L29" s="148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s="2" customFormat="1" ht="25.44" customHeight="1">
      <c r="A30" s="40"/>
      <c r="B30" s="46"/>
      <c r="C30" s="40"/>
      <c r="D30" s="157" t="s">
        <v>42</v>
      </c>
      <c r="E30" s="40"/>
      <c r="F30" s="40"/>
      <c r="G30" s="40"/>
      <c r="H30" s="40"/>
      <c r="I30" s="40"/>
      <c r="J30" s="158">
        <f>ROUND(J87, 2)</f>
        <v>0</v>
      </c>
      <c r="K30" s="40"/>
      <c r="L30" s="148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2" customFormat="1" ht="6.96" customHeight="1">
      <c r="A31" s="40"/>
      <c r="B31" s="46"/>
      <c r="C31" s="40"/>
      <c r="D31" s="156"/>
      <c r="E31" s="156"/>
      <c r="F31" s="156"/>
      <c r="G31" s="156"/>
      <c r="H31" s="156"/>
      <c r="I31" s="156"/>
      <c r="J31" s="156"/>
      <c r="K31" s="156"/>
      <c r="L31" s="148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s="2" customFormat="1" ht="14.4" customHeight="1">
      <c r="A32" s="40"/>
      <c r="B32" s="46"/>
      <c r="C32" s="40"/>
      <c r="D32" s="40"/>
      <c r="E32" s="40"/>
      <c r="F32" s="159" t="s">
        <v>44</v>
      </c>
      <c r="G32" s="40"/>
      <c r="H32" s="40"/>
      <c r="I32" s="159" t="s">
        <v>43</v>
      </c>
      <c r="J32" s="159" t="s">
        <v>45</v>
      </c>
      <c r="K32" s="40"/>
      <c r="L32" s="148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14.4" customHeight="1">
      <c r="A33" s="40"/>
      <c r="B33" s="46"/>
      <c r="C33" s="40"/>
      <c r="D33" s="160" t="s">
        <v>46</v>
      </c>
      <c r="E33" s="146" t="s">
        <v>47</v>
      </c>
      <c r="F33" s="161">
        <f>ROUND((SUM(BE87:BE351)),  2)</f>
        <v>0</v>
      </c>
      <c r="G33" s="40"/>
      <c r="H33" s="40"/>
      <c r="I33" s="162">
        <v>0.20999999999999999</v>
      </c>
      <c r="J33" s="161">
        <f>ROUND(((SUM(BE87:BE351))*I33),  2)</f>
        <v>0</v>
      </c>
      <c r="K33" s="40"/>
      <c r="L33" s="148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14.4" customHeight="1">
      <c r="A34" s="40"/>
      <c r="B34" s="46"/>
      <c r="C34" s="40"/>
      <c r="D34" s="40"/>
      <c r="E34" s="146" t="s">
        <v>48</v>
      </c>
      <c r="F34" s="161">
        <f>ROUND((SUM(BF87:BF351)),  2)</f>
        <v>0</v>
      </c>
      <c r="G34" s="40"/>
      <c r="H34" s="40"/>
      <c r="I34" s="162">
        <v>0.14999999999999999</v>
      </c>
      <c r="J34" s="161">
        <f>ROUND(((SUM(BF87:BF351))*I34),  2)</f>
        <v>0</v>
      </c>
      <c r="K34" s="40"/>
      <c r="L34" s="148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hidden="1" s="2" customFormat="1" ht="14.4" customHeight="1">
      <c r="A35" s="40"/>
      <c r="B35" s="46"/>
      <c r="C35" s="40"/>
      <c r="D35" s="40"/>
      <c r="E35" s="146" t="s">
        <v>49</v>
      </c>
      <c r="F35" s="161">
        <f>ROUND((SUM(BG87:BG351)),  2)</f>
        <v>0</v>
      </c>
      <c r="G35" s="40"/>
      <c r="H35" s="40"/>
      <c r="I35" s="162">
        <v>0.20999999999999999</v>
      </c>
      <c r="J35" s="161">
        <f>0</f>
        <v>0</v>
      </c>
      <c r="K35" s="40"/>
      <c r="L35" s="148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hidden="1" s="2" customFormat="1" ht="14.4" customHeight="1">
      <c r="A36" s="40"/>
      <c r="B36" s="46"/>
      <c r="C36" s="40"/>
      <c r="D36" s="40"/>
      <c r="E36" s="146" t="s">
        <v>50</v>
      </c>
      <c r="F36" s="161">
        <f>ROUND((SUM(BH87:BH351)),  2)</f>
        <v>0</v>
      </c>
      <c r="G36" s="40"/>
      <c r="H36" s="40"/>
      <c r="I36" s="162">
        <v>0.14999999999999999</v>
      </c>
      <c r="J36" s="161">
        <f>0</f>
        <v>0</v>
      </c>
      <c r="K36" s="40"/>
      <c r="L36" s="148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46" t="s">
        <v>51</v>
      </c>
      <c r="F37" s="161">
        <f>ROUND((SUM(BI87:BI351)),  2)</f>
        <v>0</v>
      </c>
      <c r="G37" s="40"/>
      <c r="H37" s="40"/>
      <c r="I37" s="162">
        <v>0</v>
      </c>
      <c r="J37" s="161">
        <f>0</f>
        <v>0</v>
      </c>
      <c r="K37" s="40"/>
      <c r="L37" s="148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s="2" customFormat="1" ht="6.96" customHeight="1">
      <c r="A38" s="40"/>
      <c r="B38" s="46"/>
      <c r="C38" s="40"/>
      <c r="D38" s="40"/>
      <c r="E38" s="40"/>
      <c r="F38" s="40"/>
      <c r="G38" s="40"/>
      <c r="H38" s="40"/>
      <c r="I38" s="40"/>
      <c r="J38" s="40"/>
      <c r="K38" s="40"/>
      <c r="L38" s="148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s="2" customFormat="1" ht="25.44" customHeight="1">
      <c r="A39" s="40"/>
      <c r="B39" s="46"/>
      <c r="C39" s="163"/>
      <c r="D39" s="164" t="s">
        <v>52</v>
      </c>
      <c r="E39" s="165"/>
      <c r="F39" s="165"/>
      <c r="G39" s="166" t="s">
        <v>53</v>
      </c>
      <c r="H39" s="167" t="s">
        <v>54</v>
      </c>
      <c r="I39" s="165"/>
      <c r="J39" s="168">
        <f>SUM(J30:J37)</f>
        <v>0</v>
      </c>
      <c r="K39" s="169"/>
      <c r="L39" s="148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s="2" customFormat="1" ht="14.4" customHeight="1">
      <c r="A40" s="40"/>
      <c r="B40" s="170"/>
      <c r="C40" s="171"/>
      <c r="D40" s="171"/>
      <c r="E40" s="171"/>
      <c r="F40" s="171"/>
      <c r="G40" s="171"/>
      <c r="H40" s="171"/>
      <c r="I40" s="171"/>
      <c r="J40" s="171"/>
      <c r="K40" s="171"/>
      <c r="L40" s="148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4" s="2" customFormat="1" ht="6.96" customHeight="1">
      <c r="A44" s="40"/>
      <c r="B44" s="172"/>
      <c r="C44" s="173"/>
      <c r="D44" s="173"/>
      <c r="E44" s="173"/>
      <c r="F44" s="173"/>
      <c r="G44" s="173"/>
      <c r="H44" s="173"/>
      <c r="I44" s="173"/>
      <c r="J44" s="173"/>
      <c r="K44" s="173"/>
      <c r="L44" s="148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 s="2" customFormat="1" ht="24.96" customHeight="1">
      <c r="A45" s="40"/>
      <c r="B45" s="41"/>
      <c r="C45" s="25" t="s">
        <v>284</v>
      </c>
      <c r="D45" s="42"/>
      <c r="E45" s="42"/>
      <c r="F45" s="42"/>
      <c r="G45" s="42"/>
      <c r="H45" s="42"/>
      <c r="I45" s="42"/>
      <c r="J45" s="42"/>
      <c r="K45" s="42"/>
      <c r="L45" s="148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 s="2" customFormat="1" ht="6.96" customHeight="1">
      <c r="A46" s="40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148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s="2" customFormat="1" ht="12" customHeight="1">
      <c r="A47" s="40"/>
      <c r="B47" s="41"/>
      <c r="C47" s="34" t="s">
        <v>16</v>
      </c>
      <c r="D47" s="42"/>
      <c r="E47" s="42"/>
      <c r="F47" s="42"/>
      <c r="G47" s="42"/>
      <c r="H47" s="42"/>
      <c r="I47" s="42"/>
      <c r="J47" s="42"/>
      <c r="K47" s="42"/>
      <c r="L47" s="148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s="2" customFormat="1" ht="26.25" customHeight="1">
      <c r="A48" s="40"/>
      <c r="B48" s="41"/>
      <c r="C48" s="42"/>
      <c r="D48" s="42"/>
      <c r="E48" s="174" t="str">
        <f>E7</f>
        <v>PROJEKT NA STAVBU HALY PRO DEPONACI SILNIČNÍCH VOZIDEL JHV VE VOZOVNĚ STŘEŠOVICE</v>
      </c>
      <c r="F48" s="34"/>
      <c r="G48" s="34"/>
      <c r="H48" s="34"/>
      <c r="I48" s="42"/>
      <c r="J48" s="42"/>
      <c r="K48" s="42"/>
      <c r="L48" s="148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12" customHeight="1">
      <c r="A49" s="40"/>
      <c r="B49" s="41"/>
      <c r="C49" s="34" t="s">
        <v>187</v>
      </c>
      <c r="D49" s="42"/>
      <c r="E49" s="42"/>
      <c r="F49" s="42"/>
      <c r="G49" s="42"/>
      <c r="H49" s="42"/>
      <c r="I49" s="42"/>
      <c r="J49" s="42"/>
      <c r="K49" s="42"/>
      <c r="L49" s="148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16.5" customHeight="1">
      <c r="A50" s="40"/>
      <c r="B50" s="41"/>
      <c r="C50" s="42"/>
      <c r="D50" s="42"/>
      <c r="E50" s="71" t="str">
        <f>E9</f>
        <v xml:space="preserve">D.2.5 SO-06 - ÚPRAVA KOMUNIKACÍ </v>
      </c>
      <c r="F50" s="42"/>
      <c r="G50" s="42"/>
      <c r="H50" s="42"/>
      <c r="I50" s="42"/>
      <c r="J50" s="42"/>
      <c r="K50" s="42"/>
      <c r="L50" s="148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2" customFormat="1" ht="6.96" customHeight="1">
      <c r="A51" s="40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148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s="2" customFormat="1" ht="12" customHeight="1">
      <c r="A52" s="40"/>
      <c r="B52" s="41"/>
      <c r="C52" s="34" t="s">
        <v>21</v>
      </c>
      <c r="D52" s="42"/>
      <c r="E52" s="42"/>
      <c r="F52" s="29" t="str">
        <f>F12</f>
        <v xml:space="preserve">Patočkova č.p. 132 a 460, Na Ořechovce č.p. 1062 </v>
      </c>
      <c r="G52" s="42"/>
      <c r="H52" s="42"/>
      <c r="I52" s="34" t="s">
        <v>23</v>
      </c>
      <c r="J52" s="74" t="str">
        <f>IF(J12="","",J12)</f>
        <v>30. 1. 2023</v>
      </c>
      <c r="K52" s="42"/>
      <c r="L52" s="148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2" customFormat="1" ht="6.96" customHeight="1">
      <c r="A53" s="40"/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148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s="2" customFormat="1" ht="15.15" customHeight="1">
      <c r="A54" s="40"/>
      <c r="B54" s="41"/>
      <c r="C54" s="34" t="s">
        <v>25</v>
      </c>
      <c r="D54" s="42"/>
      <c r="E54" s="42"/>
      <c r="F54" s="29" t="str">
        <f>E15</f>
        <v>Dopravní podnik hl. m. Prahy, akciová společnost</v>
      </c>
      <c r="G54" s="42"/>
      <c r="H54" s="42"/>
      <c r="I54" s="34" t="s">
        <v>33</v>
      </c>
      <c r="J54" s="38" t="str">
        <f>E21</f>
        <v>SAGASTA, s.r.o.</v>
      </c>
      <c r="K54" s="42"/>
      <c r="L54" s="148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s="2" customFormat="1" ht="15.15" customHeight="1">
      <c r="A55" s="40"/>
      <c r="B55" s="41"/>
      <c r="C55" s="34" t="s">
        <v>31</v>
      </c>
      <c r="D55" s="42"/>
      <c r="E55" s="42"/>
      <c r="F55" s="29" t="str">
        <f>IF(E18="","",E18)</f>
        <v>Vyplň údaj</v>
      </c>
      <c r="G55" s="42"/>
      <c r="H55" s="42"/>
      <c r="I55" s="34" t="s">
        <v>38</v>
      </c>
      <c r="J55" s="38" t="str">
        <f>E24</f>
        <v>Tomáš Krhutek</v>
      </c>
      <c r="K55" s="42"/>
      <c r="L55" s="148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s="2" customFormat="1" ht="10.32" customHeight="1">
      <c r="A56" s="40"/>
      <c r="B56" s="41"/>
      <c r="C56" s="42"/>
      <c r="D56" s="42"/>
      <c r="E56" s="42"/>
      <c r="F56" s="42"/>
      <c r="G56" s="42"/>
      <c r="H56" s="42"/>
      <c r="I56" s="42"/>
      <c r="J56" s="42"/>
      <c r="K56" s="42"/>
      <c r="L56" s="148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29.28" customHeight="1">
      <c r="A57" s="40"/>
      <c r="B57" s="41"/>
      <c r="C57" s="175" t="s">
        <v>285</v>
      </c>
      <c r="D57" s="176"/>
      <c r="E57" s="176"/>
      <c r="F57" s="176"/>
      <c r="G57" s="176"/>
      <c r="H57" s="176"/>
      <c r="I57" s="176"/>
      <c r="J57" s="177" t="s">
        <v>286</v>
      </c>
      <c r="K57" s="176"/>
      <c r="L57" s="148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0.32" customHeight="1">
      <c r="A58" s="40"/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148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22.8" customHeight="1">
      <c r="A59" s="40"/>
      <c r="B59" s="41"/>
      <c r="C59" s="178" t="s">
        <v>74</v>
      </c>
      <c r="D59" s="42"/>
      <c r="E59" s="42"/>
      <c r="F59" s="42"/>
      <c r="G59" s="42"/>
      <c r="H59" s="42"/>
      <c r="I59" s="42"/>
      <c r="J59" s="104">
        <f>J87</f>
        <v>0</v>
      </c>
      <c r="K59" s="42"/>
      <c r="L59" s="148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U59" s="19" t="s">
        <v>287</v>
      </c>
    </row>
    <row r="60" s="9" customFormat="1" ht="24.96" customHeight="1">
      <c r="A60" s="9"/>
      <c r="B60" s="179"/>
      <c r="C60" s="180"/>
      <c r="D60" s="181" t="s">
        <v>6207</v>
      </c>
      <c r="E60" s="182"/>
      <c r="F60" s="182"/>
      <c r="G60" s="182"/>
      <c r="H60" s="182"/>
      <c r="I60" s="182"/>
      <c r="J60" s="183">
        <f>J88</f>
        <v>0</v>
      </c>
      <c r="K60" s="180"/>
      <c r="L60" s="184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="9" customFormat="1" ht="24.96" customHeight="1">
      <c r="A61" s="9"/>
      <c r="B61" s="179"/>
      <c r="C61" s="180"/>
      <c r="D61" s="181" t="s">
        <v>6208</v>
      </c>
      <c r="E61" s="182"/>
      <c r="F61" s="182"/>
      <c r="G61" s="182"/>
      <c r="H61" s="182"/>
      <c r="I61" s="182"/>
      <c r="J61" s="183">
        <f>J159</f>
        <v>0</v>
      </c>
      <c r="K61" s="180"/>
      <c r="L61" s="184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s="9" customFormat="1" ht="24.96" customHeight="1">
      <c r="A62" s="9"/>
      <c r="B62" s="179"/>
      <c r="C62" s="180"/>
      <c r="D62" s="181" t="s">
        <v>6209</v>
      </c>
      <c r="E62" s="182"/>
      <c r="F62" s="182"/>
      <c r="G62" s="182"/>
      <c r="H62" s="182"/>
      <c r="I62" s="182"/>
      <c r="J62" s="183">
        <f>J163</f>
        <v>0</v>
      </c>
      <c r="K62" s="180"/>
      <c r="L62" s="184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s="9" customFormat="1" ht="24.96" customHeight="1">
      <c r="A63" s="9"/>
      <c r="B63" s="179"/>
      <c r="C63" s="180"/>
      <c r="D63" s="181" t="s">
        <v>6210</v>
      </c>
      <c r="E63" s="182"/>
      <c r="F63" s="182"/>
      <c r="G63" s="182"/>
      <c r="H63" s="182"/>
      <c r="I63" s="182"/>
      <c r="J63" s="183">
        <f>J227</f>
        <v>0</v>
      </c>
      <c r="K63" s="180"/>
      <c r="L63" s="184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s="9" customFormat="1" ht="24.96" customHeight="1">
      <c r="A64" s="9"/>
      <c r="B64" s="179"/>
      <c r="C64" s="180"/>
      <c r="D64" s="181" t="s">
        <v>6211</v>
      </c>
      <c r="E64" s="182"/>
      <c r="F64" s="182"/>
      <c r="G64" s="182"/>
      <c r="H64" s="182"/>
      <c r="I64" s="182"/>
      <c r="J64" s="183">
        <f>J232</f>
        <v>0</v>
      </c>
      <c r="K64" s="180"/>
      <c r="L64" s="184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="9" customFormat="1" ht="24.96" customHeight="1">
      <c r="A65" s="9"/>
      <c r="B65" s="179"/>
      <c r="C65" s="180"/>
      <c r="D65" s="181" t="s">
        <v>6212</v>
      </c>
      <c r="E65" s="182"/>
      <c r="F65" s="182"/>
      <c r="G65" s="182"/>
      <c r="H65" s="182"/>
      <c r="I65" s="182"/>
      <c r="J65" s="183">
        <f>J253</f>
        <v>0</v>
      </c>
      <c r="K65" s="180"/>
      <c r="L65" s="184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s="9" customFormat="1" ht="24.96" customHeight="1">
      <c r="A66" s="9"/>
      <c r="B66" s="179"/>
      <c r="C66" s="180"/>
      <c r="D66" s="181" t="s">
        <v>6213</v>
      </c>
      <c r="E66" s="182"/>
      <c r="F66" s="182"/>
      <c r="G66" s="182"/>
      <c r="H66" s="182"/>
      <c r="I66" s="182"/>
      <c r="J66" s="183">
        <f>J319</f>
        <v>0</v>
      </c>
      <c r="K66" s="180"/>
      <c r="L66" s="184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="9" customFormat="1" ht="24.96" customHeight="1">
      <c r="A67" s="9"/>
      <c r="B67" s="179"/>
      <c r="C67" s="180"/>
      <c r="D67" s="181" t="s">
        <v>6214</v>
      </c>
      <c r="E67" s="182"/>
      <c r="F67" s="182"/>
      <c r="G67" s="182"/>
      <c r="H67" s="182"/>
      <c r="I67" s="182"/>
      <c r="J67" s="183">
        <f>J348</f>
        <v>0</v>
      </c>
      <c r="K67" s="180"/>
      <c r="L67" s="184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s="2" customFormat="1" ht="21.84" customHeight="1">
      <c r="A68" s="40"/>
      <c r="B68" s="41"/>
      <c r="C68" s="42"/>
      <c r="D68" s="42"/>
      <c r="E68" s="42"/>
      <c r="F68" s="42"/>
      <c r="G68" s="42"/>
      <c r="H68" s="42"/>
      <c r="I68" s="42"/>
      <c r="J68" s="42"/>
      <c r="K68" s="42"/>
      <c r="L68" s="148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</row>
    <row r="69" s="2" customFormat="1" ht="6.96" customHeight="1">
      <c r="A69" s="40"/>
      <c r="B69" s="61"/>
      <c r="C69" s="62"/>
      <c r="D69" s="62"/>
      <c r="E69" s="62"/>
      <c r="F69" s="62"/>
      <c r="G69" s="62"/>
      <c r="H69" s="62"/>
      <c r="I69" s="62"/>
      <c r="J69" s="62"/>
      <c r="K69" s="62"/>
      <c r="L69" s="148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</row>
    <row r="73" s="2" customFormat="1" ht="6.96" customHeight="1">
      <c r="A73" s="40"/>
      <c r="B73" s="63"/>
      <c r="C73" s="64"/>
      <c r="D73" s="64"/>
      <c r="E73" s="64"/>
      <c r="F73" s="64"/>
      <c r="G73" s="64"/>
      <c r="H73" s="64"/>
      <c r="I73" s="64"/>
      <c r="J73" s="64"/>
      <c r="K73" s="64"/>
      <c r="L73" s="148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 s="2" customFormat="1" ht="24.96" customHeight="1">
      <c r="A74" s="40"/>
      <c r="B74" s="41"/>
      <c r="C74" s="25" t="s">
        <v>319</v>
      </c>
      <c r="D74" s="42"/>
      <c r="E74" s="42"/>
      <c r="F74" s="42"/>
      <c r="G74" s="42"/>
      <c r="H74" s="42"/>
      <c r="I74" s="42"/>
      <c r="J74" s="42"/>
      <c r="K74" s="42"/>
      <c r="L74" s="148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 s="2" customFormat="1" ht="6.96" customHeight="1">
      <c r="A75" s="40"/>
      <c r="B75" s="41"/>
      <c r="C75" s="42"/>
      <c r="D75" s="42"/>
      <c r="E75" s="42"/>
      <c r="F75" s="42"/>
      <c r="G75" s="42"/>
      <c r="H75" s="42"/>
      <c r="I75" s="42"/>
      <c r="J75" s="42"/>
      <c r="K75" s="42"/>
      <c r="L75" s="148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 s="2" customFormat="1" ht="12" customHeight="1">
      <c r="A76" s="40"/>
      <c r="B76" s="41"/>
      <c r="C76" s="34" t="s">
        <v>16</v>
      </c>
      <c r="D76" s="42"/>
      <c r="E76" s="42"/>
      <c r="F76" s="42"/>
      <c r="G76" s="42"/>
      <c r="H76" s="42"/>
      <c r="I76" s="42"/>
      <c r="J76" s="42"/>
      <c r="K76" s="42"/>
      <c r="L76" s="148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 s="2" customFormat="1" ht="26.25" customHeight="1">
      <c r="A77" s="40"/>
      <c r="B77" s="41"/>
      <c r="C77" s="42"/>
      <c r="D77" s="42"/>
      <c r="E77" s="174" t="str">
        <f>E7</f>
        <v>PROJEKT NA STAVBU HALY PRO DEPONACI SILNIČNÍCH VOZIDEL JHV VE VOZOVNĚ STŘEŠOVICE</v>
      </c>
      <c r="F77" s="34"/>
      <c r="G77" s="34"/>
      <c r="H77" s="34"/>
      <c r="I77" s="42"/>
      <c r="J77" s="42"/>
      <c r="K77" s="42"/>
      <c r="L77" s="148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 s="2" customFormat="1" ht="12" customHeight="1">
      <c r="A78" s="40"/>
      <c r="B78" s="41"/>
      <c r="C78" s="34" t="s">
        <v>187</v>
      </c>
      <c r="D78" s="42"/>
      <c r="E78" s="42"/>
      <c r="F78" s="42"/>
      <c r="G78" s="42"/>
      <c r="H78" s="42"/>
      <c r="I78" s="42"/>
      <c r="J78" s="42"/>
      <c r="K78" s="42"/>
      <c r="L78" s="148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2" customFormat="1" ht="16.5" customHeight="1">
      <c r="A79" s="40"/>
      <c r="B79" s="41"/>
      <c r="C79" s="42"/>
      <c r="D79" s="42"/>
      <c r="E79" s="71" t="str">
        <f>E9</f>
        <v xml:space="preserve">D.2.5 SO-06 - ÚPRAVA KOMUNIKACÍ </v>
      </c>
      <c r="F79" s="42"/>
      <c r="G79" s="42"/>
      <c r="H79" s="42"/>
      <c r="I79" s="42"/>
      <c r="J79" s="42"/>
      <c r="K79" s="42"/>
      <c r="L79" s="148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6.96" customHeight="1">
      <c r="A80" s="40"/>
      <c r="B80" s="41"/>
      <c r="C80" s="42"/>
      <c r="D80" s="42"/>
      <c r="E80" s="42"/>
      <c r="F80" s="42"/>
      <c r="G80" s="42"/>
      <c r="H80" s="42"/>
      <c r="I80" s="42"/>
      <c r="J80" s="42"/>
      <c r="K80" s="42"/>
      <c r="L80" s="148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12" customHeight="1">
      <c r="A81" s="40"/>
      <c r="B81" s="41"/>
      <c r="C81" s="34" t="s">
        <v>21</v>
      </c>
      <c r="D81" s="42"/>
      <c r="E81" s="42"/>
      <c r="F81" s="29" t="str">
        <f>F12</f>
        <v xml:space="preserve">Patočkova č.p. 132 a 460, Na Ořechovce č.p. 1062 </v>
      </c>
      <c r="G81" s="42"/>
      <c r="H81" s="42"/>
      <c r="I81" s="34" t="s">
        <v>23</v>
      </c>
      <c r="J81" s="74" t="str">
        <f>IF(J12="","",J12)</f>
        <v>30. 1. 2023</v>
      </c>
      <c r="K81" s="42"/>
      <c r="L81" s="148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6.96" customHeight="1">
      <c r="A82" s="40"/>
      <c r="B82" s="41"/>
      <c r="C82" s="42"/>
      <c r="D82" s="42"/>
      <c r="E82" s="42"/>
      <c r="F82" s="42"/>
      <c r="G82" s="42"/>
      <c r="H82" s="42"/>
      <c r="I82" s="42"/>
      <c r="J82" s="42"/>
      <c r="K82" s="42"/>
      <c r="L82" s="148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2" customFormat="1" ht="15.15" customHeight="1">
      <c r="A83" s="40"/>
      <c r="B83" s="41"/>
      <c r="C83" s="34" t="s">
        <v>25</v>
      </c>
      <c r="D83" s="42"/>
      <c r="E83" s="42"/>
      <c r="F83" s="29" t="str">
        <f>E15</f>
        <v>Dopravní podnik hl. m. Prahy, akciová společnost</v>
      </c>
      <c r="G83" s="42"/>
      <c r="H83" s="42"/>
      <c r="I83" s="34" t="s">
        <v>33</v>
      </c>
      <c r="J83" s="38" t="str">
        <f>E21</f>
        <v>SAGASTA, s.r.o.</v>
      </c>
      <c r="K83" s="42"/>
      <c r="L83" s="148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="2" customFormat="1" ht="15.15" customHeight="1">
      <c r="A84" s="40"/>
      <c r="B84" s="41"/>
      <c r="C84" s="34" t="s">
        <v>31</v>
      </c>
      <c r="D84" s="42"/>
      <c r="E84" s="42"/>
      <c r="F84" s="29" t="str">
        <f>IF(E18="","",E18)</f>
        <v>Vyplň údaj</v>
      </c>
      <c r="G84" s="42"/>
      <c r="H84" s="42"/>
      <c r="I84" s="34" t="s">
        <v>38</v>
      </c>
      <c r="J84" s="38" t="str">
        <f>E24</f>
        <v>Tomáš Krhutek</v>
      </c>
      <c r="K84" s="42"/>
      <c r="L84" s="148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 s="2" customFormat="1" ht="10.32" customHeight="1">
      <c r="A85" s="40"/>
      <c r="B85" s="41"/>
      <c r="C85" s="42"/>
      <c r="D85" s="42"/>
      <c r="E85" s="42"/>
      <c r="F85" s="42"/>
      <c r="G85" s="42"/>
      <c r="H85" s="42"/>
      <c r="I85" s="42"/>
      <c r="J85" s="42"/>
      <c r="K85" s="42"/>
      <c r="L85" s="148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="11" customFormat="1" ht="29.28" customHeight="1">
      <c r="A86" s="190"/>
      <c r="B86" s="191"/>
      <c r="C86" s="192" t="s">
        <v>320</v>
      </c>
      <c r="D86" s="193" t="s">
        <v>61</v>
      </c>
      <c r="E86" s="193" t="s">
        <v>57</v>
      </c>
      <c r="F86" s="193" t="s">
        <v>58</v>
      </c>
      <c r="G86" s="193" t="s">
        <v>321</v>
      </c>
      <c r="H86" s="193" t="s">
        <v>322</v>
      </c>
      <c r="I86" s="193" t="s">
        <v>323</v>
      </c>
      <c r="J86" s="193" t="s">
        <v>286</v>
      </c>
      <c r="K86" s="194" t="s">
        <v>324</v>
      </c>
      <c r="L86" s="195"/>
      <c r="M86" s="94" t="s">
        <v>19</v>
      </c>
      <c r="N86" s="95" t="s">
        <v>46</v>
      </c>
      <c r="O86" s="95" t="s">
        <v>325</v>
      </c>
      <c r="P86" s="95" t="s">
        <v>326</v>
      </c>
      <c r="Q86" s="95" t="s">
        <v>327</v>
      </c>
      <c r="R86" s="95" t="s">
        <v>328</v>
      </c>
      <c r="S86" s="95" t="s">
        <v>329</v>
      </c>
      <c r="T86" s="95" t="s">
        <v>330</v>
      </c>
      <c r="U86" s="96" t="s">
        <v>331</v>
      </c>
      <c r="V86" s="190"/>
      <c r="W86" s="190"/>
      <c r="X86" s="190"/>
      <c r="Y86" s="190"/>
      <c r="Z86" s="190"/>
      <c r="AA86" s="190"/>
      <c r="AB86" s="190"/>
      <c r="AC86" s="190"/>
      <c r="AD86" s="190"/>
      <c r="AE86" s="190"/>
    </row>
    <row r="87" s="2" customFormat="1" ht="22.8" customHeight="1">
      <c r="A87" s="40"/>
      <c r="B87" s="41"/>
      <c r="C87" s="101" t="s">
        <v>332</v>
      </c>
      <c r="D87" s="42"/>
      <c r="E87" s="42"/>
      <c r="F87" s="42"/>
      <c r="G87" s="42"/>
      <c r="H87" s="42"/>
      <c r="I87" s="42"/>
      <c r="J87" s="196">
        <f>BK87</f>
        <v>0</v>
      </c>
      <c r="K87" s="42"/>
      <c r="L87" s="46"/>
      <c r="M87" s="97"/>
      <c r="N87" s="197"/>
      <c r="O87" s="98"/>
      <c r="P87" s="198">
        <f>P88+P159+P163+P227+P232+P253+P319+P348</f>
        <v>0</v>
      </c>
      <c r="Q87" s="98"/>
      <c r="R87" s="198">
        <f>R88+R159+R163+R227+R232+R253+R319+R348</f>
        <v>271.35815699999989</v>
      </c>
      <c r="S87" s="98"/>
      <c r="T87" s="198">
        <f>T88+T159+T163+T227+T232+T253+T319+T348</f>
        <v>300.89000000000004</v>
      </c>
      <c r="U87" s="99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T87" s="19" t="s">
        <v>75</v>
      </c>
      <c r="AU87" s="19" t="s">
        <v>287</v>
      </c>
      <c r="BK87" s="199">
        <f>BK88+BK159+BK163+BK227+BK232+BK253+BK319+BK348</f>
        <v>0</v>
      </c>
    </row>
    <row r="88" s="12" customFormat="1" ht="25.92" customHeight="1">
      <c r="A88" s="12"/>
      <c r="B88" s="200"/>
      <c r="C88" s="201"/>
      <c r="D88" s="202" t="s">
        <v>75</v>
      </c>
      <c r="E88" s="203" t="s">
        <v>83</v>
      </c>
      <c r="F88" s="203" t="s">
        <v>336</v>
      </c>
      <c r="G88" s="201"/>
      <c r="H88" s="201"/>
      <c r="I88" s="204"/>
      <c r="J88" s="205">
        <f>BK88</f>
        <v>0</v>
      </c>
      <c r="K88" s="201"/>
      <c r="L88" s="206"/>
      <c r="M88" s="207"/>
      <c r="N88" s="208"/>
      <c r="O88" s="208"/>
      <c r="P88" s="209">
        <f>SUM(P89:P158)</f>
        <v>0</v>
      </c>
      <c r="Q88" s="208"/>
      <c r="R88" s="209">
        <f>SUM(R89:R158)</f>
        <v>0.017100000000000001</v>
      </c>
      <c r="S88" s="208"/>
      <c r="T88" s="209">
        <f>SUM(T89:T158)</f>
        <v>300.89000000000004</v>
      </c>
      <c r="U88" s="210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R88" s="211" t="s">
        <v>103</v>
      </c>
      <c r="AT88" s="212" t="s">
        <v>75</v>
      </c>
      <c r="AU88" s="212" t="s">
        <v>76</v>
      </c>
      <c r="AY88" s="211" t="s">
        <v>335</v>
      </c>
      <c r="BK88" s="213">
        <f>SUM(BK89:BK158)</f>
        <v>0</v>
      </c>
    </row>
    <row r="89" s="2" customFormat="1" ht="16.5" customHeight="1">
      <c r="A89" s="40"/>
      <c r="B89" s="41"/>
      <c r="C89" s="216" t="s">
        <v>83</v>
      </c>
      <c r="D89" s="216" t="s">
        <v>337</v>
      </c>
      <c r="E89" s="217" t="s">
        <v>6215</v>
      </c>
      <c r="F89" s="218" t="s">
        <v>6216</v>
      </c>
      <c r="G89" s="219" t="s">
        <v>267</v>
      </c>
      <c r="H89" s="220">
        <v>148</v>
      </c>
      <c r="I89" s="221"/>
      <c r="J89" s="222">
        <f>ROUND(I89*H89,2)</f>
        <v>0</v>
      </c>
      <c r="K89" s="218" t="s">
        <v>341</v>
      </c>
      <c r="L89" s="46"/>
      <c r="M89" s="223" t="s">
        <v>19</v>
      </c>
      <c r="N89" s="224" t="s">
        <v>47</v>
      </c>
      <c r="O89" s="86"/>
      <c r="P89" s="225">
        <f>O89*H89</f>
        <v>0</v>
      </c>
      <c r="Q89" s="225">
        <v>0</v>
      </c>
      <c r="R89" s="225">
        <f>Q89*H89</f>
        <v>0</v>
      </c>
      <c r="S89" s="225">
        <v>0.26000000000000001</v>
      </c>
      <c r="T89" s="225">
        <f>S89*H89</f>
        <v>38.480000000000004</v>
      </c>
      <c r="U89" s="226" t="s">
        <v>19</v>
      </c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R89" s="227" t="s">
        <v>103</v>
      </c>
      <c r="AT89" s="227" t="s">
        <v>337</v>
      </c>
      <c r="AU89" s="227" t="s">
        <v>83</v>
      </c>
      <c r="AY89" s="19" t="s">
        <v>335</v>
      </c>
      <c r="BE89" s="228">
        <f>IF(N89="základní",J89,0)</f>
        <v>0</v>
      </c>
      <c r="BF89" s="228">
        <f>IF(N89="snížená",J89,0)</f>
        <v>0</v>
      </c>
      <c r="BG89" s="228">
        <f>IF(N89="zákl. přenesená",J89,0)</f>
        <v>0</v>
      </c>
      <c r="BH89" s="228">
        <f>IF(N89="sníž. přenesená",J89,0)</f>
        <v>0</v>
      </c>
      <c r="BI89" s="228">
        <f>IF(N89="nulová",J89,0)</f>
        <v>0</v>
      </c>
      <c r="BJ89" s="19" t="s">
        <v>83</v>
      </c>
      <c r="BK89" s="228">
        <f>ROUND(I89*H89,2)</f>
        <v>0</v>
      </c>
      <c r="BL89" s="19" t="s">
        <v>103</v>
      </c>
      <c r="BM89" s="227" t="s">
        <v>6217</v>
      </c>
    </row>
    <row r="90" s="2" customFormat="1">
      <c r="A90" s="40"/>
      <c r="B90" s="41"/>
      <c r="C90" s="42"/>
      <c r="D90" s="229" t="s">
        <v>343</v>
      </c>
      <c r="E90" s="42"/>
      <c r="F90" s="230" t="s">
        <v>6218</v>
      </c>
      <c r="G90" s="42"/>
      <c r="H90" s="42"/>
      <c r="I90" s="231"/>
      <c r="J90" s="42"/>
      <c r="K90" s="42"/>
      <c r="L90" s="46"/>
      <c r="M90" s="232"/>
      <c r="N90" s="233"/>
      <c r="O90" s="86"/>
      <c r="P90" s="86"/>
      <c r="Q90" s="86"/>
      <c r="R90" s="86"/>
      <c r="S90" s="86"/>
      <c r="T90" s="86"/>
      <c r="U90" s="87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T90" s="19" t="s">
        <v>343</v>
      </c>
      <c r="AU90" s="19" t="s">
        <v>83</v>
      </c>
    </row>
    <row r="91" s="2" customFormat="1">
      <c r="A91" s="40"/>
      <c r="B91" s="41"/>
      <c r="C91" s="42"/>
      <c r="D91" s="234" t="s">
        <v>345</v>
      </c>
      <c r="E91" s="42"/>
      <c r="F91" s="235" t="s">
        <v>6219</v>
      </c>
      <c r="G91" s="42"/>
      <c r="H91" s="42"/>
      <c r="I91" s="231"/>
      <c r="J91" s="42"/>
      <c r="K91" s="42"/>
      <c r="L91" s="46"/>
      <c r="M91" s="232"/>
      <c r="N91" s="233"/>
      <c r="O91" s="86"/>
      <c r="P91" s="86"/>
      <c r="Q91" s="86"/>
      <c r="R91" s="86"/>
      <c r="S91" s="86"/>
      <c r="T91" s="86"/>
      <c r="U91" s="87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T91" s="19" t="s">
        <v>345</v>
      </c>
      <c r="AU91" s="19" t="s">
        <v>83</v>
      </c>
    </row>
    <row r="92" s="13" customFormat="1">
      <c r="A92" s="13"/>
      <c r="B92" s="236"/>
      <c r="C92" s="237"/>
      <c r="D92" s="229" t="s">
        <v>347</v>
      </c>
      <c r="E92" s="238" t="s">
        <v>6220</v>
      </c>
      <c r="F92" s="239" t="s">
        <v>6221</v>
      </c>
      <c r="G92" s="237"/>
      <c r="H92" s="240">
        <v>148</v>
      </c>
      <c r="I92" s="241"/>
      <c r="J92" s="237"/>
      <c r="K92" s="237"/>
      <c r="L92" s="242"/>
      <c r="M92" s="243"/>
      <c r="N92" s="244"/>
      <c r="O92" s="244"/>
      <c r="P92" s="244"/>
      <c r="Q92" s="244"/>
      <c r="R92" s="244"/>
      <c r="S92" s="244"/>
      <c r="T92" s="244"/>
      <c r="U92" s="245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T92" s="246" t="s">
        <v>347</v>
      </c>
      <c r="AU92" s="246" t="s">
        <v>83</v>
      </c>
      <c r="AV92" s="13" t="s">
        <v>85</v>
      </c>
      <c r="AW92" s="13" t="s">
        <v>37</v>
      </c>
      <c r="AX92" s="13" t="s">
        <v>83</v>
      </c>
      <c r="AY92" s="246" t="s">
        <v>335</v>
      </c>
    </row>
    <row r="93" s="2" customFormat="1" ht="16.5" customHeight="1">
      <c r="A93" s="40"/>
      <c r="B93" s="41"/>
      <c r="C93" s="216" t="s">
        <v>85</v>
      </c>
      <c r="D93" s="216" t="s">
        <v>337</v>
      </c>
      <c r="E93" s="217" t="s">
        <v>6222</v>
      </c>
      <c r="F93" s="218" t="s">
        <v>6223</v>
      </c>
      <c r="G93" s="219" t="s">
        <v>267</v>
      </c>
      <c r="H93" s="220">
        <v>148</v>
      </c>
      <c r="I93" s="221"/>
      <c r="J93" s="222">
        <f>ROUND(I93*H93,2)</f>
        <v>0</v>
      </c>
      <c r="K93" s="218" t="s">
        <v>341</v>
      </c>
      <c r="L93" s="46"/>
      <c r="M93" s="223" t="s">
        <v>19</v>
      </c>
      <c r="N93" s="224" t="s">
        <v>47</v>
      </c>
      <c r="O93" s="86"/>
      <c r="P93" s="225">
        <f>O93*H93</f>
        <v>0</v>
      </c>
      <c r="Q93" s="225">
        <v>0</v>
      </c>
      <c r="R93" s="225">
        <f>Q93*H93</f>
        <v>0</v>
      </c>
      <c r="S93" s="225">
        <v>0.44</v>
      </c>
      <c r="T93" s="225">
        <f>S93*H93</f>
        <v>65.120000000000005</v>
      </c>
      <c r="U93" s="226" t="s">
        <v>19</v>
      </c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R93" s="227" t="s">
        <v>103</v>
      </c>
      <c r="AT93" s="227" t="s">
        <v>337</v>
      </c>
      <c r="AU93" s="227" t="s">
        <v>83</v>
      </c>
      <c r="AY93" s="19" t="s">
        <v>335</v>
      </c>
      <c r="BE93" s="228">
        <f>IF(N93="základní",J93,0)</f>
        <v>0</v>
      </c>
      <c r="BF93" s="228">
        <f>IF(N93="snížená",J93,0)</f>
        <v>0</v>
      </c>
      <c r="BG93" s="228">
        <f>IF(N93="zákl. přenesená",J93,0)</f>
        <v>0</v>
      </c>
      <c r="BH93" s="228">
        <f>IF(N93="sníž. přenesená",J93,0)</f>
        <v>0</v>
      </c>
      <c r="BI93" s="228">
        <f>IF(N93="nulová",J93,0)</f>
        <v>0</v>
      </c>
      <c r="BJ93" s="19" t="s">
        <v>83</v>
      </c>
      <c r="BK93" s="228">
        <f>ROUND(I93*H93,2)</f>
        <v>0</v>
      </c>
      <c r="BL93" s="19" t="s">
        <v>103</v>
      </c>
      <c r="BM93" s="227" t="s">
        <v>6224</v>
      </c>
    </row>
    <row r="94" s="2" customFormat="1">
      <c r="A94" s="40"/>
      <c r="B94" s="41"/>
      <c r="C94" s="42"/>
      <c r="D94" s="229" t="s">
        <v>343</v>
      </c>
      <c r="E94" s="42"/>
      <c r="F94" s="230" t="s">
        <v>6225</v>
      </c>
      <c r="G94" s="42"/>
      <c r="H94" s="42"/>
      <c r="I94" s="231"/>
      <c r="J94" s="42"/>
      <c r="K94" s="42"/>
      <c r="L94" s="46"/>
      <c r="M94" s="232"/>
      <c r="N94" s="233"/>
      <c r="O94" s="86"/>
      <c r="P94" s="86"/>
      <c r="Q94" s="86"/>
      <c r="R94" s="86"/>
      <c r="S94" s="86"/>
      <c r="T94" s="86"/>
      <c r="U94" s="87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T94" s="19" t="s">
        <v>343</v>
      </c>
      <c r="AU94" s="19" t="s">
        <v>83</v>
      </c>
    </row>
    <row r="95" s="2" customFormat="1">
      <c r="A95" s="40"/>
      <c r="B95" s="41"/>
      <c r="C95" s="42"/>
      <c r="D95" s="234" t="s">
        <v>345</v>
      </c>
      <c r="E95" s="42"/>
      <c r="F95" s="235" t="s">
        <v>6226</v>
      </c>
      <c r="G95" s="42"/>
      <c r="H95" s="42"/>
      <c r="I95" s="231"/>
      <c r="J95" s="42"/>
      <c r="K95" s="42"/>
      <c r="L95" s="46"/>
      <c r="M95" s="232"/>
      <c r="N95" s="233"/>
      <c r="O95" s="86"/>
      <c r="P95" s="86"/>
      <c r="Q95" s="86"/>
      <c r="R95" s="86"/>
      <c r="S95" s="86"/>
      <c r="T95" s="86"/>
      <c r="U95" s="87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T95" s="19" t="s">
        <v>345</v>
      </c>
      <c r="AU95" s="19" t="s">
        <v>83</v>
      </c>
    </row>
    <row r="96" s="2" customFormat="1" ht="16.5" customHeight="1">
      <c r="A96" s="40"/>
      <c r="B96" s="41"/>
      <c r="C96" s="216" t="s">
        <v>99</v>
      </c>
      <c r="D96" s="216" t="s">
        <v>337</v>
      </c>
      <c r="E96" s="217" t="s">
        <v>6227</v>
      </c>
      <c r="F96" s="218" t="s">
        <v>6228</v>
      </c>
      <c r="G96" s="219" t="s">
        <v>267</v>
      </c>
      <c r="H96" s="220">
        <v>190</v>
      </c>
      <c r="I96" s="221"/>
      <c r="J96" s="222">
        <f>ROUND(I96*H96,2)</f>
        <v>0</v>
      </c>
      <c r="K96" s="218" t="s">
        <v>341</v>
      </c>
      <c r="L96" s="46"/>
      <c r="M96" s="223" t="s">
        <v>19</v>
      </c>
      <c r="N96" s="224" t="s">
        <v>47</v>
      </c>
      <c r="O96" s="86"/>
      <c r="P96" s="225">
        <f>O96*H96</f>
        <v>0</v>
      </c>
      <c r="Q96" s="225">
        <v>0</v>
      </c>
      <c r="R96" s="225">
        <f>Q96*H96</f>
        <v>0</v>
      </c>
      <c r="S96" s="225">
        <v>0.57999999999999996</v>
      </c>
      <c r="T96" s="225">
        <f>S96*H96</f>
        <v>110.19999999999999</v>
      </c>
      <c r="U96" s="226" t="s">
        <v>19</v>
      </c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R96" s="227" t="s">
        <v>103</v>
      </c>
      <c r="AT96" s="227" t="s">
        <v>337</v>
      </c>
      <c r="AU96" s="227" t="s">
        <v>83</v>
      </c>
      <c r="AY96" s="19" t="s">
        <v>335</v>
      </c>
      <c r="BE96" s="228">
        <f>IF(N96="základní",J96,0)</f>
        <v>0</v>
      </c>
      <c r="BF96" s="228">
        <f>IF(N96="snížená",J96,0)</f>
        <v>0</v>
      </c>
      <c r="BG96" s="228">
        <f>IF(N96="zákl. přenesená",J96,0)</f>
        <v>0</v>
      </c>
      <c r="BH96" s="228">
        <f>IF(N96="sníž. přenesená",J96,0)</f>
        <v>0</v>
      </c>
      <c r="BI96" s="228">
        <f>IF(N96="nulová",J96,0)</f>
        <v>0</v>
      </c>
      <c r="BJ96" s="19" t="s">
        <v>83</v>
      </c>
      <c r="BK96" s="228">
        <f>ROUND(I96*H96,2)</f>
        <v>0</v>
      </c>
      <c r="BL96" s="19" t="s">
        <v>103</v>
      </c>
      <c r="BM96" s="227" t="s">
        <v>6229</v>
      </c>
    </row>
    <row r="97" s="2" customFormat="1">
      <c r="A97" s="40"/>
      <c r="B97" s="41"/>
      <c r="C97" s="42"/>
      <c r="D97" s="229" t="s">
        <v>343</v>
      </c>
      <c r="E97" s="42"/>
      <c r="F97" s="230" t="s">
        <v>6230</v>
      </c>
      <c r="G97" s="42"/>
      <c r="H97" s="42"/>
      <c r="I97" s="231"/>
      <c r="J97" s="42"/>
      <c r="K97" s="42"/>
      <c r="L97" s="46"/>
      <c r="M97" s="232"/>
      <c r="N97" s="233"/>
      <c r="O97" s="86"/>
      <c r="P97" s="86"/>
      <c r="Q97" s="86"/>
      <c r="R97" s="86"/>
      <c r="S97" s="86"/>
      <c r="T97" s="86"/>
      <c r="U97" s="87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T97" s="19" t="s">
        <v>343</v>
      </c>
      <c r="AU97" s="19" t="s">
        <v>83</v>
      </c>
    </row>
    <row r="98" s="2" customFormat="1">
      <c r="A98" s="40"/>
      <c r="B98" s="41"/>
      <c r="C98" s="42"/>
      <c r="D98" s="234" t="s">
        <v>345</v>
      </c>
      <c r="E98" s="42"/>
      <c r="F98" s="235" t="s">
        <v>6231</v>
      </c>
      <c r="G98" s="42"/>
      <c r="H98" s="42"/>
      <c r="I98" s="231"/>
      <c r="J98" s="42"/>
      <c r="K98" s="42"/>
      <c r="L98" s="46"/>
      <c r="M98" s="232"/>
      <c r="N98" s="233"/>
      <c r="O98" s="86"/>
      <c r="P98" s="86"/>
      <c r="Q98" s="86"/>
      <c r="R98" s="86"/>
      <c r="S98" s="86"/>
      <c r="T98" s="86"/>
      <c r="U98" s="87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T98" s="19" t="s">
        <v>345</v>
      </c>
      <c r="AU98" s="19" t="s">
        <v>83</v>
      </c>
    </row>
    <row r="99" s="2" customFormat="1" ht="16.5" customHeight="1">
      <c r="A99" s="40"/>
      <c r="B99" s="41"/>
      <c r="C99" s="216" t="s">
        <v>103</v>
      </c>
      <c r="D99" s="216" t="s">
        <v>337</v>
      </c>
      <c r="E99" s="217" t="s">
        <v>6232</v>
      </c>
      <c r="F99" s="218" t="s">
        <v>6233</v>
      </c>
      <c r="G99" s="219" t="s">
        <v>267</v>
      </c>
      <c r="H99" s="220">
        <v>12</v>
      </c>
      <c r="I99" s="221"/>
      <c r="J99" s="222">
        <f>ROUND(I99*H99,2)</f>
        <v>0</v>
      </c>
      <c r="K99" s="218" t="s">
        <v>341</v>
      </c>
      <c r="L99" s="46"/>
      <c r="M99" s="223" t="s">
        <v>19</v>
      </c>
      <c r="N99" s="224" t="s">
        <v>47</v>
      </c>
      <c r="O99" s="86"/>
      <c r="P99" s="225">
        <f>O99*H99</f>
        <v>0</v>
      </c>
      <c r="Q99" s="225">
        <v>0</v>
      </c>
      <c r="R99" s="225">
        <f>Q99*H99</f>
        <v>0</v>
      </c>
      <c r="S99" s="225">
        <v>0.32500000000000001</v>
      </c>
      <c r="T99" s="225">
        <f>S99*H99</f>
        <v>3.9000000000000004</v>
      </c>
      <c r="U99" s="226" t="s">
        <v>19</v>
      </c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R99" s="227" t="s">
        <v>103</v>
      </c>
      <c r="AT99" s="227" t="s">
        <v>337</v>
      </c>
      <c r="AU99" s="227" t="s">
        <v>83</v>
      </c>
      <c r="AY99" s="19" t="s">
        <v>335</v>
      </c>
      <c r="BE99" s="228">
        <f>IF(N99="základní",J99,0)</f>
        <v>0</v>
      </c>
      <c r="BF99" s="228">
        <f>IF(N99="snížená",J99,0)</f>
        <v>0</v>
      </c>
      <c r="BG99" s="228">
        <f>IF(N99="zákl. přenesená",J99,0)</f>
        <v>0</v>
      </c>
      <c r="BH99" s="228">
        <f>IF(N99="sníž. přenesená",J99,0)</f>
        <v>0</v>
      </c>
      <c r="BI99" s="228">
        <f>IF(N99="nulová",J99,0)</f>
        <v>0</v>
      </c>
      <c r="BJ99" s="19" t="s">
        <v>83</v>
      </c>
      <c r="BK99" s="228">
        <f>ROUND(I99*H99,2)</f>
        <v>0</v>
      </c>
      <c r="BL99" s="19" t="s">
        <v>103</v>
      </c>
      <c r="BM99" s="227" t="s">
        <v>6234</v>
      </c>
    </row>
    <row r="100" s="2" customFormat="1">
      <c r="A100" s="40"/>
      <c r="B100" s="41"/>
      <c r="C100" s="42"/>
      <c r="D100" s="229" t="s">
        <v>343</v>
      </c>
      <c r="E100" s="42"/>
      <c r="F100" s="230" t="s">
        <v>6235</v>
      </c>
      <c r="G100" s="42"/>
      <c r="H100" s="42"/>
      <c r="I100" s="231"/>
      <c r="J100" s="42"/>
      <c r="K100" s="42"/>
      <c r="L100" s="46"/>
      <c r="M100" s="232"/>
      <c r="N100" s="233"/>
      <c r="O100" s="86"/>
      <c r="P100" s="86"/>
      <c r="Q100" s="86"/>
      <c r="R100" s="86"/>
      <c r="S100" s="86"/>
      <c r="T100" s="86"/>
      <c r="U100" s="87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T100" s="19" t="s">
        <v>343</v>
      </c>
      <c r="AU100" s="19" t="s">
        <v>83</v>
      </c>
    </row>
    <row r="101" s="2" customFormat="1">
      <c r="A101" s="40"/>
      <c r="B101" s="41"/>
      <c r="C101" s="42"/>
      <c r="D101" s="234" t="s">
        <v>345</v>
      </c>
      <c r="E101" s="42"/>
      <c r="F101" s="235" t="s">
        <v>6236</v>
      </c>
      <c r="G101" s="42"/>
      <c r="H101" s="42"/>
      <c r="I101" s="231"/>
      <c r="J101" s="42"/>
      <c r="K101" s="42"/>
      <c r="L101" s="46"/>
      <c r="M101" s="232"/>
      <c r="N101" s="233"/>
      <c r="O101" s="86"/>
      <c r="P101" s="86"/>
      <c r="Q101" s="86"/>
      <c r="R101" s="86"/>
      <c r="S101" s="86"/>
      <c r="T101" s="86"/>
      <c r="U101" s="87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T101" s="19" t="s">
        <v>345</v>
      </c>
      <c r="AU101" s="19" t="s">
        <v>83</v>
      </c>
    </row>
    <row r="102" s="2" customFormat="1">
      <c r="A102" s="40"/>
      <c r="B102" s="41"/>
      <c r="C102" s="42"/>
      <c r="D102" s="229" t="s">
        <v>928</v>
      </c>
      <c r="E102" s="42"/>
      <c r="F102" s="289" t="s">
        <v>6237</v>
      </c>
      <c r="G102" s="42"/>
      <c r="H102" s="42"/>
      <c r="I102" s="231"/>
      <c r="J102" s="42"/>
      <c r="K102" s="42"/>
      <c r="L102" s="46"/>
      <c r="M102" s="232"/>
      <c r="N102" s="233"/>
      <c r="O102" s="86"/>
      <c r="P102" s="86"/>
      <c r="Q102" s="86"/>
      <c r="R102" s="86"/>
      <c r="S102" s="86"/>
      <c r="T102" s="86"/>
      <c r="U102" s="87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T102" s="19" t="s">
        <v>928</v>
      </c>
      <c r="AU102" s="19" t="s">
        <v>83</v>
      </c>
    </row>
    <row r="103" s="2" customFormat="1" ht="21.75" customHeight="1">
      <c r="A103" s="40"/>
      <c r="B103" s="41"/>
      <c r="C103" s="216" t="s">
        <v>369</v>
      </c>
      <c r="D103" s="216" t="s">
        <v>337</v>
      </c>
      <c r="E103" s="217" t="s">
        <v>6238</v>
      </c>
      <c r="F103" s="218" t="s">
        <v>6239</v>
      </c>
      <c r="G103" s="219" t="s">
        <v>267</v>
      </c>
      <c r="H103" s="220">
        <v>190</v>
      </c>
      <c r="I103" s="221"/>
      <c r="J103" s="222">
        <f>ROUND(I103*H103,2)</f>
        <v>0</v>
      </c>
      <c r="K103" s="218" t="s">
        <v>341</v>
      </c>
      <c r="L103" s="46"/>
      <c r="M103" s="223" t="s">
        <v>19</v>
      </c>
      <c r="N103" s="224" t="s">
        <v>47</v>
      </c>
      <c r="O103" s="86"/>
      <c r="P103" s="225">
        <f>O103*H103</f>
        <v>0</v>
      </c>
      <c r="Q103" s="225">
        <v>9.0000000000000006E-05</v>
      </c>
      <c r="R103" s="225">
        <f>Q103*H103</f>
        <v>0.017100000000000001</v>
      </c>
      <c r="S103" s="225">
        <v>0.23000000000000001</v>
      </c>
      <c r="T103" s="225">
        <f>S103*H103</f>
        <v>43.700000000000003</v>
      </c>
      <c r="U103" s="226" t="s">
        <v>19</v>
      </c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R103" s="227" t="s">
        <v>103</v>
      </c>
      <c r="AT103" s="227" t="s">
        <v>337</v>
      </c>
      <c r="AU103" s="227" t="s">
        <v>83</v>
      </c>
      <c r="AY103" s="19" t="s">
        <v>335</v>
      </c>
      <c r="BE103" s="228">
        <f>IF(N103="základní",J103,0)</f>
        <v>0</v>
      </c>
      <c r="BF103" s="228">
        <f>IF(N103="snížená",J103,0)</f>
        <v>0</v>
      </c>
      <c r="BG103" s="228">
        <f>IF(N103="zákl. přenesená",J103,0)</f>
        <v>0</v>
      </c>
      <c r="BH103" s="228">
        <f>IF(N103="sníž. přenesená",J103,0)</f>
        <v>0</v>
      </c>
      <c r="BI103" s="228">
        <f>IF(N103="nulová",J103,0)</f>
        <v>0</v>
      </c>
      <c r="BJ103" s="19" t="s">
        <v>83</v>
      </c>
      <c r="BK103" s="228">
        <f>ROUND(I103*H103,2)</f>
        <v>0</v>
      </c>
      <c r="BL103" s="19" t="s">
        <v>103</v>
      </c>
      <c r="BM103" s="227" t="s">
        <v>6240</v>
      </c>
    </row>
    <row r="104" s="2" customFormat="1">
      <c r="A104" s="40"/>
      <c r="B104" s="41"/>
      <c r="C104" s="42"/>
      <c r="D104" s="229" t="s">
        <v>343</v>
      </c>
      <c r="E104" s="42"/>
      <c r="F104" s="230" t="s">
        <v>6241</v>
      </c>
      <c r="G104" s="42"/>
      <c r="H104" s="42"/>
      <c r="I104" s="231"/>
      <c r="J104" s="42"/>
      <c r="K104" s="42"/>
      <c r="L104" s="46"/>
      <c r="M104" s="232"/>
      <c r="N104" s="233"/>
      <c r="O104" s="86"/>
      <c r="P104" s="86"/>
      <c r="Q104" s="86"/>
      <c r="R104" s="86"/>
      <c r="S104" s="86"/>
      <c r="T104" s="86"/>
      <c r="U104" s="87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T104" s="19" t="s">
        <v>343</v>
      </c>
      <c r="AU104" s="19" t="s">
        <v>83</v>
      </c>
    </row>
    <row r="105" s="2" customFormat="1">
      <c r="A105" s="40"/>
      <c r="B105" s="41"/>
      <c r="C105" s="42"/>
      <c r="D105" s="234" t="s">
        <v>345</v>
      </c>
      <c r="E105" s="42"/>
      <c r="F105" s="235" t="s">
        <v>6242</v>
      </c>
      <c r="G105" s="42"/>
      <c r="H105" s="42"/>
      <c r="I105" s="231"/>
      <c r="J105" s="42"/>
      <c r="K105" s="42"/>
      <c r="L105" s="46"/>
      <c r="M105" s="232"/>
      <c r="N105" s="233"/>
      <c r="O105" s="86"/>
      <c r="P105" s="86"/>
      <c r="Q105" s="86"/>
      <c r="R105" s="86"/>
      <c r="S105" s="86"/>
      <c r="T105" s="86"/>
      <c r="U105" s="87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T105" s="19" t="s">
        <v>345</v>
      </c>
      <c r="AU105" s="19" t="s">
        <v>83</v>
      </c>
    </row>
    <row r="106" s="2" customFormat="1" ht="16.5" customHeight="1">
      <c r="A106" s="40"/>
      <c r="B106" s="41"/>
      <c r="C106" s="216" t="s">
        <v>377</v>
      </c>
      <c r="D106" s="216" t="s">
        <v>337</v>
      </c>
      <c r="E106" s="217" t="s">
        <v>6243</v>
      </c>
      <c r="F106" s="218" t="s">
        <v>6244</v>
      </c>
      <c r="G106" s="219" t="s">
        <v>395</v>
      </c>
      <c r="H106" s="220">
        <v>186</v>
      </c>
      <c r="I106" s="221"/>
      <c r="J106" s="222">
        <f>ROUND(I106*H106,2)</f>
        <v>0</v>
      </c>
      <c r="K106" s="218" t="s">
        <v>341</v>
      </c>
      <c r="L106" s="46"/>
      <c r="M106" s="223" t="s">
        <v>19</v>
      </c>
      <c r="N106" s="224" t="s">
        <v>47</v>
      </c>
      <c r="O106" s="86"/>
      <c r="P106" s="225">
        <f>O106*H106</f>
        <v>0</v>
      </c>
      <c r="Q106" s="225">
        <v>0</v>
      </c>
      <c r="R106" s="225">
        <f>Q106*H106</f>
        <v>0</v>
      </c>
      <c r="S106" s="225">
        <v>0.20499999999999999</v>
      </c>
      <c r="T106" s="225">
        <f>S106*H106</f>
        <v>38.129999999999995</v>
      </c>
      <c r="U106" s="226" t="s">
        <v>19</v>
      </c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R106" s="227" t="s">
        <v>103</v>
      </c>
      <c r="AT106" s="227" t="s">
        <v>337</v>
      </c>
      <c r="AU106" s="227" t="s">
        <v>83</v>
      </c>
      <c r="AY106" s="19" t="s">
        <v>335</v>
      </c>
      <c r="BE106" s="228">
        <f>IF(N106="základní",J106,0)</f>
        <v>0</v>
      </c>
      <c r="BF106" s="228">
        <f>IF(N106="snížená",J106,0)</f>
        <v>0</v>
      </c>
      <c r="BG106" s="228">
        <f>IF(N106="zákl. přenesená",J106,0)</f>
        <v>0</v>
      </c>
      <c r="BH106" s="228">
        <f>IF(N106="sníž. přenesená",J106,0)</f>
        <v>0</v>
      </c>
      <c r="BI106" s="228">
        <f>IF(N106="nulová",J106,0)</f>
        <v>0</v>
      </c>
      <c r="BJ106" s="19" t="s">
        <v>83</v>
      </c>
      <c r="BK106" s="228">
        <f>ROUND(I106*H106,2)</f>
        <v>0</v>
      </c>
      <c r="BL106" s="19" t="s">
        <v>103</v>
      </c>
      <c r="BM106" s="227" t="s">
        <v>6245</v>
      </c>
    </row>
    <row r="107" s="2" customFormat="1">
      <c r="A107" s="40"/>
      <c r="B107" s="41"/>
      <c r="C107" s="42"/>
      <c r="D107" s="229" t="s">
        <v>343</v>
      </c>
      <c r="E107" s="42"/>
      <c r="F107" s="230" t="s">
        <v>6246</v>
      </c>
      <c r="G107" s="42"/>
      <c r="H107" s="42"/>
      <c r="I107" s="231"/>
      <c r="J107" s="42"/>
      <c r="K107" s="42"/>
      <c r="L107" s="46"/>
      <c r="M107" s="232"/>
      <c r="N107" s="233"/>
      <c r="O107" s="86"/>
      <c r="P107" s="86"/>
      <c r="Q107" s="86"/>
      <c r="R107" s="86"/>
      <c r="S107" s="86"/>
      <c r="T107" s="86"/>
      <c r="U107" s="87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T107" s="19" t="s">
        <v>343</v>
      </c>
      <c r="AU107" s="19" t="s">
        <v>83</v>
      </c>
    </row>
    <row r="108" s="2" customFormat="1">
      <c r="A108" s="40"/>
      <c r="B108" s="41"/>
      <c r="C108" s="42"/>
      <c r="D108" s="234" t="s">
        <v>345</v>
      </c>
      <c r="E108" s="42"/>
      <c r="F108" s="235" t="s">
        <v>6247</v>
      </c>
      <c r="G108" s="42"/>
      <c r="H108" s="42"/>
      <c r="I108" s="231"/>
      <c r="J108" s="42"/>
      <c r="K108" s="42"/>
      <c r="L108" s="46"/>
      <c r="M108" s="232"/>
      <c r="N108" s="233"/>
      <c r="O108" s="86"/>
      <c r="P108" s="86"/>
      <c r="Q108" s="86"/>
      <c r="R108" s="86"/>
      <c r="S108" s="86"/>
      <c r="T108" s="86"/>
      <c r="U108" s="87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T108" s="19" t="s">
        <v>345</v>
      </c>
      <c r="AU108" s="19" t="s">
        <v>83</v>
      </c>
    </row>
    <row r="109" s="13" customFormat="1">
      <c r="A109" s="13"/>
      <c r="B109" s="236"/>
      <c r="C109" s="237"/>
      <c r="D109" s="229" t="s">
        <v>347</v>
      </c>
      <c r="E109" s="238" t="s">
        <v>6248</v>
      </c>
      <c r="F109" s="239" t="s">
        <v>6249</v>
      </c>
      <c r="G109" s="237"/>
      <c r="H109" s="240">
        <v>49</v>
      </c>
      <c r="I109" s="241"/>
      <c r="J109" s="237"/>
      <c r="K109" s="237"/>
      <c r="L109" s="242"/>
      <c r="M109" s="243"/>
      <c r="N109" s="244"/>
      <c r="O109" s="244"/>
      <c r="P109" s="244"/>
      <c r="Q109" s="244"/>
      <c r="R109" s="244"/>
      <c r="S109" s="244"/>
      <c r="T109" s="244"/>
      <c r="U109" s="245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T109" s="246" t="s">
        <v>347</v>
      </c>
      <c r="AU109" s="246" t="s">
        <v>83</v>
      </c>
      <c r="AV109" s="13" t="s">
        <v>85</v>
      </c>
      <c r="AW109" s="13" t="s">
        <v>37</v>
      </c>
      <c r="AX109" s="13" t="s">
        <v>76</v>
      </c>
      <c r="AY109" s="246" t="s">
        <v>335</v>
      </c>
    </row>
    <row r="110" s="13" customFormat="1">
      <c r="A110" s="13"/>
      <c r="B110" s="236"/>
      <c r="C110" s="237"/>
      <c r="D110" s="229" t="s">
        <v>347</v>
      </c>
      <c r="E110" s="238" t="s">
        <v>6202</v>
      </c>
      <c r="F110" s="239" t="s">
        <v>6250</v>
      </c>
      <c r="G110" s="237"/>
      <c r="H110" s="240">
        <v>137</v>
      </c>
      <c r="I110" s="241"/>
      <c r="J110" s="237"/>
      <c r="K110" s="237"/>
      <c r="L110" s="242"/>
      <c r="M110" s="243"/>
      <c r="N110" s="244"/>
      <c r="O110" s="244"/>
      <c r="P110" s="244"/>
      <c r="Q110" s="244"/>
      <c r="R110" s="244"/>
      <c r="S110" s="244"/>
      <c r="T110" s="244"/>
      <c r="U110" s="245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T110" s="246" t="s">
        <v>347</v>
      </c>
      <c r="AU110" s="246" t="s">
        <v>83</v>
      </c>
      <c r="AV110" s="13" t="s">
        <v>85</v>
      </c>
      <c r="AW110" s="13" t="s">
        <v>37</v>
      </c>
      <c r="AX110" s="13" t="s">
        <v>76</v>
      </c>
      <c r="AY110" s="246" t="s">
        <v>335</v>
      </c>
    </row>
    <row r="111" s="13" customFormat="1">
      <c r="A111" s="13"/>
      <c r="B111" s="236"/>
      <c r="C111" s="237"/>
      <c r="D111" s="229" t="s">
        <v>347</v>
      </c>
      <c r="E111" s="238" t="s">
        <v>6251</v>
      </c>
      <c r="F111" s="239" t="s">
        <v>6252</v>
      </c>
      <c r="G111" s="237"/>
      <c r="H111" s="240">
        <v>186</v>
      </c>
      <c r="I111" s="241"/>
      <c r="J111" s="237"/>
      <c r="K111" s="237"/>
      <c r="L111" s="242"/>
      <c r="M111" s="243"/>
      <c r="N111" s="244"/>
      <c r="O111" s="244"/>
      <c r="P111" s="244"/>
      <c r="Q111" s="244"/>
      <c r="R111" s="244"/>
      <c r="S111" s="244"/>
      <c r="T111" s="244"/>
      <c r="U111" s="245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T111" s="246" t="s">
        <v>347</v>
      </c>
      <c r="AU111" s="246" t="s">
        <v>83</v>
      </c>
      <c r="AV111" s="13" t="s">
        <v>85</v>
      </c>
      <c r="AW111" s="13" t="s">
        <v>37</v>
      </c>
      <c r="AX111" s="13" t="s">
        <v>83</v>
      </c>
      <c r="AY111" s="246" t="s">
        <v>335</v>
      </c>
    </row>
    <row r="112" s="2" customFormat="1" ht="16.5" customHeight="1">
      <c r="A112" s="40"/>
      <c r="B112" s="41"/>
      <c r="C112" s="216" t="s">
        <v>385</v>
      </c>
      <c r="D112" s="216" t="s">
        <v>337</v>
      </c>
      <c r="E112" s="217" t="s">
        <v>6253</v>
      </c>
      <c r="F112" s="218" t="s">
        <v>6254</v>
      </c>
      <c r="G112" s="219" t="s">
        <v>395</v>
      </c>
      <c r="H112" s="220">
        <v>34</v>
      </c>
      <c r="I112" s="221"/>
      <c r="J112" s="222">
        <f>ROUND(I112*H112,2)</f>
        <v>0</v>
      </c>
      <c r="K112" s="218" t="s">
        <v>341</v>
      </c>
      <c r="L112" s="46"/>
      <c r="M112" s="223" t="s">
        <v>19</v>
      </c>
      <c r="N112" s="224" t="s">
        <v>47</v>
      </c>
      <c r="O112" s="86"/>
      <c r="P112" s="225">
        <f>O112*H112</f>
        <v>0</v>
      </c>
      <c r="Q112" s="225">
        <v>0</v>
      </c>
      <c r="R112" s="225">
        <f>Q112*H112</f>
        <v>0</v>
      </c>
      <c r="S112" s="225">
        <v>0.040000000000000001</v>
      </c>
      <c r="T112" s="225">
        <f>S112*H112</f>
        <v>1.3600000000000001</v>
      </c>
      <c r="U112" s="226" t="s">
        <v>19</v>
      </c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R112" s="227" t="s">
        <v>103</v>
      </c>
      <c r="AT112" s="227" t="s">
        <v>337</v>
      </c>
      <c r="AU112" s="227" t="s">
        <v>83</v>
      </c>
      <c r="AY112" s="19" t="s">
        <v>335</v>
      </c>
      <c r="BE112" s="228">
        <f>IF(N112="základní",J112,0)</f>
        <v>0</v>
      </c>
      <c r="BF112" s="228">
        <f>IF(N112="snížená",J112,0)</f>
        <v>0</v>
      </c>
      <c r="BG112" s="228">
        <f>IF(N112="zákl. přenesená",J112,0)</f>
        <v>0</v>
      </c>
      <c r="BH112" s="228">
        <f>IF(N112="sníž. přenesená",J112,0)</f>
        <v>0</v>
      </c>
      <c r="BI112" s="228">
        <f>IF(N112="nulová",J112,0)</f>
        <v>0</v>
      </c>
      <c r="BJ112" s="19" t="s">
        <v>83</v>
      </c>
      <c r="BK112" s="228">
        <f>ROUND(I112*H112,2)</f>
        <v>0</v>
      </c>
      <c r="BL112" s="19" t="s">
        <v>103</v>
      </c>
      <c r="BM112" s="227" t="s">
        <v>6255</v>
      </c>
    </row>
    <row r="113" s="2" customFormat="1">
      <c r="A113" s="40"/>
      <c r="B113" s="41"/>
      <c r="C113" s="42"/>
      <c r="D113" s="229" t="s">
        <v>343</v>
      </c>
      <c r="E113" s="42"/>
      <c r="F113" s="230" t="s">
        <v>6256</v>
      </c>
      <c r="G113" s="42"/>
      <c r="H113" s="42"/>
      <c r="I113" s="231"/>
      <c r="J113" s="42"/>
      <c r="K113" s="42"/>
      <c r="L113" s="46"/>
      <c r="M113" s="232"/>
      <c r="N113" s="233"/>
      <c r="O113" s="86"/>
      <c r="P113" s="86"/>
      <c r="Q113" s="86"/>
      <c r="R113" s="86"/>
      <c r="S113" s="86"/>
      <c r="T113" s="86"/>
      <c r="U113" s="87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T113" s="19" t="s">
        <v>343</v>
      </c>
      <c r="AU113" s="19" t="s">
        <v>83</v>
      </c>
    </row>
    <row r="114" s="2" customFormat="1">
      <c r="A114" s="40"/>
      <c r="B114" s="41"/>
      <c r="C114" s="42"/>
      <c r="D114" s="234" t="s">
        <v>345</v>
      </c>
      <c r="E114" s="42"/>
      <c r="F114" s="235" t="s">
        <v>6257</v>
      </c>
      <c r="G114" s="42"/>
      <c r="H114" s="42"/>
      <c r="I114" s="231"/>
      <c r="J114" s="42"/>
      <c r="K114" s="42"/>
      <c r="L114" s="46"/>
      <c r="M114" s="232"/>
      <c r="N114" s="233"/>
      <c r="O114" s="86"/>
      <c r="P114" s="86"/>
      <c r="Q114" s="86"/>
      <c r="R114" s="86"/>
      <c r="S114" s="86"/>
      <c r="T114" s="86"/>
      <c r="U114" s="87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T114" s="19" t="s">
        <v>345</v>
      </c>
      <c r="AU114" s="19" t="s">
        <v>83</v>
      </c>
    </row>
    <row r="115" s="13" customFormat="1">
      <c r="A115" s="13"/>
      <c r="B115" s="236"/>
      <c r="C115" s="237"/>
      <c r="D115" s="229" t="s">
        <v>347</v>
      </c>
      <c r="E115" s="238" t="s">
        <v>6258</v>
      </c>
      <c r="F115" s="239" t="s">
        <v>6259</v>
      </c>
      <c r="G115" s="237"/>
      <c r="H115" s="240">
        <v>34</v>
      </c>
      <c r="I115" s="241"/>
      <c r="J115" s="237"/>
      <c r="K115" s="237"/>
      <c r="L115" s="242"/>
      <c r="M115" s="243"/>
      <c r="N115" s="244"/>
      <c r="O115" s="244"/>
      <c r="P115" s="244"/>
      <c r="Q115" s="244"/>
      <c r="R115" s="244"/>
      <c r="S115" s="244"/>
      <c r="T115" s="244"/>
      <c r="U115" s="245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T115" s="246" t="s">
        <v>347</v>
      </c>
      <c r="AU115" s="246" t="s">
        <v>83</v>
      </c>
      <c r="AV115" s="13" t="s">
        <v>85</v>
      </c>
      <c r="AW115" s="13" t="s">
        <v>37</v>
      </c>
      <c r="AX115" s="13" t="s">
        <v>83</v>
      </c>
      <c r="AY115" s="246" t="s">
        <v>335</v>
      </c>
    </row>
    <row r="116" s="2" customFormat="1" ht="16.5" customHeight="1">
      <c r="A116" s="40"/>
      <c r="B116" s="41"/>
      <c r="C116" s="216" t="s">
        <v>394</v>
      </c>
      <c r="D116" s="216" t="s">
        <v>337</v>
      </c>
      <c r="E116" s="217" t="s">
        <v>6260</v>
      </c>
      <c r="F116" s="218" t="s">
        <v>6261</v>
      </c>
      <c r="G116" s="219" t="s">
        <v>267</v>
      </c>
      <c r="H116" s="220">
        <v>255</v>
      </c>
      <c r="I116" s="221"/>
      <c r="J116" s="222">
        <f>ROUND(I116*H116,2)</f>
        <v>0</v>
      </c>
      <c r="K116" s="218" t="s">
        <v>341</v>
      </c>
      <c r="L116" s="46"/>
      <c r="M116" s="223" t="s">
        <v>19</v>
      </c>
      <c r="N116" s="224" t="s">
        <v>47</v>
      </c>
      <c r="O116" s="86"/>
      <c r="P116" s="225">
        <f>O116*H116</f>
        <v>0</v>
      </c>
      <c r="Q116" s="225">
        <v>0</v>
      </c>
      <c r="R116" s="225">
        <f>Q116*H116</f>
        <v>0</v>
      </c>
      <c r="S116" s="225">
        <v>0</v>
      </c>
      <c r="T116" s="225">
        <f>S116*H116</f>
        <v>0</v>
      </c>
      <c r="U116" s="226" t="s">
        <v>19</v>
      </c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R116" s="227" t="s">
        <v>103</v>
      </c>
      <c r="AT116" s="227" t="s">
        <v>337</v>
      </c>
      <c r="AU116" s="227" t="s">
        <v>83</v>
      </c>
      <c r="AY116" s="19" t="s">
        <v>335</v>
      </c>
      <c r="BE116" s="228">
        <f>IF(N116="základní",J116,0)</f>
        <v>0</v>
      </c>
      <c r="BF116" s="228">
        <f>IF(N116="snížená",J116,0)</f>
        <v>0</v>
      </c>
      <c r="BG116" s="228">
        <f>IF(N116="zákl. přenesená",J116,0)</f>
        <v>0</v>
      </c>
      <c r="BH116" s="228">
        <f>IF(N116="sníž. přenesená",J116,0)</f>
        <v>0</v>
      </c>
      <c r="BI116" s="228">
        <f>IF(N116="nulová",J116,0)</f>
        <v>0</v>
      </c>
      <c r="BJ116" s="19" t="s">
        <v>83</v>
      </c>
      <c r="BK116" s="228">
        <f>ROUND(I116*H116,2)</f>
        <v>0</v>
      </c>
      <c r="BL116" s="19" t="s">
        <v>103</v>
      </c>
      <c r="BM116" s="227" t="s">
        <v>6262</v>
      </c>
    </row>
    <row r="117" s="2" customFormat="1">
      <c r="A117" s="40"/>
      <c r="B117" s="41"/>
      <c r="C117" s="42"/>
      <c r="D117" s="229" t="s">
        <v>343</v>
      </c>
      <c r="E117" s="42"/>
      <c r="F117" s="230" t="s">
        <v>6263</v>
      </c>
      <c r="G117" s="42"/>
      <c r="H117" s="42"/>
      <c r="I117" s="231"/>
      <c r="J117" s="42"/>
      <c r="K117" s="42"/>
      <c r="L117" s="46"/>
      <c r="M117" s="232"/>
      <c r="N117" s="233"/>
      <c r="O117" s="86"/>
      <c r="P117" s="86"/>
      <c r="Q117" s="86"/>
      <c r="R117" s="86"/>
      <c r="S117" s="86"/>
      <c r="T117" s="86"/>
      <c r="U117" s="87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T117" s="19" t="s">
        <v>343</v>
      </c>
      <c r="AU117" s="19" t="s">
        <v>83</v>
      </c>
    </row>
    <row r="118" s="2" customFormat="1">
      <c r="A118" s="40"/>
      <c r="B118" s="41"/>
      <c r="C118" s="42"/>
      <c r="D118" s="234" t="s">
        <v>345</v>
      </c>
      <c r="E118" s="42"/>
      <c r="F118" s="235" t="s">
        <v>6264</v>
      </c>
      <c r="G118" s="42"/>
      <c r="H118" s="42"/>
      <c r="I118" s="231"/>
      <c r="J118" s="42"/>
      <c r="K118" s="42"/>
      <c r="L118" s="46"/>
      <c r="M118" s="232"/>
      <c r="N118" s="233"/>
      <c r="O118" s="86"/>
      <c r="P118" s="86"/>
      <c r="Q118" s="86"/>
      <c r="R118" s="86"/>
      <c r="S118" s="86"/>
      <c r="T118" s="86"/>
      <c r="U118" s="87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T118" s="19" t="s">
        <v>345</v>
      </c>
      <c r="AU118" s="19" t="s">
        <v>83</v>
      </c>
    </row>
    <row r="119" s="13" customFormat="1">
      <c r="A119" s="13"/>
      <c r="B119" s="236"/>
      <c r="C119" s="237"/>
      <c r="D119" s="229" t="s">
        <v>347</v>
      </c>
      <c r="E119" s="238" t="s">
        <v>6265</v>
      </c>
      <c r="F119" s="239" t="s">
        <v>6266</v>
      </c>
      <c r="G119" s="237"/>
      <c r="H119" s="240">
        <v>255</v>
      </c>
      <c r="I119" s="241"/>
      <c r="J119" s="237"/>
      <c r="K119" s="237"/>
      <c r="L119" s="242"/>
      <c r="M119" s="243"/>
      <c r="N119" s="244"/>
      <c r="O119" s="244"/>
      <c r="P119" s="244"/>
      <c r="Q119" s="244"/>
      <c r="R119" s="244"/>
      <c r="S119" s="244"/>
      <c r="T119" s="244"/>
      <c r="U119" s="245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T119" s="246" t="s">
        <v>347</v>
      </c>
      <c r="AU119" s="246" t="s">
        <v>83</v>
      </c>
      <c r="AV119" s="13" t="s">
        <v>85</v>
      </c>
      <c r="AW119" s="13" t="s">
        <v>37</v>
      </c>
      <c r="AX119" s="13" t="s">
        <v>83</v>
      </c>
      <c r="AY119" s="246" t="s">
        <v>335</v>
      </c>
    </row>
    <row r="120" s="2" customFormat="1" ht="21.75" customHeight="1">
      <c r="A120" s="40"/>
      <c r="B120" s="41"/>
      <c r="C120" s="216" t="s">
        <v>401</v>
      </c>
      <c r="D120" s="216" t="s">
        <v>337</v>
      </c>
      <c r="E120" s="217" t="s">
        <v>6267</v>
      </c>
      <c r="F120" s="218" t="s">
        <v>6268</v>
      </c>
      <c r="G120" s="219" t="s">
        <v>6269</v>
      </c>
      <c r="H120" s="220">
        <v>1041.2000000000001</v>
      </c>
      <c r="I120" s="221"/>
      <c r="J120" s="222">
        <f>ROUND(I120*H120,2)</f>
        <v>0</v>
      </c>
      <c r="K120" s="218" t="s">
        <v>341</v>
      </c>
      <c r="L120" s="46"/>
      <c r="M120" s="223" t="s">
        <v>19</v>
      </c>
      <c r="N120" s="224" t="s">
        <v>47</v>
      </c>
      <c r="O120" s="86"/>
      <c r="P120" s="225">
        <f>O120*H120</f>
        <v>0</v>
      </c>
      <c r="Q120" s="225">
        <v>0</v>
      </c>
      <c r="R120" s="225">
        <f>Q120*H120</f>
        <v>0</v>
      </c>
      <c r="S120" s="225">
        <v>0</v>
      </c>
      <c r="T120" s="225">
        <f>S120*H120</f>
        <v>0</v>
      </c>
      <c r="U120" s="226" t="s">
        <v>19</v>
      </c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R120" s="227" t="s">
        <v>103</v>
      </c>
      <c r="AT120" s="227" t="s">
        <v>337</v>
      </c>
      <c r="AU120" s="227" t="s">
        <v>83</v>
      </c>
      <c r="AY120" s="19" t="s">
        <v>335</v>
      </c>
      <c r="BE120" s="228">
        <f>IF(N120="základní",J120,0)</f>
        <v>0</v>
      </c>
      <c r="BF120" s="228">
        <f>IF(N120="snížená",J120,0)</f>
        <v>0</v>
      </c>
      <c r="BG120" s="228">
        <f>IF(N120="zákl. přenesená",J120,0)</f>
        <v>0</v>
      </c>
      <c r="BH120" s="228">
        <f>IF(N120="sníž. přenesená",J120,0)</f>
        <v>0</v>
      </c>
      <c r="BI120" s="228">
        <f>IF(N120="nulová",J120,0)</f>
        <v>0</v>
      </c>
      <c r="BJ120" s="19" t="s">
        <v>83</v>
      </c>
      <c r="BK120" s="228">
        <f>ROUND(I120*H120,2)</f>
        <v>0</v>
      </c>
      <c r="BL120" s="19" t="s">
        <v>103</v>
      </c>
      <c r="BM120" s="227" t="s">
        <v>6270</v>
      </c>
    </row>
    <row r="121" s="2" customFormat="1">
      <c r="A121" s="40"/>
      <c r="B121" s="41"/>
      <c r="C121" s="42"/>
      <c r="D121" s="229" t="s">
        <v>343</v>
      </c>
      <c r="E121" s="42"/>
      <c r="F121" s="230" t="s">
        <v>6271</v>
      </c>
      <c r="G121" s="42"/>
      <c r="H121" s="42"/>
      <c r="I121" s="231"/>
      <c r="J121" s="42"/>
      <c r="K121" s="42"/>
      <c r="L121" s="46"/>
      <c r="M121" s="232"/>
      <c r="N121" s="233"/>
      <c r="O121" s="86"/>
      <c r="P121" s="86"/>
      <c r="Q121" s="86"/>
      <c r="R121" s="86"/>
      <c r="S121" s="86"/>
      <c r="T121" s="86"/>
      <c r="U121" s="87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T121" s="19" t="s">
        <v>343</v>
      </c>
      <c r="AU121" s="19" t="s">
        <v>83</v>
      </c>
    </row>
    <row r="122" s="2" customFormat="1">
      <c r="A122" s="40"/>
      <c r="B122" s="41"/>
      <c r="C122" s="42"/>
      <c r="D122" s="234" t="s">
        <v>345</v>
      </c>
      <c r="E122" s="42"/>
      <c r="F122" s="235" t="s">
        <v>6272</v>
      </c>
      <c r="G122" s="42"/>
      <c r="H122" s="42"/>
      <c r="I122" s="231"/>
      <c r="J122" s="42"/>
      <c r="K122" s="42"/>
      <c r="L122" s="46"/>
      <c r="M122" s="232"/>
      <c r="N122" s="233"/>
      <c r="O122" s="86"/>
      <c r="P122" s="86"/>
      <c r="Q122" s="86"/>
      <c r="R122" s="86"/>
      <c r="S122" s="86"/>
      <c r="T122" s="86"/>
      <c r="U122" s="87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T122" s="19" t="s">
        <v>345</v>
      </c>
      <c r="AU122" s="19" t="s">
        <v>83</v>
      </c>
    </row>
    <row r="123" s="13" customFormat="1">
      <c r="A123" s="13"/>
      <c r="B123" s="236"/>
      <c r="C123" s="237"/>
      <c r="D123" s="229" t="s">
        <v>347</v>
      </c>
      <c r="E123" s="238" t="s">
        <v>6273</v>
      </c>
      <c r="F123" s="239" t="s">
        <v>6274</v>
      </c>
      <c r="G123" s="237"/>
      <c r="H123" s="240">
        <v>1041.2000000000001</v>
      </c>
      <c r="I123" s="241"/>
      <c r="J123" s="237"/>
      <c r="K123" s="237"/>
      <c r="L123" s="242"/>
      <c r="M123" s="243"/>
      <c r="N123" s="244"/>
      <c r="O123" s="244"/>
      <c r="P123" s="244"/>
      <c r="Q123" s="244"/>
      <c r="R123" s="244"/>
      <c r="S123" s="244"/>
      <c r="T123" s="244"/>
      <c r="U123" s="245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T123" s="246" t="s">
        <v>347</v>
      </c>
      <c r="AU123" s="246" t="s">
        <v>83</v>
      </c>
      <c r="AV123" s="13" t="s">
        <v>85</v>
      </c>
      <c r="AW123" s="13" t="s">
        <v>37</v>
      </c>
      <c r="AX123" s="13" t="s">
        <v>83</v>
      </c>
      <c r="AY123" s="246" t="s">
        <v>335</v>
      </c>
    </row>
    <row r="124" s="2" customFormat="1" ht="21.75" customHeight="1">
      <c r="A124" s="40"/>
      <c r="B124" s="41"/>
      <c r="C124" s="216" t="s">
        <v>405</v>
      </c>
      <c r="D124" s="216" t="s">
        <v>337</v>
      </c>
      <c r="E124" s="217" t="s">
        <v>6275</v>
      </c>
      <c r="F124" s="218" t="s">
        <v>6276</v>
      </c>
      <c r="G124" s="219" t="s">
        <v>6269</v>
      </c>
      <c r="H124" s="220">
        <v>61.75</v>
      </c>
      <c r="I124" s="221"/>
      <c r="J124" s="222">
        <f>ROUND(I124*H124,2)</f>
        <v>0</v>
      </c>
      <c r="K124" s="218" t="s">
        <v>341</v>
      </c>
      <c r="L124" s="46"/>
      <c r="M124" s="223" t="s">
        <v>19</v>
      </c>
      <c r="N124" s="224" t="s">
        <v>47</v>
      </c>
      <c r="O124" s="86"/>
      <c r="P124" s="225">
        <f>O124*H124</f>
        <v>0</v>
      </c>
      <c r="Q124" s="225">
        <v>0</v>
      </c>
      <c r="R124" s="225">
        <f>Q124*H124</f>
        <v>0</v>
      </c>
      <c r="S124" s="225">
        <v>0</v>
      </c>
      <c r="T124" s="225">
        <f>S124*H124</f>
        <v>0</v>
      </c>
      <c r="U124" s="226" t="s">
        <v>19</v>
      </c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R124" s="227" t="s">
        <v>103</v>
      </c>
      <c r="AT124" s="227" t="s">
        <v>337</v>
      </c>
      <c r="AU124" s="227" t="s">
        <v>83</v>
      </c>
      <c r="AY124" s="19" t="s">
        <v>335</v>
      </c>
      <c r="BE124" s="228">
        <f>IF(N124="základní",J124,0)</f>
        <v>0</v>
      </c>
      <c r="BF124" s="228">
        <f>IF(N124="snížená",J124,0)</f>
        <v>0</v>
      </c>
      <c r="BG124" s="228">
        <f>IF(N124="zákl. přenesená",J124,0)</f>
        <v>0</v>
      </c>
      <c r="BH124" s="228">
        <f>IF(N124="sníž. přenesená",J124,0)</f>
        <v>0</v>
      </c>
      <c r="BI124" s="228">
        <f>IF(N124="nulová",J124,0)</f>
        <v>0</v>
      </c>
      <c r="BJ124" s="19" t="s">
        <v>83</v>
      </c>
      <c r="BK124" s="228">
        <f>ROUND(I124*H124,2)</f>
        <v>0</v>
      </c>
      <c r="BL124" s="19" t="s">
        <v>103</v>
      </c>
      <c r="BM124" s="227" t="s">
        <v>6277</v>
      </c>
    </row>
    <row r="125" s="2" customFormat="1">
      <c r="A125" s="40"/>
      <c r="B125" s="41"/>
      <c r="C125" s="42"/>
      <c r="D125" s="229" t="s">
        <v>343</v>
      </c>
      <c r="E125" s="42"/>
      <c r="F125" s="230" t="s">
        <v>6278</v>
      </c>
      <c r="G125" s="42"/>
      <c r="H125" s="42"/>
      <c r="I125" s="231"/>
      <c r="J125" s="42"/>
      <c r="K125" s="42"/>
      <c r="L125" s="46"/>
      <c r="M125" s="232"/>
      <c r="N125" s="233"/>
      <c r="O125" s="86"/>
      <c r="P125" s="86"/>
      <c r="Q125" s="86"/>
      <c r="R125" s="86"/>
      <c r="S125" s="86"/>
      <c r="T125" s="86"/>
      <c r="U125" s="87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T125" s="19" t="s">
        <v>343</v>
      </c>
      <c r="AU125" s="19" t="s">
        <v>83</v>
      </c>
    </row>
    <row r="126" s="2" customFormat="1">
      <c r="A126" s="40"/>
      <c r="B126" s="41"/>
      <c r="C126" s="42"/>
      <c r="D126" s="234" t="s">
        <v>345</v>
      </c>
      <c r="E126" s="42"/>
      <c r="F126" s="235" t="s">
        <v>6279</v>
      </c>
      <c r="G126" s="42"/>
      <c r="H126" s="42"/>
      <c r="I126" s="231"/>
      <c r="J126" s="42"/>
      <c r="K126" s="42"/>
      <c r="L126" s="46"/>
      <c r="M126" s="232"/>
      <c r="N126" s="233"/>
      <c r="O126" s="86"/>
      <c r="P126" s="86"/>
      <c r="Q126" s="86"/>
      <c r="R126" s="86"/>
      <c r="S126" s="86"/>
      <c r="T126" s="86"/>
      <c r="U126" s="87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T126" s="19" t="s">
        <v>345</v>
      </c>
      <c r="AU126" s="19" t="s">
        <v>83</v>
      </c>
    </row>
    <row r="127" s="13" customFormat="1">
      <c r="A127" s="13"/>
      <c r="B127" s="236"/>
      <c r="C127" s="237"/>
      <c r="D127" s="229" t="s">
        <v>347</v>
      </c>
      <c r="E127" s="238" t="s">
        <v>6280</v>
      </c>
      <c r="F127" s="239" t="s">
        <v>6281</v>
      </c>
      <c r="G127" s="237"/>
      <c r="H127" s="240">
        <v>25.5</v>
      </c>
      <c r="I127" s="241"/>
      <c r="J127" s="237"/>
      <c r="K127" s="237"/>
      <c r="L127" s="242"/>
      <c r="M127" s="243"/>
      <c r="N127" s="244"/>
      <c r="O127" s="244"/>
      <c r="P127" s="244"/>
      <c r="Q127" s="244"/>
      <c r="R127" s="244"/>
      <c r="S127" s="244"/>
      <c r="T127" s="244"/>
      <c r="U127" s="245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T127" s="246" t="s">
        <v>347</v>
      </c>
      <c r="AU127" s="246" t="s">
        <v>83</v>
      </c>
      <c r="AV127" s="13" t="s">
        <v>85</v>
      </c>
      <c r="AW127" s="13" t="s">
        <v>37</v>
      </c>
      <c r="AX127" s="13" t="s">
        <v>76</v>
      </c>
      <c r="AY127" s="246" t="s">
        <v>335</v>
      </c>
    </row>
    <row r="128" s="13" customFormat="1">
      <c r="A128" s="13"/>
      <c r="B128" s="236"/>
      <c r="C128" s="237"/>
      <c r="D128" s="229" t="s">
        <v>347</v>
      </c>
      <c r="E128" s="238" t="s">
        <v>6191</v>
      </c>
      <c r="F128" s="239" t="s">
        <v>6282</v>
      </c>
      <c r="G128" s="237"/>
      <c r="H128" s="240">
        <v>36.25</v>
      </c>
      <c r="I128" s="241"/>
      <c r="J128" s="237"/>
      <c r="K128" s="237"/>
      <c r="L128" s="242"/>
      <c r="M128" s="243"/>
      <c r="N128" s="244"/>
      <c r="O128" s="244"/>
      <c r="P128" s="244"/>
      <c r="Q128" s="244"/>
      <c r="R128" s="244"/>
      <c r="S128" s="244"/>
      <c r="T128" s="244"/>
      <c r="U128" s="245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T128" s="246" t="s">
        <v>347</v>
      </c>
      <c r="AU128" s="246" t="s">
        <v>83</v>
      </c>
      <c r="AV128" s="13" t="s">
        <v>85</v>
      </c>
      <c r="AW128" s="13" t="s">
        <v>37</v>
      </c>
      <c r="AX128" s="13" t="s">
        <v>76</v>
      </c>
      <c r="AY128" s="246" t="s">
        <v>335</v>
      </c>
    </row>
    <row r="129" s="13" customFormat="1">
      <c r="A129" s="13"/>
      <c r="B129" s="236"/>
      <c r="C129" s="237"/>
      <c r="D129" s="229" t="s">
        <v>347</v>
      </c>
      <c r="E129" s="238" t="s">
        <v>6283</v>
      </c>
      <c r="F129" s="239" t="s">
        <v>6284</v>
      </c>
      <c r="G129" s="237"/>
      <c r="H129" s="240">
        <v>61.75</v>
      </c>
      <c r="I129" s="241"/>
      <c r="J129" s="237"/>
      <c r="K129" s="237"/>
      <c r="L129" s="242"/>
      <c r="M129" s="243"/>
      <c r="N129" s="244"/>
      <c r="O129" s="244"/>
      <c r="P129" s="244"/>
      <c r="Q129" s="244"/>
      <c r="R129" s="244"/>
      <c r="S129" s="244"/>
      <c r="T129" s="244"/>
      <c r="U129" s="245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T129" s="246" t="s">
        <v>347</v>
      </c>
      <c r="AU129" s="246" t="s">
        <v>83</v>
      </c>
      <c r="AV129" s="13" t="s">
        <v>85</v>
      </c>
      <c r="AW129" s="13" t="s">
        <v>37</v>
      </c>
      <c r="AX129" s="13" t="s">
        <v>83</v>
      </c>
      <c r="AY129" s="246" t="s">
        <v>335</v>
      </c>
    </row>
    <row r="130" s="2" customFormat="1" ht="21.75" customHeight="1">
      <c r="A130" s="40"/>
      <c r="B130" s="41"/>
      <c r="C130" s="216" t="s">
        <v>412</v>
      </c>
      <c r="D130" s="216" t="s">
        <v>337</v>
      </c>
      <c r="E130" s="217" t="s">
        <v>6285</v>
      </c>
      <c r="F130" s="218" t="s">
        <v>6286</v>
      </c>
      <c r="G130" s="219" t="s">
        <v>6269</v>
      </c>
      <c r="H130" s="220">
        <v>1041.2000000000001</v>
      </c>
      <c r="I130" s="221"/>
      <c r="J130" s="222">
        <f>ROUND(I130*H130,2)</f>
        <v>0</v>
      </c>
      <c r="K130" s="218" t="s">
        <v>341</v>
      </c>
      <c r="L130" s="46"/>
      <c r="M130" s="223" t="s">
        <v>19</v>
      </c>
      <c r="N130" s="224" t="s">
        <v>47</v>
      </c>
      <c r="O130" s="86"/>
      <c r="P130" s="225">
        <f>O130*H130</f>
        <v>0</v>
      </c>
      <c r="Q130" s="225">
        <v>0</v>
      </c>
      <c r="R130" s="225">
        <f>Q130*H130</f>
        <v>0</v>
      </c>
      <c r="S130" s="225">
        <v>0</v>
      </c>
      <c r="T130" s="225">
        <f>S130*H130</f>
        <v>0</v>
      </c>
      <c r="U130" s="226" t="s">
        <v>19</v>
      </c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R130" s="227" t="s">
        <v>103</v>
      </c>
      <c r="AT130" s="227" t="s">
        <v>337</v>
      </c>
      <c r="AU130" s="227" t="s">
        <v>83</v>
      </c>
      <c r="AY130" s="19" t="s">
        <v>335</v>
      </c>
      <c r="BE130" s="228">
        <f>IF(N130="základní",J130,0)</f>
        <v>0</v>
      </c>
      <c r="BF130" s="228">
        <f>IF(N130="snížená",J130,0)</f>
        <v>0</v>
      </c>
      <c r="BG130" s="228">
        <f>IF(N130="zákl. přenesená",J130,0)</f>
        <v>0</v>
      </c>
      <c r="BH130" s="228">
        <f>IF(N130="sníž. přenesená",J130,0)</f>
        <v>0</v>
      </c>
      <c r="BI130" s="228">
        <f>IF(N130="nulová",J130,0)</f>
        <v>0</v>
      </c>
      <c r="BJ130" s="19" t="s">
        <v>83</v>
      </c>
      <c r="BK130" s="228">
        <f>ROUND(I130*H130,2)</f>
        <v>0</v>
      </c>
      <c r="BL130" s="19" t="s">
        <v>103</v>
      </c>
      <c r="BM130" s="227" t="s">
        <v>6287</v>
      </c>
    </row>
    <row r="131" s="2" customFormat="1">
      <c r="A131" s="40"/>
      <c r="B131" s="41"/>
      <c r="C131" s="42"/>
      <c r="D131" s="229" t="s">
        <v>343</v>
      </c>
      <c r="E131" s="42"/>
      <c r="F131" s="230" t="s">
        <v>6288</v>
      </c>
      <c r="G131" s="42"/>
      <c r="H131" s="42"/>
      <c r="I131" s="231"/>
      <c r="J131" s="42"/>
      <c r="K131" s="42"/>
      <c r="L131" s="46"/>
      <c r="M131" s="232"/>
      <c r="N131" s="233"/>
      <c r="O131" s="86"/>
      <c r="P131" s="86"/>
      <c r="Q131" s="86"/>
      <c r="R131" s="86"/>
      <c r="S131" s="86"/>
      <c r="T131" s="86"/>
      <c r="U131" s="87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T131" s="19" t="s">
        <v>343</v>
      </c>
      <c r="AU131" s="19" t="s">
        <v>83</v>
      </c>
    </row>
    <row r="132" s="2" customFormat="1">
      <c r="A132" s="40"/>
      <c r="B132" s="41"/>
      <c r="C132" s="42"/>
      <c r="D132" s="234" t="s">
        <v>345</v>
      </c>
      <c r="E132" s="42"/>
      <c r="F132" s="235" t="s">
        <v>6289</v>
      </c>
      <c r="G132" s="42"/>
      <c r="H132" s="42"/>
      <c r="I132" s="231"/>
      <c r="J132" s="42"/>
      <c r="K132" s="42"/>
      <c r="L132" s="46"/>
      <c r="M132" s="232"/>
      <c r="N132" s="233"/>
      <c r="O132" s="86"/>
      <c r="P132" s="86"/>
      <c r="Q132" s="86"/>
      <c r="R132" s="86"/>
      <c r="S132" s="86"/>
      <c r="T132" s="86"/>
      <c r="U132" s="87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T132" s="19" t="s">
        <v>345</v>
      </c>
      <c r="AU132" s="19" t="s">
        <v>83</v>
      </c>
    </row>
    <row r="133" s="2" customFormat="1" ht="21.75" customHeight="1">
      <c r="A133" s="40"/>
      <c r="B133" s="41"/>
      <c r="C133" s="216" t="s">
        <v>420</v>
      </c>
      <c r="D133" s="216" t="s">
        <v>337</v>
      </c>
      <c r="E133" s="217" t="s">
        <v>6290</v>
      </c>
      <c r="F133" s="218" t="s">
        <v>6291</v>
      </c>
      <c r="G133" s="219" t="s">
        <v>6269</v>
      </c>
      <c r="H133" s="220">
        <v>197.12000000000001</v>
      </c>
      <c r="I133" s="221"/>
      <c r="J133" s="222">
        <f>ROUND(I133*H133,2)</f>
        <v>0</v>
      </c>
      <c r="K133" s="218" t="s">
        <v>341</v>
      </c>
      <c r="L133" s="46"/>
      <c r="M133" s="223" t="s">
        <v>19</v>
      </c>
      <c r="N133" s="224" t="s">
        <v>47</v>
      </c>
      <c r="O133" s="86"/>
      <c r="P133" s="225">
        <f>O133*H133</f>
        <v>0</v>
      </c>
      <c r="Q133" s="225">
        <v>0</v>
      </c>
      <c r="R133" s="225">
        <f>Q133*H133</f>
        <v>0</v>
      </c>
      <c r="S133" s="225">
        <v>0</v>
      </c>
      <c r="T133" s="225">
        <f>S133*H133</f>
        <v>0</v>
      </c>
      <c r="U133" s="226" t="s">
        <v>19</v>
      </c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R133" s="227" t="s">
        <v>103</v>
      </c>
      <c r="AT133" s="227" t="s">
        <v>337</v>
      </c>
      <c r="AU133" s="227" t="s">
        <v>83</v>
      </c>
      <c r="AY133" s="19" t="s">
        <v>335</v>
      </c>
      <c r="BE133" s="228">
        <f>IF(N133="základní",J133,0)</f>
        <v>0</v>
      </c>
      <c r="BF133" s="228">
        <f>IF(N133="snížená",J133,0)</f>
        <v>0</v>
      </c>
      <c r="BG133" s="228">
        <f>IF(N133="zákl. přenesená",J133,0)</f>
        <v>0</v>
      </c>
      <c r="BH133" s="228">
        <f>IF(N133="sníž. přenesená",J133,0)</f>
        <v>0</v>
      </c>
      <c r="BI133" s="228">
        <f>IF(N133="nulová",J133,0)</f>
        <v>0</v>
      </c>
      <c r="BJ133" s="19" t="s">
        <v>83</v>
      </c>
      <c r="BK133" s="228">
        <f>ROUND(I133*H133,2)</f>
        <v>0</v>
      </c>
      <c r="BL133" s="19" t="s">
        <v>103</v>
      </c>
      <c r="BM133" s="227" t="s">
        <v>6292</v>
      </c>
    </row>
    <row r="134" s="2" customFormat="1">
      <c r="A134" s="40"/>
      <c r="B134" s="41"/>
      <c r="C134" s="42"/>
      <c r="D134" s="229" t="s">
        <v>343</v>
      </c>
      <c r="E134" s="42"/>
      <c r="F134" s="230" t="s">
        <v>6293</v>
      </c>
      <c r="G134" s="42"/>
      <c r="H134" s="42"/>
      <c r="I134" s="231"/>
      <c r="J134" s="42"/>
      <c r="K134" s="42"/>
      <c r="L134" s="46"/>
      <c r="M134" s="232"/>
      <c r="N134" s="233"/>
      <c r="O134" s="86"/>
      <c r="P134" s="86"/>
      <c r="Q134" s="86"/>
      <c r="R134" s="86"/>
      <c r="S134" s="86"/>
      <c r="T134" s="86"/>
      <c r="U134" s="87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T134" s="19" t="s">
        <v>343</v>
      </c>
      <c r="AU134" s="19" t="s">
        <v>83</v>
      </c>
    </row>
    <row r="135" s="2" customFormat="1">
      <c r="A135" s="40"/>
      <c r="B135" s="41"/>
      <c r="C135" s="42"/>
      <c r="D135" s="234" t="s">
        <v>345</v>
      </c>
      <c r="E135" s="42"/>
      <c r="F135" s="235" t="s">
        <v>6294</v>
      </c>
      <c r="G135" s="42"/>
      <c r="H135" s="42"/>
      <c r="I135" s="231"/>
      <c r="J135" s="42"/>
      <c r="K135" s="42"/>
      <c r="L135" s="46"/>
      <c r="M135" s="232"/>
      <c r="N135" s="233"/>
      <c r="O135" s="86"/>
      <c r="P135" s="86"/>
      <c r="Q135" s="86"/>
      <c r="R135" s="86"/>
      <c r="S135" s="86"/>
      <c r="T135" s="86"/>
      <c r="U135" s="87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T135" s="19" t="s">
        <v>345</v>
      </c>
      <c r="AU135" s="19" t="s">
        <v>83</v>
      </c>
    </row>
    <row r="136" s="13" customFormat="1">
      <c r="A136" s="13"/>
      <c r="B136" s="236"/>
      <c r="C136" s="237"/>
      <c r="D136" s="229" t="s">
        <v>347</v>
      </c>
      <c r="E136" s="238" t="s">
        <v>6295</v>
      </c>
      <c r="F136" s="239" t="s">
        <v>6296</v>
      </c>
      <c r="G136" s="237"/>
      <c r="H136" s="240">
        <v>142.80000000000001</v>
      </c>
      <c r="I136" s="241"/>
      <c r="J136" s="237"/>
      <c r="K136" s="237"/>
      <c r="L136" s="242"/>
      <c r="M136" s="243"/>
      <c r="N136" s="244"/>
      <c r="O136" s="244"/>
      <c r="P136" s="244"/>
      <c r="Q136" s="244"/>
      <c r="R136" s="244"/>
      <c r="S136" s="244"/>
      <c r="T136" s="244"/>
      <c r="U136" s="245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T136" s="246" t="s">
        <v>347</v>
      </c>
      <c r="AU136" s="246" t="s">
        <v>83</v>
      </c>
      <c r="AV136" s="13" t="s">
        <v>85</v>
      </c>
      <c r="AW136" s="13" t="s">
        <v>37</v>
      </c>
      <c r="AX136" s="13" t="s">
        <v>76</v>
      </c>
      <c r="AY136" s="246" t="s">
        <v>335</v>
      </c>
    </row>
    <row r="137" s="13" customFormat="1">
      <c r="A137" s="13"/>
      <c r="B137" s="236"/>
      <c r="C137" s="237"/>
      <c r="D137" s="229" t="s">
        <v>347</v>
      </c>
      <c r="E137" s="238" t="s">
        <v>6193</v>
      </c>
      <c r="F137" s="239" t="s">
        <v>6297</v>
      </c>
      <c r="G137" s="237"/>
      <c r="H137" s="240">
        <v>56</v>
      </c>
      <c r="I137" s="241"/>
      <c r="J137" s="237"/>
      <c r="K137" s="237"/>
      <c r="L137" s="242"/>
      <c r="M137" s="243"/>
      <c r="N137" s="244"/>
      <c r="O137" s="244"/>
      <c r="P137" s="244"/>
      <c r="Q137" s="244"/>
      <c r="R137" s="244"/>
      <c r="S137" s="244"/>
      <c r="T137" s="244"/>
      <c r="U137" s="245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T137" s="246" t="s">
        <v>347</v>
      </c>
      <c r="AU137" s="246" t="s">
        <v>83</v>
      </c>
      <c r="AV137" s="13" t="s">
        <v>85</v>
      </c>
      <c r="AW137" s="13" t="s">
        <v>37</v>
      </c>
      <c r="AX137" s="13" t="s">
        <v>76</v>
      </c>
      <c r="AY137" s="246" t="s">
        <v>335</v>
      </c>
    </row>
    <row r="138" s="13" customFormat="1">
      <c r="A138" s="13"/>
      <c r="B138" s="236"/>
      <c r="C138" s="237"/>
      <c r="D138" s="229" t="s">
        <v>347</v>
      </c>
      <c r="E138" s="238" t="s">
        <v>6203</v>
      </c>
      <c r="F138" s="239" t="s">
        <v>6298</v>
      </c>
      <c r="G138" s="237"/>
      <c r="H138" s="240">
        <v>294</v>
      </c>
      <c r="I138" s="241"/>
      <c r="J138" s="237"/>
      <c r="K138" s="237"/>
      <c r="L138" s="242"/>
      <c r="M138" s="243"/>
      <c r="N138" s="244"/>
      <c r="O138" s="244"/>
      <c r="P138" s="244"/>
      <c r="Q138" s="244"/>
      <c r="R138" s="244"/>
      <c r="S138" s="244"/>
      <c r="T138" s="244"/>
      <c r="U138" s="245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T138" s="246" t="s">
        <v>347</v>
      </c>
      <c r="AU138" s="246" t="s">
        <v>83</v>
      </c>
      <c r="AV138" s="13" t="s">
        <v>85</v>
      </c>
      <c r="AW138" s="13" t="s">
        <v>37</v>
      </c>
      <c r="AX138" s="13" t="s">
        <v>76</v>
      </c>
      <c r="AY138" s="246" t="s">
        <v>335</v>
      </c>
    </row>
    <row r="139" s="13" customFormat="1">
      <c r="A139" s="13"/>
      <c r="B139" s="236"/>
      <c r="C139" s="237"/>
      <c r="D139" s="229" t="s">
        <v>347</v>
      </c>
      <c r="E139" s="238" t="s">
        <v>6299</v>
      </c>
      <c r="F139" s="239" t="s">
        <v>6300</v>
      </c>
      <c r="G139" s="237"/>
      <c r="H139" s="240">
        <v>492.80000000000001</v>
      </c>
      <c r="I139" s="241"/>
      <c r="J139" s="237"/>
      <c r="K139" s="237"/>
      <c r="L139" s="242"/>
      <c r="M139" s="243"/>
      <c r="N139" s="244"/>
      <c r="O139" s="244"/>
      <c r="P139" s="244"/>
      <c r="Q139" s="244"/>
      <c r="R139" s="244"/>
      <c r="S139" s="244"/>
      <c r="T139" s="244"/>
      <c r="U139" s="245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T139" s="246" t="s">
        <v>347</v>
      </c>
      <c r="AU139" s="246" t="s">
        <v>83</v>
      </c>
      <c r="AV139" s="13" t="s">
        <v>85</v>
      </c>
      <c r="AW139" s="13" t="s">
        <v>37</v>
      </c>
      <c r="AX139" s="13" t="s">
        <v>76</v>
      </c>
      <c r="AY139" s="246" t="s">
        <v>335</v>
      </c>
    </row>
    <row r="140" s="13" customFormat="1">
      <c r="A140" s="13"/>
      <c r="B140" s="236"/>
      <c r="C140" s="237"/>
      <c r="D140" s="229" t="s">
        <v>347</v>
      </c>
      <c r="E140" s="238" t="s">
        <v>6301</v>
      </c>
      <c r="F140" s="239" t="s">
        <v>6302</v>
      </c>
      <c r="G140" s="237"/>
      <c r="H140" s="240">
        <v>197.12000000000001</v>
      </c>
      <c r="I140" s="241"/>
      <c r="J140" s="237"/>
      <c r="K140" s="237"/>
      <c r="L140" s="242"/>
      <c r="M140" s="243"/>
      <c r="N140" s="244"/>
      <c r="O140" s="244"/>
      <c r="P140" s="244"/>
      <c r="Q140" s="244"/>
      <c r="R140" s="244"/>
      <c r="S140" s="244"/>
      <c r="T140" s="244"/>
      <c r="U140" s="245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T140" s="246" t="s">
        <v>347</v>
      </c>
      <c r="AU140" s="246" t="s">
        <v>83</v>
      </c>
      <c r="AV140" s="13" t="s">
        <v>85</v>
      </c>
      <c r="AW140" s="13" t="s">
        <v>37</v>
      </c>
      <c r="AX140" s="13" t="s">
        <v>83</v>
      </c>
      <c r="AY140" s="246" t="s">
        <v>335</v>
      </c>
    </row>
    <row r="141" s="2" customFormat="1" ht="16.5" customHeight="1">
      <c r="A141" s="40"/>
      <c r="B141" s="41"/>
      <c r="C141" s="216" t="s">
        <v>428</v>
      </c>
      <c r="D141" s="216" t="s">
        <v>337</v>
      </c>
      <c r="E141" s="217" t="s">
        <v>6303</v>
      </c>
      <c r="F141" s="218" t="s">
        <v>6304</v>
      </c>
      <c r="G141" s="219" t="s">
        <v>6305</v>
      </c>
      <c r="H141" s="220">
        <v>72.5</v>
      </c>
      <c r="I141" s="221"/>
      <c r="J141" s="222">
        <f>ROUND(I141*H141,2)</f>
        <v>0</v>
      </c>
      <c r="K141" s="218" t="s">
        <v>19</v>
      </c>
      <c r="L141" s="46"/>
      <c r="M141" s="223" t="s">
        <v>19</v>
      </c>
      <c r="N141" s="224" t="s">
        <v>47</v>
      </c>
      <c r="O141" s="86"/>
      <c r="P141" s="225">
        <f>O141*H141</f>
        <v>0</v>
      </c>
      <c r="Q141" s="225">
        <v>0</v>
      </c>
      <c r="R141" s="225">
        <f>Q141*H141</f>
        <v>0</v>
      </c>
      <c r="S141" s="225">
        <v>0</v>
      </c>
      <c r="T141" s="225">
        <f>S141*H141</f>
        <v>0</v>
      </c>
      <c r="U141" s="226" t="s">
        <v>19</v>
      </c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R141" s="227" t="s">
        <v>103</v>
      </c>
      <c r="AT141" s="227" t="s">
        <v>337</v>
      </c>
      <c r="AU141" s="227" t="s">
        <v>83</v>
      </c>
      <c r="AY141" s="19" t="s">
        <v>335</v>
      </c>
      <c r="BE141" s="228">
        <f>IF(N141="základní",J141,0)</f>
        <v>0</v>
      </c>
      <c r="BF141" s="228">
        <f>IF(N141="snížená",J141,0)</f>
        <v>0</v>
      </c>
      <c r="BG141" s="228">
        <f>IF(N141="zákl. přenesená",J141,0)</f>
        <v>0</v>
      </c>
      <c r="BH141" s="228">
        <f>IF(N141="sníž. přenesená",J141,0)</f>
        <v>0</v>
      </c>
      <c r="BI141" s="228">
        <f>IF(N141="nulová",J141,0)</f>
        <v>0</v>
      </c>
      <c r="BJ141" s="19" t="s">
        <v>83</v>
      </c>
      <c r="BK141" s="228">
        <f>ROUND(I141*H141,2)</f>
        <v>0</v>
      </c>
      <c r="BL141" s="19" t="s">
        <v>103</v>
      </c>
      <c r="BM141" s="227" t="s">
        <v>6306</v>
      </c>
    </row>
    <row r="142" s="2" customFormat="1">
      <c r="A142" s="40"/>
      <c r="B142" s="41"/>
      <c r="C142" s="42"/>
      <c r="D142" s="229" t="s">
        <v>343</v>
      </c>
      <c r="E142" s="42"/>
      <c r="F142" s="230" t="s">
        <v>6307</v>
      </c>
      <c r="G142" s="42"/>
      <c r="H142" s="42"/>
      <c r="I142" s="231"/>
      <c r="J142" s="42"/>
      <c r="K142" s="42"/>
      <c r="L142" s="46"/>
      <c r="M142" s="232"/>
      <c r="N142" s="233"/>
      <c r="O142" s="86"/>
      <c r="P142" s="86"/>
      <c r="Q142" s="86"/>
      <c r="R142" s="86"/>
      <c r="S142" s="86"/>
      <c r="T142" s="86"/>
      <c r="U142" s="87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T142" s="19" t="s">
        <v>343</v>
      </c>
      <c r="AU142" s="19" t="s">
        <v>83</v>
      </c>
    </row>
    <row r="143" s="13" customFormat="1">
      <c r="A143" s="13"/>
      <c r="B143" s="236"/>
      <c r="C143" s="237"/>
      <c r="D143" s="229" t="s">
        <v>347</v>
      </c>
      <c r="E143" s="238" t="s">
        <v>6308</v>
      </c>
      <c r="F143" s="239" t="s">
        <v>6309</v>
      </c>
      <c r="G143" s="237"/>
      <c r="H143" s="240">
        <v>72.5</v>
      </c>
      <c r="I143" s="241"/>
      <c r="J143" s="237"/>
      <c r="K143" s="237"/>
      <c r="L143" s="242"/>
      <c r="M143" s="243"/>
      <c r="N143" s="244"/>
      <c r="O143" s="244"/>
      <c r="P143" s="244"/>
      <c r="Q143" s="244"/>
      <c r="R143" s="244"/>
      <c r="S143" s="244"/>
      <c r="T143" s="244"/>
      <c r="U143" s="245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T143" s="246" t="s">
        <v>347</v>
      </c>
      <c r="AU143" s="246" t="s">
        <v>83</v>
      </c>
      <c r="AV143" s="13" t="s">
        <v>85</v>
      </c>
      <c r="AW143" s="13" t="s">
        <v>37</v>
      </c>
      <c r="AX143" s="13" t="s">
        <v>83</v>
      </c>
      <c r="AY143" s="246" t="s">
        <v>335</v>
      </c>
    </row>
    <row r="144" s="2" customFormat="1" ht="16.5" customHeight="1">
      <c r="A144" s="40"/>
      <c r="B144" s="41"/>
      <c r="C144" s="216" t="s">
        <v>434</v>
      </c>
      <c r="D144" s="216" t="s">
        <v>337</v>
      </c>
      <c r="E144" s="217" t="s">
        <v>362</v>
      </c>
      <c r="F144" s="218" t="s">
        <v>363</v>
      </c>
      <c r="G144" s="219" t="s">
        <v>6305</v>
      </c>
      <c r="H144" s="220">
        <v>2133.4000000000001</v>
      </c>
      <c r="I144" s="221"/>
      <c r="J144" s="222">
        <f>ROUND(I144*H144,2)</f>
        <v>0</v>
      </c>
      <c r="K144" s="218" t="s">
        <v>341</v>
      </c>
      <c r="L144" s="46"/>
      <c r="M144" s="223" t="s">
        <v>19</v>
      </c>
      <c r="N144" s="224" t="s">
        <v>47</v>
      </c>
      <c r="O144" s="86"/>
      <c r="P144" s="225">
        <f>O144*H144</f>
        <v>0</v>
      </c>
      <c r="Q144" s="225">
        <v>0</v>
      </c>
      <c r="R144" s="225">
        <f>Q144*H144</f>
        <v>0</v>
      </c>
      <c r="S144" s="225">
        <v>0</v>
      </c>
      <c r="T144" s="225">
        <f>S144*H144</f>
        <v>0</v>
      </c>
      <c r="U144" s="226" t="s">
        <v>19</v>
      </c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R144" s="227" t="s">
        <v>103</v>
      </c>
      <c r="AT144" s="227" t="s">
        <v>337</v>
      </c>
      <c r="AU144" s="227" t="s">
        <v>83</v>
      </c>
      <c r="AY144" s="19" t="s">
        <v>335</v>
      </c>
      <c r="BE144" s="228">
        <f>IF(N144="základní",J144,0)</f>
        <v>0</v>
      </c>
      <c r="BF144" s="228">
        <f>IF(N144="snížená",J144,0)</f>
        <v>0</v>
      </c>
      <c r="BG144" s="228">
        <f>IF(N144="zákl. přenesená",J144,0)</f>
        <v>0</v>
      </c>
      <c r="BH144" s="228">
        <f>IF(N144="sníž. přenesená",J144,0)</f>
        <v>0</v>
      </c>
      <c r="BI144" s="228">
        <f>IF(N144="nulová",J144,0)</f>
        <v>0</v>
      </c>
      <c r="BJ144" s="19" t="s">
        <v>83</v>
      </c>
      <c r="BK144" s="228">
        <f>ROUND(I144*H144,2)</f>
        <v>0</v>
      </c>
      <c r="BL144" s="19" t="s">
        <v>103</v>
      </c>
      <c r="BM144" s="227" t="s">
        <v>6310</v>
      </c>
    </row>
    <row r="145" s="2" customFormat="1">
      <c r="A145" s="40"/>
      <c r="B145" s="41"/>
      <c r="C145" s="42"/>
      <c r="D145" s="229" t="s">
        <v>343</v>
      </c>
      <c r="E145" s="42"/>
      <c r="F145" s="230" t="s">
        <v>366</v>
      </c>
      <c r="G145" s="42"/>
      <c r="H145" s="42"/>
      <c r="I145" s="231"/>
      <c r="J145" s="42"/>
      <c r="K145" s="42"/>
      <c r="L145" s="46"/>
      <c r="M145" s="232"/>
      <c r="N145" s="233"/>
      <c r="O145" s="86"/>
      <c r="P145" s="86"/>
      <c r="Q145" s="86"/>
      <c r="R145" s="86"/>
      <c r="S145" s="86"/>
      <c r="T145" s="86"/>
      <c r="U145" s="87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T145" s="19" t="s">
        <v>343</v>
      </c>
      <c r="AU145" s="19" t="s">
        <v>83</v>
      </c>
    </row>
    <row r="146" s="2" customFormat="1">
      <c r="A146" s="40"/>
      <c r="B146" s="41"/>
      <c r="C146" s="42"/>
      <c r="D146" s="234" t="s">
        <v>345</v>
      </c>
      <c r="E146" s="42"/>
      <c r="F146" s="235" t="s">
        <v>367</v>
      </c>
      <c r="G146" s="42"/>
      <c r="H146" s="42"/>
      <c r="I146" s="231"/>
      <c r="J146" s="42"/>
      <c r="K146" s="42"/>
      <c r="L146" s="46"/>
      <c r="M146" s="232"/>
      <c r="N146" s="233"/>
      <c r="O146" s="86"/>
      <c r="P146" s="86"/>
      <c r="Q146" s="86"/>
      <c r="R146" s="86"/>
      <c r="S146" s="86"/>
      <c r="T146" s="86"/>
      <c r="U146" s="87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T146" s="19" t="s">
        <v>345</v>
      </c>
      <c r="AU146" s="19" t="s">
        <v>83</v>
      </c>
    </row>
    <row r="147" s="13" customFormat="1">
      <c r="A147" s="13"/>
      <c r="B147" s="236"/>
      <c r="C147" s="237"/>
      <c r="D147" s="229" t="s">
        <v>347</v>
      </c>
      <c r="E147" s="238" t="s">
        <v>6311</v>
      </c>
      <c r="F147" s="239" t="s">
        <v>6312</v>
      </c>
      <c r="G147" s="237"/>
      <c r="H147" s="240">
        <v>2133.4000000000001</v>
      </c>
      <c r="I147" s="241"/>
      <c r="J147" s="237"/>
      <c r="K147" s="237"/>
      <c r="L147" s="242"/>
      <c r="M147" s="243"/>
      <c r="N147" s="244"/>
      <c r="O147" s="244"/>
      <c r="P147" s="244"/>
      <c r="Q147" s="244"/>
      <c r="R147" s="244"/>
      <c r="S147" s="244"/>
      <c r="T147" s="244"/>
      <c r="U147" s="245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T147" s="246" t="s">
        <v>347</v>
      </c>
      <c r="AU147" s="246" t="s">
        <v>83</v>
      </c>
      <c r="AV147" s="13" t="s">
        <v>85</v>
      </c>
      <c r="AW147" s="13" t="s">
        <v>37</v>
      </c>
      <c r="AX147" s="13" t="s">
        <v>83</v>
      </c>
      <c r="AY147" s="246" t="s">
        <v>335</v>
      </c>
    </row>
    <row r="148" s="2" customFormat="1" ht="16.5" customHeight="1">
      <c r="A148" s="40"/>
      <c r="B148" s="41"/>
      <c r="C148" s="216" t="s">
        <v>8</v>
      </c>
      <c r="D148" s="216" t="s">
        <v>337</v>
      </c>
      <c r="E148" s="217" t="s">
        <v>6313</v>
      </c>
      <c r="F148" s="218" t="s">
        <v>6314</v>
      </c>
      <c r="G148" s="219" t="s">
        <v>6269</v>
      </c>
      <c r="H148" s="220">
        <v>1066.7000000000001</v>
      </c>
      <c r="I148" s="221"/>
      <c r="J148" s="222">
        <f>ROUND(I148*H148,2)</f>
        <v>0</v>
      </c>
      <c r="K148" s="218" t="s">
        <v>341</v>
      </c>
      <c r="L148" s="46"/>
      <c r="M148" s="223" t="s">
        <v>19</v>
      </c>
      <c r="N148" s="224" t="s">
        <v>47</v>
      </c>
      <c r="O148" s="86"/>
      <c r="P148" s="225">
        <f>O148*H148</f>
        <v>0</v>
      </c>
      <c r="Q148" s="225">
        <v>0</v>
      </c>
      <c r="R148" s="225">
        <f>Q148*H148</f>
        <v>0</v>
      </c>
      <c r="S148" s="225">
        <v>0</v>
      </c>
      <c r="T148" s="225">
        <f>S148*H148</f>
        <v>0</v>
      </c>
      <c r="U148" s="226" t="s">
        <v>19</v>
      </c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R148" s="227" t="s">
        <v>103</v>
      </c>
      <c r="AT148" s="227" t="s">
        <v>337</v>
      </c>
      <c r="AU148" s="227" t="s">
        <v>83</v>
      </c>
      <c r="AY148" s="19" t="s">
        <v>335</v>
      </c>
      <c r="BE148" s="228">
        <f>IF(N148="základní",J148,0)</f>
        <v>0</v>
      </c>
      <c r="BF148" s="228">
        <f>IF(N148="snížená",J148,0)</f>
        <v>0</v>
      </c>
      <c r="BG148" s="228">
        <f>IF(N148="zákl. přenesená",J148,0)</f>
        <v>0</v>
      </c>
      <c r="BH148" s="228">
        <f>IF(N148="sníž. přenesená",J148,0)</f>
        <v>0</v>
      </c>
      <c r="BI148" s="228">
        <f>IF(N148="nulová",J148,0)</f>
        <v>0</v>
      </c>
      <c r="BJ148" s="19" t="s">
        <v>83</v>
      </c>
      <c r="BK148" s="228">
        <f>ROUND(I148*H148,2)</f>
        <v>0</v>
      </c>
      <c r="BL148" s="19" t="s">
        <v>103</v>
      </c>
      <c r="BM148" s="227" t="s">
        <v>6315</v>
      </c>
    </row>
    <row r="149" s="2" customFormat="1">
      <c r="A149" s="40"/>
      <c r="B149" s="41"/>
      <c r="C149" s="42"/>
      <c r="D149" s="229" t="s">
        <v>343</v>
      </c>
      <c r="E149" s="42"/>
      <c r="F149" s="230" t="s">
        <v>6316</v>
      </c>
      <c r="G149" s="42"/>
      <c r="H149" s="42"/>
      <c r="I149" s="231"/>
      <c r="J149" s="42"/>
      <c r="K149" s="42"/>
      <c r="L149" s="46"/>
      <c r="M149" s="232"/>
      <c r="N149" s="233"/>
      <c r="O149" s="86"/>
      <c r="P149" s="86"/>
      <c r="Q149" s="86"/>
      <c r="R149" s="86"/>
      <c r="S149" s="86"/>
      <c r="T149" s="86"/>
      <c r="U149" s="87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T149" s="19" t="s">
        <v>343</v>
      </c>
      <c r="AU149" s="19" t="s">
        <v>83</v>
      </c>
    </row>
    <row r="150" s="2" customFormat="1">
      <c r="A150" s="40"/>
      <c r="B150" s="41"/>
      <c r="C150" s="42"/>
      <c r="D150" s="234" t="s">
        <v>345</v>
      </c>
      <c r="E150" s="42"/>
      <c r="F150" s="235" t="s">
        <v>6317</v>
      </c>
      <c r="G150" s="42"/>
      <c r="H150" s="42"/>
      <c r="I150" s="231"/>
      <c r="J150" s="42"/>
      <c r="K150" s="42"/>
      <c r="L150" s="46"/>
      <c r="M150" s="232"/>
      <c r="N150" s="233"/>
      <c r="O150" s="86"/>
      <c r="P150" s="86"/>
      <c r="Q150" s="86"/>
      <c r="R150" s="86"/>
      <c r="S150" s="86"/>
      <c r="T150" s="86"/>
      <c r="U150" s="87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T150" s="19" t="s">
        <v>345</v>
      </c>
      <c r="AU150" s="19" t="s">
        <v>83</v>
      </c>
    </row>
    <row r="151" s="13" customFormat="1">
      <c r="A151" s="13"/>
      <c r="B151" s="236"/>
      <c r="C151" s="237"/>
      <c r="D151" s="229" t="s">
        <v>347</v>
      </c>
      <c r="E151" s="238" t="s">
        <v>6318</v>
      </c>
      <c r="F151" s="239" t="s">
        <v>6319</v>
      </c>
      <c r="G151" s="237"/>
      <c r="H151" s="240">
        <v>1066.7000000000001</v>
      </c>
      <c r="I151" s="241"/>
      <c r="J151" s="237"/>
      <c r="K151" s="237"/>
      <c r="L151" s="242"/>
      <c r="M151" s="243"/>
      <c r="N151" s="244"/>
      <c r="O151" s="244"/>
      <c r="P151" s="244"/>
      <c r="Q151" s="244"/>
      <c r="R151" s="244"/>
      <c r="S151" s="244"/>
      <c r="T151" s="244"/>
      <c r="U151" s="245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T151" s="246" t="s">
        <v>347</v>
      </c>
      <c r="AU151" s="246" t="s">
        <v>83</v>
      </c>
      <c r="AV151" s="13" t="s">
        <v>85</v>
      </c>
      <c r="AW151" s="13" t="s">
        <v>37</v>
      </c>
      <c r="AX151" s="13" t="s">
        <v>83</v>
      </c>
      <c r="AY151" s="246" t="s">
        <v>335</v>
      </c>
    </row>
    <row r="152" s="2" customFormat="1" ht="24.15" customHeight="1">
      <c r="A152" s="40"/>
      <c r="B152" s="41"/>
      <c r="C152" s="216" t="s">
        <v>447</v>
      </c>
      <c r="D152" s="216" t="s">
        <v>337</v>
      </c>
      <c r="E152" s="217" t="s">
        <v>6320</v>
      </c>
      <c r="F152" s="218" t="s">
        <v>6321</v>
      </c>
      <c r="G152" s="219" t="s">
        <v>267</v>
      </c>
      <c r="H152" s="220">
        <v>145</v>
      </c>
      <c r="I152" s="221"/>
      <c r="J152" s="222">
        <f>ROUND(I152*H152,2)</f>
        <v>0</v>
      </c>
      <c r="K152" s="218" t="s">
        <v>341</v>
      </c>
      <c r="L152" s="46"/>
      <c r="M152" s="223" t="s">
        <v>19</v>
      </c>
      <c r="N152" s="224" t="s">
        <v>47</v>
      </c>
      <c r="O152" s="86"/>
      <c r="P152" s="225">
        <f>O152*H152</f>
        <v>0</v>
      </c>
      <c r="Q152" s="225">
        <v>0</v>
      </c>
      <c r="R152" s="225">
        <f>Q152*H152</f>
        <v>0</v>
      </c>
      <c r="S152" s="225">
        <v>0</v>
      </c>
      <c r="T152" s="225">
        <f>S152*H152</f>
        <v>0</v>
      </c>
      <c r="U152" s="226" t="s">
        <v>19</v>
      </c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R152" s="227" t="s">
        <v>103</v>
      </c>
      <c r="AT152" s="227" t="s">
        <v>337</v>
      </c>
      <c r="AU152" s="227" t="s">
        <v>83</v>
      </c>
      <c r="AY152" s="19" t="s">
        <v>335</v>
      </c>
      <c r="BE152" s="228">
        <f>IF(N152="základní",J152,0)</f>
        <v>0</v>
      </c>
      <c r="BF152" s="228">
        <f>IF(N152="snížená",J152,0)</f>
        <v>0</v>
      </c>
      <c r="BG152" s="228">
        <f>IF(N152="zákl. přenesená",J152,0)</f>
        <v>0</v>
      </c>
      <c r="BH152" s="228">
        <f>IF(N152="sníž. přenesená",J152,0)</f>
        <v>0</v>
      </c>
      <c r="BI152" s="228">
        <f>IF(N152="nulová",J152,0)</f>
        <v>0</v>
      </c>
      <c r="BJ152" s="19" t="s">
        <v>83</v>
      </c>
      <c r="BK152" s="228">
        <f>ROUND(I152*H152,2)</f>
        <v>0</v>
      </c>
      <c r="BL152" s="19" t="s">
        <v>103</v>
      </c>
      <c r="BM152" s="227" t="s">
        <v>6322</v>
      </c>
    </row>
    <row r="153" s="2" customFormat="1">
      <c r="A153" s="40"/>
      <c r="B153" s="41"/>
      <c r="C153" s="42"/>
      <c r="D153" s="229" t="s">
        <v>343</v>
      </c>
      <c r="E153" s="42"/>
      <c r="F153" s="230" t="s">
        <v>6323</v>
      </c>
      <c r="G153" s="42"/>
      <c r="H153" s="42"/>
      <c r="I153" s="231"/>
      <c r="J153" s="42"/>
      <c r="K153" s="42"/>
      <c r="L153" s="46"/>
      <c r="M153" s="232"/>
      <c r="N153" s="233"/>
      <c r="O153" s="86"/>
      <c r="P153" s="86"/>
      <c r="Q153" s="86"/>
      <c r="R153" s="86"/>
      <c r="S153" s="86"/>
      <c r="T153" s="86"/>
      <c r="U153" s="87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T153" s="19" t="s">
        <v>343</v>
      </c>
      <c r="AU153" s="19" t="s">
        <v>83</v>
      </c>
    </row>
    <row r="154" s="2" customFormat="1">
      <c r="A154" s="40"/>
      <c r="B154" s="41"/>
      <c r="C154" s="42"/>
      <c r="D154" s="234" t="s">
        <v>345</v>
      </c>
      <c r="E154" s="42"/>
      <c r="F154" s="235" t="s">
        <v>6324</v>
      </c>
      <c r="G154" s="42"/>
      <c r="H154" s="42"/>
      <c r="I154" s="231"/>
      <c r="J154" s="42"/>
      <c r="K154" s="42"/>
      <c r="L154" s="46"/>
      <c r="M154" s="232"/>
      <c r="N154" s="233"/>
      <c r="O154" s="86"/>
      <c r="P154" s="86"/>
      <c r="Q154" s="86"/>
      <c r="R154" s="86"/>
      <c r="S154" s="86"/>
      <c r="T154" s="86"/>
      <c r="U154" s="87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T154" s="19" t="s">
        <v>345</v>
      </c>
      <c r="AU154" s="19" t="s">
        <v>83</v>
      </c>
    </row>
    <row r="155" s="2" customFormat="1" ht="21.75" customHeight="1">
      <c r="A155" s="40"/>
      <c r="B155" s="41"/>
      <c r="C155" s="216" t="s">
        <v>454</v>
      </c>
      <c r="D155" s="216" t="s">
        <v>337</v>
      </c>
      <c r="E155" s="217" t="s">
        <v>6325</v>
      </c>
      <c r="F155" s="218" t="s">
        <v>6326</v>
      </c>
      <c r="G155" s="219" t="s">
        <v>267</v>
      </c>
      <c r="H155" s="220">
        <v>145</v>
      </c>
      <c r="I155" s="221"/>
      <c r="J155" s="222">
        <f>ROUND(I155*H155,2)</f>
        <v>0</v>
      </c>
      <c r="K155" s="218" t="s">
        <v>341</v>
      </c>
      <c r="L155" s="46"/>
      <c r="M155" s="223" t="s">
        <v>19</v>
      </c>
      <c r="N155" s="224" t="s">
        <v>47</v>
      </c>
      <c r="O155" s="86"/>
      <c r="P155" s="225">
        <f>O155*H155</f>
        <v>0</v>
      </c>
      <c r="Q155" s="225">
        <v>0</v>
      </c>
      <c r="R155" s="225">
        <f>Q155*H155</f>
        <v>0</v>
      </c>
      <c r="S155" s="225">
        <v>0</v>
      </c>
      <c r="T155" s="225">
        <f>S155*H155</f>
        <v>0</v>
      </c>
      <c r="U155" s="226" t="s">
        <v>19</v>
      </c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R155" s="227" t="s">
        <v>103</v>
      </c>
      <c r="AT155" s="227" t="s">
        <v>337</v>
      </c>
      <c r="AU155" s="227" t="s">
        <v>83</v>
      </c>
      <c r="AY155" s="19" t="s">
        <v>335</v>
      </c>
      <c r="BE155" s="228">
        <f>IF(N155="základní",J155,0)</f>
        <v>0</v>
      </c>
      <c r="BF155" s="228">
        <f>IF(N155="snížená",J155,0)</f>
        <v>0</v>
      </c>
      <c r="BG155" s="228">
        <f>IF(N155="zákl. přenesená",J155,0)</f>
        <v>0</v>
      </c>
      <c r="BH155" s="228">
        <f>IF(N155="sníž. přenesená",J155,0)</f>
        <v>0</v>
      </c>
      <c r="BI155" s="228">
        <f>IF(N155="nulová",J155,0)</f>
        <v>0</v>
      </c>
      <c r="BJ155" s="19" t="s">
        <v>83</v>
      </c>
      <c r="BK155" s="228">
        <f>ROUND(I155*H155,2)</f>
        <v>0</v>
      </c>
      <c r="BL155" s="19" t="s">
        <v>103</v>
      </c>
      <c r="BM155" s="227" t="s">
        <v>6327</v>
      </c>
    </row>
    <row r="156" s="2" customFormat="1">
      <c r="A156" s="40"/>
      <c r="B156" s="41"/>
      <c r="C156" s="42"/>
      <c r="D156" s="229" t="s">
        <v>343</v>
      </c>
      <c r="E156" s="42"/>
      <c r="F156" s="230" t="s">
        <v>6328</v>
      </c>
      <c r="G156" s="42"/>
      <c r="H156" s="42"/>
      <c r="I156" s="231"/>
      <c r="J156" s="42"/>
      <c r="K156" s="42"/>
      <c r="L156" s="46"/>
      <c r="M156" s="232"/>
      <c r="N156" s="233"/>
      <c r="O156" s="86"/>
      <c r="P156" s="86"/>
      <c r="Q156" s="86"/>
      <c r="R156" s="86"/>
      <c r="S156" s="86"/>
      <c r="T156" s="86"/>
      <c r="U156" s="87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T156" s="19" t="s">
        <v>343</v>
      </c>
      <c r="AU156" s="19" t="s">
        <v>83</v>
      </c>
    </row>
    <row r="157" s="2" customFormat="1">
      <c r="A157" s="40"/>
      <c r="B157" s="41"/>
      <c r="C157" s="42"/>
      <c r="D157" s="234" t="s">
        <v>345</v>
      </c>
      <c r="E157" s="42"/>
      <c r="F157" s="235" t="s">
        <v>6329</v>
      </c>
      <c r="G157" s="42"/>
      <c r="H157" s="42"/>
      <c r="I157" s="231"/>
      <c r="J157" s="42"/>
      <c r="K157" s="42"/>
      <c r="L157" s="46"/>
      <c r="M157" s="232"/>
      <c r="N157" s="233"/>
      <c r="O157" s="86"/>
      <c r="P157" s="86"/>
      <c r="Q157" s="86"/>
      <c r="R157" s="86"/>
      <c r="S157" s="86"/>
      <c r="T157" s="86"/>
      <c r="U157" s="87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T157" s="19" t="s">
        <v>345</v>
      </c>
      <c r="AU157" s="19" t="s">
        <v>83</v>
      </c>
    </row>
    <row r="158" s="13" customFormat="1">
      <c r="A158" s="13"/>
      <c r="B158" s="236"/>
      <c r="C158" s="237"/>
      <c r="D158" s="229" t="s">
        <v>347</v>
      </c>
      <c r="E158" s="238" t="s">
        <v>6330</v>
      </c>
      <c r="F158" s="239" t="s">
        <v>6331</v>
      </c>
      <c r="G158" s="237"/>
      <c r="H158" s="240">
        <v>145</v>
      </c>
      <c r="I158" s="241"/>
      <c r="J158" s="237"/>
      <c r="K158" s="237"/>
      <c r="L158" s="242"/>
      <c r="M158" s="243"/>
      <c r="N158" s="244"/>
      <c r="O158" s="244"/>
      <c r="P158" s="244"/>
      <c r="Q158" s="244"/>
      <c r="R158" s="244"/>
      <c r="S158" s="244"/>
      <c r="T158" s="244"/>
      <c r="U158" s="245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T158" s="246" t="s">
        <v>347</v>
      </c>
      <c r="AU158" s="246" t="s">
        <v>83</v>
      </c>
      <c r="AV158" s="13" t="s">
        <v>85</v>
      </c>
      <c r="AW158" s="13" t="s">
        <v>37</v>
      </c>
      <c r="AX158" s="13" t="s">
        <v>83</v>
      </c>
      <c r="AY158" s="246" t="s">
        <v>335</v>
      </c>
    </row>
    <row r="159" s="12" customFormat="1" ht="25.92" customHeight="1">
      <c r="A159" s="12"/>
      <c r="B159" s="200"/>
      <c r="C159" s="201"/>
      <c r="D159" s="202" t="s">
        <v>75</v>
      </c>
      <c r="E159" s="203" t="s">
        <v>85</v>
      </c>
      <c r="F159" s="203" t="s">
        <v>384</v>
      </c>
      <c r="G159" s="201"/>
      <c r="H159" s="201"/>
      <c r="I159" s="204"/>
      <c r="J159" s="205">
        <f>BK159</f>
        <v>0</v>
      </c>
      <c r="K159" s="201"/>
      <c r="L159" s="206"/>
      <c r="M159" s="207"/>
      <c r="N159" s="208"/>
      <c r="O159" s="208"/>
      <c r="P159" s="209">
        <f>SUM(P160:P162)</f>
        <v>0</v>
      </c>
      <c r="Q159" s="208"/>
      <c r="R159" s="209">
        <f>SUM(R160:R162)</f>
        <v>16.4466</v>
      </c>
      <c r="S159" s="208"/>
      <c r="T159" s="209">
        <f>SUM(T160:T162)</f>
        <v>0</v>
      </c>
      <c r="U159" s="210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R159" s="211" t="s">
        <v>103</v>
      </c>
      <c r="AT159" s="212" t="s">
        <v>75</v>
      </c>
      <c r="AU159" s="212" t="s">
        <v>76</v>
      </c>
      <c r="AY159" s="211" t="s">
        <v>335</v>
      </c>
      <c r="BK159" s="213">
        <f>SUM(BK160:BK162)</f>
        <v>0</v>
      </c>
    </row>
    <row r="160" s="2" customFormat="1" ht="24.15" customHeight="1">
      <c r="A160" s="40"/>
      <c r="B160" s="41"/>
      <c r="C160" s="216" t="s">
        <v>463</v>
      </c>
      <c r="D160" s="216" t="s">
        <v>337</v>
      </c>
      <c r="E160" s="217" t="s">
        <v>6332</v>
      </c>
      <c r="F160" s="218" t="s">
        <v>6333</v>
      </c>
      <c r="G160" s="219" t="s">
        <v>395</v>
      </c>
      <c r="H160" s="220">
        <v>60</v>
      </c>
      <c r="I160" s="221"/>
      <c r="J160" s="222">
        <f>ROUND(I160*H160,2)</f>
        <v>0</v>
      </c>
      <c r="K160" s="218" t="s">
        <v>341</v>
      </c>
      <c r="L160" s="46"/>
      <c r="M160" s="223" t="s">
        <v>19</v>
      </c>
      <c r="N160" s="224" t="s">
        <v>47</v>
      </c>
      <c r="O160" s="86"/>
      <c r="P160" s="225">
        <f>O160*H160</f>
        <v>0</v>
      </c>
      <c r="Q160" s="225">
        <v>0.27411000000000002</v>
      </c>
      <c r="R160" s="225">
        <f>Q160*H160</f>
        <v>16.4466</v>
      </c>
      <c r="S160" s="225">
        <v>0</v>
      </c>
      <c r="T160" s="225">
        <f>S160*H160</f>
        <v>0</v>
      </c>
      <c r="U160" s="226" t="s">
        <v>19</v>
      </c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R160" s="227" t="s">
        <v>103</v>
      </c>
      <c r="AT160" s="227" t="s">
        <v>337</v>
      </c>
      <c r="AU160" s="227" t="s">
        <v>83</v>
      </c>
      <c r="AY160" s="19" t="s">
        <v>335</v>
      </c>
      <c r="BE160" s="228">
        <f>IF(N160="základní",J160,0)</f>
        <v>0</v>
      </c>
      <c r="BF160" s="228">
        <f>IF(N160="snížená",J160,0)</f>
        <v>0</v>
      </c>
      <c r="BG160" s="228">
        <f>IF(N160="zákl. přenesená",J160,0)</f>
        <v>0</v>
      </c>
      <c r="BH160" s="228">
        <f>IF(N160="sníž. přenesená",J160,0)</f>
        <v>0</v>
      </c>
      <c r="BI160" s="228">
        <f>IF(N160="nulová",J160,0)</f>
        <v>0</v>
      </c>
      <c r="BJ160" s="19" t="s">
        <v>83</v>
      </c>
      <c r="BK160" s="228">
        <f>ROUND(I160*H160,2)</f>
        <v>0</v>
      </c>
      <c r="BL160" s="19" t="s">
        <v>103</v>
      </c>
      <c r="BM160" s="227" t="s">
        <v>6334</v>
      </c>
    </row>
    <row r="161" s="2" customFormat="1">
      <c r="A161" s="40"/>
      <c r="B161" s="41"/>
      <c r="C161" s="42"/>
      <c r="D161" s="229" t="s">
        <v>343</v>
      </c>
      <c r="E161" s="42"/>
      <c r="F161" s="230" t="s">
        <v>6335</v>
      </c>
      <c r="G161" s="42"/>
      <c r="H161" s="42"/>
      <c r="I161" s="231"/>
      <c r="J161" s="42"/>
      <c r="K161" s="42"/>
      <c r="L161" s="46"/>
      <c r="M161" s="232"/>
      <c r="N161" s="233"/>
      <c r="O161" s="86"/>
      <c r="P161" s="86"/>
      <c r="Q161" s="86"/>
      <c r="R161" s="86"/>
      <c r="S161" s="86"/>
      <c r="T161" s="86"/>
      <c r="U161" s="87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T161" s="19" t="s">
        <v>343</v>
      </c>
      <c r="AU161" s="19" t="s">
        <v>83</v>
      </c>
    </row>
    <row r="162" s="2" customFormat="1">
      <c r="A162" s="40"/>
      <c r="B162" s="41"/>
      <c r="C162" s="42"/>
      <c r="D162" s="234" t="s">
        <v>345</v>
      </c>
      <c r="E162" s="42"/>
      <c r="F162" s="235" t="s">
        <v>6336</v>
      </c>
      <c r="G162" s="42"/>
      <c r="H162" s="42"/>
      <c r="I162" s="231"/>
      <c r="J162" s="42"/>
      <c r="K162" s="42"/>
      <c r="L162" s="46"/>
      <c r="M162" s="232"/>
      <c r="N162" s="233"/>
      <c r="O162" s="86"/>
      <c r="P162" s="86"/>
      <c r="Q162" s="86"/>
      <c r="R162" s="86"/>
      <c r="S162" s="86"/>
      <c r="T162" s="86"/>
      <c r="U162" s="87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T162" s="19" t="s">
        <v>345</v>
      </c>
      <c r="AU162" s="19" t="s">
        <v>83</v>
      </c>
    </row>
    <row r="163" s="12" customFormat="1" ht="25.92" customHeight="1">
      <c r="A163" s="12"/>
      <c r="B163" s="200"/>
      <c r="C163" s="201"/>
      <c r="D163" s="202" t="s">
        <v>75</v>
      </c>
      <c r="E163" s="203" t="s">
        <v>369</v>
      </c>
      <c r="F163" s="203" t="s">
        <v>5993</v>
      </c>
      <c r="G163" s="201"/>
      <c r="H163" s="201"/>
      <c r="I163" s="204"/>
      <c r="J163" s="205">
        <f>BK163</f>
        <v>0</v>
      </c>
      <c r="K163" s="201"/>
      <c r="L163" s="206"/>
      <c r="M163" s="207"/>
      <c r="N163" s="208"/>
      <c r="O163" s="208"/>
      <c r="P163" s="209">
        <f>SUM(P164:P226)</f>
        <v>0</v>
      </c>
      <c r="Q163" s="208"/>
      <c r="R163" s="209">
        <f>SUM(R164:R226)</f>
        <v>180.61673999999997</v>
      </c>
      <c r="S163" s="208"/>
      <c r="T163" s="209">
        <f>SUM(T164:T226)</f>
        <v>0</v>
      </c>
      <c r="U163" s="210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R163" s="211" t="s">
        <v>103</v>
      </c>
      <c r="AT163" s="212" t="s">
        <v>75</v>
      </c>
      <c r="AU163" s="212" t="s">
        <v>76</v>
      </c>
      <c r="AY163" s="211" t="s">
        <v>335</v>
      </c>
      <c r="BK163" s="213">
        <f>SUM(BK164:BK226)</f>
        <v>0</v>
      </c>
    </row>
    <row r="164" s="2" customFormat="1" ht="16.5" customHeight="1">
      <c r="A164" s="40"/>
      <c r="B164" s="41"/>
      <c r="C164" s="216" t="s">
        <v>471</v>
      </c>
      <c r="D164" s="216" t="s">
        <v>337</v>
      </c>
      <c r="E164" s="217" t="s">
        <v>6337</v>
      </c>
      <c r="F164" s="218" t="s">
        <v>6338</v>
      </c>
      <c r="G164" s="219" t="s">
        <v>267</v>
      </c>
      <c r="H164" s="220">
        <v>256.80000000000001</v>
      </c>
      <c r="I164" s="221"/>
      <c r="J164" s="222">
        <f>ROUND(I164*H164,2)</f>
        <v>0</v>
      </c>
      <c r="K164" s="218" t="s">
        <v>19</v>
      </c>
      <c r="L164" s="46"/>
      <c r="M164" s="223" t="s">
        <v>19</v>
      </c>
      <c r="N164" s="224" t="s">
        <v>47</v>
      </c>
      <c r="O164" s="86"/>
      <c r="P164" s="225">
        <f>O164*H164</f>
        <v>0</v>
      </c>
      <c r="Q164" s="225">
        <v>0</v>
      </c>
      <c r="R164" s="225">
        <f>Q164*H164</f>
        <v>0</v>
      </c>
      <c r="S164" s="225">
        <v>0</v>
      </c>
      <c r="T164" s="225">
        <f>S164*H164</f>
        <v>0</v>
      </c>
      <c r="U164" s="226" t="s">
        <v>19</v>
      </c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R164" s="227" t="s">
        <v>103</v>
      </c>
      <c r="AT164" s="227" t="s">
        <v>337</v>
      </c>
      <c r="AU164" s="227" t="s">
        <v>83</v>
      </c>
      <c r="AY164" s="19" t="s">
        <v>335</v>
      </c>
      <c r="BE164" s="228">
        <f>IF(N164="základní",J164,0)</f>
        <v>0</v>
      </c>
      <c r="BF164" s="228">
        <f>IF(N164="snížená",J164,0)</f>
        <v>0</v>
      </c>
      <c r="BG164" s="228">
        <f>IF(N164="zákl. přenesená",J164,0)</f>
        <v>0</v>
      </c>
      <c r="BH164" s="228">
        <f>IF(N164="sníž. přenesená",J164,0)</f>
        <v>0</v>
      </c>
      <c r="BI164" s="228">
        <f>IF(N164="nulová",J164,0)</f>
        <v>0</v>
      </c>
      <c r="BJ164" s="19" t="s">
        <v>83</v>
      </c>
      <c r="BK164" s="228">
        <f>ROUND(I164*H164,2)</f>
        <v>0</v>
      </c>
      <c r="BL164" s="19" t="s">
        <v>103</v>
      </c>
      <c r="BM164" s="227" t="s">
        <v>6339</v>
      </c>
    </row>
    <row r="165" s="2" customFormat="1">
      <c r="A165" s="40"/>
      <c r="B165" s="41"/>
      <c r="C165" s="42"/>
      <c r="D165" s="229" t="s">
        <v>343</v>
      </c>
      <c r="E165" s="42"/>
      <c r="F165" s="230" t="s">
        <v>6340</v>
      </c>
      <c r="G165" s="42"/>
      <c r="H165" s="42"/>
      <c r="I165" s="231"/>
      <c r="J165" s="42"/>
      <c r="K165" s="42"/>
      <c r="L165" s="46"/>
      <c r="M165" s="232"/>
      <c r="N165" s="233"/>
      <c r="O165" s="86"/>
      <c r="P165" s="86"/>
      <c r="Q165" s="86"/>
      <c r="R165" s="86"/>
      <c r="S165" s="86"/>
      <c r="T165" s="86"/>
      <c r="U165" s="87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T165" s="19" t="s">
        <v>343</v>
      </c>
      <c r="AU165" s="19" t="s">
        <v>83</v>
      </c>
    </row>
    <row r="166" s="2" customFormat="1">
      <c r="A166" s="40"/>
      <c r="B166" s="41"/>
      <c r="C166" s="42"/>
      <c r="D166" s="229" t="s">
        <v>928</v>
      </c>
      <c r="E166" s="42"/>
      <c r="F166" s="289" t="s">
        <v>6341</v>
      </c>
      <c r="G166" s="42"/>
      <c r="H166" s="42"/>
      <c r="I166" s="231"/>
      <c r="J166" s="42"/>
      <c r="K166" s="42"/>
      <c r="L166" s="46"/>
      <c r="M166" s="232"/>
      <c r="N166" s="233"/>
      <c r="O166" s="86"/>
      <c r="P166" s="86"/>
      <c r="Q166" s="86"/>
      <c r="R166" s="86"/>
      <c r="S166" s="86"/>
      <c r="T166" s="86"/>
      <c r="U166" s="87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T166" s="19" t="s">
        <v>928</v>
      </c>
      <c r="AU166" s="19" t="s">
        <v>83</v>
      </c>
    </row>
    <row r="167" s="13" customFormat="1">
      <c r="A167" s="13"/>
      <c r="B167" s="236"/>
      <c r="C167" s="237"/>
      <c r="D167" s="229" t="s">
        <v>347</v>
      </c>
      <c r="E167" s="238" t="s">
        <v>6342</v>
      </c>
      <c r="F167" s="239" t="s">
        <v>6296</v>
      </c>
      <c r="G167" s="237"/>
      <c r="H167" s="240">
        <v>142.80000000000001</v>
      </c>
      <c r="I167" s="241"/>
      <c r="J167" s="237"/>
      <c r="K167" s="237"/>
      <c r="L167" s="242"/>
      <c r="M167" s="243"/>
      <c r="N167" s="244"/>
      <c r="O167" s="244"/>
      <c r="P167" s="244"/>
      <c r="Q167" s="244"/>
      <c r="R167" s="244"/>
      <c r="S167" s="244"/>
      <c r="T167" s="244"/>
      <c r="U167" s="245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T167" s="246" t="s">
        <v>347</v>
      </c>
      <c r="AU167" s="246" t="s">
        <v>83</v>
      </c>
      <c r="AV167" s="13" t="s">
        <v>85</v>
      </c>
      <c r="AW167" s="13" t="s">
        <v>37</v>
      </c>
      <c r="AX167" s="13" t="s">
        <v>76</v>
      </c>
      <c r="AY167" s="246" t="s">
        <v>335</v>
      </c>
    </row>
    <row r="168" s="13" customFormat="1">
      <c r="A168" s="13"/>
      <c r="B168" s="236"/>
      <c r="C168" s="237"/>
      <c r="D168" s="229" t="s">
        <v>347</v>
      </c>
      <c r="E168" s="238" t="s">
        <v>6194</v>
      </c>
      <c r="F168" s="239" t="s">
        <v>6297</v>
      </c>
      <c r="G168" s="237"/>
      <c r="H168" s="240">
        <v>56</v>
      </c>
      <c r="I168" s="241"/>
      <c r="J168" s="237"/>
      <c r="K168" s="237"/>
      <c r="L168" s="242"/>
      <c r="M168" s="243"/>
      <c r="N168" s="244"/>
      <c r="O168" s="244"/>
      <c r="P168" s="244"/>
      <c r="Q168" s="244"/>
      <c r="R168" s="244"/>
      <c r="S168" s="244"/>
      <c r="T168" s="244"/>
      <c r="U168" s="245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T168" s="246" t="s">
        <v>347</v>
      </c>
      <c r="AU168" s="246" t="s">
        <v>83</v>
      </c>
      <c r="AV168" s="13" t="s">
        <v>85</v>
      </c>
      <c r="AW168" s="13" t="s">
        <v>37</v>
      </c>
      <c r="AX168" s="13" t="s">
        <v>76</v>
      </c>
      <c r="AY168" s="246" t="s">
        <v>335</v>
      </c>
    </row>
    <row r="169" s="13" customFormat="1">
      <c r="A169" s="13"/>
      <c r="B169" s="236"/>
      <c r="C169" s="237"/>
      <c r="D169" s="229" t="s">
        <v>347</v>
      </c>
      <c r="E169" s="238" t="s">
        <v>6205</v>
      </c>
      <c r="F169" s="239" t="s">
        <v>6343</v>
      </c>
      <c r="G169" s="237"/>
      <c r="H169" s="240">
        <v>58</v>
      </c>
      <c r="I169" s="241"/>
      <c r="J169" s="237"/>
      <c r="K169" s="237"/>
      <c r="L169" s="242"/>
      <c r="M169" s="243"/>
      <c r="N169" s="244"/>
      <c r="O169" s="244"/>
      <c r="P169" s="244"/>
      <c r="Q169" s="244"/>
      <c r="R169" s="244"/>
      <c r="S169" s="244"/>
      <c r="T169" s="244"/>
      <c r="U169" s="245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T169" s="246" t="s">
        <v>347</v>
      </c>
      <c r="AU169" s="246" t="s">
        <v>83</v>
      </c>
      <c r="AV169" s="13" t="s">
        <v>85</v>
      </c>
      <c r="AW169" s="13" t="s">
        <v>37</v>
      </c>
      <c r="AX169" s="13" t="s">
        <v>76</v>
      </c>
      <c r="AY169" s="246" t="s">
        <v>335</v>
      </c>
    </row>
    <row r="170" s="13" customFormat="1">
      <c r="A170" s="13"/>
      <c r="B170" s="236"/>
      <c r="C170" s="237"/>
      <c r="D170" s="229" t="s">
        <v>347</v>
      </c>
      <c r="E170" s="238" t="s">
        <v>6344</v>
      </c>
      <c r="F170" s="239" t="s">
        <v>6345</v>
      </c>
      <c r="G170" s="237"/>
      <c r="H170" s="240">
        <v>256.80000000000001</v>
      </c>
      <c r="I170" s="241"/>
      <c r="J170" s="237"/>
      <c r="K170" s="237"/>
      <c r="L170" s="242"/>
      <c r="M170" s="243"/>
      <c r="N170" s="244"/>
      <c r="O170" s="244"/>
      <c r="P170" s="244"/>
      <c r="Q170" s="244"/>
      <c r="R170" s="244"/>
      <c r="S170" s="244"/>
      <c r="T170" s="244"/>
      <c r="U170" s="245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T170" s="246" t="s">
        <v>347</v>
      </c>
      <c r="AU170" s="246" t="s">
        <v>83</v>
      </c>
      <c r="AV170" s="13" t="s">
        <v>85</v>
      </c>
      <c r="AW170" s="13" t="s">
        <v>37</v>
      </c>
      <c r="AX170" s="13" t="s">
        <v>83</v>
      </c>
      <c r="AY170" s="246" t="s">
        <v>335</v>
      </c>
    </row>
    <row r="171" s="2" customFormat="1" ht="16.5" customHeight="1">
      <c r="A171" s="40"/>
      <c r="B171" s="41"/>
      <c r="C171" s="216" t="s">
        <v>478</v>
      </c>
      <c r="D171" s="216" t="s">
        <v>337</v>
      </c>
      <c r="E171" s="217" t="s">
        <v>6346</v>
      </c>
      <c r="F171" s="218" t="s">
        <v>6338</v>
      </c>
      <c r="G171" s="219" t="s">
        <v>267</v>
      </c>
      <c r="H171" s="220">
        <v>294</v>
      </c>
      <c r="I171" s="221"/>
      <c r="J171" s="222">
        <f>ROUND(I171*H171,2)</f>
        <v>0</v>
      </c>
      <c r="K171" s="218" t="s">
        <v>19</v>
      </c>
      <c r="L171" s="46"/>
      <c r="M171" s="223" t="s">
        <v>19</v>
      </c>
      <c r="N171" s="224" t="s">
        <v>47</v>
      </c>
      <c r="O171" s="86"/>
      <c r="P171" s="225">
        <f>O171*H171</f>
        <v>0</v>
      </c>
      <c r="Q171" s="225">
        <v>0</v>
      </c>
      <c r="R171" s="225">
        <f>Q171*H171</f>
        <v>0</v>
      </c>
      <c r="S171" s="225">
        <v>0</v>
      </c>
      <c r="T171" s="225">
        <f>S171*H171</f>
        <v>0</v>
      </c>
      <c r="U171" s="226" t="s">
        <v>19</v>
      </c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R171" s="227" t="s">
        <v>103</v>
      </c>
      <c r="AT171" s="227" t="s">
        <v>337</v>
      </c>
      <c r="AU171" s="227" t="s">
        <v>83</v>
      </c>
      <c r="AY171" s="19" t="s">
        <v>335</v>
      </c>
      <c r="BE171" s="228">
        <f>IF(N171="základní",J171,0)</f>
        <v>0</v>
      </c>
      <c r="BF171" s="228">
        <f>IF(N171="snížená",J171,0)</f>
        <v>0</v>
      </c>
      <c r="BG171" s="228">
        <f>IF(N171="zákl. přenesená",J171,0)</f>
        <v>0</v>
      </c>
      <c r="BH171" s="228">
        <f>IF(N171="sníž. přenesená",J171,0)</f>
        <v>0</v>
      </c>
      <c r="BI171" s="228">
        <f>IF(N171="nulová",J171,0)</f>
        <v>0</v>
      </c>
      <c r="BJ171" s="19" t="s">
        <v>83</v>
      </c>
      <c r="BK171" s="228">
        <f>ROUND(I171*H171,2)</f>
        <v>0</v>
      </c>
      <c r="BL171" s="19" t="s">
        <v>103</v>
      </c>
      <c r="BM171" s="227" t="s">
        <v>6347</v>
      </c>
    </row>
    <row r="172" s="2" customFormat="1">
      <c r="A172" s="40"/>
      <c r="B172" s="41"/>
      <c r="C172" s="42"/>
      <c r="D172" s="229" t="s">
        <v>343</v>
      </c>
      <c r="E172" s="42"/>
      <c r="F172" s="230" t="s">
        <v>6340</v>
      </c>
      <c r="G172" s="42"/>
      <c r="H172" s="42"/>
      <c r="I172" s="231"/>
      <c r="J172" s="42"/>
      <c r="K172" s="42"/>
      <c r="L172" s="46"/>
      <c r="M172" s="232"/>
      <c r="N172" s="233"/>
      <c r="O172" s="86"/>
      <c r="P172" s="86"/>
      <c r="Q172" s="86"/>
      <c r="R172" s="86"/>
      <c r="S172" s="86"/>
      <c r="T172" s="86"/>
      <c r="U172" s="87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T172" s="19" t="s">
        <v>343</v>
      </c>
      <c r="AU172" s="19" t="s">
        <v>83</v>
      </c>
    </row>
    <row r="173" s="2" customFormat="1">
      <c r="A173" s="40"/>
      <c r="B173" s="41"/>
      <c r="C173" s="42"/>
      <c r="D173" s="229" t="s">
        <v>928</v>
      </c>
      <c r="E173" s="42"/>
      <c r="F173" s="289" t="s">
        <v>6348</v>
      </c>
      <c r="G173" s="42"/>
      <c r="H173" s="42"/>
      <c r="I173" s="231"/>
      <c r="J173" s="42"/>
      <c r="K173" s="42"/>
      <c r="L173" s="46"/>
      <c r="M173" s="232"/>
      <c r="N173" s="233"/>
      <c r="O173" s="86"/>
      <c r="P173" s="86"/>
      <c r="Q173" s="86"/>
      <c r="R173" s="86"/>
      <c r="S173" s="86"/>
      <c r="T173" s="86"/>
      <c r="U173" s="87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T173" s="19" t="s">
        <v>928</v>
      </c>
      <c r="AU173" s="19" t="s">
        <v>83</v>
      </c>
    </row>
    <row r="174" s="13" customFormat="1">
      <c r="A174" s="13"/>
      <c r="B174" s="236"/>
      <c r="C174" s="237"/>
      <c r="D174" s="229" t="s">
        <v>347</v>
      </c>
      <c r="E174" s="238" t="s">
        <v>6349</v>
      </c>
      <c r="F174" s="239" t="s">
        <v>6298</v>
      </c>
      <c r="G174" s="237"/>
      <c r="H174" s="240">
        <v>294</v>
      </c>
      <c r="I174" s="241"/>
      <c r="J174" s="237"/>
      <c r="K174" s="237"/>
      <c r="L174" s="242"/>
      <c r="M174" s="243"/>
      <c r="N174" s="244"/>
      <c r="O174" s="244"/>
      <c r="P174" s="244"/>
      <c r="Q174" s="244"/>
      <c r="R174" s="244"/>
      <c r="S174" s="244"/>
      <c r="T174" s="244"/>
      <c r="U174" s="245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T174" s="246" t="s">
        <v>347</v>
      </c>
      <c r="AU174" s="246" t="s">
        <v>83</v>
      </c>
      <c r="AV174" s="13" t="s">
        <v>85</v>
      </c>
      <c r="AW174" s="13" t="s">
        <v>37</v>
      </c>
      <c r="AX174" s="13" t="s">
        <v>83</v>
      </c>
      <c r="AY174" s="246" t="s">
        <v>335</v>
      </c>
    </row>
    <row r="175" s="2" customFormat="1" ht="16.5" customHeight="1">
      <c r="A175" s="40"/>
      <c r="B175" s="41"/>
      <c r="C175" s="216" t="s">
        <v>7</v>
      </c>
      <c r="D175" s="216" t="s">
        <v>337</v>
      </c>
      <c r="E175" s="217" t="s">
        <v>6350</v>
      </c>
      <c r="F175" s="218" t="s">
        <v>6351</v>
      </c>
      <c r="G175" s="219" t="s">
        <v>267</v>
      </c>
      <c r="H175" s="220">
        <v>84.5</v>
      </c>
      <c r="I175" s="221"/>
      <c r="J175" s="222">
        <f>ROUND(I175*H175,2)</f>
        <v>0</v>
      </c>
      <c r="K175" s="218" t="s">
        <v>341</v>
      </c>
      <c r="L175" s="46"/>
      <c r="M175" s="223" t="s">
        <v>19</v>
      </c>
      <c r="N175" s="224" t="s">
        <v>47</v>
      </c>
      <c r="O175" s="86"/>
      <c r="P175" s="225">
        <f>O175*H175</f>
        <v>0</v>
      </c>
      <c r="Q175" s="225">
        <v>0</v>
      </c>
      <c r="R175" s="225">
        <f>Q175*H175</f>
        <v>0</v>
      </c>
      <c r="S175" s="225">
        <v>0</v>
      </c>
      <c r="T175" s="225">
        <f>S175*H175</f>
        <v>0</v>
      </c>
      <c r="U175" s="226" t="s">
        <v>19</v>
      </c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R175" s="227" t="s">
        <v>103</v>
      </c>
      <c r="AT175" s="227" t="s">
        <v>337</v>
      </c>
      <c r="AU175" s="227" t="s">
        <v>83</v>
      </c>
      <c r="AY175" s="19" t="s">
        <v>335</v>
      </c>
      <c r="BE175" s="228">
        <f>IF(N175="základní",J175,0)</f>
        <v>0</v>
      </c>
      <c r="BF175" s="228">
        <f>IF(N175="snížená",J175,0)</f>
        <v>0</v>
      </c>
      <c r="BG175" s="228">
        <f>IF(N175="zákl. přenesená",J175,0)</f>
        <v>0</v>
      </c>
      <c r="BH175" s="228">
        <f>IF(N175="sníž. přenesená",J175,0)</f>
        <v>0</v>
      </c>
      <c r="BI175" s="228">
        <f>IF(N175="nulová",J175,0)</f>
        <v>0</v>
      </c>
      <c r="BJ175" s="19" t="s">
        <v>83</v>
      </c>
      <c r="BK175" s="228">
        <f>ROUND(I175*H175,2)</f>
        <v>0</v>
      </c>
      <c r="BL175" s="19" t="s">
        <v>103</v>
      </c>
      <c r="BM175" s="227" t="s">
        <v>6352</v>
      </c>
    </row>
    <row r="176" s="2" customFormat="1">
      <c r="A176" s="40"/>
      <c r="B176" s="41"/>
      <c r="C176" s="42"/>
      <c r="D176" s="229" t="s">
        <v>343</v>
      </c>
      <c r="E176" s="42"/>
      <c r="F176" s="230" t="s">
        <v>6353</v>
      </c>
      <c r="G176" s="42"/>
      <c r="H176" s="42"/>
      <c r="I176" s="231"/>
      <c r="J176" s="42"/>
      <c r="K176" s="42"/>
      <c r="L176" s="46"/>
      <c r="M176" s="232"/>
      <c r="N176" s="233"/>
      <c r="O176" s="86"/>
      <c r="P176" s="86"/>
      <c r="Q176" s="86"/>
      <c r="R176" s="86"/>
      <c r="S176" s="86"/>
      <c r="T176" s="86"/>
      <c r="U176" s="87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T176" s="19" t="s">
        <v>343</v>
      </c>
      <c r="AU176" s="19" t="s">
        <v>83</v>
      </c>
    </row>
    <row r="177" s="2" customFormat="1">
      <c r="A177" s="40"/>
      <c r="B177" s="41"/>
      <c r="C177" s="42"/>
      <c r="D177" s="234" t="s">
        <v>345</v>
      </c>
      <c r="E177" s="42"/>
      <c r="F177" s="235" t="s">
        <v>6354</v>
      </c>
      <c r="G177" s="42"/>
      <c r="H177" s="42"/>
      <c r="I177" s="231"/>
      <c r="J177" s="42"/>
      <c r="K177" s="42"/>
      <c r="L177" s="46"/>
      <c r="M177" s="232"/>
      <c r="N177" s="233"/>
      <c r="O177" s="86"/>
      <c r="P177" s="86"/>
      <c r="Q177" s="86"/>
      <c r="R177" s="86"/>
      <c r="S177" s="86"/>
      <c r="T177" s="86"/>
      <c r="U177" s="87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T177" s="19" t="s">
        <v>345</v>
      </c>
      <c r="AU177" s="19" t="s">
        <v>83</v>
      </c>
    </row>
    <row r="178" s="13" customFormat="1">
      <c r="A178" s="13"/>
      <c r="B178" s="236"/>
      <c r="C178" s="237"/>
      <c r="D178" s="229" t="s">
        <v>347</v>
      </c>
      <c r="E178" s="238" t="s">
        <v>6355</v>
      </c>
      <c r="F178" s="239" t="s">
        <v>6356</v>
      </c>
      <c r="G178" s="237"/>
      <c r="H178" s="240">
        <v>84.5</v>
      </c>
      <c r="I178" s="241"/>
      <c r="J178" s="237"/>
      <c r="K178" s="237"/>
      <c r="L178" s="242"/>
      <c r="M178" s="243"/>
      <c r="N178" s="244"/>
      <c r="O178" s="244"/>
      <c r="P178" s="244"/>
      <c r="Q178" s="244"/>
      <c r="R178" s="244"/>
      <c r="S178" s="244"/>
      <c r="T178" s="244"/>
      <c r="U178" s="245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T178" s="246" t="s">
        <v>347</v>
      </c>
      <c r="AU178" s="246" t="s">
        <v>83</v>
      </c>
      <c r="AV178" s="13" t="s">
        <v>85</v>
      </c>
      <c r="AW178" s="13" t="s">
        <v>37</v>
      </c>
      <c r="AX178" s="13" t="s">
        <v>83</v>
      </c>
      <c r="AY178" s="246" t="s">
        <v>335</v>
      </c>
    </row>
    <row r="179" s="2" customFormat="1" ht="16.5" customHeight="1">
      <c r="A179" s="40"/>
      <c r="B179" s="41"/>
      <c r="C179" s="216" t="s">
        <v>490</v>
      </c>
      <c r="D179" s="216" t="s">
        <v>337</v>
      </c>
      <c r="E179" s="217" t="s">
        <v>6357</v>
      </c>
      <c r="F179" s="218" t="s">
        <v>6358</v>
      </c>
      <c r="G179" s="219" t="s">
        <v>267</v>
      </c>
      <c r="H179" s="220">
        <v>147</v>
      </c>
      <c r="I179" s="221"/>
      <c r="J179" s="222">
        <f>ROUND(I179*H179,2)</f>
        <v>0</v>
      </c>
      <c r="K179" s="218" t="s">
        <v>341</v>
      </c>
      <c r="L179" s="46"/>
      <c r="M179" s="223" t="s">
        <v>19</v>
      </c>
      <c r="N179" s="224" t="s">
        <v>47</v>
      </c>
      <c r="O179" s="86"/>
      <c r="P179" s="225">
        <f>O179*H179</f>
        <v>0</v>
      </c>
      <c r="Q179" s="225">
        <v>0</v>
      </c>
      <c r="R179" s="225">
        <f>Q179*H179</f>
        <v>0</v>
      </c>
      <c r="S179" s="225">
        <v>0</v>
      </c>
      <c r="T179" s="225">
        <f>S179*H179</f>
        <v>0</v>
      </c>
      <c r="U179" s="226" t="s">
        <v>19</v>
      </c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R179" s="227" t="s">
        <v>103</v>
      </c>
      <c r="AT179" s="227" t="s">
        <v>337</v>
      </c>
      <c r="AU179" s="227" t="s">
        <v>83</v>
      </c>
      <c r="AY179" s="19" t="s">
        <v>335</v>
      </c>
      <c r="BE179" s="228">
        <f>IF(N179="základní",J179,0)</f>
        <v>0</v>
      </c>
      <c r="BF179" s="228">
        <f>IF(N179="snížená",J179,0)</f>
        <v>0</v>
      </c>
      <c r="BG179" s="228">
        <f>IF(N179="zákl. přenesená",J179,0)</f>
        <v>0</v>
      </c>
      <c r="BH179" s="228">
        <f>IF(N179="sníž. přenesená",J179,0)</f>
        <v>0</v>
      </c>
      <c r="BI179" s="228">
        <f>IF(N179="nulová",J179,0)</f>
        <v>0</v>
      </c>
      <c r="BJ179" s="19" t="s">
        <v>83</v>
      </c>
      <c r="BK179" s="228">
        <f>ROUND(I179*H179,2)</f>
        <v>0</v>
      </c>
      <c r="BL179" s="19" t="s">
        <v>103</v>
      </c>
      <c r="BM179" s="227" t="s">
        <v>6359</v>
      </c>
    </row>
    <row r="180" s="2" customFormat="1">
      <c r="A180" s="40"/>
      <c r="B180" s="41"/>
      <c r="C180" s="42"/>
      <c r="D180" s="229" t="s">
        <v>343</v>
      </c>
      <c r="E180" s="42"/>
      <c r="F180" s="230" t="s">
        <v>6360</v>
      </c>
      <c r="G180" s="42"/>
      <c r="H180" s="42"/>
      <c r="I180" s="231"/>
      <c r="J180" s="42"/>
      <c r="K180" s="42"/>
      <c r="L180" s="46"/>
      <c r="M180" s="232"/>
      <c r="N180" s="233"/>
      <c r="O180" s="86"/>
      <c r="P180" s="86"/>
      <c r="Q180" s="86"/>
      <c r="R180" s="86"/>
      <c r="S180" s="86"/>
      <c r="T180" s="86"/>
      <c r="U180" s="87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T180" s="19" t="s">
        <v>343</v>
      </c>
      <c r="AU180" s="19" t="s">
        <v>83</v>
      </c>
    </row>
    <row r="181" s="2" customFormat="1">
      <c r="A181" s="40"/>
      <c r="B181" s="41"/>
      <c r="C181" s="42"/>
      <c r="D181" s="234" t="s">
        <v>345</v>
      </c>
      <c r="E181" s="42"/>
      <c r="F181" s="235" t="s">
        <v>6361</v>
      </c>
      <c r="G181" s="42"/>
      <c r="H181" s="42"/>
      <c r="I181" s="231"/>
      <c r="J181" s="42"/>
      <c r="K181" s="42"/>
      <c r="L181" s="46"/>
      <c r="M181" s="232"/>
      <c r="N181" s="233"/>
      <c r="O181" s="86"/>
      <c r="P181" s="86"/>
      <c r="Q181" s="86"/>
      <c r="R181" s="86"/>
      <c r="S181" s="86"/>
      <c r="T181" s="86"/>
      <c r="U181" s="87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T181" s="19" t="s">
        <v>345</v>
      </c>
      <c r="AU181" s="19" t="s">
        <v>83</v>
      </c>
    </row>
    <row r="182" s="13" customFormat="1">
      <c r="A182" s="13"/>
      <c r="B182" s="236"/>
      <c r="C182" s="237"/>
      <c r="D182" s="229" t="s">
        <v>347</v>
      </c>
      <c r="E182" s="238" t="s">
        <v>6362</v>
      </c>
      <c r="F182" s="239" t="s">
        <v>6363</v>
      </c>
      <c r="G182" s="237"/>
      <c r="H182" s="240">
        <v>147</v>
      </c>
      <c r="I182" s="241"/>
      <c r="J182" s="237"/>
      <c r="K182" s="237"/>
      <c r="L182" s="242"/>
      <c r="M182" s="243"/>
      <c r="N182" s="244"/>
      <c r="O182" s="244"/>
      <c r="P182" s="244"/>
      <c r="Q182" s="244"/>
      <c r="R182" s="244"/>
      <c r="S182" s="244"/>
      <c r="T182" s="244"/>
      <c r="U182" s="245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T182" s="246" t="s">
        <v>347</v>
      </c>
      <c r="AU182" s="246" t="s">
        <v>83</v>
      </c>
      <c r="AV182" s="13" t="s">
        <v>85</v>
      </c>
      <c r="AW182" s="13" t="s">
        <v>37</v>
      </c>
      <c r="AX182" s="13" t="s">
        <v>83</v>
      </c>
      <c r="AY182" s="246" t="s">
        <v>335</v>
      </c>
    </row>
    <row r="183" s="2" customFormat="1" ht="16.5" customHeight="1">
      <c r="A183" s="40"/>
      <c r="B183" s="41"/>
      <c r="C183" s="216" t="s">
        <v>496</v>
      </c>
      <c r="D183" s="216" t="s">
        <v>337</v>
      </c>
      <c r="E183" s="217" t="s">
        <v>6364</v>
      </c>
      <c r="F183" s="218" t="s">
        <v>6365</v>
      </c>
      <c r="G183" s="219" t="s">
        <v>267</v>
      </c>
      <c r="H183" s="220">
        <v>194</v>
      </c>
      <c r="I183" s="221"/>
      <c r="J183" s="222">
        <f>ROUND(I183*H183,2)</f>
        <v>0</v>
      </c>
      <c r="K183" s="218" t="s">
        <v>341</v>
      </c>
      <c r="L183" s="46"/>
      <c r="M183" s="223" t="s">
        <v>19</v>
      </c>
      <c r="N183" s="224" t="s">
        <v>47</v>
      </c>
      <c r="O183" s="86"/>
      <c r="P183" s="225">
        <f>O183*H183</f>
        <v>0</v>
      </c>
      <c r="Q183" s="225">
        <v>0</v>
      </c>
      <c r="R183" s="225">
        <f>Q183*H183</f>
        <v>0</v>
      </c>
      <c r="S183" s="225">
        <v>0</v>
      </c>
      <c r="T183" s="225">
        <f>S183*H183</f>
        <v>0</v>
      </c>
      <c r="U183" s="226" t="s">
        <v>19</v>
      </c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R183" s="227" t="s">
        <v>103</v>
      </c>
      <c r="AT183" s="227" t="s">
        <v>337</v>
      </c>
      <c r="AU183" s="227" t="s">
        <v>83</v>
      </c>
      <c r="AY183" s="19" t="s">
        <v>335</v>
      </c>
      <c r="BE183" s="228">
        <f>IF(N183="základní",J183,0)</f>
        <v>0</v>
      </c>
      <c r="BF183" s="228">
        <f>IF(N183="snížená",J183,0)</f>
        <v>0</v>
      </c>
      <c r="BG183" s="228">
        <f>IF(N183="zákl. přenesená",J183,0)</f>
        <v>0</v>
      </c>
      <c r="BH183" s="228">
        <f>IF(N183="sníž. přenesená",J183,0)</f>
        <v>0</v>
      </c>
      <c r="BI183" s="228">
        <f>IF(N183="nulová",J183,0)</f>
        <v>0</v>
      </c>
      <c r="BJ183" s="19" t="s">
        <v>83</v>
      </c>
      <c r="BK183" s="228">
        <f>ROUND(I183*H183,2)</f>
        <v>0</v>
      </c>
      <c r="BL183" s="19" t="s">
        <v>103</v>
      </c>
      <c r="BM183" s="227" t="s">
        <v>6366</v>
      </c>
    </row>
    <row r="184" s="2" customFormat="1">
      <c r="A184" s="40"/>
      <c r="B184" s="41"/>
      <c r="C184" s="42"/>
      <c r="D184" s="229" t="s">
        <v>343</v>
      </c>
      <c r="E184" s="42"/>
      <c r="F184" s="230" t="s">
        <v>6367</v>
      </c>
      <c r="G184" s="42"/>
      <c r="H184" s="42"/>
      <c r="I184" s="231"/>
      <c r="J184" s="42"/>
      <c r="K184" s="42"/>
      <c r="L184" s="46"/>
      <c r="M184" s="232"/>
      <c r="N184" s="233"/>
      <c r="O184" s="86"/>
      <c r="P184" s="86"/>
      <c r="Q184" s="86"/>
      <c r="R184" s="86"/>
      <c r="S184" s="86"/>
      <c r="T184" s="86"/>
      <c r="U184" s="87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T184" s="19" t="s">
        <v>343</v>
      </c>
      <c r="AU184" s="19" t="s">
        <v>83</v>
      </c>
    </row>
    <row r="185" s="2" customFormat="1">
      <c r="A185" s="40"/>
      <c r="B185" s="41"/>
      <c r="C185" s="42"/>
      <c r="D185" s="234" t="s">
        <v>345</v>
      </c>
      <c r="E185" s="42"/>
      <c r="F185" s="235" t="s">
        <v>6368</v>
      </c>
      <c r="G185" s="42"/>
      <c r="H185" s="42"/>
      <c r="I185" s="231"/>
      <c r="J185" s="42"/>
      <c r="K185" s="42"/>
      <c r="L185" s="46"/>
      <c r="M185" s="232"/>
      <c r="N185" s="233"/>
      <c r="O185" s="86"/>
      <c r="P185" s="86"/>
      <c r="Q185" s="86"/>
      <c r="R185" s="86"/>
      <c r="S185" s="86"/>
      <c r="T185" s="86"/>
      <c r="U185" s="87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T185" s="19" t="s">
        <v>345</v>
      </c>
      <c r="AU185" s="19" t="s">
        <v>83</v>
      </c>
    </row>
    <row r="186" s="13" customFormat="1">
      <c r="A186" s="13"/>
      <c r="B186" s="236"/>
      <c r="C186" s="237"/>
      <c r="D186" s="229" t="s">
        <v>347</v>
      </c>
      <c r="E186" s="238" t="s">
        <v>6369</v>
      </c>
      <c r="F186" s="239" t="s">
        <v>6370</v>
      </c>
      <c r="G186" s="237"/>
      <c r="H186" s="240">
        <v>136</v>
      </c>
      <c r="I186" s="241"/>
      <c r="J186" s="237"/>
      <c r="K186" s="237"/>
      <c r="L186" s="242"/>
      <c r="M186" s="243"/>
      <c r="N186" s="244"/>
      <c r="O186" s="244"/>
      <c r="P186" s="244"/>
      <c r="Q186" s="244"/>
      <c r="R186" s="244"/>
      <c r="S186" s="244"/>
      <c r="T186" s="244"/>
      <c r="U186" s="245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T186" s="246" t="s">
        <v>347</v>
      </c>
      <c r="AU186" s="246" t="s">
        <v>83</v>
      </c>
      <c r="AV186" s="13" t="s">
        <v>85</v>
      </c>
      <c r="AW186" s="13" t="s">
        <v>37</v>
      </c>
      <c r="AX186" s="13" t="s">
        <v>76</v>
      </c>
      <c r="AY186" s="246" t="s">
        <v>335</v>
      </c>
    </row>
    <row r="187" s="13" customFormat="1">
      <c r="A187" s="13"/>
      <c r="B187" s="236"/>
      <c r="C187" s="237"/>
      <c r="D187" s="229" t="s">
        <v>347</v>
      </c>
      <c r="E187" s="238" t="s">
        <v>6196</v>
      </c>
      <c r="F187" s="239" t="s">
        <v>6371</v>
      </c>
      <c r="G187" s="237"/>
      <c r="H187" s="240">
        <v>58</v>
      </c>
      <c r="I187" s="241"/>
      <c r="J187" s="237"/>
      <c r="K187" s="237"/>
      <c r="L187" s="242"/>
      <c r="M187" s="243"/>
      <c r="N187" s="244"/>
      <c r="O187" s="244"/>
      <c r="P187" s="244"/>
      <c r="Q187" s="244"/>
      <c r="R187" s="244"/>
      <c r="S187" s="244"/>
      <c r="T187" s="244"/>
      <c r="U187" s="245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T187" s="246" t="s">
        <v>347</v>
      </c>
      <c r="AU187" s="246" t="s">
        <v>83</v>
      </c>
      <c r="AV187" s="13" t="s">
        <v>85</v>
      </c>
      <c r="AW187" s="13" t="s">
        <v>37</v>
      </c>
      <c r="AX187" s="13" t="s">
        <v>76</v>
      </c>
      <c r="AY187" s="246" t="s">
        <v>335</v>
      </c>
    </row>
    <row r="188" s="13" customFormat="1">
      <c r="A188" s="13"/>
      <c r="B188" s="236"/>
      <c r="C188" s="237"/>
      <c r="D188" s="229" t="s">
        <v>347</v>
      </c>
      <c r="E188" s="238" t="s">
        <v>6372</v>
      </c>
      <c r="F188" s="239" t="s">
        <v>6373</v>
      </c>
      <c r="G188" s="237"/>
      <c r="H188" s="240">
        <v>194</v>
      </c>
      <c r="I188" s="241"/>
      <c r="J188" s="237"/>
      <c r="K188" s="237"/>
      <c r="L188" s="242"/>
      <c r="M188" s="243"/>
      <c r="N188" s="244"/>
      <c r="O188" s="244"/>
      <c r="P188" s="244"/>
      <c r="Q188" s="244"/>
      <c r="R188" s="244"/>
      <c r="S188" s="244"/>
      <c r="T188" s="244"/>
      <c r="U188" s="245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T188" s="246" t="s">
        <v>347</v>
      </c>
      <c r="AU188" s="246" t="s">
        <v>83</v>
      </c>
      <c r="AV188" s="13" t="s">
        <v>85</v>
      </c>
      <c r="AW188" s="13" t="s">
        <v>37</v>
      </c>
      <c r="AX188" s="13" t="s">
        <v>83</v>
      </c>
      <c r="AY188" s="246" t="s">
        <v>335</v>
      </c>
    </row>
    <row r="189" s="2" customFormat="1" ht="16.5" customHeight="1">
      <c r="A189" s="40"/>
      <c r="B189" s="41"/>
      <c r="C189" s="216" t="s">
        <v>502</v>
      </c>
      <c r="D189" s="216" t="s">
        <v>337</v>
      </c>
      <c r="E189" s="217" t="s">
        <v>6374</v>
      </c>
      <c r="F189" s="218" t="s">
        <v>6375</v>
      </c>
      <c r="G189" s="219" t="s">
        <v>267</v>
      </c>
      <c r="H189" s="220">
        <v>19.5</v>
      </c>
      <c r="I189" s="221"/>
      <c r="J189" s="222">
        <f>ROUND(I189*H189,2)</f>
        <v>0</v>
      </c>
      <c r="K189" s="218" t="s">
        <v>341</v>
      </c>
      <c r="L189" s="46"/>
      <c r="M189" s="223" t="s">
        <v>19</v>
      </c>
      <c r="N189" s="224" t="s">
        <v>47</v>
      </c>
      <c r="O189" s="86"/>
      <c r="P189" s="225">
        <f>O189*H189</f>
        <v>0</v>
      </c>
      <c r="Q189" s="225">
        <v>0</v>
      </c>
      <c r="R189" s="225">
        <f>Q189*H189</f>
        <v>0</v>
      </c>
      <c r="S189" s="225">
        <v>0</v>
      </c>
      <c r="T189" s="225">
        <f>S189*H189</f>
        <v>0</v>
      </c>
      <c r="U189" s="226" t="s">
        <v>19</v>
      </c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R189" s="227" t="s">
        <v>103</v>
      </c>
      <c r="AT189" s="227" t="s">
        <v>337</v>
      </c>
      <c r="AU189" s="227" t="s">
        <v>83</v>
      </c>
      <c r="AY189" s="19" t="s">
        <v>335</v>
      </c>
      <c r="BE189" s="228">
        <f>IF(N189="základní",J189,0)</f>
        <v>0</v>
      </c>
      <c r="BF189" s="228">
        <f>IF(N189="snížená",J189,0)</f>
        <v>0</v>
      </c>
      <c r="BG189" s="228">
        <f>IF(N189="zákl. přenesená",J189,0)</f>
        <v>0</v>
      </c>
      <c r="BH189" s="228">
        <f>IF(N189="sníž. přenesená",J189,0)</f>
        <v>0</v>
      </c>
      <c r="BI189" s="228">
        <f>IF(N189="nulová",J189,0)</f>
        <v>0</v>
      </c>
      <c r="BJ189" s="19" t="s">
        <v>83</v>
      </c>
      <c r="BK189" s="228">
        <f>ROUND(I189*H189,2)</f>
        <v>0</v>
      </c>
      <c r="BL189" s="19" t="s">
        <v>103</v>
      </c>
      <c r="BM189" s="227" t="s">
        <v>6376</v>
      </c>
    </row>
    <row r="190" s="2" customFormat="1">
      <c r="A190" s="40"/>
      <c r="B190" s="41"/>
      <c r="C190" s="42"/>
      <c r="D190" s="229" t="s">
        <v>343</v>
      </c>
      <c r="E190" s="42"/>
      <c r="F190" s="230" t="s">
        <v>6377</v>
      </c>
      <c r="G190" s="42"/>
      <c r="H190" s="42"/>
      <c r="I190" s="231"/>
      <c r="J190" s="42"/>
      <c r="K190" s="42"/>
      <c r="L190" s="46"/>
      <c r="M190" s="232"/>
      <c r="N190" s="233"/>
      <c r="O190" s="86"/>
      <c r="P190" s="86"/>
      <c r="Q190" s="86"/>
      <c r="R190" s="86"/>
      <c r="S190" s="86"/>
      <c r="T190" s="86"/>
      <c r="U190" s="87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T190" s="19" t="s">
        <v>343</v>
      </c>
      <c r="AU190" s="19" t="s">
        <v>83</v>
      </c>
    </row>
    <row r="191" s="2" customFormat="1">
      <c r="A191" s="40"/>
      <c r="B191" s="41"/>
      <c r="C191" s="42"/>
      <c r="D191" s="234" t="s">
        <v>345</v>
      </c>
      <c r="E191" s="42"/>
      <c r="F191" s="235" t="s">
        <v>6378</v>
      </c>
      <c r="G191" s="42"/>
      <c r="H191" s="42"/>
      <c r="I191" s="231"/>
      <c r="J191" s="42"/>
      <c r="K191" s="42"/>
      <c r="L191" s="46"/>
      <c r="M191" s="232"/>
      <c r="N191" s="233"/>
      <c r="O191" s="86"/>
      <c r="P191" s="86"/>
      <c r="Q191" s="86"/>
      <c r="R191" s="86"/>
      <c r="S191" s="86"/>
      <c r="T191" s="86"/>
      <c r="U191" s="87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T191" s="19" t="s">
        <v>345</v>
      </c>
      <c r="AU191" s="19" t="s">
        <v>83</v>
      </c>
    </row>
    <row r="192" s="13" customFormat="1">
      <c r="A192" s="13"/>
      <c r="B192" s="236"/>
      <c r="C192" s="237"/>
      <c r="D192" s="229" t="s">
        <v>347</v>
      </c>
      <c r="E192" s="238" t="s">
        <v>6379</v>
      </c>
      <c r="F192" s="239" t="s">
        <v>6380</v>
      </c>
      <c r="G192" s="237"/>
      <c r="H192" s="240">
        <v>19.5</v>
      </c>
      <c r="I192" s="241"/>
      <c r="J192" s="237"/>
      <c r="K192" s="237"/>
      <c r="L192" s="242"/>
      <c r="M192" s="243"/>
      <c r="N192" s="244"/>
      <c r="O192" s="244"/>
      <c r="P192" s="244"/>
      <c r="Q192" s="244"/>
      <c r="R192" s="244"/>
      <c r="S192" s="244"/>
      <c r="T192" s="244"/>
      <c r="U192" s="245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T192" s="246" t="s">
        <v>347</v>
      </c>
      <c r="AU192" s="246" t="s">
        <v>83</v>
      </c>
      <c r="AV192" s="13" t="s">
        <v>85</v>
      </c>
      <c r="AW192" s="13" t="s">
        <v>37</v>
      </c>
      <c r="AX192" s="13" t="s">
        <v>83</v>
      </c>
      <c r="AY192" s="246" t="s">
        <v>335</v>
      </c>
    </row>
    <row r="193" s="2" customFormat="1" ht="16.5" customHeight="1">
      <c r="A193" s="40"/>
      <c r="B193" s="41"/>
      <c r="C193" s="216" t="s">
        <v>510</v>
      </c>
      <c r="D193" s="216" t="s">
        <v>337</v>
      </c>
      <c r="E193" s="217" t="s">
        <v>6381</v>
      </c>
      <c r="F193" s="218" t="s">
        <v>6382</v>
      </c>
      <c r="G193" s="219" t="s">
        <v>267</v>
      </c>
      <c r="H193" s="220">
        <v>166.5</v>
      </c>
      <c r="I193" s="221"/>
      <c r="J193" s="222">
        <f>ROUND(I193*H193,2)</f>
        <v>0</v>
      </c>
      <c r="K193" s="218" t="s">
        <v>341</v>
      </c>
      <c r="L193" s="46"/>
      <c r="M193" s="223" t="s">
        <v>19</v>
      </c>
      <c r="N193" s="224" t="s">
        <v>47</v>
      </c>
      <c r="O193" s="86"/>
      <c r="P193" s="225">
        <f>O193*H193</f>
        <v>0</v>
      </c>
      <c r="Q193" s="225">
        <v>0</v>
      </c>
      <c r="R193" s="225">
        <f>Q193*H193</f>
        <v>0</v>
      </c>
      <c r="S193" s="225">
        <v>0</v>
      </c>
      <c r="T193" s="225">
        <f>S193*H193</f>
        <v>0</v>
      </c>
      <c r="U193" s="226" t="s">
        <v>19</v>
      </c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R193" s="227" t="s">
        <v>103</v>
      </c>
      <c r="AT193" s="227" t="s">
        <v>337</v>
      </c>
      <c r="AU193" s="227" t="s">
        <v>83</v>
      </c>
      <c r="AY193" s="19" t="s">
        <v>335</v>
      </c>
      <c r="BE193" s="228">
        <f>IF(N193="základní",J193,0)</f>
        <v>0</v>
      </c>
      <c r="BF193" s="228">
        <f>IF(N193="snížená",J193,0)</f>
        <v>0</v>
      </c>
      <c r="BG193" s="228">
        <f>IF(N193="zákl. přenesená",J193,0)</f>
        <v>0</v>
      </c>
      <c r="BH193" s="228">
        <f>IF(N193="sníž. přenesená",J193,0)</f>
        <v>0</v>
      </c>
      <c r="BI193" s="228">
        <f>IF(N193="nulová",J193,0)</f>
        <v>0</v>
      </c>
      <c r="BJ193" s="19" t="s">
        <v>83</v>
      </c>
      <c r="BK193" s="228">
        <f>ROUND(I193*H193,2)</f>
        <v>0</v>
      </c>
      <c r="BL193" s="19" t="s">
        <v>103</v>
      </c>
      <c r="BM193" s="227" t="s">
        <v>6383</v>
      </c>
    </row>
    <row r="194" s="2" customFormat="1">
      <c r="A194" s="40"/>
      <c r="B194" s="41"/>
      <c r="C194" s="42"/>
      <c r="D194" s="229" t="s">
        <v>343</v>
      </c>
      <c r="E194" s="42"/>
      <c r="F194" s="230" t="s">
        <v>6384</v>
      </c>
      <c r="G194" s="42"/>
      <c r="H194" s="42"/>
      <c r="I194" s="231"/>
      <c r="J194" s="42"/>
      <c r="K194" s="42"/>
      <c r="L194" s="46"/>
      <c r="M194" s="232"/>
      <c r="N194" s="233"/>
      <c r="O194" s="86"/>
      <c r="P194" s="86"/>
      <c r="Q194" s="86"/>
      <c r="R194" s="86"/>
      <c r="S194" s="86"/>
      <c r="T194" s="86"/>
      <c r="U194" s="87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T194" s="19" t="s">
        <v>343</v>
      </c>
      <c r="AU194" s="19" t="s">
        <v>83</v>
      </c>
    </row>
    <row r="195" s="2" customFormat="1">
      <c r="A195" s="40"/>
      <c r="B195" s="41"/>
      <c r="C195" s="42"/>
      <c r="D195" s="234" t="s">
        <v>345</v>
      </c>
      <c r="E195" s="42"/>
      <c r="F195" s="235" t="s">
        <v>6385</v>
      </c>
      <c r="G195" s="42"/>
      <c r="H195" s="42"/>
      <c r="I195" s="231"/>
      <c r="J195" s="42"/>
      <c r="K195" s="42"/>
      <c r="L195" s="46"/>
      <c r="M195" s="232"/>
      <c r="N195" s="233"/>
      <c r="O195" s="86"/>
      <c r="P195" s="86"/>
      <c r="Q195" s="86"/>
      <c r="R195" s="86"/>
      <c r="S195" s="86"/>
      <c r="T195" s="86"/>
      <c r="U195" s="87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T195" s="19" t="s">
        <v>345</v>
      </c>
      <c r="AU195" s="19" t="s">
        <v>83</v>
      </c>
    </row>
    <row r="196" s="2" customFormat="1">
      <c r="A196" s="40"/>
      <c r="B196" s="41"/>
      <c r="C196" s="42"/>
      <c r="D196" s="229" t="s">
        <v>928</v>
      </c>
      <c r="E196" s="42"/>
      <c r="F196" s="289" t="s">
        <v>6386</v>
      </c>
      <c r="G196" s="42"/>
      <c r="H196" s="42"/>
      <c r="I196" s="231"/>
      <c r="J196" s="42"/>
      <c r="K196" s="42"/>
      <c r="L196" s="46"/>
      <c r="M196" s="232"/>
      <c r="N196" s="233"/>
      <c r="O196" s="86"/>
      <c r="P196" s="86"/>
      <c r="Q196" s="86"/>
      <c r="R196" s="86"/>
      <c r="S196" s="86"/>
      <c r="T196" s="86"/>
      <c r="U196" s="87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T196" s="19" t="s">
        <v>928</v>
      </c>
      <c r="AU196" s="19" t="s">
        <v>83</v>
      </c>
    </row>
    <row r="197" s="2" customFormat="1" ht="16.5" customHeight="1">
      <c r="A197" s="40"/>
      <c r="B197" s="41"/>
      <c r="C197" s="216" t="s">
        <v>516</v>
      </c>
      <c r="D197" s="216" t="s">
        <v>337</v>
      </c>
      <c r="E197" s="217" t="s">
        <v>6387</v>
      </c>
      <c r="F197" s="218" t="s">
        <v>6388</v>
      </c>
      <c r="G197" s="219" t="s">
        <v>267</v>
      </c>
      <c r="H197" s="220">
        <v>166.5</v>
      </c>
      <c r="I197" s="221"/>
      <c r="J197" s="222">
        <f>ROUND(I197*H197,2)</f>
        <v>0</v>
      </c>
      <c r="K197" s="218" t="s">
        <v>341</v>
      </c>
      <c r="L197" s="46"/>
      <c r="M197" s="223" t="s">
        <v>19</v>
      </c>
      <c r="N197" s="224" t="s">
        <v>47</v>
      </c>
      <c r="O197" s="86"/>
      <c r="P197" s="225">
        <f>O197*H197</f>
        <v>0</v>
      </c>
      <c r="Q197" s="225">
        <v>0</v>
      </c>
      <c r="R197" s="225">
        <f>Q197*H197</f>
        <v>0</v>
      </c>
      <c r="S197" s="225">
        <v>0</v>
      </c>
      <c r="T197" s="225">
        <f>S197*H197</f>
        <v>0</v>
      </c>
      <c r="U197" s="226" t="s">
        <v>19</v>
      </c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R197" s="227" t="s">
        <v>103</v>
      </c>
      <c r="AT197" s="227" t="s">
        <v>337</v>
      </c>
      <c r="AU197" s="227" t="s">
        <v>83</v>
      </c>
      <c r="AY197" s="19" t="s">
        <v>335</v>
      </c>
      <c r="BE197" s="228">
        <f>IF(N197="základní",J197,0)</f>
        <v>0</v>
      </c>
      <c r="BF197" s="228">
        <f>IF(N197="snížená",J197,0)</f>
        <v>0</v>
      </c>
      <c r="BG197" s="228">
        <f>IF(N197="zákl. přenesená",J197,0)</f>
        <v>0</v>
      </c>
      <c r="BH197" s="228">
        <f>IF(N197="sníž. přenesená",J197,0)</f>
        <v>0</v>
      </c>
      <c r="BI197" s="228">
        <f>IF(N197="nulová",J197,0)</f>
        <v>0</v>
      </c>
      <c r="BJ197" s="19" t="s">
        <v>83</v>
      </c>
      <c r="BK197" s="228">
        <f>ROUND(I197*H197,2)</f>
        <v>0</v>
      </c>
      <c r="BL197" s="19" t="s">
        <v>103</v>
      </c>
      <c r="BM197" s="227" t="s">
        <v>6389</v>
      </c>
    </row>
    <row r="198" s="2" customFormat="1">
      <c r="A198" s="40"/>
      <c r="B198" s="41"/>
      <c r="C198" s="42"/>
      <c r="D198" s="229" t="s">
        <v>343</v>
      </c>
      <c r="E198" s="42"/>
      <c r="F198" s="230" t="s">
        <v>6390</v>
      </c>
      <c r="G198" s="42"/>
      <c r="H198" s="42"/>
      <c r="I198" s="231"/>
      <c r="J198" s="42"/>
      <c r="K198" s="42"/>
      <c r="L198" s="46"/>
      <c r="M198" s="232"/>
      <c r="N198" s="233"/>
      <c r="O198" s="86"/>
      <c r="P198" s="86"/>
      <c r="Q198" s="86"/>
      <c r="R198" s="86"/>
      <c r="S198" s="86"/>
      <c r="T198" s="86"/>
      <c r="U198" s="87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T198" s="19" t="s">
        <v>343</v>
      </c>
      <c r="AU198" s="19" t="s">
        <v>83</v>
      </c>
    </row>
    <row r="199" s="2" customFormat="1">
      <c r="A199" s="40"/>
      <c r="B199" s="41"/>
      <c r="C199" s="42"/>
      <c r="D199" s="234" t="s">
        <v>345</v>
      </c>
      <c r="E199" s="42"/>
      <c r="F199" s="235" t="s">
        <v>6391</v>
      </c>
      <c r="G199" s="42"/>
      <c r="H199" s="42"/>
      <c r="I199" s="231"/>
      <c r="J199" s="42"/>
      <c r="K199" s="42"/>
      <c r="L199" s="46"/>
      <c r="M199" s="232"/>
      <c r="N199" s="233"/>
      <c r="O199" s="86"/>
      <c r="P199" s="86"/>
      <c r="Q199" s="86"/>
      <c r="R199" s="86"/>
      <c r="S199" s="86"/>
      <c r="T199" s="86"/>
      <c r="U199" s="87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T199" s="19" t="s">
        <v>345</v>
      </c>
      <c r="AU199" s="19" t="s">
        <v>83</v>
      </c>
    </row>
    <row r="200" s="2" customFormat="1">
      <c r="A200" s="40"/>
      <c r="B200" s="41"/>
      <c r="C200" s="42"/>
      <c r="D200" s="229" t="s">
        <v>928</v>
      </c>
      <c r="E200" s="42"/>
      <c r="F200" s="289" t="s">
        <v>6386</v>
      </c>
      <c r="G200" s="42"/>
      <c r="H200" s="42"/>
      <c r="I200" s="231"/>
      <c r="J200" s="42"/>
      <c r="K200" s="42"/>
      <c r="L200" s="46"/>
      <c r="M200" s="232"/>
      <c r="N200" s="233"/>
      <c r="O200" s="86"/>
      <c r="P200" s="86"/>
      <c r="Q200" s="86"/>
      <c r="R200" s="86"/>
      <c r="S200" s="86"/>
      <c r="T200" s="86"/>
      <c r="U200" s="87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T200" s="19" t="s">
        <v>928</v>
      </c>
      <c r="AU200" s="19" t="s">
        <v>83</v>
      </c>
    </row>
    <row r="201" s="2" customFormat="1" ht="21.75" customHeight="1">
      <c r="A201" s="40"/>
      <c r="B201" s="41"/>
      <c r="C201" s="216" t="s">
        <v>525</v>
      </c>
      <c r="D201" s="216" t="s">
        <v>337</v>
      </c>
      <c r="E201" s="217" t="s">
        <v>6392</v>
      </c>
      <c r="F201" s="218" t="s">
        <v>6393</v>
      </c>
      <c r="G201" s="219" t="s">
        <v>267</v>
      </c>
      <c r="H201" s="220">
        <v>166.5</v>
      </c>
      <c r="I201" s="221"/>
      <c r="J201" s="222">
        <f>ROUND(I201*H201,2)</f>
        <v>0</v>
      </c>
      <c r="K201" s="218" t="s">
        <v>341</v>
      </c>
      <c r="L201" s="46"/>
      <c r="M201" s="223" t="s">
        <v>19</v>
      </c>
      <c r="N201" s="224" t="s">
        <v>47</v>
      </c>
      <c r="O201" s="86"/>
      <c r="P201" s="225">
        <f>O201*H201</f>
        <v>0</v>
      </c>
      <c r="Q201" s="225">
        <v>0</v>
      </c>
      <c r="R201" s="225">
        <f>Q201*H201</f>
        <v>0</v>
      </c>
      <c r="S201" s="225">
        <v>0</v>
      </c>
      <c r="T201" s="225">
        <f>S201*H201</f>
        <v>0</v>
      </c>
      <c r="U201" s="226" t="s">
        <v>19</v>
      </c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R201" s="227" t="s">
        <v>103</v>
      </c>
      <c r="AT201" s="227" t="s">
        <v>337</v>
      </c>
      <c r="AU201" s="227" t="s">
        <v>83</v>
      </c>
      <c r="AY201" s="19" t="s">
        <v>335</v>
      </c>
      <c r="BE201" s="228">
        <f>IF(N201="základní",J201,0)</f>
        <v>0</v>
      </c>
      <c r="BF201" s="228">
        <f>IF(N201="snížená",J201,0)</f>
        <v>0</v>
      </c>
      <c r="BG201" s="228">
        <f>IF(N201="zákl. přenesená",J201,0)</f>
        <v>0</v>
      </c>
      <c r="BH201" s="228">
        <f>IF(N201="sníž. přenesená",J201,0)</f>
        <v>0</v>
      </c>
      <c r="BI201" s="228">
        <f>IF(N201="nulová",J201,0)</f>
        <v>0</v>
      </c>
      <c r="BJ201" s="19" t="s">
        <v>83</v>
      </c>
      <c r="BK201" s="228">
        <f>ROUND(I201*H201,2)</f>
        <v>0</v>
      </c>
      <c r="BL201" s="19" t="s">
        <v>103</v>
      </c>
      <c r="BM201" s="227" t="s">
        <v>6394</v>
      </c>
    </row>
    <row r="202" s="2" customFormat="1">
      <c r="A202" s="40"/>
      <c r="B202" s="41"/>
      <c r="C202" s="42"/>
      <c r="D202" s="229" t="s">
        <v>343</v>
      </c>
      <c r="E202" s="42"/>
      <c r="F202" s="230" t="s">
        <v>6395</v>
      </c>
      <c r="G202" s="42"/>
      <c r="H202" s="42"/>
      <c r="I202" s="231"/>
      <c r="J202" s="42"/>
      <c r="K202" s="42"/>
      <c r="L202" s="46"/>
      <c r="M202" s="232"/>
      <c r="N202" s="233"/>
      <c r="O202" s="86"/>
      <c r="P202" s="86"/>
      <c r="Q202" s="86"/>
      <c r="R202" s="86"/>
      <c r="S202" s="86"/>
      <c r="T202" s="86"/>
      <c r="U202" s="87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T202" s="19" t="s">
        <v>343</v>
      </c>
      <c r="AU202" s="19" t="s">
        <v>83</v>
      </c>
    </row>
    <row r="203" s="2" customFormat="1">
      <c r="A203" s="40"/>
      <c r="B203" s="41"/>
      <c r="C203" s="42"/>
      <c r="D203" s="234" t="s">
        <v>345</v>
      </c>
      <c r="E203" s="42"/>
      <c r="F203" s="235" t="s">
        <v>6396</v>
      </c>
      <c r="G203" s="42"/>
      <c r="H203" s="42"/>
      <c r="I203" s="231"/>
      <c r="J203" s="42"/>
      <c r="K203" s="42"/>
      <c r="L203" s="46"/>
      <c r="M203" s="232"/>
      <c r="N203" s="233"/>
      <c r="O203" s="86"/>
      <c r="P203" s="86"/>
      <c r="Q203" s="86"/>
      <c r="R203" s="86"/>
      <c r="S203" s="86"/>
      <c r="T203" s="86"/>
      <c r="U203" s="87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T203" s="19" t="s">
        <v>345</v>
      </c>
      <c r="AU203" s="19" t="s">
        <v>83</v>
      </c>
    </row>
    <row r="204" s="13" customFormat="1">
      <c r="A204" s="13"/>
      <c r="B204" s="236"/>
      <c r="C204" s="237"/>
      <c r="D204" s="229" t="s">
        <v>347</v>
      </c>
      <c r="E204" s="238" t="s">
        <v>6397</v>
      </c>
      <c r="F204" s="239" t="s">
        <v>6398</v>
      </c>
      <c r="G204" s="237"/>
      <c r="H204" s="240">
        <v>19.5</v>
      </c>
      <c r="I204" s="241"/>
      <c r="J204" s="237"/>
      <c r="K204" s="237"/>
      <c r="L204" s="242"/>
      <c r="M204" s="243"/>
      <c r="N204" s="244"/>
      <c r="O204" s="244"/>
      <c r="P204" s="244"/>
      <c r="Q204" s="244"/>
      <c r="R204" s="244"/>
      <c r="S204" s="244"/>
      <c r="T204" s="244"/>
      <c r="U204" s="245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T204" s="246" t="s">
        <v>347</v>
      </c>
      <c r="AU204" s="246" t="s">
        <v>83</v>
      </c>
      <c r="AV204" s="13" t="s">
        <v>85</v>
      </c>
      <c r="AW204" s="13" t="s">
        <v>37</v>
      </c>
      <c r="AX204" s="13" t="s">
        <v>76</v>
      </c>
      <c r="AY204" s="246" t="s">
        <v>335</v>
      </c>
    </row>
    <row r="205" s="13" customFormat="1">
      <c r="A205" s="13"/>
      <c r="B205" s="236"/>
      <c r="C205" s="237"/>
      <c r="D205" s="229" t="s">
        <v>347</v>
      </c>
      <c r="E205" s="238" t="s">
        <v>6197</v>
      </c>
      <c r="F205" s="239" t="s">
        <v>6399</v>
      </c>
      <c r="G205" s="237"/>
      <c r="H205" s="240">
        <v>147</v>
      </c>
      <c r="I205" s="241"/>
      <c r="J205" s="237"/>
      <c r="K205" s="237"/>
      <c r="L205" s="242"/>
      <c r="M205" s="243"/>
      <c r="N205" s="244"/>
      <c r="O205" s="244"/>
      <c r="P205" s="244"/>
      <c r="Q205" s="244"/>
      <c r="R205" s="244"/>
      <c r="S205" s="244"/>
      <c r="T205" s="244"/>
      <c r="U205" s="245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T205" s="246" t="s">
        <v>347</v>
      </c>
      <c r="AU205" s="246" t="s">
        <v>83</v>
      </c>
      <c r="AV205" s="13" t="s">
        <v>85</v>
      </c>
      <c r="AW205" s="13" t="s">
        <v>37</v>
      </c>
      <c r="AX205" s="13" t="s">
        <v>76</v>
      </c>
      <c r="AY205" s="246" t="s">
        <v>335</v>
      </c>
    </row>
    <row r="206" s="13" customFormat="1">
      <c r="A206" s="13"/>
      <c r="B206" s="236"/>
      <c r="C206" s="237"/>
      <c r="D206" s="229" t="s">
        <v>347</v>
      </c>
      <c r="E206" s="238" t="s">
        <v>6400</v>
      </c>
      <c r="F206" s="239" t="s">
        <v>6401</v>
      </c>
      <c r="G206" s="237"/>
      <c r="H206" s="240">
        <v>166.5</v>
      </c>
      <c r="I206" s="241"/>
      <c r="J206" s="237"/>
      <c r="K206" s="237"/>
      <c r="L206" s="242"/>
      <c r="M206" s="243"/>
      <c r="N206" s="244"/>
      <c r="O206" s="244"/>
      <c r="P206" s="244"/>
      <c r="Q206" s="244"/>
      <c r="R206" s="244"/>
      <c r="S206" s="244"/>
      <c r="T206" s="244"/>
      <c r="U206" s="245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T206" s="246" t="s">
        <v>347</v>
      </c>
      <c r="AU206" s="246" t="s">
        <v>83</v>
      </c>
      <c r="AV206" s="13" t="s">
        <v>85</v>
      </c>
      <c r="AW206" s="13" t="s">
        <v>37</v>
      </c>
      <c r="AX206" s="13" t="s">
        <v>83</v>
      </c>
      <c r="AY206" s="246" t="s">
        <v>335</v>
      </c>
    </row>
    <row r="207" s="2" customFormat="1" ht="16.5" customHeight="1">
      <c r="A207" s="40"/>
      <c r="B207" s="41"/>
      <c r="C207" s="216" t="s">
        <v>533</v>
      </c>
      <c r="D207" s="216" t="s">
        <v>337</v>
      </c>
      <c r="E207" s="217" t="s">
        <v>6402</v>
      </c>
      <c r="F207" s="218" t="s">
        <v>6403</v>
      </c>
      <c r="G207" s="219" t="s">
        <v>267</v>
      </c>
      <c r="H207" s="220">
        <v>19.5</v>
      </c>
      <c r="I207" s="221"/>
      <c r="J207" s="222">
        <f>ROUND(I207*H207,2)</f>
        <v>0</v>
      </c>
      <c r="K207" s="218" t="s">
        <v>341</v>
      </c>
      <c r="L207" s="46"/>
      <c r="M207" s="223" t="s">
        <v>19</v>
      </c>
      <c r="N207" s="224" t="s">
        <v>47</v>
      </c>
      <c r="O207" s="86"/>
      <c r="P207" s="225">
        <f>O207*H207</f>
        <v>0</v>
      </c>
      <c r="Q207" s="225">
        <v>0</v>
      </c>
      <c r="R207" s="225">
        <f>Q207*H207</f>
        <v>0</v>
      </c>
      <c r="S207" s="225">
        <v>0</v>
      </c>
      <c r="T207" s="225">
        <f>S207*H207</f>
        <v>0</v>
      </c>
      <c r="U207" s="226" t="s">
        <v>19</v>
      </c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R207" s="227" t="s">
        <v>103</v>
      </c>
      <c r="AT207" s="227" t="s">
        <v>337</v>
      </c>
      <c r="AU207" s="227" t="s">
        <v>83</v>
      </c>
      <c r="AY207" s="19" t="s">
        <v>335</v>
      </c>
      <c r="BE207" s="228">
        <f>IF(N207="základní",J207,0)</f>
        <v>0</v>
      </c>
      <c r="BF207" s="228">
        <f>IF(N207="snížená",J207,0)</f>
        <v>0</v>
      </c>
      <c r="BG207" s="228">
        <f>IF(N207="zákl. přenesená",J207,0)</f>
        <v>0</v>
      </c>
      <c r="BH207" s="228">
        <f>IF(N207="sníž. přenesená",J207,0)</f>
        <v>0</v>
      </c>
      <c r="BI207" s="228">
        <f>IF(N207="nulová",J207,0)</f>
        <v>0</v>
      </c>
      <c r="BJ207" s="19" t="s">
        <v>83</v>
      </c>
      <c r="BK207" s="228">
        <f>ROUND(I207*H207,2)</f>
        <v>0</v>
      </c>
      <c r="BL207" s="19" t="s">
        <v>103</v>
      </c>
      <c r="BM207" s="227" t="s">
        <v>6404</v>
      </c>
    </row>
    <row r="208" s="2" customFormat="1">
      <c r="A208" s="40"/>
      <c r="B208" s="41"/>
      <c r="C208" s="42"/>
      <c r="D208" s="229" t="s">
        <v>343</v>
      </c>
      <c r="E208" s="42"/>
      <c r="F208" s="230" t="s">
        <v>6405</v>
      </c>
      <c r="G208" s="42"/>
      <c r="H208" s="42"/>
      <c r="I208" s="231"/>
      <c r="J208" s="42"/>
      <c r="K208" s="42"/>
      <c r="L208" s="46"/>
      <c r="M208" s="232"/>
      <c r="N208" s="233"/>
      <c r="O208" s="86"/>
      <c r="P208" s="86"/>
      <c r="Q208" s="86"/>
      <c r="R208" s="86"/>
      <c r="S208" s="86"/>
      <c r="T208" s="86"/>
      <c r="U208" s="87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T208" s="19" t="s">
        <v>343</v>
      </c>
      <c r="AU208" s="19" t="s">
        <v>83</v>
      </c>
    </row>
    <row r="209" s="2" customFormat="1">
      <c r="A209" s="40"/>
      <c r="B209" s="41"/>
      <c r="C209" s="42"/>
      <c r="D209" s="234" t="s">
        <v>345</v>
      </c>
      <c r="E209" s="42"/>
      <c r="F209" s="235" t="s">
        <v>6406</v>
      </c>
      <c r="G209" s="42"/>
      <c r="H209" s="42"/>
      <c r="I209" s="231"/>
      <c r="J209" s="42"/>
      <c r="K209" s="42"/>
      <c r="L209" s="46"/>
      <c r="M209" s="232"/>
      <c r="N209" s="233"/>
      <c r="O209" s="86"/>
      <c r="P209" s="86"/>
      <c r="Q209" s="86"/>
      <c r="R209" s="86"/>
      <c r="S209" s="86"/>
      <c r="T209" s="86"/>
      <c r="U209" s="87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T209" s="19" t="s">
        <v>345</v>
      </c>
      <c r="AU209" s="19" t="s">
        <v>83</v>
      </c>
    </row>
    <row r="210" s="2" customFormat="1">
      <c r="A210" s="40"/>
      <c r="B210" s="41"/>
      <c r="C210" s="42"/>
      <c r="D210" s="229" t="s">
        <v>928</v>
      </c>
      <c r="E210" s="42"/>
      <c r="F210" s="289" t="s">
        <v>6407</v>
      </c>
      <c r="G210" s="42"/>
      <c r="H210" s="42"/>
      <c r="I210" s="231"/>
      <c r="J210" s="42"/>
      <c r="K210" s="42"/>
      <c r="L210" s="46"/>
      <c r="M210" s="232"/>
      <c r="N210" s="233"/>
      <c r="O210" s="86"/>
      <c r="P210" s="86"/>
      <c r="Q210" s="86"/>
      <c r="R210" s="86"/>
      <c r="S210" s="86"/>
      <c r="T210" s="86"/>
      <c r="U210" s="87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T210" s="19" t="s">
        <v>928</v>
      </c>
      <c r="AU210" s="19" t="s">
        <v>83</v>
      </c>
    </row>
    <row r="211" s="2" customFormat="1" ht="16.5" customHeight="1">
      <c r="A211" s="40"/>
      <c r="B211" s="41"/>
      <c r="C211" s="216" t="s">
        <v>538</v>
      </c>
      <c r="D211" s="216" t="s">
        <v>337</v>
      </c>
      <c r="E211" s="217" t="s">
        <v>6408</v>
      </c>
      <c r="F211" s="218" t="s">
        <v>6409</v>
      </c>
      <c r="G211" s="219" t="s">
        <v>267</v>
      </c>
      <c r="H211" s="220">
        <v>250</v>
      </c>
      <c r="I211" s="221"/>
      <c r="J211" s="222">
        <f>ROUND(I211*H211,2)</f>
        <v>0</v>
      </c>
      <c r="K211" s="218" t="s">
        <v>341</v>
      </c>
      <c r="L211" s="46"/>
      <c r="M211" s="223" t="s">
        <v>19</v>
      </c>
      <c r="N211" s="224" t="s">
        <v>47</v>
      </c>
      <c r="O211" s="86"/>
      <c r="P211" s="225">
        <f>O211*H211</f>
        <v>0</v>
      </c>
      <c r="Q211" s="225">
        <v>0.1837</v>
      </c>
      <c r="R211" s="225">
        <f>Q211*H211</f>
        <v>45.924999999999997</v>
      </c>
      <c r="S211" s="225">
        <v>0</v>
      </c>
      <c r="T211" s="225">
        <f>S211*H211</f>
        <v>0</v>
      </c>
      <c r="U211" s="226" t="s">
        <v>19</v>
      </c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R211" s="227" t="s">
        <v>103</v>
      </c>
      <c r="AT211" s="227" t="s">
        <v>337</v>
      </c>
      <c r="AU211" s="227" t="s">
        <v>83</v>
      </c>
      <c r="AY211" s="19" t="s">
        <v>335</v>
      </c>
      <c r="BE211" s="228">
        <f>IF(N211="základní",J211,0)</f>
        <v>0</v>
      </c>
      <c r="BF211" s="228">
        <f>IF(N211="snížená",J211,0)</f>
        <v>0</v>
      </c>
      <c r="BG211" s="228">
        <f>IF(N211="zákl. přenesená",J211,0)</f>
        <v>0</v>
      </c>
      <c r="BH211" s="228">
        <f>IF(N211="sníž. přenesená",J211,0)</f>
        <v>0</v>
      </c>
      <c r="BI211" s="228">
        <f>IF(N211="nulová",J211,0)</f>
        <v>0</v>
      </c>
      <c r="BJ211" s="19" t="s">
        <v>83</v>
      </c>
      <c r="BK211" s="228">
        <f>ROUND(I211*H211,2)</f>
        <v>0</v>
      </c>
      <c r="BL211" s="19" t="s">
        <v>103</v>
      </c>
      <c r="BM211" s="227" t="s">
        <v>6410</v>
      </c>
    </row>
    <row r="212" s="2" customFormat="1">
      <c r="A212" s="40"/>
      <c r="B212" s="41"/>
      <c r="C212" s="42"/>
      <c r="D212" s="229" t="s">
        <v>343</v>
      </c>
      <c r="E212" s="42"/>
      <c r="F212" s="230" t="s">
        <v>6411</v>
      </c>
      <c r="G212" s="42"/>
      <c r="H212" s="42"/>
      <c r="I212" s="231"/>
      <c r="J212" s="42"/>
      <c r="K212" s="42"/>
      <c r="L212" s="46"/>
      <c r="M212" s="232"/>
      <c r="N212" s="233"/>
      <c r="O212" s="86"/>
      <c r="P212" s="86"/>
      <c r="Q212" s="86"/>
      <c r="R212" s="86"/>
      <c r="S212" s="86"/>
      <c r="T212" s="86"/>
      <c r="U212" s="87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T212" s="19" t="s">
        <v>343</v>
      </c>
      <c r="AU212" s="19" t="s">
        <v>83</v>
      </c>
    </row>
    <row r="213" s="2" customFormat="1">
      <c r="A213" s="40"/>
      <c r="B213" s="41"/>
      <c r="C213" s="42"/>
      <c r="D213" s="234" t="s">
        <v>345</v>
      </c>
      <c r="E213" s="42"/>
      <c r="F213" s="235" t="s">
        <v>6412</v>
      </c>
      <c r="G213" s="42"/>
      <c r="H213" s="42"/>
      <c r="I213" s="231"/>
      <c r="J213" s="42"/>
      <c r="K213" s="42"/>
      <c r="L213" s="46"/>
      <c r="M213" s="232"/>
      <c r="N213" s="233"/>
      <c r="O213" s="86"/>
      <c r="P213" s="86"/>
      <c r="Q213" s="86"/>
      <c r="R213" s="86"/>
      <c r="S213" s="86"/>
      <c r="T213" s="86"/>
      <c r="U213" s="87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T213" s="19" t="s">
        <v>345</v>
      </c>
      <c r="AU213" s="19" t="s">
        <v>83</v>
      </c>
    </row>
    <row r="214" s="13" customFormat="1">
      <c r="A214" s="13"/>
      <c r="B214" s="236"/>
      <c r="C214" s="237"/>
      <c r="D214" s="229" t="s">
        <v>347</v>
      </c>
      <c r="E214" s="238" t="s">
        <v>6413</v>
      </c>
      <c r="F214" s="239" t="s">
        <v>6414</v>
      </c>
      <c r="G214" s="237"/>
      <c r="H214" s="240">
        <v>136</v>
      </c>
      <c r="I214" s="241"/>
      <c r="J214" s="237"/>
      <c r="K214" s="237"/>
      <c r="L214" s="242"/>
      <c r="M214" s="243"/>
      <c r="N214" s="244"/>
      <c r="O214" s="244"/>
      <c r="P214" s="244"/>
      <c r="Q214" s="244"/>
      <c r="R214" s="244"/>
      <c r="S214" s="244"/>
      <c r="T214" s="244"/>
      <c r="U214" s="245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T214" s="246" t="s">
        <v>347</v>
      </c>
      <c r="AU214" s="246" t="s">
        <v>83</v>
      </c>
      <c r="AV214" s="13" t="s">
        <v>85</v>
      </c>
      <c r="AW214" s="13" t="s">
        <v>37</v>
      </c>
      <c r="AX214" s="13" t="s">
        <v>76</v>
      </c>
      <c r="AY214" s="246" t="s">
        <v>335</v>
      </c>
    </row>
    <row r="215" s="13" customFormat="1">
      <c r="A215" s="13"/>
      <c r="B215" s="236"/>
      <c r="C215" s="237"/>
      <c r="D215" s="229" t="s">
        <v>347</v>
      </c>
      <c r="E215" s="238" t="s">
        <v>6198</v>
      </c>
      <c r="F215" s="239" t="s">
        <v>6415</v>
      </c>
      <c r="G215" s="237"/>
      <c r="H215" s="240">
        <v>56</v>
      </c>
      <c r="I215" s="241"/>
      <c r="J215" s="237"/>
      <c r="K215" s="237"/>
      <c r="L215" s="242"/>
      <c r="M215" s="243"/>
      <c r="N215" s="244"/>
      <c r="O215" s="244"/>
      <c r="P215" s="244"/>
      <c r="Q215" s="244"/>
      <c r="R215" s="244"/>
      <c r="S215" s="244"/>
      <c r="T215" s="244"/>
      <c r="U215" s="245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T215" s="246" t="s">
        <v>347</v>
      </c>
      <c r="AU215" s="246" t="s">
        <v>83</v>
      </c>
      <c r="AV215" s="13" t="s">
        <v>85</v>
      </c>
      <c r="AW215" s="13" t="s">
        <v>37</v>
      </c>
      <c r="AX215" s="13" t="s">
        <v>76</v>
      </c>
      <c r="AY215" s="246" t="s">
        <v>335</v>
      </c>
    </row>
    <row r="216" s="13" customFormat="1">
      <c r="A216" s="13"/>
      <c r="B216" s="236"/>
      <c r="C216" s="237"/>
      <c r="D216" s="229" t="s">
        <v>347</v>
      </c>
      <c r="E216" s="238" t="s">
        <v>6206</v>
      </c>
      <c r="F216" s="239" t="s">
        <v>6416</v>
      </c>
      <c r="G216" s="237"/>
      <c r="H216" s="240">
        <v>58</v>
      </c>
      <c r="I216" s="241"/>
      <c r="J216" s="237"/>
      <c r="K216" s="237"/>
      <c r="L216" s="242"/>
      <c r="M216" s="243"/>
      <c r="N216" s="244"/>
      <c r="O216" s="244"/>
      <c r="P216" s="244"/>
      <c r="Q216" s="244"/>
      <c r="R216" s="244"/>
      <c r="S216" s="244"/>
      <c r="T216" s="244"/>
      <c r="U216" s="245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T216" s="246" t="s">
        <v>347</v>
      </c>
      <c r="AU216" s="246" t="s">
        <v>83</v>
      </c>
      <c r="AV216" s="13" t="s">
        <v>85</v>
      </c>
      <c r="AW216" s="13" t="s">
        <v>37</v>
      </c>
      <c r="AX216" s="13" t="s">
        <v>76</v>
      </c>
      <c r="AY216" s="246" t="s">
        <v>335</v>
      </c>
    </row>
    <row r="217" s="13" customFormat="1">
      <c r="A217" s="13"/>
      <c r="B217" s="236"/>
      <c r="C217" s="237"/>
      <c r="D217" s="229" t="s">
        <v>347</v>
      </c>
      <c r="E217" s="238" t="s">
        <v>6417</v>
      </c>
      <c r="F217" s="239" t="s">
        <v>6418</v>
      </c>
      <c r="G217" s="237"/>
      <c r="H217" s="240">
        <v>250</v>
      </c>
      <c r="I217" s="241"/>
      <c r="J217" s="237"/>
      <c r="K217" s="237"/>
      <c r="L217" s="242"/>
      <c r="M217" s="243"/>
      <c r="N217" s="244"/>
      <c r="O217" s="244"/>
      <c r="P217" s="244"/>
      <c r="Q217" s="244"/>
      <c r="R217" s="244"/>
      <c r="S217" s="244"/>
      <c r="T217" s="244"/>
      <c r="U217" s="245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T217" s="246" t="s">
        <v>347</v>
      </c>
      <c r="AU217" s="246" t="s">
        <v>83</v>
      </c>
      <c r="AV217" s="13" t="s">
        <v>85</v>
      </c>
      <c r="AW217" s="13" t="s">
        <v>37</v>
      </c>
      <c r="AX217" s="13" t="s">
        <v>83</v>
      </c>
      <c r="AY217" s="246" t="s">
        <v>335</v>
      </c>
    </row>
    <row r="218" s="2" customFormat="1" ht="16.5" customHeight="1">
      <c r="A218" s="40"/>
      <c r="B218" s="41"/>
      <c r="C218" s="257" t="s">
        <v>545</v>
      </c>
      <c r="D218" s="257" t="s">
        <v>395</v>
      </c>
      <c r="E218" s="258" t="s">
        <v>6419</v>
      </c>
      <c r="F218" s="259" t="s">
        <v>6420</v>
      </c>
      <c r="G218" s="260" t="s">
        <v>267</v>
      </c>
      <c r="H218" s="261">
        <v>252.5</v>
      </c>
      <c r="I218" s="262"/>
      <c r="J218" s="263">
        <f>ROUND(I218*H218,2)</f>
        <v>0</v>
      </c>
      <c r="K218" s="259" t="s">
        <v>341</v>
      </c>
      <c r="L218" s="264"/>
      <c r="M218" s="265" t="s">
        <v>19</v>
      </c>
      <c r="N218" s="266" t="s">
        <v>47</v>
      </c>
      <c r="O218" s="86"/>
      <c r="P218" s="225">
        <f>O218*H218</f>
        <v>0</v>
      </c>
      <c r="Q218" s="225">
        <v>0.41699999999999998</v>
      </c>
      <c r="R218" s="225">
        <f>Q218*H218</f>
        <v>105.29249999999999</v>
      </c>
      <c r="S218" s="225">
        <v>0</v>
      </c>
      <c r="T218" s="225">
        <f>S218*H218</f>
        <v>0</v>
      </c>
      <c r="U218" s="226" t="s">
        <v>19</v>
      </c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R218" s="227" t="s">
        <v>394</v>
      </c>
      <c r="AT218" s="227" t="s">
        <v>395</v>
      </c>
      <c r="AU218" s="227" t="s">
        <v>83</v>
      </c>
      <c r="AY218" s="19" t="s">
        <v>335</v>
      </c>
      <c r="BE218" s="228">
        <f>IF(N218="základní",J218,0)</f>
        <v>0</v>
      </c>
      <c r="BF218" s="228">
        <f>IF(N218="snížená",J218,0)</f>
        <v>0</v>
      </c>
      <c r="BG218" s="228">
        <f>IF(N218="zákl. přenesená",J218,0)</f>
        <v>0</v>
      </c>
      <c r="BH218" s="228">
        <f>IF(N218="sníž. přenesená",J218,0)</f>
        <v>0</v>
      </c>
      <c r="BI218" s="228">
        <f>IF(N218="nulová",J218,0)</f>
        <v>0</v>
      </c>
      <c r="BJ218" s="19" t="s">
        <v>83</v>
      </c>
      <c r="BK218" s="228">
        <f>ROUND(I218*H218,2)</f>
        <v>0</v>
      </c>
      <c r="BL218" s="19" t="s">
        <v>103</v>
      </c>
      <c r="BM218" s="227" t="s">
        <v>6421</v>
      </c>
    </row>
    <row r="219" s="2" customFormat="1">
      <c r="A219" s="40"/>
      <c r="B219" s="41"/>
      <c r="C219" s="42"/>
      <c r="D219" s="229" t="s">
        <v>343</v>
      </c>
      <c r="E219" s="42"/>
      <c r="F219" s="230" t="s">
        <v>6420</v>
      </c>
      <c r="G219" s="42"/>
      <c r="H219" s="42"/>
      <c r="I219" s="231"/>
      <c r="J219" s="42"/>
      <c r="K219" s="42"/>
      <c r="L219" s="46"/>
      <c r="M219" s="232"/>
      <c r="N219" s="233"/>
      <c r="O219" s="86"/>
      <c r="P219" s="86"/>
      <c r="Q219" s="86"/>
      <c r="R219" s="86"/>
      <c r="S219" s="86"/>
      <c r="T219" s="86"/>
      <c r="U219" s="87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T219" s="19" t="s">
        <v>343</v>
      </c>
      <c r="AU219" s="19" t="s">
        <v>83</v>
      </c>
    </row>
    <row r="220" s="2" customFormat="1" ht="16.5" customHeight="1">
      <c r="A220" s="40"/>
      <c r="B220" s="41"/>
      <c r="C220" s="216" t="s">
        <v>550</v>
      </c>
      <c r="D220" s="216" t="s">
        <v>337</v>
      </c>
      <c r="E220" s="217" t="s">
        <v>6422</v>
      </c>
      <c r="F220" s="218" t="s">
        <v>6423</v>
      </c>
      <c r="G220" s="219" t="s">
        <v>267</v>
      </c>
      <c r="H220" s="220">
        <v>84.5</v>
      </c>
      <c r="I220" s="221"/>
      <c r="J220" s="222">
        <f>ROUND(I220*H220,2)</f>
        <v>0</v>
      </c>
      <c r="K220" s="218" t="s">
        <v>341</v>
      </c>
      <c r="L220" s="46"/>
      <c r="M220" s="223" t="s">
        <v>19</v>
      </c>
      <c r="N220" s="224" t="s">
        <v>47</v>
      </c>
      <c r="O220" s="86"/>
      <c r="P220" s="225">
        <f>O220*H220</f>
        <v>0</v>
      </c>
      <c r="Q220" s="225">
        <v>0.1837</v>
      </c>
      <c r="R220" s="225">
        <f>Q220*H220</f>
        <v>15.522650000000001</v>
      </c>
      <c r="S220" s="225">
        <v>0</v>
      </c>
      <c r="T220" s="225">
        <f>S220*H220</f>
        <v>0</v>
      </c>
      <c r="U220" s="226" t="s">
        <v>19</v>
      </c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R220" s="227" t="s">
        <v>103</v>
      </c>
      <c r="AT220" s="227" t="s">
        <v>337</v>
      </c>
      <c r="AU220" s="227" t="s">
        <v>83</v>
      </c>
      <c r="AY220" s="19" t="s">
        <v>335</v>
      </c>
      <c r="BE220" s="228">
        <f>IF(N220="základní",J220,0)</f>
        <v>0</v>
      </c>
      <c r="BF220" s="228">
        <f>IF(N220="snížená",J220,0)</f>
        <v>0</v>
      </c>
      <c r="BG220" s="228">
        <f>IF(N220="zákl. přenesená",J220,0)</f>
        <v>0</v>
      </c>
      <c r="BH220" s="228">
        <f>IF(N220="sníž. přenesená",J220,0)</f>
        <v>0</v>
      </c>
      <c r="BI220" s="228">
        <f>IF(N220="nulová",J220,0)</f>
        <v>0</v>
      </c>
      <c r="BJ220" s="19" t="s">
        <v>83</v>
      </c>
      <c r="BK220" s="228">
        <f>ROUND(I220*H220,2)</f>
        <v>0</v>
      </c>
      <c r="BL220" s="19" t="s">
        <v>103</v>
      </c>
      <c r="BM220" s="227" t="s">
        <v>6424</v>
      </c>
    </row>
    <row r="221" s="2" customFormat="1">
      <c r="A221" s="40"/>
      <c r="B221" s="41"/>
      <c r="C221" s="42"/>
      <c r="D221" s="229" t="s">
        <v>343</v>
      </c>
      <c r="E221" s="42"/>
      <c r="F221" s="230" t="s">
        <v>6425</v>
      </c>
      <c r="G221" s="42"/>
      <c r="H221" s="42"/>
      <c r="I221" s="231"/>
      <c r="J221" s="42"/>
      <c r="K221" s="42"/>
      <c r="L221" s="46"/>
      <c r="M221" s="232"/>
      <c r="N221" s="233"/>
      <c r="O221" s="86"/>
      <c r="P221" s="86"/>
      <c r="Q221" s="86"/>
      <c r="R221" s="86"/>
      <c r="S221" s="86"/>
      <c r="T221" s="86"/>
      <c r="U221" s="87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T221" s="19" t="s">
        <v>343</v>
      </c>
      <c r="AU221" s="19" t="s">
        <v>83</v>
      </c>
    </row>
    <row r="222" s="2" customFormat="1">
      <c r="A222" s="40"/>
      <c r="B222" s="41"/>
      <c r="C222" s="42"/>
      <c r="D222" s="234" t="s">
        <v>345</v>
      </c>
      <c r="E222" s="42"/>
      <c r="F222" s="235" t="s">
        <v>6426</v>
      </c>
      <c r="G222" s="42"/>
      <c r="H222" s="42"/>
      <c r="I222" s="231"/>
      <c r="J222" s="42"/>
      <c r="K222" s="42"/>
      <c r="L222" s="46"/>
      <c r="M222" s="232"/>
      <c r="N222" s="233"/>
      <c r="O222" s="86"/>
      <c r="P222" s="86"/>
      <c r="Q222" s="86"/>
      <c r="R222" s="86"/>
      <c r="S222" s="86"/>
      <c r="T222" s="86"/>
      <c r="U222" s="87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T222" s="19" t="s">
        <v>345</v>
      </c>
      <c r="AU222" s="19" t="s">
        <v>83</v>
      </c>
    </row>
    <row r="223" s="2" customFormat="1">
      <c r="A223" s="40"/>
      <c r="B223" s="41"/>
      <c r="C223" s="42"/>
      <c r="D223" s="229" t="s">
        <v>928</v>
      </c>
      <c r="E223" s="42"/>
      <c r="F223" s="289" t="s">
        <v>6427</v>
      </c>
      <c r="G223" s="42"/>
      <c r="H223" s="42"/>
      <c r="I223" s="231"/>
      <c r="J223" s="42"/>
      <c r="K223" s="42"/>
      <c r="L223" s="46"/>
      <c r="M223" s="232"/>
      <c r="N223" s="233"/>
      <c r="O223" s="86"/>
      <c r="P223" s="86"/>
      <c r="Q223" s="86"/>
      <c r="R223" s="86"/>
      <c r="S223" s="86"/>
      <c r="T223" s="86"/>
      <c r="U223" s="87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T223" s="19" t="s">
        <v>928</v>
      </c>
      <c r="AU223" s="19" t="s">
        <v>83</v>
      </c>
    </row>
    <row r="224" s="13" customFormat="1">
      <c r="A224" s="13"/>
      <c r="B224" s="236"/>
      <c r="C224" s="237"/>
      <c r="D224" s="229" t="s">
        <v>347</v>
      </c>
      <c r="E224" s="238" t="s">
        <v>6428</v>
      </c>
      <c r="F224" s="239" t="s">
        <v>6429</v>
      </c>
      <c r="G224" s="237"/>
      <c r="H224" s="240">
        <v>84.5</v>
      </c>
      <c r="I224" s="241"/>
      <c r="J224" s="237"/>
      <c r="K224" s="237"/>
      <c r="L224" s="242"/>
      <c r="M224" s="243"/>
      <c r="N224" s="244"/>
      <c r="O224" s="244"/>
      <c r="P224" s="244"/>
      <c r="Q224" s="244"/>
      <c r="R224" s="244"/>
      <c r="S224" s="244"/>
      <c r="T224" s="244"/>
      <c r="U224" s="245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T224" s="246" t="s">
        <v>347</v>
      </c>
      <c r="AU224" s="246" t="s">
        <v>83</v>
      </c>
      <c r="AV224" s="13" t="s">
        <v>85</v>
      </c>
      <c r="AW224" s="13" t="s">
        <v>37</v>
      </c>
      <c r="AX224" s="13" t="s">
        <v>83</v>
      </c>
      <c r="AY224" s="246" t="s">
        <v>335</v>
      </c>
    </row>
    <row r="225" s="2" customFormat="1" ht="16.5" customHeight="1">
      <c r="A225" s="40"/>
      <c r="B225" s="41"/>
      <c r="C225" s="257" t="s">
        <v>565</v>
      </c>
      <c r="D225" s="257" t="s">
        <v>395</v>
      </c>
      <c r="E225" s="258" t="s">
        <v>6430</v>
      </c>
      <c r="F225" s="259" t="s">
        <v>6431</v>
      </c>
      <c r="G225" s="260" t="s">
        <v>267</v>
      </c>
      <c r="H225" s="261">
        <v>86.189999999999998</v>
      </c>
      <c r="I225" s="262"/>
      <c r="J225" s="263">
        <f>ROUND(I225*H225,2)</f>
        <v>0</v>
      </c>
      <c r="K225" s="259" t="s">
        <v>341</v>
      </c>
      <c r="L225" s="264"/>
      <c r="M225" s="265" t="s">
        <v>19</v>
      </c>
      <c r="N225" s="266" t="s">
        <v>47</v>
      </c>
      <c r="O225" s="86"/>
      <c r="P225" s="225">
        <f>O225*H225</f>
        <v>0</v>
      </c>
      <c r="Q225" s="225">
        <v>0.161</v>
      </c>
      <c r="R225" s="225">
        <f>Q225*H225</f>
        <v>13.87659</v>
      </c>
      <c r="S225" s="225">
        <v>0</v>
      </c>
      <c r="T225" s="225">
        <f>S225*H225</f>
        <v>0</v>
      </c>
      <c r="U225" s="226" t="s">
        <v>19</v>
      </c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R225" s="227" t="s">
        <v>394</v>
      </c>
      <c r="AT225" s="227" t="s">
        <v>395</v>
      </c>
      <c r="AU225" s="227" t="s">
        <v>83</v>
      </c>
      <c r="AY225" s="19" t="s">
        <v>335</v>
      </c>
      <c r="BE225" s="228">
        <f>IF(N225="základní",J225,0)</f>
        <v>0</v>
      </c>
      <c r="BF225" s="228">
        <f>IF(N225="snížená",J225,0)</f>
        <v>0</v>
      </c>
      <c r="BG225" s="228">
        <f>IF(N225="zákl. přenesená",J225,0)</f>
        <v>0</v>
      </c>
      <c r="BH225" s="228">
        <f>IF(N225="sníž. přenesená",J225,0)</f>
        <v>0</v>
      </c>
      <c r="BI225" s="228">
        <f>IF(N225="nulová",J225,0)</f>
        <v>0</v>
      </c>
      <c r="BJ225" s="19" t="s">
        <v>83</v>
      </c>
      <c r="BK225" s="228">
        <f>ROUND(I225*H225,2)</f>
        <v>0</v>
      </c>
      <c r="BL225" s="19" t="s">
        <v>103</v>
      </c>
      <c r="BM225" s="227" t="s">
        <v>6432</v>
      </c>
    </row>
    <row r="226" s="2" customFormat="1">
      <c r="A226" s="40"/>
      <c r="B226" s="41"/>
      <c r="C226" s="42"/>
      <c r="D226" s="229" t="s">
        <v>343</v>
      </c>
      <c r="E226" s="42"/>
      <c r="F226" s="230" t="s">
        <v>6431</v>
      </c>
      <c r="G226" s="42"/>
      <c r="H226" s="42"/>
      <c r="I226" s="231"/>
      <c r="J226" s="42"/>
      <c r="K226" s="42"/>
      <c r="L226" s="46"/>
      <c r="M226" s="232"/>
      <c r="N226" s="233"/>
      <c r="O226" s="86"/>
      <c r="P226" s="86"/>
      <c r="Q226" s="86"/>
      <c r="R226" s="86"/>
      <c r="S226" s="86"/>
      <c r="T226" s="86"/>
      <c r="U226" s="87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T226" s="19" t="s">
        <v>343</v>
      </c>
      <c r="AU226" s="19" t="s">
        <v>83</v>
      </c>
    </row>
    <row r="227" s="12" customFormat="1" ht="25.92" customHeight="1">
      <c r="A227" s="12"/>
      <c r="B227" s="200"/>
      <c r="C227" s="201"/>
      <c r="D227" s="202" t="s">
        <v>75</v>
      </c>
      <c r="E227" s="203" t="s">
        <v>829</v>
      </c>
      <c r="F227" s="203" t="s">
        <v>830</v>
      </c>
      <c r="G227" s="201"/>
      <c r="H227" s="201"/>
      <c r="I227" s="204"/>
      <c r="J227" s="205">
        <f>BK227</f>
        <v>0</v>
      </c>
      <c r="K227" s="201"/>
      <c r="L227" s="206"/>
      <c r="M227" s="207"/>
      <c r="N227" s="208"/>
      <c r="O227" s="208"/>
      <c r="P227" s="209">
        <f>SUM(P228:P231)</f>
        <v>0</v>
      </c>
      <c r="Q227" s="208"/>
      <c r="R227" s="209">
        <f>SUM(R228:R231)</f>
        <v>0.014999999999999999</v>
      </c>
      <c r="S227" s="208"/>
      <c r="T227" s="209">
        <f>SUM(T228:T231)</f>
        <v>0</v>
      </c>
      <c r="U227" s="210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R227" s="211" t="s">
        <v>103</v>
      </c>
      <c r="AT227" s="212" t="s">
        <v>75</v>
      </c>
      <c r="AU227" s="212" t="s">
        <v>76</v>
      </c>
      <c r="AY227" s="211" t="s">
        <v>335</v>
      </c>
      <c r="BK227" s="213">
        <f>SUM(BK228:BK231)</f>
        <v>0</v>
      </c>
    </row>
    <row r="228" s="2" customFormat="1" ht="16.5" customHeight="1">
      <c r="A228" s="40"/>
      <c r="B228" s="41"/>
      <c r="C228" s="216" t="s">
        <v>800</v>
      </c>
      <c r="D228" s="216" t="s">
        <v>337</v>
      </c>
      <c r="E228" s="217" t="s">
        <v>6433</v>
      </c>
      <c r="F228" s="218" t="s">
        <v>6434</v>
      </c>
      <c r="G228" s="219" t="s">
        <v>267</v>
      </c>
      <c r="H228" s="220">
        <v>20</v>
      </c>
      <c r="I228" s="221"/>
      <c r="J228" s="222">
        <f>ROUND(I228*H228,2)</f>
        <v>0</v>
      </c>
      <c r="K228" s="218" t="s">
        <v>341</v>
      </c>
      <c r="L228" s="46"/>
      <c r="M228" s="223" t="s">
        <v>19</v>
      </c>
      <c r="N228" s="224" t="s">
        <v>47</v>
      </c>
      <c r="O228" s="86"/>
      <c r="P228" s="225">
        <f>O228*H228</f>
        <v>0</v>
      </c>
      <c r="Q228" s="225">
        <v>0.00075000000000000002</v>
      </c>
      <c r="R228" s="225">
        <f>Q228*H228</f>
        <v>0.014999999999999999</v>
      </c>
      <c r="S228" s="225">
        <v>0</v>
      </c>
      <c r="T228" s="225">
        <f>S228*H228</f>
        <v>0</v>
      </c>
      <c r="U228" s="226" t="s">
        <v>19</v>
      </c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R228" s="227" t="s">
        <v>103</v>
      </c>
      <c r="AT228" s="227" t="s">
        <v>337</v>
      </c>
      <c r="AU228" s="227" t="s">
        <v>83</v>
      </c>
      <c r="AY228" s="19" t="s">
        <v>335</v>
      </c>
      <c r="BE228" s="228">
        <f>IF(N228="základní",J228,0)</f>
        <v>0</v>
      </c>
      <c r="BF228" s="228">
        <f>IF(N228="snížená",J228,0)</f>
        <v>0</v>
      </c>
      <c r="BG228" s="228">
        <f>IF(N228="zákl. přenesená",J228,0)</f>
        <v>0</v>
      </c>
      <c r="BH228" s="228">
        <f>IF(N228="sníž. přenesená",J228,0)</f>
        <v>0</v>
      </c>
      <c r="BI228" s="228">
        <f>IF(N228="nulová",J228,0)</f>
        <v>0</v>
      </c>
      <c r="BJ228" s="19" t="s">
        <v>83</v>
      </c>
      <c r="BK228" s="228">
        <f>ROUND(I228*H228,2)</f>
        <v>0</v>
      </c>
      <c r="BL228" s="19" t="s">
        <v>103</v>
      </c>
      <c r="BM228" s="227" t="s">
        <v>6435</v>
      </c>
    </row>
    <row r="229" s="2" customFormat="1">
      <c r="A229" s="40"/>
      <c r="B229" s="41"/>
      <c r="C229" s="42"/>
      <c r="D229" s="229" t="s">
        <v>343</v>
      </c>
      <c r="E229" s="42"/>
      <c r="F229" s="230" t="s">
        <v>6436</v>
      </c>
      <c r="G229" s="42"/>
      <c r="H229" s="42"/>
      <c r="I229" s="231"/>
      <c r="J229" s="42"/>
      <c r="K229" s="42"/>
      <c r="L229" s="46"/>
      <c r="M229" s="232"/>
      <c r="N229" s="233"/>
      <c r="O229" s="86"/>
      <c r="P229" s="86"/>
      <c r="Q229" s="86"/>
      <c r="R229" s="86"/>
      <c r="S229" s="86"/>
      <c r="T229" s="86"/>
      <c r="U229" s="87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T229" s="19" t="s">
        <v>343</v>
      </c>
      <c r="AU229" s="19" t="s">
        <v>83</v>
      </c>
    </row>
    <row r="230" s="2" customFormat="1">
      <c r="A230" s="40"/>
      <c r="B230" s="41"/>
      <c r="C230" s="42"/>
      <c r="D230" s="234" t="s">
        <v>345</v>
      </c>
      <c r="E230" s="42"/>
      <c r="F230" s="235" t="s">
        <v>6437</v>
      </c>
      <c r="G230" s="42"/>
      <c r="H230" s="42"/>
      <c r="I230" s="231"/>
      <c r="J230" s="42"/>
      <c r="K230" s="42"/>
      <c r="L230" s="46"/>
      <c r="M230" s="232"/>
      <c r="N230" s="233"/>
      <c r="O230" s="86"/>
      <c r="P230" s="86"/>
      <c r="Q230" s="86"/>
      <c r="R230" s="86"/>
      <c r="S230" s="86"/>
      <c r="T230" s="86"/>
      <c r="U230" s="87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T230" s="19" t="s">
        <v>345</v>
      </c>
      <c r="AU230" s="19" t="s">
        <v>83</v>
      </c>
    </row>
    <row r="231" s="13" customFormat="1">
      <c r="A231" s="13"/>
      <c r="B231" s="236"/>
      <c r="C231" s="237"/>
      <c r="D231" s="229" t="s">
        <v>347</v>
      </c>
      <c r="E231" s="238" t="s">
        <v>6438</v>
      </c>
      <c r="F231" s="239" t="s">
        <v>6439</v>
      </c>
      <c r="G231" s="237"/>
      <c r="H231" s="240">
        <v>20</v>
      </c>
      <c r="I231" s="241"/>
      <c r="J231" s="237"/>
      <c r="K231" s="237"/>
      <c r="L231" s="242"/>
      <c r="M231" s="243"/>
      <c r="N231" s="244"/>
      <c r="O231" s="244"/>
      <c r="P231" s="244"/>
      <c r="Q231" s="244"/>
      <c r="R231" s="244"/>
      <c r="S231" s="244"/>
      <c r="T231" s="244"/>
      <c r="U231" s="245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T231" s="246" t="s">
        <v>347</v>
      </c>
      <c r="AU231" s="246" t="s">
        <v>83</v>
      </c>
      <c r="AV231" s="13" t="s">
        <v>85</v>
      </c>
      <c r="AW231" s="13" t="s">
        <v>37</v>
      </c>
      <c r="AX231" s="13" t="s">
        <v>83</v>
      </c>
      <c r="AY231" s="246" t="s">
        <v>335</v>
      </c>
    </row>
    <row r="232" s="12" customFormat="1" ht="25.92" customHeight="1">
      <c r="A232" s="12"/>
      <c r="B232" s="200"/>
      <c r="C232" s="201"/>
      <c r="D232" s="202" t="s">
        <v>75</v>
      </c>
      <c r="E232" s="203" t="s">
        <v>394</v>
      </c>
      <c r="F232" s="203" t="s">
        <v>690</v>
      </c>
      <c r="G232" s="201"/>
      <c r="H232" s="201"/>
      <c r="I232" s="204"/>
      <c r="J232" s="205">
        <f>BK232</f>
        <v>0</v>
      </c>
      <c r="K232" s="201"/>
      <c r="L232" s="206"/>
      <c r="M232" s="207"/>
      <c r="N232" s="208"/>
      <c r="O232" s="208"/>
      <c r="P232" s="209">
        <f>SUM(P233:P252)</f>
        <v>0</v>
      </c>
      <c r="Q232" s="208"/>
      <c r="R232" s="209">
        <f>SUM(R233:R252)</f>
        <v>1.0089999999999999</v>
      </c>
      <c r="S232" s="208"/>
      <c r="T232" s="209">
        <f>SUM(T233:T252)</f>
        <v>0</v>
      </c>
      <c r="U232" s="210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R232" s="211" t="s">
        <v>103</v>
      </c>
      <c r="AT232" s="212" t="s">
        <v>75</v>
      </c>
      <c r="AU232" s="212" t="s">
        <v>76</v>
      </c>
      <c r="AY232" s="211" t="s">
        <v>335</v>
      </c>
      <c r="BK232" s="213">
        <f>SUM(BK233:BK252)</f>
        <v>0</v>
      </c>
    </row>
    <row r="233" s="2" customFormat="1" ht="16.5" customHeight="1">
      <c r="A233" s="40"/>
      <c r="B233" s="41"/>
      <c r="C233" s="216" t="s">
        <v>570</v>
      </c>
      <c r="D233" s="216" t="s">
        <v>337</v>
      </c>
      <c r="E233" s="217" t="s">
        <v>5928</v>
      </c>
      <c r="F233" s="218" t="s">
        <v>5929</v>
      </c>
      <c r="G233" s="219" t="s">
        <v>3691</v>
      </c>
      <c r="H233" s="220">
        <v>1</v>
      </c>
      <c r="I233" s="221"/>
      <c r="J233" s="222">
        <f>ROUND(I233*H233,2)</f>
        <v>0</v>
      </c>
      <c r="K233" s="218" t="s">
        <v>341</v>
      </c>
      <c r="L233" s="46"/>
      <c r="M233" s="223" t="s">
        <v>19</v>
      </c>
      <c r="N233" s="224" t="s">
        <v>47</v>
      </c>
      <c r="O233" s="86"/>
      <c r="P233" s="225">
        <f>O233*H233</f>
        <v>0</v>
      </c>
      <c r="Q233" s="225">
        <v>0.12422</v>
      </c>
      <c r="R233" s="225">
        <f>Q233*H233</f>
        <v>0.12422</v>
      </c>
      <c r="S233" s="225">
        <v>0</v>
      </c>
      <c r="T233" s="225">
        <f>S233*H233</f>
        <v>0</v>
      </c>
      <c r="U233" s="226" t="s">
        <v>19</v>
      </c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R233" s="227" t="s">
        <v>103</v>
      </c>
      <c r="AT233" s="227" t="s">
        <v>337</v>
      </c>
      <c r="AU233" s="227" t="s">
        <v>83</v>
      </c>
      <c r="AY233" s="19" t="s">
        <v>335</v>
      </c>
      <c r="BE233" s="228">
        <f>IF(N233="základní",J233,0)</f>
        <v>0</v>
      </c>
      <c r="BF233" s="228">
        <f>IF(N233="snížená",J233,0)</f>
        <v>0</v>
      </c>
      <c r="BG233" s="228">
        <f>IF(N233="zákl. přenesená",J233,0)</f>
        <v>0</v>
      </c>
      <c r="BH233" s="228">
        <f>IF(N233="sníž. přenesená",J233,0)</f>
        <v>0</v>
      </c>
      <c r="BI233" s="228">
        <f>IF(N233="nulová",J233,0)</f>
        <v>0</v>
      </c>
      <c r="BJ233" s="19" t="s">
        <v>83</v>
      </c>
      <c r="BK233" s="228">
        <f>ROUND(I233*H233,2)</f>
        <v>0</v>
      </c>
      <c r="BL233" s="19" t="s">
        <v>103</v>
      </c>
      <c r="BM233" s="227" t="s">
        <v>6440</v>
      </c>
    </row>
    <row r="234" s="2" customFormat="1">
      <c r="A234" s="40"/>
      <c r="B234" s="41"/>
      <c r="C234" s="42"/>
      <c r="D234" s="229" t="s">
        <v>343</v>
      </c>
      <c r="E234" s="42"/>
      <c r="F234" s="230" t="s">
        <v>5931</v>
      </c>
      <c r="G234" s="42"/>
      <c r="H234" s="42"/>
      <c r="I234" s="231"/>
      <c r="J234" s="42"/>
      <c r="K234" s="42"/>
      <c r="L234" s="46"/>
      <c r="M234" s="232"/>
      <c r="N234" s="233"/>
      <c r="O234" s="86"/>
      <c r="P234" s="86"/>
      <c r="Q234" s="86"/>
      <c r="R234" s="86"/>
      <c r="S234" s="86"/>
      <c r="T234" s="86"/>
      <c r="U234" s="87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T234" s="19" t="s">
        <v>343</v>
      </c>
      <c r="AU234" s="19" t="s">
        <v>83</v>
      </c>
    </row>
    <row r="235" s="2" customFormat="1">
      <c r="A235" s="40"/>
      <c r="B235" s="41"/>
      <c r="C235" s="42"/>
      <c r="D235" s="234" t="s">
        <v>345</v>
      </c>
      <c r="E235" s="42"/>
      <c r="F235" s="235" t="s">
        <v>5932</v>
      </c>
      <c r="G235" s="42"/>
      <c r="H235" s="42"/>
      <c r="I235" s="231"/>
      <c r="J235" s="42"/>
      <c r="K235" s="42"/>
      <c r="L235" s="46"/>
      <c r="M235" s="232"/>
      <c r="N235" s="233"/>
      <c r="O235" s="86"/>
      <c r="P235" s="86"/>
      <c r="Q235" s="86"/>
      <c r="R235" s="86"/>
      <c r="S235" s="86"/>
      <c r="T235" s="86"/>
      <c r="U235" s="87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T235" s="19" t="s">
        <v>345</v>
      </c>
      <c r="AU235" s="19" t="s">
        <v>83</v>
      </c>
    </row>
    <row r="236" s="2" customFormat="1" ht="16.5" customHeight="1">
      <c r="A236" s="40"/>
      <c r="B236" s="41"/>
      <c r="C236" s="257" t="s">
        <v>581</v>
      </c>
      <c r="D236" s="257" t="s">
        <v>395</v>
      </c>
      <c r="E236" s="258" t="s">
        <v>6441</v>
      </c>
      <c r="F236" s="259" t="s">
        <v>6442</v>
      </c>
      <c r="G236" s="260" t="s">
        <v>3691</v>
      </c>
      <c r="H236" s="261">
        <v>1</v>
      </c>
      <c r="I236" s="262"/>
      <c r="J236" s="263">
        <f>ROUND(I236*H236,2)</f>
        <v>0</v>
      </c>
      <c r="K236" s="259" t="s">
        <v>341</v>
      </c>
      <c r="L236" s="264"/>
      <c r="M236" s="265" t="s">
        <v>19</v>
      </c>
      <c r="N236" s="266" t="s">
        <v>47</v>
      </c>
      <c r="O236" s="86"/>
      <c r="P236" s="225">
        <f>O236*H236</f>
        <v>0</v>
      </c>
      <c r="Q236" s="225">
        <v>0.108</v>
      </c>
      <c r="R236" s="225">
        <f>Q236*H236</f>
        <v>0.108</v>
      </c>
      <c r="S236" s="225">
        <v>0</v>
      </c>
      <c r="T236" s="225">
        <f>S236*H236</f>
        <v>0</v>
      </c>
      <c r="U236" s="226" t="s">
        <v>19</v>
      </c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R236" s="227" t="s">
        <v>394</v>
      </c>
      <c r="AT236" s="227" t="s">
        <v>395</v>
      </c>
      <c r="AU236" s="227" t="s">
        <v>83</v>
      </c>
      <c r="AY236" s="19" t="s">
        <v>335</v>
      </c>
      <c r="BE236" s="228">
        <f>IF(N236="základní",J236,0)</f>
        <v>0</v>
      </c>
      <c r="BF236" s="228">
        <f>IF(N236="snížená",J236,0)</f>
        <v>0</v>
      </c>
      <c r="BG236" s="228">
        <f>IF(N236="zákl. přenesená",J236,0)</f>
        <v>0</v>
      </c>
      <c r="BH236" s="228">
        <f>IF(N236="sníž. přenesená",J236,0)</f>
        <v>0</v>
      </c>
      <c r="BI236" s="228">
        <f>IF(N236="nulová",J236,0)</f>
        <v>0</v>
      </c>
      <c r="BJ236" s="19" t="s">
        <v>83</v>
      </c>
      <c r="BK236" s="228">
        <f>ROUND(I236*H236,2)</f>
        <v>0</v>
      </c>
      <c r="BL236" s="19" t="s">
        <v>103</v>
      </c>
      <c r="BM236" s="227" t="s">
        <v>6443</v>
      </c>
    </row>
    <row r="237" s="2" customFormat="1">
      <c r="A237" s="40"/>
      <c r="B237" s="41"/>
      <c r="C237" s="42"/>
      <c r="D237" s="229" t="s">
        <v>343</v>
      </c>
      <c r="E237" s="42"/>
      <c r="F237" s="230" t="s">
        <v>6442</v>
      </c>
      <c r="G237" s="42"/>
      <c r="H237" s="42"/>
      <c r="I237" s="231"/>
      <c r="J237" s="42"/>
      <c r="K237" s="42"/>
      <c r="L237" s="46"/>
      <c r="M237" s="232"/>
      <c r="N237" s="233"/>
      <c r="O237" s="86"/>
      <c r="P237" s="86"/>
      <c r="Q237" s="86"/>
      <c r="R237" s="86"/>
      <c r="S237" s="86"/>
      <c r="T237" s="86"/>
      <c r="U237" s="87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T237" s="19" t="s">
        <v>343</v>
      </c>
      <c r="AU237" s="19" t="s">
        <v>83</v>
      </c>
    </row>
    <row r="238" s="2" customFormat="1" ht="16.5" customHeight="1">
      <c r="A238" s="40"/>
      <c r="B238" s="41"/>
      <c r="C238" s="216" t="s">
        <v>586</v>
      </c>
      <c r="D238" s="216" t="s">
        <v>337</v>
      </c>
      <c r="E238" s="217" t="s">
        <v>6444</v>
      </c>
      <c r="F238" s="218" t="s">
        <v>6445</v>
      </c>
      <c r="G238" s="219" t="s">
        <v>3691</v>
      </c>
      <c r="H238" s="220">
        <v>1</v>
      </c>
      <c r="I238" s="221"/>
      <c r="J238" s="222">
        <f>ROUND(I238*H238,2)</f>
        <v>0</v>
      </c>
      <c r="K238" s="218" t="s">
        <v>341</v>
      </c>
      <c r="L238" s="46"/>
      <c r="M238" s="223" t="s">
        <v>19</v>
      </c>
      <c r="N238" s="224" t="s">
        <v>47</v>
      </c>
      <c r="O238" s="86"/>
      <c r="P238" s="225">
        <f>O238*H238</f>
        <v>0</v>
      </c>
      <c r="Q238" s="225">
        <v>0.02972</v>
      </c>
      <c r="R238" s="225">
        <f>Q238*H238</f>
        <v>0.02972</v>
      </c>
      <c r="S238" s="225">
        <v>0</v>
      </c>
      <c r="T238" s="225">
        <f>S238*H238</f>
        <v>0</v>
      </c>
      <c r="U238" s="226" t="s">
        <v>19</v>
      </c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R238" s="227" t="s">
        <v>103</v>
      </c>
      <c r="AT238" s="227" t="s">
        <v>337</v>
      </c>
      <c r="AU238" s="227" t="s">
        <v>83</v>
      </c>
      <c r="AY238" s="19" t="s">
        <v>335</v>
      </c>
      <c r="BE238" s="228">
        <f>IF(N238="základní",J238,0)</f>
        <v>0</v>
      </c>
      <c r="BF238" s="228">
        <f>IF(N238="snížená",J238,0)</f>
        <v>0</v>
      </c>
      <c r="BG238" s="228">
        <f>IF(N238="zákl. přenesená",J238,0)</f>
        <v>0</v>
      </c>
      <c r="BH238" s="228">
        <f>IF(N238="sníž. přenesená",J238,0)</f>
        <v>0</v>
      </c>
      <c r="BI238" s="228">
        <f>IF(N238="nulová",J238,0)</f>
        <v>0</v>
      </c>
      <c r="BJ238" s="19" t="s">
        <v>83</v>
      </c>
      <c r="BK238" s="228">
        <f>ROUND(I238*H238,2)</f>
        <v>0</v>
      </c>
      <c r="BL238" s="19" t="s">
        <v>103</v>
      </c>
      <c r="BM238" s="227" t="s">
        <v>6446</v>
      </c>
    </row>
    <row r="239" s="2" customFormat="1">
      <c r="A239" s="40"/>
      <c r="B239" s="41"/>
      <c r="C239" s="42"/>
      <c r="D239" s="229" t="s">
        <v>343</v>
      </c>
      <c r="E239" s="42"/>
      <c r="F239" s="230" t="s">
        <v>6447</v>
      </c>
      <c r="G239" s="42"/>
      <c r="H239" s="42"/>
      <c r="I239" s="231"/>
      <c r="J239" s="42"/>
      <c r="K239" s="42"/>
      <c r="L239" s="46"/>
      <c r="M239" s="232"/>
      <c r="N239" s="233"/>
      <c r="O239" s="86"/>
      <c r="P239" s="86"/>
      <c r="Q239" s="86"/>
      <c r="R239" s="86"/>
      <c r="S239" s="86"/>
      <c r="T239" s="86"/>
      <c r="U239" s="87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T239" s="19" t="s">
        <v>343</v>
      </c>
      <c r="AU239" s="19" t="s">
        <v>83</v>
      </c>
    </row>
    <row r="240" s="2" customFormat="1">
      <c r="A240" s="40"/>
      <c r="B240" s="41"/>
      <c r="C240" s="42"/>
      <c r="D240" s="234" t="s">
        <v>345</v>
      </c>
      <c r="E240" s="42"/>
      <c r="F240" s="235" t="s">
        <v>6448</v>
      </c>
      <c r="G240" s="42"/>
      <c r="H240" s="42"/>
      <c r="I240" s="231"/>
      <c r="J240" s="42"/>
      <c r="K240" s="42"/>
      <c r="L240" s="46"/>
      <c r="M240" s="232"/>
      <c r="N240" s="233"/>
      <c r="O240" s="86"/>
      <c r="P240" s="86"/>
      <c r="Q240" s="86"/>
      <c r="R240" s="86"/>
      <c r="S240" s="86"/>
      <c r="T240" s="86"/>
      <c r="U240" s="87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T240" s="19" t="s">
        <v>345</v>
      </c>
      <c r="AU240" s="19" t="s">
        <v>83</v>
      </c>
    </row>
    <row r="241" s="2" customFormat="1" ht="16.5" customHeight="1">
      <c r="A241" s="40"/>
      <c r="B241" s="41"/>
      <c r="C241" s="257" t="s">
        <v>594</v>
      </c>
      <c r="D241" s="257" t="s">
        <v>395</v>
      </c>
      <c r="E241" s="258" t="s">
        <v>6449</v>
      </c>
      <c r="F241" s="259" t="s">
        <v>6450</v>
      </c>
      <c r="G241" s="260" t="s">
        <v>3691</v>
      </c>
      <c r="H241" s="261">
        <v>1</v>
      </c>
      <c r="I241" s="262"/>
      <c r="J241" s="263">
        <f>ROUND(I241*H241,2)</f>
        <v>0</v>
      </c>
      <c r="K241" s="259" t="s">
        <v>341</v>
      </c>
      <c r="L241" s="264"/>
      <c r="M241" s="265" t="s">
        <v>19</v>
      </c>
      <c r="N241" s="266" t="s">
        <v>47</v>
      </c>
      <c r="O241" s="86"/>
      <c r="P241" s="225">
        <f>O241*H241</f>
        <v>0</v>
      </c>
      <c r="Q241" s="225">
        <v>0.040000000000000001</v>
      </c>
      <c r="R241" s="225">
        <f>Q241*H241</f>
        <v>0.040000000000000001</v>
      </c>
      <c r="S241" s="225">
        <v>0</v>
      </c>
      <c r="T241" s="225">
        <f>S241*H241</f>
        <v>0</v>
      </c>
      <c r="U241" s="226" t="s">
        <v>19</v>
      </c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R241" s="227" t="s">
        <v>394</v>
      </c>
      <c r="AT241" s="227" t="s">
        <v>395</v>
      </c>
      <c r="AU241" s="227" t="s">
        <v>83</v>
      </c>
      <c r="AY241" s="19" t="s">
        <v>335</v>
      </c>
      <c r="BE241" s="228">
        <f>IF(N241="základní",J241,0)</f>
        <v>0</v>
      </c>
      <c r="BF241" s="228">
        <f>IF(N241="snížená",J241,0)</f>
        <v>0</v>
      </c>
      <c r="BG241" s="228">
        <f>IF(N241="zákl. přenesená",J241,0)</f>
        <v>0</v>
      </c>
      <c r="BH241" s="228">
        <f>IF(N241="sníž. přenesená",J241,0)</f>
        <v>0</v>
      </c>
      <c r="BI241" s="228">
        <f>IF(N241="nulová",J241,0)</f>
        <v>0</v>
      </c>
      <c r="BJ241" s="19" t="s">
        <v>83</v>
      </c>
      <c r="BK241" s="228">
        <f>ROUND(I241*H241,2)</f>
        <v>0</v>
      </c>
      <c r="BL241" s="19" t="s">
        <v>103</v>
      </c>
      <c r="BM241" s="227" t="s">
        <v>6451</v>
      </c>
    </row>
    <row r="242" s="2" customFormat="1">
      <c r="A242" s="40"/>
      <c r="B242" s="41"/>
      <c r="C242" s="42"/>
      <c r="D242" s="229" t="s">
        <v>343</v>
      </c>
      <c r="E242" s="42"/>
      <c r="F242" s="230" t="s">
        <v>6450</v>
      </c>
      <c r="G242" s="42"/>
      <c r="H242" s="42"/>
      <c r="I242" s="231"/>
      <c r="J242" s="42"/>
      <c r="K242" s="42"/>
      <c r="L242" s="46"/>
      <c r="M242" s="232"/>
      <c r="N242" s="233"/>
      <c r="O242" s="86"/>
      <c r="P242" s="86"/>
      <c r="Q242" s="86"/>
      <c r="R242" s="86"/>
      <c r="S242" s="86"/>
      <c r="T242" s="86"/>
      <c r="U242" s="87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T242" s="19" t="s">
        <v>343</v>
      </c>
      <c r="AU242" s="19" t="s">
        <v>83</v>
      </c>
    </row>
    <row r="243" s="2" customFormat="1" ht="16.5" customHeight="1">
      <c r="A243" s="40"/>
      <c r="B243" s="41"/>
      <c r="C243" s="216" t="s">
        <v>598</v>
      </c>
      <c r="D243" s="216" t="s">
        <v>337</v>
      </c>
      <c r="E243" s="217" t="s">
        <v>6452</v>
      </c>
      <c r="F243" s="218" t="s">
        <v>6453</v>
      </c>
      <c r="G243" s="219" t="s">
        <v>3691</v>
      </c>
      <c r="H243" s="220">
        <v>1</v>
      </c>
      <c r="I243" s="221"/>
      <c r="J243" s="222">
        <f>ROUND(I243*H243,2)</f>
        <v>0</v>
      </c>
      <c r="K243" s="218" t="s">
        <v>341</v>
      </c>
      <c r="L243" s="46"/>
      <c r="M243" s="223" t="s">
        <v>19</v>
      </c>
      <c r="N243" s="224" t="s">
        <v>47</v>
      </c>
      <c r="O243" s="86"/>
      <c r="P243" s="225">
        <f>O243*H243</f>
        <v>0</v>
      </c>
      <c r="Q243" s="225">
        <v>0.02972</v>
      </c>
      <c r="R243" s="225">
        <f>Q243*H243</f>
        <v>0.02972</v>
      </c>
      <c r="S243" s="225">
        <v>0</v>
      </c>
      <c r="T243" s="225">
        <f>S243*H243</f>
        <v>0</v>
      </c>
      <c r="U243" s="226" t="s">
        <v>19</v>
      </c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R243" s="227" t="s">
        <v>103</v>
      </c>
      <c r="AT243" s="227" t="s">
        <v>337</v>
      </c>
      <c r="AU243" s="227" t="s">
        <v>83</v>
      </c>
      <c r="AY243" s="19" t="s">
        <v>335</v>
      </c>
      <c r="BE243" s="228">
        <f>IF(N243="základní",J243,0)</f>
        <v>0</v>
      </c>
      <c r="BF243" s="228">
        <f>IF(N243="snížená",J243,0)</f>
        <v>0</v>
      </c>
      <c r="BG243" s="228">
        <f>IF(N243="zákl. přenesená",J243,0)</f>
        <v>0</v>
      </c>
      <c r="BH243" s="228">
        <f>IF(N243="sníž. přenesená",J243,0)</f>
        <v>0</v>
      </c>
      <c r="BI243" s="228">
        <f>IF(N243="nulová",J243,0)</f>
        <v>0</v>
      </c>
      <c r="BJ243" s="19" t="s">
        <v>83</v>
      </c>
      <c r="BK243" s="228">
        <f>ROUND(I243*H243,2)</f>
        <v>0</v>
      </c>
      <c r="BL243" s="19" t="s">
        <v>103</v>
      </c>
      <c r="BM243" s="227" t="s">
        <v>6454</v>
      </c>
    </row>
    <row r="244" s="2" customFormat="1">
      <c r="A244" s="40"/>
      <c r="B244" s="41"/>
      <c r="C244" s="42"/>
      <c r="D244" s="229" t="s">
        <v>343</v>
      </c>
      <c r="E244" s="42"/>
      <c r="F244" s="230" t="s">
        <v>6455</v>
      </c>
      <c r="G244" s="42"/>
      <c r="H244" s="42"/>
      <c r="I244" s="231"/>
      <c r="J244" s="42"/>
      <c r="K244" s="42"/>
      <c r="L244" s="46"/>
      <c r="M244" s="232"/>
      <c r="N244" s="233"/>
      <c r="O244" s="86"/>
      <c r="P244" s="86"/>
      <c r="Q244" s="86"/>
      <c r="R244" s="86"/>
      <c r="S244" s="86"/>
      <c r="T244" s="86"/>
      <c r="U244" s="87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T244" s="19" t="s">
        <v>343</v>
      </c>
      <c r="AU244" s="19" t="s">
        <v>83</v>
      </c>
    </row>
    <row r="245" s="2" customFormat="1">
      <c r="A245" s="40"/>
      <c r="B245" s="41"/>
      <c r="C245" s="42"/>
      <c r="D245" s="234" t="s">
        <v>345</v>
      </c>
      <c r="E245" s="42"/>
      <c r="F245" s="235" t="s">
        <v>6456</v>
      </c>
      <c r="G245" s="42"/>
      <c r="H245" s="42"/>
      <c r="I245" s="231"/>
      <c r="J245" s="42"/>
      <c r="K245" s="42"/>
      <c r="L245" s="46"/>
      <c r="M245" s="232"/>
      <c r="N245" s="233"/>
      <c r="O245" s="86"/>
      <c r="P245" s="86"/>
      <c r="Q245" s="86"/>
      <c r="R245" s="86"/>
      <c r="S245" s="86"/>
      <c r="T245" s="86"/>
      <c r="U245" s="87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T245" s="19" t="s">
        <v>345</v>
      </c>
      <c r="AU245" s="19" t="s">
        <v>83</v>
      </c>
    </row>
    <row r="246" s="2" customFormat="1" ht="21.75" customHeight="1">
      <c r="A246" s="40"/>
      <c r="B246" s="41"/>
      <c r="C246" s="257" t="s">
        <v>604</v>
      </c>
      <c r="D246" s="257" t="s">
        <v>395</v>
      </c>
      <c r="E246" s="258" t="s">
        <v>6457</v>
      </c>
      <c r="F246" s="259" t="s">
        <v>6458</v>
      </c>
      <c r="G246" s="260" t="s">
        <v>3691</v>
      </c>
      <c r="H246" s="261">
        <v>1</v>
      </c>
      <c r="I246" s="262"/>
      <c r="J246" s="263">
        <f>ROUND(I246*H246,2)</f>
        <v>0</v>
      </c>
      <c r="K246" s="259" t="s">
        <v>341</v>
      </c>
      <c r="L246" s="264"/>
      <c r="M246" s="265" t="s">
        <v>19</v>
      </c>
      <c r="N246" s="266" t="s">
        <v>47</v>
      </c>
      <c r="O246" s="86"/>
      <c r="P246" s="225">
        <f>O246*H246</f>
        <v>0</v>
      </c>
      <c r="Q246" s="225">
        <v>0.29799999999999999</v>
      </c>
      <c r="R246" s="225">
        <f>Q246*H246</f>
        <v>0.29799999999999999</v>
      </c>
      <c r="S246" s="225">
        <v>0</v>
      </c>
      <c r="T246" s="225">
        <f>S246*H246</f>
        <v>0</v>
      </c>
      <c r="U246" s="226" t="s">
        <v>19</v>
      </c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R246" s="227" t="s">
        <v>394</v>
      </c>
      <c r="AT246" s="227" t="s">
        <v>395</v>
      </c>
      <c r="AU246" s="227" t="s">
        <v>83</v>
      </c>
      <c r="AY246" s="19" t="s">
        <v>335</v>
      </c>
      <c r="BE246" s="228">
        <f>IF(N246="základní",J246,0)</f>
        <v>0</v>
      </c>
      <c r="BF246" s="228">
        <f>IF(N246="snížená",J246,0)</f>
        <v>0</v>
      </c>
      <c r="BG246" s="228">
        <f>IF(N246="zákl. přenesená",J246,0)</f>
        <v>0</v>
      </c>
      <c r="BH246" s="228">
        <f>IF(N246="sníž. přenesená",J246,0)</f>
        <v>0</v>
      </c>
      <c r="BI246" s="228">
        <f>IF(N246="nulová",J246,0)</f>
        <v>0</v>
      </c>
      <c r="BJ246" s="19" t="s">
        <v>83</v>
      </c>
      <c r="BK246" s="228">
        <f>ROUND(I246*H246,2)</f>
        <v>0</v>
      </c>
      <c r="BL246" s="19" t="s">
        <v>103</v>
      </c>
      <c r="BM246" s="227" t="s">
        <v>6459</v>
      </c>
    </row>
    <row r="247" s="2" customFormat="1">
      <c r="A247" s="40"/>
      <c r="B247" s="41"/>
      <c r="C247" s="42"/>
      <c r="D247" s="229" t="s">
        <v>343</v>
      </c>
      <c r="E247" s="42"/>
      <c r="F247" s="230" t="s">
        <v>6458</v>
      </c>
      <c r="G247" s="42"/>
      <c r="H247" s="42"/>
      <c r="I247" s="231"/>
      <c r="J247" s="42"/>
      <c r="K247" s="42"/>
      <c r="L247" s="46"/>
      <c r="M247" s="232"/>
      <c r="N247" s="233"/>
      <c r="O247" s="86"/>
      <c r="P247" s="86"/>
      <c r="Q247" s="86"/>
      <c r="R247" s="86"/>
      <c r="S247" s="86"/>
      <c r="T247" s="86"/>
      <c r="U247" s="87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T247" s="19" t="s">
        <v>343</v>
      </c>
      <c r="AU247" s="19" t="s">
        <v>83</v>
      </c>
    </row>
    <row r="248" s="2" customFormat="1" ht="16.5" customHeight="1">
      <c r="A248" s="40"/>
      <c r="B248" s="41"/>
      <c r="C248" s="216" t="s">
        <v>615</v>
      </c>
      <c r="D248" s="216" t="s">
        <v>337</v>
      </c>
      <c r="E248" s="217" t="s">
        <v>6460</v>
      </c>
      <c r="F248" s="218" t="s">
        <v>6461</v>
      </c>
      <c r="G248" s="219" t="s">
        <v>3691</v>
      </c>
      <c r="H248" s="220">
        <v>1</v>
      </c>
      <c r="I248" s="221"/>
      <c r="J248" s="222">
        <f>ROUND(I248*H248,2)</f>
        <v>0</v>
      </c>
      <c r="K248" s="218" t="s">
        <v>341</v>
      </c>
      <c r="L248" s="46"/>
      <c r="M248" s="223" t="s">
        <v>19</v>
      </c>
      <c r="N248" s="224" t="s">
        <v>47</v>
      </c>
      <c r="O248" s="86"/>
      <c r="P248" s="225">
        <f>O248*H248</f>
        <v>0</v>
      </c>
      <c r="Q248" s="225">
        <v>0.21734000000000001</v>
      </c>
      <c r="R248" s="225">
        <f>Q248*H248</f>
        <v>0.21734000000000001</v>
      </c>
      <c r="S248" s="225">
        <v>0</v>
      </c>
      <c r="T248" s="225">
        <f>S248*H248</f>
        <v>0</v>
      </c>
      <c r="U248" s="226" t="s">
        <v>19</v>
      </c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R248" s="227" t="s">
        <v>103</v>
      </c>
      <c r="AT248" s="227" t="s">
        <v>337</v>
      </c>
      <c r="AU248" s="227" t="s">
        <v>83</v>
      </c>
      <c r="AY248" s="19" t="s">
        <v>335</v>
      </c>
      <c r="BE248" s="228">
        <f>IF(N248="základní",J248,0)</f>
        <v>0</v>
      </c>
      <c r="BF248" s="228">
        <f>IF(N248="snížená",J248,0)</f>
        <v>0</v>
      </c>
      <c r="BG248" s="228">
        <f>IF(N248="zákl. přenesená",J248,0)</f>
        <v>0</v>
      </c>
      <c r="BH248" s="228">
        <f>IF(N248="sníž. přenesená",J248,0)</f>
        <v>0</v>
      </c>
      <c r="BI248" s="228">
        <f>IF(N248="nulová",J248,0)</f>
        <v>0</v>
      </c>
      <c r="BJ248" s="19" t="s">
        <v>83</v>
      </c>
      <c r="BK248" s="228">
        <f>ROUND(I248*H248,2)</f>
        <v>0</v>
      </c>
      <c r="BL248" s="19" t="s">
        <v>103</v>
      </c>
      <c r="BM248" s="227" t="s">
        <v>6462</v>
      </c>
    </row>
    <row r="249" s="2" customFormat="1">
      <c r="A249" s="40"/>
      <c r="B249" s="41"/>
      <c r="C249" s="42"/>
      <c r="D249" s="229" t="s">
        <v>343</v>
      </c>
      <c r="E249" s="42"/>
      <c r="F249" s="230" t="s">
        <v>6463</v>
      </c>
      <c r="G249" s="42"/>
      <c r="H249" s="42"/>
      <c r="I249" s="231"/>
      <c r="J249" s="42"/>
      <c r="K249" s="42"/>
      <c r="L249" s="46"/>
      <c r="M249" s="232"/>
      <c r="N249" s="233"/>
      <c r="O249" s="86"/>
      <c r="P249" s="86"/>
      <c r="Q249" s="86"/>
      <c r="R249" s="86"/>
      <c r="S249" s="86"/>
      <c r="T249" s="86"/>
      <c r="U249" s="87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T249" s="19" t="s">
        <v>343</v>
      </c>
      <c r="AU249" s="19" t="s">
        <v>83</v>
      </c>
    </row>
    <row r="250" s="2" customFormat="1">
      <c r="A250" s="40"/>
      <c r="B250" s="41"/>
      <c r="C250" s="42"/>
      <c r="D250" s="234" t="s">
        <v>345</v>
      </c>
      <c r="E250" s="42"/>
      <c r="F250" s="235" t="s">
        <v>6464</v>
      </c>
      <c r="G250" s="42"/>
      <c r="H250" s="42"/>
      <c r="I250" s="231"/>
      <c r="J250" s="42"/>
      <c r="K250" s="42"/>
      <c r="L250" s="46"/>
      <c r="M250" s="232"/>
      <c r="N250" s="233"/>
      <c r="O250" s="86"/>
      <c r="P250" s="86"/>
      <c r="Q250" s="86"/>
      <c r="R250" s="86"/>
      <c r="S250" s="86"/>
      <c r="T250" s="86"/>
      <c r="U250" s="87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T250" s="19" t="s">
        <v>345</v>
      </c>
      <c r="AU250" s="19" t="s">
        <v>83</v>
      </c>
    </row>
    <row r="251" s="2" customFormat="1" ht="16.5" customHeight="1">
      <c r="A251" s="40"/>
      <c r="B251" s="41"/>
      <c r="C251" s="257" t="s">
        <v>623</v>
      </c>
      <c r="D251" s="257" t="s">
        <v>395</v>
      </c>
      <c r="E251" s="258" t="s">
        <v>6465</v>
      </c>
      <c r="F251" s="259" t="s">
        <v>6466</v>
      </c>
      <c r="G251" s="260" t="s">
        <v>3691</v>
      </c>
      <c r="H251" s="261">
        <v>1</v>
      </c>
      <c r="I251" s="262"/>
      <c r="J251" s="263">
        <f>ROUND(I251*H251,2)</f>
        <v>0</v>
      </c>
      <c r="K251" s="259" t="s">
        <v>341</v>
      </c>
      <c r="L251" s="264"/>
      <c r="M251" s="265" t="s">
        <v>19</v>
      </c>
      <c r="N251" s="266" t="s">
        <v>47</v>
      </c>
      <c r="O251" s="86"/>
      <c r="P251" s="225">
        <f>O251*H251</f>
        <v>0</v>
      </c>
      <c r="Q251" s="225">
        <v>0.16200000000000001</v>
      </c>
      <c r="R251" s="225">
        <f>Q251*H251</f>
        <v>0.16200000000000001</v>
      </c>
      <c r="S251" s="225">
        <v>0</v>
      </c>
      <c r="T251" s="225">
        <f>S251*H251</f>
        <v>0</v>
      </c>
      <c r="U251" s="226" t="s">
        <v>19</v>
      </c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R251" s="227" t="s">
        <v>394</v>
      </c>
      <c r="AT251" s="227" t="s">
        <v>395</v>
      </c>
      <c r="AU251" s="227" t="s">
        <v>83</v>
      </c>
      <c r="AY251" s="19" t="s">
        <v>335</v>
      </c>
      <c r="BE251" s="228">
        <f>IF(N251="základní",J251,0)</f>
        <v>0</v>
      </c>
      <c r="BF251" s="228">
        <f>IF(N251="snížená",J251,0)</f>
        <v>0</v>
      </c>
      <c r="BG251" s="228">
        <f>IF(N251="zákl. přenesená",J251,0)</f>
        <v>0</v>
      </c>
      <c r="BH251" s="228">
        <f>IF(N251="sníž. přenesená",J251,0)</f>
        <v>0</v>
      </c>
      <c r="BI251" s="228">
        <f>IF(N251="nulová",J251,0)</f>
        <v>0</v>
      </c>
      <c r="BJ251" s="19" t="s">
        <v>83</v>
      </c>
      <c r="BK251" s="228">
        <f>ROUND(I251*H251,2)</f>
        <v>0</v>
      </c>
      <c r="BL251" s="19" t="s">
        <v>103</v>
      </c>
      <c r="BM251" s="227" t="s">
        <v>6467</v>
      </c>
    </row>
    <row r="252" s="2" customFormat="1">
      <c r="A252" s="40"/>
      <c r="B252" s="41"/>
      <c r="C252" s="42"/>
      <c r="D252" s="229" t="s">
        <v>343</v>
      </c>
      <c r="E252" s="42"/>
      <c r="F252" s="230" t="s">
        <v>6466</v>
      </c>
      <c r="G252" s="42"/>
      <c r="H252" s="42"/>
      <c r="I252" s="231"/>
      <c r="J252" s="42"/>
      <c r="K252" s="42"/>
      <c r="L252" s="46"/>
      <c r="M252" s="232"/>
      <c r="N252" s="233"/>
      <c r="O252" s="86"/>
      <c r="P252" s="86"/>
      <c r="Q252" s="86"/>
      <c r="R252" s="86"/>
      <c r="S252" s="86"/>
      <c r="T252" s="86"/>
      <c r="U252" s="87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T252" s="19" t="s">
        <v>343</v>
      </c>
      <c r="AU252" s="19" t="s">
        <v>83</v>
      </c>
    </row>
    <row r="253" s="12" customFormat="1" ht="25.92" customHeight="1">
      <c r="A253" s="12"/>
      <c r="B253" s="200"/>
      <c r="C253" s="201"/>
      <c r="D253" s="202" t="s">
        <v>75</v>
      </c>
      <c r="E253" s="203" t="s">
        <v>401</v>
      </c>
      <c r="F253" s="203" t="s">
        <v>698</v>
      </c>
      <c r="G253" s="201"/>
      <c r="H253" s="201"/>
      <c r="I253" s="204"/>
      <c r="J253" s="205">
        <f>BK253</f>
        <v>0</v>
      </c>
      <c r="K253" s="201"/>
      <c r="L253" s="206"/>
      <c r="M253" s="207"/>
      <c r="N253" s="208"/>
      <c r="O253" s="208"/>
      <c r="P253" s="209">
        <f>SUM(P254:P318)</f>
        <v>0</v>
      </c>
      <c r="Q253" s="208"/>
      <c r="R253" s="209">
        <f>SUM(R254:R318)</f>
        <v>73.253716999999995</v>
      </c>
      <c r="S253" s="208"/>
      <c r="T253" s="209">
        <f>SUM(T254:T318)</f>
        <v>0</v>
      </c>
      <c r="U253" s="210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R253" s="211" t="s">
        <v>103</v>
      </c>
      <c r="AT253" s="212" t="s">
        <v>75</v>
      </c>
      <c r="AU253" s="212" t="s">
        <v>76</v>
      </c>
      <c r="AY253" s="211" t="s">
        <v>335</v>
      </c>
      <c r="BK253" s="213">
        <f>SUM(BK254:BK318)</f>
        <v>0</v>
      </c>
    </row>
    <row r="254" s="2" customFormat="1" ht="16.5" customHeight="1">
      <c r="A254" s="40"/>
      <c r="B254" s="41"/>
      <c r="C254" s="216" t="s">
        <v>628</v>
      </c>
      <c r="D254" s="216" t="s">
        <v>337</v>
      </c>
      <c r="E254" s="217" t="s">
        <v>6468</v>
      </c>
      <c r="F254" s="218" t="s">
        <v>6469</v>
      </c>
      <c r="G254" s="219" t="s">
        <v>3691</v>
      </c>
      <c r="H254" s="220">
        <v>2</v>
      </c>
      <c r="I254" s="221"/>
      <c r="J254" s="222">
        <f>ROUND(I254*H254,2)</f>
        <v>0</v>
      </c>
      <c r="K254" s="218" t="s">
        <v>341</v>
      </c>
      <c r="L254" s="46"/>
      <c r="M254" s="223" t="s">
        <v>19</v>
      </c>
      <c r="N254" s="224" t="s">
        <v>47</v>
      </c>
      <c r="O254" s="86"/>
      <c r="P254" s="225">
        <f>O254*H254</f>
        <v>0</v>
      </c>
      <c r="Q254" s="225">
        <v>0.0060000000000000001</v>
      </c>
      <c r="R254" s="225">
        <f>Q254*H254</f>
        <v>0.012</v>
      </c>
      <c r="S254" s="225">
        <v>0</v>
      </c>
      <c r="T254" s="225">
        <f>S254*H254</f>
        <v>0</v>
      </c>
      <c r="U254" s="226" t="s">
        <v>19</v>
      </c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R254" s="227" t="s">
        <v>103</v>
      </c>
      <c r="AT254" s="227" t="s">
        <v>337</v>
      </c>
      <c r="AU254" s="227" t="s">
        <v>83</v>
      </c>
      <c r="AY254" s="19" t="s">
        <v>335</v>
      </c>
      <c r="BE254" s="228">
        <f>IF(N254="základní",J254,0)</f>
        <v>0</v>
      </c>
      <c r="BF254" s="228">
        <f>IF(N254="snížená",J254,0)</f>
        <v>0</v>
      </c>
      <c r="BG254" s="228">
        <f>IF(N254="zákl. přenesená",J254,0)</f>
        <v>0</v>
      </c>
      <c r="BH254" s="228">
        <f>IF(N254="sníž. přenesená",J254,0)</f>
        <v>0</v>
      </c>
      <c r="BI254" s="228">
        <f>IF(N254="nulová",J254,0)</f>
        <v>0</v>
      </c>
      <c r="BJ254" s="19" t="s">
        <v>83</v>
      </c>
      <c r="BK254" s="228">
        <f>ROUND(I254*H254,2)</f>
        <v>0</v>
      </c>
      <c r="BL254" s="19" t="s">
        <v>103</v>
      </c>
      <c r="BM254" s="227" t="s">
        <v>6470</v>
      </c>
    </row>
    <row r="255" s="2" customFormat="1">
      <c r="A255" s="40"/>
      <c r="B255" s="41"/>
      <c r="C255" s="42"/>
      <c r="D255" s="229" t="s">
        <v>343</v>
      </c>
      <c r="E255" s="42"/>
      <c r="F255" s="230" t="s">
        <v>6469</v>
      </c>
      <c r="G255" s="42"/>
      <c r="H255" s="42"/>
      <c r="I255" s="231"/>
      <c r="J255" s="42"/>
      <c r="K255" s="42"/>
      <c r="L255" s="46"/>
      <c r="M255" s="232"/>
      <c r="N255" s="233"/>
      <c r="O255" s="86"/>
      <c r="P255" s="86"/>
      <c r="Q255" s="86"/>
      <c r="R255" s="86"/>
      <c r="S255" s="86"/>
      <c r="T255" s="86"/>
      <c r="U255" s="87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T255" s="19" t="s">
        <v>343</v>
      </c>
      <c r="AU255" s="19" t="s">
        <v>83</v>
      </c>
    </row>
    <row r="256" s="2" customFormat="1">
      <c r="A256" s="40"/>
      <c r="B256" s="41"/>
      <c r="C256" s="42"/>
      <c r="D256" s="234" t="s">
        <v>345</v>
      </c>
      <c r="E256" s="42"/>
      <c r="F256" s="235" t="s">
        <v>6471</v>
      </c>
      <c r="G256" s="42"/>
      <c r="H256" s="42"/>
      <c r="I256" s="231"/>
      <c r="J256" s="42"/>
      <c r="K256" s="42"/>
      <c r="L256" s="46"/>
      <c r="M256" s="232"/>
      <c r="N256" s="233"/>
      <c r="O256" s="86"/>
      <c r="P256" s="86"/>
      <c r="Q256" s="86"/>
      <c r="R256" s="86"/>
      <c r="S256" s="86"/>
      <c r="T256" s="86"/>
      <c r="U256" s="87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T256" s="19" t="s">
        <v>345</v>
      </c>
      <c r="AU256" s="19" t="s">
        <v>83</v>
      </c>
    </row>
    <row r="257" s="2" customFormat="1" ht="16.5" customHeight="1">
      <c r="A257" s="40"/>
      <c r="B257" s="41"/>
      <c r="C257" s="257" t="s">
        <v>634</v>
      </c>
      <c r="D257" s="257" t="s">
        <v>395</v>
      </c>
      <c r="E257" s="258" t="s">
        <v>6472</v>
      </c>
      <c r="F257" s="259" t="s">
        <v>6473</v>
      </c>
      <c r="G257" s="260" t="s">
        <v>3691</v>
      </c>
      <c r="H257" s="261">
        <v>2</v>
      </c>
      <c r="I257" s="262"/>
      <c r="J257" s="263">
        <f>ROUND(I257*H257,2)</f>
        <v>0</v>
      </c>
      <c r="K257" s="259" t="s">
        <v>19</v>
      </c>
      <c r="L257" s="264"/>
      <c r="M257" s="265" t="s">
        <v>19</v>
      </c>
      <c r="N257" s="266" t="s">
        <v>47</v>
      </c>
      <c r="O257" s="86"/>
      <c r="P257" s="225">
        <f>O257*H257</f>
        <v>0</v>
      </c>
      <c r="Q257" s="225">
        <v>0.0012999999999999999</v>
      </c>
      <c r="R257" s="225">
        <f>Q257*H257</f>
        <v>0.0025999999999999999</v>
      </c>
      <c r="S257" s="225">
        <v>0</v>
      </c>
      <c r="T257" s="225">
        <f>S257*H257</f>
        <v>0</v>
      </c>
      <c r="U257" s="226" t="s">
        <v>19</v>
      </c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R257" s="227" t="s">
        <v>394</v>
      </c>
      <c r="AT257" s="227" t="s">
        <v>395</v>
      </c>
      <c r="AU257" s="227" t="s">
        <v>83</v>
      </c>
      <c r="AY257" s="19" t="s">
        <v>335</v>
      </c>
      <c r="BE257" s="228">
        <f>IF(N257="základní",J257,0)</f>
        <v>0</v>
      </c>
      <c r="BF257" s="228">
        <f>IF(N257="snížená",J257,0)</f>
        <v>0</v>
      </c>
      <c r="BG257" s="228">
        <f>IF(N257="zákl. přenesená",J257,0)</f>
        <v>0</v>
      </c>
      <c r="BH257" s="228">
        <f>IF(N257="sníž. přenesená",J257,0)</f>
        <v>0</v>
      </c>
      <c r="BI257" s="228">
        <f>IF(N257="nulová",J257,0)</f>
        <v>0</v>
      </c>
      <c r="BJ257" s="19" t="s">
        <v>83</v>
      </c>
      <c r="BK257" s="228">
        <f>ROUND(I257*H257,2)</f>
        <v>0</v>
      </c>
      <c r="BL257" s="19" t="s">
        <v>103</v>
      </c>
      <c r="BM257" s="227" t="s">
        <v>6474</v>
      </c>
    </row>
    <row r="258" s="2" customFormat="1">
      <c r="A258" s="40"/>
      <c r="B258" s="41"/>
      <c r="C258" s="42"/>
      <c r="D258" s="229" t="s">
        <v>343</v>
      </c>
      <c r="E258" s="42"/>
      <c r="F258" s="230" t="s">
        <v>6473</v>
      </c>
      <c r="G258" s="42"/>
      <c r="H258" s="42"/>
      <c r="I258" s="231"/>
      <c r="J258" s="42"/>
      <c r="K258" s="42"/>
      <c r="L258" s="46"/>
      <c r="M258" s="232"/>
      <c r="N258" s="233"/>
      <c r="O258" s="86"/>
      <c r="P258" s="86"/>
      <c r="Q258" s="86"/>
      <c r="R258" s="86"/>
      <c r="S258" s="86"/>
      <c r="T258" s="86"/>
      <c r="U258" s="87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T258" s="19" t="s">
        <v>343</v>
      </c>
      <c r="AU258" s="19" t="s">
        <v>83</v>
      </c>
    </row>
    <row r="259" s="2" customFormat="1" ht="16.5" customHeight="1">
      <c r="A259" s="40"/>
      <c r="B259" s="41"/>
      <c r="C259" s="216" t="s">
        <v>640</v>
      </c>
      <c r="D259" s="216" t="s">
        <v>337</v>
      </c>
      <c r="E259" s="217" t="s">
        <v>6475</v>
      </c>
      <c r="F259" s="218" t="s">
        <v>6476</v>
      </c>
      <c r="G259" s="219" t="s">
        <v>395</v>
      </c>
      <c r="H259" s="220">
        <v>18</v>
      </c>
      <c r="I259" s="221"/>
      <c r="J259" s="222">
        <f>ROUND(I259*H259,2)</f>
        <v>0</v>
      </c>
      <c r="K259" s="218" t="s">
        <v>341</v>
      </c>
      <c r="L259" s="46"/>
      <c r="M259" s="223" t="s">
        <v>19</v>
      </c>
      <c r="N259" s="224" t="s">
        <v>47</v>
      </c>
      <c r="O259" s="86"/>
      <c r="P259" s="225">
        <f>O259*H259</f>
        <v>0</v>
      </c>
      <c r="Q259" s="225">
        <v>0.00010000000000000001</v>
      </c>
      <c r="R259" s="225">
        <f>Q259*H259</f>
        <v>0.0018000000000000002</v>
      </c>
      <c r="S259" s="225">
        <v>0</v>
      </c>
      <c r="T259" s="225">
        <f>S259*H259</f>
        <v>0</v>
      </c>
      <c r="U259" s="226" t="s">
        <v>19</v>
      </c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R259" s="227" t="s">
        <v>103</v>
      </c>
      <c r="AT259" s="227" t="s">
        <v>337</v>
      </c>
      <c r="AU259" s="227" t="s">
        <v>83</v>
      </c>
      <c r="AY259" s="19" t="s">
        <v>335</v>
      </c>
      <c r="BE259" s="228">
        <f>IF(N259="základní",J259,0)</f>
        <v>0</v>
      </c>
      <c r="BF259" s="228">
        <f>IF(N259="snížená",J259,0)</f>
        <v>0</v>
      </c>
      <c r="BG259" s="228">
        <f>IF(N259="zákl. přenesená",J259,0)</f>
        <v>0</v>
      </c>
      <c r="BH259" s="228">
        <f>IF(N259="sníž. přenesená",J259,0)</f>
        <v>0</v>
      </c>
      <c r="BI259" s="228">
        <f>IF(N259="nulová",J259,0)</f>
        <v>0</v>
      </c>
      <c r="BJ259" s="19" t="s">
        <v>83</v>
      </c>
      <c r="BK259" s="228">
        <f>ROUND(I259*H259,2)</f>
        <v>0</v>
      </c>
      <c r="BL259" s="19" t="s">
        <v>103</v>
      </c>
      <c r="BM259" s="227" t="s">
        <v>6477</v>
      </c>
    </row>
    <row r="260" s="2" customFormat="1">
      <c r="A260" s="40"/>
      <c r="B260" s="41"/>
      <c r="C260" s="42"/>
      <c r="D260" s="229" t="s">
        <v>343</v>
      </c>
      <c r="E260" s="42"/>
      <c r="F260" s="230" t="s">
        <v>6478</v>
      </c>
      <c r="G260" s="42"/>
      <c r="H260" s="42"/>
      <c r="I260" s="231"/>
      <c r="J260" s="42"/>
      <c r="K260" s="42"/>
      <c r="L260" s="46"/>
      <c r="M260" s="232"/>
      <c r="N260" s="233"/>
      <c r="O260" s="86"/>
      <c r="P260" s="86"/>
      <c r="Q260" s="86"/>
      <c r="R260" s="86"/>
      <c r="S260" s="86"/>
      <c r="T260" s="86"/>
      <c r="U260" s="87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T260" s="19" t="s">
        <v>343</v>
      </c>
      <c r="AU260" s="19" t="s">
        <v>83</v>
      </c>
    </row>
    <row r="261" s="2" customFormat="1">
      <c r="A261" s="40"/>
      <c r="B261" s="41"/>
      <c r="C261" s="42"/>
      <c r="D261" s="234" t="s">
        <v>345</v>
      </c>
      <c r="E261" s="42"/>
      <c r="F261" s="235" t="s">
        <v>6479</v>
      </c>
      <c r="G261" s="42"/>
      <c r="H261" s="42"/>
      <c r="I261" s="231"/>
      <c r="J261" s="42"/>
      <c r="K261" s="42"/>
      <c r="L261" s="46"/>
      <c r="M261" s="232"/>
      <c r="N261" s="233"/>
      <c r="O261" s="86"/>
      <c r="P261" s="86"/>
      <c r="Q261" s="86"/>
      <c r="R261" s="86"/>
      <c r="S261" s="86"/>
      <c r="T261" s="86"/>
      <c r="U261" s="87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T261" s="19" t="s">
        <v>345</v>
      </c>
      <c r="AU261" s="19" t="s">
        <v>83</v>
      </c>
    </row>
    <row r="262" s="13" customFormat="1">
      <c r="A262" s="13"/>
      <c r="B262" s="236"/>
      <c r="C262" s="237"/>
      <c r="D262" s="229" t="s">
        <v>347</v>
      </c>
      <c r="E262" s="238" t="s">
        <v>6480</v>
      </c>
      <c r="F262" s="239" t="s">
        <v>6481</v>
      </c>
      <c r="G262" s="237"/>
      <c r="H262" s="240">
        <v>18</v>
      </c>
      <c r="I262" s="241"/>
      <c r="J262" s="237"/>
      <c r="K262" s="237"/>
      <c r="L262" s="242"/>
      <c r="M262" s="243"/>
      <c r="N262" s="244"/>
      <c r="O262" s="244"/>
      <c r="P262" s="244"/>
      <c r="Q262" s="244"/>
      <c r="R262" s="244"/>
      <c r="S262" s="244"/>
      <c r="T262" s="244"/>
      <c r="U262" s="245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T262" s="246" t="s">
        <v>347</v>
      </c>
      <c r="AU262" s="246" t="s">
        <v>83</v>
      </c>
      <c r="AV262" s="13" t="s">
        <v>85</v>
      </c>
      <c r="AW262" s="13" t="s">
        <v>37</v>
      </c>
      <c r="AX262" s="13" t="s">
        <v>83</v>
      </c>
      <c r="AY262" s="246" t="s">
        <v>335</v>
      </c>
    </row>
    <row r="263" s="2" customFormat="1" ht="16.5" customHeight="1">
      <c r="A263" s="40"/>
      <c r="B263" s="41"/>
      <c r="C263" s="216" t="s">
        <v>648</v>
      </c>
      <c r="D263" s="216" t="s">
        <v>337</v>
      </c>
      <c r="E263" s="217" t="s">
        <v>6482</v>
      </c>
      <c r="F263" s="218" t="s">
        <v>6483</v>
      </c>
      <c r="G263" s="219" t="s">
        <v>395</v>
      </c>
      <c r="H263" s="220">
        <v>12</v>
      </c>
      <c r="I263" s="221"/>
      <c r="J263" s="222">
        <f>ROUND(I263*H263,2)</f>
        <v>0</v>
      </c>
      <c r="K263" s="218" t="s">
        <v>341</v>
      </c>
      <c r="L263" s="46"/>
      <c r="M263" s="223" t="s">
        <v>19</v>
      </c>
      <c r="N263" s="224" t="s">
        <v>47</v>
      </c>
      <c r="O263" s="86"/>
      <c r="P263" s="225">
        <f>O263*H263</f>
        <v>0</v>
      </c>
      <c r="Q263" s="225">
        <v>5.0000000000000002E-05</v>
      </c>
      <c r="R263" s="225">
        <f>Q263*H263</f>
        <v>0.00060000000000000006</v>
      </c>
      <c r="S263" s="225">
        <v>0</v>
      </c>
      <c r="T263" s="225">
        <f>S263*H263</f>
        <v>0</v>
      </c>
      <c r="U263" s="226" t="s">
        <v>19</v>
      </c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R263" s="227" t="s">
        <v>103</v>
      </c>
      <c r="AT263" s="227" t="s">
        <v>337</v>
      </c>
      <c r="AU263" s="227" t="s">
        <v>83</v>
      </c>
      <c r="AY263" s="19" t="s">
        <v>335</v>
      </c>
      <c r="BE263" s="228">
        <f>IF(N263="základní",J263,0)</f>
        <v>0</v>
      </c>
      <c r="BF263" s="228">
        <f>IF(N263="snížená",J263,0)</f>
        <v>0</v>
      </c>
      <c r="BG263" s="228">
        <f>IF(N263="zákl. přenesená",J263,0)</f>
        <v>0</v>
      </c>
      <c r="BH263" s="228">
        <f>IF(N263="sníž. přenesená",J263,0)</f>
        <v>0</v>
      </c>
      <c r="BI263" s="228">
        <f>IF(N263="nulová",J263,0)</f>
        <v>0</v>
      </c>
      <c r="BJ263" s="19" t="s">
        <v>83</v>
      </c>
      <c r="BK263" s="228">
        <f>ROUND(I263*H263,2)</f>
        <v>0</v>
      </c>
      <c r="BL263" s="19" t="s">
        <v>103</v>
      </c>
      <c r="BM263" s="227" t="s">
        <v>6484</v>
      </c>
    </row>
    <row r="264" s="2" customFormat="1">
      <c r="A264" s="40"/>
      <c r="B264" s="41"/>
      <c r="C264" s="42"/>
      <c r="D264" s="229" t="s">
        <v>343</v>
      </c>
      <c r="E264" s="42"/>
      <c r="F264" s="230" t="s">
        <v>6485</v>
      </c>
      <c r="G264" s="42"/>
      <c r="H264" s="42"/>
      <c r="I264" s="231"/>
      <c r="J264" s="42"/>
      <c r="K264" s="42"/>
      <c r="L264" s="46"/>
      <c r="M264" s="232"/>
      <c r="N264" s="233"/>
      <c r="O264" s="86"/>
      <c r="P264" s="86"/>
      <c r="Q264" s="86"/>
      <c r="R264" s="86"/>
      <c r="S264" s="86"/>
      <c r="T264" s="86"/>
      <c r="U264" s="87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T264" s="19" t="s">
        <v>343</v>
      </c>
      <c r="AU264" s="19" t="s">
        <v>83</v>
      </c>
    </row>
    <row r="265" s="2" customFormat="1">
      <c r="A265" s="40"/>
      <c r="B265" s="41"/>
      <c r="C265" s="42"/>
      <c r="D265" s="234" t="s">
        <v>345</v>
      </c>
      <c r="E265" s="42"/>
      <c r="F265" s="235" t="s">
        <v>6486</v>
      </c>
      <c r="G265" s="42"/>
      <c r="H265" s="42"/>
      <c r="I265" s="231"/>
      <c r="J265" s="42"/>
      <c r="K265" s="42"/>
      <c r="L265" s="46"/>
      <c r="M265" s="232"/>
      <c r="N265" s="233"/>
      <c r="O265" s="86"/>
      <c r="P265" s="86"/>
      <c r="Q265" s="86"/>
      <c r="R265" s="86"/>
      <c r="S265" s="86"/>
      <c r="T265" s="86"/>
      <c r="U265" s="87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T265" s="19" t="s">
        <v>345</v>
      </c>
      <c r="AU265" s="19" t="s">
        <v>83</v>
      </c>
    </row>
    <row r="266" s="13" customFormat="1">
      <c r="A266" s="13"/>
      <c r="B266" s="236"/>
      <c r="C266" s="237"/>
      <c r="D266" s="229" t="s">
        <v>347</v>
      </c>
      <c r="E266" s="238" t="s">
        <v>6487</v>
      </c>
      <c r="F266" s="239" t="s">
        <v>420</v>
      </c>
      <c r="G266" s="237"/>
      <c r="H266" s="240">
        <v>12</v>
      </c>
      <c r="I266" s="241"/>
      <c r="J266" s="237"/>
      <c r="K266" s="237"/>
      <c r="L266" s="242"/>
      <c r="M266" s="243"/>
      <c r="N266" s="244"/>
      <c r="O266" s="244"/>
      <c r="P266" s="244"/>
      <c r="Q266" s="244"/>
      <c r="R266" s="244"/>
      <c r="S266" s="244"/>
      <c r="T266" s="244"/>
      <c r="U266" s="245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T266" s="246" t="s">
        <v>347</v>
      </c>
      <c r="AU266" s="246" t="s">
        <v>83</v>
      </c>
      <c r="AV266" s="13" t="s">
        <v>85</v>
      </c>
      <c r="AW266" s="13" t="s">
        <v>37</v>
      </c>
      <c r="AX266" s="13" t="s">
        <v>83</v>
      </c>
      <c r="AY266" s="246" t="s">
        <v>335</v>
      </c>
    </row>
    <row r="267" s="2" customFormat="1" ht="16.5" customHeight="1">
      <c r="A267" s="40"/>
      <c r="B267" s="41"/>
      <c r="C267" s="216" t="s">
        <v>655</v>
      </c>
      <c r="D267" s="216" t="s">
        <v>337</v>
      </c>
      <c r="E267" s="217" t="s">
        <v>6488</v>
      </c>
      <c r="F267" s="218" t="s">
        <v>6489</v>
      </c>
      <c r="G267" s="219" t="s">
        <v>395</v>
      </c>
      <c r="H267" s="220">
        <v>46</v>
      </c>
      <c r="I267" s="221"/>
      <c r="J267" s="222">
        <f>ROUND(I267*H267,2)</f>
        <v>0</v>
      </c>
      <c r="K267" s="218" t="s">
        <v>341</v>
      </c>
      <c r="L267" s="46"/>
      <c r="M267" s="223" t="s">
        <v>19</v>
      </c>
      <c r="N267" s="224" t="s">
        <v>47</v>
      </c>
      <c r="O267" s="86"/>
      <c r="P267" s="225">
        <f>O267*H267</f>
        <v>0</v>
      </c>
      <c r="Q267" s="225">
        <v>5.0000000000000002E-05</v>
      </c>
      <c r="R267" s="225">
        <f>Q267*H267</f>
        <v>0.0023</v>
      </c>
      <c r="S267" s="225">
        <v>0</v>
      </c>
      <c r="T267" s="225">
        <f>S267*H267</f>
        <v>0</v>
      </c>
      <c r="U267" s="226" t="s">
        <v>19</v>
      </c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R267" s="227" t="s">
        <v>103</v>
      </c>
      <c r="AT267" s="227" t="s">
        <v>337</v>
      </c>
      <c r="AU267" s="227" t="s">
        <v>83</v>
      </c>
      <c r="AY267" s="19" t="s">
        <v>335</v>
      </c>
      <c r="BE267" s="228">
        <f>IF(N267="základní",J267,0)</f>
        <v>0</v>
      </c>
      <c r="BF267" s="228">
        <f>IF(N267="snížená",J267,0)</f>
        <v>0</v>
      </c>
      <c r="BG267" s="228">
        <f>IF(N267="zákl. přenesená",J267,0)</f>
        <v>0</v>
      </c>
      <c r="BH267" s="228">
        <f>IF(N267="sníž. přenesená",J267,0)</f>
        <v>0</v>
      </c>
      <c r="BI267" s="228">
        <f>IF(N267="nulová",J267,0)</f>
        <v>0</v>
      </c>
      <c r="BJ267" s="19" t="s">
        <v>83</v>
      </c>
      <c r="BK267" s="228">
        <f>ROUND(I267*H267,2)</f>
        <v>0</v>
      </c>
      <c r="BL267" s="19" t="s">
        <v>103</v>
      </c>
      <c r="BM267" s="227" t="s">
        <v>6490</v>
      </c>
    </row>
    <row r="268" s="2" customFormat="1">
      <c r="A268" s="40"/>
      <c r="B268" s="41"/>
      <c r="C268" s="42"/>
      <c r="D268" s="229" t="s">
        <v>343</v>
      </c>
      <c r="E268" s="42"/>
      <c r="F268" s="230" t="s">
        <v>6491</v>
      </c>
      <c r="G268" s="42"/>
      <c r="H268" s="42"/>
      <c r="I268" s="231"/>
      <c r="J268" s="42"/>
      <c r="K268" s="42"/>
      <c r="L268" s="46"/>
      <c r="M268" s="232"/>
      <c r="N268" s="233"/>
      <c r="O268" s="86"/>
      <c r="P268" s="86"/>
      <c r="Q268" s="86"/>
      <c r="R268" s="86"/>
      <c r="S268" s="86"/>
      <c r="T268" s="86"/>
      <c r="U268" s="87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T268" s="19" t="s">
        <v>343</v>
      </c>
      <c r="AU268" s="19" t="s">
        <v>83</v>
      </c>
    </row>
    <row r="269" s="2" customFormat="1">
      <c r="A269" s="40"/>
      <c r="B269" s="41"/>
      <c r="C269" s="42"/>
      <c r="D269" s="234" t="s">
        <v>345</v>
      </c>
      <c r="E269" s="42"/>
      <c r="F269" s="235" t="s">
        <v>6492</v>
      </c>
      <c r="G269" s="42"/>
      <c r="H269" s="42"/>
      <c r="I269" s="231"/>
      <c r="J269" s="42"/>
      <c r="K269" s="42"/>
      <c r="L269" s="46"/>
      <c r="M269" s="232"/>
      <c r="N269" s="233"/>
      <c r="O269" s="86"/>
      <c r="P269" s="86"/>
      <c r="Q269" s="86"/>
      <c r="R269" s="86"/>
      <c r="S269" s="86"/>
      <c r="T269" s="86"/>
      <c r="U269" s="87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T269" s="19" t="s">
        <v>345</v>
      </c>
      <c r="AU269" s="19" t="s">
        <v>83</v>
      </c>
    </row>
    <row r="270" s="2" customFormat="1" ht="16.5" customHeight="1">
      <c r="A270" s="40"/>
      <c r="B270" s="41"/>
      <c r="C270" s="216" t="s">
        <v>2440</v>
      </c>
      <c r="D270" s="216" t="s">
        <v>337</v>
      </c>
      <c r="E270" s="217" t="s">
        <v>6493</v>
      </c>
      <c r="F270" s="218" t="s">
        <v>6494</v>
      </c>
      <c r="G270" s="219" t="s">
        <v>395</v>
      </c>
      <c r="H270" s="220">
        <v>70</v>
      </c>
      <c r="I270" s="221"/>
      <c r="J270" s="222">
        <f>ROUND(I270*H270,2)</f>
        <v>0</v>
      </c>
      <c r="K270" s="218" t="s">
        <v>341</v>
      </c>
      <c r="L270" s="46"/>
      <c r="M270" s="223" t="s">
        <v>19</v>
      </c>
      <c r="N270" s="224" t="s">
        <v>47</v>
      </c>
      <c r="O270" s="86"/>
      <c r="P270" s="225">
        <f>O270*H270</f>
        <v>0</v>
      </c>
      <c r="Q270" s="225">
        <v>0.0035400000000000002</v>
      </c>
      <c r="R270" s="225">
        <f>Q270*H270</f>
        <v>0.24780000000000002</v>
      </c>
      <c r="S270" s="225">
        <v>0</v>
      </c>
      <c r="T270" s="225">
        <f>S270*H270</f>
        <v>0</v>
      </c>
      <c r="U270" s="226" t="s">
        <v>19</v>
      </c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R270" s="227" t="s">
        <v>103</v>
      </c>
      <c r="AT270" s="227" t="s">
        <v>337</v>
      </c>
      <c r="AU270" s="227" t="s">
        <v>83</v>
      </c>
      <c r="AY270" s="19" t="s">
        <v>335</v>
      </c>
      <c r="BE270" s="228">
        <f>IF(N270="základní",J270,0)</f>
        <v>0</v>
      </c>
      <c r="BF270" s="228">
        <f>IF(N270="snížená",J270,0)</f>
        <v>0</v>
      </c>
      <c r="BG270" s="228">
        <f>IF(N270="zákl. přenesená",J270,0)</f>
        <v>0</v>
      </c>
      <c r="BH270" s="228">
        <f>IF(N270="sníž. přenesená",J270,0)</f>
        <v>0</v>
      </c>
      <c r="BI270" s="228">
        <f>IF(N270="nulová",J270,0)</f>
        <v>0</v>
      </c>
      <c r="BJ270" s="19" t="s">
        <v>83</v>
      </c>
      <c r="BK270" s="228">
        <f>ROUND(I270*H270,2)</f>
        <v>0</v>
      </c>
      <c r="BL270" s="19" t="s">
        <v>103</v>
      </c>
      <c r="BM270" s="227" t="s">
        <v>6495</v>
      </c>
    </row>
    <row r="271" s="2" customFormat="1">
      <c r="A271" s="40"/>
      <c r="B271" s="41"/>
      <c r="C271" s="42"/>
      <c r="D271" s="229" t="s">
        <v>343</v>
      </c>
      <c r="E271" s="42"/>
      <c r="F271" s="230" t="s">
        <v>6496</v>
      </c>
      <c r="G271" s="42"/>
      <c r="H271" s="42"/>
      <c r="I271" s="231"/>
      <c r="J271" s="42"/>
      <c r="K271" s="42"/>
      <c r="L271" s="46"/>
      <c r="M271" s="232"/>
      <c r="N271" s="233"/>
      <c r="O271" s="86"/>
      <c r="P271" s="86"/>
      <c r="Q271" s="86"/>
      <c r="R271" s="86"/>
      <c r="S271" s="86"/>
      <c r="T271" s="86"/>
      <c r="U271" s="87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T271" s="19" t="s">
        <v>343</v>
      </c>
      <c r="AU271" s="19" t="s">
        <v>83</v>
      </c>
    </row>
    <row r="272" s="2" customFormat="1">
      <c r="A272" s="40"/>
      <c r="B272" s="41"/>
      <c r="C272" s="42"/>
      <c r="D272" s="234" t="s">
        <v>345</v>
      </c>
      <c r="E272" s="42"/>
      <c r="F272" s="235" t="s">
        <v>6497</v>
      </c>
      <c r="G272" s="42"/>
      <c r="H272" s="42"/>
      <c r="I272" s="231"/>
      <c r="J272" s="42"/>
      <c r="K272" s="42"/>
      <c r="L272" s="46"/>
      <c r="M272" s="232"/>
      <c r="N272" s="233"/>
      <c r="O272" s="86"/>
      <c r="P272" s="86"/>
      <c r="Q272" s="86"/>
      <c r="R272" s="86"/>
      <c r="S272" s="86"/>
      <c r="T272" s="86"/>
      <c r="U272" s="87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T272" s="19" t="s">
        <v>345</v>
      </c>
      <c r="AU272" s="19" t="s">
        <v>83</v>
      </c>
    </row>
    <row r="273" s="13" customFormat="1">
      <c r="A273" s="13"/>
      <c r="B273" s="236"/>
      <c r="C273" s="237"/>
      <c r="D273" s="229" t="s">
        <v>347</v>
      </c>
      <c r="E273" s="238" t="s">
        <v>6184</v>
      </c>
      <c r="F273" s="239" t="s">
        <v>6498</v>
      </c>
      <c r="G273" s="237"/>
      <c r="H273" s="240">
        <v>70</v>
      </c>
      <c r="I273" s="241"/>
      <c r="J273" s="237"/>
      <c r="K273" s="237"/>
      <c r="L273" s="242"/>
      <c r="M273" s="243"/>
      <c r="N273" s="244"/>
      <c r="O273" s="244"/>
      <c r="P273" s="244"/>
      <c r="Q273" s="244"/>
      <c r="R273" s="244"/>
      <c r="S273" s="244"/>
      <c r="T273" s="244"/>
      <c r="U273" s="245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T273" s="246" t="s">
        <v>347</v>
      </c>
      <c r="AU273" s="246" t="s">
        <v>83</v>
      </c>
      <c r="AV273" s="13" t="s">
        <v>85</v>
      </c>
      <c r="AW273" s="13" t="s">
        <v>37</v>
      </c>
      <c r="AX273" s="13" t="s">
        <v>83</v>
      </c>
      <c r="AY273" s="246" t="s">
        <v>335</v>
      </c>
    </row>
    <row r="274" s="2" customFormat="1" ht="16.5" customHeight="1">
      <c r="A274" s="40"/>
      <c r="B274" s="41"/>
      <c r="C274" s="216" t="s">
        <v>2449</v>
      </c>
      <c r="D274" s="216" t="s">
        <v>337</v>
      </c>
      <c r="E274" s="217" t="s">
        <v>6499</v>
      </c>
      <c r="F274" s="218" t="s">
        <v>6500</v>
      </c>
      <c r="G274" s="219" t="s">
        <v>395</v>
      </c>
      <c r="H274" s="220">
        <v>109.59999999999999</v>
      </c>
      <c r="I274" s="221"/>
      <c r="J274" s="222">
        <f>ROUND(I274*H274,2)</f>
        <v>0</v>
      </c>
      <c r="K274" s="218" t="s">
        <v>341</v>
      </c>
      <c r="L274" s="46"/>
      <c r="M274" s="223" t="s">
        <v>19</v>
      </c>
      <c r="N274" s="224" t="s">
        <v>47</v>
      </c>
      <c r="O274" s="86"/>
      <c r="P274" s="225">
        <f>O274*H274</f>
        <v>0</v>
      </c>
      <c r="Q274" s="225">
        <v>0.1295</v>
      </c>
      <c r="R274" s="225">
        <f>Q274*H274</f>
        <v>14.193199999999999</v>
      </c>
      <c r="S274" s="225">
        <v>0</v>
      </c>
      <c r="T274" s="225">
        <f>S274*H274</f>
        <v>0</v>
      </c>
      <c r="U274" s="226" t="s">
        <v>19</v>
      </c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R274" s="227" t="s">
        <v>103</v>
      </c>
      <c r="AT274" s="227" t="s">
        <v>337</v>
      </c>
      <c r="AU274" s="227" t="s">
        <v>83</v>
      </c>
      <c r="AY274" s="19" t="s">
        <v>335</v>
      </c>
      <c r="BE274" s="228">
        <f>IF(N274="základní",J274,0)</f>
        <v>0</v>
      </c>
      <c r="BF274" s="228">
        <f>IF(N274="snížená",J274,0)</f>
        <v>0</v>
      </c>
      <c r="BG274" s="228">
        <f>IF(N274="zákl. přenesená",J274,0)</f>
        <v>0</v>
      </c>
      <c r="BH274" s="228">
        <f>IF(N274="sníž. přenesená",J274,0)</f>
        <v>0</v>
      </c>
      <c r="BI274" s="228">
        <f>IF(N274="nulová",J274,0)</f>
        <v>0</v>
      </c>
      <c r="BJ274" s="19" t="s">
        <v>83</v>
      </c>
      <c r="BK274" s="228">
        <f>ROUND(I274*H274,2)</f>
        <v>0</v>
      </c>
      <c r="BL274" s="19" t="s">
        <v>103</v>
      </c>
      <c r="BM274" s="227" t="s">
        <v>6501</v>
      </c>
    </row>
    <row r="275" s="2" customFormat="1">
      <c r="A275" s="40"/>
      <c r="B275" s="41"/>
      <c r="C275" s="42"/>
      <c r="D275" s="229" t="s">
        <v>343</v>
      </c>
      <c r="E275" s="42"/>
      <c r="F275" s="230" t="s">
        <v>6502</v>
      </c>
      <c r="G275" s="42"/>
      <c r="H275" s="42"/>
      <c r="I275" s="231"/>
      <c r="J275" s="42"/>
      <c r="K275" s="42"/>
      <c r="L275" s="46"/>
      <c r="M275" s="232"/>
      <c r="N275" s="233"/>
      <c r="O275" s="86"/>
      <c r="P275" s="86"/>
      <c r="Q275" s="86"/>
      <c r="R275" s="86"/>
      <c r="S275" s="86"/>
      <c r="T275" s="86"/>
      <c r="U275" s="87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T275" s="19" t="s">
        <v>343</v>
      </c>
      <c r="AU275" s="19" t="s">
        <v>83</v>
      </c>
    </row>
    <row r="276" s="2" customFormat="1">
      <c r="A276" s="40"/>
      <c r="B276" s="41"/>
      <c r="C276" s="42"/>
      <c r="D276" s="234" t="s">
        <v>345</v>
      </c>
      <c r="E276" s="42"/>
      <c r="F276" s="235" t="s">
        <v>6503</v>
      </c>
      <c r="G276" s="42"/>
      <c r="H276" s="42"/>
      <c r="I276" s="231"/>
      <c r="J276" s="42"/>
      <c r="K276" s="42"/>
      <c r="L276" s="46"/>
      <c r="M276" s="232"/>
      <c r="N276" s="233"/>
      <c r="O276" s="86"/>
      <c r="P276" s="86"/>
      <c r="Q276" s="86"/>
      <c r="R276" s="86"/>
      <c r="S276" s="86"/>
      <c r="T276" s="86"/>
      <c r="U276" s="87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T276" s="19" t="s">
        <v>345</v>
      </c>
      <c r="AU276" s="19" t="s">
        <v>83</v>
      </c>
    </row>
    <row r="277" s="2" customFormat="1" ht="16.5" customHeight="1">
      <c r="A277" s="40"/>
      <c r="B277" s="41"/>
      <c r="C277" s="257" t="s">
        <v>663</v>
      </c>
      <c r="D277" s="257" t="s">
        <v>395</v>
      </c>
      <c r="E277" s="258" t="s">
        <v>6504</v>
      </c>
      <c r="F277" s="259" t="s">
        <v>6505</v>
      </c>
      <c r="G277" s="260" t="s">
        <v>395</v>
      </c>
      <c r="H277" s="261">
        <v>34.68</v>
      </c>
      <c r="I277" s="262"/>
      <c r="J277" s="263">
        <f>ROUND(I277*H277,2)</f>
        <v>0</v>
      </c>
      <c r="K277" s="259" t="s">
        <v>341</v>
      </c>
      <c r="L277" s="264"/>
      <c r="M277" s="265" t="s">
        <v>19</v>
      </c>
      <c r="N277" s="266" t="s">
        <v>47</v>
      </c>
      <c r="O277" s="86"/>
      <c r="P277" s="225">
        <f>O277*H277</f>
        <v>0</v>
      </c>
      <c r="Q277" s="225">
        <v>0.044999999999999998</v>
      </c>
      <c r="R277" s="225">
        <f>Q277*H277</f>
        <v>1.5606</v>
      </c>
      <c r="S277" s="225">
        <v>0</v>
      </c>
      <c r="T277" s="225">
        <f>S277*H277</f>
        <v>0</v>
      </c>
      <c r="U277" s="226" t="s">
        <v>19</v>
      </c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R277" s="227" t="s">
        <v>394</v>
      </c>
      <c r="AT277" s="227" t="s">
        <v>395</v>
      </c>
      <c r="AU277" s="227" t="s">
        <v>83</v>
      </c>
      <c r="AY277" s="19" t="s">
        <v>335</v>
      </c>
      <c r="BE277" s="228">
        <f>IF(N277="základní",J277,0)</f>
        <v>0</v>
      </c>
      <c r="BF277" s="228">
        <f>IF(N277="snížená",J277,0)</f>
        <v>0</v>
      </c>
      <c r="BG277" s="228">
        <f>IF(N277="zákl. přenesená",J277,0)</f>
        <v>0</v>
      </c>
      <c r="BH277" s="228">
        <f>IF(N277="sníž. přenesená",J277,0)</f>
        <v>0</v>
      </c>
      <c r="BI277" s="228">
        <f>IF(N277="nulová",J277,0)</f>
        <v>0</v>
      </c>
      <c r="BJ277" s="19" t="s">
        <v>83</v>
      </c>
      <c r="BK277" s="228">
        <f>ROUND(I277*H277,2)</f>
        <v>0</v>
      </c>
      <c r="BL277" s="19" t="s">
        <v>103</v>
      </c>
      <c r="BM277" s="227" t="s">
        <v>6506</v>
      </c>
    </row>
    <row r="278" s="2" customFormat="1">
      <c r="A278" s="40"/>
      <c r="B278" s="41"/>
      <c r="C278" s="42"/>
      <c r="D278" s="229" t="s">
        <v>343</v>
      </c>
      <c r="E278" s="42"/>
      <c r="F278" s="230" t="s">
        <v>6505</v>
      </c>
      <c r="G278" s="42"/>
      <c r="H278" s="42"/>
      <c r="I278" s="231"/>
      <c r="J278" s="42"/>
      <c r="K278" s="42"/>
      <c r="L278" s="46"/>
      <c r="M278" s="232"/>
      <c r="N278" s="233"/>
      <c r="O278" s="86"/>
      <c r="P278" s="86"/>
      <c r="Q278" s="86"/>
      <c r="R278" s="86"/>
      <c r="S278" s="86"/>
      <c r="T278" s="86"/>
      <c r="U278" s="87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T278" s="19" t="s">
        <v>343</v>
      </c>
      <c r="AU278" s="19" t="s">
        <v>83</v>
      </c>
    </row>
    <row r="279" s="2" customFormat="1" ht="16.5" customHeight="1">
      <c r="A279" s="40"/>
      <c r="B279" s="41"/>
      <c r="C279" s="257" t="s">
        <v>675</v>
      </c>
      <c r="D279" s="257" t="s">
        <v>395</v>
      </c>
      <c r="E279" s="258" t="s">
        <v>6507</v>
      </c>
      <c r="F279" s="259" t="s">
        <v>6508</v>
      </c>
      <c r="G279" s="260" t="s">
        <v>395</v>
      </c>
      <c r="H279" s="261">
        <v>77.111999999999995</v>
      </c>
      <c r="I279" s="262"/>
      <c r="J279" s="263">
        <f>ROUND(I279*H279,2)</f>
        <v>0</v>
      </c>
      <c r="K279" s="259" t="s">
        <v>341</v>
      </c>
      <c r="L279" s="264"/>
      <c r="M279" s="265" t="s">
        <v>19</v>
      </c>
      <c r="N279" s="266" t="s">
        <v>47</v>
      </c>
      <c r="O279" s="86"/>
      <c r="P279" s="225">
        <f>O279*H279</f>
        <v>0</v>
      </c>
      <c r="Q279" s="225">
        <v>0.021999999999999999</v>
      </c>
      <c r="R279" s="225">
        <f>Q279*H279</f>
        <v>1.6964639999999998</v>
      </c>
      <c r="S279" s="225">
        <v>0</v>
      </c>
      <c r="T279" s="225">
        <f>S279*H279</f>
        <v>0</v>
      </c>
      <c r="U279" s="226" t="s">
        <v>19</v>
      </c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R279" s="227" t="s">
        <v>394</v>
      </c>
      <c r="AT279" s="227" t="s">
        <v>395</v>
      </c>
      <c r="AU279" s="227" t="s">
        <v>83</v>
      </c>
      <c r="AY279" s="19" t="s">
        <v>335</v>
      </c>
      <c r="BE279" s="228">
        <f>IF(N279="základní",J279,0)</f>
        <v>0</v>
      </c>
      <c r="BF279" s="228">
        <f>IF(N279="snížená",J279,0)</f>
        <v>0</v>
      </c>
      <c r="BG279" s="228">
        <f>IF(N279="zákl. přenesená",J279,0)</f>
        <v>0</v>
      </c>
      <c r="BH279" s="228">
        <f>IF(N279="sníž. přenesená",J279,0)</f>
        <v>0</v>
      </c>
      <c r="BI279" s="228">
        <f>IF(N279="nulová",J279,0)</f>
        <v>0</v>
      </c>
      <c r="BJ279" s="19" t="s">
        <v>83</v>
      </c>
      <c r="BK279" s="228">
        <f>ROUND(I279*H279,2)</f>
        <v>0</v>
      </c>
      <c r="BL279" s="19" t="s">
        <v>103</v>
      </c>
      <c r="BM279" s="227" t="s">
        <v>6509</v>
      </c>
    </row>
    <row r="280" s="2" customFormat="1">
      <c r="A280" s="40"/>
      <c r="B280" s="41"/>
      <c r="C280" s="42"/>
      <c r="D280" s="229" t="s">
        <v>343</v>
      </c>
      <c r="E280" s="42"/>
      <c r="F280" s="230" t="s">
        <v>6508</v>
      </c>
      <c r="G280" s="42"/>
      <c r="H280" s="42"/>
      <c r="I280" s="231"/>
      <c r="J280" s="42"/>
      <c r="K280" s="42"/>
      <c r="L280" s="46"/>
      <c r="M280" s="232"/>
      <c r="N280" s="233"/>
      <c r="O280" s="86"/>
      <c r="P280" s="86"/>
      <c r="Q280" s="86"/>
      <c r="R280" s="86"/>
      <c r="S280" s="86"/>
      <c r="T280" s="86"/>
      <c r="U280" s="87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T280" s="19" t="s">
        <v>343</v>
      </c>
      <c r="AU280" s="19" t="s">
        <v>83</v>
      </c>
    </row>
    <row r="281" s="13" customFormat="1">
      <c r="A281" s="13"/>
      <c r="B281" s="236"/>
      <c r="C281" s="237"/>
      <c r="D281" s="229" t="s">
        <v>347</v>
      </c>
      <c r="E281" s="238" t="s">
        <v>6185</v>
      </c>
      <c r="F281" s="239" t="s">
        <v>6510</v>
      </c>
      <c r="G281" s="237"/>
      <c r="H281" s="240">
        <v>75.599999999999994</v>
      </c>
      <c r="I281" s="241"/>
      <c r="J281" s="237"/>
      <c r="K281" s="237"/>
      <c r="L281" s="242"/>
      <c r="M281" s="243"/>
      <c r="N281" s="244"/>
      <c r="O281" s="244"/>
      <c r="P281" s="244"/>
      <c r="Q281" s="244"/>
      <c r="R281" s="244"/>
      <c r="S281" s="244"/>
      <c r="T281" s="244"/>
      <c r="U281" s="245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T281" s="246" t="s">
        <v>347</v>
      </c>
      <c r="AU281" s="246" t="s">
        <v>83</v>
      </c>
      <c r="AV281" s="13" t="s">
        <v>85</v>
      </c>
      <c r="AW281" s="13" t="s">
        <v>37</v>
      </c>
      <c r="AX281" s="13" t="s">
        <v>76</v>
      </c>
      <c r="AY281" s="246" t="s">
        <v>335</v>
      </c>
    </row>
    <row r="282" s="13" customFormat="1">
      <c r="A282" s="13"/>
      <c r="B282" s="236"/>
      <c r="C282" s="237"/>
      <c r="D282" s="229" t="s">
        <v>347</v>
      </c>
      <c r="E282" s="238" t="s">
        <v>6511</v>
      </c>
      <c r="F282" s="239" t="s">
        <v>6512</v>
      </c>
      <c r="G282" s="237"/>
      <c r="H282" s="240">
        <v>77.111999999999995</v>
      </c>
      <c r="I282" s="241"/>
      <c r="J282" s="237"/>
      <c r="K282" s="237"/>
      <c r="L282" s="242"/>
      <c r="M282" s="243"/>
      <c r="N282" s="244"/>
      <c r="O282" s="244"/>
      <c r="P282" s="244"/>
      <c r="Q282" s="244"/>
      <c r="R282" s="244"/>
      <c r="S282" s="244"/>
      <c r="T282" s="244"/>
      <c r="U282" s="245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T282" s="246" t="s">
        <v>347</v>
      </c>
      <c r="AU282" s="246" t="s">
        <v>83</v>
      </c>
      <c r="AV282" s="13" t="s">
        <v>85</v>
      </c>
      <c r="AW282" s="13" t="s">
        <v>37</v>
      </c>
      <c r="AX282" s="13" t="s">
        <v>83</v>
      </c>
      <c r="AY282" s="246" t="s">
        <v>335</v>
      </c>
    </row>
    <row r="283" s="2" customFormat="1" ht="16.5" customHeight="1">
      <c r="A283" s="40"/>
      <c r="B283" s="41"/>
      <c r="C283" s="216" t="s">
        <v>679</v>
      </c>
      <c r="D283" s="216" t="s">
        <v>337</v>
      </c>
      <c r="E283" s="217" t="s">
        <v>6513</v>
      </c>
      <c r="F283" s="218" t="s">
        <v>6514</v>
      </c>
      <c r="G283" s="219" t="s">
        <v>395</v>
      </c>
      <c r="H283" s="220">
        <v>137</v>
      </c>
      <c r="I283" s="221"/>
      <c r="J283" s="222">
        <f>ROUND(I283*H283,2)</f>
        <v>0</v>
      </c>
      <c r="K283" s="218" t="s">
        <v>19</v>
      </c>
      <c r="L283" s="46"/>
      <c r="M283" s="223" t="s">
        <v>19</v>
      </c>
      <c r="N283" s="224" t="s">
        <v>47</v>
      </c>
      <c r="O283" s="86"/>
      <c r="P283" s="225">
        <f>O283*H283</f>
        <v>0</v>
      </c>
      <c r="Q283" s="225">
        <v>0.14066999999999999</v>
      </c>
      <c r="R283" s="225">
        <f>Q283*H283</f>
        <v>19.271789999999999</v>
      </c>
      <c r="S283" s="225">
        <v>0</v>
      </c>
      <c r="T283" s="225">
        <f>S283*H283</f>
        <v>0</v>
      </c>
      <c r="U283" s="226" t="s">
        <v>19</v>
      </c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R283" s="227" t="s">
        <v>103</v>
      </c>
      <c r="AT283" s="227" t="s">
        <v>337</v>
      </c>
      <c r="AU283" s="227" t="s">
        <v>83</v>
      </c>
      <c r="AY283" s="19" t="s">
        <v>335</v>
      </c>
      <c r="BE283" s="228">
        <f>IF(N283="základní",J283,0)</f>
        <v>0</v>
      </c>
      <c r="BF283" s="228">
        <f>IF(N283="snížená",J283,0)</f>
        <v>0</v>
      </c>
      <c r="BG283" s="228">
        <f>IF(N283="zákl. přenesená",J283,0)</f>
        <v>0</v>
      </c>
      <c r="BH283" s="228">
        <f>IF(N283="sníž. přenesená",J283,0)</f>
        <v>0</v>
      </c>
      <c r="BI283" s="228">
        <f>IF(N283="nulová",J283,0)</f>
        <v>0</v>
      </c>
      <c r="BJ283" s="19" t="s">
        <v>83</v>
      </c>
      <c r="BK283" s="228">
        <f>ROUND(I283*H283,2)</f>
        <v>0</v>
      </c>
      <c r="BL283" s="19" t="s">
        <v>103</v>
      </c>
      <c r="BM283" s="227" t="s">
        <v>6515</v>
      </c>
    </row>
    <row r="284" s="2" customFormat="1">
      <c r="A284" s="40"/>
      <c r="B284" s="41"/>
      <c r="C284" s="42"/>
      <c r="D284" s="229" t="s">
        <v>343</v>
      </c>
      <c r="E284" s="42"/>
      <c r="F284" s="230" t="s">
        <v>6516</v>
      </c>
      <c r="G284" s="42"/>
      <c r="H284" s="42"/>
      <c r="I284" s="231"/>
      <c r="J284" s="42"/>
      <c r="K284" s="42"/>
      <c r="L284" s="46"/>
      <c r="M284" s="232"/>
      <c r="N284" s="233"/>
      <c r="O284" s="86"/>
      <c r="P284" s="86"/>
      <c r="Q284" s="86"/>
      <c r="R284" s="86"/>
      <c r="S284" s="86"/>
      <c r="T284" s="86"/>
      <c r="U284" s="87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T284" s="19" t="s">
        <v>343</v>
      </c>
      <c r="AU284" s="19" t="s">
        <v>83</v>
      </c>
    </row>
    <row r="285" s="2" customFormat="1">
      <c r="A285" s="40"/>
      <c r="B285" s="41"/>
      <c r="C285" s="42"/>
      <c r="D285" s="229" t="s">
        <v>928</v>
      </c>
      <c r="E285" s="42"/>
      <c r="F285" s="289" t="s">
        <v>6517</v>
      </c>
      <c r="G285" s="42"/>
      <c r="H285" s="42"/>
      <c r="I285" s="231"/>
      <c r="J285" s="42"/>
      <c r="K285" s="42"/>
      <c r="L285" s="46"/>
      <c r="M285" s="232"/>
      <c r="N285" s="233"/>
      <c r="O285" s="86"/>
      <c r="P285" s="86"/>
      <c r="Q285" s="86"/>
      <c r="R285" s="86"/>
      <c r="S285" s="86"/>
      <c r="T285" s="86"/>
      <c r="U285" s="87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T285" s="19" t="s">
        <v>928</v>
      </c>
      <c r="AU285" s="19" t="s">
        <v>83</v>
      </c>
    </row>
    <row r="286" s="13" customFormat="1">
      <c r="A286" s="13"/>
      <c r="B286" s="236"/>
      <c r="C286" s="237"/>
      <c r="D286" s="229" t="s">
        <v>347</v>
      </c>
      <c r="E286" s="238" t="s">
        <v>6518</v>
      </c>
      <c r="F286" s="239" t="s">
        <v>6519</v>
      </c>
      <c r="G286" s="237"/>
      <c r="H286" s="240">
        <v>102</v>
      </c>
      <c r="I286" s="241"/>
      <c r="J286" s="237"/>
      <c r="K286" s="237"/>
      <c r="L286" s="242"/>
      <c r="M286" s="243"/>
      <c r="N286" s="244"/>
      <c r="O286" s="244"/>
      <c r="P286" s="244"/>
      <c r="Q286" s="244"/>
      <c r="R286" s="244"/>
      <c r="S286" s="244"/>
      <c r="T286" s="244"/>
      <c r="U286" s="245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T286" s="246" t="s">
        <v>347</v>
      </c>
      <c r="AU286" s="246" t="s">
        <v>83</v>
      </c>
      <c r="AV286" s="13" t="s">
        <v>85</v>
      </c>
      <c r="AW286" s="13" t="s">
        <v>37</v>
      </c>
      <c r="AX286" s="13" t="s">
        <v>76</v>
      </c>
      <c r="AY286" s="246" t="s">
        <v>335</v>
      </c>
    </row>
    <row r="287" s="13" customFormat="1">
      <c r="A287" s="13"/>
      <c r="B287" s="236"/>
      <c r="C287" s="237"/>
      <c r="D287" s="229" t="s">
        <v>347</v>
      </c>
      <c r="E287" s="238" t="s">
        <v>6199</v>
      </c>
      <c r="F287" s="239" t="s">
        <v>6520</v>
      </c>
      <c r="G287" s="237"/>
      <c r="H287" s="240">
        <v>35</v>
      </c>
      <c r="I287" s="241"/>
      <c r="J287" s="237"/>
      <c r="K287" s="237"/>
      <c r="L287" s="242"/>
      <c r="M287" s="243"/>
      <c r="N287" s="244"/>
      <c r="O287" s="244"/>
      <c r="P287" s="244"/>
      <c r="Q287" s="244"/>
      <c r="R287" s="244"/>
      <c r="S287" s="244"/>
      <c r="T287" s="244"/>
      <c r="U287" s="245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T287" s="246" t="s">
        <v>347</v>
      </c>
      <c r="AU287" s="246" t="s">
        <v>83</v>
      </c>
      <c r="AV287" s="13" t="s">
        <v>85</v>
      </c>
      <c r="AW287" s="13" t="s">
        <v>37</v>
      </c>
      <c r="AX287" s="13" t="s">
        <v>76</v>
      </c>
      <c r="AY287" s="246" t="s">
        <v>335</v>
      </c>
    </row>
    <row r="288" s="13" customFormat="1">
      <c r="A288" s="13"/>
      <c r="B288" s="236"/>
      <c r="C288" s="237"/>
      <c r="D288" s="229" t="s">
        <v>347</v>
      </c>
      <c r="E288" s="238" t="s">
        <v>6521</v>
      </c>
      <c r="F288" s="239" t="s">
        <v>6522</v>
      </c>
      <c r="G288" s="237"/>
      <c r="H288" s="240">
        <v>137</v>
      </c>
      <c r="I288" s="241"/>
      <c r="J288" s="237"/>
      <c r="K288" s="237"/>
      <c r="L288" s="242"/>
      <c r="M288" s="243"/>
      <c r="N288" s="244"/>
      <c r="O288" s="244"/>
      <c r="P288" s="244"/>
      <c r="Q288" s="244"/>
      <c r="R288" s="244"/>
      <c r="S288" s="244"/>
      <c r="T288" s="244"/>
      <c r="U288" s="245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T288" s="246" t="s">
        <v>347</v>
      </c>
      <c r="AU288" s="246" t="s">
        <v>83</v>
      </c>
      <c r="AV288" s="13" t="s">
        <v>85</v>
      </c>
      <c r="AW288" s="13" t="s">
        <v>37</v>
      </c>
      <c r="AX288" s="13" t="s">
        <v>83</v>
      </c>
      <c r="AY288" s="246" t="s">
        <v>335</v>
      </c>
    </row>
    <row r="289" s="2" customFormat="1" ht="16.5" customHeight="1">
      <c r="A289" s="40"/>
      <c r="B289" s="41"/>
      <c r="C289" s="257" t="s">
        <v>686</v>
      </c>
      <c r="D289" s="257" t="s">
        <v>395</v>
      </c>
      <c r="E289" s="258" t="s">
        <v>6523</v>
      </c>
      <c r="F289" s="259" t="s">
        <v>6524</v>
      </c>
      <c r="G289" s="260" t="s">
        <v>395</v>
      </c>
      <c r="H289" s="261">
        <v>27.399999999999999</v>
      </c>
      <c r="I289" s="262"/>
      <c r="J289" s="263">
        <f>ROUND(I289*H289,2)</f>
        <v>0</v>
      </c>
      <c r="K289" s="259" t="s">
        <v>19</v>
      </c>
      <c r="L289" s="264"/>
      <c r="M289" s="265" t="s">
        <v>19</v>
      </c>
      <c r="N289" s="266" t="s">
        <v>47</v>
      </c>
      <c r="O289" s="86"/>
      <c r="P289" s="225">
        <f>O289*H289</f>
        <v>0</v>
      </c>
      <c r="Q289" s="225">
        <v>0.125</v>
      </c>
      <c r="R289" s="225">
        <f>Q289*H289</f>
        <v>3.4249999999999998</v>
      </c>
      <c r="S289" s="225">
        <v>0</v>
      </c>
      <c r="T289" s="225">
        <f>S289*H289</f>
        <v>0</v>
      </c>
      <c r="U289" s="226" t="s">
        <v>19</v>
      </c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R289" s="227" t="s">
        <v>394</v>
      </c>
      <c r="AT289" s="227" t="s">
        <v>395</v>
      </c>
      <c r="AU289" s="227" t="s">
        <v>83</v>
      </c>
      <c r="AY289" s="19" t="s">
        <v>335</v>
      </c>
      <c r="BE289" s="228">
        <f>IF(N289="základní",J289,0)</f>
        <v>0</v>
      </c>
      <c r="BF289" s="228">
        <f>IF(N289="snížená",J289,0)</f>
        <v>0</v>
      </c>
      <c r="BG289" s="228">
        <f>IF(N289="zákl. přenesená",J289,0)</f>
        <v>0</v>
      </c>
      <c r="BH289" s="228">
        <f>IF(N289="sníž. přenesená",J289,0)</f>
        <v>0</v>
      </c>
      <c r="BI289" s="228">
        <f>IF(N289="nulová",J289,0)</f>
        <v>0</v>
      </c>
      <c r="BJ289" s="19" t="s">
        <v>83</v>
      </c>
      <c r="BK289" s="228">
        <f>ROUND(I289*H289,2)</f>
        <v>0</v>
      </c>
      <c r="BL289" s="19" t="s">
        <v>103</v>
      </c>
      <c r="BM289" s="227" t="s">
        <v>6525</v>
      </c>
    </row>
    <row r="290" s="2" customFormat="1">
      <c r="A290" s="40"/>
      <c r="B290" s="41"/>
      <c r="C290" s="42"/>
      <c r="D290" s="229" t="s">
        <v>343</v>
      </c>
      <c r="E290" s="42"/>
      <c r="F290" s="230" t="s">
        <v>6526</v>
      </c>
      <c r="G290" s="42"/>
      <c r="H290" s="42"/>
      <c r="I290" s="231"/>
      <c r="J290" s="42"/>
      <c r="K290" s="42"/>
      <c r="L290" s="46"/>
      <c r="M290" s="232"/>
      <c r="N290" s="233"/>
      <c r="O290" s="86"/>
      <c r="P290" s="86"/>
      <c r="Q290" s="86"/>
      <c r="R290" s="86"/>
      <c r="S290" s="86"/>
      <c r="T290" s="86"/>
      <c r="U290" s="87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T290" s="19" t="s">
        <v>343</v>
      </c>
      <c r="AU290" s="19" t="s">
        <v>83</v>
      </c>
    </row>
    <row r="291" s="2" customFormat="1">
      <c r="A291" s="40"/>
      <c r="B291" s="41"/>
      <c r="C291" s="42"/>
      <c r="D291" s="229" t="s">
        <v>928</v>
      </c>
      <c r="E291" s="42"/>
      <c r="F291" s="289" t="s">
        <v>6527</v>
      </c>
      <c r="G291" s="42"/>
      <c r="H291" s="42"/>
      <c r="I291" s="231"/>
      <c r="J291" s="42"/>
      <c r="K291" s="42"/>
      <c r="L291" s="46"/>
      <c r="M291" s="232"/>
      <c r="N291" s="233"/>
      <c r="O291" s="86"/>
      <c r="P291" s="86"/>
      <c r="Q291" s="86"/>
      <c r="R291" s="86"/>
      <c r="S291" s="86"/>
      <c r="T291" s="86"/>
      <c r="U291" s="87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T291" s="19" t="s">
        <v>928</v>
      </c>
      <c r="AU291" s="19" t="s">
        <v>83</v>
      </c>
    </row>
    <row r="292" s="13" customFormat="1">
      <c r="A292" s="13"/>
      <c r="B292" s="236"/>
      <c r="C292" s="237"/>
      <c r="D292" s="229" t="s">
        <v>347</v>
      </c>
      <c r="E292" s="238" t="s">
        <v>6528</v>
      </c>
      <c r="F292" s="239" t="s">
        <v>6529</v>
      </c>
      <c r="G292" s="237"/>
      <c r="H292" s="240">
        <v>27.399999999999999</v>
      </c>
      <c r="I292" s="241"/>
      <c r="J292" s="237"/>
      <c r="K292" s="237"/>
      <c r="L292" s="242"/>
      <c r="M292" s="243"/>
      <c r="N292" s="244"/>
      <c r="O292" s="244"/>
      <c r="P292" s="244"/>
      <c r="Q292" s="244"/>
      <c r="R292" s="244"/>
      <c r="S292" s="244"/>
      <c r="T292" s="244"/>
      <c r="U292" s="245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T292" s="246" t="s">
        <v>347</v>
      </c>
      <c r="AU292" s="246" t="s">
        <v>83</v>
      </c>
      <c r="AV292" s="13" t="s">
        <v>85</v>
      </c>
      <c r="AW292" s="13" t="s">
        <v>37</v>
      </c>
      <c r="AX292" s="13" t="s">
        <v>83</v>
      </c>
      <c r="AY292" s="246" t="s">
        <v>335</v>
      </c>
    </row>
    <row r="293" s="2" customFormat="1" ht="16.5" customHeight="1">
      <c r="A293" s="40"/>
      <c r="B293" s="41"/>
      <c r="C293" s="216" t="s">
        <v>699</v>
      </c>
      <c r="D293" s="216" t="s">
        <v>337</v>
      </c>
      <c r="E293" s="217" t="s">
        <v>6530</v>
      </c>
      <c r="F293" s="218" t="s">
        <v>6514</v>
      </c>
      <c r="G293" s="219" t="s">
        <v>395</v>
      </c>
      <c r="H293" s="220">
        <v>50</v>
      </c>
      <c r="I293" s="221"/>
      <c r="J293" s="222">
        <f>ROUND(I293*H293,2)</f>
        <v>0</v>
      </c>
      <c r="K293" s="218" t="s">
        <v>341</v>
      </c>
      <c r="L293" s="46"/>
      <c r="M293" s="223" t="s">
        <v>19</v>
      </c>
      <c r="N293" s="224" t="s">
        <v>47</v>
      </c>
      <c r="O293" s="86"/>
      <c r="P293" s="225">
        <f>O293*H293</f>
        <v>0</v>
      </c>
      <c r="Q293" s="225">
        <v>0.14066999999999999</v>
      </c>
      <c r="R293" s="225">
        <f>Q293*H293</f>
        <v>7.0334999999999992</v>
      </c>
      <c r="S293" s="225">
        <v>0</v>
      </c>
      <c r="T293" s="225">
        <f>S293*H293</f>
        <v>0</v>
      </c>
      <c r="U293" s="226" t="s">
        <v>19</v>
      </c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R293" s="227" t="s">
        <v>103</v>
      </c>
      <c r="AT293" s="227" t="s">
        <v>337</v>
      </c>
      <c r="AU293" s="227" t="s">
        <v>83</v>
      </c>
      <c r="AY293" s="19" t="s">
        <v>335</v>
      </c>
      <c r="BE293" s="228">
        <f>IF(N293="základní",J293,0)</f>
        <v>0</v>
      </c>
      <c r="BF293" s="228">
        <f>IF(N293="snížená",J293,0)</f>
        <v>0</v>
      </c>
      <c r="BG293" s="228">
        <f>IF(N293="zákl. přenesená",J293,0)</f>
        <v>0</v>
      </c>
      <c r="BH293" s="228">
        <f>IF(N293="sníž. přenesená",J293,0)</f>
        <v>0</v>
      </c>
      <c r="BI293" s="228">
        <f>IF(N293="nulová",J293,0)</f>
        <v>0</v>
      </c>
      <c r="BJ293" s="19" t="s">
        <v>83</v>
      </c>
      <c r="BK293" s="228">
        <f>ROUND(I293*H293,2)</f>
        <v>0</v>
      </c>
      <c r="BL293" s="19" t="s">
        <v>103</v>
      </c>
      <c r="BM293" s="227" t="s">
        <v>6531</v>
      </c>
    </row>
    <row r="294" s="2" customFormat="1">
      <c r="A294" s="40"/>
      <c r="B294" s="41"/>
      <c r="C294" s="42"/>
      <c r="D294" s="229" t="s">
        <v>343</v>
      </c>
      <c r="E294" s="42"/>
      <c r="F294" s="230" t="s">
        <v>6516</v>
      </c>
      <c r="G294" s="42"/>
      <c r="H294" s="42"/>
      <c r="I294" s="231"/>
      <c r="J294" s="42"/>
      <c r="K294" s="42"/>
      <c r="L294" s="46"/>
      <c r="M294" s="232"/>
      <c r="N294" s="233"/>
      <c r="O294" s="86"/>
      <c r="P294" s="86"/>
      <c r="Q294" s="86"/>
      <c r="R294" s="86"/>
      <c r="S294" s="86"/>
      <c r="T294" s="86"/>
      <c r="U294" s="87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T294" s="19" t="s">
        <v>343</v>
      </c>
      <c r="AU294" s="19" t="s">
        <v>83</v>
      </c>
    </row>
    <row r="295" s="2" customFormat="1">
      <c r="A295" s="40"/>
      <c r="B295" s="41"/>
      <c r="C295" s="42"/>
      <c r="D295" s="234" t="s">
        <v>345</v>
      </c>
      <c r="E295" s="42"/>
      <c r="F295" s="235" t="s">
        <v>6532</v>
      </c>
      <c r="G295" s="42"/>
      <c r="H295" s="42"/>
      <c r="I295" s="231"/>
      <c r="J295" s="42"/>
      <c r="K295" s="42"/>
      <c r="L295" s="46"/>
      <c r="M295" s="232"/>
      <c r="N295" s="233"/>
      <c r="O295" s="86"/>
      <c r="P295" s="86"/>
      <c r="Q295" s="86"/>
      <c r="R295" s="86"/>
      <c r="S295" s="86"/>
      <c r="T295" s="86"/>
      <c r="U295" s="87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T295" s="19" t="s">
        <v>345</v>
      </c>
      <c r="AU295" s="19" t="s">
        <v>83</v>
      </c>
    </row>
    <row r="296" s="13" customFormat="1">
      <c r="A296" s="13"/>
      <c r="B296" s="236"/>
      <c r="C296" s="237"/>
      <c r="D296" s="229" t="s">
        <v>347</v>
      </c>
      <c r="E296" s="238" t="s">
        <v>6533</v>
      </c>
      <c r="F296" s="239" t="s">
        <v>6534</v>
      </c>
      <c r="G296" s="237"/>
      <c r="H296" s="240">
        <v>50</v>
      </c>
      <c r="I296" s="241"/>
      <c r="J296" s="237"/>
      <c r="K296" s="237"/>
      <c r="L296" s="242"/>
      <c r="M296" s="243"/>
      <c r="N296" s="244"/>
      <c r="O296" s="244"/>
      <c r="P296" s="244"/>
      <c r="Q296" s="244"/>
      <c r="R296" s="244"/>
      <c r="S296" s="244"/>
      <c r="T296" s="244"/>
      <c r="U296" s="245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T296" s="246" t="s">
        <v>347</v>
      </c>
      <c r="AU296" s="246" t="s">
        <v>83</v>
      </c>
      <c r="AV296" s="13" t="s">
        <v>85</v>
      </c>
      <c r="AW296" s="13" t="s">
        <v>37</v>
      </c>
      <c r="AX296" s="13" t="s">
        <v>83</v>
      </c>
      <c r="AY296" s="246" t="s">
        <v>335</v>
      </c>
    </row>
    <row r="297" s="2" customFormat="1" ht="16.5" customHeight="1">
      <c r="A297" s="40"/>
      <c r="B297" s="41"/>
      <c r="C297" s="257" t="s">
        <v>706</v>
      </c>
      <c r="D297" s="257" t="s">
        <v>395</v>
      </c>
      <c r="E297" s="258" t="s">
        <v>6535</v>
      </c>
      <c r="F297" s="259" t="s">
        <v>6536</v>
      </c>
      <c r="G297" s="260" t="s">
        <v>395</v>
      </c>
      <c r="H297" s="261">
        <v>51</v>
      </c>
      <c r="I297" s="262"/>
      <c r="J297" s="263">
        <f>ROUND(I297*H297,2)</f>
        <v>0</v>
      </c>
      <c r="K297" s="259" t="s">
        <v>341</v>
      </c>
      <c r="L297" s="264"/>
      <c r="M297" s="265" t="s">
        <v>19</v>
      </c>
      <c r="N297" s="266" t="s">
        <v>47</v>
      </c>
      <c r="O297" s="86"/>
      <c r="P297" s="225">
        <f>O297*H297</f>
        <v>0</v>
      </c>
      <c r="Q297" s="225">
        <v>0.104</v>
      </c>
      <c r="R297" s="225">
        <f>Q297*H297</f>
        <v>5.3039999999999994</v>
      </c>
      <c r="S297" s="225">
        <v>0</v>
      </c>
      <c r="T297" s="225">
        <f>S297*H297</f>
        <v>0</v>
      </c>
      <c r="U297" s="226" t="s">
        <v>19</v>
      </c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R297" s="227" t="s">
        <v>394</v>
      </c>
      <c r="AT297" s="227" t="s">
        <v>395</v>
      </c>
      <c r="AU297" s="227" t="s">
        <v>83</v>
      </c>
      <c r="AY297" s="19" t="s">
        <v>335</v>
      </c>
      <c r="BE297" s="228">
        <f>IF(N297="základní",J297,0)</f>
        <v>0</v>
      </c>
      <c r="BF297" s="228">
        <f>IF(N297="snížená",J297,0)</f>
        <v>0</v>
      </c>
      <c r="BG297" s="228">
        <f>IF(N297="zákl. přenesená",J297,0)</f>
        <v>0</v>
      </c>
      <c r="BH297" s="228">
        <f>IF(N297="sníž. přenesená",J297,0)</f>
        <v>0</v>
      </c>
      <c r="BI297" s="228">
        <f>IF(N297="nulová",J297,0)</f>
        <v>0</v>
      </c>
      <c r="BJ297" s="19" t="s">
        <v>83</v>
      </c>
      <c r="BK297" s="228">
        <f>ROUND(I297*H297,2)</f>
        <v>0</v>
      </c>
      <c r="BL297" s="19" t="s">
        <v>103</v>
      </c>
      <c r="BM297" s="227" t="s">
        <v>6537</v>
      </c>
    </row>
    <row r="298" s="2" customFormat="1">
      <c r="A298" s="40"/>
      <c r="B298" s="41"/>
      <c r="C298" s="42"/>
      <c r="D298" s="229" t="s">
        <v>343</v>
      </c>
      <c r="E298" s="42"/>
      <c r="F298" s="230" t="s">
        <v>6536</v>
      </c>
      <c r="G298" s="42"/>
      <c r="H298" s="42"/>
      <c r="I298" s="231"/>
      <c r="J298" s="42"/>
      <c r="K298" s="42"/>
      <c r="L298" s="46"/>
      <c r="M298" s="232"/>
      <c r="N298" s="233"/>
      <c r="O298" s="86"/>
      <c r="P298" s="86"/>
      <c r="Q298" s="86"/>
      <c r="R298" s="86"/>
      <c r="S298" s="86"/>
      <c r="T298" s="86"/>
      <c r="U298" s="87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T298" s="19" t="s">
        <v>343</v>
      </c>
      <c r="AU298" s="19" t="s">
        <v>83</v>
      </c>
    </row>
    <row r="299" s="2" customFormat="1">
      <c r="A299" s="40"/>
      <c r="B299" s="41"/>
      <c r="C299" s="42"/>
      <c r="D299" s="229" t="s">
        <v>928</v>
      </c>
      <c r="E299" s="42"/>
      <c r="F299" s="289" t="s">
        <v>6538</v>
      </c>
      <c r="G299" s="42"/>
      <c r="H299" s="42"/>
      <c r="I299" s="231"/>
      <c r="J299" s="42"/>
      <c r="K299" s="42"/>
      <c r="L299" s="46"/>
      <c r="M299" s="232"/>
      <c r="N299" s="233"/>
      <c r="O299" s="86"/>
      <c r="P299" s="86"/>
      <c r="Q299" s="86"/>
      <c r="R299" s="86"/>
      <c r="S299" s="86"/>
      <c r="T299" s="86"/>
      <c r="U299" s="87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T299" s="19" t="s">
        <v>928</v>
      </c>
      <c r="AU299" s="19" t="s">
        <v>83</v>
      </c>
    </row>
    <row r="300" s="2" customFormat="1" ht="16.5" customHeight="1">
      <c r="A300" s="40"/>
      <c r="B300" s="41"/>
      <c r="C300" s="216" t="s">
        <v>713</v>
      </c>
      <c r="D300" s="216" t="s">
        <v>337</v>
      </c>
      <c r="E300" s="217" t="s">
        <v>6539</v>
      </c>
      <c r="F300" s="218" t="s">
        <v>6540</v>
      </c>
      <c r="G300" s="219" t="s">
        <v>6269</v>
      </c>
      <c r="H300" s="220">
        <v>5.7000000000000002</v>
      </c>
      <c r="I300" s="221"/>
      <c r="J300" s="222">
        <f>ROUND(I300*H300,2)</f>
        <v>0</v>
      </c>
      <c r="K300" s="218" t="s">
        <v>341</v>
      </c>
      <c r="L300" s="46"/>
      <c r="M300" s="223" t="s">
        <v>19</v>
      </c>
      <c r="N300" s="224" t="s">
        <v>47</v>
      </c>
      <c r="O300" s="86"/>
      <c r="P300" s="225">
        <f>O300*H300</f>
        <v>0</v>
      </c>
      <c r="Q300" s="225">
        <v>2.2563399999999998</v>
      </c>
      <c r="R300" s="225">
        <f>Q300*H300</f>
        <v>12.861137999999999</v>
      </c>
      <c r="S300" s="225">
        <v>0</v>
      </c>
      <c r="T300" s="225">
        <f>S300*H300</f>
        <v>0</v>
      </c>
      <c r="U300" s="226" t="s">
        <v>19</v>
      </c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R300" s="227" t="s">
        <v>103</v>
      </c>
      <c r="AT300" s="227" t="s">
        <v>337</v>
      </c>
      <c r="AU300" s="227" t="s">
        <v>83</v>
      </c>
      <c r="AY300" s="19" t="s">
        <v>335</v>
      </c>
      <c r="BE300" s="228">
        <f>IF(N300="základní",J300,0)</f>
        <v>0</v>
      </c>
      <c r="BF300" s="228">
        <f>IF(N300="snížená",J300,0)</f>
        <v>0</v>
      </c>
      <c r="BG300" s="228">
        <f>IF(N300="zákl. přenesená",J300,0)</f>
        <v>0</v>
      </c>
      <c r="BH300" s="228">
        <f>IF(N300="sníž. přenesená",J300,0)</f>
        <v>0</v>
      </c>
      <c r="BI300" s="228">
        <f>IF(N300="nulová",J300,0)</f>
        <v>0</v>
      </c>
      <c r="BJ300" s="19" t="s">
        <v>83</v>
      </c>
      <c r="BK300" s="228">
        <f>ROUND(I300*H300,2)</f>
        <v>0</v>
      </c>
      <c r="BL300" s="19" t="s">
        <v>103</v>
      </c>
      <c r="BM300" s="227" t="s">
        <v>6541</v>
      </c>
    </row>
    <row r="301" s="2" customFormat="1">
      <c r="A301" s="40"/>
      <c r="B301" s="41"/>
      <c r="C301" s="42"/>
      <c r="D301" s="229" t="s">
        <v>343</v>
      </c>
      <c r="E301" s="42"/>
      <c r="F301" s="230" t="s">
        <v>6542</v>
      </c>
      <c r="G301" s="42"/>
      <c r="H301" s="42"/>
      <c r="I301" s="231"/>
      <c r="J301" s="42"/>
      <c r="K301" s="42"/>
      <c r="L301" s="46"/>
      <c r="M301" s="232"/>
      <c r="N301" s="233"/>
      <c r="O301" s="86"/>
      <c r="P301" s="86"/>
      <c r="Q301" s="86"/>
      <c r="R301" s="86"/>
      <c r="S301" s="86"/>
      <c r="T301" s="86"/>
      <c r="U301" s="87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T301" s="19" t="s">
        <v>343</v>
      </c>
      <c r="AU301" s="19" t="s">
        <v>83</v>
      </c>
    </row>
    <row r="302" s="2" customFormat="1">
      <c r="A302" s="40"/>
      <c r="B302" s="41"/>
      <c r="C302" s="42"/>
      <c r="D302" s="234" t="s">
        <v>345</v>
      </c>
      <c r="E302" s="42"/>
      <c r="F302" s="235" t="s">
        <v>6543</v>
      </c>
      <c r="G302" s="42"/>
      <c r="H302" s="42"/>
      <c r="I302" s="231"/>
      <c r="J302" s="42"/>
      <c r="K302" s="42"/>
      <c r="L302" s="46"/>
      <c r="M302" s="232"/>
      <c r="N302" s="233"/>
      <c r="O302" s="86"/>
      <c r="P302" s="86"/>
      <c r="Q302" s="86"/>
      <c r="R302" s="86"/>
      <c r="S302" s="86"/>
      <c r="T302" s="86"/>
      <c r="U302" s="87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T302" s="19" t="s">
        <v>345</v>
      </c>
      <c r="AU302" s="19" t="s">
        <v>83</v>
      </c>
    </row>
    <row r="303" s="13" customFormat="1">
      <c r="A303" s="13"/>
      <c r="B303" s="236"/>
      <c r="C303" s="237"/>
      <c r="D303" s="229" t="s">
        <v>347</v>
      </c>
      <c r="E303" s="238" t="s">
        <v>6544</v>
      </c>
      <c r="F303" s="239" t="s">
        <v>6545</v>
      </c>
      <c r="G303" s="237"/>
      <c r="H303" s="240">
        <v>4.5</v>
      </c>
      <c r="I303" s="241"/>
      <c r="J303" s="237"/>
      <c r="K303" s="237"/>
      <c r="L303" s="242"/>
      <c r="M303" s="243"/>
      <c r="N303" s="244"/>
      <c r="O303" s="244"/>
      <c r="P303" s="244"/>
      <c r="Q303" s="244"/>
      <c r="R303" s="244"/>
      <c r="S303" s="244"/>
      <c r="T303" s="244"/>
      <c r="U303" s="245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T303" s="246" t="s">
        <v>347</v>
      </c>
      <c r="AU303" s="246" t="s">
        <v>83</v>
      </c>
      <c r="AV303" s="13" t="s">
        <v>85</v>
      </c>
      <c r="AW303" s="13" t="s">
        <v>37</v>
      </c>
      <c r="AX303" s="13" t="s">
        <v>76</v>
      </c>
      <c r="AY303" s="246" t="s">
        <v>335</v>
      </c>
    </row>
    <row r="304" s="13" customFormat="1">
      <c r="A304" s="13"/>
      <c r="B304" s="236"/>
      <c r="C304" s="237"/>
      <c r="D304" s="229" t="s">
        <v>347</v>
      </c>
      <c r="E304" s="238" t="s">
        <v>6200</v>
      </c>
      <c r="F304" s="239" t="s">
        <v>6546</v>
      </c>
      <c r="G304" s="237"/>
      <c r="H304" s="240">
        <v>1.2</v>
      </c>
      <c r="I304" s="241"/>
      <c r="J304" s="237"/>
      <c r="K304" s="237"/>
      <c r="L304" s="242"/>
      <c r="M304" s="243"/>
      <c r="N304" s="244"/>
      <c r="O304" s="244"/>
      <c r="P304" s="244"/>
      <c r="Q304" s="244"/>
      <c r="R304" s="244"/>
      <c r="S304" s="244"/>
      <c r="T304" s="244"/>
      <c r="U304" s="245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T304" s="246" t="s">
        <v>347</v>
      </c>
      <c r="AU304" s="246" t="s">
        <v>83</v>
      </c>
      <c r="AV304" s="13" t="s">
        <v>85</v>
      </c>
      <c r="AW304" s="13" t="s">
        <v>37</v>
      </c>
      <c r="AX304" s="13" t="s">
        <v>76</v>
      </c>
      <c r="AY304" s="246" t="s">
        <v>335</v>
      </c>
    </row>
    <row r="305" s="13" customFormat="1">
      <c r="A305" s="13"/>
      <c r="B305" s="236"/>
      <c r="C305" s="237"/>
      <c r="D305" s="229" t="s">
        <v>347</v>
      </c>
      <c r="E305" s="238" t="s">
        <v>6547</v>
      </c>
      <c r="F305" s="239" t="s">
        <v>6548</v>
      </c>
      <c r="G305" s="237"/>
      <c r="H305" s="240">
        <v>5.7000000000000002</v>
      </c>
      <c r="I305" s="241"/>
      <c r="J305" s="237"/>
      <c r="K305" s="237"/>
      <c r="L305" s="242"/>
      <c r="M305" s="243"/>
      <c r="N305" s="244"/>
      <c r="O305" s="244"/>
      <c r="P305" s="244"/>
      <c r="Q305" s="244"/>
      <c r="R305" s="244"/>
      <c r="S305" s="244"/>
      <c r="T305" s="244"/>
      <c r="U305" s="245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T305" s="246" t="s">
        <v>347</v>
      </c>
      <c r="AU305" s="246" t="s">
        <v>83</v>
      </c>
      <c r="AV305" s="13" t="s">
        <v>85</v>
      </c>
      <c r="AW305" s="13" t="s">
        <v>37</v>
      </c>
      <c r="AX305" s="13" t="s">
        <v>83</v>
      </c>
      <c r="AY305" s="246" t="s">
        <v>335</v>
      </c>
    </row>
    <row r="306" s="2" customFormat="1" ht="16.5" customHeight="1">
      <c r="A306" s="40"/>
      <c r="B306" s="41"/>
      <c r="C306" s="216" t="s">
        <v>719</v>
      </c>
      <c r="D306" s="216" t="s">
        <v>337</v>
      </c>
      <c r="E306" s="217" t="s">
        <v>6549</v>
      </c>
      <c r="F306" s="218" t="s">
        <v>6550</v>
      </c>
      <c r="G306" s="219" t="s">
        <v>267</v>
      </c>
      <c r="H306" s="220">
        <v>120</v>
      </c>
      <c r="I306" s="221"/>
      <c r="J306" s="222">
        <f>ROUND(I306*H306,2)</f>
        <v>0</v>
      </c>
      <c r="K306" s="218" t="s">
        <v>341</v>
      </c>
      <c r="L306" s="46"/>
      <c r="M306" s="223" t="s">
        <v>19</v>
      </c>
      <c r="N306" s="224" t="s">
        <v>47</v>
      </c>
      <c r="O306" s="86"/>
      <c r="P306" s="225">
        <f>O306*H306</f>
        <v>0</v>
      </c>
      <c r="Q306" s="225">
        <v>0.00036000000000000002</v>
      </c>
      <c r="R306" s="225">
        <f>Q306*H306</f>
        <v>0.043200000000000002</v>
      </c>
      <c r="S306" s="225">
        <v>0</v>
      </c>
      <c r="T306" s="225">
        <f>S306*H306</f>
        <v>0</v>
      </c>
      <c r="U306" s="226" t="s">
        <v>19</v>
      </c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R306" s="227" t="s">
        <v>103</v>
      </c>
      <c r="AT306" s="227" t="s">
        <v>337</v>
      </c>
      <c r="AU306" s="227" t="s">
        <v>83</v>
      </c>
      <c r="AY306" s="19" t="s">
        <v>335</v>
      </c>
      <c r="BE306" s="228">
        <f>IF(N306="základní",J306,0)</f>
        <v>0</v>
      </c>
      <c r="BF306" s="228">
        <f>IF(N306="snížená",J306,0)</f>
        <v>0</v>
      </c>
      <c r="BG306" s="228">
        <f>IF(N306="zákl. přenesená",J306,0)</f>
        <v>0</v>
      </c>
      <c r="BH306" s="228">
        <f>IF(N306="sníž. přenesená",J306,0)</f>
        <v>0</v>
      </c>
      <c r="BI306" s="228">
        <f>IF(N306="nulová",J306,0)</f>
        <v>0</v>
      </c>
      <c r="BJ306" s="19" t="s">
        <v>83</v>
      </c>
      <c r="BK306" s="228">
        <f>ROUND(I306*H306,2)</f>
        <v>0</v>
      </c>
      <c r="BL306" s="19" t="s">
        <v>103</v>
      </c>
      <c r="BM306" s="227" t="s">
        <v>6551</v>
      </c>
    </row>
    <row r="307" s="2" customFormat="1">
      <c r="A307" s="40"/>
      <c r="B307" s="41"/>
      <c r="C307" s="42"/>
      <c r="D307" s="229" t="s">
        <v>343</v>
      </c>
      <c r="E307" s="42"/>
      <c r="F307" s="230" t="s">
        <v>6552</v>
      </c>
      <c r="G307" s="42"/>
      <c r="H307" s="42"/>
      <c r="I307" s="231"/>
      <c r="J307" s="42"/>
      <c r="K307" s="42"/>
      <c r="L307" s="46"/>
      <c r="M307" s="232"/>
      <c r="N307" s="233"/>
      <c r="O307" s="86"/>
      <c r="P307" s="86"/>
      <c r="Q307" s="86"/>
      <c r="R307" s="86"/>
      <c r="S307" s="86"/>
      <c r="T307" s="86"/>
      <c r="U307" s="87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T307" s="19" t="s">
        <v>343</v>
      </c>
      <c r="AU307" s="19" t="s">
        <v>83</v>
      </c>
    </row>
    <row r="308" s="2" customFormat="1">
      <c r="A308" s="40"/>
      <c r="B308" s="41"/>
      <c r="C308" s="42"/>
      <c r="D308" s="234" t="s">
        <v>345</v>
      </c>
      <c r="E308" s="42"/>
      <c r="F308" s="235" t="s">
        <v>6553</v>
      </c>
      <c r="G308" s="42"/>
      <c r="H308" s="42"/>
      <c r="I308" s="231"/>
      <c r="J308" s="42"/>
      <c r="K308" s="42"/>
      <c r="L308" s="46"/>
      <c r="M308" s="232"/>
      <c r="N308" s="233"/>
      <c r="O308" s="86"/>
      <c r="P308" s="86"/>
      <c r="Q308" s="86"/>
      <c r="R308" s="86"/>
      <c r="S308" s="86"/>
      <c r="T308" s="86"/>
      <c r="U308" s="87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T308" s="19" t="s">
        <v>345</v>
      </c>
      <c r="AU308" s="19" t="s">
        <v>83</v>
      </c>
    </row>
    <row r="309" s="13" customFormat="1">
      <c r="A309" s="13"/>
      <c r="B309" s="236"/>
      <c r="C309" s="237"/>
      <c r="D309" s="229" t="s">
        <v>347</v>
      </c>
      <c r="E309" s="238" t="s">
        <v>6554</v>
      </c>
      <c r="F309" s="239" t="s">
        <v>6555</v>
      </c>
      <c r="G309" s="237"/>
      <c r="H309" s="240">
        <v>120</v>
      </c>
      <c r="I309" s="241"/>
      <c r="J309" s="237"/>
      <c r="K309" s="237"/>
      <c r="L309" s="242"/>
      <c r="M309" s="243"/>
      <c r="N309" s="244"/>
      <c r="O309" s="244"/>
      <c r="P309" s="244"/>
      <c r="Q309" s="244"/>
      <c r="R309" s="244"/>
      <c r="S309" s="244"/>
      <c r="T309" s="244"/>
      <c r="U309" s="245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T309" s="246" t="s">
        <v>347</v>
      </c>
      <c r="AU309" s="246" t="s">
        <v>83</v>
      </c>
      <c r="AV309" s="13" t="s">
        <v>85</v>
      </c>
      <c r="AW309" s="13" t="s">
        <v>37</v>
      </c>
      <c r="AX309" s="13" t="s">
        <v>83</v>
      </c>
      <c r="AY309" s="246" t="s">
        <v>335</v>
      </c>
    </row>
    <row r="310" s="2" customFormat="1" ht="16.5" customHeight="1">
      <c r="A310" s="40"/>
      <c r="B310" s="41"/>
      <c r="C310" s="216" t="s">
        <v>725</v>
      </c>
      <c r="D310" s="216" t="s">
        <v>337</v>
      </c>
      <c r="E310" s="217" t="s">
        <v>6556</v>
      </c>
      <c r="F310" s="218" t="s">
        <v>6557</v>
      </c>
      <c r="G310" s="219" t="s">
        <v>395</v>
      </c>
      <c r="H310" s="220">
        <v>20</v>
      </c>
      <c r="I310" s="221"/>
      <c r="J310" s="222">
        <f>ROUND(I310*H310,2)</f>
        <v>0</v>
      </c>
      <c r="K310" s="218" t="s">
        <v>341</v>
      </c>
      <c r="L310" s="46"/>
      <c r="M310" s="223" t="s">
        <v>19</v>
      </c>
      <c r="N310" s="224" t="s">
        <v>47</v>
      </c>
      <c r="O310" s="86"/>
      <c r="P310" s="225">
        <f>O310*H310</f>
        <v>0</v>
      </c>
      <c r="Q310" s="225">
        <v>0.24567</v>
      </c>
      <c r="R310" s="225">
        <f>Q310*H310</f>
        <v>4.9134000000000002</v>
      </c>
      <c r="S310" s="225">
        <v>0</v>
      </c>
      <c r="T310" s="225">
        <f>S310*H310</f>
        <v>0</v>
      </c>
      <c r="U310" s="226" t="s">
        <v>19</v>
      </c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R310" s="227" t="s">
        <v>103</v>
      </c>
      <c r="AT310" s="227" t="s">
        <v>337</v>
      </c>
      <c r="AU310" s="227" t="s">
        <v>83</v>
      </c>
      <c r="AY310" s="19" t="s">
        <v>335</v>
      </c>
      <c r="BE310" s="228">
        <f>IF(N310="základní",J310,0)</f>
        <v>0</v>
      </c>
      <c r="BF310" s="228">
        <f>IF(N310="snížená",J310,0)</f>
        <v>0</v>
      </c>
      <c r="BG310" s="228">
        <f>IF(N310="zákl. přenesená",J310,0)</f>
        <v>0</v>
      </c>
      <c r="BH310" s="228">
        <f>IF(N310="sníž. přenesená",J310,0)</f>
        <v>0</v>
      </c>
      <c r="BI310" s="228">
        <f>IF(N310="nulová",J310,0)</f>
        <v>0</v>
      </c>
      <c r="BJ310" s="19" t="s">
        <v>83</v>
      </c>
      <c r="BK310" s="228">
        <f>ROUND(I310*H310,2)</f>
        <v>0</v>
      </c>
      <c r="BL310" s="19" t="s">
        <v>103</v>
      </c>
      <c r="BM310" s="227" t="s">
        <v>6558</v>
      </c>
    </row>
    <row r="311" s="2" customFormat="1">
      <c r="A311" s="40"/>
      <c r="B311" s="41"/>
      <c r="C311" s="42"/>
      <c r="D311" s="229" t="s">
        <v>343</v>
      </c>
      <c r="E311" s="42"/>
      <c r="F311" s="230" t="s">
        <v>6559</v>
      </c>
      <c r="G311" s="42"/>
      <c r="H311" s="42"/>
      <c r="I311" s="231"/>
      <c r="J311" s="42"/>
      <c r="K311" s="42"/>
      <c r="L311" s="46"/>
      <c r="M311" s="232"/>
      <c r="N311" s="233"/>
      <c r="O311" s="86"/>
      <c r="P311" s="86"/>
      <c r="Q311" s="86"/>
      <c r="R311" s="86"/>
      <c r="S311" s="86"/>
      <c r="T311" s="86"/>
      <c r="U311" s="87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T311" s="19" t="s">
        <v>343</v>
      </c>
      <c r="AU311" s="19" t="s">
        <v>83</v>
      </c>
    </row>
    <row r="312" s="2" customFormat="1">
      <c r="A312" s="40"/>
      <c r="B312" s="41"/>
      <c r="C312" s="42"/>
      <c r="D312" s="234" t="s">
        <v>345</v>
      </c>
      <c r="E312" s="42"/>
      <c r="F312" s="235" t="s">
        <v>6560</v>
      </c>
      <c r="G312" s="42"/>
      <c r="H312" s="42"/>
      <c r="I312" s="231"/>
      <c r="J312" s="42"/>
      <c r="K312" s="42"/>
      <c r="L312" s="46"/>
      <c r="M312" s="232"/>
      <c r="N312" s="233"/>
      <c r="O312" s="86"/>
      <c r="P312" s="86"/>
      <c r="Q312" s="86"/>
      <c r="R312" s="86"/>
      <c r="S312" s="86"/>
      <c r="T312" s="86"/>
      <c r="U312" s="87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T312" s="19" t="s">
        <v>345</v>
      </c>
      <c r="AU312" s="19" t="s">
        <v>83</v>
      </c>
    </row>
    <row r="313" s="2" customFormat="1">
      <c r="A313" s="40"/>
      <c r="B313" s="41"/>
      <c r="C313" s="42"/>
      <c r="D313" s="229" t="s">
        <v>928</v>
      </c>
      <c r="E313" s="42"/>
      <c r="F313" s="289" t="s">
        <v>6561</v>
      </c>
      <c r="G313" s="42"/>
      <c r="H313" s="42"/>
      <c r="I313" s="231"/>
      <c r="J313" s="42"/>
      <c r="K313" s="42"/>
      <c r="L313" s="46"/>
      <c r="M313" s="232"/>
      <c r="N313" s="233"/>
      <c r="O313" s="86"/>
      <c r="P313" s="86"/>
      <c r="Q313" s="86"/>
      <c r="R313" s="86"/>
      <c r="S313" s="86"/>
      <c r="T313" s="86"/>
      <c r="U313" s="87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T313" s="19" t="s">
        <v>928</v>
      </c>
      <c r="AU313" s="19" t="s">
        <v>83</v>
      </c>
    </row>
    <row r="314" s="2" customFormat="1" ht="16.5" customHeight="1">
      <c r="A314" s="40"/>
      <c r="B314" s="41"/>
      <c r="C314" s="216" t="s">
        <v>731</v>
      </c>
      <c r="D314" s="216" t="s">
        <v>337</v>
      </c>
      <c r="E314" s="217" t="s">
        <v>6562</v>
      </c>
      <c r="F314" s="218" t="s">
        <v>6563</v>
      </c>
      <c r="G314" s="219" t="s">
        <v>395</v>
      </c>
      <c r="H314" s="220">
        <v>10.5</v>
      </c>
      <c r="I314" s="221"/>
      <c r="J314" s="222">
        <f>ROUND(I314*H314,2)</f>
        <v>0</v>
      </c>
      <c r="K314" s="218" t="s">
        <v>341</v>
      </c>
      <c r="L314" s="46"/>
      <c r="M314" s="223" t="s">
        <v>19</v>
      </c>
      <c r="N314" s="224" t="s">
        <v>47</v>
      </c>
      <c r="O314" s="86"/>
      <c r="P314" s="225">
        <f>O314*H314</f>
        <v>0</v>
      </c>
      <c r="Q314" s="225">
        <v>0.25564999999999999</v>
      </c>
      <c r="R314" s="225">
        <f>Q314*H314</f>
        <v>2.6843249999999998</v>
      </c>
      <c r="S314" s="225">
        <v>0</v>
      </c>
      <c r="T314" s="225">
        <f>S314*H314</f>
        <v>0</v>
      </c>
      <c r="U314" s="226" t="s">
        <v>19</v>
      </c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R314" s="227" t="s">
        <v>103</v>
      </c>
      <c r="AT314" s="227" t="s">
        <v>337</v>
      </c>
      <c r="AU314" s="227" t="s">
        <v>83</v>
      </c>
      <c r="AY314" s="19" t="s">
        <v>335</v>
      </c>
      <c r="BE314" s="228">
        <f>IF(N314="základní",J314,0)</f>
        <v>0</v>
      </c>
      <c r="BF314" s="228">
        <f>IF(N314="snížená",J314,0)</f>
        <v>0</v>
      </c>
      <c r="BG314" s="228">
        <f>IF(N314="zákl. přenesená",J314,0)</f>
        <v>0</v>
      </c>
      <c r="BH314" s="228">
        <f>IF(N314="sníž. přenesená",J314,0)</f>
        <v>0</v>
      </c>
      <c r="BI314" s="228">
        <f>IF(N314="nulová",J314,0)</f>
        <v>0</v>
      </c>
      <c r="BJ314" s="19" t="s">
        <v>83</v>
      </c>
      <c r="BK314" s="228">
        <f>ROUND(I314*H314,2)</f>
        <v>0</v>
      </c>
      <c r="BL314" s="19" t="s">
        <v>103</v>
      </c>
      <c r="BM314" s="227" t="s">
        <v>6564</v>
      </c>
    </row>
    <row r="315" s="2" customFormat="1">
      <c r="A315" s="40"/>
      <c r="B315" s="41"/>
      <c r="C315" s="42"/>
      <c r="D315" s="229" t="s">
        <v>343</v>
      </c>
      <c r="E315" s="42"/>
      <c r="F315" s="230" t="s">
        <v>6565</v>
      </c>
      <c r="G315" s="42"/>
      <c r="H315" s="42"/>
      <c r="I315" s="231"/>
      <c r="J315" s="42"/>
      <c r="K315" s="42"/>
      <c r="L315" s="46"/>
      <c r="M315" s="232"/>
      <c r="N315" s="233"/>
      <c r="O315" s="86"/>
      <c r="P315" s="86"/>
      <c r="Q315" s="86"/>
      <c r="R315" s="86"/>
      <c r="S315" s="86"/>
      <c r="T315" s="86"/>
      <c r="U315" s="87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T315" s="19" t="s">
        <v>343</v>
      </c>
      <c r="AU315" s="19" t="s">
        <v>83</v>
      </c>
    </row>
    <row r="316" s="2" customFormat="1">
      <c r="A316" s="40"/>
      <c r="B316" s="41"/>
      <c r="C316" s="42"/>
      <c r="D316" s="234" t="s">
        <v>345</v>
      </c>
      <c r="E316" s="42"/>
      <c r="F316" s="235" t="s">
        <v>6566</v>
      </c>
      <c r="G316" s="42"/>
      <c r="H316" s="42"/>
      <c r="I316" s="231"/>
      <c r="J316" s="42"/>
      <c r="K316" s="42"/>
      <c r="L316" s="46"/>
      <c r="M316" s="232"/>
      <c r="N316" s="233"/>
      <c r="O316" s="86"/>
      <c r="P316" s="86"/>
      <c r="Q316" s="86"/>
      <c r="R316" s="86"/>
      <c r="S316" s="86"/>
      <c r="T316" s="86"/>
      <c r="U316" s="87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T316" s="19" t="s">
        <v>345</v>
      </c>
      <c r="AU316" s="19" t="s">
        <v>83</v>
      </c>
    </row>
    <row r="317" s="2" customFormat="1">
      <c r="A317" s="40"/>
      <c r="B317" s="41"/>
      <c r="C317" s="42"/>
      <c r="D317" s="229" t="s">
        <v>928</v>
      </c>
      <c r="E317" s="42"/>
      <c r="F317" s="289" t="s">
        <v>6567</v>
      </c>
      <c r="G317" s="42"/>
      <c r="H317" s="42"/>
      <c r="I317" s="231"/>
      <c r="J317" s="42"/>
      <c r="K317" s="42"/>
      <c r="L317" s="46"/>
      <c r="M317" s="232"/>
      <c r="N317" s="233"/>
      <c r="O317" s="86"/>
      <c r="P317" s="86"/>
      <c r="Q317" s="86"/>
      <c r="R317" s="86"/>
      <c r="S317" s="86"/>
      <c r="T317" s="86"/>
      <c r="U317" s="87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T317" s="19" t="s">
        <v>928</v>
      </c>
      <c r="AU317" s="19" t="s">
        <v>83</v>
      </c>
    </row>
    <row r="318" s="13" customFormat="1">
      <c r="A318" s="13"/>
      <c r="B318" s="236"/>
      <c r="C318" s="237"/>
      <c r="D318" s="229" t="s">
        <v>347</v>
      </c>
      <c r="E318" s="238" t="s">
        <v>6568</v>
      </c>
      <c r="F318" s="239" t="s">
        <v>6569</v>
      </c>
      <c r="G318" s="237"/>
      <c r="H318" s="240">
        <v>10.5</v>
      </c>
      <c r="I318" s="241"/>
      <c r="J318" s="237"/>
      <c r="K318" s="237"/>
      <c r="L318" s="242"/>
      <c r="M318" s="243"/>
      <c r="N318" s="244"/>
      <c r="O318" s="244"/>
      <c r="P318" s="244"/>
      <c r="Q318" s="244"/>
      <c r="R318" s="244"/>
      <c r="S318" s="244"/>
      <c r="T318" s="244"/>
      <c r="U318" s="245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T318" s="246" t="s">
        <v>347</v>
      </c>
      <c r="AU318" s="246" t="s">
        <v>83</v>
      </c>
      <c r="AV318" s="13" t="s">
        <v>85</v>
      </c>
      <c r="AW318" s="13" t="s">
        <v>37</v>
      </c>
      <c r="AX318" s="13" t="s">
        <v>83</v>
      </c>
      <c r="AY318" s="246" t="s">
        <v>335</v>
      </c>
    </row>
    <row r="319" s="12" customFormat="1" ht="25.92" customHeight="1">
      <c r="A319" s="12"/>
      <c r="B319" s="200"/>
      <c r="C319" s="201"/>
      <c r="D319" s="202" t="s">
        <v>75</v>
      </c>
      <c r="E319" s="203" t="s">
        <v>786</v>
      </c>
      <c r="F319" s="203" t="s">
        <v>787</v>
      </c>
      <c r="G319" s="201"/>
      <c r="H319" s="201"/>
      <c r="I319" s="204"/>
      <c r="J319" s="205">
        <f>BK319</f>
        <v>0</v>
      </c>
      <c r="K319" s="201"/>
      <c r="L319" s="206"/>
      <c r="M319" s="207"/>
      <c r="N319" s="208"/>
      <c r="O319" s="208"/>
      <c r="P319" s="209">
        <f>SUM(P320:P347)</f>
        <v>0</v>
      </c>
      <c r="Q319" s="208"/>
      <c r="R319" s="209">
        <f>SUM(R320:R347)</f>
        <v>0</v>
      </c>
      <c r="S319" s="208"/>
      <c r="T319" s="209">
        <f>SUM(T320:T347)</f>
        <v>0</v>
      </c>
      <c r="U319" s="210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R319" s="211" t="s">
        <v>103</v>
      </c>
      <c r="AT319" s="212" t="s">
        <v>75</v>
      </c>
      <c r="AU319" s="212" t="s">
        <v>76</v>
      </c>
      <c r="AY319" s="211" t="s">
        <v>335</v>
      </c>
      <c r="BK319" s="213">
        <f>SUM(BK320:BK347)</f>
        <v>0</v>
      </c>
    </row>
    <row r="320" s="2" customFormat="1" ht="16.5" customHeight="1">
      <c r="A320" s="40"/>
      <c r="B320" s="41"/>
      <c r="C320" s="216" t="s">
        <v>737</v>
      </c>
      <c r="D320" s="216" t="s">
        <v>337</v>
      </c>
      <c r="E320" s="217" t="s">
        <v>6021</v>
      </c>
      <c r="F320" s="218" t="s">
        <v>6022</v>
      </c>
      <c r="G320" s="219" t="s">
        <v>6305</v>
      </c>
      <c r="H320" s="220">
        <v>175.31999999999999</v>
      </c>
      <c r="I320" s="221"/>
      <c r="J320" s="222">
        <f>ROUND(I320*H320,2)</f>
        <v>0</v>
      </c>
      <c r="K320" s="218" t="s">
        <v>341</v>
      </c>
      <c r="L320" s="46"/>
      <c r="M320" s="223" t="s">
        <v>19</v>
      </c>
      <c r="N320" s="224" t="s">
        <v>47</v>
      </c>
      <c r="O320" s="86"/>
      <c r="P320" s="225">
        <f>O320*H320</f>
        <v>0</v>
      </c>
      <c r="Q320" s="225">
        <v>0</v>
      </c>
      <c r="R320" s="225">
        <f>Q320*H320</f>
        <v>0</v>
      </c>
      <c r="S320" s="225">
        <v>0</v>
      </c>
      <c r="T320" s="225">
        <f>S320*H320</f>
        <v>0</v>
      </c>
      <c r="U320" s="226" t="s">
        <v>19</v>
      </c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R320" s="227" t="s">
        <v>103</v>
      </c>
      <c r="AT320" s="227" t="s">
        <v>337</v>
      </c>
      <c r="AU320" s="227" t="s">
        <v>83</v>
      </c>
      <c r="AY320" s="19" t="s">
        <v>335</v>
      </c>
      <c r="BE320" s="228">
        <f>IF(N320="základní",J320,0)</f>
        <v>0</v>
      </c>
      <c r="BF320" s="228">
        <f>IF(N320="snížená",J320,0)</f>
        <v>0</v>
      </c>
      <c r="BG320" s="228">
        <f>IF(N320="zákl. přenesená",J320,0)</f>
        <v>0</v>
      </c>
      <c r="BH320" s="228">
        <f>IF(N320="sníž. přenesená",J320,0)</f>
        <v>0</v>
      </c>
      <c r="BI320" s="228">
        <f>IF(N320="nulová",J320,0)</f>
        <v>0</v>
      </c>
      <c r="BJ320" s="19" t="s">
        <v>83</v>
      </c>
      <c r="BK320" s="228">
        <f>ROUND(I320*H320,2)</f>
        <v>0</v>
      </c>
      <c r="BL320" s="19" t="s">
        <v>103</v>
      </c>
      <c r="BM320" s="227" t="s">
        <v>6570</v>
      </c>
    </row>
    <row r="321" s="2" customFormat="1">
      <c r="A321" s="40"/>
      <c r="B321" s="41"/>
      <c r="C321" s="42"/>
      <c r="D321" s="229" t="s">
        <v>343</v>
      </c>
      <c r="E321" s="42"/>
      <c r="F321" s="230" t="s">
        <v>6024</v>
      </c>
      <c r="G321" s="42"/>
      <c r="H321" s="42"/>
      <c r="I321" s="231"/>
      <c r="J321" s="42"/>
      <c r="K321" s="42"/>
      <c r="L321" s="46"/>
      <c r="M321" s="232"/>
      <c r="N321" s="233"/>
      <c r="O321" s="86"/>
      <c r="P321" s="86"/>
      <c r="Q321" s="86"/>
      <c r="R321" s="86"/>
      <c r="S321" s="86"/>
      <c r="T321" s="86"/>
      <c r="U321" s="87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T321" s="19" t="s">
        <v>343</v>
      </c>
      <c r="AU321" s="19" t="s">
        <v>83</v>
      </c>
    </row>
    <row r="322" s="2" customFormat="1">
      <c r="A322" s="40"/>
      <c r="B322" s="41"/>
      <c r="C322" s="42"/>
      <c r="D322" s="234" t="s">
        <v>345</v>
      </c>
      <c r="E322" s="42"/>
      <c r="F322" s="235" t="s">
        <v>6025</v>
      </c>
      <c r="G322" s="42"/>
      <c r="H322" s="42"/>
      <c r="I322" s="231"/>
      <c r="J322" s="42"/>
      <c r="K322" s="42"/>
      <c r="L322" s="46"/>
      <c r="M322" s="232"/>
      <c r="N322" s="233"/>
      <c r="O322" s="86"/>
      <c r="P322" s="86"/>
      <c r="Q322" s="86"/>
      <c r="R322" s="86"/>
      <c r="S322" s="86"/>
      <c r="T322" s="86"/>
      <c r="U322" s="87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T322" s="19" t="s">
        <v>345</v>
      </c>
      <c r="AU322" s="19" t="s">
        <v>83</v>
      </c>
    </row>
    <row r="323" s="13" customFormat="1">
      <c r="A323" s="13"/>
      <c r="B323" s="236"/>
      <c r="C323" s="237"/>
      <c r="D323" s="229" t="s">
        <v>347</v>
      </c>
      <c r="E323" s="238" t="s">
        <v>6187</v>
      </c>
      <c r="F323" s="239" t="s">
        <v>6571</v>
      </c>
      <c r="G323" s="237"/>
      <c r="H323" s="240">
        <v>175.31999999999999</v>
      </c>
      <c r="I323" s="241"/>
      <c r="J323" s="237"/>
      <c r="K323" s="237"/>
      <c r="L323" s="242"/>
      <c r="M323" s="243"/>
      <c r="N323" s="244"/>
      <c r="O323" s="244"/>
      <c r="P323" s="244"/>
      <c r="Q323" s="244"/>
      <c r="R323" s="244"/>
      <c r="S323" s="244"/>
      <c r="T323" s="244"/>
      <c r="U323" s="245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T323" s="246" t="s">
        <v>347</v>
      </c>
      <c r="AU323" s="246" t="s">
        <v>83</v>
      </c>
      <c r="AV323" s="13" t="s">
        <v>85</v>
      </c>
      <c r="AW323" s="13" t="s">
        <v>37</v>
      </c>
      <c r="AX323" s="13" t="s">
        <v>83</v>
      </c>
      <c r="AY323" s="246" t="s">
        <v>335</v>
      </c>
    </row>
    <row r="324" s="2" customFormat="1" ht="16.5" customHeight="1">
      <c r="A324" s="40"/>
      <c r="B324" s="41"/>
      <c r="C324" s="216" t="s">
        <v>744</v>
      </c>
      <c r="D324" s="216" t="s">
        <v>337</v>
      </c>
      <c r="E324" s="217" t="s">
        <v>6026</v>
      </c>
      <c r="F324" s="218" t="s">
        <v>6027</v>
      </c>
      <c r="G324" s="219" t="s">
        <v>6305</v>
      </c>
      <c r="H324" s="220">
        <v>1577.8800000000001</v>
      </c>
      <c r="I324" s="221"/>
      <c r="J324" s="222">
        <f>ROUND(I324*H324,2)</f>
        <v>0</v>
      </c>
      <c r="K324" s="218" t="s">
        <v>341</v>
      </c>
      <c r="L324" s="46"/>
      <c r="M324" s="223" t="s">
        <v>19</v>
      </c>
      <c r="N324" s="224" t="s">
        <v>47</v>
      </c>
      <c r="O324" s="86"/>
      <c r="P324" s="225">
        <f>O324*H324</f>
        <v>0</v>
      </c>
      <c r="Q324" s="225">
        <v>0</v>
      </c>
      <c r="R324" s="225">
        <f>Q324*H324</f>
        <v>0</v>
      </c>
      <c r="S324" s="225">
        <v>0</v>
      </c>
      <c r="T324" s="225">
        <f>S324*H324</f>
        <v>0</v>
      </c>
      <c r="U324" s="226" t="s">
        <v>19</v>
      </c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R324" s="227" t="s">
        <v>103</v>
      </c>
      <c r="AT324" s="227" t="s">
        <v>337</v>
      </c>
      <c r="AU324" s="227" t="s">
        <v>83</v>
      </c>
      <c r="AY324" s="19" t="s">
        <v>335</v>
      </c>
      <c r="BE324" s="228">
        <f>IF(N324="základní",J324,0)</f>
        <v>0</v>
      </c>
      <c r="BF324" s="228">
        <f>IF(N324="snížená",J324,0)</f>
        <v>0</v>
      </c>
      <c r="BG324" s="228">
        <f>IF(N324="zákl. přenesená",J324,0)</f>
        <v>0</v>
      </c>
      <c r="BH324" s="228">
        <f>IF(N324="sníž. přenesená",J324,0)</f>
        <v>0</v>
      </c>
      <c r="BI324" s="228">
        <f>IF(N324="nulová",J324,0)</f>
        <v>0</v>
      </c>
      <c r="BJ324" s="19" t="s">
        <v>83</v>
      </c>
      <c r="BK324" s="228">
        <f>ROUND(I324*H324,2)</f>
        <v>0</v>
      </c>
      <c r="BL324" s="19" t="s">
        <v>103</v>
      </c>
      <c r="BM324" s="227" t="s">
        <v>6572</v>
      </c>
    </row>
    <row r="325" s="2" customFormat="1">
      <c r="A325" s="40"/>
      <c r="B325" s="41"/>
      <c r="C325" s="42"/>
      <c r="D325" s="229" t="s">
        <v>343</v>
      </c>
      <c r="E325" s="42"/>
      <c r="F325" s="230" t="s">
        <v>6029</v>
      </c>
      <c r="G325" s="42"/>
      <c r="H325" s="42"/>
      <c r="I325" s="231"/>
      <c r="J325" s="42"/>
      <c r="K325" s="42"/>
      <c r="L325" s="46"/>
      <c r="M325" s="232"/>
      <c r="N325" s="233"/>
      <c r="O325" s="86"/>
      <c r="P325" s="86"/>
      <c r="Q325" s="86"/>
      <c r="R325" s="86"/>
      <c r="S325" s="86"/>
      <c r="T325" s="86"/>
      <c r="U325" s="87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T325" s="19" t="s">
        <v>343</v>
      </c>
      <c r="AU325" s="19" t="s">
        <v>83</v>
      </c>
    </row>
    <row r="326" s="2" customFormat="1">
      <c r="A326" s="40"/>
      <c r="B326" s="41"/>
      <c r="C326" s="42"/>
      <c r="D326" s="234" t="s">
        <v>345</v>
      </c>
      <c r="E326" s="42"/>
      <c r="F326" s="235" t="s">
        <v>6030</v>
      </c>
      <c r="G326" s="42"/>
      <c r="H326" s="42"/>
      <c r="I326" s="231"/>
      <c r="J326" s="42"/>
      <c r="K326" s="42"/>
      <c r="L326" s="46"/>
      <c r="M326" s="232"/>
      <c r="N326" s="233"/>
      <c r="O326" s="86"/>
      <c r="P326" s="86"/>
      <c r="Q326" s="86"/>
      <c r="R326" s="86"/>
      <c r="S326" s="86"/>
      <c r="T326" s="86"/>
      <c r="U326" s="87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T326" s="19" t="s">
        <v>345</v>
      </c>
      <c r="AU326" s="19" t="s">
        <v>83</v>
      </c>
    </row>
    <row r="327" s="2" customFormat="1" ht="16.5" customHeight="1">
      <c r="A327" s="40"/>
      <c r="B327" s="41"/>
      <c r="C327" s="216" t="s">
        <v>769</v>
      </c>
      <c r="D327" s="216" t="s">
        <v>337</v>
      </c>
      <c r="E327" s="217" t="s">
        <v>6573</v>
      </c>
      <c r="F327" s="218" t="s">
        <v>6574</v>
      </c>
      <c r="G327" s="219" t="s">
        <v>6305</v>
      </c>
      <c r="H327" s="220">
        <v>95.066000000000002</v>
      </c>
      <c r="I327" s="221"/>
      <c r="J327" s="222">
        <f>ROUND(I327*H327,2)</f>
        <v>0</v>
      </c>
      <c r="K327" s="218" t="s">
        <v>341</v>
      </c>
      <c r="L327" s="46"/>
      <c r="M327" s="223" t="s">
        <v>19</v>
      </c>
      <c r="N327" s="224" t="s">
        <v>47</v>
      </c>
      <c r="O327" s="86"/>
      <c r="P327" s="225">
        <f>O327*H327</f>
        <v>0</v>
      </c>
      <c r="Q327" s="225">
        <v>0</v>
      </c>
      <c r="R327" s="225">
        <f>Q327*H327</f>
        <v>0</v>
      </c>
      <c r="S327" s="225">
        <v>0</v>
      </c>
      <c r="T327" s="225">
        <f>S327*H327</f>
        <v>0</v>
      </c>
      <c r="U327" s="226" t="s">
        <v>19</v>
      </c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R327" s="227" t="s">
        <v>103</v>
      </c>
      <c r="AT327" s="227" t="s">
        <v>337</v>
      </c>
      <c r="AU327" s="227" t="s">
        <v>83</v>
      </c>
      <c r="AY327" s="19" t="s">
        <v>335</v>
      </c>
      <c r="BE327" s="228">
        <f>IF(N327="základní",J327,0)</f>
        <v>0</v>
      </c>
      <c r="BF327" s="228">
        <f>IF(N327="snížená",J327,0)</f>
        <v>0</v>
      </c>
      <c r="BG327" s="228">
        <f>IF(N327="zákl. přenesená",J327,0)</f>
        <v>0</v>
      </c>
      <c r="BH327" s="228">
        <f>IF(N327="sníž. přenesená",J327,0)</f>
        <v>0</v>
      </c>
      <c r="BI327" s="228">
        <f>IF(N327="nulová",J327,0)</f>
        <v>0</v>
      </c>
      <c r="BJ327" s="19" t="s">
        <v>83</v>
      </c>
      <c r="BK327" s="228">
        <f>ROUND(I327*H327,2)</f>
        <v>0</v>
      </c>
      <c r="BL327" s="19" t="s">
        <v>103</v>
      </c>
      <c r="BM327" s="227" t="s">
        <v>6575</v>
      </c>
    </row>
    <row r="328" s="2" customFormat="1">
      <c r="A328" s="40"/>
      <c r="B328" s="41"/>
      <c r="C328" s="42"/>
      <c r="D328" s="229" t="s">
        <v>343</v>
      </c>
      <c r="E328" s="42"/>
      <c r="F328" s="230" t="s">
        <v>6576</v>
      </c>
      <c r="G328" s="42"/>
      <c r="H328" s="42"/>
      <c r="I328" s="231"/>
      <c r="J328" s="42"/>
      <c r="K328" s="42"/>
      <c r="L328" s="46"/>
      <c r="M328" s="232"/>
      <c r="N328" s="233"/>
      <c r="O328" s="86"/>
      <c r="P328" s="86"/>
      <c r="Q328" s="86"/>
      <c r="R328" s="86"/>
      <c r="S328" s="86"/>
      <c r="T328" s="86"/>
      <c r="U328" s="87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T328" s="19" t="s">
        <v>343</v>
      </c>
      <c r="AU328" s="19" t="s">
        <v>83</v>
      </c>
    </row>
    <row r="329" s="2" customFormat="1">
      <c r="A329" s="40"/>
      <c r="B329" s="41"/>
      <c r="C329" s="42"/>
      <c r="D329" s="234" t="s">
        <v>345</v>
      </c>
      <c r="E329" s="42"/>
      <c r="F329" s="235" t="s">
        <v>6577</v>
      </c>
      <c r="G329" s="42"/>
      <c r="H329" s="42"/>
      <c r="I329" s="231"/>
      <c r="J329" s="42"/>
      <c r="K329" s="42"/>
      <c r="L329" s="46"/>
      <c r="M329" s="232"/>
      <c r="N329" s="233"/>
      <c r="O329" s="86"/>
      <c r="P329" s="86"/>
      <c r="Q329" s="86"/>
      <c r="R329" s="86"/>
      <c r="S329" s="86"/>
      <c r="T329" s="86"/>
      <c r="U329" s="87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T329" s="19" t="s">
        <v>345</v>
      </c>
      <c r="AU329" s="19" t="s">
        <v>83</v>
      </c>
    </row>
    <row r="330" s="2" customFormat="1">
      <c r="A330" s="40"/>
      <c r="B330" s="41"/>
      <c r="C330" s="42"/>
      <c r="D330" s="229" t="s">
        <v>928</v>
      </c>
      <c r="E330" s="42"/>
      <c r="F330" s="289" t="s">
        <v>6578</v>
      </c>
      <c r="G330" s="42"/>
      <c r="H330" s="42"/>
      <c r="I330" s="231"/>
      <c r="J330" s="42"/>
      <c r="K330" s="42"/>
      <c r="L330" s="46"/>
      <c r="M330" s="232"/>
      <c r="N330" s="233"/>
      <c r="O330" s="86"/>
      <c r="P330" s="86"/>
      <c r="Q330" s="86"/>
      <c r="R330" s="86"/>
      <c r="S330" s="86"/>
      <c r="T330" s="86"/>
      <c r="U330" s="87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T330" s="19" t="s">
        <v>928</v>
      </c>
      <c r="AU330" s="19" t="s">
        <v>83</v>
      </c>
    </row>
    <row r="331" s="13" customFormat="1">
      <c r="A331" s="13"/>
      <c r="B331" s="236"/>
      <c r="C331" s="237"/>
      <c r="D331" s="229" t="s">
        <v>347</v>
      </c>
      <c r="E331" s="238" t="s">
        <v>6189</v>
      </c>
      <c r="F331" s="239" t="s">
        <v>6579</v>
      </c>
      <c r="G331" s="237"/>
      <c r="H331" s="240">
        <v>95.066000000000002</v>
      </c>
      <c r="I331" s="241"/>
      <c r="J331" s="237"/>
      <c r="K331" s="237"/>
      <c r="L331" s="242"/>
      <c r="M331" s="243"/>
      <c r="N331" s="244"/>
      <c r="O331" s="244"/>
      <c r="P331" s="244"/>
      <c r="Q331" s="244"/>
      <c r="R331" s="244"/>
      <c r="S331" s="244"/>
      <c r="T331" s="244"/>
      <c r="U331" s="245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T331" s="246" t="s">
        <v>347</v>
      </c>
      <c r="AU331" s="246" t="s">
        <v>83</v>
      </c>
      <c r="AV331" s="13" t="s">
        <v>85</v>
      </c>
      <c r="AW331" s="13" t="s">
        <v>37</v>
      </c>
      <c r="AX331" s="13" t="s">
        <v>83</v>
      </c>
      <c r="AY331" s="246" t="s">
        <v>335</v>
      </c>
    </row>
    <row r="332" s="2" customFormat="1" ht="16.5" customHeight="1">
      <c r="A332" s="40"/>
      <c r="B332" s="41"/>
      <c r="C332" s="216" t="s">
        <v>2533</v>
      </c>
      <c r="D332" s="216" t="s">
        <v>337</v>
      </c>
      <c r="E332" s="217" t="s">
        <v>6580</v>
      </c>
      <c r="F332" s="218" t="s">
        <v>6581</v>
      </c>
      <c r="G332" s="219" t="s">
        <v>6305</v>
      </c>
      <c r="H332" s="220">
        <v>855.59400000000005</v>
      </c>
      <c r="I332" s="221"/>
      <c r="J332" s="222">
        <f>ROUND(I332*H332,2)</f>
        <v>0</v>
      </c>
      <c r="K332" s="218" t="s">
        <v>341</v>
      </c>
      <c r="L332" s="46"/>
      <c r="M332" s="223" t="s">
        <v>19</v>
      </c>
      <c r="N332" s="224" t="s">
        <v>47</v>
      </c>
      <c r="O332" s="86"/>
      <c r="P332" s="225">
        <f>O332*H332</f>
        <v>0</v>
      </c>
      <c r="Q332" s="225">
        <v>0</v>
      </c>
      <c r="R332" s="225">
        <f>Q332*H332</f>
        <v>0</v>
      </c>
      <c r="S332" s="225">
        <v>0</v>
      </c>
      <c r="T332" s="225">
        <f>S332*H332</f>
        <v>0</v>
      </c>
      <c r="U332" s="226" t="s">
        <v>19</v>
      </c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R332" s="227" t="s">
        <v>103</v>
      </c>
      <c r="AT332" s="227" t="s">
        <v>337</v>
      </c>
      <c r="AU332" s="227" t="s">
        <v>83</v>
      </c>
      <c r="AY332" s="19" t="s">
        <v>335</v>
      </c>
      <c r="BE332" s="228">
        <f>IF(N332="základní",J332,0)</f>
        <v>0</v>
      </c>
      <c r="BF332" s="228">
        <f>IF(N332="snížená",J332,0)</f>
        <v>0</v>
      </c>
      <c r="BG332" s="228">
        <f>IF(N332="zákl. přenesená",J332,0)</f>
        <v>0</v>
      </c>
      <c r="BH332" s="228">
        <f>IF(N332="sníž. přenesená",J332,0)</f>
        <v>0</v>
      </c>
      <c r="BI332" s="228">
        <f>IF(N332="nulová",J332,0)</f>
        <v>0</v>
      </c>
      <c r="BJ332" s="19" t="s">
        <v>83</v>
      </c>
      <c r="BK332" s="228">
        <f>ROUND(I332*H332,2)</f>
        <v>0</v>
      </c>
      <c r="BL332" s="19" t="s">
        <v>103</v>
      </c>
      <c r="BM332" s="227" t="s">
        <v>6582</v>
      </c>
    </row>
    <row r="333" s="2" customFormat="1">
      <c r="A333" s="40"/>
      <c r="B333" s="41"/>
      <c r="C333" s="42"/>
      <c r="D333" s="229" t="s">
        <v>343</v>
      </c>
      <c r="E333" s="42"/>
      <c r="F333" s="230" t="s">
        <v>6583</v>
      </c>
      <c r="G333" s="42"/>
      <c r="H333" s="42"/>
      <c r="I333" s="231"/>
      <c r="J333" s="42"/>
      <c r="K333" s="42"/>
      <c r="L333" s="46"/>
      <c r="M333" s="232"/>
      <c r="N333" s="233"/>
      <c r="O333" s="86"/>
      <c r="P333" s="86"/>
      <c r="Q333" s="86"/>
      <c r="R333" s="86"/>
      <c r="S333" s="86"/>
      <c r="T333" s="86"/>
      <c r="U333" s="87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T333" s="19" t="s">
        <v>343</v>
      </c>
      <c r="AU333" s="19" t="s">
        <v>83</v>
      </c>
    </row>
    <row r="334" s="2" customFormat="1">
      <c r="A334" s="40"/>
      <c r="B334" s="41"/>
      <c r="C334" s="42"/>
      <c r="D334" s="234" t="s">
        <v>345</v>
      </c>
      <c r="E334" s="42"/>
      <c r="F334" s="235" t="s">
        <v>6584</v>
      </c>
      <c r="G334" s="42"/>
      <c r="H334" s="42"/>
      <c r="I334" s="231"/>
      <c r="J334" s="42"/>
      <c r="K334" s="42"/>
      <c r="L334" s="46"/>
      <c r="M334" s="232"/>
      <c r="N334" s="233"/>
      <c r="O334" s="86"/>
      <c r="P334" s="86"/>
      <c r="Q334" s="86"/>
      <c r="R334" s="86"/>
      <c r="S334" s="86"/>
      <c r="T334" s="86"/>
      <c r="U334" s="87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T334" s="19" t="s">
        <v>345</v>
      </c>
      <c r="AU334" s="19" t="s">
        <v>83</v>
      </c>
    </row>
    <row r="335" s="2" customFormat="1" ht="24.15" customHeight="1">
      <c r="A335" s="40"/>
      <c r="B335" s="41"/>
      <c r="C335" s="216" t="s">
        <v>2539</v>
      </c>
      <c r="D335" s="216" t="s">
        <v>337</v>
      </c>
      <c r="E335" s="217" t="s">
        <v>6585</v>
      </c>
      <c r="F335" s="218" t="s">
        <v>6586</v>
      </c>
      <c r="G335" s="219" t="s">
        <v>6305</v>
      </c>
      <c r="H335" s="220">
        <v>51.366</v>
      </c>
      <c r="I335" s="221"/>
      <c r="J335" s="222">
        <f>ROUND(I335*H335,2)</f>
        <v>0</v>
      </c>
      <c r="K335" s="218" t="s">
        <v>341</v>
      </c>
      <c r="L335" s="46"/>
      <c r="M335" s="223" t="s">
        <v>19</v>
      </c>
      <c r="N335" s="224" t="s">
        <v>47</v>
      </c>
      <c r="O335" s="86"/>
      <c r="P335" s="225">
        <f>O335*H335</f>
        <v>0</v>
      </c>
      <c r="Q335" s="225">
        <v>0</v>
      </c>
      <c r="R335" s="225">
        <f>Q335*H335</f>
        <v>0</v>
      </c>
      <c r="S335" s="225">
        <v>0</v>
      </c>
      <c r="T335" s="225">
        <f>S335*H335</f>
        <v>0</v>
      </c>
      <c r="U335" s="226" t="s">
        <v>19</v>
      </c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R335" s="227" t="s">
        <v>103</v>
      </c>
      <c r="AT335" s="227" t="s">
        <v>337</v>
      </c>
      <c r="AU335" s="227" t="s">
        <v>83</v>
      </c>
      <c r="AY335" s="19" t="s">
        <v>335</v>
      </c>
      <c r="BE335" s="228">
        <f>IF(N335="základní",J335,0)</f>
        <v>0</v>
      </c>
      <c r="BF335" s="228">
        <f>IF(N335="snížená",J335,0)</f>
        <v>0</v>
      </c>
      <c r="BG335" s="228">
        <f>IF(N335="zákl. přenesená",J335,0)</f>
        <v>0</v>
      </c>
      <c r="BH335" s="228">
        <f>IF(N335="sníž. přenesená",J335,0)</f>
        <v>0</v>
      </c>
      <c r="BI335" s="228">
        <f>IF(N335="nulová",J335,0)</f>
        <v>0</v>
      </c>
      <c r="BJ335" s="19" t="s">
        <v>83</v>
      </c>
      <c r="BK335" s="228">
        <f>ROUND(I335*H335,2)</f>
        <v>0</v>
      </c>
      <c r="BL335" s="19" t="s">
        <v>103</v>
      </c>
      <c r="BM335" s="227" t="s">
        <v>6587</v>
      </c>
    </row>
    <row r="336" s="2" customFormat="1">
      <c r="A336" s="40"/>
      <c r="B336" s="41"/>
      <c r="C336" s="42"/>
      <c r="D336" s="229" t="s">
        <v>343</v>
      </c>
      <c r="E336" s="42"/>
      <c r="F336" s="230" t="s">
        <v>811</v>
      </c>
      <c r="G336" s="42"/>
      <c r="H336" s="42"/>
      <c r="I336" s="231"/>
      <c r="J336" s="42"/>
      <c r="K336" s="42"/>
      <c r="L336" s="46"/>
      <c r="M336" s="232"/>
      <c r="N336" s="233"/>
      <c r="O336" s="86"/>
      <c r="P336" s="86"/>
      <c r="Q336" s="86"/>
      <c r="R336" s="86"/>
      <c r="S336" s="86"/>
      <c r="T336" s="86"/>
      <c r="U336" s="87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T336" s="19" t="s">
        <v>343</v>
      </c>
      <c r="AU336" s="19" t="s">
        <v>83</v>
      </c>
    </row>
    <row r="337" s="2" customFormat="1">
      <c r="A337" s="40"/>
      <c r="B337" s="41"/>
      <c r="C337" s="42"/>
      <c r="D337" s="234" t="s">
        <v>345</v>
      </c>
      <c r="E337" s="42"/>
      <c r="F337" s="235" t="s">
        <v>6588</v>
      </c>
      <c r="G337" s="42"/>
      <c r="H337" s="42"/>
      <c r="I337" s="231"/>
      <c r="J337" s="42"/>
      <c r="K337" s="42"/>
      <c r="L337" s="46"/>
      <c r="M337" s="232"/>
      <c r="N337" s="233"/>
      <c r="O337" s="86"/>
      <c r="P337" s="86"/>
      <c r="Q337" s="86"/>
      <c r="R337" s="86"/>
      <c r="S337" s="86"/>
      <c r="T337" s="86"/>
      <c r="U337" s="87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T337" s="19" t="s">
        <v>345</v>
      </c>
      <c r="AU337" s="19" t="s">
        <v>83</v>
      </c>
    </row>
    <row r="338" s="13" customFormat="1">
      <c r="A338" s="13"/>
      <c r="B338" s="236"/>
      <c r="C338" s="237"/>
      <c r="D338" s="229" t="s">
        <v>347</v>
      </c>
      <c r="E338" s="238" t="s">
        <v>6589</v>
      </c>
      <c r="F338" s="239" t="s">
        <v>6590</v>
      </c>
      <c r="G338" s="237"/>
      <c r="H338" s="240">
        <v>51.366</v>
      </c>
      <c r="I338" s="241"/>
      <c r="J338" s="237"/>
      <c r="K338" s="237"/>
      <c r="L338" s="242"/>
      <c r="M338" s="243"/>
      <c r="N338" s="244"/>
      <c r="O338" s="244"/>
      <c r="P338" s="244"/>
      <c r="Q338" s="244"/>
      <c r="R338" s="244"/>
      <c r="S338" s="244"/>
      <c r="T338" s="244"/>
      <c r="U338" s="245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T338" s="246" t="s">
        <v>347</v>
      </c>
      <c r="AU338" s="246" t="s">
        <v>83</v>
      </c>
      <c r="AV338" s="13" t="s">
        <v>85</v>
      </c>
      <c r="AW338" s="13" t="s">
        <v>37</v>
      </c>
      <c r="AX338" s="13" t="s">
        <v>83</v>
      </c>
      <c r="AY338" s="246" t="s">
        <v>335</v>
      </c>
    </row>
    <row r="339" s="2" customFormat="1" ht="24.15" customHeight="1">
      <c r="A339" s="40"/>
      <c r="B339" s="41"/>
      <c r="C339" s="216" t="s">
        <v>777</v>
      </c>
      <c r="D339" s="216" t="s">
        <v>337</v>
      </c>
      <c r="E339" s="217" t="s">
        <v>6591</v>
      </c>
      <c r="F339" s="218" t="s">
        <v>366</v>
      </c>
      <c r="G339" s="219" t="s">
        <v>6305</v>
      </c>
      <c r="H339" s="220">
        <v>175.31999999999999</v>
      </c>
      <c r="I339" s="221"/>
      <c r="J339" s="222">
        <f>ROUND(I339*H339,2)</f>
        <v>0</v>
      </c>
      <c r="K339" s="218" t="s">
        <v>341</v>
      </c>
      <c r="L339" s="46"/>
      <c r="M339" s="223" t="s">
        <v>19</v>
      </c>
      <c r="N339" s="224" t="s">
        <v>47</v>
      </c>
      <c r="O339" s="86"/>
      <c r="P339" s="225">
        <f>O339*H339</f>
        <v>0</v>
      </c>
      <c r="Q339" s="225">
        <v>0</v>
      </c>
      <c r="R339" s="225">
        <f>Q339*H339</f>
        <v>0</v>
      </c>
      <c r="S339" s="225">
        <v>0</v>
      </c>
      <c r="T339" s="225">
        <f>S339*H339</f>
        <v>0</v>
      </c>
      <c r="U339" s="226" t="s">
        <v>19</v>
      </c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R339" s="227" t="s">
        <v>103</v>
      </c>
      <c r="AT339" s="227" t="s">
        <v>337</v>
      </c>
      <c r="AU339" s="227" t="s">
        <v>83</v>
      </c>
      <c r="AY339" s="19" t="s">
        <v>335</v>
      </c>
      <c r="BE339" s="228">
        <f>IF(N339="základní",J339,0)</f>
        <v>0</v>
      </c>
      <c r="BF339" s="228">
        <f>IF(N339="snížená",J339,0)</f>
        <v>0</v>
      </c>
      <c r="BG339" s="228">
        <f>IF(N339="zákl. přenesená",J339,0)</f>
        <v>0</v>
      </c>
      <c r="BH339" s="228">
        <f>IF(N339="sníž. přenesená",J339,0)</f>
        <v>0</v>
      </c>
      <c r="BI339" s="228">
        <f>IF(N339="nulová",J339,0)</f>
        <v>0</v>
      </c>
      <c r="BJ339" s="19" t="s">
        <v>83</v>
      </c>
      <c r="BK339" s="228">
        <f>ROUND(I339*H339,2)</f>
        <v>0</v>
      </c>
      <c r="BL339" s="19" t="s">
        <v>103</v>
      </c>
      <c r="BM339" s="227" t="s">
        <v>6592</v>
      </c>
    </row>
    <row r="340" s="2" customFormat="1">
      <c r="A340" s="40"/>
      <c r="B340" s="41"/>
      <c r="C340" s="42"/>
      <c r="D340" s="229" t="s">
        <v>343</v>
      </c>
      <c r="E340" s="42"/>
      <c r="F340" s="230" t="s">
        <v>366</v>
      </c>
      <c r="G340" s="42"/>
      <c r="H340" s="42"/>
      <c r="I340" s="231"/>
      <c r="J340" s="42"/>
      <c r="K340" s="42"/>
      <c r="L340" s="46"/>
      <c r="M340" s="232"/>
      <c r="N340" s="233"/>
      <c r="O340" s="86"/>
      <c r="P340" s="86"/>
      <c r="Q340" s="86"/>
      <c r="R340" s="86"/>
      <c r="S340" s="86"/>
      <c r="T340" s="86"/>
      <c r="U340" s="87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T340" s="19" t="s">
        <v>343</v>
      </c>
      <c r="AU340" s="19" t="s">
        <v>83</v>
      </c>
    </row>
    <row r="341" s="2" customFormat="1">
      <c r="A341" s="40"/>
      <c r="B341" s="41"/>
      <c r="C341" s="42"/>
      <c r="D341" s="234" t="s">
        <v>345</v>
      </c>
      <c r="E341" s="42"/>
      <c r="F341" s="235" t="s">
        <v>6593</v>
      </c>
      <c r="G341" s="42"/>
      <c r="H341" s="42"/>
      <c r="I341" s="231"/>
      <c r="J341" s="42"/>
      <c r="K341" s="42"/>
      <c r="L341" s="46"/>
      <c r="M341" s="232"/>
      <c r="N341" s="233"/>
      <c r="O341" s="86"/>
      <c r="P341" s="86"/>
      <c r="Q341" s="86"/>
      <c r="R341" s="86"/>
      <c r="S341" s="86"/>
      <c r="T341" s="86"/>
      <c r="U341" s="87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T341" s="19" t="s">
        <v>345</v>
      </c>
      <c r="AU341" s="19" t="s">
        <v>83</v>
      </c>
    </row>
    <row r="342" s="2" customFormat="1">
      <c r="A342" s="40"/>
      <c r="B342" s="41"/>
      <c r="C342" s="42"/>
      <c r="D342" s="229" t="s">
        <v>928</v>
      </c>
      <c r="E342" s="42"/>
      <c r="F342" s="289" t="s">
        <v>6594</v>
      </c>
      <c r="G342" s="42"/>
      <c r="H342" s="42"/>
      <c r="I342" s="231"/>
      <c r="J342" s="42"/>
      <c r="K342" s="42"/>
      <c r="L342" s="46"/>
      <c r="M342" s="232"/>
      <c r="N342" s="233"/>
      <c r="O342" s="86"/>
      <c r="P342" s="86"/>
      <c r="Q342" s="86"/>
      <c r="R342" s="86"/>
      <c r="S342" s="86"/>
      <c r="T342" s="86"/>
      <c r="U342" s="87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T342" s="19" t="s">
        <v>928</v>
      </c>
      <c r="AU342" s="19" t="s">
        <v>83</v>
      </c>
    </row>
    <row r="343" s="13" customFormat="1">
      <c r="A343" s="13"/>
      <c r="B343" s="236"/>
      <c r="C343" s="237"/>
      <c r="D343" s="229" t="s">
        <v>347</v>
      </c>
      <c r="E343" s="238" t="s">
        <v>6595</v>
      </c>
      <c r="F343" s="239" t="s">
        <v>6596</v>
      </c>
      <c r="G343" s="237"/>
      <c r="H343" s="240">
        <v>175.31999999999999</v>
      </c>
      <c r="I343" s="241"/>
      <c r="J343" s="237"/>
      <c r="K343" s="237"/>
      <c r="L343" s="242"/>
      <c r="M343" s="243"/>
      <c r="N343" s="244"/>
      <c r="O343" s="244"/>
      <c r="P343" s="244"/>
      <c r="Q343" s="244"/>
      <c r="R343" s="244"/>
      <c r="S343" s="244"/>
      <c r="T343" s="244"/>
      <c r="U343" s="245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T343" s="246" t="s">
        <v>347</v>
      </c>
      <c r="AU343" s="246" t="s">
        <v>83</v>
      </c>
      <c r="AV343" s="13" t="s">
        <v>85</v>
      </c>
      <c r="AW343" s="13" t="s">
        <v>37</v>
      </c>
      <c r="AX343" s="13" t="s">
        <v>83</v>
      </c>
      <c r="AY343" s="246" t="s">
        <v>335</v>
      </c>
    </row>
    <row r="344" s="2" customFormat="1" ht="24.15" customHeight="1">
      <c r="A344" s="40"/>
      <c r="B344" s="41"/>
      <c r="C344" s="216" t="s">
        <v>788</v>
      </c>
      <c r="D344" s="216" t="s">
        <v>337</v>
      </c>
      <c r="E344" s="217" t="s">
        <v>6597</v>
      </c>
      <c r="F344" s="218" t="s">
        <v>6598</v>
      </c>
      <c r="G344" s="219" t="s">
        <v>6305</v>
      </c>
      <c r="H344" s="220">
        <v>43.700000000000003</v>
      </c>
      <c r="I344" s="221"/>
      <c r="J344" s="222">
        <f>ROUND(I344*H344,2)</f>
        <v>0</v>
      </c>
      <c r="K344" s="218" t="s">
        <v>341</v>
      </c>
      <c r="L344" s="46"/>
      <c r="M344" s="223" t="s">
        <v>19</v>
      </c>
      <c r="N344" s="224" t="s">
        <v>47</v>
      </c>
      <c r="O344" s="86"/>
      <c r="P344" s="225">
        <f>O344*H344</f>
        <v>0</v>
      </c>
      <c r="Q344" s="225">
        <v>0</v>
      </c>
      <c r="R344" s="225">
        <f>Q344*H344</f>
        <v>0</v>
      </c>
      <c r="S344" s="225">
        <v>0</v>
      </c>
      <c r="T344" s="225">
        <f>S344*H344</f>
        <v>0</v>
      </c>
      <c r="U344" s="226" t="s">
        <v>19</v>
      </c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R344" s="227" t="s">
        <v>103</v>
      </c>
      <c r="AT344" s="227" t="s">
        <v>337</v>
      </c>
      <c r="AU344" s="227" t="s">
        <v>83</v>
      </c>
      <c r="AY344" s="19" t="s">
        <v>335</v>
      </c>
      <c r="BE344" s="228">
        <f>IF(N344="základní",J344,0)</f>
        <v>0</v>
      </c>
      <c r="BF344" s="228">
        <f>IF(N344="snížená",J344,0)</f>
        <v>0</v>
      </c>
      <c r="BG344" s="228">
        <f>IF(N344="zákl. přenesená",J344,0)</f>
        <v>0</v>
      </c>
      <c r="BH344" s="228">
        <f>IF(N344="sníž. přenesená",J344,0)</f>
        <v>0</v>
      </c>
      <c r="BI344" s="228">
        <f>IF(N344="nulová",J344,0)</f>
        <v>0</v>
      </c>
      <c r="BJ344" s="19" t="s">
        <v>83</v>
      </c>
      <c r="BK344" s="228">
        <f>ROUND(I344*H344,2)</f>
        <v>0</v>
      </c>
      <c r="BL344" s="19" t="s">
        <v>103</v>
      </c>
      <c r="BM344" s="227" t="s">
        <v>6599</v>
      </c>
    </row>
    <row r="345" s="2" customFormat="1">
      <c r="A345" s="40"/>
      <c r="B345" s="41"/>
      <c r="C345" s="42"/>
      <c r="D345" s="229" t="s">
        <v>343</v>
      </c>
      <c r="E345" s="42"/>
      <c r="F345" s="230" t="s">
        <v>6598</v>
      </c>
      <c r="G345" s="42"/>
      <c r="H345" s="42"/>
      <c r="I345" s="231"/>
      <c r="J345" s="42"/>
      <c r="K345" s="42"/>
      <c r="L345" s="46"/>
      <c r="M345" s="232"/>
      <c r="N345" s="233"/>
      <c r="O345" s="86"/>
      <c r="P345" s="86"/>
      <c r="Q345" s="86"/>
      <c r="R345" s="86"/>
      <c r="S345" s="86"/>
      <c r="T345" s="86"/>
      <c r="U345" s="87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T345" s="19" t="s">
        <v>343</v>
      </c>
      <c r="AU345" s="19" t="s">
        <v>83</v>
      </c>
    </row>
    <row r="346" s="2" customFormat="1">
      <c r="A346" s="40"/>
      <c r="B346" s="41"/>
      <c r="C346" s="42"/>
      <c r="D346" s="234" t="s">
        <v>345</v>
      </c>
      <c r="E346" s="42"/>
      <c r="F346" s="235" t="s">
        <v>6600</v>
      </c>
      <c r="G346" s="42"/>
      <c r="H346" s="42"/>
      <c r="I346" s="231"/>
      <c r="J346" s="42"/>
      <c r="K346" s="42"/>
      <c r="L346" s="46"/>
      <c r="M346" s="232"/>
      <c r="N346" s="233"/>
      <c r="O346" s="86"/>
      <c r="P346" s="86"/>
      <c r="Q346" s="86"/>
      <c r="R346" s="86"/>
      <c r="S346" s="86"/>
      <c r="T346" s="86"/>
      <c r="U346" s="87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T346" s="19" t="s">
        <v>345</v>
      </c>
      <c r="AU346" s="19" t="s">
        <v>83</v>
      </c>
    </row>
    <row r="347" s="13" customFormat="1">
      <c r="A347" s="13"/>
      <c r="B347" s="236"/>
      <c r="C347" s="237"/>
      <c r="D347" s="229" t="s">
        <v>347</v>
      </c>
      <c r="E347" s="238" t="s">
        <v>6601</v>
      </c>
      <c r="F347" s="239" t="s">
        <v>6602</v>
      </c>
      <c r="G347" s="237"/>
      <c r="H347" s="240">
        <v>43.700000000000003</v>
      </c>
      <c r="I347" s="241"/>
      <c r="J347" s="237"/>
      <c r="K347" s="237"/>
      <c r="L347" s="242"/>
      <c r="M347" s="243"/>
      <c r="N347" s="244"/>
      <c r="O347" s="244"/>
      <c r="P347" s="244"/>
      <c r="Q347" s="244"/>
      <c r="R347" s="244"/>
      <c r="S347" s="244"/>
      <c r="T347" s="244"/>
      <c r="U347" s="245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T347" s="246" t="s">
        <v>347</v>
      </c>
      <c r="AU347" s="246" t="s">
        <v>83</v>
      </c>
      <c r="AV347" s="13" t="s">
        <v>85</v>
      </c>
      <c r="AW347" s="13" t="s">
        <v>37</v>
      </c>
      <c r="AX347" s="13" t="s">
        <v>83</v>
      </c>
      <c r="AY347" s="246" t="s">
        <v>335</v>
      </c>
    </row>
    <row r="348" s="12" customFormat="1" ht="25.92" customHeight="1">
      <c r="A348" s="12"/>
      <c r="B348" s="200"/>
      <c r="C348" s="201"/>
      <c r="D348" s="202" t="s">
        <v>75</v>
      </c>
      <c r="E348" s="203" t="s">
        <v>819</v>
      </c>
      <c r="F348" s="203" t="s">
        <v>820</v>
      </c>
      <c r="G348" s="201"/>
      <c r="H348" s="201"/>
      <c r="I348" s="204"/>
      <c r="J348" s="205">
        <f>BK348</f>
        <v>0</v>
      </c>
      <c r="K348" s="201"/>
      <c r="L348" s="206"/>
      <c r="M348" s="207"/>
      <c r="N348" s="208"/>
      <c r="O348" s="208"/>
      <c r="P348" s="209">
        <f>SUM(P349:P351)</f>
        <v>0</v>
      </c>
      <c r="Q348" s="208"/>
      <c r="R348" s="209">
        <f>SUM(R349:R351)</f>
        <v>0</v>
      </c>
      <c r="S348" s="208"/>
      <c r="T348" s="209">
        <f>SUM(T349:T351)</f>
        <v>0</v>
      </c>
      <c r="U348" s="210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R348" s="211" t="s">
        <v>103</v>
      </c>
      <c r="AT348" s="212" t="s">
        <v>75</v>
      </c>
      <c r="AU348" s="212" t="s">
        <v>76</v>
      </c>
      <c r="AY348" s="211" t="s">
        <v>335</v>
      </c>
      <c r="BK348" s="213">
        <f>SUM(BK349:BK351)</f>
        <v>0</v>
      </c>
    </row>
    <row r="349" s="2" customFormat="1" ht="21.75" customHeight="1">
      <c r="A349" s="40"/>
      <c r="B349" s="41"/>
      <c r="C349" s="216" t="s">
        <v>794</v>
      </c>
      <c r="D349" s="216" t="s">
        <v>337</v>
      </c>
      <c r="E349" s="217" t="s">
        <v>6042</v>
      </c>
      <c r="F349" s="218" t="s">
        <v>6043</v>
      </c>
      <c r="G349" s="219" t="s">
        <v>6305</v>
      </c>
      <c r="H349" s="220">
        <v>271.34300000000002</v>
      </c>
      <c r="I349" s="221"/>
      <c r="J349" s="222">
        <f>ROUND(I349*H349,2)</f>
        <v>0</v>
      </c>
      <c r="K349" s="218" t="s">
        <v>341</v>
      </c>
      <c r="L349" s="46"/>
      <c r="M349" s="223" t="s">
        <v>19</v>
      </c>
      <c r="N349" s="224" t="s">
        <v>47</v>
      </c>
      <c r="O349" s="86"/>
      <c r="P349" s="225">
        <f>O349*H349</f>
        <v>0</v>
      </c>
      <c r="Q349" s="225">
        <v>0</v>
      </c>
      <c r="R349" s="225">
        <f>Q349*H349</f>
        <v>0</v>
      </c>
      <c r="S349" s="225">
        <v>0</v>
      </c>
      <c r="T349" s="225">
        <f>S349*H349</f>
        <v>0</v>
      </c>
      <c r="U349" s="226" t="s">
        <v>19</v>
      </c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R349" s="227" t="s">
        <v>103</v>
      </c>
      <c r="AT349" s="227" t="s">
        <v>337</v>
      </c>
      <c r="AU349" s="227" t="s">
        <v>83</v>
      </c>
      <c r="AY349" s="19" t="s">
        <v>335</v>
      </c>
      <c r="BE349" s="228">
        <f>IF(N349="základní",J349,0)</f>
        <v>0</v>
      </c>
      <c r="BF349" s="228">
        <f>IF(N349="snížená",J349,0)</f>
        <v>0</v>
      </c>
      <c r="BG349" s="228">
        <f>IF(N349="zákl. přenesená",J349,0)</f>
        <v>0</v>
      </c>
      <c r="BH349" s="228">
        <f>IF(N349="sníž. přenesená",J349,0)</f>
        <v>0</v>
      </c>
      <c r="BI349" s="228">
        <f>IF(N349="nulová",J349,0)</f>
        <v>0</v>
      </c>
      <c r="BJ349" s="19" t="s">
        <v>83</v>
      </c>
      <c r="BK349" s="228">
        <f>ROUND(I349*H349,2)</f>
        <v>0</v>
      </c>
      <c r="BL349" s="19" t="s">
        <v>103</v>
      </c>
      <c r="BM349" s="227" t="s">
        <v>6603</v>
      </c>
    </row>
    <row r="350" s="2" customFormat="1">
      <c r="A350" s="40"/>
      <c r="B350" s="41"/>
      <c r="C350" s="42"/>
      <c r="D350" s="229" t="s">
        <v>343</v>
      </c>
      <c r="E350" s="42"/>
      <c r="F350" s="230" t="s">
        <v>6045</v>
      </c>
      <c r="G350" s="42"/>
      <c r="H350" s="42"/>
      <c r="I350" s="231"/>
      <c r="J350" s="42"/>
      <c r="K350" s="42"/>
      <c r="L350" s="46"/>
      <c r="M350" s="232"/>
      <c r="N350" s="233"/>
      <c r="O350" s="86"/>
      <c r="P350" s="86"/>
      <c r="Q350" s="86"/>
      <c r="R350" s="86"/>
      <c r="S350" s="86"/>
      <c r="T350" s="86"/>
      <c r="U350" s="87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T350" s="19" t="s">
        <v>343</v>
      </c>
      <c r="AU350" s="19" t="s">
        <v>83</v>
      </c>
    </row>
    <row r="351" s="2" customFormat="1">
      <c r="A351" s="40"/>
      <c r="B351" s="41"/>
      <c r="C351" s="42"/>
      <c r="D351" s="234" t="s">
        <v>345</v>
      </c>
      <c r="E351" s="42"/>
      <c r="F351" s="235" t="s">
        <v>6046</v>
      </c>
      <c r="G351" s="42"/>
      <c r="H351" s="42"/>
      <c r="I351" s="231"/>
      <c r="J351" s="42"/>
      <c r="K351" s="42"/>
      <c r="L351" s="46"/>
      <c r="M351" s="293"/>
      <c r="N351" s="294"/>
      <c r="O351" s="295"/>
      <c r="P351" s="295"/>
      <c r="Q351" s="295"/>
      <c r="R351" s="295"/>
      <c r="S351" s="295"/>
      <c r="T351" s="295"/>
      <c r="U351" s="296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T351" s="19" t="s">
        <v>345</v>
      </c>
      <c r="AU351" s="19" t="s">
        <v>83</v>
      </c>
    </row>
    <row r="352" s="2" customFormat="1" ht="6.96" customHeight="1">
      <c r="A352" s="40"/>
      <c r="B352" s="61"/>
      <c r="C352" s="62"/>
      <c r="D352" s="62"/>
      <c r="E352" s="62"/>
      <c r="F352" s="62"/>
      <c r="G352" s="62"/>
      <c r="H352" s="62"/>
      <c r="I352" s="62"/>
      <c r="J352" s="62"/>
      <c r="K352" s="62"/>
      <c r="L352" s="46"/>
      <c r="M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</row>
  </sheetData>
  <sheetProtection sheet="1" autoFilter="0" formatColumns="0" formatRows="0" objects="1" scenarios="1" spinCount="100000" saltValue="iXVtaT9ug+yJVNMY4n4TMGGmByT+tKXN0tz3dOLUbGHoaCptKvJuLrxROrK3nhjv4vkc3t6B8kLNJVKpg3uYOQ==" hashValue="rKY6v6bpYY7zoH1EoiwxsRKF+qMrnfHXQOxvgit6OTD9iSufGukLLQmAcjLuE57VW6rJ+b0wjD83M+r1f0xuDw==" algorithmName="SHA-512" password="B0A8"/>
  <autoFilter ref="C86:K351"/>
  <mergeCells count="9">
    <mergeCell ref="E7:H7"/>
    <mergeCell ref="E9:H9"/>
    <mergeCell ref="E18:H18"/>
    <mergeCell ref="E27:H27"/>
    <mergeCell ref="E48:H48"/>
    <mergeCell ref="E50:H50"/>
    <mergeCell ref="E77:H77"/>
    <mergeCell ref="E79:H79"/>
    <mergeCell ref="L2:V2"/>
  </mergeCells>
  <hyperlinks>
    <hyperlink ref="F91" r:id="rId1" display="https://podminky.urs.cz/item/CS_URS_2022_02/113106123"/>
    <hyperlink ref="F95" r:id="rId2" display="https://podminky.urs.cz/item/CS_URS_2022_02/113107223"/>
    <hyperlink ref="F98" r:id="rId3" display="https://podminky.urs.cz/item/CS_URS_2022_02/113107224"/>
    <hyperlink ref="F101" r:id="rId4" display="https://podminky.urs.cz/item/CS_URS_2022_02/113107231"/>
    <hyperlink ref="F105" r:id="rId5" display="https://podminky.urs.cz/item/CS_URS_2022_02/113154124"/>
    <hyperlink ref="F108" r:id="rId6" display="https://podminky.urs.cz/item/CS_URS_2022_02/113202111"/>
    <hyperlink ref="F114" r:id="rId7" display="https://podminky.urs.cz/item/CS_URS_2022_02/113204111"/>
    <hyperlink ref="F118" r:id="rId8" display="https://podminky.urs.cz/item/CS_URS_2022_02/121151113"/>
    <hyperlink ref="F122" r:id="rId9" display="https://podminky.urs.cz/item/CS_URS_2022_02/122452516"/>
    <hyperlink ref="F126" r:id="rId10" display="https://podminky.urs.cz/item/CS_URS_2022_02/162751117"/>
    <hyperlink ref="F132" r:id="rId11" display="https://podminky.urs.cz/item/CS_URS_2022_02/162751137"/>
    <hyperlink ref="F135" r:id="rId12" display="https://podminky.urs.cz/item/CS_URS_2022_02/171152111"/>
    <hyperlink ref="F146" r:id="rId13" display="https://podminky.urs.cz/item/CS_URS_2022_02/171201231"/>
    <hyperlink ref="F150" r:id="rId14" display="https://podminky.urs.cz/item/CS_URS_2022_02/171251201"/>
    <hyperlink ref="F154" r:id="rId15" display="https://podminky.urs.cz/item/CS_URS_2022_02/181111111"/>
    <hyperlink ref="F157" r:id="rId16" display="https://podminky.urs.cz/item/CS_URS_2022_02/181351104"/>
    <hyperlink ref="F162" r:id="rId17" display="https://podminky.urs.cz/item/CS_URS_2022_02/212752412"/>
    <hyperlink ref="F177" r:id="rId18" display="https://podminky.urs.cz/item/CS_URS_2022_02/564861011"/>
    <hyperlink ref="F181" r:id="rId19" display="https://podminky.urs.cz/item/CS_URS_2022_02/565135111"/>
    <hyperlink ref="F185" r:id="rId20" display="https://podminky.urs.cz/item/CS_URS_2022_02/567122114"/>
    <hyperlink ref="F191" r:id="rId21" display="https://podminky.urs.cz/item/CS_URS_2022_02/567132115"/>
    <hyperlink ref="F195" r:id="rId22" display="https://podminky.urs.cz/item/CS_URS_2022_02/573111112"/>
    <hyperlink ref="F199" r:id="rId23" display="https://podminky.urs.cz/item/CS_URS_2022_02/573231107"/>
    <hyperlink ref="F203" r:id="rId24" display="https://podminky.urs.cz/item/CS_URS_2022_02/577134111"/>
    <hyperlink ref="F209" r:id="rId25" display="https://podminky.urs.cz/item/CS_URS_2022_02/577155112"/>
    <hyperlink ref="F213" r:id="rId26" display="https://podminky.urs.cz/item/CS_URS_2022_02/591111111"/>
    <hyperlink ref="F222" r:id="rId27" display="https://podminky.urs.cz/item/CS_URS_2022_02/591211111"/>
    <hyperlink ref="F230" r:id="rId28" display="https://podminky.urs.cz/item/CS_URS_2022_02/711161115"/>
    <hyperlink ref="F235" r:id="rId29" display="https://podminky.urs.cz/item/CS_URS_2022_02/895941301"/>
    <hyperlink ref="F240" r:id="rId30" display="https://podminky.urs.cz/item/CS_URS_2022_02/895941312"/>
    <hyperlink ref="F245" r:id="rId31" display="https://podminky.urs.cz/item/CS_URS_2022_02/895941332"/>
    <hyperlink ref="F250" r:id="rId32" display="https://podminky.urs.cz/item/CS_URS_2022_02/899104112"/>
    <hyperlink ref="F256" r:id="rId33" display="https://podminky.urs.cz/item/CS_URS_2022_02/912112111"/>
    <hyperlink ref="F261" r:id="rId34" display="https://podminky.urs.cz/item/CS_URS_2022_02/915111111"/>
    <hyperlink ref="F265" r:id="rId35" display="https://podminky.urs.cz/item/CS_URS_2022_02/915111121"/>
    <hyperlink ref="F269" r:id="rId36" display="https://podminky.urs.cz/item/CS_URS_2022_02/915111125"/>
    <hyperlink ref="F272" r:id="rId37" display="https://podminky.urs.cz/item/CS_URS_2022_02/915223111"/>
    <hyperlink ref="F276" r:id="rId38" display="https://podminky.urs.cz/item/CS_URS_2022_02/916231213"/>
    <hyperlink ref="F295" r:id="rId39" display="https://podminky.urs.cz/item/CS_URS_2022_02/916241213.b"/>
    <hyperlink ref="F302" r:id="rId40" display="https://podminky.urs.cz/item/CS_URS_2022_02/916991121"/>
    <hyperlink ref="F308" r:id="rId41" display="https://podminky.urs.cz/item/CS_URS_2022_02/919726121"/>
    <hyperlink ref="F312" r:id="rId42" display="https://podminky.urs.cz/item/CS_URS_2022_02/935114111"/>
    <hyperlink ref="F316" r:id="rId43" display="https://podminky.urs.cz/item/CS_URS_2022_02/935114112"/>
    <hyperlink ref="F322" r:id="rId44" display="https://podminky.urs.cz/item/CS_URS_2022_02/997221551"/>
    <hyperlink ref="F326" r:id="rId45" display="https://podminky.urs.cz/item/CS_URS_2022_02/997221559"/>
    <hyperlink ref="F329" r:id="rId46" display="https://podminky.urs.cz/item/CS_URS_2022_02/997221571"/>
    <hyperlink ref="F334" r:id="rId47" display="https://podminky.urs.cz/item/CS_URS_2022_02/997221579"/>
    <hyperlink ref="F337" r:id="rId48" display="https://podminky.urs.cz/item/CS_URS_2022_02/997221861"/>
    <hyperlink ref="F341" r:id="rId49" display="https://podminky.urs.cz/item/CS_URS_2022_02/997221873"/>
    <hyperlink ref="F346" r:id="rId50" display="https://podminky.urs.cz/item/CS_URS_2022_02/997221875"/>
    <hyperlink ref="F351" r:id="rId51" display="https://podminky.urs.cz/item/CS_URS_2022_02/998225111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52"/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4.16016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149</v>
      </c>
    </row>
    <row r="3" s="1" customFormat="1" ht="6.96" customHeight="1"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22"/>
      <c r="AT3" s="19" t="s">
        <v>85</v>
      </c>
    </row>
    <row r="4" s="1" customFormat="1" ht="24.96" customHeight="1">
      <c r="B4" s="22"/>
      <c r="D4" s="144" t="s">
        <v>174</v>
      </c>
      <c r="L4" s="22"/>
      <c r="M4" s="145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6" t="s">
        <v>16</v>
      </c>
      <c r="L6" s="22"/>
    </row>
    <row r="7" s="1" customFormat="1" ht="26.25" customHeight="1">
      <c r="B7" s="22"/>
      <c r="E7" s="147" t="str">
        <f>'Rekapitulace stavby'!K6</f>
        <v>PROJEKT NA STAVBU HALY PRO DEPONACI SILNIČNÍCH VOZIDEL JHV VE VOZOVNĚ STŘEŠOVICE</v>
      </c>
      <c r="F7" s="146"/>
      <c r="G7" s="146"/>
      <c r="H7" s="146"/>
      <c r="L7" s="22"/>
    </row>
    <row r="8" s="2" customFormat="1" ht="12" customHeight="1">
      <c r="A8" s="40"/>
      <c r="B8" s="46"/>
      <c r="C8" s="40"/>
      <c r="D8" s="146" t="s">
        <v>187</v>
      </c>
      <c r="E8" s="40"/>
      <c r="F8" s="40"/>
      <c r="G8" s="40"/>
      <c r="H8" s="40"/>
      <c r="I8" s="40"/>
      <c r="J8" s="40"/>
      <c r="K8" s="40"/>
      <c r="L8" s="148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</row>
    <row r="9" s="2" customFormat="1" ht="16.5" customHeight="1">
      <c r="A9" s="40"/>
      <c r="B9" s="46"/>
      <c r="C9" s="40"/>
      <c r="D9" s="40"/>
      <c r="E9" s="149" t="s">
        <v>6604</v>
      </c>
      <c r="F9" s="40"/>
      <c r="G9" s="40"/>
      <c r="H9" s="40"/>
      <c r="I9" s="40"/>
      <c r="J9" s="40"/>
      <c r="K9" s="40"/>
      <c r="L9" s="148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="2" customFormat="1">
      <c r="A10" s="40"/>
      <c r="B10" s="46"/>
      <c r="C10" s="40"/>
      <c r="D10" s="40"/>
      <c r="E10" s="40"/>
      <c r="F10" s="40"/>
      <c r="G10" s="40"/>
      <c r="H10" s="40"/>
      <c r="I10" s="40"/>
      <c r="J10" s="40"/>
      <c r="K10" s="40"/>
      <c r="L10" s="148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="2" customFormat="1" ht="12" customHeight="1">
      <c r="A11" s="40"/>
      <c r="B11" s="46"/>
      <c r="C11" s="40"/>
      <c r="D11" s="146" t="s">
        <v>18</v>
      </c>
      <c r="E11" s="40"/>
      <c r="F11" s="135" t="s">
        <v>19</v>
      </c>
      <c r="G11" s="40"/>
      <c r="H11" s="40"/>
      <c r="I11" s="146" t="s">
        <v>20</v>
      </c>
      <c r="J11" s="135" t="s">
        <v>19</v>
      </c>
      <c r="K11" s="40"/>
      <c r="L11" s="148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 ht="12" customHeight="1">
      <c r="A12" s="40"/>
      <c r="B12" s="46"/>
      <c r="C12" s="40"/>
      <c r="D12" s="146" t="s">
        <v>21</v>
      </c>
      <c r="E12" s="40"/>
      <c r="F12" s="135" t="s">
        <v>22</v>
      </c>
      <c r="G12" s="40"/>
      <c r="H12" s="40"/>
      <c r="I12" s="146" t="s">
        <v>23</v>
      </c>
      <c r="J12" s="150" t="str">
        <f>'Rekapitulace stavby'!AN8</f>
        <v>30. 1. 2023</v>
      </c>
      <c r="K12" s="40"/>
      <c r="L12" s="148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0.8" customHeight="1">
      <c r="A13" s="40"/>
      <c r="B13" s="46"/>
      <c r="C13" s="40"/>
      <c r="D13" s="40"/>
      <c r="E13" s="40"/>
      <c r="F13" s="40"/>
      <c r="G13" s="40"/>
      <c r="H13" s="40"/>
      <c r="I13" s="40"/>
      <c r="J13" s="40"/>
      <c r="K13" s="40"/>
      <c r="L13" s="148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 ht="12" customHeight="1">
      <c r="A14" s="40"/>
      <c r="B14" s="46"/>
      <c r="C14" s="40"/>
      <c r="D14" s="146" t="s">
        <v>25</v>
      </c>
      <c r="E14" s="40"/>
      <c r="F14" s="40"/>
      <c r="G14" s="40"/>
      <c r="H14" s="40"/>
      <c r="I14" s="146" t="s">
        <v>26</v>
      </c>
      <c r="J14" s="135" t="s">
        <v>27</v>
      </c>
      <c r="K14" s="40"/>
      <c r="L14" s="148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8" customHeight="1">
      <c r="A15" s="40"/>
      <c r="B15" s="46"/>
      <c r="C15" s="40"/>
      <c r="D15" s="40"/>
      <c r="E15" s="135" t="s">
        <v>28</v>
      </c>
      <c r="F15" s="40"/>
      <c r="G15" s="40"/>
      <c r="H15" s="40"/>
      <c r="I15" s="146" t="s">
        <v>29</v>
      </c>
      <c r="J15" s="135" t="s">
        <v>30</v>
      </c>
      <c r="K15" s="40"/>
      <c r="L15" s="148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6.96" customHeight="1">
      <c r="A16" s="40"/>
      <c r="B16" s="46"/>
      <c r="C16" s="40"/>
      <c r="D16" s="40"/>
      <c r="E16" s="40"/>
      <c r="F16" s="40"/>
      <c r="G16" s="40"/>
      <c r="H16" s="40"/>
      <c r="I16" s="40"/>
      <c r="J16" s="40"/>
      <c r="K16" s="40"/>
      <c r="L16" s="148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2" customHeight="1">
      <c r="A17" s="40"/>
      <c r="B17" s="46"/>
      <c r="C17" s="40"/>
      <c r="D17" s="146" t="s">
        <v>31</v>
      </c>
      <c r="E17" s="40"/>
      <c r="F17" s="40"/>
      <c r="G17" s="40"/>
      <c r="H17" s="40"/>
      <c r="I17" s="146" t="s">
        <v>26</v>
      </c>
      <c r="J17" s="35" t="str">
        <f>'Rekapitulace stavby'!AN13</f>
        <v>Vyplň údaj</v>
      </c>
      <c r="K17" s="40"/>
      <c r="L17" s="148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18" customHeight="1">
      <c r="A18" s="40"/>
      <c r="B18" s="46"/>
      <c r="C18" s="40"/>
      <c r="D18" s="40"/>
      <c r="E18" s="35" t="str">
        <f>'Rekapitulace stavby'!E14</f>
        <v>Vyplň údaj</v>
      </c>
      <c r="F18" s="135"/>
      <c r="G18" s="135"/>
      <c r="H18" s="135"/>
      <c r="I18" s="146" t="s">
        <v>29</v>
      </c>
      <c r="J18" s="35" t="str">
        <f>'Rekapitulace stavby'!AN14</f>
        <v>Vyplň údaj</v>
      </c>
      <c r="K18" s="40"/>
      <c r="L18" s="148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6.96" customHeight="1">
      <c r="A19" s="40"/>
      <c r="B19" s="46"/>
      <c r="C19" s="40"/>
      <c r="D19" s="40"/>
      <c r="E19" s="40"/>
      <c r="F19" s="40"/>
      <c r="G19" s="40"/>
      <c r="H19" s="40"/>
      <c r="I19" s="40"/>
      <c r="J19" s="40"/>
      <c r="K19" s="40"/>
      <c r="L19" s="148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12" customHeight="1">
      <c r="A20" s="40"/>
      <c r="B20" s="46"/>
      <c r="C20" s="40"/>
      <c r="D20" s="146" t="s">
        <v>33</v>
      </c>
      <c r="E20" s="40"/>
      <c r="F20" s="40"/>
      <c r="G20" s="40"/>
      <c r="H20" s="40"/>
      <c r="I20" s="146" t="s">
        <v>26</v>
      </c>
      <c r="J20" s="135" t="s">
        <v>34</v>
      </c>
      <c r="K20" s="40"/>
      <c r="L20" s="148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18" customHeight="1">
      <c r="A21" s="40"/>
      <c r="B21" s="46"/>
      <c r="C21" s="40"/>
      <c r="D21" s="40"/>
      <c r="E21" s="135" t="s">
        <v>35</v>
      </c>
      <c r="F21" s="40"/>
      <c r="G21" s="40"/>
      <c r="H21" s="40"/>
      <c r="I21" s="146" t="s">
        <v>29</v>
      </c>
      <c r="J21" s="135" t="s">
        <v>36</v>
      </c>
      <c r="K21" s="40"/>
      <c r="L21" s="148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6.96" customHeight="1">
      <c r="A22" s="40"/>
      <c r="B22" s="46"/>
      <c r="C22" s="40"/>
      <c r="D22" s="40"/>
      <c r="E22" s="40"/>
      <c r="F22" s="40"/>
      <c r="G22" s="40"/>
      <c r="H22" s="40"/>
      <c r="I22" s="40"/>
      <c r="J22" s="40"/>
      <c r="K22" s="40"/>
      <c r="L22" s="148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12" customHeight="1">
      <c r="A23" s="40"/>
      <c r="B23" s="46"/>
      <c r="C23" s="40"/>
      <c r="D23" s="146" t="s">
        <v>38</v>
      </c>
      <c r="E23" s="40"/>
      <c r="F23" s="40"/>
      <c r="G23" s="40"/>
      <c r="H23" s="40"/>
      <c r="I23" s="146" t="s">
        <v>26</v>
      </c>
      <c r="J23" s="135" t="s">
        <v>19</v>
      </c>
      <c r="K23" s="40"/>
      <c r="L23" s="148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18" customHeight="1">
      <c r="A24" s="40"/>
      <c r="B24" s="46"/>
      <c r="C24" s="40"/>
      <c r="D24" s="40"/>
      <c r="E24" s="135" t="s">
        <v>39</v>
      </c>
      <c r="F24" s="40"/>
      <c r="G24" s="40"/>
      <c r="H24" s="40"/>
      <c r="I24" s="146" t="s">
        <v>29</v>
      </c>
      <c r="J24" s="135" t="s">
        <v>19</v>
      </c>
      <c r="K24" s="40"/>
      <c r="L24" s="148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6.96" customHeight="1">
      <c r="A25" s="40"/>
      <c r="B25" s="46"/>
      <c r="C25" s="40"/>
      <c r="D25" s="40"/>
      <c r="E25" s="40"/>
      <c r="F25" s="40"/>
      <c r="G25" s="40"/>
      <c r="H25" s="40"/>
      <c r="I25" s="40"/>
      <c r="J25" s="40"/>
      <c r="K25" s="40"/>
      <c r="L25" s="148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12" customHeight="1">
      <c r="A26" s="40"/>
      <c r="B26" s="46"/>
      <c r="C26" s="40"/>
      <c r="D26" s="146" t="s">
        <v>40</v>
      </c>
      <c r="E26" s="40"/>
      <c r="F26" s="40"/>
      <c r="G26" s="40"/>
      <c r="H26" s="40"/>
      <c r="I26" s="40"/>
      <c r="J26" s="40"/>
      <c r="K26" s="40"/>
      <c r="L26" s="148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8" customFormat="1" ht="16.5" customHeight="1">
      <c r="A27" s="151"/>
      <c r="B27" s="152"/>
      <c r="C27" s="151"/>
      <c r="D27" s="151"/>
      <c r="E27" s="153" t="s">
        <v>19</v>
      </c>
      <c r="F27" s="153"/>
      <c r="G27" s="153"/>
      <c r="H27" s="153"/>
      <c r="I27" s="151"/>
      <c r="J27" s="151"/>
      <c r="K27" s="151"/>
      <c r="L27" s="154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</row>
    <row r="28" s="2" customFormat="1" ht="6.96" customHeight="1">
      <c r="A28" s="40"/>
      <c r="B28" s="46"/>
      <c r="C28" s="40"/>
      <c r="D28" s="40"/>
      <c r="E28" s="40"/>
      <c r="F28" s="40"/>
      <c r="G28" s="40"/>
      <c r="H28" s="40"/>
      <c r="I28" s="40"/>
      <c r="J28" s="40"/>
      <c r="K28" s="40"/>
      <c r="L28" s="148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2" customFormat="1" ht="6.96" customHeight="1">
      <c r="A29" s="40"/>
      <c r="B29" s="46"/>
      <c r="C29" s="40"/>
      <c r="D29" s="156"/>
      <c r="E29" s="156"/>
      <c r="F29" s="156"/>
      <c r="G29" s="156"/>
      <c r="H29" s="156"/>
      <c r="I29" s="156"/>
      <c r="J29" s="156"/>
      <c r="K29" s="156"/>
      <c r="L29" s="148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s="2" customFormat="1" ht="25.44" customHeight="1">
      <c r="A30" s="40"/>
      <c r="B30" s="46"/>
      <c r="C30" s="40"/>
      <c r="D30" s="157" t="s">
        <v>42</v>
      </c>
      <c r="E30" s="40"/>
      <c r="F30" s="40"/>
      <c r="G30" s="40"/>
      <c r="H30" s="40"/>
      <c r="I30" s="40"/>
      <c r="J30" s="158">
        <f>ROUND(J82, 2)</f>
        <v>0</v>
      </c>
      <c r="K30" s="40"/>
      <c r="L30" s="148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2" customFormat="1" ht="6.96" customHeight="1">
      <c r="A31" s="40"/>
      <c r="B31" s="46"/>
      <c r="C31" s="40"/>
      <c r="D31" s="156"/>
      <c r="E31" s="156"/>
      <c r="F31" s="156"/>
      <c r="G31" s="156"/>
      <c r="H31" s="156"/>
      <c r="I31" s="156"/>
      <c r="J31" s="156"/>
      <c r="K31" s="156"/>
      <c r="L31" s="148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s="2" customFormat="1" ht="14.4" customHeight="1">
      <c r="A32" s="40"/>
      <c r="B32" s="46"/>
      <c r="C32" s="40"/>
      <c r="D32" s="40"/>
      <c r="E32" s="40"/>
      <c r="F32" s="159" t="s">
        <v>44</v>
      </c>
      <c r="G32" s="40"/>
      <c r="H32" s="40"/>
      <c r="I32" s="159" t="s">
        <v>43</v>
      </c>
      <c r="J32" s="159" t="s">
        <v>45</v>
      </c>
      <c r="K32" s="40"/>
      <c r="L32" s="148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14.4" customHeight="1">
      <c r="A33" s="40"/>
      <c r="B33" s="46"/>
      <c r="C33" s="40"/>
      <c r="D33" s="160" t="s">
        <v>46</v>
      </c>
      <c r="E33" s="146" t="s">
        <v>47</v>
      </c>
      <c r="F33" s="161">
        <f>ROUND((SUM(BE82:BE194)),  2)</f>
        <v>0</v>
      </c>
      <c r="G33" s="40"/>
      <c r="H33" s="40"/>
      <c r="I33" s="162">
        <v>0.20999999999999999</v>
      </c>
      <c r="J33" s="161">
        <f>ROUND(((SUM(BE82:BE194))*I33),  2)</f>
        <v>0</v>
      </c>
      <c r="K33" s="40"/>
      <c r="L33" s="148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14.4" customHeight="1">
      <c r="A34" s="40"/>
      <c r="B34" s="46"/>
      <c r="C34" s="40"/>
      <c r="D34" s="40"/>
      <c r="E34" s="146" t="s">
        <v>48</v>
      </c>
      <c r="F34" s="161">
        <f>ROUND((SUM(BF82:BF194)),  2)</f>
        <v>0</v>
      </c>
      <c r="G34" s="40"/>
      <c r="H34" s="40"/>
      <c r="I34" s="162">
        <v>0.14999999999999999</v>
      </c>
      <c r="J34" s="161">
        <f>ROUND(((SUM(BF82:BF194))*I34),  2)</f>
        <v>0</v>
      </c>
      <c r="K34" s="40"/>
      <c r="L34" s="148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hidden="1" s="2" customFormat="1" ht="14.4" customHeight="1">
      <c r="A35" s="40"/>
      <c r="B35" s="46"/>
      <c r="C35" s="40"/>
      <c r="D35" s="40"/>
      <c r="E35" s="146" t="s">
        <v>49</v>
      </c>
      <c r="F35" s="161">
        <f>ROUND((SUM(BG82:BG194)),  2)</f>
        <v>0</v>
      </c>
      <c r="G35" s="40"/>
      <c r="H35" s="40"/>
      <c r="I35" s="162">
        <v>0.20999999999999999</v>
      </c>
      <c r="J35" s="161">
        <f>0</f>
        <v>0</v>
      </c>
      <c r="K35" s="40"/>
      <c r="L35" s="148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hidden="1" s="2" customFormat="1" ht="14.4" customHeight="1">
      <c r="A36" s="40"/>
      <c r="B36" s="46"/>
      <c r="C36" s="40"/>
      <c r="D36" s="40"/>
      <c r="E36" s="146" t="s">
        <v>50</v>
      </c>
      <c r="F36" s="161">
        <f>ROUND((SUM(BH82:BH194)),  2)</f>
        <v>0</v>
      </c>
      <c r="G36" s="40"/>
      <c r="H36" s="40"/>
      <c r="I36" s="162">
        <v>0.14999999999999999</v>
      </c>
      <c r="J36" s="161">
        <f>0</f>
        <v>0</v>
      </c>
      <c r="K36" s="40"/>
      <c r="L36" s="148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46" t="s">
        <v>51</v>
      </c>
      <c r="F37" s="161">
        <f>ROUND((SUM(BI82:BI194)),  2)</f>
        <v>0</v>
      </c>
      <c r="G37" s="40"/>
      <c r="H37" s="40"/>
      <c r="I37" s="162">
        <v>0</v>
      </c>
      <c r="J37" s="161">
        <f>0</f>
        <v>0</v>
      </c>
      <c r="K37" s="40"/>
      <c r="L37" s="148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s="2" customFormat="1" ht="6.96" customHeight="1">
      <c r="A38" s="40"/>
      <c r="B38" s="46"/>
      <c r="C38" s="40"/>
      <c r="D38" s="40"/>
      <c r="E38" s="40"/>
      <c r="F38" s="40"/>
      <c r="G38" s="40"/>
      <c r="H38" s="40"/>
      <c r="I38" s="40"/>
      <c r="J38" s="40"/>
      <c r="K38" s="40"/>
      <c r="L38" s="148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s="2" customFormat="1" ht="25.44" customHeight="1">
      <c r="A39" s="40"/>
      <c r="B39" s="46"/>
      <c r="C39" s="163"/>
      <c r="D39" s="164" t="s">
        <v>52</v>
      </c>
      <c r="E39" s="165"/>
      <c r="F39" s="165"/>
      <c r="G39" s="166" t="s">
        <v>53</v>
      </c>
      <c r="H39" s="167" t="s">
        <v>54</v>
      </c>
      <c r="I39" s="165"/>
      <c r="J39" s="168">
        <f>SUM(J30:J37)</f>
        <v>0</v>
      </c>
      <c r="K39" s="169"/>
      <c r="L39" s="148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s="2" customFormat="1" ht="14.4" customHeight="1">
      <c r="A40" s="40"/>
      <c r="B40" s="170"/>
      <c r="C40" s="171"/>
      <c r="D40" s="171"/>
      <c r="E40" s="171"/>
      <c r="F40" s="171"/>
      <c r="G40" s="171"/>
      <c r="H40" s="171"/>
      <c r="I40" s="171"/>
      <c r="J40" s="171"/>
      <c r="K40" s="171"/>
      <c r="L40" s="148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4" s="2" customFormat="1" ht="6.96" customHeight="1">
      <c r="A44" s="40"/>
      <c r="B44" s="172"/>
      <c r="C44" s="173"/>
      <c r="D44" s="173"/>
      <c r="E44" s="173"/>
      <c r="F44" s="173"/>
      <c r="G44" s="173"/>
      <c r="H44" s="173"/>
      <c r="I44" s="173"/>
      <c r="J44" s="173"/>
      <c r="K44" s="173"/>
      <c r="L44" s="148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 s="2" customFormat="1" ht="24.96" customHeight="1">
      <c r="A45" s="40"/>
      <c r="B45" s="41"/>
      <c r="C45" s="25" t="s">
        <v>284</v>
      </c>
      <c r="D45" s="42"/>
      <c r="E45" s="42"/>
      <c r="F45" s="42"/>
      <c r="G45" s="42"/>
      <c r="H45" s="42"/>
      <c r="I45" s="42"/>
      <c r="J45" s="42"/>
      <c r="K45" s="42"/>
      <c r="L45" s="148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 s="2" customFormat="1" ht="6.96" customHeight="1">
      <c r="A46" s="40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148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s="2" customFormat="1" ht="12" customHeight="1">
      <c r="A47" s="40"/>
      <c r="B47" s="41"/>
      <c r="C47" s="34" t="s">
        <v>16</v>
      </c>
      <c r="D47" s="42"/>
      <c r="E47" s="42"/>
      <c r="F47" s="42"/>
      <c r="G47" s="42"/>
      <c r="H47" s="42"/>
      <c r="I47" s="42"/>
      <c r="J47" s="42"/>
      <c r="K47" s="42"/>
      <c r="L47" s="148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s="2" customFormat="1" ht="26.25" customHeight="1">
      <c r="A48" s="40"/>
      <c r="B48" s="41"/>
      <c r="C48" s="42"/>
      <c r="D48" s="42"/>
      <c r="E48" s="174" t="str">
        <f>E7</f>
        <v>PROJEKT NA STAVBU HALY PRO DEPONACI SILNIČNÍCH VOZIDEL JHV VE VOZOVNĚ STŘEŠOVICE</v>
      </c>
      <c r="F48" s="34"/>
      <c r="G48" s="34"/>
      <c r="H48" s="34"/>
      <c r="I48" s="42"/>
      <c r="J48" s="42"/>
      <c r="K48" s="42"/>
      <c r="L48" s="148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12" customHeight="1">
      <c r="A49" s="40"/>
      <c r="B49" s="41"/>
      <c r="C49" s="34" t="s">
        <v>187</v>
      </c>
      <c r="D49" s="42"/>
      <c r="E49" s="42"/>
      <c r="F49" s="42"/>
      <c r="G49" s="42"/>
      <c r="H49" s="42"/>
      <c r="I49" s="42"/>
      <c r="J49" s="42"/>
      <c r="K49" s="42"/>
      <c r="L49" s="148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16.5" customHeight="1">
      <c r="A50" s="40"/>
      <c r="B50" s="41"/>
      <c r="C50" s="42"/>
      <c r="D50" s="42"/>
      <c r="E50" s="71" t="str">
        <f>E9</f>
        <v>D.2.5 SO-07 - PŘEMÍSTĚNÍ 1 STOŽÁRU VO V UL. NA OŘECHOVCE</v>
      </c>
      <c r="F50" s="42"/>
      <c r="G50" s="42"/>
      <c r="H50" s="42"/>
      <c r="I50" s="42"/>
      <c r="J50" s="42"/>
      <c r="K50" s="42"/>
      <c r="L50" s="148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2" customFormat="1" ht="6.96" customHeight="1">
      <c r="A51" s="40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148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s="2" customFormat="1" ht="12" customHeight="1">
      <c r="A52" s="40"/>
      <c r="B52" s="41"/>
      <c r="C52" s="34" t="s">
        <v>21</v>
      </c>
      <c r="D52" s="42"/>
      <c r="E52" s="42"/>
      <c r="F52" s="29" t="str">
        <f>F12</f>
        <v xml:space="preserve">Patočkova č.p. 132 a 460, Na Ořechovce č.p. 1062 </v>
      </c>
      <c r="G52" s="42"/>
      <c r="H52" s="42"/>
      <c r="I52" s="34" t="s">
        <v>23</v>
      </c>
      <c r="J52" s="74" t="str">
        <f>IF(J12="","",J12)</f>
        <v>30. 1. 2023</v>
      </c>
      <c r="K52" s="42"/>
      <c r="L52" s="148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2" customFormat="1" ht="6.96" customHeight="1">
      <c r="A53" s="40"/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148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s="2" customFormat="1" ht="15.15" customHeight="1">
      <c r="A54" s="40"/>
      <c r="B54" s="41"/>
      <c r="C54" s="34" t="s">
        <v>25</v>
      </c>
      <c r="D54" s="42"/>
      <c r="E54" s="42"/>
      <c r="F54" s="29" t="str">
        <f>E15</f>
        <v>Dopravní podnik hl. m. Prahy, akciová společnost</v>
      </c>
      <c r="G54" s="42"/>
      <c r="H54" s="42"/>
      <c r="I54" s="34" t="s">
        <v>33</v>
      </c>
      <c r="J54" s="38" t="str">
        <f>E21</f>
        <v>SAGASTA, s.r.o.</v>
      </c>
      <c r="K54" s="42"/>
      <c r="L54" s="148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s="2" customFormat="1" ht="15.15" customHeight="1">
      <c r="A55" s="40"/>
      <c r="B55" s="41"/>
      <c r="C55" s="34" t="s">
        <v>31</v>
      </c>
      <c r="D55" s="42"/>
      <c r="E55" s="42"/>
      <c r="F55" s="29" t="str">
        <f>IF(E18="","",E18)</f>
        <v>Vyplň údaj</v>
      </c>
      <c r="G55" s="42"/>
      <c r="H55" s="42"/>
      <c r="I55" s="34" t="s">
        <v>38</v>
      </c>
      <c r="J55" s="38" t="str">
        <f>E24</f>
        <v>Tomáš Krhutek</v>
      </c>
      <c r="K55" s="42"/>
      <c r="L55" s="148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s="2" customFormat="1" ht="10.32" customHeight="1">
      <c r="A56" s="40"/>
      <c r="B56" s="41"/>
      <c r="C56" s="42"/>
      <c r="D56" s="42"/>
      <c r="E56" s="42"/>
      <c r="F56" s="42"/>
      <c r="G56" s="42"/>
      <c r="H56" s="42"/>
      <c r="I56" s="42"/>
      <c r="J56" s="42"/>
      <c r="K56" s="42"/>
      <c r="L56" s="148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29.28" customHeight="1">
      <c r="A57" s="40"/>
      <c r="B57" s="41"/>
      <c r="C57" s="175" t="s">
        <v>285</v>
      </c>
      <c r="D57" s="176"/>
      <c r="E57" s="176"/>
      <c r="F57" s="176"/>
      <c r="G57" s="176"/>
      <c r="H57" s="176"/>
      <c r="I57" s="176"/>
      <c r="J57" s="177" t="s">
        <v>286</v>
      </c>
      <c r="K57" s="176"/>
      <c r="L57" s="148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0.32" customHeight="1">
      <c r="A58" s="40"/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148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22.8" customHeight="1">
      <c r="A59" s="40"/>
      <c r="B59" s="41"/>
      <c r="C59" s="178" t="s">
        <v>74</v>
      </c>
      <c r="D59" s="42"/>
      <c r="E59" s="42"/>
      <c r="F59" s="42"/>
      <c r="G59" s="42"/>
      <c r="H59" s="42"/>
      <c r="I59" s="42"/>
      <c r="J59" s="104">
        <f>J82</f>
        <v>0</v>
      </c>
      <c r="K59" s="42"/>
      <c r="L59" s="148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U59" s="19" t="s">
        <v>287</v>
      </c>
    </row>
    <row r="60" s="9" customFormat="1" ht="24.96" customHeight="1">
      <c r="A60" s="9"/>
      <c r="B60" s="179"/>
      <c r="C60" s="180"/>
      <c r="D60" s="181" t="s">
        <v>315</v>
      </c>
      <c r="E60" s="182"/>
      <c r="F60" s="182"/>
      <c r="G60" s="182"/>
      <c r="H60" s="182"/>
      <c r="I60" s="182"/>
      <c r="J60" s="183">
        <f>J83</f>
        <v>0</v>
      </c>
      <c r="K60" s="180"/>
      <c r="L60" s="184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="10" customFormat="1" ht="19.92" customHeight="1">
      <c r="A61" s="10"/>
      <c r="B61" s="185"/>
      <c r="C61" s="127"/>
      <c r="D61" s="186" t="s">
        <v>6605</v>
      </c>
      <c r="E61" s="187"/>
      <c r="F61" s="187"/>
      <c r="G61" s="187"/>
      <c r="H61" s="187"/>
      <c r="I61" s="187"/>
      <c r="J61" s="188">
        <f>J84</f>
        <v>0</v>
      </c>
      <c r="K61" s="127"/>
      <c r="L61" s="189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s="10" customFormat="1" ht="19.92" customHeight="1">
      <c r="A62" s="10"/>
      <c r="B62" s="185"/>
      <c r="C62" s="127"/>
      <c r="D62" s="186" t="s">
        <v>317</v>
      </c>
      <c r="E62" s="187"/>
      <c r="F62" s="187"/>
      <c r="G62" s="187"/>
      <c r="H62" s="187"/>
      <c r="I62" s="187"/>
      <c r="J62" s="188">
        <f>J123</f>
        <v>0</v>
      </c>
      <c r="K62" s="127"/>
      <c r="L62" s="189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s="2" customFormat="1" ht="21.84" customHeight="1">
      <c r="A63" s="40"/>
      <c r="B63" s="41"/>
      <c r="C63" s="42"/>
      <c r="D63" s="42"/>
      <c r="E63" s="42"/>
      <c r="F63" s="42"/>
      <c r="G63" s="42"/>
      <c r="H63" s="42"/>
      <c r="I63" s="42"/>
      <c r="J63" s="42"/>
      <c r="K63" s="42"/>
      <c r="L63" s="148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 s="2" customFormat="1" ht="6.96" customHeight="1">
      <c r="A64" s="40"/>
      <c r="B64" s="61"/>
      <c r="C64" s="62"/>
      <c r="D64" s="62"/>
      <c r="E64" s="62"/>
      <c r="F64" s="62"/>
      <c r="G64" s="62"/>
      <c r="H64" s="62"/>
      <c r="I64" s="62"/>
      <c r="J64" s="62"/>
      <c r="K64" s="62"/>
      <c r="L64" s="148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8" s="2" customFormat="1" ht="6.96" customHeight="1">
      <c r="A68" s="40"/>
      <c r="B68" s="63"/>
      <c r="C68" s="64"/>
      <c r="D68" s="64"/>
      <c r="E68" s="64"/>
      <c r="F68" s="64"/>
      <c r="G68" s="64"/>
      <c r="H68" s="64"/>
      <c r="I68" s="64"/>
      <c r="J68" s="64"/>
      <c r="K68" s="64"/>
      <c r="L68" s="148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</row>
    <row r="69" s="2" customFormat="1" ht="24.96" customHeight="1">
      <c r="A69" s="40"/>
      <c r="B69" s="41"/>
      <c r="C69" s="25" t="s">
        <v>319</v>
      </c>
      <c r="D69" s="42"/>
      <c r="E69" s="42"/>
      <c r="F69" s="42"/>
      <c r="G69" s="42"/>
      <c r="H69" s="42"/>
      <c r="I69" s="42"/>
      <c r="J69" s="42"/>
      <c r="K69" s="42"/>
      <c r="L69" s="148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</row>
    <row r="70" s="2" customFormat="1" ht="6.96" customHeight="1">
      <c r="A70" s="40"/>
      <c r="B70" s="41"/>
      <c r="C70" s="42"/>
      <c r="D70" s="42"/>
      <c r="E70" s="42"/>
      <c r="F70" s="42"/>
      <c r="G70" s="42"/>
      <c r="H70" s="42"/>
      <c r="I70" s="42"/>
      <c r="J70" s="42"/>
      <c r="K70" s="42"/>
      <c r="L70" s="148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</row>
    <row r="71" s="2" customFormat="1" ht="12" customHeight="1">
      <c r="A71" s="40"/>
      <c r="B71" s="41"/>
      <c r="C71" s="34" t="s">
        <v>16</v>
      </c>
      <c r="D71" s="42"/>
      <c r="E71" s="42"/>
      <c r="F71" s="42"/>
      <c r="G71" s="42"/>
      <c r="H71" s="42"/>
      <c r="I71" s="42"/>
      <c r="J71" s="42"/>
      <c r="K71" s="42"/>
      <c r="L71" s="148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</row>
    <row r="72" s="2" customFormat="1" ht="26.25" customHeight="1">
      <c r="A72" s="40"/>
      <c r="B72" s="41"/>
      <c r="C72" s="42"/>
      <c r="D72" s="42"/>
      <c r="E72" s="174" t="str">
        <f>E7</f>
        <v>PROJEKT NA STAVBU HALY PRO DEPONACI SILNIČNÍCH VOZIDEL JHV VE VOZOVNĚ STŘEŠOVICE</v>
      </c>
      <c r="F72" s="34"/>
      <c r="G72" s="34"/>
      <c r="H72" s="34"/>
      <c r="I72" s="42"/>
      <c r="J72" s="42"/>
      <c r="K72" s="42"/>
      <c r="L72" s="148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</row>
    <row r="73" s="2" customFormat="1" ht="12" customHeight="1">
      <c r="A73" s="40"/>
      <c r="B73" s="41"/>
      <c r="C73" s="34" t="s">
        <v>187</v>
      </c>
      <c r="D73" s="42"/>
      <c r="E73" s="42"/>
      <c r="F73" s="42"/>
      <c r="G73" s="42"/>
      <c r="H73" s="42"/>
      <c r="I73" s="42"/>
      <c r="J73" s="42"/>
      <c r="K73" s="42"/>
      <c r="L73" s="148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 s="2" customFormat="1" ht="16.5" customHeight="1">
      <c r="A74" s="40"/>
      <c r="B74" s="41"/>
      <c r="C74" s="42"/>
      <c r="D74" s="42"/>
      <c r="E74" s="71" t="str">
        <f>E9</f>
        <v>D.2.5 SO-07 - PŘEMÍSTĚNÍ 1 STOŽÁRU VO V UL. NA OŘECHOVCE</v>
      </c>
      <c r="F74" s="42"/>
      <c r="G74" s="42"/>
      <c r="H74" s="42"/>
      <c r="I74" s="42"/>
      <c r="J74" s="42"/>
      <c r="K74" s="42"/>
      <c r="L74" s="148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 s="2" customFormat="1" ht="6.96" customHeight="1">
      <c r="A75" s="40"/>
      <c r="B75" s="41"/>
      <c r="C75" s="42"/>
      <c r="D75" s="42"/>
      <c r="E75" s="42"/>
      <c r="F75" s="42"/>
      <c r="G75" s="42"/>
      <c r="H75" s="42"/>
      <c r="I75" s="42"/>
      <c r="J75" s="42"/>
      <c r="K75" s="42"/>
      <c r="L75" s="148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 s="2" customFormat="1" ht="12" customHeight="1">
      <c r="A76" s="40"/>
      <c r="B76" s="41"/>
      <c r="C76" s="34" t="s">
        <v>21</v>
      </c>
      <c r="D76" s="42"/>
      <c r="E76" s="42"/>
      <c r="F76" s="29" t="str">
        <f>F12</f>
        <v xml:space="preserve">Patočkova č.p. 132 a 460, Na Ořechovce č.p. 1062 </v>
      </c>
      <c r="G76" s="42"/>
      <c r="H76" s="42"/>
      <c r="I76" s="34" t="s">
        <v>23</v>
      </c>
      <c r="J76" s="74" t="str">
        <f>IF(J12="","",J12)</f>
        <v>30. 1. 2023</v>
      </c>
      <c r="K76" s="42"/>
      <c r="L76" s="148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 s="2" customFormat="1" ht="6.96" customHeight="1">
      <c r="A77" s="40"/>
      <c r="B77" s="41"/>
      <c r="C77" s="42"/>
      <c r="D77" s="42"/>
      <c r="E77" s="42"/>
      <c r="F77" s="42"/>
      <c r="G77" s="42"/>
      <c r="H77" s="42"/>
      <c r="I77" s="42"/>
      <c r="J77" s="42"/>
      <c r="K77" s="42"/>
      <c r="L77" s="148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 s="2" customFormat="1" ht="15.15" customHeight="1">
      <c r="A78" s="40"/>
      <c r="B78" s="41"/>
      <c r="C78" s="34" t="s">
        <v>25</v>
      </c>
      <c r="D78" s="42"/>
      <c r="E78" s="42"/>
      <c r="F78" s="29" t="str">
        <f>E15</f>
        <v>Dopravní podnik hl. m. Prahy, akciová společnost</v>
      </c>
      <c r="G78" s="42"/>
      <c r="H78" s="42"/>
      <c r="I78" s="34" t="s">
        <v>33</v>
      </c>
      <c r="J78" s="38" t="str">
        <f>E21</f>
        <v>SAGASTA, s.r.o.</v>
      </c>
      <c r="K78" s="42"/>
      <c r="L78" s="148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2" customFormat="1" ht="15.15" customHeight="1">
      <c r="A79" s="40"/>
      <c r="B79" s="41"/>
      <c r="C79" s="34" t="s">
        <v>31</v>
      </c>
      <c r="D79" s="42"/>
      <c r="E79" s="42"/>
      <c r="F79" s="29" t="str">
        <f>IF(E18="","",E18)</f>
        <v>Vyplň údaj</v>
      </c>
      <c r="G79" s="42"/>
      <c r="H79" s="42"/>
      <c r="I79" s="34" t="s">
        <v>38</v>
      </c>
      <c r="J79" s="38" t="str">
        <f>E24</f>
        <v>Tomáš Krhutek</v>
      </c>
      <c r="K79" s="42"/>
      <c r="L79" s="148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10.32" customHeight="1">
      <c r="A80" s="40"/>
      <c r="B80" s="41"/>
      <c r="C80" s="42"/>
      <c r="D80" s="42"/>
      <c r="E80" s="42"/>
      <c r="F80" s="42"/>
      <c r="G80" s="42"/>
      <c r="H80" s="42"/>
      <c r="I80" s="42"/>
      <c r="J80" s="42"/>
      <c r="K80" s="42"/>
      <c r="L80" s="148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11" customFormat="1" ht="29.28" customHeight="1">
      <c r="A81" s="190"/>
      <c r="B81" s="191"/>
      <c r="C81" s="192" t="s">
        <v>320</v>
      </c>
      <c r="D81" s="193" t="s">
        <v>61</v>
      </c>
      <c r="E81" s="193" t="s">
        <v>57</v>
      </c>
      <c r="F81" s="193" t="s">
        <v>58</v>
      </c>
      <c r="G81" s="193" t="s">
        <v>321</v>
      </c>
      <c r="H81" s="193" t="s">
        <v>322</v>
      </c>
      <c r="I81" s="193" t="s">
        <v>323</v>
      </c>
      <c r="J81" s="193" t="s">
        <v>286</v>
      </c>
      <c r="K81" s="194" t="s">
        <v>324</v>
      </c>
      <c r="L81" s="195"/>
      <c r="M81" s="94" t="s">
        <v>19</v>
      </c>
      <c r="N81" s="95" t="s">
        <v>46</v>
      </c>
      <c r="O81" s="95" t="s">
        <v>325</v>
      </c>
      <c r="P81" s="95" t="s">
        <v>326</v>
      </c>
      <c r="Q81" s="95" t="s">
        <v>327</v>
      </c>
      <c r="R81" s="95" t="s">
        <v>328</v>
      </c>
      <c r="S81" s="95" t="s">
        <v>329</v>
      </c>
      <c r="T81" s="95" t="s">
        <v>330</v>
      </c>
      <c r="U81" s="96" t="s">
        <v>331</v>
      </c>
      <c r="V81" s="190"/>
      <c r="W81" s="190"/>
      <c r="X81" s="190"/>
      <c r="Y81" s="190"/>
      <c r="Z81" s="190"/>
      <c r="AA81" s="190"/>
      <c r="AB81" s="190"/>
      <c r="AC81" s="190"/>
      <c r="AD81" s="190"/>
      <c r="AE81" s="190"/>
    </row>
    <row r="82" s="2" customFormat="1" ht="22.8" customHeight="1">
      <c r="A82" s="40"/>
      <c r="B82" s="41"/>
      <c r="C82" s="101" t="s">
        <v>332</v>
      </c>
      <c r="D82" s="42"/>
      <c r="E82" s="42"/>
      <c r="F82" s="42"/>
      <c r="G82" s="42"/>
      <c r="H82" s="42"/>
      <c r="I82" s="42"/>
      <c r="J82" s="196">
        <f>BK82</f>
        <v>0</v>
      </c>
      <c r="K82" s="42"/>
      <c r="L82" s="46"/>
      <c r="M82" s="97"/>
      <c r="N82" s="197"/>
      <c r="O82" s="98"/>
      <c r="P82" s="198">
        <f>P83</f>
        <v>0</v>
      </c>
      <c r="Q82" s="98"/>
      <c r="R82" s="198">
        <f>R83</f>
        <v>16.050617659999997</v>
      </c>
      <c r="S82" s="98"/>
      <c r="T82" s="198">
        <f>T83</f>
        <v>5.5146000000000006</v>
      </c>
      <c r="U82" s="99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T82" s="19" t="s">
        <v>75</v>
      </c>
      <c r="AU82" s="19" t="s">
        <v>287</v>
      </c>
      <c r="BK82" s="199">
        <f>BK83</f>
        <v>0</v>
      </c>
    </row>
    <row r="83" s="12" customFormat="1" ht="25.92" customHeight="1">
      <c r="A83" s="12"/>
      <c r="B83" s="200"/>
      <c r="C83" s="201"/>
      <c r="D83" s="202" t="s">
        <v>75</v>
      </c>
      <c r="E83" s="203" t="s">
        <v>395</v>
      </c>
      <c r="F83" s="203" t="s">
        <v>2121</v>
      </c>
      <c r="G83" s="201"/>
      <c r="H83" s="201"/>
      <c r="I83" s="204"/>
      <c r="J83" s="205">
        <f>BK83</f>
        <v>0</v>
      </c>
      <c r="K83" s="201"/>
      <c r="L83" s="206"/>
      <c r="M83" s="207"/>
      <c r="N83" s="208"/>
      <c r="O83" s="208"/>
      <c r="P83" s="209">
        <f>P84+P123</f>
        <v>0</v>
      </c>
      <c r="Q83" s="208"/>
      <c r="R83" s="209">
        <f>R84+R123</f>
        <v>16.050617659999997</v>
      </c>
      <c r="S83" s="208"/>
      <c r="T83" s="209">
        <f>T84+T123</f>
        <v>5.5146000000000006</v>
      </c>
      <c r="U83" s="210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R83" s="211" t="s">
        <v>99</v>
      </c>
      <c r="AT83" s="212" t="s">
        <v>75</v>
      </c>
      <c r="AU83" s="212" t="s">
        <v>76</v>
      </c>
      <c r="AY83" s="211" t="s">
        <v>335</v>
      </c>
      <c r="BK83" s="213">
        <f>BK84+BK123</f>
        <v>0</v>
      </c>
    </row>
    <row r="84" s="12" customFormat="1" ht="22.8" customHeight="1">
      <c r="A84" s="12"/>
      <c r="B84" s="200"/>
      <c r="C84" s="201"/>
      <c r="D84" s="202" t="s">
        <v>75</v>
      </c>
      <c r="E84" s="214" t="s">
        <v>6606</v>
      </c>
      <c r="F84" s="214" t="s">
        <v>6607</v>
      </c>
      <c r="G84" s="201"/>
      <c r="H84" s="201"/>
      <c r="I84" s="204"/>
      <c r="J84" s="215">
        <f>BK84</f>
        <v>0</v>
      </c>
      <c r="K84" s="201"/>
      <c r="L84" s="206"/>
      <c r="M84" s="207"/>
      <c r="N84" s="208"/>
      <c r="O84" s="208"/>
      <c r="P84" s="209">
        <f>SUM(P85:P122)</f>
        <v>0</v>
      </c>
      <c r="Q84" s="208"/>
      <c r="R84" s="209">
        <f>SUM(R85:R122)</f>
        <v>0.11738999999999999</v>
      </c>
      <c r="S84" s="208"/>
      <c r="T84" s="209">
        <f>SUM(T85:T122)</f>
        <v>0</v>
      </c>
      <c r="U84" s="210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R84" s="211" t="s">
        <v>99</v>
      </c>
      <c r="AT84" s="212" t="s">
        <v>75</v>
      </c>
      <c r="AU84" s="212" t="s">
        <v>83</v>
      </c>
      <c r="AY84" s="211" t="s">
        <v>335</v>
      </c>
      <c r="BK84" s="213">
        <f>SUM(BK85:BK122)</f>
        <v>0</v>
      </c>
    </row>
    <row r="85" s="2" customFormat="1" ht="16.5" customHeight="1">
      <c r="A85" s="40"/>
      <c r="B85" s="41"/>
      <c r="C85" s="216" t="s">
        <v>83</v>
      </c>
      <c r="D85" s="216" t="s">
        <v>337</v>
      </c>
      <c r="E85" s="217" t="s">
        <v>6608</v>
      </c>
      <c r="F85" s="218" t="s">
        <v>6609</v>
      </c>
      <c r="G85" s="219" t="s">
        <v>388</v>
      </c>
      <c r="H85" s="220">
        <v>3</v>
      </c>
      <c r="I85" s="221"/>
      <c r="J85" s="222">
        <f>ROUND(I85*H85,2)</f>
        <v>0</v>
      </c>
      <c r="K85" s="218" t="s">
        <v>341</v>
      </c>
      <c r="L85" s="46"/>
      <c r="M85" s="223" t="s">
        <v>19</v>
      </c>
      <c r="N85" s="224" t="s">
        <v>47</v>
      </c>
      <c r="O85" s="86"/>
      <c r="P85" s="225">
        <f>O85*H85</f>
        <v>0</v>
      </c>
      <c r="Q85" s="225">
        <v>0</v>
      </c>
      <c r="R85" s="225">
        <f>Q85*H85</f>
        <v>0</v>
      </c>
      <c r="S85" s="225">
        <v>0</v>
      </c>
      <c r="T85" s="225">
        <f>S85*H85</f>
        <v>0</v>
      </c>
      <c r="U85" s="226" t="s">
        <v>19</v>
      </c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R85" s="227" t="s">
        <v>788</v>
      </c>
      <c r="AT85" s="227" t="s">
        <v>337</v>
      </c>
      <c r="AU85" s="227" t="s">
        <v>85</v>
      </c>
      <c r="AY85" s="19" t="s">
        <v>335</v>
      </c>
      <c r="BE85" s="228">
        <f>IF(N85="základní",J85,0)</f>
        <v>0</v>
      </c>
      <c r="BF85" s="228">
        <f>IF(N85="snížená",J85,0)</f>
        <v>0</v>
      </c>
      <c r="BG85" s="228">
        <f>IF(N85="zákl. přenesená",J85,0)</f>
        <v>0</v>
      </c>
      <c r="BH85" s="228">
        <f>IF(N85="sníž. přenesená",J85,0)</f>
        <v>0</v>
      </c>
      <c r="BI85" s="228">
        <f>IF(N85="nulová",J85,0)</f>
        <v>0</v>
      </c>
      <c r="BJ85" s="19" t="s">
        <v>83</v>
      </c>
      <c r="BK85" s="228">
        <f>ROUND(I85*H85,2)</f>
        <v>0</v>
      </c>
      <c r="BL85" s="19" t="s">
        <v>788</v>
      </c>
      <c r="BM85" s="227" t="s">
        <v>6610</v>
      </c>
    </row>
    <row r="86" s="2" customFormat="1">
      <c r="A86" s="40"/>
      <c r="B86" s="41"/>
      <c r="C86" s="42"/>
      <c r="D86" s="229" t="s">
        <v>343</v>
      </c>
      <c r="E86" s="42"/>
      <c r="F86" s="230" t="s">
        <v>6611</v>
      </c>
      <c r="G86" s="42"/>
      <c r="H86" s="42"/>
      <c r="I86" s="231"/>
      <c r="J86" s="42"/>
      <c r="K86" s="42"/>
      <c r="L86" s="46"/>
      <c r="M86" s="232"/>
      <c r="N86" s="233"/>
      <c r="O86" s="86"/>
      <c r="P86" s="86"/>
      <c r="Q86" s="86"/>
      <c r="R86" s="86"/>
      <c r="S86" s="86"/>
      <c r="T86" s="86"/>
      <c r="U86" s="87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T86" s="19" t="s">
        <v>343</v>
      </c>
      <c r="AU86" s="19" t="s">
        <v>85</v>
      </c>
    </row>
    <row r="87" s="2" customFormat="1">
      <c r="A87" s="40"/>
      <c r="B87" s="41"/>
      <c r="C87" s="42"/>
      <c r="D87" s="234" t="s">
        <v>345</v>
      </c>
      <c r="E87" s="42"/>
      <c r="F87" s="235" t="s">
        <v>6612</v>
      </c>
      <c r="G87" s="42"/>
      <c r="H87" s="42"/>
      <c r="I87" s="231"/>
      <c r="J87" s="42"/>
      <c r="K87" s="42"/>
      <c r="L87" s="46"/>
      <c r="M87" s="232"/>
      <c r="N87" s="233"/>
      <c r="O87" s="86"/>
      <c r="P87" s="86"/>
      <c r="Q87" s="86"/>
      <c r="R87" s="86"/>
      <c r="S87" s="86"/>
      <c r="T87" s="86"/>
      <c r="U87" s="87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T87" s="19" t="s">
        <v>345</v>
      </c>
      <c r="AU87" s="19" t="s">
        <v>85</v>
      </c>
    </row>
    <row r="88" s="2" customFormat="1" ht="16.5" customHeight="1">
      <c r="A88" s="40"/>
      <c r="B88" s="41"/>
      <c r="C88" s="216" t="s">
        <v>85</v>
      </c>
      <c r="D88" s="216" t="s">
        <v>337</v>
      </c>
      <c r="E88" s="217" t="s">
        <v>6613</v>
      </c>
      <c r="F88" s="218" t="s">
        <v>6614</v>
      </c>
      <c r="G88" s="219" t="s">
        <v>388</v>
      </c>
      <c r="H88" s="220">
        <v>3</v>
      </c>
      <c r="I88" s="221"/>
      <c r="J88" s="222">
        <f>ROUND(I88*H88,2)</f>
        <v>0</v>
      </c>
      <c r="K88" s="218" t="s">
        <v>19</v>
      </c>
      <c r="L88" s="46"/>
      <c r="M88" s="223" t="s">
        <v>19</v>
      </c>
      <c r="N88" s="224" t="s">
        <v>47</v>
      </c>
      <c r="O88" s="86"/>
      <c r="P88" s="225">
        <f>O88*H88</f>
        <v>0</v>
      </c>
      <c r="Q88" s="225">
        <v>0</v>
      </c>
      <c r="R88" s="225">
        <f>Q88*H88</f>
        <v>0</v>
      </c>
      <c r="S88" s="225">
        <v>0</v>
      </c>
      <c r="T88" s="225">
        <f>S88*H88</f>
        <v>0</v>
      </c>
      <c r="U88" s="226" t="s">
        <v>19</v>
      </c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R88" s="227" t="s">
        <v>788</v>
      </c>
      <c r="AT88" s="227" t="s">
        <v>337</v>
      </c>
      <c r="AU88" s="227" t="s">
        <v>85</v>
      </c>
      <c r="AY88" s="19" t="s">
        <v>335</v>
      </c>
      <c r="BE88" s="228">
        <f>IF(N88="základní",J88,0)</f>
        <v>0</v>
      </c>
      <c r="BF88" s="228">
        <f>IF(N88="snížená",J88,0)</f>
        <v>0</v>
      </c>
      <c r="BG88" s="228">
        <f>IF(N88="zákl. přenesená",J88,0)</f>
        <v>0</v>
      </c>
      <c r="BH88" s="228">
        <f>IF(N88="sníž. přenesená",J88,0)</f>
        <v>0</v>
      </c>
      <c r="BI88" s="228">
        <f>IF(N88="nulová",J88,0)</f>
        <v>0</v>
      </c>
      <c r="BJ88" s="19" t="s">
        <v>83</v>
      </c>
      <c r="BK88" s="228">
        <f>ROUND(I88*H88,2)</f>
        <v>0</v>
      </c>
      <c r="BL88" s="19" t="s">
        <v>788</v>
      </c>
      <c r="BM88" s="227" t="s">
        <v>6615</v>
      </c>
    </row>
    <row r="89" s="2" customFormat="1">
      <c r="A89" s="40"/>
      <c r="B89" s="41"/>
      <c r="C89" s="42"/>
      <c r="D89" s="229" t="s">
        <v>343</v>
      </c>
      <c r="E89" s="42"/>
      <c r="F89" s="230" t="s">
        <v>6614</v>
      </c>
      <c r="G89" s="42"/>
      <c r="H89" s="42"/>
      <c r="I89" s="231"/>
      <c r="J89" s="42"/>
      <c r="K89" s="42"/>
      <c r="L89" s="46"/>
      <c r="M89" s="232"/>
      <c r="N89" s="233"/>
      <c r="O89" s="86"/>
      <c r="P89" s="86"/>
      <c r="Q89" s="86"/>
      <c r="R89" s="86"/>
      <c r="S89" s="86"/>
      <c r="T89" s="86"/>
      <c r="U89" s="87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T89" s="19" t="s">
        <v>343</v>
      </c>
      <c r="AU89" s="19" t="s">
        <v>85</v>
      </c>
    </row>
    <row r="90" s="2" customFormat="1" ht="21.75" customHeight="1">
      <c r="A90" s="40"/>
      <c r="B90" s="41"/>
      <c r="C90" s="216" t="s">
        <v>99</v>
      </c>
      <c r="D90" s="216" t="s">
        <v>337</v>
      </c>
      <c r="E90" s="217" t="s">
        <v>6616</v>
      </c>
      <c r="F90" s="218" t="s">
        <v>6617</v>
      </c>
      <c r="G90" s="219" t="s">
        <v>666</v>
      </c>
      <c r="H90" s="220">
        <v>16</v>
      </c>
      <c r="I90" s="221"/>
      <c r="J90" s="222">
        <f>ROUND(I90*H90,2)</f>
        <v>0</v>
      </c>
      <c r="K90" s="218" t="s">
        <v>341</v>
      </c>
      <c r="L90" s="46"/>
      <c r="M90" s="223" t="s">
        <v>19</v>
      </c>
      <c r="N90" s="224" t="s">
        <v>47</v>
      </c>
      <c r="O90" s="86"/>
      <c r="P90" s="225">
        <f>O90*H90</f>
        <v>0</v>
      </c>
      <c r="Q90" s="225">
        <v>0</v>
      </c>
      <c r="R90" s="225">
        <f>Q90*H90</f>
        <v>0</v>
      </c>
      <c r="S90" s="225">
        <v>0</v>
      </c>
      <c r="T90" s="225">
        <f>S90*H90</f>
        <v>0</v>
      </c>
      <c r="U90" s="226" t="s">
        <v>19</v>
      </c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R90" s="227" t="s">
        <v>788</v>
      </c>
      <c r="AT90" s="227" t="s">
        <v>337</v>
      </c>
      <c r="AU90" s="227" t="s">
        <v>85</v>
      </c>
      <c r="AY90" s="19" t="s">
        <v>335</v>
      </c>
      <c r="BE90" s="228">
        <f>IF(N90="základní",J90,0)</f>
        <v>0</v>
      </c>
      <c r="BF90" s="228">
        <f>IF(N90="snížená",J90,0)</f>
        <v>0</v>
      </c>
      <c r="BG90" s="228">
        <f>IF(N90="zákl. přenesená",J90,0)</f>
        <v>0</v>
      </c>
      <c r="BH90" s="228">
        <f>IF(N90="sníž. přenesená",J90,0)</f>
        <v>0</v>
      </c>
      <c r="BI90" s="228">
        <f>IF(N90="nulová",J90,0)</f>
        <v>0</v>
      </c>
      <c r="BJ90" s="19" t="s">
        <v>83</v>
      </c>
      <c r="BK90" s="228">
        <f>ROUND(I90*H90,2)</f>
        <v>0</v>
      </c>
      <c r="BL90" s="19" t="s">
        <v>788</v>
      </c>
      <c r="BM90" s="227" t="s">
        <v>6618</v>
      </c>
    </row>
    <row r="91" s="2" customFormat="1">
      <c r="A91" s="40"/>
      <c r="B91" s="41"/>
      <c r="C91" s="42"/>
      <c r="D91" s="229" t="s">
        <v>343</v>
      </c>
      <c r="E91" s="42"/>
      <c r="F91" s="230" t="s">
        <v>6619</v>
      </c>
      <c r="G91" s="42"/>
      <c r="H91" s="42"/>
      <c r="I91" s="231"/>
      <c r="J91" s="42"/>
      <c r="K91" s="42"/>
      <c r="L91" s="46"/>
      <c r="M91" s="232"/>
      <c r="N91" s="233"/>
      <c r="O91" s="86"/>
      <c r="P91" s="86"/>
      <c r="Q91" s="86"/>
      <c r="R91" s="86"/>
      <c r="S91" s="86"/>
      <c r="T91" s="86"/>
      <c r="U91" s="87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T91" s="19" t="s">
        <v>343</v>
      </c>
      <c r="AU91" s="19" t="s">
        <v>85</v>
      </c>
    </row>
    <row r="92" s="2" customFormat="1">
      <c r="A92" s="40"/>
      <c r="B92" s="41"/>
      <c r="C92" s="42"/>
      <c r="D92" s="234" t="s">
        <v>345</v>
      </c>
      <c r="E92" s="42"/>
      <c r="F92" s="235" t="s">
        <v>6620</v>
      </c>
      <c r="G92" s="42"/>
      <c r="H92" s="42"/>
      <c r="I92" s="231"/>
      <c r="J92" s="42"/>
      <c r="K92" s="42"/>
      <c r="L92" s="46"/>
      <c r="M92" s="232"/>
      <c r="N92" s="233"/>
      <c r="O92" s="86"/>
      <c r="P92" s="86"/>
      <c r="Q92" s="86"/>
      <c r="R92" s="86"/>
      <c r="S92" s="86"/>
      <c r="T92" s="86"/>
      <c r="U92" s="87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T92" s="19" t="s">
        <v>345</v>
      </c>
      <c r="AU92" s="19" t="s">
        <v>85</v>
      </c>
    </row>
    <row r="93" s="13" customFormat="1">
      <c r="A93" s="13"/>
      <c r="B93" s="236"/>
      <c r="C93" s="237"/>
      <c r="D93" s="229" t="s">
        <v>347</v>
      </c>
      <c r="E93" s="238" t="s">
        <v>19</v>
      </c>
      <c r="F93" s="239" t="s">
        <v>6621</v>
      </c>
      <c r="G93" s="237"/>
      <c r="H93" s="240">
        <v>16</v>
      </c>
      <c r="I93" s="241"/>
      <c r="J93" s="237"/>
      <c r="K93" s="237"/>
      <c r="L93" s="242"/>
      <c r="M93" s="243"/>
      <c r="N93" s="244"/>
      <c r="O93" s="244"/>
      <c r="P93" s="244"/>
      <c r="Q93" s="244"/>
      <c r="R93" s="244"/>
      <c r="S93" s="244"/>
      <c r="T93" s="244"/>
      <c r="U93" s="245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T93" s="246" t="s">
        <v>347</v>
      </c>
      <c r="AU93" s="246" t="s">
        <v>85</v>
      </c>
      <c r="AV93" s="13" t="s">
        <v>85</v>
      </c>
      <c r="AW93" s="13" t="s">
        <v>37</v>
      </c>
      <c r="AX93" s="13" t="s">
        <v>83</v>
      </c>
      <c r="AY93" s="246" t="s">
        <v>335</v>
      </c>
    </row>
    <row r="94" s="2" customFormat="1" ht="16.5" customHeight="1">
      <c r="A94" s="40"/>
      <c r="B94" s="41"/>
      <c r="C94" s="216" t="s">
        <v>103</v>
      </c>
      <c r="D94" s="216" t="s">
        <v>337</v>
      </c>
      <c r="E94" s="217" t="s">
        <v>6622</v>
      </c>
      <c r="F94" s="218" t="s">
        <v>6623</v>
      </c>
      <c r="G94" s="219" t="s">
        <v>666</v>
      </c>
      <c r="H94" s="220">
        <v>1</v>
      </c>
      <c r="I94" s="221"/>
      <c r="J94" s="222">
        <f>ROUND(I94*H94,2)</f>
        <v>0</v>
      </c>
      <c r="K94" s="218" t="s">
        <v>341</v>
      </c>
      <c r="L94" s="46"/>
      <c r="M94" s="223" t="s">
        <v>19</v>
      </c>
      <c r="N94" s="224" t="s">
        <v>47</v>
      </c>
      <c r="O94" s="86"/>
      <c r="P94" s="225">
        <f>O94*H94</f>
        <v>0</v>
      </c>
      <c r="Q94" s="225">
        <v>0</v>
      </c>
      <c r="R94" s="225">
        <f>Q94*H94</f>
        <v>0</v>
      </c>
      <c r="S94" s="225">
        <v>0</v>
      </c>
      <c r="T94" s="225">
        <f>S94*H94</f>
        <v>0</v>
      </c>
      <c r="U94" s="226" t="s">
        <v>19</v>
      </c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R94" s="227" t="s">
        <v>788</v>
      </c>
      <c r="AT94" s="227" t="s">
        <v>337</v>
      </c>
      <c r="AU94" s="227" t="s">
        <v>85</v>
      </c>
      <c r="AY94" s="19" t="s">
        <v>335</v>
      </c>
      <c r="BE94" s="228">
        <f>IF(N94="základní",J94,0)</f>
        <v>0</v>
      </c>
      <c r="BF94" s="228">
        <f>IF(N94="snížená",J94,0)</f>
        <v>0</v>
      </c>
      <c r="BG94" s="228">
        <f>IF(N94="zákl. přenesená",J94,0)</f>
        <v>0</v>
      </c>
      <c r="BH94" s="228">
        <f>IF(N94="sníž. přenesená",J94,0)</f>
        <v>0</v>
      </c>
      <c r="BI94" s="228">
        <f>IF(N94="nulová",J94,0)</f>
        <v>0</v>
      </c>
      <c r="BJ94" s="19" t="s">
        <v>83</v>
      </c>
      <c r="BK94" s="228">
        <f>ROUND(I94*H94,2)</f>
        <v>0</v>
      </c>
      <c r="BL94" s="19" t="s">
        <v>788</v>
      </c>
      <c r="BM94" s="227" t="s">
        <v>6624</v>
      </c>
    </row>
    <row r="95" s="2" customFormat="1">
      <c r="A95" s="40"/>
      <c r="B95" s="41"/>
      <c r="C95" s="42"/>
      <c r="D95" s="229" t="s">
        <v>343</v>
      </c>
      <c r="E95" s="42"/>
      <c r="F95" s="230" t="s">
        <v>6625</v>
      </c>
      <c r="G95" s="42"/>
      <c r="H95" s="42"/>
      <c r="I95" s="231"/>
      <c r="J95" s="42"/>
      <c r="K95" s="42"/>
      <c r="L95" s="46"/>
      <c r="M95" s="232"/>
      <c r="N95" s="233"/>
      <c r="O95" s="86"/>
      <c r="P95" s="86"/>
      <c r="Q95" s="86"/>
      <c r="R95" s="86"/>
      <c r="S95" s="86"/>
      <c r="T95" s="86"/>
      <c r="U95" s="87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T95" s="19" t="s">
        <v>343</v>
      </c>
      <c r="AU95" s="19" t="s">
        <v>85</v>
      </c>
    </row>
    <row r="96" s="2" customFormat="1">
      <c r="A96" s="40"/>
      <c r="B96" s="41"/>
      <c r="C96" s="42"/>
      <c r="D96" s="234" t="s">
        <v>345</v>
      </c>
      <c r="E96" s="42"/>
      <c r="F96" s="235" t="s">
        <v>6626</v>
      </c>
      <c r="G96" s="42"/>
      <c r="H96" s="42"/>
      <c r="I96" s="231"/>
      <c r="J96" s="42"/>
      <c r="K96" s="42"/>
      <c r="L96" s="46"/>
      <c r="M96" s="232"/>
      <c r="N96" s="233"/>
      <c r="O96" s="86"/>
      <c r="P96" s="86"/>
      <c r="Q96" s="86"/>
      <c r="R96" s="86"/>
      <c r="S96" s="86"/>
      <c r="T96" s="86"/>
      <c r="U96" s="87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T96" s="19" t="s">
        <v>345</v>
      </c>
      <c r="AU96" s="19" t="s">
        <v>85</v>
      </c>
    </row>
    <row r="97" s="2" customFormat="1">
      <c r="A97" s="40"/>
      <c r="B97" s="41"/>
      <c r="C97" s="42"/>
      <c r="D97" s="229" t="s">
        <v>928</v>
      </c>
      <c r="E97" s="42"/>
      <c r="F97" s="289" t="s">
        <v>6627</v>
      </c>
      <c r="G97" s="42"/>
      <c r="H97" s="42"/>
      <c r="I97" s="231"/>
      <c r="J97" s="42"/>
      <c r="K97" s="42"/>
      <c r="L97" s="46"/>
      <c r="M97" s="232"/>
      <c r="N97" s="233"/>
      <c r="O97" s="86"/>
      <c r="P97" s="86"/>
      <c r="Q97" s="86"/>
      <c r="R97" s="86"/>
      <c r="S97" s="86"/>
      <c r="T97" s="86"/>
      <c r="U97" s="87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T97" s="19" t="s">
        <v>928</v>
      </c>
      <c r="AU97" s="19" t="s">
        <v>85</v>
      </c>
    </row>
    <row r="98" s="2" customFormat="1" ht="24.15" customHeight="1">
      <c r="A98" s="40"/>
      <c r="B98" s="41"/>
      <c r="C98" s="216" t="s">
        <v>369</v>
      </c>
      <c r="D98" s="216" t="s">
        <v>337</v>
      </c>
      <c r="E98" s="217" t="s">
        <v>6628</v>
      </c>
      <c r="F98" s="218" t="s">
        <v>6629</v>
      </c>
      <c r="G98" s="219" t="s">
        <v>618</v>
      </c>
      <c r="H98" s="220">
        <v>22.5</v>
      </c>
      <c r="I98" s="221"/>
      <c r="J98" s="222">
        <f>ROUND(I98*H98,2)</f>
        <v>0</v>
      </c>
      <c r="K98" s="218" t="s">
        <v>341</v>
      </c>
      <c r="L98" s="46"/>
      <c r="M98" s="223" t="s">
        <v>19</v>
      </c>
      <c r="N98" s="224" t="s">
        <v>47</v>
      </c>
      <c r="O98" s="86"/>
      <c r="P98" s="225">
        <f>O98*H98</f>
        <v>0</v>
      </c>
      <c r="Q98" s="225">
        <v>0</v>
      </c>
      <c r="R98" s="225">
        <f>Q98*H98</f>
        <v>0</v>
      </c>
      <c r="S98" s="225">
        <v>0</v>
      </c>
      <c r="T98" s="225">
        <f>S98*H98</f>
        <v>0</v>
      </c>
      <c r="U98" s="226" t="s">
        <v>19</v>
      </c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R98" s="227" t="s">
        <v>788</v>
      </c>
      <c r="AT98" s="227" t="s">
        <v>337</v>
      </c>
      <c r="AU98" s="227" t="s">
        <v>85</v>
      </c>
      <c r="AY98" s="19" t="s">
        <v>335</v>
      </c>
      <c r="BE98" s="228">
        <f>IF(N98="základní",J98,0)</f>
        <v>0</v>
      </c>
      <c r="BF98" s="228">
        <f>IF(N98="snížená",J98,0)</f>
        <v>0</v>
      </c>
      <c r="BG98" s="228">
        <f>IF(N98="zákl. přenesená",J98,0)</f>
        <v>0</v>
      </c>
      <c r="BH98" s="228">
        <f>IF(N98="sníž. přenesená",J98,0)</f>
        <v>0</v>
      </c>
      <c r="BI98" s="228">
        <f>IF(N98="nulová",J98,0)</f>
        <v>0</v>
      </c>
      <c r="BJ98" s="19" t="s">
        <v>83</v>
      </c>
      <c r="BK98" s="228">
        <f>ROUND(I98*H98,2)</f>
        <v>0</v>
      </c>
      <c r="BL98" s="19" t="s">
        <v>788</v>
      </c>
      <c r="BM98" s="227" t="s">
        <v>6630</v>
      </c>
    </row>
    <row r="99" s="2" customFormat="1">
      <c r="A99" s="40"/>
      <c r="B99" s="41"/>
      <c r="C99" s="42"/>
      <c r="D99" s="229" t="s">
        <v>343</v>
      </c>
      <c r="E99" s="42"/>
      <c r="F99" s="230" t="s">
        <v>6631</v>
      </c>
      <c r="G99" s="42"/>
      <c r="H99" s="42"/>
      <c r="I99" s="231"/>
      <c r="J99" s="42"/>
      <c r="K99" s="42"/>
      <c r="L99" s="46"/>
      <c r="M99" s="232"/>
      <c r="N99" s="233"/>
      <c r="O99" s="86"/>
      <c r="P99" s="86"/>
      <c r="Q99" s="86"/>
      <c r="R99" s="86"/>
      <c r="S99" s="86"/>
      <c r="T99" s="86"/>
      <c r="U99" s="87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T99" s="19" t="s">
        <v>343</v>
      </c>
      <c r="AU99" s="19" t="s">
        <v>85</v>
      </c>
    </row>
    <row r="100" s="2" customFormat="1">
      <c r="A100" s="40"/>
      <c r="B100" s="41"/>
      <c r="C100" s="42"/>
      <c r="D100" s="234" t="s">
        <v>345</v>
      </c>
      <c r="E100" s="42"/>
      <c r="F100" s="235" t="s">
        <v>6632</v>
      </c>
      <c r="G100" s="42"/>
      <c r="H100" s="42"/>
      <c r="I100" s="231"/>
      <c r="J100" s="42"/>
      <c r="K100" s="42"/>
      <c r="L100" s="46"/>
      <c r="M100" s="232"/>
      <c r="N100" s="233"/>
      <c r="O100" s="86"/>
      <c r="P100" s="86"/>
      <c r="Q100" s="86"/>
      <c r="R100" s="86"/>
      <c r="S100" s="86"/>
      <c r="T100" s="86"/>
      <c r="U100" s="87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T100" s="19" t="s">
        <v>345</v>
      </c>
      <c r="AU100" s="19" t="s">
        <v>85</v>
      </c>
    </row>
    <row r="101" s="2" customFormat="1" ht="16.5" customHeight="1">
      <c r="A101" s="40"/>
      <c r="B101" s="41"/>
      <c r="C101" s="257" t="s">
        <v>377</v>
      </c>
      <c r="D101" s="257" t="s">
        <v>395</v>
      </c>
      <c r="E101" s="258" t="s">
        <v>6633</v>
      </c>
      <c r="F101" s="259" t="s">
        <v>6634</v>
      </c>
      <c r="G101" s="260" t="s">
        <v>1522</v>
      </c>
      <c r="H101" s="261">
        <v>13.5</v>
      </c>
      <c r="I101" s="262"/>
      <c r="J101" s="263">
        <f>ROUND(I101*H101,2)</f>
        <v>0</v>
      </c>
      <c r="K101" s="259" t="s">
        <v>341</v>
      </c>
      <c r="L101" s="264"/>
      <c r="M101" s="265" t="s">
        <v>19</v>
      </c>
      <c r="N101" s="266" t="s">
        <v>47</v>
      </c>
      <c r="O101" s="86"/>
      <c r="P101" s="225">
        <f>O101*H101</f>
        <v>0</v>
      </c>
      <c r="Q101" s="225">
        <v>0.001</v>
      </c>
      <c r="R101" s="225">
        <f>Q101*H101</f>
        <v>0.0135</v>
      </c>
      <c r="S101" s="225">
        <v>0</v>
      </c>
      <c r="T101" s="225">
        <f>S101*H101</f>
        <v>0</v>
      </c>
      <c r="U101" s="226" t="s">
        <v>19</v>
      </c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R101" s="227" t="s">
        <v>1256</v>
      </c>
      <c r="AT101" s="227" t="s">
        <v>395</v>
      </c>
      <c r="AU101" s="227" t="s">
        <v>85</v>
      </c>
      <c r="AY101" s="19" t="s">
        <v>335</v>
      </c>
      <c r="BE101" s="228">
        <f>IF(N101="základní",J101,0)</f>
        <v>0</v>
      </c>
      <c r="BF101" s="228">
        <f>IF(N101="snížená",J101,0)</f>
        <v>0</v>
      </c>
      <c r="BG101" s="228">
        <f>IF(N101="zákl. přenesená",J101,0)</f>
        <v>0</v>
      </c>
      <c r="BH101" s="228">
        <f>IF(N101="sníž. přenesená",J101,0)</f>
        <v>0</v>
      </c>
      <c r="BI101" s="228">
        <f>IF(N101="nulová",J101,0)</f>
        <v>0</v>
      </c>
      <c r="BJ101" s="19" t="s">
        <v>83</v>
      </c>
      <c r="BK101" s="228">
        <f>ROUND(I101*H101,2)</f>
        <v>0</v>
      </c>
      <c r="BL101" s="19" t="s">
        <v>1256</v>
      </c>
      <c r="BM101" s="227" t="s">
        <v>6635</v>
      </c>
    </row>
    <row r="102" s="2" customFormat="1">
      <c r="A102" s="40"/>
      <c r="B102" s="41"/>
      <c r="C102" s="42"/>
      <c r="D102" s="229" t="s">
        <v>343</v>
      </c>
      <c r="E102" s="42"/>
      <c r="F102" s="230" t="s">
        <v>6634</v>
      </c>
      <c r="G102" s="42"/>
      <c r="H102" s="42"/>
      <c r="I102" s="231"/>
      <c r="J102" s="42"/>
      <c r="K102" s="42"/>
      <c r="L102" s="46"/>
      <c r="M102" s="232"/>
      <c r="N102" s="233"/>
      <c r="O102" s="86"/>
      <c r="P102" s="86"/>
      <c r="Q102" s="86"/>
      <c r="R102" s="86"/>
      <c r="S102" s="86"/>
      <c r="T102" s="86"/>
      <c r="U102" s="87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T102" s="19" t="s">
        <v>343</v>
      </c>
      <c r="AU102" s="19" t="s">
        <v>85</v>
      </c>
    </row>
    <row r="103" s="13" customFormat="1">
      <c r="A103" s="13"/>
      <c r="B103" s="236"/>
      <c r="C103" s="237"/>
      <c r="D103" s="229" t="s">
        <v>347</v>
      </c>
      <c r="E103" s="237"/>
      <c r="F103" s="239" t="s">
        <v>6636</v>
      </c>
      <c r="G103" s="237"/>
      <c r="H103" s="240">
        <v>13.5</v>
      </c>
      <c r="I103" s="241"/>
      <c r="J103" s="237"/>
      <c r="K103" s="237"/>
      <c r="L103" s="242"/>
      <c r="M103" s="243"/>
      <c r="N103" s="244"/>
      <c r="O103" s="244"/>
      <c r="P103" s="244"/>
      <c r="Q103" s="244"/>
      <c r="R103" s="244"/>
      <c r="S103" s="244"/>
      <c r="T103" s="244"/>
      <c r="U103" s="245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T103" s="246" t="s">
        <v>347</v>
      </c>
      <c r="AU103" s="246" t="s">
        <v>85</v>
      </c>
      <c r="AV103" s="13" t="s">
        <v>85</v>
      </c>
      <c r="AW103" s="13" t="s">
        <v>4</v>
      </c>
      <c r="AX103" s="13" t="s">
        <v>83</v>
      </c>
      <c r="AY103" s="246" t="s">
        <v>335</v>
      </c>
    </row>
    <row r="104" s="2" customFormat="1" ht="16.5" customHeight="1">
      <c r="A104" s="40"/>
      <c r="B104" s="41"/>
      <c r="C104" s="216" t="s">
        <v>385</v>
      </c>
      <c r="D104" s="216" t="s">
        <v>337</v>
      </c>
      <c r="E104" s="217" t="s">
        <v>6637</v>
      </c>
      <c r="F104" s="218" t="s">
        <v>4743</v>
      </c>
      <c r="G104" s="219" t="s">
        <v>666</v>
      </c>
      <c r="H104" s="220">
        <v>3</v>
      </c>
      <c r="I104" s="221"/>
      <c r="J104" s="222">
        <f>ROUND(I104*H104,2)</f>
        <v>0</v>
      </c>
      <c r="K104" s="218" t="s">
        <v>341</v>
      </c>
      <c r="L104" s="46"/>
      <c r="M104" s="223" t="s">
        <v>19</v>
      </c>
      <c r="N104" s="224" t="s">
        <v>47</v>
      </c>
      <c r="O104" s="86"/>
      <c r="P104" s="225">
        <f>O104*H104</f>
        <v>0</v>
      </c>
      <c r="Q104" s="225">
        <v>0</v>
      </c>
      <c r="R104" s="225">
        <f>Q104*H104</f>
        <v>0</v>
      </c>
      <c r="S104" s="225">
        <v>0</v>
      </c>
      <c r="T104" s="225">
        <f>S104*H104</f>
        <v>0</v>
      </c>
      <c r="U104" s="226" t="s">
        <v>19</v>
      </c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R104" s="227" t="s">
        <v>788</v>
      </c>
      <c r="AT104" s="227" t="s">
        <v>337</v>
      </c>
      <c r="AU104" s="227" t="s">
        <v>85</v>
      </c>
      <c r="AY104" s="19" t="s">
        <v>335</v>
      </c>
      <c r="BE104" s="228">
        <f>IF(N104="základní",J104,0)</f>
        <v>0</v>
      </c>
      <c r="BF104" s="228">
        <f>IF(N104="snížená",J104,0)</f>
        <v>0</v>
      </c>
      <c r="BG104" s="228">
        <f>IF(N104="zákl. přenesená",J104,0)</f>
        <v>0</v>
      </c>
      <c r="BH104" s="228">
        <f>IF(N104="sníž. přenesená",J104,0)</f>
        <v>0</v>
      </c>
      <c r="BI104" s="228">
        <f>IF(N104="nulová",J104,0)</f>
        <v>0</v>
      </c>
      <c r="BJ104" s="19" t="s">
        <v>83</v>
      </c>
      <c r="BK104" s="228">
        <f>ROUND(I104*H104,2)</f>
        <v>0</v>
      </c>
      <c r="BL104" s="19" t="s">
        <v>788</v>
      </c>
      <c r="BM104" s="227" t="s">
        <v>6638</v>
      </c>
    </row>
    <row r="105" s="2" customFormat="1">
      <c r="A105" s="40"/>
      <c r="B105" s="41"/>
      <c r="C105" s="42"/>
      <c r="D105" s="229" t="s">
        <v>343</v>
      </c>
      <c r="E105" s="42"/>
      <c r="F105" s="230" t="s">
        <v>4745</v>
      </c>
      <c r="G105" s="42"/>
      <c r="H105" s="42"/>
      <c r="I105" s="231"/>
      <c r="J105" s="42"/>
      <c r="K105" s="42"/>
      <c r="L105" s="46"/>
      <c r="M105" s="232"/>
      <c r="N105" s="233"/>
      <c r="O105" s="86"/>
      <c r="P105" s="86"/>
      <c r="Q105" s="86"/>
      <c r="R105" s="86"/>
      <c r="S105" s="86"/>
      <c r="T105" s="86"/>
      <c r="U105" s="87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T105" s="19" t="s">
        <v>343</v>
      </c>
      <c r="AU105" s="19" t="s">
        <v>85</v>
      </c>
    </row>
    <row r="106" s="2" customFormat="1">
      <c r="A106" s="40"/>
      <c r="B106" s="41"/>
      <c r="C106" s="42"/>
      <c r="D106" s="234" t="s">
        <v>345</v>
      </c>
      <c r="E106" s="42"/>
      <c r="F106" s="235" t="s">
        <v>6639</v>
      </c>
      <c r="G106" s="42"/>
      <c r="H106" s="42"/>
      <c r="I106" s="231"/>
      <c r="J106" s="42"/>
      <c r="K106" s="42"/>
      <c r="L106" s="46"/>
      <c r="M106" s="232"/>
      <c r="N106" s="233"/>
      <c r="O106" s="86"/>
      <c r="P106" s="86"/>
      <c r="Q106" s="86"/>
      <c r="R106" s="86"/>
      <c r="S106" s="86"/>
      <c r="T106" s="86"/>
      <c r="U106" s="87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T106" s="19" t="s">
        <v>345</v>
      </c>
      <c r="AU106" s="19" t="s">
        <v>85</v>
      </c>
    </row>
    <row r="107" s="2" customFormat="1" ht="16.5" customHeight="1">
      <c r="A107" s="40"/>
      <c r="B107" s="41"/>
      <c r="C107" s="257" t="s">
        <v>394</v>
      </c>
      <c r="D107" s="257" t="s">
        <v>395</v>
      </c>
      <c r="E107" s="258" t="s">
        <v>4748</v>
      </c>
      <c r="F107" s="259" t="s">
        <v>4749</v>
      </c>
      <c r="G107" s="260" t="s">
        <v>666</v>
      </c>
      <c r="H107" s="261">
        <v>3</v>
      </c>
      <c r="I107" s="262"/>
      <c r="J107" s="263">
        <f>ROUND(I107*H107,2)</f>
        <v>0</v>
      </c>
      <c r="K107" s="259" t="s">
        <v>341</v>
      </c>
      <c r="L107" s="264"/>
      <c r="M107" s="265" t="s">
        <v>19</v>
      </c>
      <c r="N107" s="266" t="s">
        <v>47</v>
      </c>
      <c r="O107" s="86"/>
      <c r="P107" s="225">
        <f>O107*H107</f>
        <v>0</v>
      </c>
      <c r="Q107" s="225">
        <v>0.00012999999999999999</v>
      </c>
      <c r="R107" s="225">
        <f>Q107*H107</f>
        <v>0.00038999999999999994</v>
      </c>
      <c r="S107" s="225">
        <v>0</v>
      </c>
      <c r="T107" s="225">
        <f>S107*H107</f>
        <v>0</v>
      </c>
      <c r="U107" s="226" t="s">
        <v>19</v>
      </c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R107" s="227" t="s">
        <v>1256</v>
      </c>
      <c r="AT107" s="227" t="s">
        <v>395</v>
      </c>
      <c r="AU107" s="227" t="s">
        <v>85</v>
      </c>
      <c r="AY107" s="19" t="s">
        <v>335</v>
      </c>
      <c r="BE107" s="228">
        <f>IF(N107="základní",J107,0)</f>
        <v>0</v>
      </c>
      <c r="BF107" s="228">
        <f>IF(N107="snížená",J107,0)</f>
        <v>0</v>
      </c>
      <c r="BG107" s="228">
        <f>IF(N107="zákl. přenesená",J107,0)</f>
        <v>0</v>
      </c>
      <c r="BH107" s="228">
        <f>IF(N107="sníž. přenesená",J107,0)</f>
        <v>0</v>
      </c>
      <c r="BI107" s="228">
        <f>IF(N107="nulová",J107,0)</f>
        <v>0</v>
      </c>
      <c r="BJ107" s="19" t="s">
        <v>83</v>
      </c>
      <c r="BK107" s="228">
        <f>ROUND(I107*H107,2)</f>
        <v>0</v>
      </c>
      <c r="BL107" s="19" t="s">
        <v>1256</v>
      </c>
      <c r="BM107" s="227" t="s">
        <v>6640</v>
      </c>
    </row>
    <row r="108" s="2" customFormat="1">
      <c r="A108" s="40"/>
      <c r="B108" s="41"/>
      <c r="C108" s="42"/>
      <c r="D108" s="229" t="s">
        <v>343</v>
      </c>
      <c r="E108" s="42"/>
      <c r="F108" s="230" t="s">
        <v>4749</v>
      </c>
      <c r="G108" s="42"/>
      <c r="H108" s="42"/>
      <c r="I108" s="231"/>
      <c r="J108" s="42"/>
      <c r="K108" s="42"/>
      <c r="L108" s="46"/>
      <c r="M108" s="232"/>
      <c r="N108" s="233"/>
      <c r="O108" s="86"/>
      <c r="P108" s="86"/>
      <c r="Q108" s="86"/>
      <c r="R108" s="86"/>
      <c r="S108" s="86"/>
      <c r="T108" s="86"/>
      <c r="U108" s="87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T108" s="19" t="s">
        <v>343</v>
      </c>
      <c r="AU108" s="19" t="s">
        <v>85</v>
      </c>
    </row>
    <row r="109" s="2" customFormat="1" ht="16.5" customHeight="1">
      <c r="A109" s="40"/>
      <c r="B109" s="41"/>
      <c r="C109" s="216" t="s">
        <v>401</v>
      </c>
      <c r="D109" s="216" t="s">
        <v>337</v>
      </c>
      <c r="E109" s="217" t="s">
        <v>6641</v>
      </c>
      <c r="F109" s="218" t="s">
        <v>6642</v>
      </c>
      <c r="G109" s="219" t="s">
        <v>666</v>
      </c>
      <c r="H109" s="220">
        <v>1</v>
      </c>
      <c r="I109" s="221"/>
      <c r="J109" s="222">
        <f>ROUND(I109*H109,2)</f>
        <v>0</v>
      </c>
      <c r="K109" s="218" t="s">
        <v>341</v>
      </c>
      <c r="L109" s="46"/>
      <c r="M109" s="223" t="s">
        <v>19</v>
      </c>
      <c r="N109" s="224" t="s">
        <v>47</v>
      </c>
      <c r="O109" s="86"/>
      <c r="P109" s="225">
        <f>O109*H109</f>
        <v>0</v>
      </c>
      <c r="Q109" s="225">
        <v>0</v>
      </c>
      <c r="R109" s="225">
        <f>Q109*H109</f>
        <v>0</v>
      </c>
      <c r="S109" s="225">
        <v>0</v>
      </c>
      <c r="T109" s="225">
        <f>S109*H109</f>
        <v>0</v>
      </c>
      <c r="U109" s="226" t="s">
        <v>19</v>
      </c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R109" s="227" t="s">
        <v>788</v>
      </c>
      <c r="AT109" s="227" t="s">
        <v>337</v>
      </c>
      <c r="AU109" s="227" t="s">
        <v>85</v>
      </c>
      <c r="AY109" s="19" t="s">
        <v>335</v>
      </c>
      <c r="BE109" s="228">
        <f>IF(N109="základní",J109,0)</f>
        <v>0</v>
      </c>
      <c r="BF109" s="228">
        <f>IF(N109="snížená",J109,0)</f>
        <v>0</v>
      </c>
      <c r="BG109" s="228">
        <f>IF(N109="zákl. přenesená",J109,0)</f>
        <v>0</v>
      </c>
      <c r="BH109" s="228">
        <f>IF(N109="sníž. přenesená",J109,0)</f>
        <v>0</v>
      </c>
      <c r="BI109" s="228">
        <f>IF(N109="nulová",J109,0)</f>
        <v>0</v>
      </c>
      <c r="BJ109" s="19" t="s">
        <v>83</v>
      </c>
      <c r="BK109" s="228">
        <f>ROUND(I109*H109,2)</f>
        <v>0</v>
      </c>
      <c r="BL109" s="19" t="s">
        <v>788</v>
      </c>
      <c r="BM109" s="227" t="s">
        <v>6643</v>
      </c>
    </row>
    <row r="110" s="2" customFormat="1">
      <c r="A110" s="40"/>
      <c r="B110" s="41"/>
      <c r="C110" s="42"/>
      <c r="D110" s="229" t="s">
        <v>343</v>
      </c>
      <c r="E110" s="42"/>
      <c r="F110" s="230" t="s">
        <v>6644</v>
      </c>
      <c r="G110" s="42"/>
      <c r="H110" s="42"/>
      <c r="I110" s="231"/>
      <c r="J110" s="42"/>
      <c r="K110" s="42"/>
      <c r="L110" s="46"/>
      <c r="M110" s="232"/>
      <c r="N110" s="233"/>
      <c r="O110" s="86"/>
      <c r="P110" s="86"/>
      <c r="Q110" s="86"/>
      <c r="R110" s="86"/>
      <c r="S110" s="86"/>
      <c r="T110" s="86"/>
      <c r="U110" s="87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T110" s="19" t="s">
        <v>343</v>
      </c>
      <c r="AU110" s="19" t="s">
        <v>85</v>
      </c>
    </row>
    <row r="111" s="2" customFormat="1">
      <c r="A111" s="40"/>
      <c r="B111" s="41"/>
      <c r="C111" s="42"/>
      <c r="D111" s="234" t="s">
        <v>345</v>
      </c>
      <c r="E111" s="42"/>
      <c r="F111" s="235" t="s">
        <v>6645</v>
      </c>
      <c r="G111" s="42"/>
      <c r="H111" s="42"/>
      <c r="I111" s="231"/>
      <c r="J111" s="42"/>
      <c r="K111" s="42"/>
      <c r="L111" s="46"/>
      <c r="M111" s="232"/>
      <c r="N111" s="233"/>
      <c r="O111" s="86"/>
      <c r="P111" s="86"/>
      <c r="Q111" s="86"/>
      <c r="R111" s="86"/>
      <c r="S111" s="86"/>
      <c r="T111" s="86"/>
      <c r="U111" s="87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T111" s="19" t="s">
        <v>345</v>
      </c>
      <c r="AU111" s="19" t="s">
        <v>85</v>
      </c>
    </row>
    <row r="112" s="2" customFormat="1" ht="16.5" customHeight="1">
      <c r="A112" s="40"/>
      <c r="B112" s="41"/>
      <c r="C112" s="257" t="s">
        <v>405</v>
      </c>
      <c r="D112" s="257" t="s">
        <v>395</v>
      </c>
      <c r="E112" s="258" t="s">
        <v>6646</v>
      </c>
      <c r="F112" s="259" t="s">
        <v>6647</v>
      </c>
      <c r="G112" s="260" t="s">
        <v>666</v>
      </c>
      <c r="H112" s="261">
        <v>1</v>
      </c>
      <c r="I112" s="262"/>
      <c r="J112" s="263">
        <f>ROUND(I112*H112,2)</f>
        <v>0</v>
      </c>
      <c r="K112" s="259" t="s">
        <v>341</v>
      </c>
      <c r="L112" s="264"/>
      <c r="M112" s="265" t="s">
        <v>19</v>
      </c>
      <c r="N112" s="266" t="s">
        <v>47</v>
      </c>
      <c r="O112" s="86"/>
      <c r="P112" s="225">
        <f>O112*H112</f>
        <v>0</v>
      </c>
      <c r="Q112" s="225">
        <v>0</v>
      </c>
      <c r="R112" s="225">
        <f>Q112*H112</f>
        <v>0</v>
      </c>
      <c r="S112" s="225">
        <v>0</v>
      </c>
      <c r="T112" s="225">
        <f>S112*H112</f>
        <v>0</v>
      </c>
      <c r="U112" s="226" t="s">
        <v>19</v>
      </c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R112" s="227" t="s">
        <v>1256</v>
      </c>
      <c r="AT112" s="227" t="s">
        <v>395</v>
      </c>
      <c r="AU112" s="227" t="s">
        <v>85</v>
      </c>
      <c r="AY112" s="19" t="s">
        <v>335</v>
      </c>
      <c r="BE112" s="228">
        <f>IF(N112="základní",J112,0)</f>
        <v>0</v>
      </c>
      <c r="BF112" s="228">
        <f>IF(N112="snížená",J112,0)</f>
        <v>0</v>
      </c>
      <c r="BG112" s="228">
        <f>IF(N112="zákl. přenesená",J112,0)</f>
        <v>0</v>
      </c>
      <c r="BH112" s="228">
        <f>IF(N112="sníž. přenesená",J112,0)</f>
        <v>0</v>
      </c>
      <c r="BI112" s="228">
        <f>IF(N112="nulová",J112,0)</f>
        <v>0</v>
      </c>
      <c r="BJ112" s="19" t="s">
        <v>83</v>
      </c>
      <c r="BK112" s="228">
        <f>ROUND(I112*H112,2)</f>
        <v>0</v>
      </c>
      <c r="BL112" s="19" t="s">
        <v>1256</v>
      </c>
      <c r="BM112" s="227" t="s">
        <v>6648</v>
      </c>
    </row>
    <row r="113" s="2" customFormat="1">
      <c r="A113" s="40"/>
      <c r="B113" s="41"/>
      <c r="C113" s="42"/>
      <c r="D113" s="229" t="s">
        <v>343</v>
      </c>
      <c r="E113" s="42"/>
      <c r="F113" s="230" t="s">
        <v>6647</v>
      </c>
      <c r="G113" s="42"/>
      <c r="H113" s="42"/>
      <c r="I113" s="231"/>
      <c r="J113" s="42"/>
      <c r="K113" s="42"/>
      <c r="L113" s="46"/>
      <c r="M113" s="232"/>
      <c r="N113" s="233"/>
      <c r="O113" s="86"/>
      <c r="P113" s="86"/>
      <c r="Q113" s="86"/>
      <c r="R113" s="86"/>
      <c r="S113" s="86"/>
      <c r="T113" s="86"/>
      <c r="U113" s="87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T113" s="19" t="s">
        <v>343</v>
      </c>
      <c r="AU113" s="19" t="s">
        <v>85</v>
      </c>
    </row>
    <row r="114" s="2" customFormat="1" ht="21.75" customHeight="1">
      <c r="A114" s="40"/>
      <c r="B114" s="41"/>
      <c r="C114" s="216" t="s">
        <v>412</v>
      </c>
      <c r="D114" s="216" t="s">
        <v>337</v>
      </c>
      <c r="E114" s="217" t="s">
        <v>6649</v>
      </c>
      <c r="F114" s="218" t="s">
        <v>6650</v>
      </c>
      <c r="G114" s="219" t="s">
        <v>618</v>
      </c>
      <c r="H114" s="220">
        <v>100</v>
      </c>
      <c r="I114" s="221"/>
      <c r="J114" s="222">
        <f>ROUND(I114*H114,2)</f>
        <v>0</v>
      </c>
      <c r="K114" s="218" t="s">
        <v>341</v>
      </c>
      <c r="L114" s="46"/>
      <c r="M114" s="223" t="s">
        <v>19</v>
      </c>
      <c r="N114" s="224" t="s">
        <v>47</v>
      </c>
      <c r="O114" s="86"/>
      <c r="P114" s="225">
        <f>O114*H114</f>
        <v>0</v>
      </c>
      <c r="Q114" s="225">
        <v>0</v>
      </c>
      <c r="R114" s="225">
        <f>Q114*H114</f>
        <v>0</v>
      </c>
      <c r="S114" s="225">
        <v>0</v>
      </c>
      <c r="T114" s="225">
        <f>S114*H114</f>
        <v>0</v>
      </c>
      <c r="U114" s="226" t="s">
        <v>19</v>
      </c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R114" s="227" t="s">
        <v>788</v>
      </c>
      <c r="AT114" s="227" t="s">
        <v>337</v>
      </c>
      <c r="AU114" s="227" t="s">
        <v>85</v>
      </c>
      <c r="AY114" s="19" t="s">
        <v>335</v>
      </c>
      <c r="BE114" s="228">
        <f>IF(N114="základní",J114,0)</f>
        <v>0</v>
      </c>
      <c r="BF114" s="228">
        <f>IF(N114="snížená",J114,0)</f>
        <v>0</v>
      </c>
      <c r="BG114" s="228">
        <f>IF(N114="zákl. přenesená",J114,0)</f>
        <v>0</v>
      </c>
      <c r="BH114" s="228">
        <f>IF(N114="sníž. přenesená",J114,0)</f>
        <v>0</v>
      </c>
      <c r="BI114" s="228">
        <f>IF(N114="nulová",J114,0)</f>
        <v>0</v>
      </c>
      <c r="BJ114" s="19" t="s">
        <v>83</v>
      </c>
      <c r="BK114" s="228">
        <f>ROUND(I114*H114,2)</f>
        <v>0</v>
      </c>
      <c r="BL114" s="19" t="s">
        <v>788</v>
      </c>
      <c r="BM114" s="227" t="s">
        <v>6651</v>
      </c>
    </row>
    <row r="115" s="2" customFormat="1">
      <c r="A115" s="40"/>
      <c r="B115" s="41"/>
      <c r="C115" s="42"/>
      <c r="D115" s="229" t="s">
        <v>343</v>
      </c>
      <c r="E115" s="42"/>
      <c r="F115" s="230" t="s">
        <v>6652</v>
      </c>
      <c r="G115" s="42"/>
      <c r="H115" s="42"/>
      <c r="I115" s="231"/>
      <c r="J115" s="42"/>
      <c r="K115" s="42"/>
      <c r="L115" s="46"/>
      <c r="M115" s="232"/>
      <c r="N115" s="233"/>
      <c r="O115" s="86"/>
      <c r="P115" s="86"/>
      <c r="Q115" s="86"/>
      <c r="R115" s="86"/>
      <c r="S115" s="86"/>
      <c r="T115" s="86"/>
      <c r="U115" s="87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T115" s="19" t="s">
        <v>343</v>
      </c>
      <c r="AU115" s="19" t="s">
        <v>85</v>
      </c>
    </row>
    <row r="116" s="2" customFormat="1">
      <c r="A116" s="40"/>
      <c r="B116" s="41"/>
      <c r="C116" s="42"/>
      <c r="D116" s="234" t="s">
        <v>345</v>
      </c>
      <c r="E116" s="42"/>
      <c r="F116" s="235" t="s">
        <v>6653</v>
      </c>
      <c r="G116" s="42"/>
      <c r="H116" s="42"/>
      <c r="I116" s="231"/>
      <c r="J116" s="42"/>
      <c r="K116" s="42"/>
      <c r="L116" s="46"/>
      <c r="M116" s="232"/>
      <c r="N116" s="233"/>
      <c r="O116" s="86"/>
      <c r="P116" s="86"/>
      <c r="Q116" s="86"/>
      <c r="R116" s="86"/>
      <c r="S116" s="86"/>
      <c r="T116" s="86"/>
      <c r="U116" s="87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T116" s="19" t="s">
        <v>345</v>
      </c>
      <c r="AU116" s="19" t="s">
        <v>85</v>
      </c>
    </row>
    <row r="117" s="2" customFormat="1" ht="16.5" customHeight="1">
      <c r="A117" s="40"/>
      <c r="B117" s="41"/>
      <c r="C117" s="257" t="s">
        <v>420</v>
      </c>
      <c r="D117" s="257" t="s">
        <v>395</v>
      </c>
      <c r="E117" s="258" t="s">
        <v>6654</v>
      </c>
      <c r="F117" s="259" t="s">
        <v>6655</v>
      </c>
      <c r="G117" s="260" t="s">
        <v>618</v>
      </c>
      <c r="H117" s="261">
        <v>115</v>
      </c>
      <c r="I117" s="262"/>
      <c r="J117" s="263">
        <f>ROUND(I117*H117,2)</f>
        <v>0</v>
      </c>
      <c r="K117" s="259" t="s">
        <v>341</v>
      </c>
      <c r="L117" s="264"/>
      <c r="M117" s="265" t="s">
        <v>19</v>
      </c>
      <c r="N117" s="266" t="s">
        <v>47</v>
      </c>
      <c r="O117" s="86"/>
      <c r="P117" s="225">
        <f>O117*H117</f>
        <v>0</v>
      </c>
      <c r="Q117" s="225">
        <v>0.00089999999999999998</v>
      </c>
      <c r="R117" s="225">
        <f>Q117*H117</f>
        <v>0.1035</v>
      </c>
      <c r="S117" s="225">
        <v>0</v>
      </c>
      <c r="T117" s="225">
        <f>S117*H117</f>
        <v>0</v>
      </c>
      <c r="U117" s="226" t="s">
        <v>19</v>
      </c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R117" s="227" t="s">
        <v>1256</v>
      </c>
      <c r="AT117" s="227" t="s">
        <v>395</v>
      </c>
      <c r="AU117" s="227" t="s">
        <v>85</v>
      </c>
      <c r="AY117" s="19" t="s">
        <v>335</v>
      </c>
      <c r="BE117" s="228">
        <f>IF(N117="základní",J117,0)</f>
        <v>0</v>
      </c>
      <c r="BF117" s="228">
        <f>IF(N117="snížená",J117,0)</f>
        <v>0</v>
      </c>
      <c r="BG117" s="228">
        <f>IF(N117="zákl. přenesená",J117,0)</f>
        <v>0</v>
      </c>
      <c r="BH117" s="228">
        <f>IF(N117="sníž. přenesená",J117,0)</f>
        <v>0</v>
      </c>
      <c r="BI117" s="228">
        <f>IF(N117="nulová",J117,0)</f>
        <v>0</v>
      </c>
      <c r="BJ117" s="19" t="s">
        <v>83</v>
      </c>
      <c r="BK117" s="228">
        <f>ROUND(I117*H117,2)</f>
        <v>0</v>
      </c>
      <c r="BL117" s="19" t="s">
        <v>1256</v>
      </c>
      <c r="BM117" s="227" t="s">
        <v>6656</v>
      </c>
    </row>
    <row r="118" s="2" customFormat="1">
      <c r="A118" s="40"/>
      <c r="B118" s="41"/>
      <c r="C118" s="42"/>
      <c r="D118" s="229" t="s">
        <v>343</v>
      </c>
      <c r="E118" s="42"/>
      <c r="F118" s="230" t="s">
        <v>6655</v>
      </c>
      <c r="G118" s="42"/>
      <c r="H118" s="42"/>
      <c r="I118" s="231"/>
      <c r="J118" s="42"/>
      <c r="K118" s="42"/>
      <c r="L118" s="46"/>
      <c r="M118" s="232"/>
      <c r="N118" s="233"/>
      <c r="O118" s="86"/>
      <c r="P118" s="86"/>
      <c r="Q118" s="86"/>
      <c r="R118" s="86"/>
      <c r="S118" s="86"/>
      <c r="T118" s="86"/>
      <c r="U118" s="87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T118" s="19" t="s">
        <v>343</v>
      </c>
      <c r="AU118" s="19" t="s">
        <v>85</v>
      </c>
    </row>
    <row r="119" s="13" customFormat="1">
      <c r="A119" s="13"/>
      <c r="B119" s="236"/>
      <c r="C119" s="237"/>
      <c r="D119" s="229" t="s">
        <v>347</v>
      </c>
      <c r="E119" s="237"/>
      <c r="F119" s="239" t="s">
        <v>4574</v>
      </c>
      <c r="G119" s="237"/>
      <c r="H119" s="240">
        <v>115</v>
      </c>
      <c r="I119" s="241"/>
      <c r="J119" s="237"/>
      <c r="K119" s="237"/>
      <c r="L119" s="242"/>
      <c r="M119" s="243"/>
      <c r="N119" s="244"/>
      <c r="O119" s="244"/>
      <c r="P119" s="244"/>
      <c r="Q119" s="244"/>
      <c r="R119" s="244"/>
      <c r="S119" s="244"/>
      <c r="T119" s="244"/>
      <c r="U119" s="245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T119" s="246" t="s">
        <v>347</v>
      </c>
      <c r="AU119" s="246" t="s">
        <v>85</v>
      </c>
      <c r="AV119" s="13" t="s">
        <v>85</v>
      </c>
      <c r="AW119" s="13" t="s">
        <v>4</v>
      </c>
      <c r="AX119" s="13" t="s">
        <v>83</v>
      </c>
      <c r="AY119" s="246" t="s">
        <v>335</v>
      </c>
    </row>
    <row r="120" s="2" customFormat="1" ht="16.5" customHeight="1">
      <c r="A120" s="40"/>
      <c r="B120" s="41"/>
      <c r="C120" s="216" t="s">
        <v>428</v>
      </c>
      <c r="D120" s="216" t="s">
        <v>337</v>
      </c>
      <c r="E120" s="217" t="s">
        <v>6657</v>
      </c>
      <c r="F120" s="218" t="s">
        <v>6658</v>
      </c>
      <c r="G120" s="219" t="s">
        <v>666</v>
      </c>
      <c r="H120" s="220">
        <v>1</v>
      </c>
      <c r="I120" s="221"/>
      <c r="J120" s="222">
        <f>ROUND(I120*H120,2)</f>
        <v>0</v>
      </c>
      <c r="K120" s="218" t="s">
        <v>341</v>
      </c>
      <c r="L120" s="46"/>
      <c r="M120" s="223" t="s">
        <v>19</v>
      </c>
      <c r="N120" s="224" t="s">
        <v>47</v>
      </c>
      <c r="O120" s="86"/>
      <c r="P120" s="225">
        <f>O120*H120</f>
        <v>0</v>
      </c>
      <c r="Q120" s="225">
        <v>0</v>
      </c>
      <c r="R120" s="225">
        <f>Q120*H120</f>
        <v>0</v>
      </c>
      <c r="S120" s="225">
        <v>0</v>
      </c>
      <c r="T120" s="225">
        <f>S120*H120</f>
        <v>0</v>
      </c>
      <c r="U120" s="226" t="s">
        <v>19</v>
      </c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R120" s="227" t="s">
        <v>788</v>
      </c>
      <c r="AT120" s="227" t="s">
        <v>337</v>
      </c>
      <c r="AU120" s="227" t="s">
        <v>85</v>
      </c>
      <c r="AY120" s="19" t="s">
        <v>335</v>
      </c>
      <c r="BE120" s="228">
        <f>IF(N120="základní",J120,0)</f>
        <v>0</v>
      </c>
      <c r="BF120" s="228">
        <f>IF(N120="snížená",J120,0)</f>
        <v>0</v>
      </c>
      <c r="BG120" s="228">
        <f>IF(N120="zákl. přenesená",J120,0)</f>
        <v>0</v>
      </c>
      <c r="BH120" s="228">
        <f>IF(N120="sníž. přenesená",J120,0)</f>
        <v>0</v>
      </c>
      <c r="BI120" s="228">
        <f>IF(N120="nulová",J120,0)</f>
        <v>0</v>
      </c>
      <c r="BJ120" s="19" t="s">
        <v>83</v>
      </c>
      <c r="BK120" s="228">
        <f>ROUND(I120*H120,2)</f>
        <v>0</v>
      </c>
      <c r="BL120" s="19" t="s">
        <v>788</v>
      </c>
      <c r="BM120" s="227" t="s">
        <v>6659</v>
      </c>
    </row>
    <row r="121" s="2" customFormat="1">
      <c r="A121" s="40"/>
      <c r="B121" s="41"/>
      <c r="C121" s="42"/>
      <c r="D121" s="229" t="s">
        <v>343</v>
      </c>
      <c r="E121" s="42"/>
      <c r="F121" s="230" t="s">
        <v>6660</v>
      </c>
      <c r="G121" s="42"/>
      <c r="H121" s="42"/>
      <c r="I121" s="231"/>
      <c r="J121" s="42"/>
      <c r="K121" s="42"/>
      <c r="L121" s="46"/>
      <c r="M121" s="232"/>
      <c r="N121" s="233"/>
      <c r="O121" s="86"/>
      <c r="P121" s="86"/>
      <c r="Q121" s="86"/>
      <c r="R121" s="86"/>
      <c r="S121" s="86"/>
      <c r="T121" s="86"/>
      <c r="U121" s="87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T121" s="19" t="s">
        <v>343</v>
      </c>
      <c r="AU121" s="19" t="s">
        <v>85</v>
      </c>
    </row>
    <row r="122" s="2" customFormat="1">
      <c r="A122" s="40"/>
      <c r="B122" s="41"/>
      <c r="C122" s="42"/>
      <c r="D122" s="234" t="s">
        <v>345</v>
      </c>
      <c r="E122" s="42"/>
      <c r="F122" s="235" t="s">
        <v>6661</v>
      </c>
      <c r="G122" s="42"/>
      <c r="H122" s="42"/>
      <c r="I122" s="231"/>
      <c r="J122" s="42"/>
      <c r="K122" s="42"/>
      <c r="L122" s="46"/>
      <c r="M122" s="232"/>
      <c r="N122" s="233"/>
      <c r="O122" s="86"/>
      <c r="P122" s="86"/>
      <c r="Q122" s="86"/>
      <c r="R122" s="86"/>
      <c r="S122" s="86"/>
      <c r="T122" s="86"/>
      <c r="U122" s="87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T122" s="19" t="s">
        <v>345</v>
      </c>
      <c r="AU122" s="19" t="s">
        <v>85</v>
      </c>
    </row>
    <row r="123" s="12" customFormat="1" ht="22.8" customHeight="1">
      <c r="A123" s="12"/>
      <c r="B123" s="200"/>
      <c r="C123" s="201"/>
      <c r="D123" s="202" t="s">
        <v>75</v>
      </c>
      <c r="E123" s="214" t="s">
        <v>2128</v>
      </c>
      <c r="F123" s="214" t="s">
        <v>2129</v>
      </c>
      <c r="G123" s="201"/>
      <c r="H123" s="201"/>
      <c r="I123" s="204"/>
      <c r="J123" s="215">
        <f>BK123</f>
        <v>0</v>
      </c>
      <c r="K123" s="201"/>
      <c r="L123" s="206"/>
      <c r="M123" s="207"/>
      <c r="N123" s="208"/>
      <c r="O123" s="208"/>
      <c r="P123" s="209">
        <f>SUM(P124:P194)</f>
        <v>0</v>
      </c>
      <c r="Q123" s="208"/>
      <c r="R123" s="209">
        <f>SUM(R124:R194)</f>
        <v>15.933227659999998</v>
      </c>
      <c r="S123" s="208"/>
      <c r="T123" s="209">
        <f>SUM(T124:T194)</f>
        <v>5.5146000000000006</v>
      </c>
      <c r="U123" s="210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R123" s="211" t="s">
        <v>99</v>
      </c>
      <c r="AT123" s="212" t="s">
        <v>75</v>
      </c>
      <c r="AU123" s="212" t="s">
        <v>83</v>
      </c>
      <c r="AY123" s="211" t="s">
        <v>335</v>
      </c>
      <c r="BK123" s="213">
        <f>SUM(BK124:BK194)</f>
        <v>0</v>
      </c>
    </row>
    <row r="124" s="2" customFormat="1" ht="16.5" customHeight="1">
      <c r="A124" s="40"/>
      <c r="B124" s="41"/>
      <c r="C124" s="216" t="s">
        <v>434</v>
      </c>
      <c r="D124" s="216" t="s">
        <v>337</v>
      </c>
      <c r="E124" s="217" t="s">
        <v>6662</v>
      </c>
      <c r="F124" s="218" t="s">
        <v>6663</v>
      </c>
      <c r="G124" s="219" t="s">
        <v>618</v>
      </c>
      <c r="H124" s="220">
        <v>65</v>
      </c>
      <c r="I124" s="221"/>
      <c r="J124" s="222">
        <f>ROUND(I124*H124,2)</f>
        <v>0</v>
      </c>
      <c r="K124" s="218" t="s">
        <v>341</v>
      </c>
      <c r="L124" s="46"/>
      <c r="M124" s="223" t="s">
        <v>19</v>
      </c>
      <c r="N124" s="224" t="s">
        <v>47</v>
      </c>
      <c r="O124" s="86"/>
      <c r="P124" s="225">
        <f>O124*H124</f>
        <v>0</v>
      </c>
      <c r="Q124" s="225">
        <v>0</v>
      </c>
      <c r="R124" s="225">
        <f>Q124*H124</f>
        <v>0</v>
      </c>
      <c r="S124" s="225">
        <v>0</v>
      </c>
      <c r="T124" s="225">
        <f>S124*H124</f>
        <v>0</v>
      </c>
      <c r="U124" s="226" t="s">
        <v>19</v>
      </c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R124" s="227" t="s">
        <v>788</v>
      </c>
      <c r="AT124" s="227" t="s">
        <v>337</v>
      </c>
      <c r="AU124" s="227" t="s">
        <v>85</v>
      </c>
      <c r="AY124" s="19" t="s">
        <v>335</v>
      </c>
      <c r="BE124" s="228">
        <f>IF(N124="základní",J124,0)</f>
        <v>0</v>
      </c>
      <c r="BF124" s="228">
        <f>IF(N124="snížená",J124,0)</f>
        <v>0</v>
      </c>
      <c r="BG124" s="228">
        <f>IF(N124="zákl. přenesená",J124,0)</f>
        <v>0</v>
      </c>
      <c r="BH124" s="228">
        <f>IF(N124="sníž. přenesená",J124,0)</f>
        <v>0</v>
      </c>
      <c r="BI124" s="228">
        <f>IF(N124="nulová",J124,0)</f>
        <v>0</v>
      </c>
      <c r="BJ124" s="19" t="s">
        <v>83</v>
      </c>
      <c r="BK124" s="228">
        <f>ROUND(I124*H124,2)</f>
        <v>0</v>
      </c>
      <c r="BL124" s="19" t="s">
        <v>788</v>
      </c>
      <c r="BM124" s="227" t="s">
        <v>6664</v>
      </c>
    </row>
    <row r="125" s="2" customFormat="1">
      <c r="A125" s="40"/>
      <c r="B125" s="41"/>
      <c r="C125" s="42"/>
      <c r="D125" s="229" t="s">
        <v>343</v>
      </c>
      <c r="E125" s="42"/>
      <c r="F125" s="230" t="s">
        <v>6665</v>
      </c>
      <c r="G125" s="42"/>
      <c r="H125" s="42"/>
      <c r="I125" s="231"/>
      <c r="J125" s="42"/>
      <c r="K125" s="42"/>
      <c r="L125" s="46"/>
      <c r="M125" s="232"/>
      <c r="N125" s="233"/>
      <c r="O125" s="86"/>
      <c r="P125" s="86"/>
      <c r="Q125" s="86"/>
      <c r="R125" s="86"/>
      <c r="S125" s="86"/>
      <c r="T125" s="86"/>
      <c r="U125" s="87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T125" s="19" t="s">
        <v>343</v>
      </c>
      <c r="AU125" s="19" t="s">
        <v>85</v>
      </c>
    </row>
    <row r="126" s="2" customFormat="1">
      <c r="A126" s="40"/>
      <c r="B126" s="41"/>
      <c r="C126" s="42"/>
      <c r="D126" s="234" t="s">
        <v>345</v>
      </c>
      <c r="E126" s="42"/>
      <c r="F126" s="235" t="s">
        <v>6666</v>
      </c>
      <c r="G126" s="42"/>
      <c r="H126" s="42"/>
      <c r="I126" s="231"/>
      <c r="J126" s="42"/>
      <c r="K126" s="42"/>
      <c r="L126" s="46"/>
      <c r="M126" s="232"/>
      <c r="N126" s="233"/>
      <c r="O126" s="86"/>
      <c r="P126" s="86"/>
      <c r="Q126" s="86"/>
      <c r="R126" s="86"/>
      <c r="S126" s="86"/>
      <c r="T126" s="86"/>
      <c r="U126" s="87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T126" s="19" t="s">
        <v>345</v>
      </c>
      <c r="AU126" s="19" t="s">
        <v>85</v>
      </c>
    </row>
    <row r="127" s="2" customFormat="1" ht="16.5" customHeight="1">
      <c r="A127" s="40"/>
      <c r="B127" s="41"/>
      <c r="C127" s="216" t="s">
        <v>8</v>
      </c>
      <c r="D127" s="216" t="s">
        <v>337</v>
      </c>
      <c r="E127" s="217" t="s">
        <v>6667</v>
      </c>
      <c r="F127" s="218" t="s">
        <v>6668</v>
      </c>
      <c r="G127" s="219" t="s">
        <v>351</v>
      </c>
      <c r="H127" s="220">
        <v>0.38400000000000001</v>
      </c>
      <c r="I127" s="221"/>
      <c r="J127" s="222">
        <f>ROUND(I127*H127,2)</f>
        <v>0</v>
      </c>
      <c r="K127" s="218" t="s">
        <v>341</v>
      </c>
      <c r="L127" s="46"/>
      <c r="M127" s="223" t="s">
        <v>19</v>
      </c>
      <c r="N127" s="224" t="s">
        <v>47</v>
      </c>
      <c r="O127" s="86"/>
      <c r="P127" s="225">
        <f>O127*H127</f>
        <v>0</v>
      </c>
      <c r="Q127" s="225">
        <v>0</v>
      </c>
      <c r="R127" s="225">
        <f>Q127*H127</f>
        <v>0</v>
      </c>
      <c r="S127" s="225">
        <v>0</v>
      </c>
      <c r="T127" s="225">
        <f>S127*H127</f>
        <v>0</v>
      </c>
      <c r="U127" s="226" t="s">
        <v>19</v>
      </c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R127" s="227" t="s">
        <v>788</v>
      </c>
      <c r="AT127" s="227" t="s">
        <v>337</v>
      </c>
      <c r="AU127" s="227" t="s">
        <v>85</v>
      </c>
      <c r="AY127" s="19" t="s">
        <v>335</v>
      </c>
      <c r="BE127" s="228">
        <f>IF(N127="základní",J127,0)</f>
        <v>0</v>
      </c>
      <c r="BF127" s="228">
        <f>IF(N127="snížená",J127,0)</f>
        <v>0</v>
      </c>
      <c r="BG127" s="228">
        <f>IF(N127="zákl. přenesená",J127,0)</f>
        <v>0</v>
      </c>
      <c r="BH127" s="228">
        <f>IF(N127="sníž. přenesená",J127,0)</f>
        <v>0</v>
      </c>
      <c r="BI127" s="228">
        <f>IF(N127="nulová",J127,0)</f>
        <v>0</v>
      </c>
      <c r="BJ127" s="19" t="s">
        <v>83</v>
      </c>
      <c r="BK127" s="228">
        <f>ROUND(I127*H127,2)</f>
        <v>0</v>
      </c>
      <c r="BL127" s="19" t="s">
        <v>788</v>
      </c>
      <c r="BM127" s="227" t="s">
        <v>6669</v>
      </c>
    </row>
    <row r="128" s="2" customFormat="1">
      <c r="A128" s="40"/>
      <c r="B128" s="41"/>
      <c r="C128" s="42"/>
      <c r="D128" s="229" t="s">
        <v>343</v>
      </c>
      <c r="E128" s="42"/>
      <c r="F128" s="230" t="s">
        <v>6670</v>
      </c>
      <c r="G128" s="42"/>
      <c r="H128" s="42"/>
      <c r="I128" s="231"/>
      <c r="J128" s="42"/>
      <c r="K128" s="42"/>
      <c r="L128" s="46"/>
      <c r="M128" s="232"/>
      <c r="N128" s="233"/>
      <c r="O128" s="86"/>
      <c r="P128" s="86"/>
      <c r="Q128" s="86"/>
      <c r="R128" s="86"/>
      <c r="S128" s="86"/>
      <c r="T128" s="86"/>
      <c r="U128" s="87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T128" s="19" t="s">
        <v>343</v>
      </c>
      <c r="AU128" s="19" t="s">
        <v>85</v>
      </c>
    </row>
    <row r="129" s="2" customFormat="1">
      <c r="A129" s="40"/>
      <c r="B129" s="41"/>
      <c r="C129" s="42"/>
      <c r="D129" s="234" t="s">
        <v>345</v>
      </c>
      <c r="E129" s="42"/>
      <c r="F129" s="235" t="s">
        <v>6671</v>
      </c>
      <c r="G129" s="42"/>
      <c r="H129" s="42"/>
      <c r="I129" s="231"/>
      <c r="J129" s="42"/>
      <c r="K129" s="42"/>
      <c r="L129" s="46"/>
      <c r="M129" s="232"/>
      <c r="N129" s="233"/>
      <c r="O129" s="86"/>
      <c r="P129" s="86"/>
      <c r="Q129" s="86"/>
      <c r="R129" s="86"/>
      <c r="S129" s="86"/>
      <c r="T129" s="86"/>
      <c r="U129" s="87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T129" s="19" t="s">
        <v>345</v>
      </c>
      <c r="AU129" s="19" t="s">
        <v>85</v>
      </c>
    </row>
    <row r="130" s="13" customFormat="1">
      <c r="A130" s="13"/>
      <c r="B130" s="236"/>
      <c r="C130" s="237"/>
      <c r="D130" s="229" t="s">
        <v>347</v>
      </c>
      <c r="E130" s="238" t="s">
        <v>19</v>
      </c>
      <c r="F130" s="239" t="s">
        <v>6672</v>
      </c>
      <c r="G130" s="237"/>
      <c r="H130" s="240">
        <v>0.38400000000000001</v>
      </c>
      <c r="I130" s="241"/>
      <c r="J130" s="237"/>
      <c r="K130" s="237"/>
      <c r="L130" s="242"/>
      <c r="M130" s="243"/>
      <c r="N130" s="244"/>
      <c r="O130" s="244"/>
      <c r="P130" s="244"/>
      <c r="Q130" s="244"/>
      <c r="R130" s="244"/>
      <c r="S130" s="244"/>
      <c r="T130" s="244"/>
      <c r="U130" s="245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T130" s="246" t="s">
        <v>347</v>
      </c>
      <c r="AU130" s="246" t="s">
        <v>85</v>
      </c>
      <c r="AV130" s="13" t="s">
        <v>85</v>
      </c>
      <c r="AW130" s="13" t="s">
        <v>37</v>
      </c>
      <c r="AX130" s="13" t="s">
        <v>83</v>
      </c>
      <c r="AY130" s="246" t="s">
        <v>335</v>
      </c>
    </row>
    <row r="131" s="2" customFormat="1" ht="16.5" customHeight="1">
      <c r="A131" s="40"/>
      <c r="B131" s="41"/>
      <c r="C131" s="216" t="s">
        <v>447</v>
      </c>
      <c r="D131" s="216" t="s">
        <v>337</v>
      </c>
      <c r="E131" s="217" t="s">
        <v>6673</v>
      </c>
      <c r="F131" s="218" t="s">
        <v>6674</v>
      </c>
      <c r="G131" s="219" t="s">
        <v>618</v>
      </c>
      <c r="H131" s="220">
        <v>65</v>
      </c>
      <c r="I131" s="221"/>
      <c r="J131" s="222">
        <f>ROUND(I131*H131,2)</f>
        <v>0</v>
      </c>
      <c r="K131" s="218" t="s">
        <v>341</v>
      </c>
      <c r="L131" s="46"/>
      <c r="M131" s="223" t="s">
        <v>19</v>
      </c>
      <c r="N131" s="224" t="s">
        <v>47</v>
      </c>
      <c r="O131" s="86"/>
      <c r="P131" s="225">
        <f>O131*H131</f>
        <v>0</v>
      </c>
      <c r="Q131" s="225">
        <v>0</v>
      </c>
      <c r="R131" s="225">
        <f>Q131*H131</f>
        <v>0</v>
      </c>
      <c r="S131" s="225">
        <v>0</v>
      </c>
      <c r="T131" s="225">
        <f>S131*H131</f>
        <v>0</v>
      </c>
      <c r="U131" s="226" t="s">
        <v>19</v>
      </c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R131" s="227" t="s">
        <v>788</v>
      </c>
      <c r="AT131" s="227" t="s">
        <v>337</v>
      </c>
      <c r="AU131" s="227" t="s">
        <v>85</v>
      </c>
      <c r="AY131" s="19" t="s">
        <v>335</v>
      </c>
      <c r="BE131" s="228">
        <f>IF(N131="základní",J131,0)</f>
        <v>0</v>
      </c>
      <c r="BF131" s="228">
        <f>IF(N131="snížená",J131,0)</f>
        <v>0</v>
      </c>
      <c r="BG131" s="228">
        <f>IF(N131="zákl. přenesená",J131,0)</f>
        <v>0</v>
      </c>
      <c r="BH131" s="228">
        <f>IF(N131="sníž. přenesená",J131,0)</f>
        <v>0</v>
      </c>
      <c r="BI131" s="228">
        <f>IF(N131="nulová",J131,0)</f>
        <v>0</v>
      </c>
      <c r="BJ131" s="19" t="s">
        <v>83</v>
      </c>
      <c r="BK131" s="228">
        <f>ROUND(I131*H131,2)</f>
        <v>0</v>
      </c>
      <c r="BL131" s="19" t="s">
        <v>788</v>
      </c>
      <c r="BM131" s="227" t="s">
        <v>6675</v>
      </c>
    </row>
    <row r="132" s="2" customFormat="1">
      <c r="A132" s="40"/>
      <c r="B132" s="41"/>
      <c r="C132" s="42"/>
      <c r="D132" s="229" t="s">
        <v>343</v>
      </c>
      <c r="E132" s="42"/>
      <c r="F132" s="230" t="s">
        <v>6676</v>
      </c>
      <c r="G132" s="42"/>
      <c r="H132" s="42"/>
      <c r="I132" s="231"/>
      <c r="J132" s="42"/>
      <c r="K132" s="42"/>
      <c r="L132" s="46"/>
      <c r="M132" s="232"/>
      <c r="N132" s="233"/>
      <c r="O132" s="86"/>
      <c r="P132" s="86"/>
      <c r="Q132" s="86"/>
      <c r="R132" s="86"/>
      <c r="S132" s="86"/>
      <c r="T132" s="86"/>
      <c r="U132" s="87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T132" s="19" t="s">
        <v>343</v>
      </c>
      <c r="AU132" s="19" t="s">
        <v>85</v>
      </c>
    </row>
    <row r="133" s="2" customFormat="1">
      <c r="A133" s="40"/>
      <c r="B133" s="41"/>
      <c r="C133" s="42"/>
      <c r="D133" s="234" t="s">
        <v>345</v>
      </c>
      <c r="E133" s="42"/>
      <c r="F133" s="235" t="s">
        <v>6677</v>
      </c>
      <c r="G133" s="42"/>
      <c r="H133" s="42"/>
      <c r="I133" s="231"/>
      <c r="J133" s="42"/>
      <c r="K133" s="42"/>
      <c r="L133" s="46"/>
      <c r="M133" s="232"/>
      <c r="N133" s="233"/>
      <c r="O133" s="86"/>
      <c r="P133" s="86"/>
      <c r="Q133" s="86"/>
      <c r="R133" s="86"/>
      <c r="S133" s="86"/>
      <c r="T133" s="86"/>
      <c r="U133" s="87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T133" s="19" t="s">
        <v>345</v>
      </c>
      <c r="AU133" s="19" t="s">
        <v>85</v>
      </c>
    </row>
    <row r="134" s="2" customFormat="1" ht="16.5" customHeight="1">
      <c r="A134" s="40"/>
      <c r="B134" s="41"/>
      <c r="C134" s="216" t="s">
        <v>454</v>
      </c>
      <c r="D134" s="216" t="s">
        <v>337</v>
      </c>
      <c r="E134" s="217" t="s">
        <v>6678</v>
      </c>
      <c r="F134" s="218" t="s">
        <v>6679</v>
      </c>
      <c r="G134" s="219" t="s">
        <v>351</v>
      </c>
      <c r="H134" s="220">
        <v>0.71899999999999997</v>
      </c>
      <c r="I134" s="221"/>
      <c r="J134" s="222">
        <f>ROUND(I134*H134,2)</f>
        <v>0</v>
      </c>
      <c r="K134" s="218" t="s">
        <v>341</v>
      </c>
      <c r="L134" s="46"/>
      <c r="M134" s="223" t="s">
        <v>19</v>
      </c>
      <c r="N134" s="224" t="s">
        <v>47</v>
      </c>
      <c r="O134" s="86"/>
      <c r="P134" s="225">
        <f>O134*H134</f>
        <v>0</v>
      </c>
      <c r="Q134" s="225">
        <v>2.5018699999999998</v>
      </c>
      <c r="R134" s="225">
        <f>Q134*H134</f>
        <v>1.7988445299999998</v>
      </c>
      <c r="S134" s="225">
        <v>0</v>
      </c>
      <c r="T134" s="225">
        <f>S134*H134</f>
        <v>0</v>
      </c>
      <c r="U134" s="226" t="s">
        <v>19</v>
      </c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R134" s="227" t="s">
        <v>788</v>
      </c>
      <c r="AT134" s="227" t="s">
        <v>337</v>
      </c>
      <c r="AU134" s="227" t="s">
        <v>85</v>
      </c>
      <c r="AY134" s="19" t="s">
        <v>335</v>
      </c>
      <c r="BE134" s="228">
        <f>IF(N134="základní",J134,0)</f>
        <v>0</v>
      </c>
      <c r="BF134" s="228">
        <f>IF(N134="snížená",J134,0)</f>
        <v>0</v>
      </c>
      <c r="BG134" s="228">
        <f>IF(N134="zákl. přenesená",J134,0)</f>
        <v>0</v>
      </c>
      <c r="BH134" s="228">
        <f>IF(N134="sníž. přenesená",J134,0)</f>
        <v>0</v>
      </c>
      <c r="BI134" s="228">
        <f>IF(N134="nulová",J134,0)</f>
        <v>0</v>
      </c>
      <c r="BJ134" s="19" t="s">
        <v>83</v>
      </c>
      <c r="BK134" s="228">
        <f>ROUND(I134*H134,2)</f>
        <v>0</v>
      </c>
      <c r="BL134" s="19" t="s">
        <v>788</v>
      </c>
      <c r="BM134" s="227" t="s">
        <v>6680</v>
      </c>
    </row>
    <row r="135" s="2" customFormat="1">
      <c r="A135" s="40"/>
      <c r="B135" s="41"/>
      <c r="C135" s="42"/>
      <c r="D135" s="229" t="s">
        <v>343</v>
      </c>
      <c r="E135" s="42"/>
      <c r="F135" s="230" t="s">
        <v>6681</v>
      </c>
      <c r="G135" s="42"/>
      <c r="H135" s="42"/>
      <c r="I135" s="231"/>
      <c r="J135" s="42"/>
      <c r="K135" s="42"/>
      <c r="L135" s="46"/>
      <c r="M135" s="232"/>
      <c r="N135" s="233"/>
      <c r="O135" s="86"/>
      <c r="P135" s="86"/>
      <c r="Q135" s="86"/>
      <c r="R135" s="86"/>
      <c r="S135" s="86"/>
      <c r="T135" s="86"/>
      <c r="U135" s="87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T135" s="19" t="s">
        <v>343</v>
      </c>
      <c r="AU135" s="19" t="s">
        <v>85</v>
      </c>
    </row>
    <row r="136" s="2" customFormat="1">
      <c r="A136" s="40"/>
      <c r="B136" s="41"/>
      <c r="C136" s="42"/>
      <c r="D136" s="234" t="s">
        <v>345</v>
      </c>
      <c r="E136" s="42"/>
      <c r="F136" s="235" t="s">
        <v>6682</v>
      </c>
      <c r="G136" s="42"/>
      <c r="H136" s="42"/>
      <c r="I136" s="231"/>
      <c r="J136" s="42"/>
      <c r="K136" s="42"/>
      <c r="L136" s="46"/>
      <c r="M136" s="232"/>
      <c r="N136" s="233"/>
      <c r="O136" s="86"/>
      <c r="P136" s="86"/>
      <c r="Q136" s="86"/>
      <c r="R136" s="86"/>
      <c r="S136" s="86"/>
      <c r="T136" s="86"/>
      <c r="U136" s="87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T136" s="19" t="s">
        <v>345</v>
      </c>
      <c r="AU136" s="19" t="s">
        <v>85</v>
      </c>
    </row>
    <row r="137" s="13" customFormat="1">
      <c r="A137" s="13"/>
      <c r="B137" s="236"/>
      <c r="C137" s="237"/>
      <c r="D137" s="229" t="s">
        <v>347</v>
      </c>
      <c r="E137" s="238" t="s">
        <v>19</v>
      </c>
      <c r="F137" s="239" t="s">
        <v>6683</v>
      </c>
      <c r="G137" s="237"/>
      <c r="H137" s="240">
        <v>0.71899999999999997</v>
      </c>
      <c r="I137" s="241"/>
      <c r="J137" s="237"/>
      <c r="K137" s="237"/>
      <c r="L137" s="242"/>
      <c r="M137" s="243"/>
      <c r="N137" s="244"/>
      <c r="O137" s="244"/>
      <c r="P137" s="244"/>
      <c r="Q137" s="244"/>
      <c r="R137" s="244"/>
      <c r="S137" s="244"/>
      <c r="T137" s="244"/>
      <c r="U137" s="245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T137" s="246" t="s">
        <v>347</v>
      </c>
      <c r="AU137" s="246" t="s">
        <v>85</v>
      </c>
      <c r="AV137" s="13" t="s">
        <v>85</v>
      </c>
      <c r="AW137" s="13" t="s">
        <v>37</v>
      </c>
      <c r="AX137" s="13" t="s">
        <v>83</v>
      </c>
      <c r="AY137" s="246" t="s">
        <v>335</v>
      </c>
    </row>
    <row r="138" s="2" customFormat="1" ht="16.5" customHeight="1">
      <c r="A138" s="40"/>
      <c r="B138" s="41"/>
      <c r="C138" s="216" t="s">
        <v>463</v>
      </c>
      <c r="D138" s="216" t="s">
        <v>337</v>
      </c>
      <c r="E138" s="217" t="s">
        <v>6684</v>
      </c>
      <c r="F138" s="218" t="s">
        <v>6685</v>
      </c>
      <c r="G138" s="219" t="s">
        <v>388</v>
      </c>
      <c r="H138" s="220">
        <v>3.8399999999999999</v>
      </c>
      <c r="I138" s="221"/>
      <c r="J138" s="222">
        <f>ROUND(I138*H138,2)</f>
        <v>0</v>
      </c>
      <c r="K138" s="218" t="s">
        <v>341</v>
      </c>
      <c r="L138" s="46"/>
      <c r="M138" s="223" t="s">
        <v>19</v>
      </c>
      <c r="N138" s="224" t="s">
        <v>47</v>
      </c>
      <c r="O138" s="86"/>
      <c r="P138" s="225">
        <f>O138*H138</f>
        <v>0</v>
      </c>
      <c r="Q138" s="225">
        <v>0.00116</v>
      </c>
      <c r="R138" s="225">
        <f>Q138*H138</f>
        <v>0.0044543999999999999</v>
      </c>
      <c r="S138" s="225">
        <v>0</v>
      </c>
      <c r="T138" s="225">
        <f>S138*H138</f>
        <v>0</v>
      </c>
      <c r="U138" s="226" t="s">
        <v>19</v>
      </c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R138" s="227" t="s">
        <v>788</v>
      </c>
      <c r="AT138" s="227" t="s">
        <v>337</v>
      </c>
      <c r="AU138" s="227" t="s">
        <v>85</v>
      </c>
      <c r="AY138" s="19" t="s">
        <v>335</v>
      </c>
      <c r="BE138" s="228">
        <f>IF(N138="základní",J138,0)</f>
        <v>0</v>
      </c>
      <c r="BF138" s="228">
        <f>IF(N138="snížená",J138,0)</f>
        <v>0</v>
      </c>
      <c r="BG138" s="228">
        <f>IF(N138="zákl. přenesená",J138,0)</f>
        <v>0</v>
      </c>
      <c r="BH138" s="228">
        <f>IF(N138="sníž. přenesená",J138,0)</f>
        <v>0</v>
      </c>
      <c r="BI138" s="228">
        <f>IF(N138="nulová",J138,0)</f>
        <v>0</v>
      </c>
      <c r="BJ138" s="19" t="s">
        <v>83</v>
      </c>
      <c r="BK138" s="228">
        <f>ROUND(I138*H138,2)</f>
        <v>0</v>
      </c>
      <c r="BL138" s="19" t="s">
        <v>788</v>
      </c>
      <c r="BM138" s="227" t="s">
        <v>6686</v>
      </c>
    </row>
    <row r="139" s="2" customFormat="1">
      <c r="A139" s="40"/>
      <c r="B139" s="41"/>
      <c r="C139" s="42"/>
      <c r="D139" s="229" t="s">
        <v>343</v>
      </c>
      <c r="E139" s="42"/>
      <c r="F139" s="230" t="s">
        <v>6687</v>
      </c>
      <c r="G139" s="42"/>
      <c r="H139" s="42"/>
      <c r="I139" s="231"/>
      <c r="J139" s="42"/>
      <c r="K139" s="42"/>
      <c r="L139" s="46"/>
      <c r="M139" s="232"/>
      <c r="N139" s="233"/>
      <c r="O139" s="86"/>
      <c r="P139" s="86"/>
      <c r="Q139" s="86"/>
      <c r="R139" s="86"/>
      <c r="S139" s="86"/>
      <c r="T139" s="86"/>
      <c r="U139" s="87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T139" s="19" t="s">
        <v>343</v>
      </c>
      <c r="AU139" s="19" t="s">
        <v>85</v>
      </c>
    </row>
    <row r="140" s="2" customFormat="1">
      <c r="A140" s="40"/>
      <c r="B140" s="41"/>
      <c r="C140" s="42"/>
      <c r="D140" s="234" t="s">
        <v>345</v>
      </c>
      <c r="E140" s="42"/>
      <c r="F140" s="235" t="s">
        <v>6688</v>
      </c>
      <c r="G140" s="42"/>
      <c r="H140" s="42"/>
      <c r="I140" s="231"/>
      <c r="J140" s="42"/>
      <c r="K140" s="42"/>
      <c r="L140" s="46"/>
      <c r="M140" s="232"/>
      <c r="N140" s="233"/>
      <c r="O140" s="86"/>
      <c r="P140" s="86"/>
      <c r="Q140" s="86"/>
      <c r="R140" s="86"/>
      <c r="S140" s="86"/>
      <c r="T140" s="86"/>
      <c r="U140" s="87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T140" s="19" t="s">
        <v>345</v>
      </c>
      <c r="AU140" s="19" t="s">
        <v>85</v>
      </c>
    </row>
    <row r="141" s="13" customFormat="1">
      <c r="A141" s="13"/>
      <c r="B141" s="236"/>
      <c r="C141" s="237"/>
      <c r="D141" s="229" t="s">
        <v>347</v>
      </c>
      <c r="E141" s="238" t="s">
        <v>19</v>
      </c>
      <c r="F141" s="239" t="s">
        <v>6689</v>
      </c>
      <c r="G141" s="237"/>
      <c r="H141" s="240">
        <v>3.8399999999999999</v>
      </c>
      <c r="I141" s="241"/>
      <c r="J141" s="237"/>
      <c r="K141" s="237"/>
      <c r="L141" s="242"/>
      <c r="M141" s="243"/>
      <c r="N141" s="244"/>
      <c r="O141" s="244"/>
      <c r="P141" s="244"/>
      <c r="Q141" s="244"/>
      <c r="R141" s="244"/>
      <c r="S141" s="244"/>
      <c r="T141" s="244"/>
      <c r="U141" s="245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T141" s="246" t="s">
        <v>347</v>
      </c>
      <c r="AU141" s="246" t="s">
        <v>85</v>
      </c>
      <c r="AV141" s="13" t="s">
        <v>85</v>
      </c>
      <c r="AW141" s="13" t="s">
        <v>37</v>
      </c>
      <c r="AX141" s="13" t="s">
        <v>83</v>
      </c>
      <c r="AY141" s="246" t="s">
        <v>335</v>
      </c>
    </row>
    <row r="142" s="2" customFormat="1" ht="16.5" customHeight="1">
      <c r="A142" s="40"/>
      <c r="B142" s="41"/>
      <c r="C142" s="216" t="s">
        <v>471</v>
      </c>
      <c r="D142" s="216" t="s">
        <v>337</v>
      </c>
      <c r="E142" s="217" t="s">
        <v>6690</v>
      </c>
      <c r="F142" s="218" t="s">
        <v>6691</v>
      </c>
      <c r="G142" s="219" t="s">
        <v>388</v>
      </c>
      <c r="H142" s="220">
        <v>3.8399999999999999</v>
      </c>
      <c r="I142" s="221"/>
      <c r="J142" s="222">
        <f>ROUND(I142*H142,2)</f>
        <v>0</v>
      </c>
      <c r="K142" s="218" t="s">
        <v>341</v>
      </c>
      <c r="L142" s="46"/>
      <c r="M142" s="223" t="s">
        <v>19</v>
      </c>
      <c r="N142" s="224" t="s">
        <v>47</v>
      </c>
      <c r="O142" s="86"/>
      <c r="P142" s="225">
        <f>O142*H142</f>
        <v>0</v>
      </c>
      <c r="Q142" s="225">
        <v>0</v>
      </c>
      <c r="R142" s="225">
        <f>Q142*H142</f>
        <v>0</v>
      </c>
      <c r="S142" s="225">
        <v>0</v>
      </c>
      <c r="T142" s="225">
        <f>S142*H142</f>
        <v>0</v>
      </c>
      <c r="U142" s="226" t="s">
        <v>19</v>
      </c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R142" s="227" t="s">
        <v>788</v>
      </c>
      <c r="AT142" s="227" t="s">
        <v>337</v>
      </c>
      <c r="AU142" s="227" t="s">
        <v>85</v>
      </c>
      <c r="AY142" s="19" t="s">
        <v>335</v>
      </c>
      <c r="BE142" s="228">
        <f>IF(N142="základní",J142,0)</f>
        <v>0</v>
      </c>
      <c r="BF142" s="228">
        <f>IF(N142="snížená",J142,0)</f>
        <v>0</v>
      </c>
      <c r="BG142" s="228">
        <f>IF(N142="zákl. přenesená",J142,0)</f>
        <v>0</v>
      </c>
      <c r="BH142" s="228">
        <f>IF(N142="sníž. přenesená",J142,0)</f>
        <v>0</v>
      </c>
      <c r="BI142" s="228">
        <f>IF(N142="nulová",J142,0)</f>
        <v>0</v>
      </c>
      <c r="BJ142" s="19" t="s">
        <v>83</v>
      </c>
      <c r="BK142" s="228">
        <f>ROUND(I142*H142,2)</f>
        <v>0</v>
      </c>
      <c r="BL142" s="19" t="s">
        <v>788</v>
      </c>
      <c r="BM142" s="227" t="s">
        <v>6692</v>
      </c>
    </row>
    <row r="143" s="2" customFormat="1">
      <c r="A143" s="40"/>
      <c r="B143" s="41"/>
      <c r="C143" s="42"/>
      <c r="D143" s="229" t="s">
        <v>343</v>
      </c>
      <c r="E143" s="42"/>
      <c r="F143" s="230" t="s">
        <v>6693</v>
      </c>
      <c r="G143" s="42"/>
      <c r="H143" s="42"/>
      <c r="I143" s="231"/>
      <c r="J143" s="42"/>
      <c r="K143" s="42"/>
      <c r="L143" s="46"/>
      <c r="M143" s="232"/>
      <c r="N143" s="233"/>
      <c r="O143" s="86"/>
      <c r="P143" s="86"/>
      <c r="Q143" s="86"/>
      <c r="R143" s="86"/>
      <c r="S143" s="86"/>
      <c r="T143" s="86"/>
      <c r="U143" s="87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T143" s="19" t="s">
        <v>343</v>
      </c>
      <c r="AU143" s="19" t="s">
        <v>85</v>
      </c>
    </row>
    <row r="144" s="2" customFormat="1">
      <c r="A144" s="40"/>
      <c r="B144" s="41"/>
      <c r="C144" s="42"/>
      <c r="D144" s="234" t="s">
        <v>345</v>
      </c>
      <c r="E144" s="42"/>
      <c r="F144" s="235" t="s">
        <v>6694</v>
      </c>
      <c r="G144" s="42"/>
      <c r="H144" s="42"/>
      <c r="I144" s="231"/>
      <c r="J144" s="42"/>
      <c r="K144" s="42"/>
      <c r="L144" s="46"/>
      <c r="M144" s="232"/>
      <c r="N144" s="233"/>
      <c r="O144" s="86"/>
      <c r="P144" s="86"/>
      <c r="Q144" s="86"/>
      <c r="R144" s="86"/>
      <c r="S144" s="86"/>
      <c r="T144" s="86"/>
      <c r="U144" s="87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T144" s="19" t="s">
        <v>345</v>
      </c>
      <c r="AU144" s="19" t="s">
        <v>85</v>
      </c>
    </row>
    <row r="145" s="13" customFormat="1">
      <c r="A145" s="13"/>
      <c r="B145" s="236"/>
      <c r="C145" s="237"/>
      <c r="D145" s="229" t="s">
        <v>347</v>
      </c>
      <c r="E145" s="238" t="s">
        <v>19</v>
      </c>
      <c r="F145" s="239" t="s">
        <v>6689</v>
      </c>
      <c r="G145" s="237"/>
      <c r="H145" s="240">
        <v>3.8399999999999999</v>
      </c>
      <c r="I145" s="241"/>
      <c r="J145" s="237"/>
      <c r="K145" s="237"/>
      <c r="L145" s="242"/>
      <c r="M145" s="243"/>
      <c r="N145" s="244"/>
      <c r="O145" s="244"/>
      <c r="P145" s="244"/>
      <c r="Q145" s="244"/>
      <c r="R145" s="244"/>
      <c r="S145" s="244"/>
      <c r="T145" s="244"/>
      <c r="U145" s="245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T145" s="246" t="s">
        <v>347</v>
      </c>
      <c r="AU145" s="246" t="s">
        <v>85</v>
      </c>
      <c r="AV145" s="13" t="s">
        <v>85</v>
      </c>
      <c r="AW145" s="13" t="s">
        <v>37</v>
      </c>
      <c r="AX145" s="13" t="s">
        <v>83</v>
      </c>
      <c r="AY145" s="246" t="s">
        <v>335</v>
      </c>
    </row>
    <row r="146" s="2" customFormat="1" ht="16.5" customHeight="1">
      <c r="A146" s="40"/>
      <c r="B146" s="41"/>
      <c r="C146" s="216" t="s">
        <v>478</v>
      </c>
      <c r="D146" s="216" t="s">
        <v>337</v>
      </c>
      <c r="E146" s="217" t="s">
        <v>6695</v>
      </c>
      <c r="F146" s="218" t="s">
        <v>6696</v>
      </c>
      <c r="G146" s="219" t="s">
        <v>388</v>
      </c>
      <c r="H146" s="220">
        <v>0.91100000000000003</v>
      </c>
      <c r="I146" s="221"/>
      <c r="J146" s="222">
        <f>ROUND(I146*H146,2)</f>
        <v>0</v>
      </c>
      <c r="K146" s="218" t="s">
        <v>341</v>
      </c>
      <c r="L146" s="46"/>
      <c r="M146" s="223" t="s">
        <v>19</v>
      </c>
      <c r="N146" s="224" t="s">
        <v>47</v>
      </c>
      <c r="O146" s="86"/>
      <c r="P146" s="225">
        <f>O146*H146</f>
        <v>0</v>
      </c>
      <c r="Q146" s="225">
        <v>0.017430000000000001</v>
      </c>
      <c r="R146" s="225">
        <f>Q146*H146</f>
        <v>0.015878730000000001</v>
      </c>
      <c r="S146" s="225">
        <v>0</v>
      </c>
      <c r="T146" s="225">
        <f>S146*H146</f>
        <v>0</v>
      </c>
      <c r="U146" s="226" t="s">
        <v>19</v>
      </c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R146" s="227" t="s">
        <v>788</v>
      </c>
      <c r="AT146" s="227" t="s">
        <v>337</v>
      </c>
      <c r="AU146" s="227" t="s">
        <v>85</v>
      </c>
      <c r="AY146" s="19" t="s">
        <v>335</v>
      </c>
      <c r="BE146" s="228">
        <f>IF(N146="základní",J146,0)</f>
        <v>0</v>
      </c>
      <c r="BF146" s="228">
        <f>IF(N146="snížená",J146,0)</f>
        <v>0</v>
      </c>
      <c r="BG146" s="228">
        <f>IF(N146="zákl. přenesená",J146,0)</f>
        <v>0</v>
      </c>
      <c r="BH146" s="228">
        <f>IF(N146="sníž. přenesená",J146,0)</f>
        <v>0</v>
      </c>
      <c r="BI146" s="228">
        <f>IF(N146="nulová",J146,0)</f>
        <v>0</v>
      </c>
      <c r="BJ146" s="19" t="s">
        <v>83</v>
      </c>
      <c r="BK146" s="228">
        <f>ROUND(I146*H146,2)</f>
        <v>0</v>
      </c>
      <c r="BL146" s="19" t="s">
        <v>788</v>
      </c>
      <c r="BM146" s="227" t="s">
        <v>6697</v>
      </c>
    </row>
    <row r="147" s="2" customFormat="1">
      <c r="A147" s="40"/>
      <c r="B147" s="41"/>
      <c r="C147" s="42"/>
      <c r="D147" s="229" t="s">
        <v>343</v>
      </c>
      <c r="E147" s="42"/>
      <c r="F147" s="230" t="s">
        <v>6698</v>
      </c>
      <c r="G147" s="42"/>
      <c r="H147" s="42"/>
      <c r="I147" s="231"/>
      <c r="J147" s="42"/>
      <c r="K147" s="42"/>
      <c r="L147" s="46"/>
      <c r="M147" s="232"/>
      <c r="N147" s="233"/>
      <c r="O147" s="86"/>
      <c r="P147" s="86"/>
      <c r="Q147" s="86"/>
      <c r="R147" s="86"/>
      <c r="S147" s="86"/>
      <c r="T147" s="86"/>
      <c r="U147" s="87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T147" s="19" t="s">
        <v>343</v>
      </c>
      <c r="AU147" s="19" t="s">
        <v>85</v>
      </c>
    </row>
    <row r="148" s="2" customFormat="1">
      <c r="A148" s="40"/>
      <c r="B148" s="41"/>
      <c r="C148" s="42"/>
      <c r="D148" s="234" t="s">
        <v>345</v>
      </c>
      <c r="E148" s="42"/>
      <c r="F148" s="235" t="s">
        <v>6699</v>
      </c>
      <c r="G148" s="42"/>
      <c r="H148" s="42"/>
      <c r="I148" s="231"/>
      <c r="J148" s="42"/>
      <c r="K148" s="42"/>
      <c r="L148" s="46"/>
      <c r="M148" s="232"/>
      <c r="N148" s="233"/>
      <c r="O148" s="86"/>
      <c r="P148" s="86"/>
      <c r="Q148" s="86"/>
      <c r="R148" s="86"/>
      <c r="S148" s="86"/>
      <c r="T148" s="86"/>
      <c r="U148" s="87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T148" s="19" t="s">
        <v>345</v>
      </c>
      <c r="AU148" s="19" t="s">
        <v>85</v>
      </c>
    </row>
    <row r="149" s="2" customFormat="1">
      <c r="A149" s="40"/>
      <c r="B149" s="41"/>
      <c r="C149" s="42"/>
      <c r="D149" s="229" t="s">
        <v>928</v>
      </c>
      <c r="E149" s="42"/>
      <c r="F149" s="289" t="s">
        <v>6700</v>
      </c>
      <c r="G149" s="42"/>
      <c r="H149" s="42"/>
      <c r="I149" s="231"/>
      <c r="J149" s="42"/>
      <c r="K149" s="42"/>
      <c r="L149" s="46"/>
      <c r="M149" s="232"/>
      <c r="N149" s="233"/>
      <c r="O149" s="86"/>
      <c r="P149" s="86"/>
      <c r="Q149" s="86"/>
      <c r="R149" s="86"/>
      <c r="S149" s="86"/>
      <c r="T149" s="86"/>
      <c r="U149" s="87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T149" s="19" t="s">
        <v>928</v>
      </c>
      <c r="AU149" s="19" t="s">
        <v>85</v>
      </c>
    </row>
    <row r="150" s="13" customFormat="1">
      <c r="A150" s="13"/>
      <c r="B150" s="236"/>
      <c r="C150" s="237"/>
      <c r="D150" s="229" t="s">
        <v>347</v>
      </c>
      <c r="E150" s="238" t="s">
        <v>19</v>
      </c>
      <c r="F150" s="239" t="s">
        <v>6701</v>
      </c>
      <c r="G150" s="237"/>
      <c r="H150" s="240">
        <v>0.91100000000000003</v>
      </c>
      <c r="I150" s="241"/>
      <c r="J150" s="237"/>
      <c r="K150" s="237"/>
      <c r="L150" s="242"/>
      <c r="M150" s="243"/>
      <c r="N150" s="244"/>
      <c r="O150" s="244"/>
      <c r="P150" s="244"/>
      <c r="Q150" s="244"/>
      <c r="R150" s="244"/>
      <c r="S150" s="244"/>
      <c r="T150" s="244"/>
      <c r="U150" s="245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T150" s="246" t="s">
        <v>347</v>
      </c>
      <c r="AU150" s="246" t="s">
        <v>85</v>
      </c>
      <c r="AV150" s="13" t="s">
        <v>85</v>
      </c>
      <c r="AW150" s="13" t="s">
        <v>37</v>
      </c>
      <c r="AX150" s="13" t="s">
        <v>83</v>
      </c>
      <c r="AY150" s="246" t="s">
        <v>335</v>
      </c>
    </row>
    <row r="151" s="2" customFormat="1" ht="16.5" customHeight="1">
      <c r="A151" s="40"/>
      <c r="B151" s="41"/>
      <c r="C151" s="216" t="s">
        <v>7</v>
      </c>
      <c r="D151" s="216" t="s">
        <v>337</v>
      </c>
      <c r="E151" s="217" t="s">
        <v>6702</v>
      </c>
      <c r="F151" s="218" t="s">
        <v>6703</v>
      </c>
      <c r="G151" s="219" t="s">
        <v>618</v>
      </c>
      <c r="H151" s="220">
        <v>100</v>
      </c>
      <c r="I151" s="221"/>
      <c r="J151" s="222">
        <f>ROUND(I151*H151,2)</f>
        <v>0</v>
      </c>
      <c r="K151" s="218" t="s">
        <v>341</v>
      </c>
      <c r="L151" s="46"/>
      <c r="M151" s="223" t="s">
        <v>19</v>
      </c>
      <c r="N151" s="224" t="s">
        <v>47</v>
      </c>
      <c r="O151" s="86"/>
      <c r="P151" s="225">
        <f>O151*H151</f>
        <v>0</v>
      </c>
      <c r="Q151" s="225">
        <v>9.0000000000000006E-05</v>
      </c>
      <c r="R151" s="225">
        <f>Q151*H151</f>
        <v>0.0090000000000000011</v>
      </c>
      <c r="S151" s="225">
        <v>0</v>
      </c>
      <c r="T151" s="225">
        <f>S151*H151</f>
        <v>0</v>
      </c>
      <c r="U151" s="226" t="s">
        <v>19</v>
      </c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R151" s="227" t="s">
        <v>788</v>
      </c>
      <c r="AT151" s="227" t="s">
        <v>337</v>
      </c>
      <c r="AU151" s="227" t="s">
        <v>85</v>
      </c>
      <c r="AY151" s="19" t="s">
        <v>335</v>
      </c>
      <c r="BE151" s="228">
        <f>IF(N151="základní",J151,0)</f>
        <v>0</v>
      </c>
      <c r="BF151" s="228">
        <f>IF(N151="snížená",J151,0)</f>
        <v>0</v>
      </c>
      <c r="BG151" s="228">
        <f>IF(N151="zákl. přenesená",J151,0)</f>
        <v>0</v>
      </c>
      <c r="BH151" s="228">
        <f>IF(N151="sníž. přenesená",J151,0)</f>
        <v>0</v>
      </c>
      <c r="BI151" s="228">
        <f>IF(N151="nulová",J151,0)</f>
        <v>0</v>
      </c>
      <c r="BJ151" s="19" t="s">
        <v>83</v>
      </c>
      <c r="BK151" s="228">
        <f>ROUND(I151*H151,2)</f>
        <v>0</v>
      </c>
      <c r="BL151" s="19" t="s">
        <v>788</v>
      </c>
      <c r="BM151" s="227" t="s">
        <v>6704</v>
      </c>
    </row>
    <row r="152" s="2" customFormat="1">
      <c r="A152" s="40"/>
      <c r="B152" s="41"/>
      <c r="C152" s="42"/>
      <c r="D152" s="229" t="s">
        <v>343</v>
      </c>
      <c r="E152" s="42"/>
      <c r="F152" s="230" t="s">
        <v>6705</v>
      </c>
      <c r="G152" s="42"/>
      <c r="H152" s="42"/>
      <c r="I152" s="231"/>
      <c r="J152" s="42"/>
      <c r="K152" s="42"/>
      <c r="L152" s="46"/>
      <c r="M152" s="232"/>
      <c r="N152" s="233"/>
      <c r="O152" s="86"/>
      <c r="P152" s="86"/>
      <c r="Q152" s="86"/>
      <c r="R152" s="86"/>
      <c r="S152" s="86"/>
      <c r="T152" s="86"/>
      <c r="U152" s="87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T152" s="19" t="s">
        <v>343</v>
      </c>
      <c r="AU152" s="19" t="s">
        <v>85</v>
      </c>
    </row>
    <row r="153" s="2" customFormat="1">
      <c r="A153" s="40"/>
      <c r="B153" s="41"/>
      <c r="C153" s="42"/>
      <c r="D153" s="234" t="s">
        <v>345</v>
      </c>
      <c r="E153" s="42"/>
      <c r="F153" s="235" t="s">
        <v>6706</v>
      </c>
      <c r="G153" s="42"/>
      <c r="H153" s="42"/>
      <c r="I153" s="231"/>
      <c r="J153" s="42"/>
      <c r="K153" s="42"/>
      <c r="L153" s="46"/>
      <c r="M153" s="232"/>
      <c r="N153" s="233"/>
      <c r="O153" s="86"/>
      <c r="P153" s="86"/>
      <c r="Q153" s="86"/>
      <c r="R153" s="86"/>
      <c r="S153" s="86"/>
      <c r="T153" s="86"/>
      <c r="U153" s="87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T153" s="19" t="s">
        <v>345</v>
      </c>
      <c r="AU153" s="19" t="s">
        <v>85</v>
      </c>
    </row>
    <row r="154" s="2" customFormat="1" ht="16.5" customHeight="1">
      <c r="A154" s="40"/>
      <c r="B154" s="41"/>
      <c r="C154" s="216" t="s">
        <v>490</v>
      </c>
      <c r="D154" s="216" t="s">
        <v>337</v>
      </c>
      <c r="E154" s="217" t="s">
        <v>6707</v>
      </c>
      <c r="F154" s="218" t="s">
        <v>6708</v>
      </c>
      <c r="G154" s="219" t="s">
        <v>618</v>
      </c>
      <c r="H154" s="220">
        <v>100</v>
      </c>
      <c r="I154" s="221"/>
      <c r="J154" s="222">
        <f>ROUND(I154*H154,2)</f>
        <v>0</v>
      </c>
      <c r="K154" s="218" t="s">
        <v>341</v>
      </c>
      <c r="L154" s="46"/>
      <c r="M154" s="223" t="s">
        <v>19</v>
      </c>
      <c r="N154" s="224" t="s">
        <v>47</v>
      </c>
      <c r="O154" s="86"/>
      <c r="P154" s="225">
        <f>O154*H154</f>
        <v>0</v>
      </c>
      <c r="Q154" s="225">
        <v>0</v>
      </c>
      <c r="R154" s="225">
        <f>Q154*H154</f>
        <v>0</v>
      </c>
      <c r="S154" s="225">
        <v>0</v>
      </c>
      <c r="T154" s="225">
        <f>S154*H154</f>
        <v>0</v>
      </c>
      <c r="U154" s="226" t="s">
        <v>19</v>
      </c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R154" s="227" t="s">
        <v>788</v>
      </c>
      <c r="AT154" s="227" t="s">
        <v>337</v>
      </c>
      <c r="AU154" s="227" t="s">
        <v>85</v>
      </c>
      <c r="AY154" s="19" t="s">
        <v>335</v>
      </c>
      <c r="BE154" s="228">
        <f>IF(N154="základní",J154,0)</f>
        <v>0</v>
      </c>
      <c r="BF154" s="228">
        <f>IF(N154="snížená",J154,0)</f>
        <v>0</v>
      </c>
      <c r="BG154" s="228">
        <f>IF(N154="zákl. přenesená",J154,0)</f>
        <v>0</v>
      </c>
      <c r="BH154" s="228">
        <f>IF(N154="sníž. přenesená",J154,0)</f>
        <v>0</v>
      </c>
      <c r="BI154" s="228">
        <f>IF(N154="nulová",J154,0)</f>
        <v>0</v>
      </c>
      <c r="BJ154" s="19" t="s">
        <v>83</v>
      </c>
      <c r="BK154" s="228">
        <f>ROUND(I154*H154,2)</f>
        <v>0</v>
      </c>
      <c r="BL154" s="19" t="s">
        <v>788</v>
      </c>
      <c r="BM154" s="227" t="s">
        <v>6709</v>
      </c>
    </row>
    <row r="155" s="2" customFormat="1">
      <c r="A155" s="40"/>
      <c r="B155" s="41"/>
      <c r="C155" s="42"/>
      <c r="D155" s="229" t="s">
        <v>343</v>
      </c>
      <c r="E155" s="42"/>
      <c r="F155" s="230" t="s">
        <v>6710</v>
      </c>
      <c r="G155" s="42"/>
      <c r="H155" s="42"/>
      <c r="I155" s="231"/>
      <c r="J155" s="42"/>
      <c r="K155" s="42"/>
      <c r="L155" s="46"/>
      <c r="M155" s="232"/>
      <c r="N155" s="233"/>
      <c r="O155" s="86"/>
      <c r="P155" s="86"/>
      <c r="Q155" s="86"/>
      <c r="R155" s="86"/>
      <c r="S155" s="86"/>
      <c r="T155" s="86"/>
      <c r="U155" s="87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T155" s="19" t="s">
        <v>343</v>
      </c>
      <c r="AU155" s="19" t="s">
        <v>85</v>
      </c>
    </row>
    <row r="156" s="2" customFormat="1">
      <c r="A156" s="40"/>
      <c r="B156" s="41"/>
      <c r="C156" s="42"/>
      <c r="D156" s="234" t="s">
        <v>345</v>
      </c>
      <c r="E156" s="42"/>
      <c r="F156" s="235" t="s">
        <v>6711</v>
      </c>
      <c r="G156" s="42"/>
      <c r="H156" s="42"/>
      <c r="I156" s="231"/>
      <c r="J156" s="42"/>
      <c r="K156" s="42"/>
      <c r="L156" s="46"/>
      <c r="M156" s="232"/>
      <c r="N156" s="233"/>
      <c r="O156" s="86"/>
      <c r="P156" s="86"/>
      <c r="Q156" s="86"/>
      <c r="R156" s="86"/>
      <c r="S156" s="86"/>
      <c r="T156" s="86"/>
      <c r="U156" s="87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T156" s="19" t="s">
        <v>345</v>
      </c>
      <c r="AU156" s="19" t="s">
        <v>85</v>
      </c>
    </row>
    <row r="157" s="2" customFormat="1" ht="16.5" customHeight="1">
      <c r="A157" s="40"/>
      <c r="B157" s="41"/>
      <c r="C157" s="257" t="s">
        <v>496</v>
      </c>
      <c r="D157" s="257" t="s">
        <v>395</v>
      </c>
      <c r="E157" s="258" t="s">
        <v>6712</v>
      </c>
      <c r="F157" s="259" t="s">
        <v>6713</v>
      </c>
      <c r="G157" s="260" t="s">
        <v>618</v>
      </c>
      <c r="H157" s="261">
        <v>105</v>
      </c>
      <c r="I157" s="262"/>
      <c r="J157" s="263">
        <f>ROUND(I157*H157,2)</f>
        <v>0</v>
      </c>
      <c r="K157" s="259" t="s">
        <v>341</v>
      </c>
      <c r="L157" s="264"/>
      <c r="M157" s="265" t="s">
        <v>19</v>
      </c>
      <c r="N157" s="266" t="s">
        <v>47</v>
      </c>
      <c r="O157" s="86"/>
      <c r="P157" s="225">
        <f>O157*H157</f>
        <v>0</v>
      </c>
      <c r="Q157" s="225">
        <v>0.00068999999999999997</v>
      </c>
      <c r="R157" s="225">
        <f>Q157*H157</f>
        <v>0.072450000000000001</v>
      </c>
      <c r="S157" s="225">
        <v>0</v>
      </c>
      <c r="T157" s="225">
        <f>S157*H157</f>
        <v>0</v>
      </c>
      <c r="U157" s="226" t="s">
        <v>19</v>
      </c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R157" s="227" t="s">
        <v>1256</v>
      </c>
      <c r="AT157" s="227" t="s">
        <v>395</v>
      </c>
      <c r="AU157" s="227" t="s">
        <v>85</v>
      </c>
      <c r="AY157" s="19" t="s">
        <v>335</v>
      </c>
      <c r="BE157" s="228">
        <f>IF(N157="základní",J157,0)</f>
        <v>0</v>
      </c>
      <c r="BF157" s="228">
        <f>IF(N157="snížená",J157,0)</f>
        <v>0</v>
      </c>
      <c r="BG157" s="228">
        <f>IF(N157="zákl. přenesená",J157,0)</f>
        <v>0</v>
      </c>
      <c r="BH157" s="228">
        <f>IF(N157="sníž. přenesená",J157,0)</f>
        <v>0</v>
      </c>
      <c r="BI157" s="228">
        <f>IF(N157="nulová",J157,0)</f>
        <v>0</v>
      </c>
      <c r="BJ157" s="19" t="s">
        <v>83</v>
      </c>
      <c r="BK157" s="228">
        <f>ROUND(I157*H157,2)</f>
        <v>0</v>
      </c>
      <c r="BL157" s="19" t="s">
        <v>1256</v>
      </c>
      <c r="BM157" s="227" t="s">
        <v>6714</v>
      </c>
    </row>
    <row r="158" s="2" customFormat="1">
      <c r="A158" s="40"/>
      <c r="B158" s="41"/>
      <c r="C158" s="42"/>
      <c r="D158" s="229" t="s">
        <v>343</v>
      </c>
      <c r="E158" s="42"/>
      <c r="F158" s="230" t="s">
        <v>6713</v>
      </c>
      <c r="G158" s="42"/>
      <c r="H158" s="42"/>
      <c r="I158" s="231"/>
      <c r="J158" s="42"/>
      <c r="K158" s="42"/>
      <c r="L158" s="46"/>
      <c r="M158" s="232"/>
      <c r="N158" s="233"/>
      <c r="O158" s="86"/>
      <c r="P158" s="86"/>
      <c r="Q158" s="86"/>
      <c r="R158" s="86"/>
      <c r="S158" s="86"/>
      <c r="T158" s="86"/>
      <c r="U158" s="87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T158" s="19" t="s">
        <v>343</v>
      </c>
      <c r="AU158" s="19" t="s">
        <v>85</v>
      </c>
    </row>
    <row r="159" s="13" customFormat="1">
      <c r="A159" s="13"/>
      <c r="B159" s="236"/>
      <c r="C159" s="237"/>
      <c r="D159" s="229" t="s">
        <v>347</v>
      </c>
      <c r="E159" s="237"/>
      <c r="F159" s="239" t="s">
        <v>5366</v>
      </c>
      <c r="G159" s="237"/>
      <c r="H159" s="240">
        <v>105</v>
      </c>
      <c r="I159" s="241"/>
      <c r="J159" s="237"/>
      <c r="K159" s="237"/>
      <c r="L159" s="242"/>
      <c r="M159" s="243"/>
      <c r="N159" s="244"/>
      <c r="O159" s="244"/>
      <c r="P159" s="244"/>
      <c r="Q159" s="244"/>
      <c r="R159" s="244"/>
      <c r="S159" s="244"/>
      <c r="T159" s="244"/>
      <c r="U159" s="245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T159" s="246" t="s">
        <v>347</v>
      </c>
      <c r="AU159" s="246" t="s">
        <v>85</v>
      </c>
      <c r="AV159" s="13" t="s">
        <v>85</v>
      </c>
      <c r="AW159" s="13" t="s">
        <v>4</v>
      </c>
      <c r="AX159" s="13" t="s">
        <v>83</v>
      </c>
      <c r="AY159" s="246" t="s">
        <v>335</v>
      </c>
    </row>
    <row r="160" s="2" customFormat="1" ht="16.5" customHeight="1">
      <c r="A160" s="40"/>
      <c r="B160" s="41"/>
      <c r="C160" s="216" t="s">
        <v>502</v>
      </c>
      <c r="D160" s="216" t="s">
        <v>337</v>
      </c>
      <c r="E160" s="217" t="s">
        <v>6715</v>
      </c>
      <c r="F160" s="218" t="s">
        <v>6716</v>
      </c>
      <c r="G160" s="219" t="s">
        <v>351</v>
      </c>
      <c r="H160" s="220">
        <v>5</v>
      </c>
      <c r="I160" s="221"/>
      <c r="J160" s="222">
        <f>ROUND(I160*H160,2)</f>
        <v>0</v>
      </c>
      <c r="K160" s="218" t="s">
        <v>341</v>
      </c>
      <c r="L160" s="46"/>
      <c r="M160" s="223" t="s">
        <v>19</v>
      </c>
      <c r="N160" s="224" t="s">
        <v>47</v>
      </c>
      <c r="O160" s="86"/>
      <c r="P160" s="225">
        <f>O160*H160</f>
        <v>0</v>
      </c>
      <c r="Q160" s="225">
        <v>2.3010199999999998</v>
      </c>
      <c r="R160" s="225">
        <f>Q160*H160</f>
        <v>11.505099999999999</v>
      </c>
      <c r="S160" s="225">
        <v>0</v>
      </c>
      <c r="T160" s="225">
        <f>S160*H160</f>
        <v>0</v>
      </c>
      <c r="U160" s="226" t="s">
        <v>19</v>
      </c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R160" s="227" t="s">
        <v>788</v>
      </c>
      <c r="AT160" s="227" t="s">
        <v>337</v>
      </c>
      <c r="AU160" s="227" t="s">
        <v>85</v>
      </c>
      <c r="AY160" s="19" t="s">
        <v>335</v>
      </c>
      <c r="BE160" s="228">
        <f>IF(N160="základní",J160,0)</f>
        <v>0</v>
      </c>
      <c r="BF160" s="228">
        <f>IF(N160="snížená",J160,0)</f>
        <v>0</v>
      </c>
      <c r="BG160" s="228">
        <f>IF(N160="zákl. přenesená",J160,0)</f>
        <v>0</v>
      </c>
      <c r="BH160" s="228">
        <f>IF(N160="sníž. přenesená",J160,0)</f>
        <v>0</v>
      </c>
      <c r="BI160" s="228">
        <f>IF(N160="nulová",J160,0)</f>
        <v>0</v>
      </c>
      <c r="BJ160" s="19" t="s">
        <v>83</v>
      </c>
      <c r="BK160" s="228">
        <f>ROUND(I160*H160,2)</f>
        <v>0</v>
      </c>
      <c r="BL160" s="19" t="s">
        <v>788</v>
      </c>
      <c r="BM160" s="227" t="s">
        <v>6717</v>
      </c>
    </row>
    <row r="161" s="2" customFormat="1">
      <c r="A161" s="40"/>
      <c r="B161" s="41"/>
      <c r="C161" s="42"/>
      <c r="D161" s="229" t="s">
        <v>343</v>
      </c>
      <c r="E161" s="42"/>
      <c r="F161" s="230" t="s">
        <v>6718</v>
      </c>
      <c r="G161" s="42"/>
      <c r="H161" s="42"/>
      <c r="I161" s="231"/>
      <c r="J161" s="42"/>
      <c r="K161" s="42"/>
      <c r="L161" s="46"/>
      <c r="M161" s="232"/>
      <c r="N161" s="233"/>
      <c r="O161" s="86"/>
      <c r="P161" s="86"/>
      <c r="Q161" s="86"/>
      <c r="R161" s="86"/>
      <c r="S161" s="86"/>
      <c r="T161" s="86"/>
      <c r="U161" s="87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T161" s="19" t="s">
        <v>343</v>
      </c>
      <c r="AU161" s="19" t="s">
        <v>85</v>
      </c>
    </row>
    <row r="162" s="2" customFormat="1">
      <c r="A162" s="40"/>
      <c r="B162" s="41"/>
      <c r="C162" s="42"/>
      <c r="D162" s="234" t="s">
        <v>345</v>
      </c>
      <c r="E162" s="42"/>
      <c r="F162" s="235" t="s">
        <v>6719</v>
      </c>
      <c r="G162" s="42"/>
      <c r="H162" s="42"/>
      <c r="I162" s="231"/>
      <c r="J162" s="42"/>
      <c r="K162" s="42"/>
      <c r="L162" s="46"/>
      <c r="M162" s="232"/>
      <c r="N162" s="233"/>
      <c r="O162" s="86"/>
      <c r="P162" s="86"/>
      <c r="Q162" s="86"/>
      <c r="R162" s="86"/>
      <c r="S162" s="86"/>
      <c r="T162" s="86"/>
      <c r="U162" s="87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T162" s="19" t="s">
        <v>345</v>
      </c>
      <c r="AU162" s="19" t="s">
        <v>85</v>
      </c>
    </row>
    <row r="163" s="14" customFormat="1">
      <c r="A163" s="14"/>
      <c r="B163" s="247"/>
      <c r="C163" s="248"/>
      <c r="D163" s="229" t="s">
        <v>347</v>
      </c>
      <c r="E163" s="249" t="s">
        <v>19</v>
      </c>
      <c r="F163" s="250" t="s">
        <v>6720</v>
      </c>
      <c r="G163" s="248"/>
      <c r="H163" s="249" t="s">
        <v>19</v>
      </c>
      <c r="I163" s="251"/>
      <c r="J163" s="248"/>
      <c r="K163" s="248"/>
      <c r="L163" s="252"/>
      <c r="M163" s="253"/>
      <c r="N163" s="254"/>
      <c r="O163" s="254"/>
      <c r="P163" s="254"/>
      <c r="Q163" s="254"/>
      <c r="R163" s="254"/>
      <c r="S163" s="254"/>
      <c r="T163" s="254"/>
      <c r="U163" s="255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T163" s="256" t="s">
        <v>347</v>
      </c>
      <c r="AU163" s="256" t="s">
        <v>85</v>
      </c>
      <c r="AV163" s="14" t="s">
        <v>83</v>
      </c>
      <c r="AW163" s="14" t="s">
        <v>37</v>
      </c>
      <c r="AX163" s="14" t="s">
        <v>76</v>
      </c>
      <c r="AY163" s="256" t="s">
        <v>335</v>
      </c>
    </row>
    <row r="164" s="13" customFormat="1">
      <c r="A164" s="13"/>
      <c r="B164" s="236"/>
      <c r="C164" s="237"/>
      <c r="D164" s="229" t="s">
        <v>347</v>
      </c>
      <c r="E164" s="238" t="s">
        <v>19</v>
      </c>
      <c r="F164" s="239" t="s">
        <v>6721</v>
      </c>
      <c r="G164" s="237"/>
      <c r="H164" s="240">
        <v>5</v>
      </c>
      <c r="I164" s="241"/>
      <c r="J164" s="237"/>
      <c r="K164" s="237"/>
      <c r="L164" s="242"/>
      <c r="M164" s="243"/>
      <c r="N164" s="244"/>
      <c r="O164" s="244"/>
      <c r="P164" s="244"/>
      <c r="Q164" s="244"/>
      <c r="R164" s="244"/>
      <c r="S164" s="244"/>
      <c r="T164" s="244"/>
      <c r="U164" s="245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T164" s="246" t="s">
        <v>347</v>
      </c>
      <c r="AU164" s="246" t="s">
        <v>85</v>
      </c>
      <c r="AV164" s="13" t="s">
        <v>85</v>
      </c>
      <c r="AW164" s="13" t="s">
        <v>37</v>
      </c>
      <c r="AX164" s="13" t="s">
        <v>83</v>
      </c>
      <c r="AY164" s="246" t="s">
        <v>335</v>
      </c>
    </row>
    <row r="165" s="2" customFormat="1" ht="24.15" customHeight="1">
      <c r="A165" s="40"/>
      <c r="B165" s="41"/>
      <c r="C165" s="216" t="s">
        <v>510</v>
      </c>
      <c r="D165" s="216" t="s">
        <v>337</v>
      </c>
      <c r="E165" s="217" t="s">
        <v>6722</v>
      </c>
      <c r="F165" s="218" t="s">
        <v>6723</v>
      </c>
      <c r="G165" s="219" t="s">
        <v>388</v>
      </c>
      <c r="H165" s="220">
        <v>15</v>
      </c>
      <c r="I165" s="221"/>
      <c r="J165" s="222">
        <f>ROUND(I165*H165,2)</f>
        <v>0</v>
      </c>
      <c r="K165" s="218" t="s">
        <v>341</v>
      </c>
      <c r="L165" s="46"/>
      <c r="M165" s="223" t="s">
        <v>19</v>
      </c>
      <c r="N165" s="224" t="s">
        <v>47</v>
      </c>
      <c r="O165" s="86"/>
      <c r="P165" s="225">
        <f>O165*H165</f>
        <v>0</v>
      </c>
      <c r="Q165" s="225">
        <v>0.084250000000000005</v>
      </c>
      <c r="R165" s="225">
        <f>Q165*H165</f>
        <v>1.2637500000000002</v>
      </c>
      <c r="S165" s="225">
        <v>0</v>
      </c>
      <c r="T165" s="225">
        <f>S165*H165</f>
        <v>0</v>
      </c>
      <c r="U165" s="226" t="s">
        <v>19</v>
      </c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R165" s="227" t="s">
        <v>788</v>
      </c>
      <c r="AT165" s="227" t="s">
        <v>337</v>
      </c>
      <c r="AU165" s="227" t="s">
        <v>85</v>
      </c>
      <c r="AY165" s="19" t="s">
        <v>335</v>
      </c>
      <c r="BE165" s="228">
        <f>IF(N165="základní",J165,0)</f>
        <v>0</v>
      </c>
      <c r="BF165" s="228">
        <f>IF(N165="snížená",J165,0)</f>
        <v>0</v>
      </c>
      <c r="BG165" s="228">
        <f>IF(N165="zákl. přenesená",J165,0)</f>
        <v>0</v>
      </c>
      <c r="BH165" s="228">
        <f>IF(N165="sníž. přenesená",J165,0)</f>
        <v>0</v>
      </c>
      <c r="BI165" s="228">
        <f>IF(N165="nulová",J165,0)</f>
        <v>0</v>
      </c>
      <c r="BJ165" s="19" t="s">
        <v>83</v>
      </c>
      <c r="BK165" s="228">
        <f>ROUND(I165*H165,2)</f>
        <v>0</v>
      </c>
      <c r="BL165" s="19" t="s">
        <v>788</v>
      </c>
      <c r="BM165" s="227" t="s">
        <v>6724</v>
      </c>
    </row>
    <row r="166" s="2" customFormat="1">
      <c r="A166" s="40"/>
      <c r="B166" s="41"/>
      <c r="C166" s="42"/>
      <c r="D166" s="229" t="s">
        <v>343</v>
      </c>
      <c r="E166" s="42"/>
      <c r="F166" s="230" t="s">
        <v>6725</v>
      </c>
      <c r="G166" s="42"/>
      <c r="H166" s="42"/>
      <c r="I166" s="231"/>
      <c r="J166" s="42"/>
      <c r="K166" s="42"/>
      <c r="L166" s="46"/>
      <c r="M166" s="232"/>
      <c r="N166" s="233"/>
      <c r="O166" s="86"/>
      <c r="P166" s="86"/>
      <c r="Q166" s="86"/>
      <c r="R166" s="86"/>
      <c r="S166" s="86"/>
      <c r="T166" s="86"/>
      <c r="U166" s="87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T166" s="19" t="s">
        <v>343</v>
      </c>
      <c r="AU166" s="19" t="s">
        <v>85</v>
      </c>
    </row>
    <row r="167" s="2" customFormat="1">
      <c r="A167" s="40"/>
      <c r="B167" s="41"/>
      <c r="C167" s="42"/>
      <c r="D167" s="234" t="s">
        <v>345</v>
      </c>
      <c r="E167" s="42"/>
      <c r="F167" s="235" t="s">
        <v>6726</v>
      </c>
      <c r="G167" s="42"/>
      <c r="H167" s="42"/>
      <c r="I167" s="231"/>
      <c r="J167" s="42"/>
      <c r="K167" s="42"/>
      <c r="L167" s="46"/>
      <c r="M167" s="232"/>
      <c r="N167" s="233"/>
      <c r="O167" s="86"/>
      <c r="P167" s="86"/>
      <c r="Q167" s="86"/>
      <c r="R167" s="86"/>
      <c r="S167" s="86"/>
      <c r="T167" s="86"/>
      <c r="U167" s="87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T167" s="19" t="s">
        <v>345</v>
      </c>
      <c r="AU167" s="19" t="s">
        <v>85</v>
      </c>
    </row>
    <row r="168" s="13" customFormat="1">
      <c r="A168" s="13"/>
      <c r="B168" s="236"/>
      <c r="C168" s="237"/>
      <c r="D168" s="229" t="s">
        <v>347</v>
      </c>
      <c r="E168" s="238" t="s">
        <v>19</v>
      </c>
      <c r="F168" s="239" t="s">
        <v>6727</v>
      </c>
      <c r="G168" s="237"/>
      <c r="H168" s="240">
        <v>15</v>
      </c>
      <c r="I168" s="241"/>
      <c r="J168" s="237"/>
      <c r="K168" s="237"/>
      <c r="L168" s="242"/>
      <c r="M168" s="243"/>
      <c r="N168" s="244"/>
      <c r="O168" s="244"/>
      <c r="P168" s="244"/>
      <c r="Q168" s="244"/>
      <c r="R168" s="244"/>
      <c r="S168" s="244"/>
      <c r="T168" s="244"/>
      <c r="U168" s="245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T168" s="246" t="s">
        <v>347</v>
      </c>
      <c r="AU168" s="246" t="s">
        <v>85</v>
      </c>
      <c r="AV168" s="13" t="s">
        <v>85</v>
      </c>
      <c r="AW168" s="13" t="s">
        <v>37</v>
      </c>
      <c r="AX168" s="13" t="s">
        <v>83</v>
      </c>
      <c r="AY168" s="246" t="s">
        <v>335</v>
      </c>
    </row>
    <row r="169" s="2" customFormat="1" ht="16.5" customHeight="1">
      <c r="A169" s="40"/>
      <c r="B169" s="41"/>
      <c r="C169" s="216" t="s">
        <v>516</v>
      </c>
      <c r="D169" s="216" t="s">
        <v>337</v>
      </c>
      <c r="E169" s="217" t="s">
        <v>6728</v>
      </c>
      <c r="F169" s="218" t="s">
        <v>6729</v>
      </c>
      <c r="G169" s="219" t="s">
        <v>388</v>
      </c>
      <c r="H169" s="220">
        <v>15</v>
      </c>
      <c r="I169" s="221"/>
      <c r="J169" s="222">
        <f>ROUND(I169*H169,2)</f>
        <v>0</v>
      </c>
      <c r="K169" s="218" t="s">
        <v>341</v>
      </c>
      <c r="L169" s="46"/>
      <c r="M169" s="223" t="s">
        <v>19</v>
      </c>
      <c r="N169" s="224" t="s">
        <v>47</v>
      </c>
      <c r="O169" s="86"/>
      <c r="P169" s="225">
        <f>O169*H169</f>
        <v>0</v>
      </c>
      <c r="Q169" s="225">
        <v>0</v>
      </c>
      <c r="R169" s="225">
        <f>Q169*H169</f>
        <v>0</v>
      </c>
      <c r="S169" s="225">
        <v>0</v>
      </c>
      <c r="T169" s="225">
        <f>S169*H169</f>
        <v>0</v>
      </c>
      <c r="U169" s="226" t="s">
        <v>19</v>
      </c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R169" s="227" t="s">
        <v>788</v>
      </c>
      <c r="AT169" s="227" t="s">
        <v>337</v>
      </c>
      <c r="AU169" s="227" t="s">
        <v>85</v>
      </c>
      <c r="AY169" s="19" t="s">
        <v>335</v>
      </c>
      <c r="BE169" s="228">
        <f>IF(N169="základní",J169,0)</f>
        <v>0</v>
      </c>
      <c r="BF169" s="228">
        <f>IF(N169="snížená",J169,0)</f>
        <v>0</v>
      </c>
      <c r="BG169" s="228">
        <f>IF(N169="zákl. přenesená",J169,0)</f>
        <v>0</v>
      </c>
      <c r="BH169" s="228">
        <f>IF(N169="sníž. přenesená",J169,0)</f>
        <v>0</v>
      </c>
      <c r="BI169" s="228">
        <f>IF(N169="nulová",J169,0)</f>
        <v>0</v>
      </c>
      <c r="BJ169" s="19" t="s">
        <v>83</v>
      </c>
      <c r="BK169" s="228">
        <f>ROUND(I169*H169,2)</f>
        <v>0</v>
      </c>
      <c r="BL169" s="19" t="s">
        <v>788</v>
      </c>
      <c r="BM169" s="227" t="s">
        <v>6730</v>
      </c>
    </row>
    <row r="170" s="2" customFormat="1">
      <c r="A170" s="40"/>
      <c r="B170" s="41"/>
      <c r="C170" s="42"/>
      <c r="D170" s="229" t="s">
        <v>343</v>
      </c>
      <c r="E170" s="42"/>
      <c r="F170" s="230" t="s">
        <v>6731</v>
      </c>
      <c r="G170" s="42"/>
      <c r="H170" s="42"/>
      <c r="I170" s="231"/>
      <c r="J170" s="42"/>
      <c r="K170" s="42"/>
      <c r="L170" s="46"/>
      <c r="M170" s="232"/>
      <c r="N170" s="233"/>
      <c r="O170" s="86"/>
      <c r="P170" s="86"/>
      <c r="Q170" s="86"/>
      <c r="R170" s="86"/>
      <c r="S170" s="86"/>
      <c r="T170" s="86"/>
      <c r="U170" s="87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T170" s="19" t="s">
        <v>343</v>
      </c>
      <c r="AU170" s="19" t="s">
        <v>85</v>
      </c>
    </row>
    <row r="171" s="2" customFormat="1">
      <c r="A171" s="40"/>
      <c r="B171" s="41"/>
      <c r="C171" s="42"/>
      <c r="D171" s="234" t="s">
        <v>345</v>
      </c>
      <c r="E171" s="42"/>
      <c r="F171" s="235" t="s">
        <v>6732</v>
      </c>
      <c r="G171" s="42"/>
      <c r="H171" s="42"/>
      <c r="I171" s="231"/>
      <c r="J171" s="42"/>
      <c r="K171" s="42"/>
      <c r="L171" s="46"/>
      <c r="M171" s="232"/>
      <c r="N171" s="233"/>
      <c r="O171" s="86"/>
      <c r="P171" s="86"/>
      <c r="Q171" s="86"/>
      <c r="R171" s="86"/>
      <c r="S171" s="86"/>
      <c r="T171" s="86"/>
      <c r="U171" s="87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T171" s="19" t="s">
        <v>345</v>
      </c>
      <c r="AU171" s="19" t="s">
        <v>85</v>
      </c>
    </row>
    <row r="172" s="13" customFormat="1">
      <c r="A172" s="13"/>
      <c r="B172" s="236"/>
      <c r="C172" s="237"/>
      <c r="D172" s="229" t="s">
        <v>347</v>
      </c>
      <c r="E172" s="238" t="s">
        <v>19</v>
      </c>
      <c r="F172" s="239" t="s">
        <v>6727</v>
      </c>
      <c r="G172" s="237"/>
      <c r="H172" s="240">
        <v>15</v>
      </c>
      <c r="I172" s="241"/>
      <c r="J172" s="237"/>
      <c r="K172" s="237"/>
      <c r="L172" s="242"/>
      <c r="M172" s="243"/>
      <c r="N172" s="244"/>
      <c r="O172" s="244"/>
      <c r="P172" s="244"/>
      <c r="Q172" s="244"/>
      <c r="R172" s="244"/>
      <c r="S172" s="244"/>
      <c r="T172" s="244"/>
      <c r="U172" s="245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T172" s="246" t="s">
        <v>347</v>
      </c>
      <c r="AU172" s="246" t="s">
        <v>85</v>
      </c>
      <c r="AV172" s="13" t="s">
        <v>85</v>
      </c>
      <c r="AW172" s="13" t="s">
        <v>37</v>
      </c>
      <c r="AX172" s="13" t="s">
        <v>83</v>
      </c>
      <c r="AY172" s="246" t="s">
        <v>335</v>
      </c>
    </row>
    <row r="173" s="2" customFormat="1" ht="21.75" customHeight="1">
      <c r="A173" s="40"/>
      <c r="B173" s="41"/>
      <c r="C173" s="216" t="s">
        <v>525</v>
      </c>
      <c r="D173" s="216" t="s">
        <v>337</v>
      </c>
      <c r="E173" s="217" t="s">
        <v>6733</v>
      </c>
      <c r="F173" s="218" t="s">
        <v>6734</v>
      </c>
      <c r="G173" s="219" t="s">
        <v>388</v>
      </c>
      <c r="H173" s="220">
        <v>15</v>
      </c>
      <c r="I173" s="221"/>
      <c r="J173" s="222">
        <f>ROUND(I173*H173,2)</f>
        <v>0</v>
      </c>
      <c r="K173" s="218" t="s">
        <v>341</v>
      </c>
      <c r="L173" s="46"/>
      <c r="M173" s="223" t="s">
        <v>19</v>
      </c>
      <c r="N173" s="224" t="s">
        <v>47</v>
      </c>
      <c r="O173" s="86"/>
      <c r="P173" s="225">
        <f>O173*H173</f>
        <v>0</v>
      </c>
      <c r="Q173" s="225">
        <v>0.084250000000000005</v>
      </c>
      <c r="R173" s="225">
        <f>Q173*H173</f>
        <v>1.2637500000000002</v>
      </c>
      <c r="S173" s="225">
        <v>0</v>
      </c>
      <c r="T173" s="225">
        <f>S173*H173</f>
        <v>0</v>
      </c>
      <c r="U173" s="226" t="s">
        <v>19</v>
      </c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R173" s="227" t="s">
        <v>788</v>
      </c>
      <c r="AT173" s="227" t="s">
        <v>337</v>
      </c>
      <c r="AU173" s="227" t="s">
        <v>85</v>
      </c>
      <c r="AY173" s="19" t="s">
        <v>335</v>
      </c>
      <c r="BE173" s="228">
        <f>IF(N173="základní",J173,0)</f>
        <v>0</v>
      </c>
      <c r="BF173" s="228">
        <f>IF(N173="snížená",J173,0)</f>
        <v>0</v>
      </c>
      <c r="BG173" s="228">
        <f>IF(N173="zákl. přenesená",J173,0)</f>
        <v>0</v>
      </c>
      <c r="BH173" s="228">
        <f>IF(N173="sníž. přenesená",J173,0)</f>
        <v>0</v>
      </c>
      <c r="BI173" s="228">
        <f>IF(N173="nulová",J173,0)</f>
        <v>0</v>
      </c>
      <c r="BJ173" s="19" t="s">
        <v>83</v>
      </c>
      <c r="BK173" s="228">
        <f>ROUND(I173*H173,2)</f>
        <v>0</v>
      </c>
      <c r="BL173" s="19" t="s">
        <v>788</v>
      </c>
      <c r="BM173" s="227" t="s">
        <v>6735</v>
      </c>
    </row>
    <row r="174" s="2" customFormat="1">
      <c r="A174" s="40"/>
      <c r="B174" s="41"/>
      <c r="C174" s="42"/>
      <c r="D174" s="229" t="s">
        <v>343</v>
      </c>
      <c r="E174" s="42"/>
      <c r="F174" s="230" t="s">
        <v>6736</v>
      </c>
      <c r="G174" s="42"/>
      <c r="H174" s="42"/>
      <c r="I174" s="231"/>
      <c r="J174" s="42"/>
      <c r="K174" s="42"/>
      <c r="L174" s="46"/>
      <c r="M174" s="232"/>
      <c r="N174" s="233"/>
      <c r="O174" s="86"/>
      <c r="P174" s="86"/>
      <c r="Q174" s="86"/>
      <c r="R174" s="86"/>
      <c r="S174" s="86"/>
      <c r="T174" s="86"/>
      <c r="U174" s="87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T174" s="19" t="s">
        <v>343</v>
      </c>
      <c r="AU174" s="19" t="s">
        <v>85</v>
      </c>
    </row>
    <row r="175" s="2" customFormat="1">
      <c r="A175" s="40"/>
      <c r="B175" s="41"/>
      <c r="C175" s="42"/>
      <c r="D175" s="234" t="s">
        <v>345</v>
      </c>
      <c r="E175" s="42"/>
      <c r="F175" s="235" t="s">
        <v>6737</v>
      </c>
      <c r="G175" s="42"/>
      <c r="H175" s="42"/>
      <c r="I175" s="231"/>
      <c r="J175" s="42"/>
      <c r="K175" s="42"/>
      <c r="L175" s="46"/>
      <c r="M175" s="232"/>
      <c r="N175" s="233"/>
      <c r="O175" s="86"/>
      <c r="P175" s="86"/>
      <c r="Q175" s="86"/>
      <c r="R175" s="86"/>
      <c r="S175" s="86"/>
      <c r="T175" s="86"/>
      <c r="U175" s="87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T175" s="19" t="s">
        <v>345</v>
      </c>
      <c r="AU175" s="19" t="s">
        <v>85</v>
      </c>
    </row>
    <row r="176" s="13" customFormat="1">
      <c r="A176" s="13"/>
      <c r="B176" s="236"/>
      <c r="C176" s="237"/>
      <c r="D176" s="229" t="s">
        <v>347</v>
      </c>
      <c r="E176" s="238" t="s">
        <v>19</v>
      </c>
      <c r="F176" s="239" t="s">
        <v>6727</v>
      </c>
      <c r="G176" s="237"/>
      <c r="H176" s="240">
        <v>15</v>
      </c>
      <c r="I176" s="241"/>
      <c r="J176" s="237"/>
      <c r="K176" s="237"/>
      <c r="L176" s="242"/>
      <c r="M176" s="243"/>
      <c r="N176" s="244"/>
      <c r="O176" s="244"/>
      <c r="P176" s="244"/>
      <c r="Q176" s="244"/>
      <c r="R176" s="244"/>
      <c r="S176" s="244"/>
      <c r="T176" s="244"/>
      <c r="U176" s="245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T176" s="246" t="s">
        <v>347</v>
      </c>
      <c r="AU176" s="246" t="s">
        <v>85</v>
      </c>
      <c r="AV176" s="13" t="s">
        <v>85</v>
      </c>
      <c r="AW176" s="13" t="s">
        <v>37</v>
      </c>
      <c r="AX176" s="13" t="s">
        <v>83</v>
      </c>
      <c r="AY176" s="246" t="s">
        <v>335</v>
      </c>
    </row>
    <row r="177" s="2" customFormat="1" ht="21.75" customHeight="1">
      <c r="A177" s="40"/>
      <c r="B177" s="41"/>
      <c r="C177" s="216" t="s">
        <v>533</v>
      </c>
      <c r="D177" s="216" t="s">
        <v>337</v>
      </c>
      <c r="E177" s="217" t="s">
        <v>6738</v>
      </c>
      <c r="F177" s="218" t="s">
        <v>6739</v>
      </c>
      <c r="G177" s="219" t="s">
        <v>388</v>
      </c>
      <c r="H177" s="220">
        <v>15</v>
      </c>
      <c r="I177" s="221"/>
      <c r="J177" s="222">
        <f>ROUND(I177*H177,2)</f>
        <v>0</v>
      </c>
      <c r="K177" s="218" t="s">
        <v>341</v>
      </c>
      <c r="L177" s="46"/>
      <c r="M177" s="223" t="s">
        <v>19</v>
      </c>
      <c r="N177" s="224" t="s">
        <v>47</v>
      </c>
      <c r="O177" s="86"/>
      <c r="P177" s="225">
        <f>O177*H177</f>
        <v>0</v>
      </c>
      <c r="Q177" s="225">
        <v>0</v>
      </c>
      <c r="R177" s="225">
        <f>Q177*H177</f>
        <v>0</v>
      </c>
      <c r="S177" s="225">
        <v>0.255</v>
      </c>
      <c r="T177" s="225">
        <f>S177*H177</f>
        <v>3.8250000000000002</v>
      </c>
      <c r="U177" s="226" t="s">
        <v>19</v>
      </c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R177" s="227" t="s">
        <v>788</v>
      </c>
      <c r="AT177" s="227" t="s">
        <v>337</v>
      </c>
      <c r="AU177" s="227" t="s">
        <v>85</v>
      </c>
      <c r="AY177" s="19" t="s">
        <v>335</v>
      </c>
      <c r="BE177" s="228">
        <f>IF(N177="základní",J177,0)</f>
        <v>0</v>
      </c>
      <c r="BF177" s="228">
        <f>IF(N177="snížená",J177,0)</f>
        <v>0</v>
      </c>
      <c r="BG177" s="228">
        <f>IF(N177="zákl. přenesená",J177,0)</f>
        <v>0</v>
      </c>
      <c r="BH177" s="228">
        <f>IF(N177="sníž. přenesená",J177,0)</f>
        <v>0</v>
      </c>
      <c r="BI177" s="228">
        <f>IF(N177="nulová",J177,0)</f>
        <v>0</v>
      </c>
      <c r="BJ177" s="19" t="s">
        <v>83</v>
      </c>
      <c r="BK177" s="228">
        <f>ROUND(I177*H177,2)</f>
        <v>0</v>
      </c>
      <c r="BL177" s="19" t="s">
        <v>788</v>
      </c>
      <c r="BM177" s="227" t="s">
        <v>6740</v>
      </c>
    </row>
    <row r="178" s="2" customFormat="1">
      <c r="A178" s="40"/>
      <c r="B178" s="41"/>
      <c r="C178" s="42"/>
      <c r="D178" s="229" t="s">
        <v>343</v>
      </c>
      <c r="E178" s="42"/>
      <c r="F178" s="230" t="s">
        <v>6741</v>
      </c>
      <c r="G178" s="42"/>
      <c r="H178" s="42"/>
      <c r="I178" s="231"/>
      <c r="J178" s="42"/>
      <c r="K178" s="42"/>
      <c r="L178" s="46"/>
      <c r="M178" s="232"/>
      <c r="N178" s="233"/>
      <c r="O178" s="86"/>
      <c r="P178" s="86"/>
      <c r="Q178" s="86"/>
      <c r="R178" s="86"/>
      <c r="S178" s="86"/>
      <c r="T178" s="86"/>
      <c r="U178" s="87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T178" s="19" t="s">
        <v>343</v>
      </c>
      <c r="AU178" s="19" t="s">
        <v>85</v>
      </c>
    </row>
    <row r="179" s="2" customFormat="1">
      <c r="A179" s="40"/>
      <c r="B179" s="41"/>
      <c r="C179" s="42"/>
      <c r="D179" s="234" t="s">
        <v>345</v>
      </c>
      <c r="E179" s="42"/>
      <c r="F179" s="235" t="s">
        <v>6742</v>
      </c>
      <c r="G179" s="42"/>
      <c r="H179" s="42"/>
      <c r="I179" s="231"/>
      <c r="J179" s="42"/>
      <c r="K179" s="42"/>
      <c r="L179" s="46"/>
      <c r="M179" s="232"/>
      <c r="N179" s="233"/>
      <c r="O179" s="86"/>
      <c r="P179" s="86"/>
      <c r="Q179" s="86"/>
      <c r="R179" s="86"/>
      <c r="S179" s="86"/>
      <c r="T179" s="86"/>
      <c r="U179" s="87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T179" s="19" t="s">
        <v>345</v>
      </c>
      <c r="AU179" s="19" t="s">
        <v>85</v>
      </c>
    </row>
    <row r="180" s="13" customFormat="1">
      <c r="A180" s="13"/>
      <c r="B180" s="236"/>
      <c r="C180" s="237"/>
      <c r="D180" s="229" t="s">
        <v>347</v>
      </c>
      <c r="E180" s="238" t="s">
        <v>19</v>
      </c>
      <c r="F180" s="239" t="s">
        <v>6727</v>
      </c>
      <c r="G180" s="237"/>
      <c r="H180" s="240">
        <v>15</v>
      </c>
      <c r="I180" s="241"/>
      <c r="J180" s="237"/>
      <c r="K180" s="237"/>
      <c r="L180" s="242"/>
      <c r="M180" s="243"/>
      <c r="N180" s="244"/>
      <c r="O180" s="244"/>
      <c r="P180" s="244"/>
      <c r="Q180" s="244"/>
      <c r="R180" s="244"/>
      <c r="S180" s="244"/>
      <c r="T180" s="244"/>
      <c r="U180" s="245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T180" s="246" t="s">
        <v>347</v>
      </c>
      <c r="AU180" s="246" t="s">
        <v>85</v>
      </c>
      <c r="AV180" s="13" t="s">
        <v>85</v>
      </c>
      <c r="AW180" s="13" t="s">
        <v>37</v>
      </c>
      <c r="AX180" s="13" t="s">
        <v>83</v>
      </c>
      <c r="AY180" s="246" t="s">
        <v>335</v>
      </c>
    </row>
    <row r="181" s="2" customFormat="1" ht="16.5" customHeight="1">
      <c r="A181" s="40"/>
      <c r="B181" s="41"/>
      <c r="C181" s="216" t="s">
        <v>538</v>
      </c>
      <c r="D181" s="216" t="s">
        <v>337</v>
      </c>
      <c r="E181" s="217" t="s">
        <v>6743</v>
      </c>
      <c r="F181" s="218" t="s">
        <v>6744</v>
      </c>
      <c r="G181" s="219" t="s">
        <v>351</v>
      </c>
      <c r="H181" s="220">
        <v>0.76800000000000002</v>
      </c>
      <c r="I181" s="221"/>
      <c r="J181" s="222">
        <f>ROUND(I181*H181,2)</f>
        <v>0</v>
      </c>
      <c r="K181" s="218" t="s">
        <v>341</v>
      </c>
      <c r="L181" s="46"/>
      <c r="M181" s="223" t="s">
        <v>19</v>
      </c>
      <c r="N181" s="224" t="s">
        <v>47</v>
      </c>
      <c r="O181" s="86"/>
      <c r="P181" s="225">
        <f>O181*H181</f>
        <v>0</v>
      </c>
      <c r="Q181" s="225">
        <v>0</v>
      </c>
      <c r="R181" s="225">
        <f>Q181*H181</f>
        <v>0</v>
      </c>
      <c r="S181" s="225">
        <v>2.2000000000000002</v>
      </c>
      <c r="T181" s="225">
        <f>S181*H181</f>
        <v>1.6896000000000002</v>
      </c>
      <c r="U181" s="226" t="s">
        <v>19</v>
      </c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R181" s="227" t="s">
        <v>788</v>
      </c>
      <c r="AT181" s="227" t="s">
        <v>337</v>
      </c>
      <c r="AU181" s="227" t="s">
        <v>85</v>
      </c>
      <c r="AY181" s="19" t="s">
        <v>335</v>
      </c>
      <c r="BE181" s="228">
        <f>IF(N181="základní",J181,0)</f>
        <v>0</v>
      </c>
      <c r="BF181" s="228">
        <f>IF(N181="snížená",J181,0)</f>
        <v>0</v>
      </c>
      <c r="BG181" s="228">
        <f>IF(N181="zákl. přenesená",J181,0)</f>
        <v>0</v>
      </c>
      <c r="BH181" s="228">
        <f>IF(N181="sníž. přenesená",J181,0)</f>
        <v>0</v>
      </c>
      <c r="BI181" s="228">
        <f>IF(N181="nulová",J181,0)</f>
        <v>0</v>
      </c>
      <c r="BJ181" s="19" t="s">
        <v>83</v>
      </c>
      <c r="BK181" s="228">
        <f>ROUND(I181*H181,2)</f>
        <v>0</v>
      </c>
      <c r="BL181" s="19" t="s">
        <v>788</v>
      </c>
      <c r="BM181" s="227" t="s">
        <v>6745</v>
      </c>
    </row>
    <row r="182" s="2" customFormat="1">
      <c r="A182" s="40"/>
      <c r="B182" s="41"/>
      <c r="C182" s="42"/>
      <c r="D182" s="229" t="s">
        <v>343</v>
      </c>
      <c r="E182" s="42"/>
      <c r="F182" s="230" t="s">
        <v>6746</v>
      </c>
      <c r="G182" s="42"/>
      <c r="H182" s="42"/>
      <c r="I182" s="231"/>
      <c r="J182" s="42"/>
      <c r="K182" s="42"/>
      <c r="L182" s="46"/>
      <c r="M182" s="232"/>
      <c r="N182" s="233"/>
      <c r="O182" s="86"/>
      <c r="P182" s="86"/>
      <c r="Q182" s="86"/>
      <c r="R182" s="86"/>
      <c r="S182" s="86"/>
      <c r="T182" s="86"/>
      <c r="U182" s="87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T182" s="19" t="s">
        <v>343</v>
      </c>
      <c r="AU182" s="19" t="s">
        <v>85</v>
      </c>
    </row>
    <row r="183" s="2" customFormat="1">
      <c r="A183" s="40"/>
      <c r="B183" s="41"/>
      <c r="C183" s="42"/>
      <c r="D183" s="234" t="s">
        <v>345</v>
      </c>
      <c r="E183" s="42"/>
      <c r="F183" s="235" t="s">
        <v>6747</v>
      </c>
      <c r="G183" s="42"/>
      <c r="H183" s="42"/>
      <c r="I183" s="231"/>
      <c r="J183" s="42"/>
      <c r="K183" s="42"/>
      <c r="L183" s="46"/>
      <c r="M183" s="232"/>
      <c r="N183" s="233"/>
      <c r="O183" s="86"/>
      <c r="P183" s="86"/>
      <c r="Q183" s="86"/>
      <c r="R183" s="86"/>
      <c r="S183" s="86"/>
      <c r="T183" s="86"/>
      <c r="U183" s="87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T183" s="19" t="s">
        <v>345</v>
      </c>
      <c r="AU183" s="19" t="s">
        <v>85</v>
      </c>
    </row>
    <row r="184" s="13" customFormat="1">
      <c r="A184" s="13"/>
      <c r="B184" s="236"/>
      <c r="C184" s="237"/>
      <c r="D184" s="229" t="s">
        <v>347</v>
      </c>
      <c r="E184" s="238" t="s">
        <v>19</v>
      </c>
      <c r="F184" s="239" t="s">
        <v>6748</v>
      </c>
      <c r="G184" s="237"/>
      <c r="H184" s="240">
        <v>0.76800000000000002</v>
      </c>
      <c r="I184" s="241"/>
      <c r="J184" s="237"/>
      <c r="K184" s="237"/>
      <c r="L184" s="242"/>
      <c r="M184" s="243"/>
      <c r="N184" s="244"/>
      <c r="O184" s="244"/>
      <c r="P184" s="244"/>
      <c r="Q184" s="244"/>
      <c r="R184" s="244"/>
      <c r="S184" s="244"/>
      <c r="T184" s="244"/>
      <c r="U184" s="245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T184" s="246" t="s">
        <v>347</v>
      </c>
      <c r="AU184" s="246" t="s">
        <v>85</v>
      </c>
      <c r="AV184" s="13" t="s">
        <v>85</v>
      </c>
      <c r="AW184" s="13" t="s">
        <v>37</v>
      </c>
      <c r="AX184" s="13" t="s">
        <v>83</v>
      </c>
      <c r="AY184" s="246" t="s">
        <v>335</v>
      </c>
    </row>
    <row r="185" s="2" customFormat="1" ht="16.5" customHeight="1">
      <c r="A185" s="40"/>
      <c r="B185" s="41"/>
      <c r="C185" s="216" t="s">
        <v>545</v>
      </c>
      <c r="D185" s="216" t="s">
        <v>337</v>
      </c>
      <c r="E185" s="217" t="s">
        <v>6749</v>
      </c>
      <c r="F185" s="218" t="s">
        <v>6750</v>
      </c>
      <c r="G185" s="219" t="s">
        <v>364</v>
      </c>
      <c r="H185" s="220">
        <v>1.69</v>
      </c>
      <c r="I185" s="221"/>
      <c r="J185" s="222">
        <f>ROUND(I185*H185,2)</f>
        <v>0</v>
      </c>
      <c r="K185" s="218" t="s">
        <v>341</v>
      </c>
      <c r="L185" s="46"/>
      <c r="M185" s="223" t="s">
        <v>19</v>
      </c>
      <c r="N185" s="224" t="s">
        <v>47</v>
      </c>
      <c r="O185" s="86"/>
      <c r="P185" s="225">
        <f>O185*H185</f>
        <v>0</v>
      </c>
      <c r="Q185" s="225">
        <v>0</v>
      </c>
      <c r="R185" s="225">
        <f>Q185*H185</f>
        <v>0</v>
      </c>
      <c r="S185" s="225">
        <v>0</v>
      </c>
      <c r="T185" s="225">
        <f>S185*H185</f>
        <v>0</v>
      </c>
      <c r="U185" s="226" t="s">
        <v>19</v>
      </c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R185" s="227" t="s">
        <v>788</v>
      </c>
      <c r="AT185" s="227" t="s">
        <v>337</v>
      </c>
      <c r="AU185" s="227" t="s">
        <v>85</v>
      </c>
      <c r="AY185" s="19" t="s">
        <v>335</v>
      </c>
      <c r="BE185" s="228">
        <f>IF(N185="základní",J185,0)</f>
        <v>0</v>
      </c>
      <c r="BF185" s="228">
        <f>IF(N185="snížená",J185,0)</f>
        <v>0</v>
      </c>
      <c r="BG185" s="228">
        <f>IF(N185="zákl. přenesená",J185,0)</f>
        <v>0</v>
      </c>
      <c r="BH185" s="228">
        <f>IF(N185="sníž. přenesená",J185,0)</f>
        <v>0</v>
      </c>
      <c r="BI185" s="228">
        <f>IF(N185="nulová",J185,0)</f>
        <v>0</v>
      </c>
      <c r="BJ185" s="19" t="s">
        <v>83</v>
      </c>
      <c r="BK185" s="228">
        <f>ROUND(I185*H185,2)</f>
        <v>0</v>
      </c>
      <c r="BL185" s="19" t="s">
        <v>788</v>
      </c>
      <c r="BM185" s="227" t="s">
        <v>6751</v>
      </c>
    </row>
    <row r="186" s="2" customFormat="1">
      <c r="A186" s="40"/>
      <c r="B186" s="41"/>
      <c r="C186" s="42"/>
      <c r="D186" s="229" t="s">
        <v>343</v>
      </c>
      <c r="E186" s="42"/>
      <c r="F186" s="230" t="s">
        <v>6752</v>
      </c>
      <c r="G186" s="42"/>
      <c r="H186" s="42"/>
      <c r="I186" s="231"/>
      <c r="J186" s="42"/>
      <c r="K186" s="42"/>
      <c r="L186" s="46"/>
      <c r="M186" s="232"/>
      <c r="N186" s="233"/>
      <c r="O186" s="86"/>
      <c r="P186" s="86"/>
      <c r="Q186" s="86"/>
      <c r="R186" s="86"/>
      <c r="S186" s="86"/>
      <c r="T186" s="86"/>
      <c r="U186" s="87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T186" s="19" t="s">
        <v>343</v>
      </c>
      <c r="AU186" s="19" t="s">
        <v>85</v>
      </c>
    </row>
    <row r="187" s="2" customFormat="1">
      <c r="A187" s="40"/>
      <c r="B187" s="41"/>
      <c r="C187" s="42"/>
      <c r="D187" s="234" t="s">
        <v>345</v>
      </c>
      <c r="E187" s="42"/>
      <c r="F187" s="235" t="s">
        <v>6753</v>
      </c>
      <c r="G187" s="42"/>
      <c r="H187" s="42"/>
      <c r="I187" s="231"/>
      <c r="J187" s="42"/>
      <c r="K187" s="42"/>
      <c r="L187" s="46"/>
      <c r="M187" s="232"/>
      <c r="N187" s="233"/>
      <c r="O187" s="86"/>
      <c r="P187" s="86"/>
      <c r="Q187" s="86"/>
      <c r="R187" s="86"/>
      <c r="S187" s="86"/>
      <c r="T187" s="86"/>
      <c r="U187" s="87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T187" s="19" t="s">
        <v>345</v>
      </c>
      <c r="AU187" s="19" t="s">
        <v>85</v>
      </c>
    </row>
    <row r="188" s="2" customFormat="1" ht="16.5" customHeight="1">
      <c r="A188" s="40"/>
      <c r="B188" s="41"/>
      <c r="C188" s="216" t="s">
        <v>550</v>
      </c>
      <c r="D188" s="216" t="s">
        <v>337</v>
      </c>
      <c r="E188" s="217" t="s">
        <v>6754</v>
      </c>
      <c r="F188" s="218" t="s">
        <v>6755</v>
      </c>
      <c r="G188" s="219" t="s">
        <v>364</v>
      </c>
      <c r="H188" s="220">
        <v>1.69</v>
      </c>
      <c r="I188" s="221"/>
      <c r="J188" s="222">
        <f>ROUND(I188*H188,2)</f>
        <v>0</v>
      </c>
      <c r="K188" s="218" t="s">
        <v>341</v>
      </c>
      <c r="L188" s="46"/>
      <c r="M188" s="223" t="s">
        <v>19</v>
      </c>
      <c r="N188" s="224" t="s">
        <v>47</v>
      </c>
      <c r="O188" s="86"/>
      <c r="P188" s="225">
        <f>O188*H188</f>
        <v>0</v>
      </c>
      <c r="Q188" s="225">
        <v>0</v>
      </c>
      <c r="R188" s="225">
        <f>Q188*H188</f>
        <v>0</v>
      </c>
      <c r="S188" s="225">
        <v>0</v>
      </c>
      <c r="T188" s="225">
        <f>S188*H188</f>
        <v>0</v>
      </c>
      <c r="U188" s="226" t="s">
        <v>19</v>
      </c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R188" s="227" t="s">
        <v>788</v>
      </c>
      <c r="AT188" s="227" t="s">
        <v>337</v>
      </c>
      <c r="AU188" s="227" t="s">
        <v>85</v>
      </c>
      <c r="AY188" s="19" t="s">
        <v>335</v>
      </c>
      <c r="BE188" s="228">
        <f>IF(N188="základní",J188,0)</f>
        <v>0</v>
      </c>
      <c r="BF188" s="228">
        <f>IF(N188="snížená",J188,0)</f>
        <v>0</v>
      </c>
      <c r="BG188" s="228">
        <f>IF(N188="zákl. přenesená",J188,0)</f>
        <v>0</v>
      </c>
      <c r="BH188" s="228">
        <f>IF(N188="sníž. přenesená",J188,0)</f>
        <v>0</v>
      </c>
      <c r="BI188" s="228">
        <f>IF(N188="nulová",J188,0)</f>
        <v>0</v>
      </c>
      <c r="BJ188" s="19" t="s">
        <v>83</v>
      </c>
      <c r="BK188" s="228">
        <f>ROUND(I188*H188,2)</f>
        <v>0</v>
      </c>
      <c r="BL188" s="19" t="s">
        <v>788</v>
      </c>
      <c r="BM188" s="227" t="s">
        <v>6756</v>
      </c>
    </row>
    <row r="189" s="2" customFormat="1">
      <c r="A189" s="40"/>
      <c r="B189" s="41"/>
      <c r="C189" s="42"/>
      <c r="D189" s="229" t="s">
        <v>343</v>
      </c>
      <c r="E189" s="42"/>
      <c r="F189" s="230" t="s">
        <v>6757</v>
      </c>
      <c r="G189" s="42"/>
      <c r="H189" s="42"/>
      <c r="I189" s="231"/>
      <c r="J189" s="42"/>
      <c r="K189" s="42"/>
      <c r="L189" s="46"/>
      <c r="M189" s="232"/>
      <c r="N189" s="233"/>
      <c r="O189" s="86"/>
      <c r="P189" s="86"/>
      <c r="Q189" s="86"/>
      <c r="R189" s="86"/>
      <c r="S189" s="86"/>
      <c r="T189" s="86"/>
      <c r="U189" s="87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T189" s="19" t="s">
        <v>343</v>
      </c>
      <c r="AU189" s="19" t="s">
        <v>85</v>
      </c>
    </row>
    <row r="190" s="2" customFormat="1">
      <c r="A190" s="40"/>
      <c r="B190" s="41"/>
      <c r="C190" s="42"/>
      <c r="D190" s="234" t="s">
        <v>345</v>
      </c>
      <c r="E190" s="42"/>
      <c r="F190" s="235" t="s">
        <v>6758</v>
      </c>
      <c r="G190" s="42"/>
      <c r="H190" s="42"/>
      <c r="I190" s="231"/>
      <c r="J190" s="42"/>
      <c r="K190" s="42"/>
      <c r="L190" s="46"/>
      <c r="M190" s="232"/>
      <c r="N190" s="233"/>
      <c r="O190" s="86"/>
      <c r="P190" s="86"/>
      <c r="Q190" s="86"/>
      <c r="R190" s="86"/>
      <c r="S190" s="86"/>
      <c r="T190" s="86"/>
      <c r="U190" s="87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T190" s="19" t="s">
        <v>345</v>
      </c>
      <c r="AU190" s="19" t="s">
        <v>85</v>
      </c>
    </row>
    <row r="191" s="2" customFormat="1" ht="24.15" customHeight="1">
      <c r="A191" s="40"/>
      <c r="B191" s="41"/>
      <c r="C191" s="216" t="s">
        <v>565</v>
      </c>
      <c r="D191" s="216" t="s">
        <v>337</v>
      </c>
      <c r="E191" s="217" t="s">
        <v>6759</v>
      </c>
      <c r="F191" s="218" t="s">
        <v>809</v>
      </c>
      <c r="G191" s="219" t="s">
        <v>364</v>
      </c>
      <c r="H191" s="220">
        <v>11.83</v>
      </c>
      <c r="I191" s="221"/>
      <c r="J191" s="222">
        <f>ROUND(I191*H191,2)</f>
        <v>0</v>
      </c>
      <c r="K191" s="218" t="s">
        <v>341</v>
      </c>
      <c r="L191" s="46"/>
      <c r="M191" s="223" t="s">
        <v>19</v>
      </c>
      <c r="N191" s="224" t="s">
        <v>47</v>
      </c>
      <c r="O191" s="86"/>
      <c r="P191" s="225">
        <f>O191*H191</f>
        <v>0</v>
      </c>
      <c r="Q191" s="225">
        <v>0</v>
      </c>
      <c r="R191" s="225">
        <f>Q191*H191</f>
        <v>0</v>
      </c>
      <c r="S191" s="225">
        <v>0</v>
      </c>
      <c r="T191" s="225">
        <f>S191*H191</f>
        <v>0</v>
      </c>
      <c r="U191" s="226" t="s">
        <v>19</v>
      </c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R191" s="227" t="s">
        <v>788</v>
      </c>
      <c r="AT191" s="227" t="s">
        <v>337</v>
      </c>
      <c r="AU191" s="227" t="s">
        <v>85</v>
      </c>
      <c r="AY191" s="19" t="s">
        <v>335</v>
      </c>
      <c r="BE191" s="228">
        <f>IF(N191="základní",J191,0)</f>
        <v>0</v>
      </c>
      <c r="BF191" s="228">
        <f>IF(N191="snížená",J191,0)</f>
        <v>0</v>
      </c>
      <c r="BG191" s="228">
        <f>IF(N191="zákl. přenesená",J191,0)</f>
        <v>0</v>
      </c>
      <c r="BH191" s="228">
        <f>IF(N191="sníž. přenesená",J191,0)</f>
        <v>0</v>
      </c>
      <c r="BI191" s="228">
        <f>IF(N191="nulová",J191,0)</f>
        <v>0</v>
      </c>
      <c r="BJ191" s="19" t="s">
        <v>83</v>
      </c>
      <c r="BK191" s="228">
        <f>ROUND(I191*H191,2)</f>
        <v>0</v>
      </c>
      <c r="BL191" s="19" t="s">
        <v>788</v>
      </c>
      <c r="BM191" s="227" t="s">
        <v>6760</v>
      </c>
    </row>
    <row r="192" s="2" customFormat="1">
      <c r="A192" s="40"/>
      <c r="B192" s="41"/>
      <c r="C192" s="42"/>
      <c r="D192" s="229" t="s">
        <v>343</v>
      </c>
      <c r="E192" s="42"/>
      <c r="F192" s="230" t="s">
        <v>6761</v>
      </c>
      <c r="G192" s="42"/>
      <c r="H192" s="42"/>
      <c r="I192" s="231"/>
      <c r="J192" s="42"/>
      <c r="K192" s="42"/>
      <c r="L192" s="46"/>
      <c r="M192" s="232"/>
      <c r="N192" s="233"/>
      <c r="O192" s="86"/>
      <c r="P192" s="86"/>
      <c r="Q192" s="86"/>
      <c r="R192" s="86"/>
      <c r="S192" s="86"/>
      <c r="T192" s="86"/>
      <c r="U192" s="87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T192" s="19" t="s">
        <v>343</v>
      </c>
      <c r="AU192" s="19" t="s">
        <v>85</v>
      </c>
    </row>
    <row r="193" s="2" customFormat="1">
      <c r="A193" s="40"/>
      <c r="B193" s="41"/>
      <c r="C193" s="42"/>
      <c r="D193" s="234" t="s">
        <v>345</v>
      </c>
      <c r="E193" s="42"/>
      <c r="F193" s="235" t="s">
        <v>6762</v>
      </c>
      <c r="G193" s="42"/>
      <c r="H193" s="42"/>
      <c r="I193" s="231"/>
      <c r="J193" s="42"/>
      <c r="K193" s="42"/>
      <c r="L193" s="46"/>
      <c r="M193" s="232"/>
      <c r="N193" s="233"/>
      <c r="O193" s="86"/>
      <c r="P193" s="86"/>
      <c r="Q193" s="86"/>
      <c r="R193" s="86"/>
      <c r="S193" s="86"/>
      <c r="T193" s="86"/>
      <c r="U193" s="87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T193" s="19" t="s">
        <v>345</v>
      </c>
      <c r="AU193" s="19" t="s">
        <v>85</v>
      </c>
    </row>
    <row r="194" s="13" customFormat="1">
      <c r="A194" s="13"/>
      <c r="B194" s="236"/>
      <c r="C194" s="237"/>
      <c r="D194" s="229" t="s">
        <v>347</v>
      </c>
      <c r="E194" s="237"/>
      <c r="F194" s="239" t="s">
        <v>6763</v>
      </c>
      <c r="G194" s="237"/>
      <c r="H194" s="240">
        <v>11.83</v>
      </c>
      <c r="I194" s="241"/>
      <c r="J194" s="237"/>
      <c r="K194" s="237"/>
      <c r="L194" s="242"/>
      <c r="M194" s="290"/>
      <c r="N194" s="291"/>
      <c r="O194" s="291"/>
      <c r="P194" s="291"/>
      <c r="Q194" s="291"/>
      <c r="R194" s="291"/>
      <c r="S194" s="291"/>
      <c r="T194" s="291"/>
      <c r="U194" s="292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T194" s="246" t="s">
        <v>347</v>
      </c>
      <c r="AU194" s="246" t="s">
        <v>85</v>
      </c>
      <c r="AV194" s="13" t="s">
        <v>85</v>
      </c>
      <c r="AW194" s="13" t="s">
        <v>4</v>
      </c>
      <c r="AX194" s="13" t="s">
        <v>83</v>
      </c>
      <c r="AY194" s="246" t="s">
        <v>335</v>
      </c>
    </row>
    <row r="195" s="2" customFormat="1" ht="6.96" customHeight="1">
      <c r="A195" s="40"/>
      <c r="B195" s="61"/>
      <c r="C195" s="62"/>
      <c r="D195" s="62"/>
      <c r="E195" s="62"/>
      <c r="F195" s="62"/>
      <c r="G195" s="62"/>
      <c r="H195" s="62"/>
      <c r="I195" s="62"/>
      <c r="J195" s="62"/>
      <c r="K195" s="62"/>
      <c r="L195" s="46"/>
      <c r="M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</row>
  </sheetData>
  <sheetProtection sheet="1" autoFilter="0" formatColumns="0" formatRows="0" objects="1" scenarios="1" spinCount="100000" saltValue="0B9c75mWwpUvY0xc5tTAb0e9mtx5HBvaY+9cdDAUBUkuX8TMs35FFFHuZuAZzH1ztT/RzFq9vmccXk1NCpDEig==" hashValue="K3tv73DmeeG2bfAMnENAtkAnB64sqZEER8+4kB+yAWjUArQTM2ifQNJFsJFRphXXxjqgRK+q86Vsd0NLDHsrQA==" algorithmName="SHA-512" password="B0A8"/>
  <autoFilter ref="C81:K194"/>
  <mergeCells count="9">
    <mergeCell ref="E7:H7"/>
    <mergeCell ref="E9:H9"/>
    <mergeCell ref="E18:H18"/>
    <mergeCell ref="E27:H27"/>
    <mergeCell ref="E48:H48"/>
    <mergeCell ref="E50:H50"/>
    <mergeCell ref="E72:H72"/>
    <mergeCell ref="E74:H74"/>
    <mergeCell ref="L2:V2"/>
  </mergeCells>
  <hyperlinks>
    <hyperlink ref="F87" r:id="rId1" display="https://podminky.urs.cz/item/CS_URS_2022_02/210021351"/>
    <hyperlink ref="F92" r:id="rId2" display="https://podminky.urs.cz/item/CS_URS_2022_02/210100101"/>
    <hyperlink ref="F96" r:id="rId3" display="https://podminky.urs.cz/item/CS_URS_2022_02/210204011"/>
    <hyperlink ref="F100" r:id="rId4" display="https://podminky.urs.cz/item/CS_URS_2022_02/210220022"/>
    <hyperlink ref="F106" r:id="rId5" display="https://podminky.urs.cz/item/CS_URS_2022_02/210220300"/>
    <hyperlink ref="F111" r:id="rId6" display="https://podminky.urs.cz/item/CS_URS_2022_02/210220401"/>
    <hyperlink ref="F116" r:id="rId7" display="https://podminky.urs.cz/item/CS_URS_2022_02/210813035"/>
    <hyperlink ref="F122" r:id="rId8" display="https://podminky.urs.cz/item/CS_URS_2022_02/218204011"/>
    <hyperlink ref="F126" r:id="rId9" display="https://podminky.urs.cz/item/CS_URS_2022_02/460161143"/>
    <hyperlink ref="F129" r:id="rId10" display="https://podminky.urs.cz/item/CS_URS_2022_02/460391124"/>
    <hyperlink ref="F133" r:id="rId11" display="https://podminky.urs.cz/item/CS_URS_2022_02/460431153"/>
    <hyperlink ref="F136" r:id="rId12" display="https://podminky.urs.cz/item/CS_URS_2022_02/460641124"/>
    <hyperlink ref="F140" r:id="rId13" display="https://podminky.urs.cz/item/CS_URS_2022_02/460641411"/>
    <hyperlink ref="F144" r:id="rId14" display="https://podminky.urs.cz/item/CS_URS_2022_02/460641412"/>
    <hyperlink ref="F148" r:id="rId15" display="https://podminky.urs.cz/item/CS_URS_2022_02/460641431"/>
    <hyperlink ref="F153" r:id="rId16" display="https://podminky.urs.cz/item/CS_URS_2022_02/460671113"/>
    <hyperlink ref="F156" r:id="rId17" display="https://podminky.urs.cz/item/CS_URS_2022_02/460791214"/>
    <hyperlink ref="F162" r:id="rId18" display="https://podminky.urs.cz/item/CS_URS_2022_02/460821111"/>
    <hyperlink ref="F167" r:id="rId19" display="https://podminky.urs.cz/item/CS_URS_2022_02/460881612"/>
    <hyperlink ref="F171" r:id="rId20" display="https://podminky.urs.cz/item/CS_URS_2022_02/460911122"/>
    <hyperlink ref="F175" r:id="rId21" display="https://podminky.urs.cz/item/CS_URS_2022_02/460921222"/>
    <hyperlink ref="F179" r:id="rId22" display="https://podminky.urs.cz/item/CS_URS_2022_02/468021212"/>
    <hyperlink ref="F183" r:id="rId23" display="https://podminky.urs.cz/item/CS_URS_2022_02/468051121"/>
    <hyperlink ref="F187" r:id="rId24" display="https://podminky.urs.cz/item/CS_URS_2022_02/469972111"/>
    <hyperlink ref="F190" r:id="rId25" display="https://podminky.urs.cz/item/CS_URS_2022_02/469972121"/>
    <hyperlink ref="F193" r:id="rId26" display="https://podminky.urs.cz/item/CS_URS_2022_02/469973120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27"/>
</worksheet>
</file>

<file path=xl/worksheets/sheet19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4.16016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152</v>
      </c>
    </row>
    <row r="3" s="1" customFormat="1" ht="6.96" customHeight="1"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22"/>
      <c r="AT3" s="19" t="s">
        <v>85</v>
      </c>
    </row>
    <row r="4" s="1" customFormat="1" ht="24.96" customHeight="1">
      <c r="B4" s="22"/>
      <c r="D4" s="144" t="s">
        <v>174</v>
      </c>
      <c r="L4" s="22"/>
      <c r="M4" s="145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6" t="s">
        <v>16</v>
      </c>
      <c r="L6" s="22"/>
    </row>
    <row r="7" s="1" customFormat="1" ht="26.25" customHeight="1">
      <c r="B7" s="22"/>
      <c r="E7" s="147" t="str">
        <f>'Rekapitulace stavby'!K6</f>
        <v>PROJEKT NA STAVBU HALY PRO DEPONACI SILNIČNÍCH VOZIDEL JHV VE VOZOVNĚ STŘEŠOVICE</v>
      </c>
      <c r="F7" s="146"/>
      <c r="G7" s="146"/>
      <c r="H7" s="146"/>
      <c r="L7" s="22"/>
    </row>
    <row r="8" s="2" customFormat="1" ht="12" customHeight="1">
      <c r="A8" s="40"/>
      <c r="B8" s="46"/>
      <c r="C8" s="40"/>
      <c r="D8" s="146" t="s">
        <v>187</v>
      </c>
      <c r="E8" s="40"/>
      <c r="F8" s="40"/>
      <c r="G8" s="40"/>
      <c r="H8" s="40"/>
      <c r="I8" s="40"/>
      <c r="J8" s="40"/>
      <c r="K8" s="40"/>
      <c r="L8" s="148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</row>
    <row r="9" s="2" customFormat="1" ht="16.5" customHeight="1">
      <c r="A9" s="40"/>
      <c r="B9" s="46"/>
      <c r="C9" s="40"/>
      <c r="D9" s="40"/>
      <c r="E9" s="149" t="s">
        <v>6764</v>
      </c>
      <c r="F9" s="40"/>
      <c r="G9" s="40"/>
      <c r="H9" s="40"/>
      <c r="I9" s="40"/>
      <c r="J9" s="40"/>
      <c r="K9" s="40"/>
      <c r="L9" s="148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="2" customFormat="1">
      <c r="A10" s="40"/>
      <c r="B10" s="46"/>
      <c r="C10" s="40"/>
      <c r="D10" s="40"/>
      <c r="E10" s="40"/>
      <c r="F10" s="40"/>
      <c r="G10" s="40"/>
      <c r="H10" s="40"/>
      <c r="I10" s="40"/>
      <c r="J10" s="40"/>
      <c r="K10" s="40"/>
      <c r="L10" s="148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="2" customFormat="1" ht="12" customHeight="1">
      <c r="A11" s="40"/>
      <c r="B11" s="46"/>
      <c r="C11" s="40"/>
      <c r="D11" s="146" t="s">
        <v>18</v>
      </c>
      <c r="E11" s="40"/>
      <c r="F11" s="135" t="s">
        <v>19</v>
      </c>
      <c r="G11" s="40"/>
      <c r="H11" s="40"/>
      <c r="I11" s="146" t="s">
        <v>20</v>
      </c>
      <c r="J11" s="135" t="s">
        <v>19</v>
      </c>
      <c r="K11" s="40"/>
      <c r="L11" s="148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 ht="12" customHeight="1">
      <c r="A12" s="40"/>
      <c r="B12" s="46"/>
      <c r="C12" s="40"/>
      <c r="D12" s="146" t="s">
        <v>21</v>
      </c>
      <c r="E12" s="40"/>
      <c r="F12" s="135" t="s">
        <v>22</v>
      </c>
      <c r="G12" s="40"/>
      <c r="H12" s="40"/>
      <c r="I12" s="146" t="s">
        <v>23</v>
      </c>
      <c r="J12" s="150" t="str">
        <f>'Rekapitulace stavby'!AN8</f>
        <v>30. 1. 2023</v>
      </c>
      <c r="K12" s="40"/>
      <c r="L12" s="148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0.8" customHeight="1">
      <c r="A13" s="40"/>
      <c r="B13" s="46"/>
      <c r="C13" s="40"/>
      <c r="D13" s="40"/>
      <c r="E13" s="40"/>
      <c r="F13" s="40"/>
      <c r="G13" s="40"/>
      <c r="H13" s="40"/>
      <c r="I13" s="40"/>
      <c r="J13" s="40"/>
      <c r="K13" s="40"/>
      <c r="L13" s="148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 ht="12" customHeight="1">
      <c r="A14" s="40"/>
      <c r="B14" s="46"/>
      <c r="C14" s="40"/>
      <c r="D14" s="146" t="s">
        <v>25</v>
      </c>
      <c r="E14" s="40"/>
      <c r="F14" s="40"/>
      <c r="G14" s="40"/>
      <c r="H14" s="40"/>
      <c r="I14" s="146" t="s">
        <v>26</v>
      </c>
      <c r="J14" s="135" t="s">
        <v>27</v>
      </c>
      <c r="K14" s="40"/>
      <c r="L14" s="148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8" customHeight="1">
      <c r="A15" s="40"/>
      <c r="B15" s="46"/>
      <c r="C15" s="40"/>
      <c r="D15" s="40"/>
      <c r="E15" s="135" t="s">
        <v>28</v>
      </c>
      <c r="F15" s="40"/>
      <c r="G15" s="40"/>
      <c r="H15" s="40"/>
      <c r="I15" s="146" t="s">
        <v>29</v>
      </c>
      <c r="J15" s="135" t="s">
        <v>30</v>
      </c>
      <c r="K15" s="40"/>
      <c r="L15" s="148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6.96" customHeight="1">
      <c r="A16" s="40"/>
      <c r="B16" s="46"/>
      <c r="C16" s="40"/>
      <c r="D16" s="40"/>
      <c r="E16" s="40"/>
      <c r="F16" s="40"/>
      <c r="G16" s="40"/>
      <c r="H16" s="40"/>
      <c r="I16" s="40"/>
      <c r="J16" s="40"/>
      <c r="K16" s="40"/>
      <c r="L16" s="148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2" customHeight="1">
      <c r="A17" s="40"/>
      <c r="B17" s="46"/>
      <c r="C17" s="40"/>
      <c r="D17" s="146" t="s">
        <v>31</v>
      </c>
      <c r="E17" s="40"/>
      <c r="F17" s="40"/>
      <c r="G17" s="40"/>
      <c r="H17" s="40"/>
      <c r="I17" s="146" t="s">
        <v>26</v>
      </c>
      <c r="J17" s="35" t="str">
        <f>'Rekapitulace stavby'!AN13</f>
        <v>Vyplň údaj</v>
      </c>
      <c r="K17" s="40"/>
      <c r="L17" s="148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18" customHeight="1">
      <c r="A18" s="40"/>
      <c r="B18" s="46"/>
      <c r="C18" s="40"/>
      <c r="D18" s="40"/>
      <c r="E18" s="35" t="str">
        <f>'Rekapitulace stavby'!E14</f>
        <v>Vyplň údaj</v>
      </c>
      <c r="F18" s="135"/>
      <c r="G18" s="135"/>
      <c r="H18" s="135"/>
      <c r="I18" s="146" t="s">
        <v>29</v>
      </c>
      <c r="J18" s="35" t="str">
        <f>'Rekapitulace stavby'!AN14</f>
        <v>Vyplň údaj</v>
      </c>
      <c r="K18" s="40"/>
      <c r="L18" s="148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6.96" customHeight="1">
      <c r="A19" s="40"/>
      <c r="B19" s="46"/>
      <c r="C19" s="40"/>
      <c r="D19" s="40"/>
      <c r="E19" s="40"/>
      <c r="F19" s="40"/>
      <c r="G19" s="40"/>
      <c r="H19" s="40"/>
      <c r="I19" s="40"/>
      <c r="J19" s="40"/>
      <c r="K19" s="40"/>
      <c r="L19" s="148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12" customHeight="1">
      <c r="A20" s="40"/>
      <c r="B20" s="46"/>
      <c r="C20" s="40"/>
      <c r="D20" s="146" t="s">
        <v>33</v>
      </c>
      <c r="E20" s="40"/>
      <c r="F20" s="40"/>
      <c r="G20" s="40"/>
      <c r="H20" s="40"/>
      <c r="I20" s="146" t="s">
        <v>26</v>
      </c>
      <c r="J20" s="135" t="str">
        <f>IF('Rekapitulace stavby'!AN16="","",'Rekapitulace stavby'!AN16)</f>
        <v>04598555</v>
      </c>
      <c r="K20" s="40"/>
      <c r="L20" s="148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18" customHeight="1">
      <c r="A21" s="40"/>
      <c r="B21" s="46"/>
      <c r="C21" s="40"/>
      <c r="D21" s="40"/>
      <c r="E21" s="135" t="str">
        <f>IF('Rekapitulace stavby'!E17="","",'Rekapitulace stavby'!E17)</f>
        <v>SAGASTA, s.r.o.</v>
      </c>
      <c r="F21" s="40"/>
      <c r="G21" s="40"/>
      <c r="H21" s="40"/>
      <c r="I21" s="146" t="s">
        <v>29</v>
      </c>
      <c r="J21" s="135" t="str">
        <f>IF('Rekapitulace stavby'!AN17="","",'Rekapitulace stavby'!AN17)</f>
        <v xml:space="preserve">CZ04598555 </v>
      </c>
      <c r="K21" s="40"/>
      <c r="L21" s="148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6.96" customHeight="1">
      <c r="A22" s="40"/>
      <c r="B22" s="46"/>
      <c r="C22" s="40"/>
      <c r="D22" s="40"/>
      <c r="E22" s="40"/>
      <c r="F22" s="40"/>
      <c r="G22" s="40"/>
      <c r="H22" s="40"/>
      <c r="I22" s="40"/>
      <c r="J22" s="40"/>
      <c r="K22" s="40"/>
      <c r="L22" s="148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12" customHeight="1">
      <c r="A23" s="40"/>
      <c r="B23" s="46"/>
      <c r="C23" s="40"/>
      <c r="D23" s="146" t="s">
        <v>38</v>
      </c>
      <c r="E23" s="40"/>
      <c r="F23" s="40"/>
      <c r="G23" s="40"/>
      <c r="H23" s="40"/>
      <c r="I23" s="146" t="s">
        <v>26</v>
      </c>
      <c r="J23" s="135" t="str">
        <f>IF('Rekapitulace stavby'!AN19="","",'Rekapitulace stavby'!AN19)</f>
        <v/>
      </c>
      <c r="K23" s="40"/>
      <c r="L23" s="148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18" customHeight="1">
      <c r="A24" s="40"/>
      <c r="B24" s="46"/>
      <c r="C24" s="40"/>
      <c r="D24" s="40"/>
      <c r="E24" s="135" t="str">
        <f>IF('Rekapitulace stavby'!E20="","",'Rekapitulace stavby'!E20)</f>
        <v>Tomáš Krhutek</v>
      </c>
      <c r="F24" s="40"/>
      <c r="G24" s="40"/>
      <c r="H24" s="40"/>
      <c r="I24" s="146" t="s">
        <v>29</v>
      </c>
      <c r="J24" s="135" t="str">
        <f>IF('Rekapitulace stavby'!AN20="","",'Rekapitulace stavby'!AN20)</f>
        <v/>
      </c>
      <c r="K24" s="40"/>
      <c r="L24" s="148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6.96" customHeight="1">
      <c r="A25" s="40"/>
      <c r="B25" s="46"/>
      <c r="C25" s="40"/>
      <c r="D25" s="40"/>
      <c r="E25" s="40"/>
      <c r="F25" s="40"/>
      <c r="G25" s="40"/>
      <c r="H25" s="40"/>
      <c r="I25" s="40"/>
      <c r="J25" s="40"/>
      <c r="K25" s="40"/>
      <c r="L25" s="148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12" customHeight="1">
      <c r="A26" s="40"/>
      <c r="B26" s="46"/>
      <c r="C26" s="40"/>
      <c r="D26" s="146" t="s">
        <v>40</v>
      </c>
      <c r="E26" s="40"/>
      <c r="F26" s="40"/>
      <c r="G26" s="40"/>
      <c r="H26" s="40"/>
      <c r="I26" s="40"/>
      <c r="J26" s="40"/>
      <c r="K26" s="40"/>
      <c r="L26" s="148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8" customFormat="1" ht="16.5" customHeight="1">
      <c r="A27" s="151"/>
      <c r="B27" s="152"/>
      <c r="C27" s="151"/>
      <c r="D27" s="151"/>
      <c r="E27" s="153" t="s">
        <v>19</v>
      </c>
      <c r="F27" s="153"/>
      <c r="G27" s="153"/>
      <c r="H27" s="153"/>
      <c r="I27" s="151"/>
      <c r="J27" s="151"/>
      <c r="K27" s="151"/>
      <c r="L27" s="154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</row>
    <row r="28" s="2" customFormat="1" ht="6.96" customHeight="1">
      <c r="A28" s="40"/>
      <c r="B28" s="46"/>
      <c r="C28" s="40"/>
      <c r="D28" s="40"/>
      <c r="E28" s="40"/>
      <c r="F28" s="40"/>
      <c r="G28" s="40"/>
      <c r="H28" s="40"/>
      <c r="I28" s="40"/>
      <c r="J28" s="40"/>
      <c r="K28" s="40"/>
      <c r="L28" s="148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2" customFormat="1" ht="6.96" customHeight="1">
      <c r="A29" s="40"/>
      <c r="B29" s="46"/>
      <c r="C29" s="40"/>
      <c r="D29" s="156"/>
      <c r="E29" s="156"/>
      <c r="F29" s="156"/>
      <c r="G29" s="156"/>
      <c r="H29" s="156"/>
      <c r="I29" s="156"/>
      <c r="J29" s="156"/>
      <c r="K29" s="156"/>
      <c r="L29" s="148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s="2" customFormat="1" ht="25.44" customHeight="1">
      <c r="A30" s="40"/>
      <c r="B30" s="46"/>
      <c r="C30" s="40"/>
      <c r="D30" s="157" t="s">
        <v>42</v>
      </c>
      <c r="E30" s="40"/>
      <c r="F30" s="40"/>
      <c r="G30" s="40"/>
      <c r="H30" s="40"/>
      <c r="I30" s="40"/>
      <c r="J30" s="158">
        <f>ROUND(J85, 2)</f>
        <v>0</v>
      </c>
      <c r="K30" s="40"/>
      <c r="L30" s="148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2" customFormat="1" ht="6.96" customHeight="1">
      <c r="A31" s="40"/>
      <c r="B31" s="46"/>
      <c r="C31" s="40"/>
      <c r="D31" s="156"/>
      <c r="E31" s="156"/>
      <c r="F31" s="156"/>
      <c r="G31" s="156"/>
      <c r="H31" s="156"/>
      <c r="I31" s="156"/>
      <c r="J31" s="156"/>
      <c r="K31" s="156"/>
      <c r="L31" s="148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s="2" customFormat="1" ht="14.4" customHeight="1">
      <c r="A32" s="40"/>
      <c r="B32" s="46"/>
      <c r="C32" s="40"/>
      <c r="D32" s="40"/>
      <c r="E32" s="40"/>
      <c r="F32" s="159" t="s">
        <v>44</v>
      </c>
      <c r="G32" s="40"/>
      <c r="H32" s="40"/>
      <c r="I32" s="159" t="s">
        <v>43</v>
      </c>
      <c r="J32" s="159" t="s">
        <v>45</v>
      </c>
      <c r="K32" s="40"/>
      <c r="L32" s="148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14.4" customHeight="1">
      <c r="A33" s="40"/>
      <c r="B33" s="46"/>
      <c r="C33" s="40"/>
      <c r="D33" s="160" t="s">
        <v>46</v>
      </c>
      <c r="E33" s="146" t="s">
        <v>47</v>
      </c>
      <c r="F33" s="161">
        <f>ROUND((SUM(BE85:BE293)),  2)</f>
        <v>0</v>
      </c>
      <c r="G33" s="40"/>
      <c r="H33" s="40"/>
      <c r="I33" s="162">
        <v>0.20999999999999999</v>
      </c>
      <c r="J33" s="161">
        <f>ROUND(((SUM(BE85:BE293))*I33),  2)</f>
        <v>0</v>
      </c>
      <c r="K33" s="40"/>
      <c r="L33" s="148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14.4" customHeight="1">
      <c r="A34" s="40"/>
      <c r="B34" s="46"/>
      <c r="C34" s="40"/>
      <c r="D34" s="40"/>
      <c r="E34" s="146" t="s">
        <v>48</v>
      </c>
      <c r="F34" s="161">
        <f>ROUND((SUM(BF85:BF293)),  2)</f>
        <v>0</v>
      </c>
      <c r="G34" s="40"/>
      <c r="H34" s="40"/>
      <c r="I34" s="162">
        <v>0.14999999999999999</v>
      </c>
      <c r="J34" s="161">
        <f>ROUND(((SUM(BF85:BF293))*I34),  2)</f>
        <v>0</v>
      </c>
      <c r="K34" s="40"/>
      <c r="L34" s="148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hidden="1" s="2" customFormat="1" ht="14.4" customHeight="1">
      <c r="A35" s="40"/>
      <c r="B35" s="46"/>
      <c r="C35" s="40"/>
      <c r="D35" s="40"/>
      <c r="E35" s="146" t="s">
        <v>49</v>
      </c>
      <c r="F35" s="161">
        <f>ROUND((SUM(BG85:BG293)),  2)</f>
        <v>0</v>
      </c>
      <c r="G35" s="40"/>
      <c r="H35" s="40"/>
      <c r="I35" s="162">
        <v>0.20999999999999999</v>
      </c>
      <c r="J35" s="161">
        <f>0</f>
        <v>0</v>
      </c>
      <c r="K35" s="40"/>
      <c r="L35" s="148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hidden="1" s="2" customFormat="1" ht="14.4" customHeight="1">
      <c r="A36" s="40"/>
      <c r="B36" s="46"/>
      <c r="C36" s="40"/>
      <c r="D36" s="40"/>
      <c r="E36" s="146" t="s">
        <v>50</v>
      </c>
      <c r="F36" s="161">
        <f>ROUND((SUM(BH85:BH293)),  2)</f>
        <v>0</v>
      </c>
      <c r="G36" s="40"/>
      <c r="H36" s="40"/>
      <c r="I36" s="162">
        <v>0.14999999999999999</v>
      </c>
      <c r="J36" s="161">
        <f>0</f>
        <v>0</v>
      </c>
      <c r="K36" s="40"/>
      <c r="L36" s="148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46" t="s">
        <v>51</v>
      </c>
      <c r="F37" s="161">
        <f>ROUND((SUM(BI85:BI293)),  2)</f>
        <v>0</v>
      </c>
      <c r="G37" s="40"/>
      <c r="H37" s="40"/>
      <c r="I37" s="162">
        <v>0</v>
      </c>
      <c r="J37" s="161">
        <f>0</f>
        <v>0</v>
      </c>
      <c r="K37" s="40"/>
      <c r="L37" s="148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s="2" customFormat="1" ht="6.96" customHeight="1">
      <c r="A38" s="40"/>
      <c r="B38" s="46"/>
      <c r="C38" s="40"/>
      <c r="D38" s="40"/>
      <c r="E38" s="40"/>
      <c r="F38" s="40"/>
      <c r="G38" s="40"/>
      <c r="H38" s="40"/>
      <c r="I38" s="40"/>
      <c r="J38" s="40"/>
      <c r="K38" s="40"/>
      <c r="L38" s="148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s="2" customFormat="1" ht="25.44" customHeight="1">
      <c r="A39" s="40"/>
      <c r="B39" s="46"/>
      <c r="C39" s="163"/>
      <c r="D39" s="164" t="s">
        <v>52</v>
      </c>
      <c r="E39" s="165"/>
      <c r="F39" s="165"/>
      <c r="G39" s="166" t="s">
        <v>53</v>
      </c>
      <c r="H39" s="167" t="s">
        <v>54</v>
      </c>
      <c r="I39" s="165"/>
      <c r="J39" s="168">
        <f>SUM(J30:J37)</f>
        <v>0</v>
      </c>
      <c r="K39" s="169"/>
      <c r="L39" s="148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s="2" customFormat="1" ht="14.4" customHeight="1">
      <c r="A40" s="40"/>
      <c r="B40" s="170"/>
      <c r="C40" s="171"/>
      <c r="D40" s="171"/>
      <c r="E40" s="171"/>
      <c r="F40" s="171"/>
      <c r="G40" s="171"/>
      <c r="H40" s="171"/>
      <c r="I40" s="171"/>
      <c r="J40" s="171"/>
      <c r="K40" s="171"/>
      <c r="L40" s="148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4" s="2" customFormat="1" ht="6.96" customHeight="1">
      <c r="A44" s="40"/>
      <c r="B44" s="172"/>
      <c r="C44" s="173"/>
      <c r="D44" s="173"/>
      <c r="E44" s="173"/>
      <c r="F44" s="173"/>
      <c r="G44" s="173"/>
      <c r="H44" s="173"/>
      <c r="I44" s="173"/>
      <c r="J44" s="173"/>
      <c r="K44" s="173"/>
      <c r="L44" s="148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 s="2" customFormat="1" ht="24.96" customHeight="1">
      <c r="A45" s="40"/>
      <c r="B45" s="41"/>
      <c r="C45" s="25" t="s">
        <v>284</v>
      </c>
      <c r="D45" s="42"/>
      <c r="E45" s="42"/>
      <c r="F45" s="42"/>
      <c r="G45" s="42"/>
      <c r="H45" s="42"/>
      <c r="I45" s="42"/>
      <c r="J45" s="42"/>
      <c r="K45" s="42"/>
      <c r="L45" s="148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 s="2" customFormat="1" ht="6.96" customHeight="1">
      <c r="A46" s="40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148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s="2" customFormat="1" ht="12" customHeight="1">
      <c r="A47" s="40"/>
      <c r="B47" s="41"/>
      <c r="C47" s="34" t="s">
        <v>16</v>
      </c>
      <c r="D47" s="42"/>
      <c r="E47" s="42"/>
      <c r="F47" s="42"/>
      <c r="G47" s="42"/>
      <c r="H47" s="42"/>
      <c r="I47" s="42"/>
      <c r="J47" s="42"/>
      <c r="K47" s="42"/>
      <c r="L47" s="148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s="2" customFormat="1" ht="26.25" customHeight="1">
      <c r="A48" s="40"/>
      <c r="B48" s="41"/>
      <c r="C48" s="42"/>
      <c r="D48" s="42"/>
      <c r="E48" s="174" t="str">
        <f>E7</f>
        <v>PROJEKT NA STAVBU HALY PRO DEPONACI SILNIČNÍCH VOZIDEL JHV VE VOZOVNĚ STŘEŠOVICE</v>
      </c>
      <c r="F48" s="34"/>
      <c r="G48" s="34"/>
      <c r="H48" s="34"/>
      <c r="I48" s="42"/>
      <c r="J48" s="42"/>
      <c r="K48" s="42"/>
      <c r="L48" s="148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12" customHeight="1">
      <c r="A49" s="40"/>
      <c r="B49" s="41"/>
      <c r="C49" s="34" t="s">
        <v>187</v>
      </c>
      <c r="D49" s="42"/>
      <c r="E49" s="42"/>
      <c r="F49" s="42"/>
      <c r="G49" s="42"/>
      <c r="H49" s="42"/>
      <c r="I49" s="42"/>
      <c r="J49" s="42"/>
      <c r="K49" s="42"/>
      <c r="L49" s="148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16.5" customHeight="1">
      <c r="A50" s="40"/>
      <c r="B50" s="41"/>
      <c r="C50" s="42"/>
      <c r="D50" s="42"/>
      <c r="E50" s="71" t="str">
        <f>E9</f>
        <v>SO 12 - ODVODNĚNÍ TT - MTP</v>
      </c>
      <c r="F50" s="42"/>
      <c r="G50" s="42"/>
      <c r="H50" s="42"/>
      <c r="I50" s="42"/>
      <c r="J50" s="42"/>
      <c r="K50" s="42"/>
      <c r="L50" s="148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2" customFormat="1" ht="6.96" customHeight="1">
      <c r="A51" s="40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148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s="2" customFormat="1" ht="12" customHeight="1">
      <c r="A52" s="40"/>
      <c r="B52" s="41"/>
      <c r="C52" s="34" t="s">
        <v>21</v>
      </c>
      <c r="D52" s="42"/>
      <c r="E52" s="42"/>
      <c r="F52" s="29" t="str">
        <f>F12</f>
        <v xml:space="preserve">Patočkova č.p. 132 a 460, Na Ořechovce č.p. 1062 </v>
      </c>
      <c r="G52" s="42"/>
      <c r="H52" s="42"/>
      <c r="I52" s="34" t="s">
        <v>23</v>
      </c>
      <c r="J52" s="74" t="str">
        <f>IF(J12="","",J12)</f>
        <v>30. 1. 2023</v>
      </c>
      <c r="K52" s="42"/>
      <c r="L52" s="148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2" customFormat="1" ht="6.96" customHeight="1">
      <c r="A53" s="40"/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148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s="2" customFormat="1" ht="15.15" customHeight="1">
      <c r="A54" s="40"/>
      <c r="B54" s="41"/>
      <c r="C54" s="34" t="s">
        <v>25</v>
      </c>
      <c r="D54" s="42"/>
      <c r="E54" s="42"/>
      <c r="F54" s="29" t="str">
        <f>E15</f>
        <v>Dopravní podnik hl. m. Prahy, akciová společnost</v>
      </c>
      <c r="G54" s="42"/>
      <c r="H54" s="42"/>
      <c r="I54" s="34" t="s">
        <v>33</v>
      </c>
      <c r="J54" s="38" t="str">
        <f>E21</f>
        <v>SAGASTA, s.r.o.</v>
      </c>
      <c r="K54" s="42"/>
      <c r="L54" s="148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s="2" customFormat="1" ht="15.15" customHeight="1">
      <c r="A55" s="40"/>
      <c r="B55" s="41"/>
      <c r="C55" s="34" t="s">
        <v>31</v>
      </c>
      <c r="D55" s="42"/>
      <c r="E55" s="42"/>
      <c r="F55" s="29" t="str">
        <f>IF(E18="","",E18)</f>
        <v>Vyplň údaj</v>
      </c>
      <c r="G55" s="42"/>
      <c r="H55" s="42"/>
      <c r="I55" s="34" t="s">
        <v>38</v>
      </c>
      <c r="J55" s="38" t="str">
        <f>E24</f>
        <v>Tomáš Krhutek</v>
      </c>
      <c r="K55" s="42"/>
      <c r="L55" s="148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s="2" customFormat="1" ht="10.32" customHeight="1">
      <c r="A56" s="40"/>
      <c r="B56" s="41"/>
      <c r="C56" s="42"/>
      <c r="D56" s="42"/>
      <c r="E56" s="42"/>
      <c r="F56" s="42"/>
      <c r="G56" s="42"/>
      <c r="H56" s="42"/>
      <c r="I56" s="42"/>
      <c r="J56" s="42"/>
      <c r="K56" s="42"/>
      <c r="L56" s="148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29.28" customHeight="1">
      <c r="A57" s="40"/>
      <c r="B57" s="41"/>
      <c r="C57" s="175" t="s">
        <v>285</v>
      </c>
      <c r="D57" s="176"/>
      <c r="E57" s="176"/>
      <c r="F57" s="176"/>
      <c r="G57" s="176"/>
      <c r="H57" s="176"/>
      <c r="I57" s="176"/>
      <c r="J57" s="177" t="s">
        <v>286</v>
      </c>
      <c r="K57" s="176"/>
      <c r="L57" s="148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0.32" customHeight="1">
      <c r="A58" s="40"/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148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22.8" customHeight="1">
      <c r="A59" s="40"/>
      <c r="B59" s="41"/>
      <c r="C59" s="178" t="s">
        <v>74</v>
      </c>
      <c r="D59" s="42"/>
      <c r="E59" s="42"/>
      <c r="F59" s="42"/>
      <c r="G59" s="42"/>
      <c r="H59" s="42"/>
      <c r="I59" s="42"/>
      <c r="J59" s="104">
        <f>J85</f>
        <v>0</v>
      </c>
      <c r="K59" s="42"/>
      <c r="L59" s="148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U59" s="19" t="s">
        <v>287</v>
      </c>
    </row>
    <row r="60" s="9" customFormat="1" ht="24.96" customHeight="1">
      <c r="A60" s="9"/>
      <c r="B60" s="179"/>
      <c r="C60" s="180"/>
      <c r="D60" s="181" t="s">
        <v>288</v>
      </c>
      <c r="E60" s="182"/>
      <c r="F60" s="182"/>
      <c r="G60" s="182"/>
      <c r="H60" s="182"/>
      <c r="I60" s="182"/>
      <c r="J60" s="183">
        <f>J86</f>
        <v>0</v>
      </c>
      <c r="K60" s="180"/>
      <c r="L60" s="184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="10" customFormat="1" ht="19.92" customHeight="1">
      <c r="A61" s="10"/>
      <c r="B61" s="185"/>
      <c r="C61" s="127"/>
      <c r="D61" s="186" t="s">
        <v>289</v>
      </c>
      <c r="E61" s="187"/>
      <c r="F61" s="187"/>
      <c r="G61" s="187"/>
      <c r="H61" s="187"/>
      <c r="I61" s="187"/>
      <c r="J61" s="188">
        <f>J87</f>
        <v>0</v>
      </c>
      <c r="K61" s="127"/>
      <c r="L61" s="189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s="10" customFormat="1" ht="19.92" customHeight="1">
      <c r="A62" s="10"/>
      <c r="B62" s="185"/>
      <c r="C62" s="127"/>
      <c r="D62" s="186" t="s">
        <v>291</v>
      </c>
      <c r="E62" s="187"/>
      <c r="F62" s="187"/>
      <c r="G62" s="187"/>
      <c r="H62" s="187"/>
      <c r="I62" s="187"/>
      <c r="J62" s="188">
        <f>J179</f>
        <v>0</v>
      </c>
      <c r="K62" s="127"/>
      <c r="L62" s="189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s="10" customFormat="1" ht="19.92" customHeight="1">
      <c r="A63" s="10"/>
      <c r="B63" s="185"/>
      <c r="C63" s="127"/>
      <c r="D63" s="186" t="s">
        <v>292</v>
      </c>
      <c r="E63" s="187"/>
      <c r="F63" s="187"/>
      <c r="G63" s="187"/>
      <c r="H63" s="187"/>
      <c r="I63" s="187"/>
      <c r="J63" s="188">
        <f>J180</f>
        <v>0</v>
      </c>
      <c r="K63" s="127"/>
      <c r="L63" s="189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 s="10" customFormat="1" ht="19.92" customHeight="1">
      <c r="A64" s="10"/>
      <c r="B64" s="185"/>
      <c r="C64" s="127"/>
      <c r="D64" s="186" t="s">
        <v>294</v>
      </c>
      <c r="E64" s="187"/>
      <c r="F64" s="187"/>
      <c r="G64" s="187"/>
      <c r="H64" s="187"/>
      <c r="I64" s="187"/>
      <c r="J64" s="188">
        <f>J187</f>
        <v>0</v>
      </c>
      <c r="K64" s="127"/>
      <c r="L64" s="189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s="10" customFormat="1" ht="19.92" customHeight="1">
      <c r="A65" s="10"/>
      <c r="B65" s="185"/>
      <c r="C65" s="127"/>
      <c r="D65" s="186" t="s">
        <v>297</v>
      </c>
      <c r="E65" s="187"/>
      <c r="F65" s="187"/>
      <c r="G65" s="187"/>
      <c r="H65" s="187"/>
      <c r="I65" s="187"/>
      <c r="J65" s="188">
        <f>J290</f>
        <v>0</v>
      </c>
      <c r="K65" s="127"/>
      <c r="L65" s="189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s="2" customFormat="1" ht="21.84" customHeight="1">
      <c r="A66" s="40"/>
      <c r="B66" s="41"/>
      <c r="C66" s="42"/>
      <c r="D66" s="42"/>
      <c r="E66" s="42"/>
      <c r="F66" s="42"/>
      <c r="G66" s="42"/>
      <c r="H66" s="42"/>
      <c r="I66" s="42"/>
      <c r="J66" s="42"/>
      <c r="K66" s="42"/>
      <c r="L66" s="148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 s="2" customFormat="1" ht="6.96" customHeight="1">
      <c r="A67" s="40"/>
      <c r="B67" s="61"/>
      <c r="C67" s="62"/>
      <c r="D67" s="62"/>
      <c r="E67" s="62"/>
      <c r="F67" s="62"/>
      <c r="G67" s="62"/>
      <c r="H67" s="62"/>
      <c r="I67" s="62"/>
      <c r="J67" s="62"/>
      <c r="K67" s="62"/>
      <c r="L67" s="148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</row>
    <row r="71" s="2" customFormat="1" ht="6.96" customHeight="1">
      <c r="A71" s="40"/>
      <c r="B71" s="63"/>
      <c r="C71" s="64"/>
      <c r="D71" s="64"/>
      <c r="E71" s="64"/>
      <c r="F71" s="64"/>
      <c r="G71" s="64"/>
      <c r="H71" s="64"/>
      <c r="I71" s="64"/>
      <c r="J71" s="64"/>
      <c r="K71" s="64"/>
      <c r="L71" s="148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</row>
    <row r="72" s="2" customFormat="1" ht="24.96" customHeight="1">
      <c r="A72" s="40"/>
      <c r="B72" s="41"/>
      <c r="C72" s="25" t="s">
        <v>319</v>
      </c>
      <c r="D72" s="42"/>
      <c r="E72" s="42"/>
      <c r="F72" s="42"/>
      <c r="G72" s="42"/>
      <c r="H72" s="42"/>
      <c r="I72" s="42"/>
      <c r="J72" s="42"/>
      <c r="K72" s="42"/>
      <c r="L72" s="148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</row>
    <row r="73" s="2" customFormat="1" ht="6.96" customHeight="1">
      <c r="A73" s="40"/>
      <c r="B73" s="41"/>
      <c r="C73" s="42"/>
      <c r="D73" s="42"/>
      <c r="E73" s="42"/>
      <c r="F73" s="42"/>
      <c r="G73" s="42"/>
      <c r="H73" s="42"/>
      <c r="I73" s="42"/>
      <c r="J73" s="42"/>
      <c r="K73" s="42"/>
      <c r="L73" s="148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 s="2" customFormat="1" ht="12" customHeight="1">
      <c r="A74" s="40"/>
      <c r="B74" s="41"/>
      <c r="C74" s="34" t="s">
        <v>16</v>
      </c>
      <c r="D74" s="42"/>
      <c r="E74" s="42"/>
      <c r="F74" s="42"/>
      <c r="G74" s="42"/>
      <c r="H74" s="42"/>
      <c r="I74" s="42"/>
      <c r="J74" s="42"/>
      <c r="K74" s="42"/>
      <c r="L74" s="148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 s="2" customFormat="1" ht="26.25" customHeight="1">
      <c r="A75" s="40"/>
      <c r="B75" s="41"/>
      <c r="C75" s="42"/>
      <c r="D75" s="42"/>
      <c r="E75" s="174" t="str">
        <f>E7</f>
        <v>PROJEKT NA STAVBU HALY PRO DEPONACI SILNIČNÍCH VOZIDEL JHV VE VOZOVNĚ STŘEŠOVICE</v>
      </c>
      <c r="F75" s="34"/>
      <c r="G75" s="34"/>
      <c r="H75" s="34"/>
      <c r="I75" s="42"/>
      <c r="J75" s="42"/>
      <c r="K75" s="42"/>
      <c r="L75" s="148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 s="2" customFormat="1" ht="12" customHeight="1">
      <c r="A76" s="40"/>
      <c r="B76" s="41"/>
      <c r="C76" s="34" t="s">
        <v>187</v>
      </c>
      <c r="D76" s="42"/>
      <c r="E76" s="42"/>
      <c r="F76" s="42"/>
      <c r="G76" s="42"/>
      <c r="H76" s="42"/>
      <c r="I76" s="42"/>
      <c r="J76" s="42"/>
      <c r="K76" s="42"/>
      <c r="L76" s="148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 s="2" customFormat="1" ht="16.5" customHeight="1">
      <c r="A77" s="40"/>
      <c r="B77" s="41"/>
      <c r="C77" s="42"/>
      <c r="D77" s="42"/>
      <c r="E77" s="71" t="str">
        <f>E9</f>
        <v>SO 12 - ODVODNĚNÍ TT - MTP</v>
      </c>
      <c r="F77" s="42"/>
      <c r="G77" s="42"/>
      <c r="H77" s="42"/>
      <c r="I77" s="42"/>
      <c r="J77" s="42"/>
      <c r="K77" s="42"/>
      <c r="L77" s="148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 s="2" customFormat="1" ht="6.96" customHeight="1">
      <c r="A78" s="40"/>
      <c r="B78" s="41"/>
      <c r="C78" s="42"/>
      <c r="D78" s="42"/>
      <c r="E78" s="42"/>
      <c r="F78" s="42"/>
      <c r="G78" s="42"/>
      <c r="H78" s="42"/>
      <c r="I78" s="42"/>
      <c r="J78" s="42"/>
      <c r="K78" s="42"/>
      <c r="L78" s="148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2" customFormat="1" ht="12" customHeight="1">
      <c r="A79" s="40"/>
      <c r="B79" s="41"/>
      <c r="C79" s="34" t="s">
        <v>21</v>
      </c>
      <c r="D79" s="42"/>
      <c r="E79" s="42"/>
      <c r="F79" s="29" t="str">
        <f>F12</f>
        <v xml:space="preserve">Patočkova č.p. 132 a 460, Na Ořechovce č.p. 1062 </v>
      </c>
      <c r="G79" s="42"/>
      <c r="H79" s="42"/>
      <c r="I79" s="34" t="s">
        <v>23</v>
      </c>
      <c r="J79" s="74" t="str">
        <f>IF(J12="","",J12)</f>
        <v>30. 1. 2023</v>
      </c>
      <c r="K79" s="42"/>
      <c r="L79" s="148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6.96" customHeight="1">
      <c r="A80" s="40"/>
      <c r="B80" s="41"/>
      <c r="C80" s="42"/>
      <c r="D80" s="42"/>
      <c r="E80" s="42"/>
      <c r="F80" s="42"/>
      <c r="G80" s="42"/>
      <c r="H80" s="42"/>
      <c r="I80" s="42"/>
      <c r="J80" s="42"/>
      <c r="K80" s="42"/>
      <c r="L80" s="148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15.15" customHeight="1">
      <c r="A81" s="40"/>
      <c r="B81" s="41"/>
      <c r="C81" s="34" t="s">
        <v>25</v>
      </c>
      <c r="D81" s="42"/>
      <c r="E81" s="42"/>
      <c r="F81" s="29" t="str">
        <f>E15</f>
        <v>Dopravní podnik hl. m. Prahy, akciová společnost</v>
      </c>
      <c r="G81" s="42"/>
      <c r="H81" s="42"/>
      <c r="I81" s="34" t="s">
        <v>33</v>
      </c>
      <c r="J81" s="38" t="str">
        <f>E21</f>
        <v>SAGASTA, s.r.o.</v>
      </c>
      <c r="K81" s="42"/>
      <c r="L81" s="148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15.15" customHeight="1">
      <c r="A82" s="40"/>
      <c r="B82" s="41"/>
      <c r="C82" s="34" t="s">
        <v>31</v>
      </c>
      <c r="D82" s="42"/>
      <c r="E82" s="42"/>
      <c r="F82" s="29" t="str">
        <f>IF(E18="","",E18)</f>
        <v>Vyplň údaj</v>
      </c>
      <c r="G82" s="42"/>
      <c r="H82" s="42"/>
      <c r="I82" s="34" t="s">
        <v>38</v>
      </c>
      <c r="J82" s="38" t="str">
        <f>E24</f>
        <v>Tomáš Krhutek</v>
      </c>
      <c r="K82" s="42"/>
      <c r="L82" s="148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2" customFormat="1" ht="10.32" customHeight="1">
      <c r="A83" s="40"/>
      <c r="B83" s="41"/>
      <c r="C83" s="42"/>
      <c r="D83" s="42"/>
      <c r="E83" s="42"/>
      <c r="F83" s="42"/>
      <c r="G83" s="42"/>
      <c r="H83" s="42"/>
      <c r="I83" s="42"/>
      <c r="J83" s="42"/>
      <c r="K83" s="42"/>
      <c r="L83" s="148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="11" customFormat="1" ht="29.28" customHeight="1">
      <c r="A84" s="190"/>
      <c r="B84" s="191"/>
      <c r="C84" s="192" t="s">
        <v>320</v>
      </c>
      <c r="D84" s="193" t="s">
        <v>61</v>
      </c>
      <c r="E84" s="193" t="s">
        <v>57</v>
      </c>
      <c r="F84" s="193" t="s">
        <v>58</v>
      </c>
      <c r="G84" s="193" t="s">
        <v>321</v>
      </c>
      <c r="H84" s="193" t="s">
        <v>322</v>
      </c>
      <c r="I84" s="193" t="s">
        <v>323</v>
      </c>
      <c r="J84" s="193" t="s">
        <v>286</v>
      </c>
      <c r="K84" s="194" t="s">
        <v>324</v>
      </c>
      <c r="L84" s="195"/>
      <c r="M84" s="94" t="s">
        <v>19</v>
      </c>
      <c r="N84" s="95" t="s">
        <v>46</v>
      </c>
      <c r="O84" s="95" t="s">
        <v>325</v>
      </c>
      <c r="P84" s="95" t="s">
        <v>326</v>
      </c>
      <c r="Q84" s="95" t="s">
        <v>327</v>
      </c>
      <c r="R84" s="95" t="s">
        <v>328</v>
      </c>
      <c r="S84" s="95" t="s">
        <v>329</v>
      </c>
      <c r="T84" s="95" t="s">
        <v>330</v>
      </c>
      <c r="U84" s="96" t="s">
        <v>331</v>
      </c>
      <c r="V84" s="190"/>
      <c r="W84" s="190"/>
      <c r="X84" s="190"/>
      <c r="Y84" s="190"/>
      <c r="Z84" s="190"/>
      <c r="AA84" s="190"/>
      <c r="AB84" s="190"/>
      <c r="AC84" s="190"/>
      <c r="AD84" s="190"/>
      <c r="AE84" s="190"/>
    </row>
    <row r="85" s="2" customFormat="1" ht="22.8" customHeight="1">
      <c r="A85" s="40"/>
      <c r="B85" s="41"/>
      <c r="C85" s="101" t="s">
        <v>332</v>
      </c>
      <c r="D85" s="42"/>
      <c r="E85" s="42"/>
      <c r="F85" s="42"/>
      <c r="G85" s="42"/>
      <c r="H85" s="42"/>
      <c r="I85" s="42"/>
      <c r="J85" s="196">
        <f>BK85</f>
        <v>0</v>
      </c>
      <c r="K85" s="42"/>
      <c r="L85" s="46"/>
      <c r="M85" s="97"/>
      <c r="N85" s="197"/>
      <c r="O85" s="98"/>
      <c r="P85" s="198">
        <f>P86</f>
        <v>0</v>
      </c>
      <c r="Q85" s="98"/>
      <c r="R85" s="198">
        <f>R86</f>
        <v>340.54940540280001</v>
      </c>
      <c r="S85" s="98"/>
      <c r="T85" s="198">
        <f>T86</f>
        <v>0</v>
      </c>
      <c r="U85" s="99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T85" s="19" t="s">
        <v>75</v>
      </c>
      <c r="AU85" s="19" t="s">
        <v>287</v>
      </c>
      <c r="BK85" s="199">
        <f>BK86</f>
        <v>0</v>
      </c>
    </row>
    <row r="86" s="12" customFormat="1" ht="25.92" customHeight="1">
      <c r="A86" s="12"/>
      <c r="B86" s="200"/>
      <c r="C86" s="201"/>
      <c r="D86" s="202" t="s">
        <v>75</v>
      </c>
      <c r="E86" s="203" t="s">
        <v>333</v>
      </c>
      <c r="F86" s="203" t="s">
        <v>334</v>
      </c>
      <c r="G86" s="201"/>
      <c r="H86" s="201"/>
      <c r="I86" s="204"/>
      <c r="J86" s="205">
        <f>BK86</f>
        <v>0</v>
      </c>
      <c r="K86" s="201"/>
      <c r="L86" s="206"/>
      <c r="M86" s="207"/>
      <c r="N86" s="208"/>
      <c r="O86" s="208"/>
      <c r="P86" s="209">
        <f>P87+P179+P180+P187+P290</f>
        <v>0</v>
      </c>
      <c r="Q86" s="208"/>
      <c r="R86" s="209">
        <f>R87+R179+R180+R187+R290</f>
        <v>340.54940540280001</v>
      </c>
      <c r="S86" s="208"/>
      <c r="T86" s="209">
        <f>T87+T179+T180+T187+T290</f>
        <v>0</v>
      </c>
      <c r="U86" s="210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R86" s="211" t="s">
        <v>83</v>
      </c>
      <c r="AT86" s="212" t="s">
        <v>75</v>
      </c>
      <c r="AU86" s="212" t="s">
        <v>76</v>
      </c>
      <c r="AY86" s="211" t="s">
        <v>335</v>
      </c>
      <c r="BK86" s="213">
        <f>BK87+BK179+BK180+BK187+BK290</f>
        <v>0</v>
      </c>
    </row>
    <row r="87" s="12" customFormat="1" ht="22.8" customHeight="1">
      <c r="A87" s="12"/>
      <c r="B87" s="200"/>
      <c r="C87" s="201"/>
      <c r="D87" s="202" t="s">
        <v>75</v>
      </c>
      <c r="E87" s="214" t="s">
        <v>83</v>
      </c>
      <c r="F87" s="214" t="s">
        <v>336</v>
      </c>
      <c r="G87" s="201"/>
      <c r="H87" s="201"/>
      <c r="I87" s="204"/>
      <c r="J87" s="215">
        <f>BK87</f>
        <v>0</v>
      </c>
      <c r="K87" s="201"/>
      <c r="L87" s="206"/>
      <c r="M87" s="207"/>
      <c r="N87" s="208"/>
      <c r="O87" s="208"/>
      <c r="P87" s="209">
        <f>SUM(P88:P178)</f>
        <v>0</v>
      </c>
      <c r="Q87" s="208"/>
      <c r="R87" s="209">
        <f>SUM(R88:R178)</f>
        <v>303.71151112000001</v>
      </c>
      <c r="S87" s="208"/>
      <c r="T87" s="209">
        <f>SUM(T88:T178)</f>
        <v>0</v>
      </c>
      <c r="U87" s="210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R87" s="211" t="s">
        <v>83</v>
      </c>
      <c r="AT87" s="212" t="s">
        <v>75</v>
      </c>
      <c r="AU87" s="212" t="s">
        <v>83</v>
      </c>
      <c r="AY87" s="211" t="s">
        <v>335</v>
      </c>
      <c r="BK87" s="213">
        <f>SUM(BK88:BK178)</f>
        <v>0</v>
      </c>
    </row>
    <row r="88" s="2" customFormat="1" ht="21.75" customHeight="1">
      <c r="A88" s="40"/>
      <c r="B88" s="41"/>
      <c r="C88" s="216" t="s">
        <v>83</v>
      </c>
      <c r="D88" s="216" t="s">
        <v>337</v>
      </c>
      <c r="E88" s="217" t="s">
        <v>6765</v>
      </c>
      <c r="F88" s="218" t="s">
        <v>6766</v>
      </c>
      <c r="G88" s="219" t="s">
        <v>351</v>
      </c>
      <c r="H88" s="220">
        <v>574.71000000000004</v>
      </c>
      <c r="I88" s="221"/>
      <c r="J88" s="222">
        <f>ROUND(I88*H88,2)</f>
        <v>0</v>
      </c>
      <c r="K88" s="218" t="s">
        <v>341</v>
      </c>
      <c r="L88" s="46"/>
      <c r="M88" s="223" t="s">
        <v>19</v>
      </c>
      <c r="N88" s="224" t="s">
        <v>47</v>
      </c>
      <c r="O88" s="86"/>
      <c r="P88" s="225">
        <f>O88*H88</f>
        <v>0</v>
      </c>
      <c r="Q88" s="225">
        <v>0</v>
      </c>
      <c r="R88" s="225">
        <f>Q88*H88</f>
        <v>0</v>
      </c>
      <c r="S88" s="225">
        <v>0</v>
      </c>
      <c r="T88" s="225">
        <f>S88*H88</f>
        <v>0</v>
      </c>
      <c r="U88" s="226" t="s">
        <v>19</v>
      </c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R88" s="227" t="s">
        <v>103</v>
      </c>
      <c r="AT88" s="227" t="s">
        <v>337</v>
      </c>
      <c r="AU88" s="227" t="s">
        <v>85</v>
      </c>
      <c r="AY88" s="19" t="s">
        <v>335</v>
      </c>
      <c r="BE88" s="228">
        <f>IF(N88="základní",J88,0)</f>
        <v>0</v>
      </c>
      <c r="BF88" s="228">
        <f>IF(N88="snížená",J88,0)</f>
        <v>0</v>
      </c>
      <c r="BG88" s="228">
        <f>IF(N88="zákl. přenesená",J88,0)</f>
        <v>0</v>
      </c>
      <c r="BH88" s="228">
        <f>IF(N88="sníž. přenesená",J88,0)</f>
        <v>0</v>
      </c>
      <c r="BI88" s="228">
        <f>IF(N88="nulová",J88,0)</f>
        <v>0</v>
      </c>
      <c r="BJ88" s="19" t="s">
        <v>83</v>
      </c>
      <c r="BK88" s="228">
        <f>ROUND(I88*H88,2)</f>
        <v>0</v>
      </c>
      <c r="BL88" s="19" t="s">
        <v>103</v>
      </c>
      <c r="BM88" s="227" t="s">
        <v>85</v>
      </c>
    </row>
    <row r="89" s="2" customFormat="1">
      <c r="A89" s="40"/>
      <c r="B89" s="41"/>
      <c r="C89" s="42"/>
      <c r="D89" s="229" t="s">
        <v>343</v>
      </c>
      <c r="E89" s="42"/>
      <c r="F89" s="230" t="s">
        <v>6767</v>
      </c>
      <c r="G89" s="42"/>
      <c r="H89" s="42"/>
      <c r="I89" s="231"/>
      <c r="J89" s="42"/>
      <c r="K89" s="42"/>
      <c r="L89" s="46"/>
      <c r="M89" s="232"/>
      <c r="N89" s="233"/>
      <c r="O89" s="86"/>
      <c r="P89" s="86"/>
      <c r="Q89" s="86"/>
      <c r="R89" s="86"/>
      <c r="S89" s="86"/>
      <c r="T89" s="86"/>
      <c r="U89" s="87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T89" s="19" t="s">
        <v>343</v>
      </c>
      <c r="AU89" s="19" t="s">
        <v>85</v>
      </c>
    </row>
    <row r="90" s="2" customFormat="1">
      <c r="A90" s="40"/>
      <c r="B90" s="41"/>
      <c r="C90" s="42"/>
      <c r="D90" s="234" t="s">
        <v>345</v>
      </c>
      <c r="E90" s="42"/>
      <c r="F90" s="235" t="s">
        <v>6768</v>
      </c>
      <c r="G90" s="42"/>
      <c r="H90" s="42"/>
      <c r="I90" s="231"/>
      <c r="J90" s="42"/>
      <c r="K90" s="42"/>
      <c r="L90" s="46"/>
      <c r="M90" s="232"/>
      <c r="N90" s="233"/>
      <c r="O90" s="86"/>
      <c r="P90" s="86"/>
      <c r="Q90" s="86"/>
      <c r="R90" s="86"/>
      <c r="S90" s="86"/>
      <c r="T90" s="86"/>
      <c r="U90" s="87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T90" s="19" t="s">
        <v>345</v>
      </c>
      <c r="AU90" s="19" t="s">
        <v>85</v>
      </c>
    </row>
    <row r="91" s="14" customFormat="1">
      <c r="A91" s="14"/>
      <c r="B91" s="247"/>
      <c r="C91" s="248"/>
      <c r="D91" s="229" t="s">
        <v>347</v>
      </c>
      <c r="E91" s="249" t="s">
        <v>19</v>
      </c>
      <c r="F91" s="250" t="s">
        <v>6769</v>
      </c>
      <c r="G91" s="248"/>
      <c r="H91" s="249" t="s">
        <v>19</v>
      </c>
      <c r="I91" s="251"/>
      <c r="J91" s="248"/>
      <c r="K91" s="248"/>
      <c r="L91" s="252"/>
      <c r="M91" s="253"/>
      <c r="N91" s="254"/>
      <c r="O91" s="254"/>
      <c r="P91" s="254"/>
      <c r="Q91" s="254"/>
      <c r="R91" s="254"/>
      <c r="S91" s="254"/>
      <c r="T91" s="254"/>
      <c r="U91" s="255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T91" s="256" t="s">
        <v>347</v>
      </c>
      <c r="AU91" s="256" t="s">
        <v>85</v>
      </c>
      <c r="AV91" s="14" t="s">
        <v>83</v>
      </c>
      <c r="AW91" s="14" t="s">
        <v>37</v>
      </c>
      <c r="AX91" s="14" t="s">
        <v>76</v>
      </c>
      <c r="AY91" s="256" t="s">
        <v>335</v>
      </c>
    </row>
    <row r="92" s="13" customFormat="1">
      <c r="A92" s="13"/>
      <c r="B92" s="236"/>
      <c r="C92" s="237"/>
      <c r="D92" s="229" t="s">
        <v>347</v>
      </c>
      <c r="E92" s="238" t="s">
        <v>19</v>
      </c>
      <c r="F92" s="239" t="s">
        <v>6770</v>
      </c>
      <c r="G92" s="237"/>
      <c r="H92" s="240">
        <v>114.599</v>
      </c>
      <c r="I92" s="241"/>
      <c r="J92" s="237"/>
      <c r="K92" s="237"/>
      <c r="L92" s="242"/>
      <c r="M92" s="243"/>
      <c r="N92" s="244"/>
      <c r="O92" s="244"/>
      <c r="P92" s="244"/>
      <c r="Q92" s="244"/>
      <c r="R92" s="244"/>
      <c r="S92" s="244"/>
      <c r="T92" s="244"/>
      <c r="U92" s="245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T92" s="246" t="s">
        <v>347</v>
      </c>
      <c r="AU92" s="246" t="s">
        <v>85</v>
      </c>
      <c r="AV92" s="13" t="s">
        <v>85</v>
      </c>
      <c r="AW92" s="13" t="s">
        <v>37</v>
      </c>
      <c r="AX92" s="13" t="s">
        <v>76</v>
      </c>
      <c r="AY92" s="246" t="s">
        <v>335</v>
      </c>
    </row>
    <row r="93" s="14" customFormat="1">
      <c r="A93" s="14"/>
      <c r="B93" s="247"/>
      <c r="C93" s="248"/>
      <c r="D93" s="229" t="s">
        <v>347</v>
      </c>
      <c r="E93" s="249" t="s">
        <v>19</v>
      </c>
      <c r="F93" s="250" t="s">
        <v>6771</v>
      </c>
      <c r="G93" s="248"/>
      <c r="H93" s="249" t="s">
        <v>19</v>
      </c>
      <c r="I93" s="251"/>
      <c r="J93" s="248"/>
      <c r="K93" s="248"/>
      <c r="L93" s="252"/>
      <c r="M93" s="253"/>
      <c r="N93" s="254"/>
      <c r="O93" s="254"/>
      <c r="P93" s="254"/>
      <c r="Q93" s="254"/>
      <c r="R93" s="254"/>
      <c r="S93" s="254"/>
      <c r="T93" s="254"/>
      <c r="U93" s="255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T93" s="256" t="s">
        <v>347</v>
      </c>
      <c r="AU93" s="256" t="s">
        <v>85</v>
      </c>
      <c r="AV93" s="14" t="s">
        <v>83</v>
      </c>
      <c r="AW93" s="14" t="s">
        <v>37</v>
      </c>
      <c r="AX93" s="14" t="s">
        <v>76</v>
      </c>
      <c r="AY93" s="256" t="s">
        <v>335</v>
      </c>
    </row>
    <row r="94" s="13" customFormat="1">
      <c r="A94" s="13"/>
      <c r="B94" s="236"/>
      <c r="C94" s="237"/>
      <c r="D94" s="229" t="s">
        <v>347</v>
      </c>
      <c r="E94" s="238" t="s">
        <v>19</v>
      </c>
      <c r="F94" s="239" t="s">
        <v>6772</v>
      </c>
      <c r="G94" s="237"/>
      <c r="H94" s="240">
        <v>261.51100000000002</v>
      </c>
      <c r="I94" s="241"/>
      <c r="J94" s="237"/>
      <c r="K94" s="237"/>
      <c r="L94" s="242"/>
      <c r="M94" s="243"/>
      <c r="N94" s="244"/>
      <c r="O94" s="244"/>
      <c r="P94" s="244"/>
      <c r="Q94" s="244"/>
      <c r="R94" s="244"/>
      <c r="S94" s="244"/>
      <c r="T94" s="244"/>
      <c r="U94" s="245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T94" s="246" t="s">
        <v>347</v>
      </c>
      <c r="AU94" s="246" t="s">
        <v>85</v>
      </c>
      <c r="AV94" s="13" t="s">
        <v>85</v>
      </c>
      <c r="AW94" s="13" t="s">
        <v>37</v>
      </c>
      <c r="AX94" s="13" t="s">
        <v>76</v>
      </c>
      <c r="AY94" s="246" t="s">
        <v>335</v>
      </c>
    </row>
    <row r="95" s="14" customFormat="1">
      <c r="A95" s="14"/>
      <c r="B95" s="247"/>
      <c r="C95" s="248"/>
      <c r="D95" s="229" t="s">
        <v>347</v>
      </c>
      <c r="E95" s="249" t="s">
        <v>19</v>
      </c>
      <c r="F95" s="250" t="s">
        <v>6773</v>
      </c>
      <c r="G95" s="248"/>
      <c r="H95" s="249" t="s">
        <v>19</v>
      </c>
      <c r="I95" s="251"/>
      <c r="J95" s="248"/>
      <c r="K95" s="248"/>
      <c r="L95" s="252"/>
      <c r="M95" s="253"/>
      <c r="N95" s="254"/>
      <c r="O95" s="254"/>
      <c r="P95" s="254"/>
      <c r="Q95" s="254"/>
      <c r="R95" s="254"/>
      <c r="S95" s="254"/>
      <c r="T95" s="254"/>
      <c r="U95" s="255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T95" s="256" t="s">
        <v>347</v>
      </c>
      <c r="AU95" s="256" t="s">
        <v>85</v>
      </c>
      <c r="AV95" s="14" t="s">
        <v>83</v>
      </c>
      <c r="AW95" s="14" t="s">
        <v>37</v>
      </c>
      <c r="AX95" s="14" t="s">
        <v>76</v>
      </c>
      <c r="AY95" s="256" t="s">
        <v>335</v>
      </c>
    </row>
    <row r="96" s="13" customFormat="1">
      <c r="A96" s="13"/>
      <c r="B96" s="236"/>
      <c r="C96" s="237"/>
      <c r="D96" s="229" t="s">
        <v>347</v>
      </c>
      <c r="E96" s="238" t="s">
        <v>19</v>
      </c>
      <c r="F96" s="239" t="s">
        <v>6774</v>
      </c>
      <c r="G96" s="237"/>
      <c r="H96" s="240">
        <v>120.3</v>
      </c>
      <c r="I96" s="241"/>
      <c r="J96" s="237"/>
      <c r="K96" s="237"/>
      <c r="L96" s="242"/>
      <c r="M96" s="243"/>
      <c r="N96" s="244"/>
      <c r="O96" s="244"/>
      <c r="P96" s="244"/>
      <c r="Q96" s="244"/>
      <c r="R96" s="244"/>
      <c r="S96" s="244"/>
      <c r="T96" s="244"/>
      <c r="U96" s="245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T96" s="246" t="s">
        <v>347</v>
      </c>
      <c r="AU96" s="246" t="s">
        <v>85</v>
      </c>
      <c r="AV96" s="13" t="s">
        <v>85</v>
      </c>
      <c r="AW96" s="13" t="s">
        <v>37</v>
      </c>
      <c r="AX96" s="13" t="s">
        <v>76</v>
      </c>
      <c r="AY96" s="246" t="s">
        <v>335</v>
      </c>
    </row>
    <row r="97" s="14" customFormat="1">
      <c r="A97" s="14"/>
      <c r="B97" s="247"/>
      <c r="C97" s="248"/>
      <c r="D97" s="229" t="s">
        <v>347</v>
      </c>
      <c r="E97" s="249" t="s">
        <v>19</v>
      </c>
      <c r="F97" s="250" t="s">
        <v>6775</v>
      </c>
      <c r="G97" s="248"/>
      <c r="H97" s="249" t="s">
        <v>19</v>
      </c>
      <c r="I97" s="251"/>
      <c r="J97" s="248"/>
      <c r="K97" s="248"/>
      <c r="L97" s="252"/>
      <c r="M97" s="253"/>
      <c r="N97" s="254"/>
      <c r="O97" s="254"/>
      <c r="P97" s="254"/>
      <c r="Q97" s="254"/>
      <c r="R97" s="254"/>
      <c r="S97" s="254"/>
      <c r="T97" s="254"/>
      <c r="U97" s="255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T97" s="256" t="s">
        <v>347</v>
      </c>
      <c r="AU97" s="256" t="s">
        <v>85</v>
      </c>
      <c r="AV97" s="14" t="s">
        <v>83</v>
      </c>
      <c r="AW97" s="14" t="s">
        <v>37</v>
      </c>
      <c r="AX97" s="14" t="s">
        <v>76</v>
      </c>
      <c r="AY97" s="256" t="s">
        <v>335</v>
      </c>
    </row>
    <row r="98" s="13" customFormat="1">
      <c r="A98" s="13"/>
      <c r="B98" s="236"/>
      <c r="C98" s="237"/>
      <c r="D98" s="229" t="s">
        <v>347</v>
      </c>
      <c r="E98" s="238" t="s">
        <v>19</v>
      </c>
      <c r="F98" s="239" t="s">
        <v>6776</v>
      </c>
      <c r="G98" s="237"/>
      <c r="H98" s="240">
        <v>78.299999999999997</v>
      </c>
      <c r="I98" s="241"/>
      <c r="J98" s="237"/>
      <c r="K98" s="237"/>
      <c r="L98" s="242"/>
      <c r="M98" s="243"/>
      <c r="N98" s="244"/>
      <c r="O98" s="244"/>
      <c r="P98" s="244"/>
      <c r="Q98" s="244"/>
      <c r="R98" s="244"/>
      <c r="S98" s="244"/>
      <c r="T98" s="244"/>
      <c r="U98" s="245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T98" s="246" t="s">
        <v>347</v>
      </c>
      <c r="AU98" s="246" t="s">
        <v>85</v>
      </c>
      <c r="AV98" s="13" t="s">
        <v>85</v>
      </c>
      <c r="AW98" s="13" t="s">
        <v>37</v>
      </c>
      <c r="AX98" s="13" t="s">
        <v>76</v>
      </c>
      <c r="AY98" s="246" t="s">
        <v>335</v>
      </c>
    </row>
    <row r="99" s="15" customFormat="1">
      <c r="A99" s="15"/>
      <c r="B99" s="267"/>
      <c r="C99" s="268"/>
      <c r="D99" s="229" t="s">
        <v>347</v>
      </c>
      <c r="E99" s="269" t="s">
        <v>19</v>
      </c>
      <c r="F99" s="270" t="s">
        <v>462</v>
      </c>
      <c r="G99" s="268"/>
      <c r="H99" s="271">
        <v>574.71000000000004</v>
      </c>
      <c r="I99" s="272"/>
      <c r="J99" s="268"/>
      <c r="K99" s="268"/>
      <c r="L99" s="273"/>
      <c r="M99" s="274"/>
      <c r="N99" s="275"/>
      <c r="O99" s="275"/>
      <c r="P99" s="275"/>
      <c r="Q99" s="275"/>
      <c r="R99" s="275"/>
      <c r="S99" s="275"/>
      <c r="T99" s="275"/>
      <c r="U99" s="276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T99" s="277" t="s">
        <v>347</v>
      </c>
      <c r="AU99" s="277" t="s">
        <v>85</v>
      </c>
      <c r="AV99" s="15" t="s">
        <v>103</v>
      </c>
      <c r="AW99" s="15" t="s">
        <v>37</v>
      </c>
      <c r="AX99" s="15" t="s">
        <v>83</v>
      </c>
      <c r="AY99" s="277" t="s">
        <v>335</v>
      </c>
    </row>
    <row r="100" s="2" customFormat="1" ht="16.5" customHeight="1">
      <c r="A100" s="40"/>
      <c r="B100" s="41"/>
      <c r="C100" s="216" t="s">
        <v>85</v>
      </c>
      <c r="D100" s="216" t="s">
        <v>337</v>
      </c>
      <c r="E100" s="217" t="s">
        <v>6777</v>
      </c>
      <c r="F100" s="218" t="s">
        <v>6778</v>
      </c>
      <c r="G100" s="219" t="s">
        <v>351</v>
      </c>
      <c r="H100" s="220">
        <v>33.600000000000001</v>
      </c>
      <c r="I100" s="221"/>
      <c r="J100" s="222">
        <f>ROUND(I100*H100,2)</f>
        <v>0</v>
      </c>
      <c r="K100" s="218" t="s">
        <v>341</v>
      </c>
      <c r="L100" s="46"/>
      <c r="M100" s="223" t="s">
        <v>19</v>
      </c>
      <c r="N100" s="224" t="s">
        <v>47</v>
      </c>
      <c r="O100" s="86"/>
      <c r="P100" s="225">
        <f>O100*H100</f>
        <v>0</v>
      </c>
      <c r="Q100" s="225">
        <v>0</v>
      </c>
      <c r="R100" s="225">
        <f>Q100*H100</f>
        <v>0</v>
      </c>
      <c r="S100" s="225">
        <v>0</v>
      </c>
      <c r="T100" s="225">
        <f>S100*H100</f>
        <v>0</v>
      </c>
      <c r="U100" s="226" t="s">
        <v>19</v>
      </c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R100" s="227" t="s">
        <v>103</v>
      </c>
      <c r="AT100" s="227" t="s">
        <v>337</v>
      </c>
      <c r="AU100" s="227" t="s">
        <v>85</v>
      </c>
      <c r="AY100" s="19" t="s">
        <v>335</v>
      </c>
      <c r="BE100" s="228">
        <f>IF(N100="základní",J100,0)</f>
        <v>0</v>
      </c>
      <c r="BF100" s="228">
        <f>IF(N100="snížená",J100,0)</f>
        <v>0</v>
      </c>
      <c r="BG100" s="228">
        <f>IF(N100="zákl. přenesená",J100,0)</f>
        <v>0</v>
      </c>
      <c r="BH100" s="228">
        <f>IF(N100="sníž. přenesená",J100,0)</f>
        <v>0</v>
      </c>
      <c r="BI100" s="228">
        <f>IF(N100="nulová",J100,0)</f>
        <v>0</v>
      </c>
      <c r="BJ100" s="19" t="s">
        <v>83</v>
      </c>
      <c r="BK100" s="228">
        <f>ROUND(I100*H100,2)</f>
        <v>0</v>
      </c>
      <c r="BL100" s="19" t="s">
        <v>103</v>
      </c>
      <c r="BM100" s="227" t="s">
        <v>103</v>
      </c>
    </row>
    <row r="101" s="2" customFormat="1">
      <c r="A101" s="40"/>
      <c r="B101" s="41"/>
      <c r="C101" s="42"/>
      <c r="D101" s="229" t="s">
        <v>343</v>
      </c>
      <c r="E101" s="42"/>
      <c r="F101" s="230" t="s">
        <v>6779</v>
      </c>
      <c r="G101" s="42"/>
      <c r="H101" s="42"/>
      <c r="I101" s="231"/>
      <c r="J101" s="42"/>
      <c r="K101" s="42"/>
      <c r="L101" s="46"/>
      <c r="M101" s="232"/>
      <c r="N101" s="233"/>
      <c r="O101" s="86"/>
      <c r="P101" s="86"/>
      <c r="Q101" s="86"/>
      <c r="R101" s="86"/>
      <c r="S101" s="86"/>
      <c r="T101" s="86"/>
      <c r="U101" s="87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T101" s="19" t="s">
        <v>343</v>
      </c>
      <c r="AU101" s="19" t="s">
        <v>85</v>
      </c>
    </row>
    <row r="102" s="2" customFormat="1">
      <c r="A102" s="40"/>
      <c r="B102" s="41"/>
      <c r="C102" s="42"/>
      <c r="D102" s="234" t="s">
        <v>345</v>
      </c>
      <c r="E102" s="42"/>
      <c r="F102" s="235" t="s">
        <v>6780</v>
      </c>
      <c r="G102" s="42"/>
      <c r="H102" s="42"/>
      <c r="I102" s="231"/>
      <c r="J102" s="42"/>
      <c r="K102" s="42"/>
      <c r="L102" s="46"/>
      <c r="M102" s="232"/>
      <c r="N102" s="233"/>
      <c r="O102" s="86"/>
      <c r="P102" s="86"/>
      <c r="Q102" s="86"/>
      <c r="R102" s="86"/>
      <c r="S102" s="86"/>
      <c r="T102" s="86"/>
      <c r="U102" s="87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T102" s="19" t="s">
        <v>345</v>
      </c>
      <c r="AU102" s="19" t="s">
        <v>85</v>
      </c>
    </row>
    <row r="103" s="13" customFormat="1">
      <c r="A103" s="13"/>
      <c r="B103" s="236"/>
      <c r="C103" s="237"/>
      <c r="D103" s="229" t="s">
        <v>347</v>
      </c>
      <c r="E103" s="238" t="s">
        <v>19</v>
      </c>
      <c r="F103" s="239" t="s">
        <v>6781</v>
      </c>
      <c r="G103" s="237"/>
      <c r="H103" s="240">
        <v>33.600000000000001</v>
      </c>
      <c r="I103" s="241"/>
      <c r="J103" s="237"/>
      <c r="K103" s="237"/>
      <c r="L103" s="242"/>
      <c r="M103" s="243"/>
      <c r="N103" s="244"/>
      <c r="O103" s="244"/>
      <c r="P103" s="244"/>
      <c r="Q103" s="244"/>
      <c r="R103" s="244"/>
      <c r="S103" s="244"/>
      <c r="T103" s="244"/>
      <c r="U103" s="245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T103" s="246" t="s">
        <v>347</v>
      </c>
      <c r="AU103" s="246" t="s">
        <v>85</v>
      </c>
      <c r="AV103" s="13" t="s">
        <v>85</v>
      </c>
      <c r="AW103" s="13" t="s">
        <v>37</v>
      </c>
      <c r="AX103" s="13" t="s">
        <v>76</v>
      </c>
      <c r="AY103" s="246" t="s">
        <v>335</v>
      </c>
    </row>
    <row r="104" s="15" customFormat="1">
      <c r="A104" s="15"/>
      <c r="B104" s="267"/>
      <c r="C104" s="268"/>
      <c r="D104" s="229" t="s">
        <v>347</v>
      </c>
      <c r="E104" s="269" t="s">
        <v>19</v>
      </c>
      <c r="F104" s="270" t="s">
        <v>462</v>
      </c>
      <c r="G104" s="268"/>
      <c r="H104" s="271">
        <v>33.600000000000001</v>
      </c>
      <c r="I104" s="272"/>
      <c r="J104" s="268"/>
      <c r="K104" s="268"/>
      <c r="L104" s="273"/>
      <c r="M104" s="274"/>
      <c r="N104" s="275"/>
      <c r="O104" s="275"/>
      <c r="P104" s="275"/>
      <c r="Q104" s="275"/>
      <c r="R104" s="275"/>
      <c r="S104" s="275"/>
      <c r="T104" s="275"/>
      <c r="U104" s="276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T104" s="277" t="s">
        <v>347</v>
      </c>
      <c r="AU104" s="277" t="s">
        <v>85</v>
      </c>
      <c r="AV104" s="15" t="s">
        <v>103</v>
      </c>
      <c r="AW104" s="15" t="s">
        <v>37</v>
      </c>
      <c r="AX104" s="15" t="s">
        <v>83</v>
      </c>
      <c r="AY104" s="277" t="s">
        <v>335</v>
      </c>
    </row>
    <row r="105" s="2" customFormat="1" ht="16.5" customHeight="1">
      <c r="A105" s="40"/>
      <c r="B105" s="41"/>
      <c r="C105" s="216" t="s">
        <v>99</v>
      </c>
      <c r="D105" s="216" t="s">
        <v>337</v>
      </c>
      <c r="E105" s="217" t="s">
        <v>6782</v>
      </c>
      <c r="F105" s="218" t="s">
        <v>6783</v>
      </c>
      <c r="G105" s="219" t="s">
        <v>388</v>
      </c>
      <c r="H105" s="220">
        <v>376</v>
      </c>
      <c r="I105" s="221"/>
      <c r="J105" s="222">
        <f>ROUND(I105*H105,2)</f>
        <v>0</v>
      </c>
      <c r="K105" s="218" t="s">
        <v>341</v>
      </c>
      <c r="L105" s="46"/>
      <c r="M105" s="223" t="s">
        <v>19</v>
      </c>
      <c r="N105" s="224" t="s">
        <v>47</v>
      </c>
      <c r="O105" s="86"/>
      <c r="P105" s="225">
        <f>O105*H105</f>
        <v>0</v>
      </c>
      <c r="Q105" s="225">
        <v>0.00083850999999999999</v>
      </c>
      <c r="R105" s="225">
        <f>Q105*H105</f>
        <v>0.31527976000000002</v>
      </c>
      <c r="S105" s="225">
        <v>0</v>
      </c>
      <c r="T105" s="225">
        <f>S105*H105</f>
        <v>0</v>
      </c>
      <c r="U105" s="226" t="s">
        <v>19</v>
      </c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R105" s="227" t="s">
        <v>103</v>
      </c>
      <c r="AT105" s="227" t="s">
        <v>337</v>
      </c>
      <c r="AU105" s="227" t="s">
        <v>85</v>
      </c>
      <c r="AY105" s="19" t="s">
        <v>335</v>
      </c>
      <c r="BE105" s="228">
        <f>IF(N105="základní",J105,0)</f>
        <v>0</v>
      </c>
      <c r="BF105" s="228">
        <f>IF(N105="snížená",J105,0)</f>
        <v>0</v>
      </c>
      <c r="BG105" s="228">
        <f>IF(N105="zákl. přenesená",J105,0)</f>
        <v>0</v>
      </c>
      <c r="BH105" s="228">
        <f>IF(N105="sníž. přenesená",J105,0)</f>
        <v>0</v>
      </c>
      <c r="BI105" s="228">
        <f>IF(N105="nulová",J105,0)</f>
        <v>0</v>
      </c>
      <c r="BJ105" s="19" t="s">
        <v>83</v>
      </c>
      <c r="BK105" s="228">
        <f>ROUND(I105*H105,2)</f>
        <v>0</v>
      </c>
      <c r="BL105" s="19" t="s">
        <v>103</v>
      </c>
      <c r="BM105" s="227" t="s">
        <v>377</v>
      </c>
    </row>
    <row r="106" s="2" customFormat="1">
      <c r="A106" s="40"/>
      <c r="B106" s="41"/>
      <c r="C106" s="42"/>
      <c r="D106" s="229" t="s">
        <v>343</v>
      </c>
      <c r="E106" s="42"/>
      <c r="F106" s="230" t="s">
        <v>6784</v>
      </c>
      <c r="G106" s="42"/>
      <c r="H106" s="42"/>
      <c r="I106" s="231"/>
      <c r="J106" s="42"/>
      <c r="K106" s="42"/>
      <c r="L106" s="46"/>
      <c r="M106" s="232"/>
      <c r="N106" s="233"/>
      <c r="O106" s="86"/>
      <c r="P106" s="86"/>
      <c r="Q106" s="86"/>
      <c r="R106" s="86"/>
      <c r="S106" s="86"/>
      <c r="T106" s="86"/>
      <c r="U106" s="87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T106" s="19" t="s">
        <v>343</v>
      </c>
      <c r="AU106" s="19" t="s">
        <v>85</v>
      </c>
    </row>
    <row r="107" s="2" customFormat="1">
      <c r="A107" s="40"/>
      <c r="B107" s="41"/>
      <c r="C107" s="42"/>
      <c r="D107" s="234" t="s">
        <v>345</v>
      </c>
      <c r="E107" s="42"/>
      <c r="F107" s="235" t="s">
        <v>6785</v>
      </c>
      <c r="G107" s="42"/>
      <c r="H107" s="42"/>
      <c r="I107" s="231"/>
      <c r="J107" s="42"/>
      <c r="K107" s="42"/>
      <c r="L107" s="46"/>
      <c r="M107" s="232"/>
      <c r="N107" s="233"/>
      <c r="O107" s="86"/>
      <c r="P107" s="86"/>
      <c r="Q107" s="86"/>
      <c r="R107" s="86"/>
      <c r="S107" s="86"/>
      <c r="T107" s="86"/>
      <c r="U107" s="87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T107" s="19" t="s">
        <v>345</v>
      </c>
      <c r="AU107" s="19" t="s">
        <v>85</v>
      </c>
    </row>
    <row r="108" s="13" customFormat="1">
      <c r="A108" s="13"/>
      <c r="B108" s="236"/>
      <c r="C108" s="237"/>
      <c r="D108" s="229" t="s">
        <v>347</v>
      </c>
      <c r="E108" s="238" t="s">
        <v>19</v>
      </c>
      <c r="F108" s="239" t="s">
        <v>6786</v>
      </c>
      <c r="G108" s="237"/>
      <c r="H108" s="240">
        <v>208</v>
      </c>
      <c r="I108" s="241"/>
      <c r="J108" s="237"/>
      <c r="K108" s="237"/>
      <c r="L108" s="242"/>
      <c r="M108" s="243"/>
      <c r="N108" s="244"/>
      <c r="O108" s="244"/>
      <c r="P108" s="244"/>
      <c r="Q108" s="244"/>
      <c r="R108" s="244"/>
      <c r="S108" s="244"/>
      <c r="T108" s="244"/>
      <c r="U108" s="245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T108" s="246" t="s">
        <v>347</v>
      </c>
      <c r="AU108" s="246" t="s">
        <v>85</v>
      </c>
      <c r="AV108" s="13" t="s">
        <v>85</v>
      </c>
      <c r="AW108" s="13" t="s">
        <v>37</v>
      </c>
      <c r="AX108" s="13" t="s">
        <v>76</v>
      </c>
      <c r="AY108" s="246" t="s">
        <v>335</v>
      </c>
    </row>
    <row r="109" s="13" customFormat="1">
      <c r="A109" s="13"/>
      <c r="B109" s="236"/>
      <c r="C109" s="237"/>
      <c r="D109" s="229" t="s">
        <v>347</v>
      </c>
      <c r="E109" s="238" t="s">
        <v>19</v>
      </c>
      <c r="F109" s="239" t="s">
        <v>6787</v>
      </c>
      <c r="G109" s="237"/>
      <c r="H109" s="240">
        <v>168</v>
      </c>
      <c r="I109" s="241"/>
      <c r="J109" s="237"/>
      <c r="K109" s="237"/>
      <c r="L109" s="242"/>
      <c r="M109" s="243"/>
      <c r="N109" s="244"/>
      <c r="O109" s="244"/>
      <c r="P109" s="244"/>
      <c r="Q109" s="244"/>
      <c r="R109" s="244"/>
      <c r="S109" s="244"/>
      <c r="T109" s="244"/>
      <c r="U109" s="245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T109" s="246" t="s">
        <v>347</v>
      </c>
      <c r="AU109" s="246" t="s">
        <v>85</v>
      </c>
      <c r="AV109" s="13" t="s">
        <v>85</v>
      </c>
      <c r="AW109" s="13" t="s">
        <v>37</v>
      </c>
      <c r="AX109" s="13" t="s">
        <v>76</v>
      </c>
      <c r="AY109" s="246" t="s">
        <v>335</v>
      </c>
    </row>
    <row r="110" s="15" customFormat="1">
      <c r="A110" s="15"/>
      <c r="B110" s="267"/>
      <c r="C110" s="268"/>
      <c r="D110" s="229" t="s">
        <v>347</v>
      </c>
      <c r="E110" s="269" t="s">
        <v>19</v>
      </c>
      <c r="F110" s="270" t="s">
        <v>462</v>
      </c>
      <c r="G110" s="268"/>
      <c r="H110" s="271">
        <v>376</v>
      </c>
      <c r="I110" s="272"/>
      <c r="J110" s="268"/>
      <c r="K110" s="268"/>
      <c r="L110" s="273"/>
      <c r="M110" s="274"/>
      <c r="N110" s="275"/>
      <c r="O110" s="275"/>
      <c r="P110" s="275"/>
      <c r="Q110" s="275"/>
      <c r="R110" s="275"/>
      <c r="S110" s="275"/>
      <c r="T110" s="275"/>
      <c r="U110" s="276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T110" s="277" t="s">
        <v>347</v>
      </c>
      <c r="AU110" s="277" t="s">
        <v>85</v>
      </c>
      <c r="AV110" s="15" t="s">
        <v>103</v>
      </c>
      <c r="AW110" s="15" t="s">
        <v>37</v>
      </c>
      <c r="AX110" s="15" t="s">
        <v>83</v>
      </c>
      <c r="AY110" s="277" t="s">
        <v>335</v>
      </c>
    </row>
    <row r="111" s="2" customFormat="1" ht="16.5" customHeight="1">
      <c r="A111" s="40"/>
      <c r="B111" s="41"/>
      <c r="C111" s="216" t="s">
        <v>103</v>
      </c>
      <c r="D111" s="216" t="s">
        <v>337</v>
      </c>
      <c r="E111" s="217" t="s">
        <v>6788</v>
      </c>
      <c r="F111" s="218" t="s">
        <v>6789</v>
      </c>
      <c r="G111" s="219" t="s">
        <v>388</v>
      </c>
      <c r="H111" s="220">
        <v>476</v>
      </c>
      <c r="I111" s="221"/>
      <c r="J111" s="222">
        <f>ROUND(I111*H111,2)</f>
        <v>0</v>
      </c>
      <c r="K111" s="218" t="s">
        <v>341</v>
      </c>
      <c r="L111" s="46"/>
      <c r="M111" s="223" t="s">
        <v>19</v>
      </c>
      <c r="N111" s="224" t="s">
        <v>47</v>
      </c>
      <c r="O111" s="86"/>
      <c r="P111" s="225">
        <f>O111*H111</f>
        <v>0</v>
      </c>
      <c r="Q111" s="225">
        <v>0.0011853600000000001</v>
      </c>
      <c r="R111" s="225">
        <f>Q111*H111</f>
        <v>0.56423136000000007</v>
      </c>
      <c r="S111" s="225">
        <v>0</v>
      </c>
      <c r="T111" s="225">
        <f>S111*H111</f>
        <v>0</v>
      </c>
      <c r="U111" s="226" t="s">
        <v>19</v>
      </c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R111" s="227" t="s">
        <v>103</v>
      </c>
      <c r="AT111" s="227" t="s">
        <v>337</v>
      </c>
      <c r="AU111" s="227" t="s">
        <v>85</v>
      </c>
      <c r="AY111" s="19" t="s">
        <v>335</v>
      </c>
      <c r="BE111" s="228">
        <f>IF(N111="základní",J111,0)</f>
        <v>0</v>
      </c>
      <c r="BF111" s="228">
        <f>IF(N111="snížená",J111,0)</f>
        <v>0</v>
      </c>
      <c r="BG111" s="228">
        <f>IF(N111="zákl. přenesená",J111,0)</f>
        <v>0</v>
      </c>
      <c r="BH111" s="228">
        <f>IF(N111="sníž. přenesená",J111,0)</f>
        <v>0</v>
      </c>
      <c r="BI111" s="228">
        <f>IF(N111="nulová",J111,0)</f>
        <v>0</v>
      </c>
      <c r="BJ111" s="19" t="s">
        <v>83</v>
      </c>
      <c r="BK111" s="228">
        <f>ROUND(I111*H111,2)</f>
        <v>0</v>
      </c>
      <c r="BL111" s="19" t="s">
        <v>103</v>
      </c>
      <c r="BM111" s="227" t="s">
        <v>394</v>
      </c>
    </row>
    <row r="112" s="2" customFormat="1">
      <c r="A112" s="40"/>
      <c r="B112" s="41"/>
      <c r="C112" s="42"/>
      <c r="D112" s="229" t="s">
        <v>343</v>
      </c>
      <c r="E112" s="42"/>
      <c r="F112" s="230" t="s">
        <v>6790</v>
      </c>
      <c r="G112" s="42"/>
      <c r="H112" s="42"/>
      <c r="I112" s="231"/>
      <c r="J112" s="42"/>
      <c r="K112" s="42"/>
      <c r="L112" s="46"/>
      <c r="M112" s="232"/>
      <c r="N112" s="233"/>
      <c r="O112" s="86"/>
      <c r="P112" s="86"/>
      <c r="Q112" s="86"/>
      <c r="R112" s="86"/>
      <c r="S112" s="86"/>
      <c r="T112" s="86"/>
      <c r="U112" s="87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T112" s="19" t="s">
        <v>343</v>
      </c>
      <c r="AU112" s="19" t="s">
        <v>85</v>
      </c>
    </row>
    <row r="113" s="2" customFormat="1">
      <c r="A113" s="40"/>
      <c r="B113" s="41"/>
      <c r="C113" s="42"/>
      <c r="D113" s="234" t="s">
        <v>345</v>
      </c>
      <c r="E113" s="42"/>
      <c r="F113" s="235" t="s">
        <v>6791</v>
      </c>
      <c r="G113" s="42"/>
      <c r="H113" s="42"/>
      <c r="I113" s="231"/>
      <c r="J113" s="42"/>
      <c r="K113" s="42"/>
      <c r="L113" s="46"/>
      <c r="M113" s="232"/>
      <c r="N113" s="233"/>
      <c r="O113" s="86"/>
      <c r="P113" s="86"/>
      <c r="Q113" s="86"/>
      <c r="R113" s="86"/>
      <c r="S113" s="86"/>
      <c r="T113" s="86"/>
      <c r="U113" s="87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T113" s="19" t="s">
        <v>345</v>
      </c>
      <c r="AU113" s="19" t="s">
        <v>85</v>
      </c>
    </row>
    <row r="114" s="13" customFormat="1">
      <c r="A114" s="13"/>
      <c r="B114" s="236"/>
      <c r="C114" s="237"/>
      <c r="D114" s="229" t="s">
        <v>347</v>
      </c>
      <c r="E114" s="238" t="s">
        <v>19</v>
      </c>
      <c r="F114" s="239" t="s">
        <v>6792</v>
      </c>
      <c r="G114" s="237"/>
      <c r="H114" s="240">
        <v>476</v>
      </c>
      <c r="I114" s="241"/>
      <c r="J114" s="237"/>
      <c r="K114" s="237"/>
      <c r="L114" s="242"/>
      <c r="M114" s="243"/>
      <c r="N114" s="244"/>
      <c r="O114" s="244"/>
      <c r="P114" s="244"/>
      <c r="Q114" s="244"/>
      <c r="R114" s="244"/>
      <c r="S114" s="244"/>
      <c r="T114" s="244"/>
      <c r="U114" s="245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T114" s="246" t="s">
        <v>347</v>
      </c>
      <c r="AU114" s="246" t="s">
        <v>85</v>
      </c>
      <c r="AV114" s="13" t="s">
        <v>85</v>
      </c>
      <c r="AW114" s="13" t="s">
        <v>37</v>
      </c>
      <c r="AX114" s="13" t="s">
        <v>76</v>
      </c>
      <c r="AY114" s="246" t="s">
        <v>335</v>
      </c>
    </row>
    <row r="115" s="15" customFormat="1">
      <c r="A115" s="15"/>
      <c r="B115" s="267"/>
      <c r="C115" s="268"/>
      <c r="D115" s="229" t="s">
        <v>347</v>
      </c>
      <c r="E115" s="269" t="s">
        <v>19</v>
      </c>
      <c r="F115" s="270" t="s">
        <v>462</v>
      </c>
      <c r="G115" s="268"/>
      <c r="H115" s="271">
        <v>476</v>
      </c>
      <c r="I115" s="272"/>
      <c r="J115" s="268"/>
      <c r="K115" s="268"/>
      <c r="L115" s="273"/>
      <c r="M115" s="274"/>
      <c r="N115" s="275"/>
      <c r="O115" s="275"/>
      <c r="P115" s="275"/>
      <c r="Q115" s="275"/>
      <c r="R115" s="275"/>
      <c r="S115" s="275"/>
      <c r="T115" s="275"/>
      <c r="U115" s="276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T115" s="277" t="s">
        <v>347</v>
      </c>
      <c r="AU115" s="277" t="s">
        <v>85</v>
      </c>
      <c r="AV115" s="15" t="s">
        <v>103</v>
      </c>
      <c r="AW115" s="15" t="s">
        <v>37</v>
      </c>
      <c r="AX115" s="15" t="s">
        <v>83</v>
      </c>
      <c r="AY115" s="277" t="s">
        <v>335</v>
      </c>
    </row>
    <row r="116" s="2" customFormat="1" ht="16.5" customHeight="1">
      <c r="A116" s="40"/>
      <c r="B116" s="41"/>
      <c r="C116" s="216" t="s">
        <v>369</v>
      </c>
      <c r="D116" s="216" t="s">
        <v>337</v>
      </c>
      <c r="E116" s="217" t="s">
        <v>6793</v>
      </c>
      <c r="F116" s="218" t="s">
        <v>6794</v>
      </c>
      <c r="G116" s="219" t="s">
        <v>388</v>
      </c>
      <c r="H116" s="220">
        <v>376</v>
      </c>
      <c r="I116" s="221"/>
      <c r="J116" s="222">
        <f>ROUND(I116*H116,2)</f>
        <v>0</v>
      </c>
      <c r="K116" s="218" t="s">
        <v>341</v>
      </c>
      <c r="L116" s="46"/>
      <c r="M116" s="223" t="s">
        <v>19</v>
      </c>
      <c r="N116" s="224" t="s">
        <v>47</v>
      </c>
      <c r="O116" s="86"/>
      <c r="P116" s="225">
        <f>O116*H116</f>
        <v>0</v>
      </c>
      <c r="Q116" s="225">
        <v>0</v>
      </c>
      <c r="R116" s="225">
        <f>Q116*H116</f>
        <v>0</v>
      </c>
      <c r="S116" s="225">
        <v>0</v>
      </c>
      <c r="T116" s="225">
        <f>S116*H116</f>
        <v>0</v>
      </c>
      <c r="U116" s="226" t="s">
        <v>19</v>
      </c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R116" s="227" t="s">
        <v>103</v>
      </c>
      <c r="AT116" s="227" t="s">
        <v>337</v>
      </c>
      <c r="AU116" s="227" t="s">
        <v>85</v>
      </c>
      <c r="AY116" s="19" t="s">
        <v>335</v>
      </c>
      <c r="BE116" s="228">
        <f>IF(N116="základní",J116,0)</f>
        <v>0</v>
      </c>
      <c r="BF116" s="228">
        <f>IF(N116="snížená",J116,0)</f>
        <v>0</v>
      </c>
      <c r="BG116" s="228">
        <f>IF(N116="zákl. přenesená",J116,0)</f>
        <v>0</v>
      </c>
      <c r="BH116" s="228">
        <f>IF(N116="sníž. přenesená",J116,0)</f>
        <v>0</v>
      </c>
      <c r="BI116" s="228">
        <f>IF(N116="nulová",J116,0)</f>
        <v>0</v>
      </c>
      <c r="BJ116" s="19" t="s">
        <v>83</v>
      </c>
      <c r="BK116" s="228">
        <f>ROUND(I116*H116,2)</f>
        <v>0</v>
      </c>
      <c r="BL116" s="19" t="s">
        <v>103</v>
      </c>
      <c r="BM116" s="227" t="s">
        <v>405</v>
      </c>
    </row>
    <row r="117" s="2" customFormat="1">
      <c r="A117" s="40"/>
      <c r="B117" s="41"/>
      <c r="C117" s="42"/>
      <c r="D117" s="229" t="s">
        <v>343</v>
      </c>
      <c r="E117" s="42"/>
      <c r="F117" s="230" t="s">
        <v>6795</v>
      </c>
      <c r="G117" s="42"/>
      <c r="H117" s="42"/>
      <c r="I117" s="231"/>
      <c r="J117" s="42"/>
      <c r="K117" s="42"/>
      <c r="L117" s="46"/>
      <c r="M117" s="232"/>
      <c r="N117" s="233"/>
      <c r="O117" s="86"/>
      <c r="P117" s="86"/>
      <c r="Q117" s="86"/>
      <c r="R117" s="86"/>
      <c r="S117" s="86"/>
      <c r="T117" s="86"/>
      <c r="U117" s="87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T117" s="19" t="s">
        <v>343</v>
      </c>
      <c r="AU117" s="19" t="s">
        <v>85</v>
      </c>
    </row>
    <row r="118" s="2" customFormat="1">
      <c r="A118" s="40"/>
      <c r="B118" s="41"/>
      <c r="C118" s="42"/>
      <c r="D118" s="234" t="s">
        <v>345</v>
      </c>
      <c r="E118" s="42"/>
      <c r="F118" s="235" t="s">
        <v>6796</v>
      </c>
      <c r="G118" s="42"/>
      <c r="H118" s="42"/>
      <c r="I118" s="231"/>
      <c r="J118" s="42"/>
      <c r="K118" s="42"/>
      <c r="L118" s="46"/>
      <c r="M118" s="232"/>
      <c r="N118" s="233"/>
      <c r="O118" s="86"/>
      <c r="P118" s="86"/>
      <c r="Q118" s="86"/>
      <c r="R118" s="86"/>
      <c r="S118" s="86"/>
      <c r="T118" s="86"/>
      <c r="U118" s="87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T118" s="19" t="s">
        <v>345</v>
      </c>
      <c r="AU118" s="19" t="s">
        <v>85</v>
      </c>
    </row>
    <row r="119" s="2" customFormat="1" ht="16.5" customHeight="1">
      <c r="A119" s="40"/>
      <c r="B119" s="41"/>
      <c r="C119" s="216" t="s">
        <v>377</v>
      </c>
      <c r="D119" s="216" t="s">
        <v>337</v>
      </c>
      <c r="E119" s="217" t="s">
        <v>6797</v>
      </c>
      <c r="F119" s="218" t="s">
        <v>6798</v>
      </c>
      <c r="G119" s="219" t="s">
        <v>388</v>
      </c>
      <c r="H119" s="220">
        <v>476</v>
      </c>
      <c r="I119" s="221"/>
      <c r="J119" s="222">
        <f>ROUND(I119*H119,2)</f>
        <v>0</v>
      </c>
      <c r="K119" s="218" t="s">
        <v>341</v>
      </c>
      <c r="L119" s="46"/>
      <c r="M119" s="223" t="s">
        <v>19</v>
      </c>
      <c r="N119" s="224" t="s">
        <v>47</v>
      </c>
      <c r="O119" s="86"/>
      <c r="P119" s="225">
        <f>O119*H119</f>
        <v>0</v>
      </c>
      <c r="Q119" s="225">
        <v>0</v>
      </c>
      <c r="R119" s="225">
        <f>Q119*H119</f>
        <v>0</v>
      </c>
      <c r="S119" s="225">
        <v>0</v>
      </c>
      <c r="T119" s="225">
        <f>S119*H119</f>
        <v>0</v>
      </c>
      <c r="U119" s="226" t="s">
        <v>19</v>
      </c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R119" s="227" t="s">
        <v>103</v>
      </c>
      <c r="AT119" s="227" t="s">
        <v>337</v>
      </c>
      <c r="AU119" s="227" t="s">
        <v>85</v>
      </c>
      <c r="AY119" s="19" t="s">
        <v>335</v>
      </c>
      <c r="BE119" s="228">
        <f>IF(N119="základní",J119,0)</f>
        <v>0</v>
      </c>
      <c r="BF119" s="228">
        <f>IF(N119="snížená",J119,0)</f>
        <v>0</v>
      </c>
      <c r="BG119" s="228">
        <f>IF(N119="zákl. přenesená",J119,0)</f>
        <v>0</v>
      </c>
      <c r="BH119" s="228">
        <f>IF(N119="sníž. přenesená",J119,0)</f>
        <v>0</v>
      </c>
      <c r="BI119" s="228">
        <f>IF(N119="nulová",J119,0)</f>
        <v>0</v>
      </c>
      <c r="BJ119" s="19" t="s">
        <v>83</v>
      </c>
      <c r="BK119" s="228">
        <f>ROUND(I119*H119,2)</f>
        <v>0</v>
      </c>
      <c r="BL119" s="19" t="s">
        <v>103</v>
      </c>
      <c r="BM119" s="227" t="s">
        <v>420</v>
      </c>
    </row>
    <row r="120" s="2" customFormat="1">
      <c r="A120" s="40"/>
      <c r="B120" s="41"/>
      <c r="C120" s="42"/>
      <c r="D120" s="229" t="s">
        <v>343</v>
      </c>
      <c r="E120" s="42"/>
      <c r="F120" s="230" t="s">
        <v>6799</v>
      </c>
      <c r="G120" s="42"/>
      <c r="H120" s="42"/>
      <c r="I120" s="231"/>
      <c r="J120" s="42"/>
      <c r="K120" s="42"/>
      <c r="L120" s="46"/>
      <c r="M120" s="232"/>
      <c r="N120" s="233"/>
      <c r="O120" s="86"/>
      <c r="P120" s="86"/>
      <c r="Q120" s="86"/>
      <c r="R120" s="86"/>
      <c r="S120" s="86"/>
      <c r="T120" s="86"/>
      <c r="U120" s="87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T120" s="19" t="s">
        <v>343</v>
      </c>
      <c r="AU120" s="19" t="s">
        <v>85</v>
      </c>
    </row>
    <row r="121" s="2" customFormat="1">
      <c r="A121" s="40"/>
      <c r="B121" s="41"/>
      <c r="C121" s="42"/>
      <c r="D121" s="234" t="s">
        <v>345</v>
      </c>
      <c r="E121" s="42"/>
      <c r="F121" s="235" t="s">
        <v>6800</v>
      </c>
      <c r="G121" s="42"/>
      <c r="H121" s="42"/>
      <c r="I121" s="231"/>
      <c r="J121" s="42"/>
      <c r="K121" s="42"/>
      <c r="L121" s="46"/>
      <c r="M121" s="232"/>
      <c r="N121" s="233"/>
      <c r="O121" s="86"/>
      <c r="P121" s="86"/>
      <c r="Q121" s="86"/>
      <c r="R121" s="86"/>
      <c r="S121" s="86"/>
      <c r="T121" s="86"/>
      <c r="U121" s="87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T121" s="19" t="s">
        <v>345</v>
      </c>
      <c r="AU121" s="19" t="s">
        <v>85</v>
      </c>
    </row>
    <row r="122" s="2" customFormat="1" ht="21.75" customHeight="1">
      <c r="A122" s="40"/>
      <c r="B122" s="41"/>
      <c r="C122" s="216" t="s">
        <v>385</v>
      </c>
      <c r="D122" s="216" t="s">
        <v>337</v>
      </c>
      <c r="E122" s="217" t="s">
        <v>6801</v>
      </c>
      <c r="F122" s="218" t="s">
        <v>6802</v>
      </c>
      <c r="G122" s="219" t="s">
        <v>351</v>
      </c>
      <c r="H122" s="220">
        <v>892.49400000000003</v>
      </c>
      <c r="I122" s="221"/>
      <c r="J122" s="222">
        <f>ROUND(I122*H122,2)</f>
        <v>0</v>
      </c>
      <c r="K122" s="218" t="s">
        <v>341</v>
      </c>
      <c r="L122" s="46"/>
      <c r="M122" s="223" t="s">
        <v>19</v>
      </c>
      <c r="N122" s="224" t="s">
        <v>47</v>
      </c>
      <c r="O122" s="86"/>
      <c r="P122" s="225">
        <f>O122*H122</f>
        <v>0</v>
      </c>
      <c r="Q122" s="225">
        <v>0</v>
      </c>
      <c r="R122" s="225">
        <f>Q122*H122</f>
        <v>0</v>
      </c>
      <c r="S122" s="225">
        <v>0</v>
      </c>
      <c r="T122" s="225">
        <f>S122*H122</f>
        <v>0</v>
      </c>
      <c r="U122" s="226" t="s">
        <v>19</v>
      </c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R122" s="227" t="s">
        <v>103</v>
      </c>
      <c r="AT122" s="227" t="s">
        <v>337</v>
      </c>
      <c r="AU122" s="227" t="s">
        <v>85</v>
      </c>
      <c r="AY122" s="19" t="s">
        <v>335</v>
      </c>
      <c r="BE122" s="228">
        <f>IF(N122="základní",J122,0)</f>
        <v>0</v>
      </c>
      <c r="BF122" s="228">
        <f>IF(N122="snížená",J122,0)</f>
        <v>0</v>
      </c>
      <c r="BG122" s="228">
        <f>IF(N122="zákl. přenesená",J122,0)</f>
        <v>0</v>
      </c>
      <c r="BH122" s="228">
        <f>IF(N122="sníž. přenesená",J122,0)</f>
        <v>0</v>
      </c>
      <c r="BI122" s="228">
        <f>IF(N122="nulová",J122,0)</f>
        <v>0</v>
      </c>
      <c r="BJ122" s="19" t="s">
        <v>83</v>
      </c>
      <c r="BK122" s="228">
        <f>ROUND(I122*H122,2)</f>
        <v>0</v>
      </c>
      <c r="BL122" s="19" t="s">
        <v>103</v>
      </c>
      <c r="BM122" s="227" t="s">
        <v>434</v>
      </c>
    </row>
    <row r="123" s="2" customFormat="1">
      <c r="A123" s="40"/>
      <c r="B123" s="41"/>
      <c r="C123" s="42"/>
      <c r="D123" s="229" t="s">
        <v>343</v>
      </c>
      <c r="E123" s="42"/>
      <c r="F123" s="230" t="s">
        <v>6803</v>
      </c>
      <c r="G123" s="42"/>
      <c r="H123" s="42"/>
      <c r="I123" s="231"/>
      <c r="J123" s="42"/>
      <c r="K123" s="42"/>
      <c r="L123" s="46"/>
      <c r="M123" s="232"/>
      <c r="N123" s="233"/>
      <c r="O123" s="86"/>
      <c r="P123" s="86"/>
      <c r="Q123" s="86"/>
      <c r="R123" s="86"/>
      <c r="S123" s="86"/>
      <c r="T123" s="86"/>
      <c r="U123" s="87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T123" s="19" t="s">
        <v>343</v>
      </c>
      <c r="AU123" s="19" t="s">
        <v>85</v>
      </c>
    </row>
    <row r="124" s="2" customFormat="1">
      <c r="A124" s="40"/>
      <c r="B124" s="41"/>
      <c r="C124" s="42"/>
      <c r="D124" s="234" t="s">
        <v>345</v>
      </c>
      <c r="E124" s="42"/>
      <c r="F124" s="235" t="s">
        <v>6804</v>
      </c>
      <c r="G124" s="42"/>
      <c r="H124" s="42"/>
      <c r="I124" s="231"/>
      <c r="J124" s="42"/>
      <c r="K124" s="42"/>
      <c r="L124" s="46"/>
      <c r="M124" s="232"/>
      <c r="N124" s="233"/>
      <c r="O124" s="86"/>
      <c r="P124" s="86"/>
      <c r="Q124" s="86"/>
      <c r="R124" s="86"/>
      <c r="S124" s="86"/>
      <c r="T124" s="86"/>
      <c r="U124" s="87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T124" s="19" t="s">
        <v>345</v>
      </c>
      <c r="AU124" s="19" t="s">
        <v>85</v>
      </c>
    </row>
    <row r="125" s="14" customFormat="1">
      <c r="A125" s="14"/>
      <c r="B125" s="247"/>
      <c r="C125" s="248"/>
      <c r="D125" s="229" t="s">
        <v>347</v>
      </c>
      <c r="E125" s="249" t="s">
        <v>19</v>
      </c>
      <c r="F125" s="250" t="s">
        <v>6805</v>
      </c>
      <c r="G125" s="248"/>
      <c r="H125" s="249" t="s">
        <v>19</v>
      </c>
      <c r="I125" s="251"/>
      <c r="J125" s="248"/>
      <c r="K125" s="248"/>
      <c r="L125" s="252"/>
      <c r="M125" s="253"/>
      <c r="N125" s="254"/>
      <c r="O125" s="254"/>
      <c r="P125" s="254"/>
      <c r="Q125" s="254"/>
      <c r="R125" s="254"/>
      <c r="S125" s="254"/>
      <c r="T125" s="254"/>
      <c r="U125" s="255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T125" s="256" t="s">
        <v>347</v>
      </c>
      <c r="AU125" s="256" t="s">
        <v>85</v>
      </c>
      <c r="AV125" s="14" t="s">
        <v>83</v>
      </c>
      <c r="AW125" s="14" t="s">
        <v>37</v>
      </c>
      <c r="AX125" s="14" t="s">
        <v>76</v>
      </c>
      <c r="AY125" s="256" t="s">
        <v>335</v>
      </c>
    </row>
    <row r="126" s="13" customFormat="1">
      <c r="A126" s="13"/>
      <c r="B126" s="236"/>
      <c r="C126" s="237"/>
      <c r="D126" s="229" t="s">
        <v>347</v>
      </c>
      <c r="E126" s="238" t="s">
        <v>19</v>
      </c>
      <c r="F126" s="239" t="s">
        <v>6806</v>
      </c>
      <c r="G126" s="237"/>
      <c r="H126" s="240">
        <v>892.49400000000003</v>
      </c>
      <c r="I126" s="241"/>
      <c r="J126" s="237"/>
      <c r="K126" s="237"/>
      <c r="L126" s="242"/>
      <c r="M126" s="243"/>
      <c r="N126" s="244"/>
      <c r="O126" s="244"/>
      <c r="P126" s="244"/>
      <c r="Q126" s="244"/>
      <c r="R126" s="244"/>
      <c r="S126" s="244"/>
      <c r="T126" s="244"/>
      <c r="U126" s="245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T126" s="246" t="s">
        <v>347</v>
      </c>
      <c r="AU126" s="246" t="s">
        <v>85</v>
      </c>
      <c r="AV126" s="13" t="s">
        <v>85</v>
      </c>
      <c r="AW126" s="13" t="s">
        <v>37</v>
      </c>
      <c r="AX126" s="13" t="s">
        <v>76</v>
      </c>
      <c r="AY126" s="246" t="s">
        <v>335</v>
      </c>
    </row>
    <row r="127" s="15" customFormat="1">
      <c r="A127" s="15"/>
      <c r="B127" s="267"/>
      <c r="C127" s="268"/>
      <c r="D127" s="229" t="s">
        <v>347</v>
      </c>
      <c r="E127" s="269" t="s">
        <v>19</v>
      </c>
      <c r="F127" s="270" t="s">
        <v>462</v>
      </c>
      <c r="G127" s="268"/>
      <c r="H127" s="271">
        <v>892.49400000000003</v>
      </c>
      <c r="I127" s="272"/>
      <c r="J127" s="268"/>
      <c r="K127" s="268"/>
      <c r="L127" s="273"/>
      <c r="M127" s="274"/>
      <c r="N127" s="275"/>
      <c r="O127" s="275"/>
      <c r="P127" s="275"/>
      <c r="Q127" s="275"/>
      <c r="R127" s="275"/>
      <c r="S127" s="275"/>
      <c r="T127" s="275"/>
      <c r="U127" s="276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T127" s="277" t="s">
        <v>347</v>
      </c>
      <c r="AU127" s="277" t="s">
        <v>85</v>
      </c>
      <c r="AV127" s="15" t="s">
        <v>103</v>
      </c>
      <c r="AW127" s="15" t="s">
        <v>37</v>
      </c>
      <c r="AX127" s="15" t="s">
        <v>83</v>
      </c>
      <c r="AY127" s="277" t="s">
        <v>335</v>
      </c>
    </row>
    <row r="128" s="2" customFormat="1" ht="21.75" customHeight="1">
      <c r="A128" s="40"/>
      <c r="B128" s="41"/>
      <c r="C128" s="216" t="s">
        <v>394</v>
      </c>
      <c r="D128" s="216" t="s">
        <v>337</v>
      </c>
      <c r="E128" s="217" t="s">
        <v>6275</v>
      </c>
      <c r="F128" s="218" t="s">
        <v>6276</v>
      </c>
      <c r="G128" s="219" t="s">
        <v>351</v>
      </c>
      <c r="H128" s="220">
        <v>162.06299999999999</v>
      </c>
      <c r="I128" s="221"/>
      <c r="J128" s="222">
        <f>ROUND(I128*H128,2)</f>
        <v>0</v>
      </c>
      <c r="K128" s="218" t="s">
        <v>341</v>
      </c>
      <c r="L128" s="46"/>
      <c r="M128" s="223" t="s">
        <v>19</v>
      </c>
      <c r="N128" s="224" t="s">
        <v>47</v>
      </c>
      <c r="O128" s="86"/>
      <c r="P128" s="225">
        <f>O128*H128</f>
        <v>0</v>
      </c>
      <c r="Q128" s="225">
        <v>0</v>
      </c>
      <c r="R128" s="225">
        <f>Q128*H128</f>
        <v>0</v>
      </c>
      <c r="S128" s="225">
        <v>0</v>
      </c>
      <c r="T128" s="225">
        <f>S128*H128</f>
        <v>0</v>
      </c>
      <c r="U128" s="226" t="s">
        <v>19</v>
      </c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R128" s="227" t="s">
        <v>103</v>
      </c>
      <c r="AT128" s="227" t="s">
        <v>337</v>
      </c>
      <c r="AU128" s="227" t="s">
        <v>85</v>
      </c>
      <c r="AY128" s="19" t="s">
        <v>335</v>
      </c>
      <c r="BE128" s="228">
        <f>IF(N128="základní",J128,0)</f>
        <v>0</v>
      </c>
      <c r="BF128" s="228">
        <f>IF(N128="snížená",J128,0)</f>
        <v>0</v>
      </c>
      <c r="BG128" s="228">
        <f>IF(N128="zákl. přenesená",J128,0)</f>
        <v>0</v>
      </c>
      <c r="BH128" s="228">
        <f>IF(N128="sníž. přenesená",J128,0)</f>
        <v>0</v>
      </c>
      <c r="BI128" s="228">
        <f>IF(N128="nulová",J128,0)</f>
        <v>0</v>
      </c>
      <c r="BJ128" s="19" t="s">
        <v>83</v>
      </c>
      <c r="BK128" s="228">
        <f>ROUND(I128*H128,2)</f>
        <v>0</v>
      </c>
      <c r="BL128" s="19" t="s">
        <v>103</v>
      </c>
      <c r="BM128" s="227" t="s">
        <v>447</v>
      </c>
    </row>
    <row r="129" s="2" customFormat="1">
      <c r="A129" s="40"/>
      <c r="B129" s="41"/>
      <c r="C129" s="42"/>
      <c r="D129" s="229" t="s">
        <v>343</v>
      </c>
      <c r="E129" s="42"/>
      <c r="F129" s="230" t="s">
        <v>6278</v>
      </c>
      <c r="G129" s="42"/>
      <c r="H129" s="42"/>
      <c r="I129" s="231"/>
      <c r="J129" s="42"/>
      <c r="K129" s="42"/>
      <c r="L129" s="46"/>
      <c r="M129" s="232"/>
      <c r="N129" s="233"/>
      <c r="O129" s="86"/>
      <c r="P129" s="86"/>
      <c r="Q129" s="86"/>
      <c r="R129" s="86"/>
      <c r="S129" s="86"/>
      <c r="T129" s="86"/>
      <c r="U129" s="87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T129" s="19" t="s">
        <v>343</v>
      </c>
      <c r="AU129" s="19" t="s">
        <v>85</v>
      </c>
    </row>
    <row r="130" s="2" customFormat="1">
      <c r="A130" s="40"/>
      <c r="B130" s="41"/>
      <c r="C130" s="42"/>
      <c r="D130" s="234" t="s">
        <v>345</v>
      </c>
      <c r="E130" s="42"/>
      <c r="F130" s="235" t="s">
        <v>6279</v>
      </c>
      <c r="G130" s="42"/>
      <c r="H130" s="42"/>
      <c r="I130" s="231"/>
      <c r="J130" s="42"/>
      <c r="K130" s="42"/>
      <c r="L130" s="46"/>
      <c r="M130" s="232"/>
      <c r="N130" s="233"/>
      <c r="O130" s="86"/>
      <c r="P130" s="86"/>
      <c r="Q130" s="86"/>
      <c r="R130" s="86"/>
      <c r="S130" s="86"/>
      <c r="T130" s="86"/>
      <c r="U130" s="87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T130" s="19" t="s">
        <v>345</v>
      </c>
      <c r="AU130" s="19" t="s">
        <v>85</v>
      </c>
    </row>
    <row r="131" s="13" customFormat="1">
      <c r="A131" s="13"/>
      <c r="B131" s="236"/>
      <c r="C131" s="237"/>
      <c r="D131" s="229" t="s">
        <v>347</v>
      </c>
      <c r="E131" s="238" t="s">
        <v>19</v>
      </c>
      <c r="F131" s="239" t="s">
        <v>6807</v>
      </c>
      <c r="G131" s="237"/>
      <c r="H131" s="240">
        <v>162.06299999999999</v>
      </c>
      <c r="I131" s="241"/>
      <c r="J131" s="237"/>
      <c r="K131" s="237"/>
      <c r="L131" s="242"/>
      <c r="M131" s="243"/>
      <c r="N131" s="244"/>
      <c r="O131" s="244"/>
      <c r="P131" s="244"/>
      <c r="Q131" s="244"/>
      <c r="R131" s="244"/>
      <c r="S131" s="244"/>
      <c r="T131" s="244"/>
      <c r="U131" s="245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T131" s="246" t="s">
        <v>347</v>
      </c>
      <c r="AU131" s="246" t="s">
        <v>85</v>
      </c>
      <c r="AV131" s="13" t="s">
        <v>85</v>
      </c>
      <c r="AW131" s="13" t="s">
        <v>37</v>
      </c>
      <c r="AX131" s="13" t="s">
        <v>76</v>
      </c>
      <c r="AY131" s="246" t="s">
        <v>335</v>
      </c>
    </row>
    <row r="132" s="15" customFormat="1">
      <c r="A132" s="15"/>
      <c r="B132" s="267"/>
      <c r="C132" s="268"/>
      <c r="D132" s="229" t="s">
        <v>347</v>
      </c>
      <c r="E132" s="269" t="s">
        <v>19</v>
      </c>
      <c r="F132" s="270" t="s">
        <v>462</v>
      </c>
      <c r="G132" s="268"/>
      <c r="H132" s="271">
        <v>162.06299999999999</v>
      </c>
      <c r="I132" s="272"/>
      <c r="J132" s="268"/>
      <c r="K132" s="268"/>
      <c r="L132" s="273"/>
      <c r="M132" s="274"/>
      <c r="N132" s="275"/>
      <c r="O132" s="275"/>
      <c r="P132" s="275"/>
      <c r="Q132" s="275"/>
      <c r="R132" s="275"/>
      <c r="S132" s="275"/>
      <c r="T132" s="275"/>
      <c r="U132" s="276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T132" s="277" t="s">
        <v>347</v>
      </c>
      <c r="AU132" s="277" t="s">
        <v>85</v>
      </c>
      <c r="AV132" s="15" t="s">
        <v>103</v>
      </c>
      <c r="AW132" s="15" t="s">
        <v>37</v>
      </c>
      <c r="AX132" s="15" t="s">
        <v>83</v>
      </c>
      <c r="AY132" s="277" t="s">
        <v>335</v>
      </c>
    </row>
    <row r="133" s="2" customFormat="1" ht="24.15" customHeight="1">
      <c r="A133" s="40"/>
      <c r="B133" s="41"/>
      <c r="C133" s="216" t="s">
        <v>401</v>
      </c>
      <c r="D133" s="216" t="s">
        <v>337</v>
      </c>
      <c r="E133" s="217" t="s">
        <v>6808</v>
      </c>
      <c r="F133" s="218" t="s">
        <v>6809</v>
      </c>
      <c r="G133" s="219" t="s">
        <v>351</v>
      </c>
      <c r="H133" s="220">
        <v>2430.9450000000002</v>
      </c>
      <c r="I133" s="221"/>
      <c r="J133" s="222">
        <f>ROUND(I133*H133,2)</f>
        <v>0</v>
      </c>
      <c r="K133" s="218" t="s">
        <v>341</v>
      </c>
      <c r="L133" s="46"/>
      <c r="M133" s="223" t="s">
        <v>19</v>
      </c>
      <c r="N133" s="224" t="s">
        <v>47</v>
      </c>
      <c r="O133" s="86"/>
      <c r="P133" s="225">
        <f>O133*H133</f>
        <v>0</v>
      </c>
      <c r="Q133" s="225">
        <v>0</v>
      </c>
      <c r="R133" s="225">
        <f>Q133*H133</f>
        <v>0</v>
      </c>
      <c r="S133" s="225">
        <v>0</v>
      </c>
      <c r="T133" s="225">
        <f>S133*H133</f>
        <v>0</v>
      </c>
      <c r="U133" s="226" t="s">
        <v>19</v>
      </c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R133" s="227" t="s">
        <v>103</v>
      </c>
      <c r="AT133" s="227" t="s">
        <v>337</v>
      </c>
      <c r="AU133" s="227" t="s">
        <v>85</v>
      </c>
      <c r="AY133" s="19" t="s">
        <v>335</v>
      </c>
      <c r="BE133" s="228">
        <f>IF(N133="základní",J133,0)</f>
        <v>0</v>
      </c>
      <c r="BF133" s="228">
        <f>IF(N133="snížená",J133,0)</f>
        <v>0</v>
      </c>
      <c r="BG133" s="228">
        <f>IF(N133="zákl. přenesená",J133,0)</f>
        <v>0</v>
      </c>
      <c r="BH133" s="228">
        <f>IF(N133="sníž. přenesená",J133,0)</f>
        <v>0</v>
      </c>
      <c r="BI133" s="228">
        <f>IF(N133="nulová",J133,0)</f>
        <v>0</v>
      </c>
      <c r="BJ133" s="19" t="s">
        <v>83</v>
      </c>
      <c r="BK133" s="228">
        <f>ROUND(I133*H133,2)</f>
        <v>0</v>
      </c>
      <c r="BL133" s="19" t="s">
        <v>103</v>
      </c>
      <c r="BM133" s="227" t="s">
        <v>463</v>
      </c>
    </row>
    <row r="134" s="2" customFormat="1">
      <c r="A134" s="40"/>
      <c r="B134" s="41"/>
      <c r="C134" s="42"/>
      <c r="D134" s="229" t="s">
        <v>343</v>
      </c>
      <c r="E134" s="42"/>
      <c r="F134" s="230" t="s">
        <v>6810</v>
      </c>
      <c r="G134" s="42"/>
      <c r="H134" s="42"/>
      <c r="I134" s="231"/>
      <c r="J134" s="42"/>
      <c r="K134" s="42"/>
      <c r="L134" s="46"/>
      <c r="M134" s="232"/>
      <c r="N134" s="233"/>
      <c r="O134" s="86"/>
      <c r="P134" s="86"/>
      <c r="Q134" s="86"/>
      <c r="R134" s="86"/>
      <c r="S134" s="86"/>
      <c r="T134" s="86"/>
      <c r="U134" s="87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T134" s="19" t="s">
        <v>343</v>
      </c>
      <c r="AU134" s="19" t="s">
        <v>85</v>
      </c>
    </row>
    <row r="135" s="2" customFormat="1">
      <c r="A135" s="40"/>
      <c r="B135" s="41"/>
      <c r="C135" s="42"/>
      <c r="D135" s="234" t="s">
        <v>345</v>
      </c>
      <c r="E135" s="42"/>
      <c r="F135" s="235" t="s">
        <v>6811</v>
      </c>
      <c r="G135" s="42"/>
      <c r="H135" s="42"/>
      <c r="I135" s="231"/>
      <c r="J135" s="42"/>
      <c r="K135" s="42"/>
      <c r="L135" s="46"/>
      <c r="M135" s="232"/>
      <c r="N135" s="233"/>
      <c r="O135" s="86"/>
      <c r="P135" s="86"/>
      <c r="Q135" s="86"/>
      <c r="R135" s="86"/>
      <c r="S135" s="86"/>
      <c r="T135" s="86"/>
      <c r="U135" s="87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T135" s="19" t="s">
        <v>345</v>
      </c>
      <c r="AU135" s="19" t="s">
        <v>85</v>
      </c>
    </row>
    <row r="136" s="13" customFormat="1">
      <c r="A136" s="13"/>
      <c r="B136" s="236"/>
      <c r="C136" s="237"/>
      <c r="D136" s="229" t="s">
        <v>347</v>
      </c>
      <c r="E136" s="238" t="s">
        <v>19</v>
      </c>
      <c r="F136" s="239" t="s">
        <v>6812</v>
      </c>
      <c r="G136" s="237"/>
      <c r="H136" s="240">
        <v>2430.9450000000002</v>
      </c>
      <c r="I136" s="241"/>
      <c r="J136" s="237"/>
      <c r="K136" s="237"/>
      <c r="L136" s="242"/>
      <c r="M136" s="243"/>
      <c r="N136" s="244"/>
      <c r="O136" s="244"/>
      <c r="P136" s="244"/>
      <c r="Q136" s="244"/>
      <c r="R136" s="244"/>
      <c r="S136" s="244"/>
      <c r="T136" s="244"/>
      <c r="U136" s="245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T136" s="246" t="s">
        <v>347</v>
      </c>
      <c r="AU136" s="246" t="s">
        <v>85</v>
      </c>
      <c r="AV136" s="13" t="s">
        <v>85</v>
      </c>
      <c r="AW136" s="13" t="s">
        <v>37</v>
      </c>
      <c r="AX136" s="13" t="s">
        <v>76</v>
      </c>
      <c r="AY136" s="246" t="s">
        <v>335</v>
      </c>
    </row>
    <row r="137" s="15" customFormat="1">
      <c r="A137" s="15"/>
      <c r="B137" s="267"/>
      <c r="C137" s="268"/>
      <c r="D137" s="229" t="s">
        <v>347</v>
      </c>
      <c r="E137" s="269" t="s">
        <v>19</v>
      </c>
      <c r="F137" s="270" t="s">
        <v>462</v>
      </c>
      <c r="G137" s="268"/>
      <c r="H137" s="271">
        <v>2430.9450000000002</v>
      </c>
      <c r="I137" s="272"/>
      <c r="J137" s="268"/>
      <c r="K137" s="268"/>
      <c r="L137" s="273"/>
      <c r="M137" s="274"/>
      <c r="N137" s="275"/>
      <c r="O137" s="275"/>
      <c r="P137" s="275"/>
      <c r="Q137" s="275"/>
      <c r="R137" s="275"/>
      <c r="S137" s="275"/>
      <c r="T137" s="275"/>
      <c r="U137" s="276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T137" s="277" t="s">
        <v>347</v>
      </c>
      <c r="AU137" s="277" t="s">
        <v>85</v>
      </c>
      <c r="AV137" s="15" t="s">
        <v>103</v>
      </c>
      <c r="AW137" s="15" t="s">
        <v>37</v>
      </c>
      <c r="AX137" s="15" t="s">
        <v>83</v>
      </c>
      <c r="AY137" s="277" t="s">
        <v>335</v>
      </c>
    </row>
    <row r="138" s="2" customFormat="1" ht="16.5" customHeight="1">
      <c r="A138" s="40"/>
      <c r="B138" s="41"/>
      <c r="C138" s="216" t="s">
        <v>405</v>
      </c>
      <c r="D138" s="216" t="s">
        <v>337</v>
      </c>
      <c r="E138" s="217" t="s">
        <v>6313</v>
      </c>
      <c r="F138" s="218" t="s">
        <v>6314</v>
      </c>
      <c r="G138" s="219" t="s">
        <v>351</v>
      </c>
      <c r="H138" s="220">
        <v>608.30999999999995</v>
      </c>
      <c r="I138" s="221"/>
      <c r="J138" s="222">
        <f>ROUND(I138*H138,2)</f>
        <v>0</v>
      </c>
      <c r="K138" s="218" t="s">
        <v>341</v>
      </c>
      <c r="L138" s="46"/>
      <c r="M138" s="223" t="s">
        <v>19</v>
      </c>
      <c r="N138" s="224" t="s">
        <v>47</v>
      </c>
      <c r="O138" s="86"/>
      <c r="P138" s="225">
        <f>O138*H138</f>
        <v>0</v>
      </c>
      <c r="Q138" s="225">
        <v>0</v>
      </c>
      <c r="R138" s="225">
        <f>Q138*H138</f>
        <v>0</v>
      </c>
      <c r="S138" s="225">
        <v>0</v>
      </c>
      <c r="T138" s="225">
        <f>S138*H138</f>
        <v>0</v>
      </c>
      <c r="U138" s="226" t="s">
        <v>19</v>
      </c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R138" s="227" t="s">
        <v>103</v>
      </c>
      <c r="AT138" s="227" t="s">
        <v>337</v>
      </c>
      <c r="AU138" s="227" t="s">
        <v>85</v>
      </c>
      <c r="AY138" s="19" t="s">
        <v>335</v>
      </c>
      <c r="BE138" s="228">
        <f>IF(N138="základní",J138,0)</f>
        <v>0</v>
      </c>
      <c r="BF138" s="228">
        <f>IF(N138="snížená",J138,0)</f>
        <v>0</v>
      </c>
      <c r="BG138" s="228">
        <f>IF(N138="zákl. přenesená",J138,0)</f>
        <v>0</v>
      </c>
      <c r="BH138" s="228">
        <f>IF(N138="sníž. přenesená",J138,0)</f>
        <v>0</v>
      </c>
      <c r="BI138" s="228">
        <f>IF(N138="nulová",J138,0)</f>
        <v>0</v>
      </c>
      <c r="BJ138" s="19" t="s">
        <v>83</v>
      </c>
      <c r="BK138" s="228">
        <f>ROUND(I138*H138,2)</f>
        <v>0</v>
      </c>
      <c r="BL138" s="19" t="s">
        <v>103</v>
      </c>
      <c r="BM138" s="227" t="s">
        <v>478</v>
      </c>
    </row>
    <row r="139" s="2" customFormat="1">
      <c r="A139" s="40"/>
      <c r="B139" s="41"/>
      <c r="C139" s="42"/>
      <c r="D139" s="229" t="s">
        <v>343</v>
      </c>
      <c r="E139" s="42"/>
      <c r="F139" s="230" t="s">
        <v>6316</v>
      </c>
      <c r="G139" s="42"/>
      <c r="H139" s="42"/>
      <c r="I139" s="231"/>
      <c r="J139" s="42"/>
      <c r="K139" s="42"/>
      <c r="L139" s="46"/>
      <c r="M139" s="232"/>
      <c r="N139" s="233"/>
      <c r="O139" s="86"/>
      <c r="P139" s="86"/>
      <c r="Q139" s="86"/>
      <c r="R139" s="86"/>
      <c r="S139" s="86"/>
      <c r="T139" s="86"/>
      <c r="U139" s="87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T139" s="19" t="s">
        <v>343</v>
      </c>
      <c r="AU139" s="19" t="s">
        <v>85</v>
      </c>
    </row>
    <row r="140" s="2" customFormat="1">
      <c r="A140" s="40"/>
      <c r="B140" s="41"/>
      <c r="C140" s="42"/>
      <c r="D140" s="234" t="s">
        <v>345</v>
      </c>
      <c r="E140" s="42"/>
      <c r="F140" s="235" t="s">
        <v>6317</v>
      </c>
      <c r="G140" s="42"/>
      <c r="H140" s="42"/>
      <c r="I140" s="231"/>
      <c r="J140" s="42"/>
      <c r="K140" s="42"/>
      <c r="L140" s="46"/>
      <c r="M140" s="232"/>
      <c r="N140" s="233"/>
      <c r="O140" s="86"/>
      <c r="P140" s="86"/>
      <c r="Q140" s="86"/>
      <c r="R140" s="86"/>
      <c r="S140" s="86"/>
      <c r="T140" s="86"/>
      <c r="U140" s="87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T140" s="19" t="s">
        <v>345</v>
      </c>
      <c r="AU140" s="19" t="s">
        <v>85</v>
      </c>
    </row>
    <row r="141" s="13" customFormat="1">
      <c r="A141" s="13"/>
      <c r="B141" s="236"/>
      <c r="C141" s="237"/>
      <c r="D141" s="229" t="s">
        <v>347</v>
      </c>
      <c r="E141" s="238" t="s">
        <v>19</v>
      </c>
      <c r="F141" s="239" t="s">
        <v>6813</v>
      </c>
      <c r="G141" s="237"/>
      <c r="H141" s="240">
        <v>608.30999999999995</v>
      </c>
      <c r="I141" s="241"/>
      <c r="J141" s="237"/>
      <c r="K141" s="237"/>
      <c r="L141" s="242"/>
      <c r="M141" s="243"/>
      <c r="N141" s="244"/>
      <c r="O141" s="244"/>
      <c r="P141" s="244"/>
      <c r="Q141" s="244"/>
      <c r="R141" s="244"/>
      <c r="S141" s="244"/>
      <c r="T141" s="244"/>
      <c r="U141" s="245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T141" s="246" t="s">
        <v>347</v>
      </c>
      <c r="AU141" s="246" t="s">
        <v>85</v>
      </c>
      <c r="AV141" s="13" t="s">
        <v>85</v>
      </c>
      <c r="AW141" s="13" t="s">
        <v>37</v>
      </c>
      <c r="AX141" s="13" t="s">
        <v>76</v>
      </c>
      <c r="AY141" s="246" t="s">
        <v>335</v>
      </c>
    </row>
    <row r="142" s="15" customFormat="1">
      <c r="A142" s="15"/>
      <c r="B142" s="267"/>
      <c r="C142" s="268"/>
      <c r="D142" s="229" t="s">
        <v>347</v>
      </c>
      <c r="E142" s="269" t="s">
        <v>19</v>
      </c>
      <c r="F142" s="270" t="s">
        <v>462</v>
      </c>
      <c r="G142" s="268"/>
      <c r="H142" s="271">
        <v>608.30999999999995</v>
      </c>
      <c r="I142" s="272"/>
      <c r="J142" s="268"/>
      <c r="K142" s="268"/>
      <c r="L142" s="273"/>
      <c r="M142" s="274"/>
      <c r="N142" s="275"/>
      <c r="O142" s="275"/>
      <c r="P142" s="275"/>
      <c r="Q142" s="275"/>
      <c r="R142" s="275"/>
      <c r="S142" s="275"/>
      <c r="T142" s="275"/>
      <c r="U142" s="276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T142" s="277" t="s">
        <v>347</v>
      </c>
      <c r="AU142" s="277" t="s">
        <v>85</v>
      </c>
      <c r="AV142" s="15" t="s">
        <v>103</v>
      </c>
      <c r="AW142" s="15" t="s">
        <v>37</v>
      </c>
      <c r="AX142" s="15" t="s">
        <v>83</v>
      </c>
      <c r="AY142" s="277" t="s">
        <v>335</v>
      </c>
    </row>
    <row r="143" s="2" customFormat="1" ht="16.5" customHeight="1">
      <c r="A143" s="40"/>
      <c r="B143" s="41"/>
      <c r="C143" s="216" t="s">
        <v>412</v>
      </c>
      <c r="D143" s="216" t="s">
        <v>337</v>
      </c>
      <c r="E143" s="217" t="s">
        <v>6814</v>
      </c>
      <c r="F143" s="218" t="s">
        <v>6815</v>
      </c>
      <c r="G143" s="219" t="s">
        <v>364</v>
      </c>
      <c r="H143" s="220">
        <v>291.71300000000002</v>
      </c>
      <c r="I143" s="221"/>
      <c r="J143" s="222">
        <f>ROUND(I143*H143,2)</f>
        <v>0</v>
      </c>
      <c r="K143" s="218" t="s">
        <v>341</v>
      </c>
      <c r="L143" s="46"/>
      <c r="M143" s="223" t="s">
        <v>19</v>
      </c>
      <c r="N143" s="224" t="s">
        <v>47</v>
      </c>
      <c r="O143" s="86"/>
      <c r="P143" s="225">
        <f>O143*H143</f>
        <v>0</v>
      </c>
      <c r="Q143" s="225">
        <v>0</v>
      </c>
      <c r="R143" s="225">
        <f>Q143*H143</f>
        <v>0</v>
      </c>
      <c r="S143" s="225">
        <v>0</v>
      </c>
      <c r="T143" s="225">
        <f>S143*H143</f>
        <v>0</v>
      </c>
      <c r="U143" s="226" t="s">
        <v>19</v>
      </c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R143" s="227" t="s">
        <v>103</v>
      </c>
      <c r="AT143" s="227" t="s">
        <v>337</v>
      </c>
      <c r="AU143" s="227" t="s">
        <v>85</v>
      </c>
      <c r="AY143" s="19" t="s">
        <v>335</v>
      </c>
      <c r="BE143" s="228">
        <f>IF(N143="základní",J143,0)</f>
        <v>0</v>
      </c>
      <c r="BF143" s="228">
        <f>IF(N143="snížená",J143,0)</f>
        <v>0</v>
      </c>
      <c r="BG143" s="228">
        <f>IF(N143="zákl. přenesená",J143,0)</f>
        <v>0</v>
      </c>
      <c r="BH143" s="228">
        <f>IF(N143="sníž. přenesená",J143,0)</f>
        <v>0</v>
      </c>
      <c r="BI143" s="228">
        <f>IF(N143="nulová",J143,0)</f>
        <v>0</v>
      </c>
      <c r="BJ143" s="19" t="s">
        <v>83</v>
      </c>
      <c r="BK143" s="228">
        <f>ROUND(I143*H143,2)</f>
        <v>0</v>
      </c>
      <c r="BL143" s="19" t="s">
        <v>103</v>
      </c>
      <c r="BM143" s="227" t="s">
        <v>490</v>
      </c>
    </row>
    <row r="144" s="2" customFormat="1">
      <c r="A144" s="40"/>
      <c r="B144" s="41"/>
      <c r="C144" s="42"/>
      <c r="D144" s="229" t="s">
        <v>343</v>
      </c>
      <c r="E144" s="42"/>
      <c r="F144" s="230" t="s">
        <v>6307</v>
      </c>
      <c r="G144" s="42"/>
      <c r="H144" s="42"/>
      <c r="I144" s="231"/>
      <c r="J144" s="42"/>
      <c r="K144" s="42"/>
      <c r="L144" s="46"/>
      <c r="M144" s="232"/>
      <c r="N144" s="233"/>
      <c r="O144" s="86"/>
      <c r="P144" s="86"/>
      <c r="Q144" s="86"/>
      <c r="R144" s="86"/>
      <c r="S144" s="86"/>
      <c r="T144" s="86"/>
      <c r="U144" s="87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T144" s="19" t="s">
        <v>343</v>
      </c>
      <c r="AU144" s="19" t="s">
        <v>85</v>
      </c>
    </row>
    <row r="145" s="2" customFormat="1">
      <c r="A145" s="40"/>
      <c r="B145" s="41"/>
      <c r="C145" s="42"/>
      <c r="D145" s="234" t="s">
        <v>345</v>
      </c>
      <c r="E145" s="42"/>
      <c r="F145" s="235" t="s">
        <v>6816</v>
      </c>
      <c r="G145" s="42"/>
      <c r="H145" s="42"/>
      <c r="I145" s="231"/>
      <c r="J145" s="42"/>
      <c r="K145" s="42"/>
      <c r="L145" s="46"/>
      <c r="M145" s="232"/>
      <c r="N145" s="233"/>
      <c r="O145" s="86"/>
      <c r="P145" s="86"/>
      <c r="Q145" s="86"/>
      <c r="R145" s="86"/>
      <c r="S145" s="86"/>
      <c r="T145" s="86"/>
      <c r="U145" s="87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T145" s="19" t="s">
        <v>345</v>
      </c>
      <c r="AU145" s="19" t="s">
        <v>85</v>
      </c>
    </row>
    <row r="146" s="13" customFormat="1">
      <c r="A146" s="13"/>
      <c r="B146" s="236"/>
      <c r="C146" s="237"/>
      <c r="D146" s="229" t="s">
        <v>347</v>
      </c>
      <c r="E146" s="238" t="s">
        <v>19</v>
      </c>
      <c r="F146" s="239" t="s">
        <v>6817</v>
      </c>
      <c r="G146" s="237"/>
      <c r="H146" s="240">
        <v>291.71300000000002</v>
      </c>
      <c r="I146" s="241"/>
      <c r="J146" s="237"/>
      <c r="K146" s="237"/>
      <c r="L146" s="242"/>
      <c r="M146" s="243"/>
      <c r="N146" s="244"/>
      <c r="O146" s="244"/>
      <c r="P146" s="244"/>
      <c r="Q146" s="244"/>
      <c r="R146" s="244"/>
      <c r="S146" s="244"/>
      <c r="T146" s="244"/>
      <c r="U146" s="245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T146" s="246" t="s">
        <v>347</v>
      </c>
      <c r="AU146" s="246" t="s">
        <v>85</v>
      </c>
      <c r="AV146" s="13" t="s">
        <v>85</v>
      </c>
      <c r="AW146" s="13" t="s">
        <v>37</v>
      </c>
      <c r="AX146" s="13" t="s">
        <v>76</v>
      </c>
      <c r="AY146" s="246" t="s">
        <v>335</v>
      </c>
    </row>
    <row r="147" s="15" customFormat="1">
      <c r="A147" s="15"/>
      <c r="B147" s="267"/>
      <c r="C147" s="268"/>
      <c r="D147" s="229" t="s">
        <v>347</v>
      </c>
      <c r="E147" s="269" t="s">
        <v>19</v>
      </c>
      <c r="F147" s="270" t="s">
        <v>462</v>
      </c>
      <c r="G147" s="268"/>
      <c r="H147" s="271">
        <v>291.71300000000002</v>
      </c>
      <c r="I147" s="272"/>
      <c r="J147" s="268"/>
      <c r="K147" s="268"/>
      <c r="L147" s="273"/>
      <c r="M147" s="274"/>
      <c r="N147" s="275"/>
      <c r="O147" s="275"/>
      <c r="P147" s="275"/>
      <c r="Q147" s="275"/>
      <c r="R147" s="275"/>
      <c r="S147" s="275"/>
      <c r="T147" s="275"/>
      <c r="U147" s="276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T147" s="277" t="s">
        <v>347</v>
      </c>
      <c r="AU147" s="277" t="s">
        <v>85</v>
      </c>
      <c r="AV147" s="15" t="s">
        <v>103</v>
      </c>
      <c r="AW147" s="15" t="s">
        <v>37</v>
      </c>
      <c r="AX147" s="15" t="s">
        <v>83</v>
      </c>
      <c r="AY147" s="277" t="s">
        <v>335</v>
      </c>
    </row>
    <row r="148" s="2" customFormat="1" ht="16.5" customHeight="1">
      <c r="A148" s="40"/>
      <c r="B148" s="41"/>
      <c r="C148" s="216" t="s">
        <v>420</v>
      </c>
      <c r="D148" s="216" t="s">
        <v>337</v>
      </c>
      <c r="E148" s="217" t="s">
        <v>6818</v>
      </c>
      <c r="F148" s="218" t="s">
        <v>6819</v>
      </c>
      <c r="G148" s="219" t="s">
        <v>351</v>
      </c>
      <c r="H148" s="220">
        <v>446.24700000000001</v>
      </c>
      <c r="I148" s="221"/>
      <c r="J148" s="222">
        <f>ROUND(I148*H148,2)</f>
        <v>0</v>
      </c>
      <c r="K148" s="218" t="s">
        <v>341</v>
      </c>
      <c r="L148" s="46"/>
      <c r="M148" s="223" t="s">
        <v>19</v>
      </c>
      <c r="N148" s="224" t="s">
        <v>47</v>
      </c>
      <c r="O148" s="86"/>
      <c r="P148" s="225">
        <f>O148*H148</f>
        <v>0</v>
      </c>
      <c r="Q148" s="225">
        <v>0</v>
      </c>
      <c r="R148" s="225">
        <f>Q148*H148</f>
        <v>0</v>
      </c>
      <c r="S148" s="225">
        <v>0</v>
      </c>
      <c r="T148" s="225">
        <f>S148*H148</f>
        <v>0</v>
      </c>
      <c r="U148" s="226" t="s">
        <v>19</v>
      </c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R148" s="227" t="s">
        <v>103</v>
      </c>
      <c r="AT148" s="227" t="s">
        <v>337</v>
      </c>
      <c r="AU148" s="227" t="s">
        <v>85</v>
      </c>
      <c r="AY148" s="19" t="s">
        <v>335</v>
      </c>
      <c r="BE148" s="228">
        <f>IF(N148="základní",J148,0)</f>
        <v>0</v>
      </c>
      <c r="BF148" s="228">
        <f>IF(N148="snížená",J148,0)</f>
        <v>0</v>
      </c>
      <c r="BG148" s="228">
        <f>IF(N148="zákl. přenesená",J148,0)</f>
        <v>0</v>
      </c>
      <c r="BH148" s="228">
        <f>IF(N148="sníž. přenesená",J148,0)</f>
        <v>0</v>
      </c>
      <c r="BI148" s="228">
        <f>IF(N148="nulová",J148,0)</f>
        <v>0</v>
      </c>
      <c r="BJ148" s="19" t="s">
        <v>83</v>
      </c>
      <c r="BK148" s="228">
        <f>ROUND(I148*H148,2)</f>
        <v>0</v>
      </c>
      <c r="BL148" s="19" t="s">
        <v>103</v>
      </c>
      <c r="BM148" s="227" t="s">
        <v>502</v>
      </c>
    </row>
    <row r="149" s="2" customFormat="1">
      <c r="A149" s="40"/>
      <c r="B149" s="41"/>
      <c r="C149" s="42"/>
      <c r="D149" s="229" t="s">
        <v>343</v>
      </c>
      <c r="E149" s="42"/>
      <c r="F149" s="230" t="s">
        <v>6820</v>
      </c>
      <c r="G149" s="42"/>
      <c r="H149" s="42"/>
      <c r="I149" s="231"/>
      <c r="J149" s="42"/>
      <c r="K149" s="42"/>
      <c r="L149" s="46"/>
      <c r="M149" s="232"/>
      <c r="N149" s="233"/>
      <c r="O149" s="86"/>
      <c r="P149" s="86"/>
      <c r="Q149" s="86"/>
      <c r="R149" s="86"/>
      <c r="S149" s="86"/>
      <c r="T149" s="86"/>
      <c r="U149" s="87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T149" s="19" t="s">
        <v>343</v>
      </c>
      <c r="AU149" s="19" t="s">
        <v>85</v>
      </c>
    </row>
    <row r="150" s="2" customFormat="1">
      <c r="A150" s="40"/>
      <c r="B150" s="41"/>
      <c r="C150" s="42"/>
      <c r="D150" s="234" t="s">
        <v>345</v>
      </c>
      <c r="E150" s="42"/>
      <c r="F150" s="235" t="s">
        <v>6821</v>
      </c>
      <c r="G150" s="42"/>
      <c r="H150" s="42"/>
      <c r="I150" s="231"/>
      <c r="J150" s="42"/>
      <c r="K150" s="42"/>
      <c r="L150" s="46"/>
      <c r="M150" s="232"/>
      <c r="N150" s="233"/>
      <c r="O150" s="86"/>
      <c r="P150" s="86"/>
      <c r="Q150" s="86"/>
      <c r="R150" s="86"/>
      <c r="S150" s="86"/>
      <c r="T150" s="86"/>
      <c r="U150" s="87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T150" s="19" t="s">
        <v>345</v>
      </c>
      <c r="AU150" s="19" t="s">
        <v>85</v>
      </c>
    </row>
    <row r="151" s="2" customFormat="1" ht="16.5" customHeight="1">
      <c r="A151" s="40"/>
      <c r="B151" s="41"/>
      <c r="C151" s="216" t="s">
        <v>428</v>
      </c>
      <c r="D151" s="216" t="s">
        <v>337</v>
      </c>
      <c r="E151" s="217" t="s">
        <v>6822</v>
      </c>
      <c r="F151" s="218" t="s">
        <v>6823</v>
      </c>
      <c r="G151" s="219" t="s">
        <v>351</v>
      </c>
      <c r="H151" s="220">
        <v>446.24700000000001</v>
      </c>
      <c r="I151" s="221"/>
      <c r="J151" s="222">
        <f>ROUND(I151*H151,2)</f>
        <v>0</v>
      </c>
      <c r="K151" s="218" t="s">
        <v>341</v>
      </c>
      <c r="L151" s="46"/>
      <c r="M151" s="223" t="s">
        <v>19</v>
      </c>
      <c r="N151" s="224" t="s">
        <v>47</v>
      </c>
      <c r="O151" s="86"/>
      <c r="P151" s="225">
        <f>O151*H151</f>
        <v>0</v>
      </c>
      <c r="Q151" s="225">
        <v>0</v>
      </c>
      <c r="R151" s="225">
        <f>Q151*H151</f>
        <v>0</v>
      </c>
      <c r="S151" s="225">
        <v>0</v>
      </c>
      <c r="T151" s="225">
        <f>S151*H151</f>
        <v>0</v>
      </c>
      <c r="U151" s="226" t="s">
        <v>19</v>
      </c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R151" s="227" t="s">
        <v>103</v>
      </c>
      <c r="AT151" s="227" t="s">
        <v>337</v>
      </c>
      <c r="AU151" s="227" t="s">
        <v>85</v>
      </c>
      <c r="AY151" s="19" t="s">
        <v>335</v>
      </c>
      <c r="BE151" s="228">
        <f>IF(N151="základní",J151,0)</f>
        <v>0</v>
      </c>
      <c r="BF151" s="228">
        <f>IF(N151="snížená",J151,0)</f>
        <v>0</v>
      </c>
      <c r="BG151" s="228">
        <f>IF(N151="zákl. přenesená",J151,0)</f>
        <v>0</v>
      </c>
      <c r="BH151" s="228">
        <f>IF(N151="sníž. přenesená",J151,0)</f>
        <v>0</v>
      </c>
      <c r="BI151" s="228">
        <f>IF(N151="nulová",J151,0)</f>
        <v>0</v>
      </c>
      <c r="BJ151" s="19" t="s">
        <v>83</v>
      </c>
      <c r="BK151" s="228">
        <f>ROUND(I151*H151,2)</f>
        <v>0</v>
      </c>
      <c r="BL151" s="19" t="s">
        <v>103</v>
      </c>
      <c r="BM151" s="227" t="s">
        <v>516</v>
      </c>
    </row>
    <row r="152" s="2" customFormat="1">
      <c r="A152" s="40"/>
      <c r="B152" s="41"/>
      <c r="C152" s="42"/>
      <c r="D152" s="229" t="s">
        <v>343</v>
      </c>
      <c r="E152" s="42"/>
      <c r="F152" s="230" t="s">
        <v>6824</v>
      </c>
      <c r="G152" s="42"/>
      <c r="H152" s="42"/>
      <c r="I152" s="231"/>
      <c r="J152" s="42"/>
      <c r="K152" s="42"/>
      <c r="L152" s="46"/>
      <c r="M152" s="232"/>
      <c r="N152" s="233"/>
      <c r="O152" s="86"/>
      <c r="P152" s="86"/>
      <c r="Q152" s="86"/>
      <c r="R152" s="86"/>
      <c r="S152" s="86"/>
      <c r="T152" s="86"/>
      <c r="U152" s="87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T152" s="19" t="s">
        <v>343</v>
      </c>
      <c r="AU152" s="19" t="s">
        <v>85</v>
      </c>
    </row>
    <row r="153" s="2" customFormat="1">
      <c r="A153" s="40"/>
      <c r="B153" s="41"/>
      <c r="C153" s="42"/>
      <c r="D153" s="234" t="s">
        <v>345</v>
      </c>
      <c r="E153" s="42"/>
      <c r="F153" s="235" t="s">
        <v>6825</v>
      </c>
      <c r="G153" s="42"/>
      <c r="H153" s="42"/>
      <c r="I153" s="231"/>
      <c r="J153" s="42"/>
      <c r="K153" s="42"/>
      <c r="L153" s="46"/>
      <c r="M153" s="232"/>
      <c r="N153" s="233"/>
      <c r="O153" s="86"/>
      <c r="P153" s="86"/>
      <c r="Q153" s="86"/>
      <c r="R153" s="86"/>
      <c r="S153" s="86"/>
      <c r="T153" s="86"/>
      <c r="U153" s="87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T153" s="19" t="s">
        <v>345</v>
      </c>
      <c r="AU153" s="19" t="s">
        <v>85</v>
      </c>
    </row>
    <row r="154" s="14" customFormat="1">
      <c r="A154" s="14"/>
      <c r="B154" s="247"/>
      <c r="C154" s="248"/>
      <c r="D154" s="229" t="s">
        <v>347</v>
      </c>
      <c r="E154" s="249" t="s">
        <v>19</v>
      </c>
      <c r="F154" s="250" t="s">
        <v>6769</v>
      </c>
      <c r="G154" s="248"/>
      <c r="H154" s="249" t="s">
        <v>19</v>
      </c>
      <c r="I154" s="251"/>
      <c r="J154" s="248"/>
      <c r="K154" s="248"/>
      <c r="L154" s="252"/>
      <c r="M154" s="253"/>
      <c r="N154" s="254"/>
      <c r="O154" s="254"/>
      <c r="P154" s="254"/>
      <c r="Q154" s="254"/>
      <c r="R154" s="254"/>
      <c r="S154" s="254"/>
      <c r="T154" s="254"/>
      <c r="U154" s="255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T154" s="256" t="s">
        <v>347</v>
      </c>
      <c r="AU154" s="256" t="s">
        <v>85</v>
      </c>
      <c r="AV154" s="14" t="s">
        <v>83</v>
      </c>
      <c r="AW154" s="14" t="s">
        <v>37</v>
      </c>
      <c r="AX154" s="14" t="s">
        <v>76</v>
      </c>
      <c r="AY154" s="256" t="s">
        <v>335</v>
      </c>
    </row>
    <row r="155" s="13" customFormat="1">
      <c r="A155" s="13"/>
      <c r="B155" s="236"/>
      <c r="C155" s="237"/>
      <c r="D155" s="229" t="s">
        <v>347</v>
      </c>
      <c r="E155" s="238" t="s">
        <v>19</v>
      </c>
      <c r="F155" s="239" t="s">
        <v>6826</v>
      </c>
      <c r="G155" s="237"/>
      <c r="H155" s="240">
        <v>68.332999999999998</v>
      </c>
      <c r="I155" s="241"/>
      <c r="J155" s="237"/>
      <c r="K155" s="237"/>
      <c r="L155" s="242"/>
      <c r="M155" s="243"/>
      <c r="N155" s="244"/>
      <c r="O155" s="244"/>
      <c r="P155" s="244"/>
      <c r="Q155" s="244"/>
      <c r="R155" s="244"/>
      <c r="S155" s="244"/>
      <c r="T155" s="244"/>
      <c r="U155" s="245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T155" s="246" t="s">
        <v>347</v>
      </c>
      <c r="AU155" s="246" t="s">
        <v>85</v>
      </c>
      <c r="AV155" s="13" t="s">
        <v>85</v>
      </c>
      <c r="AW155" s="13" t="s">
        <v>37</v>
      </c>
      <c r="AX155" s="13" t="s">
        <v>76</v>
      </c>
      <c r="AY155" s="246" t="s">
        <v>335</v>
      </c>
    </row>
    <row r="156" s="14" customFormat="1">
      <c r="A156" s="14"/>
      <c r="B156" s="247"/>
      <c r="C156" s="248"/>
      <c r="D156" s="229" t="s">
        <v>347</v>
      </c>
      <c r="E156" s="249" t="s">
        <v>19</v>
      </c>
      <c r="F156" s="250" t="s">
        <v>6771</v>
      </c>
      <c r="G156" s="248"/>
      <c r="H156" s="249" t="s">
        <v>19</v>
      </c>
      <c r="I156" s="251"/>
      <c r="J156" s="248"/>
      <c r="K156" s="248"/>
      <c r="L156" s="252"/>
      <c r="M156" s="253"/>
      <c r="N156" s="254"/>
      <c r="O156" s="254"/>
      <c r="P156" s="254"/>
      <c r="Q156" s="254"/>
      <c r="R156" s="254"/>
      <c r="S156" s="254"/>
      <c r="T156" s="254"/>
      <c r="U156" s="255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T156" s="256" t="s">
        <v>347</v>
      </c>
      <c r="AU156" s="256" t="s">
        <v>85</v>
      </c>
      <c r="AV156" s="14" t="s">
        <v>83</v>
      </c>
      <c r="AW156" s="14" t="s">
        <v>37</v>
      </c>
      <c r="AX156" s="14" t="s">
        <v>76</v>
      </c>
      <c r="AY156" s="256" t="s">
        <v>335</v>
      </c>
    </row>
    <row r="157" s="13" customFormat="1">
      <c r="A157" s="13"/>
      <c r="B157" s="236"/>
      <c r="C157" s="237"/>
      <c r="D157" s="229" t="s">
        <v>347</v>
      </c>
      <c r="E157" s="238" t="s">
        <v>19</v>
      </c>
      <c r="F157" s="239" t="s">
        <v>6827</v>
      </c>
      <c r="G157" s="237"/>
      <c r="H157" s="240">
        <v>227.464</v>
      </c>
      <c r="I157" s="241"/>
      <c r="J157" s="237"/>
      <c r="K157" s="237"/>
      <c r="L157" s="242"/>
      <c r="M157" s="243"/>
      <c r="N157" s="244"/>
      <c r="O157" s="244"/>
      <c r="P157" s="244"/>
      <c r="Q157" s="244"/>
      <c r="R157" s="244"/>
      <c r="S157" s="244"/>
      <c r="T157" s="244"/>
      <c r="U157" s="245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T157" s="246" t="s">
        <v>347</v>
      </c>
      <c r="AU157" s="246" t="s">
        <v>85</v>
      </c>
      <c r="AV157" s="13" t="s">
        <v>85</v>
      </c>
      <c r="AW157" s="13" t="s">
        <v>37</v>
      </c>
      <c r="AX157" s="13" t="s">
        <v>76</v>
      </c>
      <c r="AY157" s="246" t="s">
        <v>335</v>
      </c>
    </row>
    <row r="158" s="14" customFormat="1">
      <c r="A158" s="14"/>
      <c r="B158" s="247"/>
      <c r="C158" s="248"/>
      <c r="D158" s="229" t="s">
        <v>347</v>
      </c>
      <c r="E158" s="249" t="s">
        <v>19</v>
      </c>
      <c r="F158" s="250" t="s">
        <v>6773</v>
      </c>
      <c r="G158" s="248"/>
      <c r="H158" s="249" t="s">
        <v>19</v>
      </c>
      <c r="I158" s="251"/>
      <c r="J158" s="248"/>
      <c r="K158" s="248"/>
      <c r="L158" s="252"/>
      <c r="M158" s="253"/>
      <c r="N158" s="254"/>
      <c r="O158" s="254"/>
      <c r="P158" s="254"/>
      <c r="Q158" s="254"/>
      <c r="R158" s="254"/>
      <c r="S158" s="254"/>
      <c r="T158" s="254"/>
      <c r="U158" s="255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T158" s="256" t="s">
        <v>347</v>
      </c>
      <c r="AU158" s="256" t="s">
        <v>85</v>
      </c>
      <c r="AV158" s="14" t="s">
        <v>83</v>
      </c>
      <c r="AW158" s="14" t="s">
        <v>37</v>
      </c>
      <c r="AX158" s="14" t="s">
        <v>76</v>
      </c>
      <c r="AY158" s="256" t="s">
        <v>335</v>
      </c>
    </row>
    <row r="159" s="13" customFormat="1">
      <c r="A159" s="13"/>
      <c r="B159" s="236"/>
      <c r="C159" s="237"/>
      <c r="D159" s="229" t="s">
        <v>347</v>
      </c>
      <c r="E159" s="238" t="s">
        <v>19</v>
      </c>
      <c r="F159" s="239" t="s">
        <v>6828</v>
      </c>
      <c r="G159" s="237"/>
      <c r="H159" s="240">
        <v>91.590000000000003</v>
      </c>
      <c r="I159" s="241"/>
      <c r="J159" s="237"/>
      <c r="K159" s="237"/>
      <c r="L159" s="242"/>
      <c r="M159" s="243"/>
      <c r="N159" s="244"/>
      <c r="O159" s="244"/>
      <c r="P159" s="244"/>
      <c r="Q159" s="244"/>
      <c r="R159" s="244"/>
      <c r="S159" s="244"/>
      <c r="T159" s="244"/>
      <c r="U159" s="245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T159" s="246" t="s">
        <v>347</v>
      </c>
      <c r="AU159" s="246" t="s">
        <v>85</v>
      </c>
      <c r="AV159" s="13" t="s">
        <v>85</v>
      </c>
      <c r="AW159" s="13" t="s">
        <v>37</v>
      </c>
      <c r="AX159" s="13" t="s">
        <v>76</v>
      </c>
      <c r="AY159" s="246" t="s">
        <v>335</v>
      </c>
    </row>
    <row r="160" s="14" customFormat="1">
      <c r="A160" s="14"/>
      <c r="B160" s="247"/>
      <c r="C160" s="248"/>
      <c r="D160" s="229" t="s">
        <v>347</v>
      </c>
      <c r="E160" s="249" t="s">
        <v>19</v>
      </c>
      <c r="F160" s="250" t="s">
        <v>6775</v>
      </c>
      <c r="G160" s="248"/>
      <c r="H160" s="249" t="s">
        <v>19</v>
      </c>
      <c r="I160" s="251"/>
      <c r="J160" s="248"/>
      <c r="K160" s="248"/>
      <c r="L160" s="252"/>
      <c r="M160" s="253"/>
      <c r="N160" s="254"/>
      <c r="O160" s="254"/>
      <c r="P160" s="254"/>
      <c r="Q160" s="254"/>
      <c r="R160" s="254"/>
      <c r="S160" s="254"/>
      <c r="T160" s="254"/>
      <c r="U160" s="255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T160" s="256" t="s">
        <v>347</v>
      </c>
      <c r="AU160" s="256" t="s">
        <v>85</v>
      </c>
      <c r="AV160" s="14" t="s">
        <v>83</v>
      </c>
      <c r="AW160" s="14" t="s">
        <v>37</v>
      </c>
      <c r="AX160" s="14" t="s">
        <v>76</v>
      </c>
      <c r="AY160" s="256" t="s">
        <v>335</v>
      </c>
    </row>
    <row r="161" s="13" customFormat="1">
      <c r="A161" s="13"/>
      <c r="B161" s="236"/>
      <c r="C161" s="237"/>
      <c r="D161" s="229" t="s">
        <v>347</v>
      </c>
      <c r="E161" s="238" t="s">
        <v>19</v>
      </c>
      <c r="F161" s="239" t="s">
        <v>6829</v>
      </c>
      <c r="G161" s="237"/>
      <c r="H161" s="240">
        <v>58.859999999999999</v>
      </c>
      <c r="I161" s="241"/>
      <c r="J161" s="237"/>
      <c r="K161" s="237"/>
      <c r="L161" s="242"/>
      <c r="M161" s="243"/>
      <c r="N161" s="244"/>
      <c r="O161" s="244"/>
      <c r="P161" s="244"/>
      <c r="Q161" s="244"/>
      <c r="R161" s="244"/>
      <c r="S161" s="244"/>
      <c r="T161" s="244"/>
      <c r="U161" s="245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T161" s="246" t="s">
        <v>347</v>
      </c>
      <c r="AU161" s="246" t="s">
        <v>85</v>
      </c>
      <c r="AV161" s="13" t="s">
        <v>85</v>
      </c>
      <c r="AW161" s="13" t="s">
        <v>37</v>
      </c>
      <c r="AX161" s="13" t="s">
        <v>76</v>
      </c>
      <c r="AY161" s="246" t="s">
        <v>335</v>
      </c>
    </row>
    <row r="162" s="15" customFormat="1">
      <c r="A162" s="15"/>
      <c r="B162" s="267"/>
      <c r="C162" s="268"/>
      <c r="D162" s="229" t="s">
        <v>347</v>
      </c>
      <c r="E162" s="269" t="s">
        <v>19</v>
      </c>
      <c r="F162" s="270" t="s">
        <v>462</v>
      </c>
      <c r="G162" s="268"/>
      <c r="H162" s="271">
        <v>446.24700000000007</v>
      </c>
      <c r="I162" s="272"/>
      <c r="J162" s="268"/>
      <c r="K162" s="268"/>
      <c r="L162" s="273"/>
      <c r="M162" s="274"/>
      <c r="N162" s="275"/>
      <c r="O162" s="275"/>
      <c r="P162" s="275"/>
      <c r="Q162" s="275"/>
      <c r="R162" s="275"/>
      <c r="S162" s="275"/>
      <c r="T162" s="275"/>
      <c r="U162" s="276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T162" s="277" t="s">
        <v>347</v>
      </c>
      <c r="AU162" s="277" t="s">
        <v>85</v>
      </c>
      <c r="AV162" s="15" t="s">
        <v>103</v>
      </c>
      <c r="AW162" s="15" t="s">
        <v>37</v>
      </c>
      <c r="AX162" s="15" t="s">
        <v>83</v>
      </c>
      <c r="AY162" s="277" t="s">
        <v>335</v>
      </c>
    </row>
    <row r="163" s="2" customFormat="1" ht="16.5" customHeight="1">
      <c r="A163" s="40"/>
      <c r="B163" s="41"/>
      <c r="C163" s="216" t="s">
        <v>434</v>
      </c>
      <c r="D163" s="216" t="s">
        <v>337</v>
      </c>
      <c r="E163" s="217" t="s">
        <v>6830</v>
      </c>
      <c r="F163" s="218" t="s">
        <v>6831</v>
      </c>
      <c r="G163" s="219" t="s">
        <v>351</v>
      </c>
      <c r="H163" s="220">
        <v>151.416</v>
      </c>
      <c r="I163" s="221"/>
      <c r="J163" s="222">
        <f>ROUND(I163*H163,2)</f>
        <v>0</v>
      </c>
      <c r="K163" s="218" t="s">
        <v>341</v>
      </c>
      <c r="L163" s="46"/>
      <c r="M163" s="223" t="s">
        <v>19</v>
      </c>
      <c r="N163" s="224" t="s">
        <v>47</v>
      </c>
      <c r="O163" s="86"/>
      <c r="P163" s="225">
        <f>O163*H163</f>
        <v>0</v>
      </c>
      <c r="Q163" s="225">
        <v>0</v>
      </c>
      <c r="R163" s="225">
        <f>Q163*H163</f>
        <v>0</v>
      </c>
      <c r="S163" s="225">
        <v>0</v>
      </c>
      <c r="T163" s="225">
        <f>S163*H163</f>
        <v>0</v>
      </c>
      <c r="U163" s="226" t="s">
        <v>19</v>
      </c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R163" s="227" t="s">
        <v>103</v>
      </c>
      <c r="AT163" s="227" t="s">
        <v>337</v>
      </c>
      <c r="AU163" s="227" t="s">
        <v>85</v>
      </c>
      <c r="AY163" s="19" t="s">
        <v>335</v>
      </c>
      <c r="BE163" s="228">
        <f>IF(N163="základní",J163,0)</f>
        <v>0</v>
      </c>
      <c r="BF163" s="228">
        <f>IF(N163="snížená",J163,0)</f>
        <v>0</v>
      </c>
      <c r="BG163" s="228">
        <f>IF(N163="zákl. přenesená",J163,0)</f>
        <v>0</v>
      </c>
      <c r="BH163" s="228">
        <f>IF(N163="sníž. přenesená",J163,0)</f>
        <v>0</v>
      </c>
      <c r="BI163" s="228">
        <f>IF(N163="nulová",J163,0)</f>
        <v>0</v>
      </c>
      <c r="BJ163" s="19" t="s">
        <v>83</v>
      </c>
      <c r="BK163" s="228">
        <f>ROUND(I163*H163,2)</f>
        <v>0</v>
      </c>
      <c r="BL163" s="19" t="s">
        <v>103</v>
      </c>
      <c r="BM163" s="227" t="s">
        <v>533</v>
      </c>
    </row>
    <row r="164" s="2" customFormat="1">
      <c r="A164" s="40"/>
      <c r="B164" s="41"/>
      <c r="C164" s="42"/>
      <c r="D164" s="229" t="s">
        <v>343</v>
      </c>
      <c r="E164" s="42"/>
      <c r="F164" s="230" t="s">
        <v>6832</v>
      </c>
      <c r="G164" s="42"/>
      <c r="H164" s="42"/>
      <c r="I164" s="231"/>
      <c r="J164" s="42"/>
      <c r="K164" s="42"/>
      <c r="L164" s="46"/>
      <c r="M164" s="232"/>
      <c r="N164" s="233"/>
      <c r="O164" s="86"/>
      <c r="P164" s="86"/>
      <c r="Q164" s="86"/>
      <c r="R164" s="86"/>
      <c r="S164" s="86"/>
      <c r="T164" s="86"/>
      <c r="U164" s="87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T164" s="19" t="s">
        <v>343</v>
      </c>
      <c r="AU164" s="19" t="s">
        <v>85</v>
      </c>
    </row>
    <row r="165" s="2" customFormat="1">
      <c r="A165" s="40"/>
      <c r="B165" s="41"/>
      <c r="C165" s="42"/>
      <c r="D165" s="234" t="s">
        <v>345</v>
      </c>
      <c r="E165" s="42"/>
      <c r="F165" s="235" t="s">
        <v>6833</v>
      </c>
      <c r="G165" s="42"/>
      <c r="H165" s="42"/>
      <c r="I165" s="231"/>
      <c r="J165" s="42"/>
      <c r="K165" s="42"/>
      <c r="L165" s="46"/>
      <c r="M165" s="232"/>
      <c r="N165" s="233"/>
      <c r="O165" s="86"/>
      <c r="P165" s="86"/>
      <c r="Q165" s="86"/>
      <c r="R165" s="86"/>
      <c r="S165" s="86"/>
      <c r="T165" s="86"/>
      <c r="U165" s="87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T165" s="19" t="s">
        <v>345</v>
      </c>
      <c r="AU165" s="19" t="s">
        <v>85</v>
      </c>
    </row>
    <row r="166" s="14" customFormat="1">
      <c r="A166" s="14"/>
      <c r="B166" s="247"/>
      <c r="C166" s="248"/>
      <c r="D166" s="229" t="s">
        <v>347</v>
      </c>
      <c r="E166" s="249" t="s">
        <v>19</v>
      </c>
      <c r="F166" s="250" t="s">
        <v>6769</v>
      </c>
      <c r="G166" s="248"/>
      <c r="H166" s="249" t="s">
        <v>19</v>
      </c>
      <c r="I166" s="251"/>
      <c r="J166" s="248"/>
      <c r="K166" s="248"/>
      <c r="L166" s="252"/>
      <c r="M166" s="253"/>
      <c r="N166" s="254"/>
      <c r="O166" s="254"/>
      <c r="P166" s="254"/>
      <c r="Q166" s="254"/>
      <c r="R166" s="254"/>
      <c r="S166" s="254"/>
      <c r="T166" s="254"/>
      <c r="U166" s="255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T166" s="256" t="s">
        <v>347</v>
      </c>
      <c r="AU166" s="256" t="s">
        <v>85</v>
      </c>
      <c r="AV166" s="14" t="s">
        <v>83</v>
      </c>
      <c r="AW166" s="14" t="s">
        <v>37</v>
      </c>
      <c r="AX166" s="14" t="s">
        <v>76</v>
      </c>
      <c r="AY166" s="256" t="s">
        <v>335</v>
      </c>
    </row>
    <row r="167" s="13" customFormat="1">
      <c r="A167" s="13"/>
      <c r="B167" s="236"/>
      <c r="C167" s="237"/>
      <c r="D167" s="229" t="s">
        <v>347</v>
      </c>
      <c r="E167" s="238" t="s">
        <v>19</v>
      </c>
      <c r="F167" s="239" t="s">
        <v>6834</v>
      </c>
      <c r="G167" s="237"/>
      <c r="H167" s="240">
        <v>46.265999999999998</v>
      </c>
      <c r="I167" s="241"/>
      <c r="J167" s="237"/>
      <c r="K167" s="237"/>
      <c r="L167" s="242"/>
      <c r="M167" s="243"/>
      <c r="N167" s="244"/>
      <c r="O167" s="244"/>
      <c r="P167" s="244"/>
      <c r="Q167" s="244"/>
      <c r="R167" s="244"/>
      <c r="S167" s="244"/>
      <c r="T167" s="244"/>
      <c r="U167" s="245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T167" s="246" t="s">
        <v>347</v>
      </c>
      <c r="AU167" s="246" t="s">
        <v>85</v>
      </c>
      <c r="AV167" s="13" t="s">
        <v>85</v>
      </c>
      <c r="AW167" s="13" t="s">
        <v>37</v>
      </c>
      <c r="AX167" s="13" t="s">
        <v>76</v>
      </c>
      <c r="AY167" s="246" t="s">
        <v>335</v>
      </c>
    </row>
    <row r="168" s="14" customFormat="1">
      <c r="A168" s="14"/>
      <c r="B168" s="247"/>
      <c r="C168" s="248"/>
      <c r="D168" s="229" t="s">
        <v>347</v>
      </c>
      <c r="E168" s="249" t="s">
        <v>19</v>
      </c>
      <c r="F168" s="250" t="s">
        <v>6771</v>
      </c>
      <c r="G168" s="248"/>
      <c r="H168" s="249" t="s">
        <v>19</v>
      </c>
      <c r="I168" s="251"/>
      <c r="J168" s="248"/>
      <c r="K168" s="248"/>
      <c r="L168" s="252"/>
      <c r="M168" s="253"/>
      <c r="N168" s="254"/>
      <c r="O168" s="254"/>
      <c r="P168" s="254"/>
      <c r="Q168" s="254"/>
      <c r="R168" s="254"/>
      <c r="S168" s="254"/>
      <c r="T168" s="254"/>
      <c r="U168" s="255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T168" s="256" t="s">
        <v>347</v>
      </c>
      <c r="AU168" s="256" t="s">
        <v>85</v>
      </c>
      <c r="AV168" s="14" t="s">
        <v>83</v>
      </c>
      <c r="AW168" s="14" t="s">
        <v>37</v>
      </c>
      <c r="AX168" s="14" t="s">
        <v>76</v>
      </c>
      <c r="AY168" s="256" t="s">
        <v>335</v>
      </c>
    </row>
    <row r="169" s="13" customFormat="1">
      <c r="A169" s="13"/>
      <c r="B169" s="236"/>
      <c r="C169" s="237"/>
      <c r="D169" s="229" t="s">
        <v>347</v>
      </c>
      <c r="E169" s="238" t="s">
        <v>19</v>
      </c>
      <c r="F169" s="239" t="s">
        <v>6835</v>
      </c>
      <c r="G169" s="237"/>
      <c r="H169" s="240">
        <v>57</v>
      </c>
      <c r="I169" s="241"/>
      <c r="J169" s="237"/>
      <c r="K169" s="237"/>
      <c r="L169" s="242"/>
      <c r="M169" s="243"/>
      <c r="N169" s="244"/>
      <c r="O169" s="244"/>
      <c r="P169" s="244"/>
      <c r="Q169" s="244"/>
      <c r="R169" s="244"/>
      <c r="S169" s="244"/>
      <c r="T169" s="244"/>
      <c r="U169" s="245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T169" s="246" t="s">
        <v>347</v>
      </c>
      <c r="AU169" s="246" t="s">
        <v>85</v>
      </c>
      <c r="AV169" s="13" t="s">
        <v>85</v>
      </c>
      <c r="AW169" s="13" t="s">
        <v>37</v>
      </c>
      <c r="AX169" s="13" t="s">
        <v>76</v>
      </c>
      <c r="AY169" s="246" t="s">
        <v>335</v>
      </c>
    </row>
    <row r="170" s="14" customFormat="1">
      <c r="A170" s="14"/>
      <c r="B170" s="247"/>
      <c r="C170" s="248"/>
      <c r="D170" s="229" t="s">
        <v>347</v>
      </c>
      <c r="E170" s="249" t="s">
        <v>19</v>
      </c>
      <c r="F170" s="250" t="s">
        <v>6773</v>
      </c>
      <c r="G170" s="248"/>
      <c r="H170" s="249" t="s">
        <v>19</v>
      </c>
      <c r="I170" s="251"/>
      <c r="J170" s="248"/>
      <c r="K170" s="248"/>
      <c r="L170" s="252"/>
      <c r="M170" s="253"/>
      <c r="N170" s="254"/>
      <c r="O170" s="254"/>
      <c r="P170" s="254"/>
      <c r="Q170" s="254"/>
      <c r="R170" s="254"/>
      <c r="S170" s="254"/>
      <c r="T170" s="254"/>
      <c r="U170" s="255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T170" s="256" t="s">
        <v>347</v>
      </c>
      <c r="AU170" s="256" t="s">
        <v>85</v>
      </c>
      <c r="AV170" s="14" t="s">
        <v>83</v>
      </c>
      <c r="AW170" s="14" t="s">
        <v>37</v>
      </c>
      <c r="AX170" s="14" t="s">
        <v>76</v>
      </c>
      <c r="AY170" s="256" t="s">
        <v>335</v>
      </c>
    </row>
    <row r="171" s="13" customFormat="1">
      <c r="A171" s="13"/>
      <c r="B171" s="236"/>
      <c r="C171" s="237"/>
      <c r="D171" s="229" t="s">
        <v>347</v>
      </c>
      <c r="E171" s="238" t="s">
        <v>19</v>
      </c>
      <c r="F171" s="239" t="s">
        <v>6836</v>
      </c>
      <c r="G171" s="237"/>
      <c r="H171" s="240">
        <v>28.710000000000001</v>
      </c>
      <c r="I171" s="241"/>
      <c r="J171" s="237"/>
      <c r="K171" s="237"/>
      <c r="L171" s="242"/>
      <c r="M171" s="243"/>
      <c r="N171" s="244"/>
      <c r="O171" s="244"/>
      <c r="P171" s="244"/>
      <c r="Q171" s="244"/>
      <c r="R171" s="244"/>
      <c r="S171" s="244"/>
      <c r="T171" s="244"/>
      <c r="U171" s="245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T171" s="246" t="s">
        <v>347</v>
      </c>
      <c r="AU171" s="246" t="s">
        <v>85</v>
      </c>
      <c r="AV171" s="13" t="s">
        <v>85</v>
      </c>
      <c r="AW171" s="13" t="s">
        <v>37</v>
      </c>
      <c r="AX171" s="13" t="s">
        <v>76</v>
      </c>
      <c r="AY171" s="246" t="s">
        <v>335</v>
      </c>
    </row>
    <row r="172" s="14" customFormat="1">
      <c r="A172" s="14"/>
      <c r="B172" s="247"/>
      <c r="C172" s="248"/>
      <c r="D172" s="229" t="s">
        <v>347</v>
      </c>
      <c r="E172" s="249" t="s">
        <v>19</v>
      </c>
      <c r="F172" s="250" t="s">
        <v>6775</v>
      </c>
      <c r="G172" s="248"/>
      <c r="H172" s="249" t="s">
        <v>19</v>
      </c>
      <c r="I172" s="251"/>
      <c r="J172" s="248"/>
      <c r="K172" s="248"/>
      <c r="L172" s="252"/>
      <c r="M172" s="253"/>
      <c r="N172" s="254"/>
      <c r="O172" s="254"/>
      <c r="P172" s="254"/>
      <c r="Q172" s="254"/>
      <c r="R172" s="254"/>
      <c r="S172" s="254"/>
      <c r="T172" s="254"/>
      <c r="U172" s="255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T172" s="256" t="s">
        <v>347</v>
      </c>
      <c r="AU172" s="256" t="s">
        <v>85</v>
      </c>
      <c r="AV172" s="14" t="s">
        <v>83</v>
      </c>
      <c r="AW172" s="14" t="s">
        <v>37</v>
      </c>
      <c r="AX172" s="14" t="s">
        <v>76</v>
      </c>
      <c r="AY172" s="256" t="s">
        <v>335</v>
      </c>
    </row>
    <row r="173" s="13" customFormat="1">
      <c r="A173" s="13"/>
      <c r="B173" s="236"/>
      <c r="C173" s="237"/>
      <c r="D173" s="229" t="s">
        <v>347</v>
      </c>
      <c r="E173" s="238" t="s">
        <v>19</v>
      </c>
      <c r="F173" s="239" t="s">
        <v>6837</v>
      </c>
      <c r="G173" s="237"/>
      <c r="H173" s="240">
        <v>19.440000000000001</v>
      </c>
      <c r="I173" s="241"/>
      <c r="J173" s="237"/>
      <c r="K173" s="237"/>
      <c r="L173" s="242"/>
      <c r="M173" s="243"/>
      <c r="N173" s="244"/>
      <c r="O173" s="244"/>
      <c r="P173" s="244"/>
      <c r="Q173" s="244"/>
      <c r="R173" s="244"/>
      <c r="S173" s="244"/>
      <c r="T173" s="244"/>
      <c r="U173" s="245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T173" s="246" t="s">
        <v>347</v>
      </c>
      <c r="AU173" s="246" t="s">
        <v>85</v>
      </c>
      <c r="AV173" s="13" t="s">
        <v>85</v>
      </c>
      <c r="AW173" s="13" t="s">
        <v>37</v>
      </c>
      <c r="AX173" s="13" t="s">
        <v>76</v>
      </c>
      <c r="AY173" s="246" t="s">
        <v>335</v>
      </c>
    </row>
    <row r="174" s="15" customFormat="1">
      <c r="A174" s="15"/>
      <c r="B174" s="267"/>
      <c r="C174" s="268"/>
      <c r="D174" s="229" t="s">
        <v>347</v>
      </c>
      <c r="E174" s="269" t="s">
        <v>19</v>
      </c>
      <c r="F174" s="270" t="s">
        <v>462</v>
      </c>
      <c r="G174" s="268"/>
      <c r="H174" s="271">
        <v>151.416</v>
      </c>
      <c r="I174" s="272"/>
      <c r="J174" s="268"/>
      <c r="K174" s="268"/>
      <c r="L174" s="273"/>
      <c r="M174" s="274"/>
      <c r="N174" s="275"/>
      <c r="O174" s="275"/>
      <c r="P174" s="275"/>
      <c r="Q174" s="275"/>
      <c r="R174" s="275"/>
      <c r="S174" s="275"/>
      <c r="T174" s="275"/>
      <c r="U174" s="276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T174" s="277" t="s">
        <v>347</v>
      </c>
      <c r="AU174" s="277" t="s">
        <v>85</v>
      </c>
      <c r="AV174" s="15" t="s">
        <v>103</v>
      </c>
      <c r="AW174" s="15" t="s">
        <v>37</v>
      </c>
      <c r="AX174" s="15" t="s">
        <v>83</v>
      </c>
      <c r="AY174" s="277" t="s">
        <v>335</v>
      </c>
    </row>
    <row r="175" s="2" customFormat="1" ht="16.5" customHeight="1">
      <c r="A175" s="40"/>
      <c r="B175" s="41"/>
      <c r="C175" s="257" t="s">
        <v>8</v>
      </c>
      <c r="D175" s="257" t="s">
        <v>395</v>
      </c>
      <c r="E175" s="258" t="s">
        <v>5989</v>
      </c>
      <c r="F175" s="259" t="s">
        <v>5990</v>
      </c>
      <c r="G175" s="260" t="s">
        <v>364</v>
      </c>
      <c r="H175" s="261">
        <v>302.83199999999999</v>
      </c>
      <c r="I175" s="262"/>
      <c r="J175" s="263">
        <f>ROUND(I175*H175,2)</f>
        <v>0</v>
      </c>
      <c r="K175" s="259" t="s">
        <v>341</v>
      </c>
      <c r="L175" s="264"/>
      <c r="M175" s="265" t="s">
        <v>19</v>
      </c>
      <c r="N175" s="266" t="s">
        <v>47</v>
      </c>
      <c r="O175" s="86"/>
      <c r="P175" s="225">
        <f>O175*H175</f>
        <v>0</v>
      </c>
      <c r="Q175" s="225">
        <v>1</v>
      </c>
      <c r="R175" s="225">
        <f>Q175*H175</f>
        <v>302.83199999999999</v>
      </c>
      <c r="S175" s="225">
        <v>0</v>
      </c>
      <c r="T175" s="225">
        <f>S175*H175</f>
        <v>0</v>
      </c>
      <c r="U175" s="226" t="s">
        <v>19</v>
      </c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R175" s="227" t="s">
        <v>394</v>
      </c>
      <c r="AT175" s="227" t="s">
        <v>395</v>
      </c>
      <c r="AU175" s="227" t="s">
        <v>85</v>
      </c>
      <c r="AY175" s="19" t="s">
        <v>335</v>
      </c>
      <c r="BE175" s="228">
        <f>IF(N175="základní",J175,0)</f>
        <v>0</v>
      </c>
      <c r="BF175" s="228">
        <f>IF(N175="snížená",J175,0)</f>
        <v>0</v>
      </c>
      <c r="BG175" s="228">
        <f>IF(N175="zákl. přenesená",J175,0)</f>
        <v>0</v>
      </c>
      <c r="BH175" s="228">
        <f>IF(N175="sníž. přenesená",J175,0)</f>
        <v>0</v>
      </c>
      <c r="BI175" s="228">
        <f>IF(N175="nulová",J175,0)</f>
        <v>0</v>
      </c>
      <c r="BJ175" s="19" t="s">
        <v>83</v>
      </c>
      <c r="BK175" s="228">
        <f>ROUND(I175*H175,2)</f>
        <v>0</v>
      </c>
      <c r="BL175" s="19" t="s">
        <v>103</v>
      </c>
      <c r="BM175" s="227" t="s">
        <v>545</v>
      </c>
    </row>
    <row r="176" s="2" customFormat="1">
      <c r="A176" s="40"/>
      <c r="B176" s="41"/>
      <c r="C176" s="42"/>
      <c r="D176" s="229" t="s">
        <v>343</v>
      </c>
      <c r="E176" s="42"/>
      <c r="F176" s="230" t="s">
        <v>5990</v>
      </c>
      <c r="G176" s="42"/>
      <c r="H176" s="42"/>
      <c r="I176" s="231"/>
      <c r="J176" s="42"/>
      <c r="K176" s="42"/>
      <c r="L176" s="46"/>
      <c r="M176" s="232"/>
      <c r="N176" s="233"/>
      <c r="O176" s="86"/>
      <c r="P176" s="86"/>
      <c r="Q176" s="86"/>
      <c r="R176" s="86"/>
      <c r="S176" s="86"/>
      <c r="T176" s="86"/>
      <c r="U176" s="87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T176" s="19" t="s">
        <v>343</v>
      </c>
      <c r="AU176" s="19" t="s">
        <v>85</v>
      </c>
    </row>
    <row r="177" s="13" customFormat="1">
      <c r="A177" s="13"/>
      <c r="B177" s="236"/>
      <c r="C177" s="237"/>
      <c r="D177" s="229" t="s">
        <v>347</v>
      </c>
      <c r="E177" s="238" t="s">
        <v>19</v>
      </c>
      <c r="F177" s="239" t="s">
        <v>6838</v>
      </c>
      <c r="G177" s="237"/>
      <c r="H177" s="240">
        <v>302.83199999999999</v>
      </c>
      <c r="I177" s="241"/>
      <c r="J177" s="237"/>
      <c r="K177" s="237"/>
      <c r="L177" s="242"/>
      <c r="M177" s="243"/>
      <c r="N177" s="244"/>
      <c r="O177" s="244"/>
      <c r="P177" s="244"/>
      <c r="Q177" s="244"/>
      <c r="R177" s="244"/>
      <c r="S177" s="244"/>
      <c r="T177" s="244"/>
      <c r="U177" s="245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T177" s="246" t="s">
        <v>347</v>
      </c>
      <c r="AU177" s="246" t="s">
        <v>85</v>
      </c>
      <c r="AV177" s="13" t="s">
        <v>85</v>
      </c>
      <c r="AW177" s="13" t="s">
        <v>37</v>
      </c>
      <c r="AX177" s="13" t="s">
        <v>76</v>
      </c>
      <c r="AY177" s="246" t="s">
        <v>335</v>
      </c>
    </row>
    <row r="178" s="15" customFormat="1">
      <c r="A178" s="15"/>
      <c r="B178" s="267"/>
      <c r="C178" s="268"/>
      <c r="D178" s="229" t="s">
        <v>347</v>
      </c>
      <c r="E178" s="269" t="s">
        <v>19</v>
      </c>
      <c r="F178" s="270" t="s">
        <v>462</v>
      </c>
      <c r="G178" s="268"/>
      <c r="H178" s="271">
        <v>302.83199999999999</v>
      </c>
      <c r="I178" s="272"/>
      <c r="J178" s="268"/>
      <c r="K178" s="268"/>
      <c r="L178" s="273"/>
      <c r="M178" s="274"/>
      <c r="N178" s="275"/>
      <c r="O178" s="275"/>
      <c r="P178" s="275"/>
      <c r="Q178" s="275"/>
      <c r="R178" s="275"/>
      <c r="S178" s="275"/>
      <c r="T178" s="275"/>
      <c r="U178" s="276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T178" s="277" t="s">
        <v>347</v>
      </c>
      <c r="AU178" s="277" t="s">
        <v>85</v>
      </c>
      <c r="AV178" s="15" t="s">
        <v>103</v>
      </c>
      <c r="AW178" s="15" t="s">
        <v>37</v>
      </c>
      <c r="AX178" s="15" t="s">
        <v>83</v>
      </c>
      <c r="AY178" s="277" t="s">
        <v>335</v>
      </c>
    </row>
    <row r="179" s="12" customFormat="1" ht="22.8" customHeight="1">
      <c r="A179" s="12"/>
      <c r="B179" s="200"/>
      <c r="C179" s="201"/>
      <c r="D179" s="202" t="s">
        <v>75</v>
      </c>
      <c r="E179" s="214" t="s">
        <v>99</v>
      </c>
      <c r="F179" s="214" t="s">
        <v>419</v>
      </c>
      <c r="G179" s="201"/>
      <c r="H179" s="201"/>
      <c r="I179" s="204"/>
      <c r="J179" s="215">
        <f>BK179</f>
        <v>0</v>
      </c>
      <c r="K179" s="201"/>
      <c r="L179" s="206"/>
      <c r="M179" s="207"/>
      <c r="N179" s="208"/>
      <c r="O179" s="208"/>
      <c r="P179" s="209">
        <v>0</v>
      </c>
      <c r="Q179" s="208"/>
      <c r="R179" s="209">
        <v>0</v>
      </c>
      <c r="S179" s="208"/>
      <c r="T179" s="209">
        <v>0</v>
      </c>
      <c r="U179" s="210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R179" s="211" t="s">
        <v>83</v>
      </c>
      <c r="AT179" s="212" t="s">
        <v>75</v>
      </c>
      <c r="AU179" s="212" t="s">
        <v>83</v>
      </c>
      <c r="AY179" s="211" t="s">
        <v>335</v>
      </c>
      <c r="BK179" s="213">
        <v>0</v>
      </c>
    </row>
    <row r="180" s="12" customFormat="1" ht="22.8" customHeight="1">
      <c r="A180" s="12"/>
      <c r="B180" s="200"/>
      <c r="C180" s="201"/>
      <c r="D180" s="202" t="s">
        <v>75</v>
      </c>
      <c r="E180" s="214" t="s">
        <v>103</v>
      </c>
      <c r="F180" s="214" t="s">
        <v>470</v>
      </c>
      <c r="G180" s="201"/>
      <c r="H180" s="201"/>
      <c r="I180" s="204"/>
      <c r="J180" s="215">
        <f>BK180</f>
        <v>0</v>
      </c>
      <c r="K180" s="201"/>
      <c r="L180" s="206"/>
      <c r="M180" s="207"/>
      <c r="N180" s="208"/>
      <c r="O180" s="208"/>
      <c r="P180" s="209">
        <f>SUM(P181:P186)</f>
        <v>0</v>
      </c>
      <c r="Q180" s="208"/>
      <c r="R180" s="209">
        <f>SUM(R181:R186)</f>
        <v>31.029254699999996</v>
      </c>
      <c r="S180" s="208"/>
      <c r="T180" s="209">
        <f>SUM(T181:T186)</f>
        <v>0</v>
      </c>
      <c r="U180" s="210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R180" s="211" t="s">
        <v>83</v>
      </c>
      <c r="AT180" s="212" t="s">
        <v>75</v>
      </c>
      <c r="AU180" s="212" t="s">
        <v>83</v>
      </c>
      <c r="AY180" s="211" t="s">
        <v>335</v>
      </c>
      <c r="BK180" s="213">
        <f>SUM(BK181:BK186)</f>
        <v>0</v>
      </c>
    </row>
    <row r="181" s="2" customFormat="1" ht="16.5" customHeight="1">
      <c r="A181" s="40"/>
      <c r="B181" s="41"/>
      <c r="C181" s="216" t="s">
        <v>447</v>
      </c>
      <c r="D181" s="216" t="s">
        <v>337</v>
      </c>
      <c r="E181" s="217" t="s">
        <v>6839</v>
      </c>
      <c r="F181" s="218" t="s">
        <v>6840</v>
      </c>
      <c r="G181" s="219" t="s">
        <v>351</v>
      </c>
      <c r="H181" s="220">
        <v>13.484999999999999</v>
      </c>
      <c r="I181" s="221"/>
      <c r="J181" s="222">
        <f>ROUND(I181*H181,2)</f>
        <v>0</v>
      </c>
      <c r="K181" s="218" t="s">
        <v>341</v>
      </c>
      <c r="L181" s="46"/>
      <c r="M181" s="223" t="s">
        <v>19</v>
      </c>
      <c r="N181" s="224" t="s">
        <v>47</v>
      </c>
      <c r="O181" s="86"/>
      <c r="P181" s="225">
        <f>O181*H181</f>
        <v>0</v>
      </c>
      <c r="Q181" s="225">
        <v>2.3010199999999998</v>
      </c>
      <c r="R181" s="225">
        <f>Q181*H181</f>
        <v>31.029254699999996</v>
      </c>
      <c r="S181" s="225">
        <v>0</v>
      </c>
      <c r="T181" s="225">
        <f>S181*H181</f>
        <v>0</v>
      </c>
      <c r="U181" s="226" t="s">
        <v>19</v>
      </c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R181" s="227" t="s">
        <v>103</v>
      </c>
      <c r="AT181" s="227" t="s">
        <v>337</v>
      </c>
      <c r="AU181" s="227" t="s">
        <v>85</v>
      </c>
      <c r="AY181" s="19" t="s">
        <v>335</v>
      </c>
      <c r="BE181" s="228">
        <f>IF(N181="základní",J181,0)</f>
        <v>0</v>
      </c>
      <c r="BF181" s="228">
        <f>IF(N181="snížená",J181,0)</f>
        <v>0</v>
      </c>
      <c r="BG181" s="228">
        <f>IF(N181="zákl. přenesená",J181,0)</f>
        <v>0</v>
      </c>
      <c r="BH181" s="228">
        <f>IF(N181="sníž. přenesená",J181,0)</f>
        <v>0</v>
      </c>
      <c r="BI181" s="228">
        <f>IF(N181="nulová",J181,0)</f>
        <v>0</v>
      </c>
      <c r="BJ181" s="19" t="s">
        <v>83</v>
      </c>
      <c r="BK181" s="228">
        <f>ROUND(I181*H181,2)</f>
        <v>0</v>
      </c>
      <c r="BL181" s="19" t="s">
        <v>103</v>
      </c>
      <c r="BM181" s="227" t="s">
        <v>565</v>
      </c>
    </row>
    <row r="182" s="2" customFormat="1">
      <c r="A182" s="40"/>
      <c r="B182" s="41"/>
      <c r="C182" s="42"/>
      <c r="D182" s="229" t="s">
        <v>343</v>
      </c>
      <c r="E182" s="42"/>
      <c r="F182" s="230" t="s">
        <v>6841</v>
      </c>
      <c r="G182" s="42"/>
      <c r="H182" s="42"/>
      <c r="I182" s="231"/>
      <c r="J182" s="42"/>
      <c r="K182" s="42"/>
      <c r="L182" s="46"/>
      <c r="M182" s="232"/>
      <c r="N182" s="233"/>
      <c r="O182" s="86"/>
      <c r="P182" s="86"/>
      <c r="Q182" s="86"/>
      <c r="R182" s="86"/>
      <c r="S182" s="86"/>
      <c r="T182" s="86"/>
      <c r="U182" s="87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T182" s="19" t="s">
        <v>343</v>
      </c>
      <c r="AU182" s="19" t="s">
        <v>85</v>
      </c>
    </row>
    <row r="183" s="2" customFormat="1">
      <c r="A183" s="40"/>
      <c r="B183" s="41"/>
      <c r="C183" s="42"/>
      <c r="D183" s="234" t="s">
        <v>345</v>
      </c>
      <c r="E183" s="42"/>
      <c r="F183" s="235" t="s">
        <v>6842</v>
      </c>
      <c r="G183" s="42"/>
      <c r="H183" s="42"/>
      <c r="I183" s="231"/>
      <c r="J183" s="42"/>
      <c r="K183" s="42"/>
      <c r="L183" s="46"/>
      <c r="M183" s="232"/>
      <c r="N183" s="233"/>
      <c r="O183" s="86"/>
      <c r="P183" s="86"/>
      <c r="Q183" s="86"/>
      <c r="R183" s="86"/>
      <c r="S183" s="86"/>
      <c r="T183" s="86"/>
      <c r="U183" s="87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T183" s="19" t="s">
        <v>345</v>
      </c>
      <c r="AU183" s="19" t="s">
        <v>85</v>
      </c>
    </row>
    <row r="184" s="13" customFormat="1">
      <c r="A184" s="13"/>
      <c r="B184" s="236"/>
      <c r="C184" s="237"/>
      <c r="D184" s="229" t="s">
        <v>347</v>
      </c>
      <c r="E184" s="238" t="s">
        <v>19</v>
      </c>
      <c r="F184" s="239" t="s">
        <v>6843</v>
      </c>
      <c r="G184" s="237"/>
      <c r="H184" s="240">
        <v>10.685000000000001</v>
      </c>
      <c r="I184" s="241"/>
      <c r="J184" s="237"/>
      <c r="K184" s="237"/>
      <c r="L184" s="242"/>
      <c r="M184" s="243"/>
      <c r="N184" s="244"/>
      <c r="O184" s="244"/>
      <c r="P184" s="244"/>
      <c r="Q184" s="244"/>
      <c r="R184" s="244"/>
      <c r="S184" s="244"/>
      <c r="T184" s="244"/>
      <c r="U184" s="245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T184" s="246" t="s">
        <v>347</v>
      </c>
      <c r="AU184" s="246" t="s">
        <v>85</v>
      </c>
      <c r="AV184" s="13" t="s">
        <v>85</v>
      </c>
      <c r="AW184" s="13" t="s">
        <v>37</v>
      </c>
      <c r="AX184" s="13" t="s">
        <v>76</v>
      </c>
      <c r="AY184" s="246" t="s">
        <v>335</v>
      </c>
    </row>
    <row r="185" s="13" customFormat="1">
      <c r="A185" s="13"/>
      <c r="B185" s="236"/>
      <c r="C185" s="237"/>
      <c r="D185" s="229" t="s">
        <v>347</v>
      </c>
      <c r="E185" s="238" t="s">
        <v>19</v>
      </c>
      <c r="F185" s="239" t="s">
        <v>6844</v>
      </c>
      <c r="G185" s="237"/>
      <c r="H185" s="240">
        <v>2.7999999999999998</v>
      </c>
      <c r="I185" s="241"/>
      <c r="J185" s="237"/>
      <c r="K185" s="237"/>
      <c r="L185" s="242"/>
      <c r="M185" s="243"/>
      <c r="N185" s="244"/>
      <c r="O185" s="244"/>
      <c r="P185" s="244"/>
      <c r="Q185" s="244"/>
      <c r="R185" s="244"/>
      <c r="S185" s="244"/>
      <c r="T185" s="244"/>
      <c r="U185" s="245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T185" s="246" t="s">
        <v>347</v>
      </c>
      <c r="AU185" s="246" t="s">
        <v>85</v>
      </c>
      <c r="AV185" s="13" t="s">
        <v>85</v>
      </c>
      <c r="AW185" s="13" t="s">
        <v>37</v>
      </c>
      <c r="AX185" s="13" t="s">
        <v>76</v>
      </c>
      <c r="AY185" s="246" t="s">
        <v>335</v>
      </c>
    </row>
    <row r="186" s="15" customFormat="1">
      <c r="A186" s="15"/>
      <c r="B186" s="267"/>
      <c r="C186" s="268"/>
      <c r="D186" s="229" t="s">
        <v>347</v>
      </c>
      <c r="E186" s="269" t="s">
        <v>19</v>
      </c>
      <c r="F186" s="270" t="s">
        <v>462</v>
      </c>
      <c r="G186" s="268"/>
      <c r="H186" s="271">
        <v>13.484999999999999</v>
      </c>
      <c r="I186" s="272"/>
      <c r="J186" s="268"/>
      <c r="K186" s="268"/>
      <c r="L186" s="273"/>
      <c r="M186" s="274"/>
      <c r="N186" s="275"/>
      <c r="O186" s="275"/>
      <c r="P186" s="275"/>
      <c r="Q186" s="275"/>
      <c r="R186" s="275"/>
      <c r="S186" s="275"/>
      <c r="T186" s="275"/>
      <c r="U186" s="276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T186" s="277" t="s">
        <v>347</v>
      </c>
      <c r="AU186" s="277" t="s">
        <v>85</v>
      </c>
      <c r="AV186" s="15" t="s">
        <v>103</v>
      </c>
      <c r="AW186" s="15" t="s">
        <v>37</v>
      </c>
      <c r="AX186" s="15" t="s">
        <v>83</v>
      </c>
      <c r="AY186" s="277" t="s">
        <v>335</v>
      </c>
    </row>
    <row r="187" s="12" customFormat="1" ht="22.8" customHeight="1">
      <c r="A187" s="12"/>
      <c r="B187" s="200"/>
      <c r="C187" s="201"/>
      <c r="D187" s="202" t="s">
        <v>75</v>
      </c>
      <c r="E187" s="214" t="s">
        <v>394</v>
      </c>
      <c r="F187" s="214" t="s">
        <v>690</v>
      </c>
      <c r="G187" s="201"/>
      <c r="H187" s="201"/>
      <c r="I187" s="204"/>
      <c r="J187" s="215">
        <f>BK187</f>
        <v>0</v>
      </c>
      <c r="K187" s="201"/>
      <c r="L187" s="206"/>
      <c r="M187" s="207"/>
      <c r="N187" s="208"/>
      <c r="O187" s="208"/>
      <c r="P187" s="209">
        <f>SUM(P188:P289)</f>
        <v>0</v>
      </c>
      <c r="Q187" s="208"/>
      <c r="R187" s="209">
        <f>SUM(R188:R289)</f>
        <v>5.8086395827999997</v>
      </c>
      <c r="S187" s="208"/>
      <c r="T187" s="209">
        <f>SUM(T188:T289)</f>
        <v>0</v>
      </c>
      <c r="U187" s="210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R187" s="211" t="s">
        <v>83</v>
      </c>
      <c r="AT187" s="212" t="s">
        <v>75</v>
      </c>
      <c r="AU187" s="212" t="s">
        <v>83</v>
      </c>
      <c r="AY187" s="211" t="s">
        <v>335</v>
      </c>
      <c r="BK187" s="213">
        <f>SUM(BK188:BK289)</f>
        <v>0</v>
      </c>
    </row>
    <row r="188" s="2" customFormat="1" ht="21.75" customHeight="1">
      <c r="A188" s="40"/>
      <c r="B188" s="41"/>
      <c r="C188" s="216" t="s">
        <v>454</v>
      </c>
      <c r="D188" s="216" t="s">
        <v>337</v>
      </c>
      <c r="E188" s="217" t="s">
        <v>6845</v>
      </c>
      <c r="F188" s="218" t="s">
        <v>6846</v>
      </c>
      <c r="G188" s="219" t="s">
        <v>618</v>
      </c>
      <c r="H188" s="220">
        <v>31.800000000000001</v>
      </c>
      <c r="I188" s="221"/>
      <c r="J188" s="222">
        <f>ROUND(I188*H188,2)</f>
        <v>0</v>
      </c>
      <c r="K188" s="218" t="s">
        <v>341</v>
      </c>
      <c r="L188" s="46"/>
      <c r="M188" s="223" t="s">
        <v>19</v>
      </c>
      <c r="N188" s="224" t="s">
        <v>47</v>
      </c>
      <c r="O188" s="86"/>
      <c r="P188" s="225">
        <f>O188*H188</f>
        <v>0</v>
      </c>
      <c r="Q188" s="225">
        <v>4.5000000000000003E-05</v>
      </c>
      <c r="R188" s="225">
        <f>Q188*H188</f>
        <v>0.0014310000000000002</v>
      </c>
      <c r="S188" s="225">
        <v>0</v>
      </c>
      <c r="T188" s="225">
        <f>S188*H188</f>
        <v>0</v>
      </c>
      <c r="U188" s="226" t="s">
        <v>19</v>
      </c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R188" s="227" t="s">
        <v>103</v>
      </c>
      <c r="AT188" s="227" t="s">
        <v>337</v>
      </c>
      <c r="AU188" s="227" t="s">
        <v>85</v>
      </c>
      <c r="AY188" s="19" t="s">
        <v>335</v>
      </c>
      <c r="BE188" s="228">
        <f>IF(N188="základní",J188,0)</f>
        <v>0</v>
      </c>
      <c r="BF188" s="228">
        <f>IF(N188="snížená",J188,0)</f>
        <v>0</v>
      </c>
      <c r="BG188" s="228">
        <f>IF(N188="zákl. přenesená",J188,0)</f>
        <v>0</v>
      </c>
      <c r="BH188" s="228">
        <f>IF(N188="sníž. přenesená",J188,0)</f>
        <v>0</v>
      </c>
      <c r="BI188" s="228">
        <f>IF(N188="nulová",J188,0)</f>
        <v>0</v>
      </c>
      <c r="BJ188" s="19" t="s">
        <v>83</v>
      </c>
      <c r="BK188" s="228">
        <f>ROUND(I188*H188,2)</f>
        <v>0</v>
      </c>
      <c r="BL188" s="19" t="s">
        <v>103</v>
      </c>
      <c r="BM188" s="227" t="s">
        <v>581</v>
      </c>
    </row>
    <row r="189" s="2" customFormat="1">
      <c r="A189" s="40"/>
      <c r="B189" s="41"/>
      <c r="C189" s="42"/>
      <c r="D189" s="229" t="s">
        <v>343</v>
      </c>
      <c r="E189" s="42"/>
      <c r="F189" s="230" t="s">
        <v>6847</v>
      </c>
      <c r="G189" s="42"/>
      <c r="H189" s="42"/>
      <c r="I189" s="231"/>
      <c r="J189" s="42"/>
      <c r="K189" s="42"/>
      <c r="L189" s="46"/>
      <c r="M189" s="232"/>
      <c r="N189" s="233"/>
      <c r="O189" s="86"/>
      <c r="P189" s="86"/>
      <c r="Q189" s="86"/>
      <c r="R189" s="86"/>
      <c r="S189" s="86"/>
      <c r="T189" s="86"/>
      <c r="U189" s="87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T189" s="19" t="s">
        <v>343</v>
      </c>
      <c r="AU189" s="19" t="s">
        <v>85</v>
      </c>
    </row>
    <row r="190" s="2" customFormat="1">
      <c r="A190" s="40"/>
      <c r="B190" s="41"/>
      <c r="C190" s="42"/>
      <c r="D190" s="234" t="s">
        <v>345</v>
      </c>
      <c r="E190" s="42"/>
      <c r="F190" s="235" t="s">
        <v>6848</v>
      </c>
      <c r="G190" s="42"/>
      <c r="H190" s="42"/>
      <c r="I190" s="231"/>
      <c r="J190" s="42"/>
      <c r="K190" s="42"/>
      <c r="L190" s="46"/>
      <c r="M190" s="232"/>
      <c r="N190" s="233"/>
      <c r="O190" s="86"/>
      <c r="P190" s="86"/>
      <c r="Q190" s="86"/>
      <c r="R190" s="86"/>
      <c r="S190" s="86"/>
      <c r="T190" s="86"/>
      <c r="U190" s="87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T190" s="19" t="s">
        <v>345</v>
      </c>
      <c r="AU190" s="19" t="s">
        <v>85</v>
      </c>
    </row>
    <row r="191" s="13" customFormat="1">
      <c r="A191" s="13"/>
      <c r="B191" s="236"/>
      <c r="C191" s="237"/>
      <c r="D191" s="229" t="s">
        <v>347</v>
      </c>
      <c r="E191" s="238" t="s">
        <v>19</v>
      </c>
      <c r="F191" s="239" t="s">
        <v>6849</v>
      </c>
      <c r="G191" s="237"/>
      <c r="H191" s="240">
        <v>31.800000000000001</v>
      </c>
      <c r="I191" s="241"/>
      <c r="J191" s="237"/>
      <c r="K191" s="237"/>
      <c r="L191" s="242"/>
      <c r="M191" s="243"/>
      <c r="N191" s="244"/>
      <c r="O191" s="244"/>
      <c r="P191" s="244"/>
      <c r="Q191" s="244"/>
      <c r="R191" s="244"/>
      <c r="S191" s="244"/>
      <c r="T191" s="244"/>
      <c r="U191" s="245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T191" s="246" t="s">
        <v>347</v>
      </c>
      <c r="AU191" s="246" t="s">
        <v>85</v>
      </c>
      <c r="AV191" s="13" t="s">
        <v>85</v>
      </c>
      <c r="AW191" s="13" t="s">
        <v>37</v>
      </c>
      <c r="AX191" s="13" t="s">
        <v>76</v>
      </c>
      <c r="AY191" s="246" t="s">
        <v>335</v>
      </c>
    </row>
    <row r="192" s="15" customFormat="1">
      <c r="A192" s="15"/>
      <c r="B192" s="267"/>
      <c r="C192" s="268"/>
      <c r="D192" s="229" t="s">
        <v>347</v>
      </c>
      <c r="E192" s="269" t="s">
        <v>19</v>
      </c>
      <c r="F192" s="270" t="s">
        <v>462</v>
      </c>
      <c r="G192" s="268"/>
      <c r="H192" s="271">
        <v>31.800000000000001</v>
      </c>
      <c r="I192" s="272"/>
      <c r="J192" s="268"/>
      <c r="K192" s="268"/>
      <c r="L192" s="273"/>
      <c r="M192" s="274"/>
      <c r="N192" s="275"/>
      <c r="O192" s="275"/>
      <c r="P192" s="275"/>
      <c r="Q192" s="275"/>
      <c r="R192" s="275"/>
      <c r="S192" s="275"/>
      <c r="T192" s="275"/>
      <c r="U192" s="276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T192" s="277" t="s">
        <v>347</v>
      </c>
      <c r="AU192" s="277" t="s">
        <v>85</v>
      </c>
      <c r="AV192" s="15" t="s">
        <v>103</v>
      </c>
      <c r="AW192" s="15" t="s">
        <v>37</v>
      </c>
      <c r="AX192" s="15" t="s">
        <v>83</v>
      </c>
      <c r="AY192" s="277" t="s">
        <v>335</v>
      </c>
    </row>
    <row r="193" s="2" customFormat="1" ht="16.5" customHeight="1">
      <c r="A193" s="40"/>
      <c r="B193" s="41"/>
      <c r="C193" s="257" t="s">
        <v>463</v>
      </c>
      <c r="D193" s="257" t="s">
        <v>395</v>
      </c>
      <c r="E193" s="258" t="s">
        <v>6850</v>
      </c>
      <c r="F193" s="259" t="s">
        <v>6851</v>
      </c>
      <c r="G193" s="260" t="s">
        <v>618</v>
      </c>
      <c r="H193" s="261">
        <v>32.277000000000001</v>
      </c>
      <c r="I193" s="262"/>
      <c r="J193" s="263">
        <f>ROUND(I193*H193,2)</f>
        <v>0</v>
      </c>
      <c r="K193" s="259" t="s">
        <v>341</v>
      </c>
      <c r="L193" s="264"/>
      <c r="M193" s="265" t="s">
        <v>19</v>
      </c>
      <c r="N193" s="266" t="s">
        <v>47</v>
      </c>
      <c r="O193" s="86"/>
      <c r="P193" s="225">
        <f>O193*H193</f>
        <v>0</v>
      </c>
      <c r="Q193" s="225">
        <v>0.074999999999999997</v>
      </c>
      <c r="R193" s="225">
        <f>Q193*H193</f>
        <v>2.4207749999999999</v>
      </c>
      <c r="S193" s="225">
        <v>0</v>
      </c>
      <c r="T193" s="225">
        <f>S193*H193</f>
        <v>0</v>
      </c>
      <c r="U193" s="226" t="s">
        <v>19</v>
      </c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R193" s="227" t="s">
        <v>394</v>
      </c>
      <c r="AT193" s="227" t="s">
        <v>395</v>
      </c>
      <c r="AU193" s="227" t="s">
        <v>85</v>
      </c>
      <c r="AY193" s="19" t="s">
        <v>335</v>
      </c>
      <c r="BE193" s="228">
        <f>IF(N193="základní",J193,0)</f>
        <v>0</v>
      </c>
      <c r="BF193" s="228">
        <f>IF(N193="snížená",J193,0)</f>
        <v>0</v>
      </c>
      <c r="BG193" s="228">
        <f>IF(N193="zákl. přenesená",J193,0)</f>
        <v>0</v>
      </c>
      <c r="BH193" s="228">
        <f>IF(N193="sníž. přenesená",J193,0)</f>
        <v>0</v>
      </c>
      <c r="BI193" s="228">
        <f>IF(N193="nulová",J193,0)</f>
        <v>0</v>
      </c>
      <c r="BJ193" s="19" t="s">
        <v>83</v>
      </c>
      <c r="BK193" s="228">
        <f>ROUND(I193*H193,2)</f>
        <v>0</v>
      </c>
      <c r="BL193" s="19" t="s">
        <v>103</v>
      </c>
      <c r="BM193" s="227" t="s">
        <v>594</v>
      </c>
    </row>
    <row r="194" s="2" customFormat="1">
      <c r="A194" s="40"/>
      <c r="B194" s="41"/>
      <c r="C194" s="42"/>
      <c r="D194" s="229" t="s">
        <v>343</v>
      </c>
      <c r="E194" s="42"/>
      <c r="F194" s="230" t="s">
        <v>6851</v>
      </c>
      <c r="G194" s="42"/>
      <c r="H194" s="42"/>
      <c r="I194" s="231"/>
      <c r="J194" s="42"/>
      <c r="K194" s="42"/>
      <c r="L194" s="46"/>
      <c r="M194" s="232"/>
      <c r="N194" s="233"/>
      <c r="O194" s="86"/>
      <c r="P194" s="86"/>
      <c r="Q194" s="86"/>
      <c r="R194" s="86"/>
      <c r="S194" s="86"/>
      <c r="T194" s="86"/>
      <c r="U194" s="87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T194" s="19" t="s">
        <v>343</v>
      </c>
      <c r="AU194" s="19" t="s">
        <v>85</v>
      </c>
    </row>
    <row r="195" s="13" customFormat="1">
      <c r="A195" s="13"/>
      <c r="B195" s="236"/>
      <c r="C195" s="237"/>
      <c r="D195" s="229" t="s">
        <v>347</v>
      </c>
      <c r="E195" s="238" t="s">
        <v>19</v>
      </c>
      <c r="F195" s="239" t="s">
        <v>6852</v>
      </c>
      <c r="G195" s="237"/>
      <c r="H195" s="240">
        <v>32.277000000000001</v>
      </c>
      <c r="I195" s="241"/>
      <c r="J195" s="237"/>
      <c r="K195" s="237"/>
      <c r="L195" s="242"/>
      <c r="M195" s="243"/>
      <c r="N195" s="244"/>
      <c r="O195" s="244"/>
      <c r="P195" s="244"/>
      <c r="Q195" s="244"/>
      <c r="R195" s="244"/>
      <c r="S195" s="244"/>
      <c r="T195" s="244"/>
      <c r="U195" s="245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T195" s="246" t="s">
        <v>347</v>
      </c>
      <c r="AU195" s="246" t="s">
        <v>85</v>
      </c>
      <c r="AV195" s="13" t="s">
        <v>85</v>
      </c>
      <c r="AW195" s="13" t="s">
        <v>37</v>
      </c>
      <c r="AX195" s="13" t="s">
        <v>76</v>
      </c>
      <c r="AY195" s="246" t="s">
        <v>335</v>
      </c>
    </row>
    <row r="196" s="15" customFormat="1">
      <c r="A196" s="15"/>
      <c r="B196" s="267"/>
      <c r="C196" s="268"/>
      <c r="D196" s="229" t="s">
        <v>347</v>
      </c>
      <c r="E196" s="269" t="s">
        <v>19</v>
      </c>
      <c r="F196" s="270" t="s">
        <v>462</v>
      </c>
      <c r="G196" s="268"/>
      <c r="H196" s="271">
        <v>32.277000000000001</v>
      </c>
      <c r="I196" s="272"/>
      <c r="J196" s="268"/>
      <c r="K196" s="268"/>
      <c r="L196" s="273"/>
      <c r="M196" s="274"/>
      <c r="N196" s="275"/>
      <c r="O196" s="275"/>
      <c r="P196" s="275"/>
      <c r="Q196" s="275"/>
      <c r="R196" s="275"/>
      <c r="S196" s="275"/>
      <c r="T196" s="275"/>
      <c r="U196" s="276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T196" s="277" t="s">
        <v>347</v>
      </c>
      <c r="AU196" s="277" t="s">
        <v>85</v>
      </c>
      <c r="AV196" s="15" t="s">
        <v>103</v>
      </c>
      <c r="AW196" s="15" t="s">
        <v>37</v>
      </c>
      <c r="AX196" s="15" t="s">
        <v>83</v>
      </c>
      <c r="AY196" s="277" t="s">
        <v>335</v>
      </c>
    </row>
    <row r="197" s="2" customFormat="1" ht="16.5" customHeight="1">
      <c r="A197" s="40"/>
      <c r="B197" s="41"/>
      <c r="C197" s="216" t="s">
        <v>471</v>
      </c>
      <c r="D197" s="216" t="s">
        <v>337</v>
      </c>
      <c r="E197" s="217" t="s">
        <v>6853</v>
      </c>
      <c r="F197" s="218" t="s">
        <v>6854</v>
      </c>
      <c r="G197" s="219" t="s">
        <v>666</v>
      </c>
      <c r="H197" s="220">
        <v>2</v>
      </c>
      <c r="I197" s="221"/>
      <c r="J197" s="222">
        <f>ROUND(I197*H197,2)</f>
        <v>0</v>
      </c>
      <c r="K197" s="218" t="s">
        <v>341</v>
      </c>
      <c r="L197" s="46"/>
      <c r="M197" s="223" t="s">
        <v>19</v>
      </c>
      <c r="N197" s="224" t="s">
        <v>47</v>
      </c>
      <c r="O197" s="86"/>
      <c r="P197" s="225">
        <f>O197*H197</f>
        <v>0</v>
      </c>
      <c r="Q197" s="225">
        <v>8.0000000000000007E-05</v>
      </c>
      <c r="R197" s="225">
        <f>Q197*H197</f>
        <v>0.00016000000000000001</v>
      </c>
      <c r="S197" s="225">
        <v>0</v>
      </c>
      <c r="T197" s="225">
        <f>S197*H197</f>
        <v>0</v>
      </c>
      <c r="U197" s="226" t="s">
        <v>19</v>
      </c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R197" s="227" t="s">
        <v>103</v>
      </c>
      <c r="AT197" s="227" t="s">
        <v>337</v>
      </c>
      <c r="AU197" s="227" t="s">
        <v>85</v>
      </c>
      <c r="AY197" s="19" t="s">
        <v>335</v>
      </c>
      <c r="BE197" s="228">
        <f>IF(N197="základní",J197,0)</f>
        <v>0</v>
      </c>
      <c r="BF197" s="228">
        <f>IF(N197="snížená",J197,0)</f>
        <v>0</v>
      </c>
      <c r="BG197" s="228">
        <f>IF(N197="zákl. přenesená",J197,0)</f>
        <v>0</v>
      </c>
      <c r="BH197" s="228">
        <f>IF(N197="sníž. přenesená",J197,0)</f>
        <v>0</v>
      </c>
      <c r="BI197" s="228">
        <f>IF(N197="nulová",J197,0)</f>
        <v>0</v>
      </c>
      <c r="BJ197" s="19" t="s">
        <v>83</v>
      </c>
      <c r="BK197" s="228">
        <f>ROUND(I197*H197,2)</f>
        <v>0</v>
      </c>
      <c r="BL197" s="19" t="s">
        <v>103</v>
      </c>
      <c r="BM197" s="227" t="s">
        <v>604</v>
      </c>
    </row>
    <row r="198" s="2" customFormat="1">
      <c r="A198" s="40"/>
      <c r="B198" s="41"/>
      <c r="C198" s="42"/>
      <c r="D198" s="229" t="s">
        <v>343</v>
      </c>
      <c r="E198" s="42"/>
      <c r="F198" s="230" t="s">
        <v>6855</v>
      </c>
      <c r="G198" s="42"/>
      <c r="H198" s="42"/>
      <c r="I198" s="231"/>
      <c r="J198" s="42"/>
      <c r="K198" s="42"/>
      <c r="L198" s="46"/>
      <c r="M198" s="232"/>
      <c r="N198" s="233"/>
      <c r="O198" s="86"/>
      <c r="P198" s="86"/>
      <c r="Q198" s="86"/>
      <c r="R198" s="86"/>
      <c r="S198" s="86"/>
      <c r="T198" s="86"/>
      <c r="U198" s="87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T198" s="19" t="s">
        <v>343</v>
      </c>
      <c r="AU198" s="19" t="s">
        <v>85</v>
      </c>
    </row>
    <row r="199" s="2" customFormat="1">
      <c r="A199" s="40"/>
      <c r="B199" s="41"/>
      <c r="C199" s="42"/>
      <c r="D199" s="234" t="s">
        <v>345</v>
      </c>
      <c r="E199" s="42"/>
      <c r="F199" s="235" t="s">
        <v>6856</v>
      </c>
      <c r="G199" s="42"/>
      <c r="H199" s="42"/>
      <c r="I199" s="231"/>
      <c r="J199" s="42"/>
      <c r="K199" s="42"/>
      <c r="L199" s="46"/>
      <c r="M199" s="232"/>
      <c r="N199" s="233"/>
      <c r="O199" s="86"/>
      <c r="P199" s="86"/>
      <c r="Q199" s="86"/>
      <c r="R199" s="86"/>
      <c r="S199" s="86"/>
      <c r="T199" s="86"/>
      <c r="U199" s="87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T199" s="19" t="s">
        <v>345</v>
      </c>
      <c r="AU199" s="19" t="s">
        <v>85</v>
      </c>
    </row>
    <row r="200" s="2" customFormat="1" ht="16.5" customHeight="1">
      <c r="A200" s="40"/>
      <c r="B200" s="41"/>
      <c r="C200" s="257" t="s">
        <v>478</v>
      </c>
      <c r="D200" s="257" t="s">
        <v>395</v>
      </c>
      <c r="E200" s="258" t="s">
        <v>6857</v>
      </c>
      <c r="F200" s="259" t="s">
        <v>6858</v>
      </c>
      <c r="G200" s="260" t="s">
        <v>666</v>
      </c>
      <c r="H200" s="261">
        <v>2.0299999999999998</v>
      </c>
      <c r="I200" s="262"/>
      <c r="J200" s="263">
        <f>ROUND(I200*H200,2)</f>
        <v>0</v>
      </c>
      <c r="K200" s="259" t="s">
        <v>341</v>
      </c>
      <c r="L200" s="264"/>
      <c r="M200" s="265" t="s">
        <v>19</v>
      </c>
      <c r="N200" s="266" t="s">
        <v>47</v>
      </c>
      <c r="O200" s="86"/>
      <c r="P200" s="225">
        <f>O200*H200</f>
        <v>0</v>
      </c>
      <c r="Q200" s="225">
        <v>0.025000000000000001</v>
      </c>
      <c r="R200" s="225">
        <f>Q200*H200</f>
        <v>0.050749999999999997</v>
      </c>
      <c r="S200" s="225">
        <v>0</v>
      </c>
      <c r="T200" s="225">
        <f>S200*H200</f>
        <v>0</v>
      </c>
      <c r="U200" s="226" t="s">
        <v>19</v>
      </c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R200" s="227" t="s">
        <v>394</v>
      </c>
      <c r="AT200" s="227" t="s">
        <v>395</v>
      </c>
      <c r="AU200" s="227" t="s">
        <v>85</v>
      </c>
      <c r="AY200" s="19" t="s">
        <v>335</v>
      </c>
      <c r="BE200" s="228">
        <f>IF(N200="základní",J200,0)</f>
        <v>0</v>
      </c>
      <c r="BF200" s="228">
        <f>IF(N200="snížená",J200,0)</f>
        <v>0</v>
      </c>
      <c r="BG200" s="228">
        <f>IF(N200="zákl. přenesená",J200,0)</f>
        <v>0</v>
      </c>
      <c r="BH200" s="228">
        <f>IF(N200="sníž. přenesená",J200,0)</f>
        <v>0</v>
      </c>
      <c r="BI200" s="228">
        <f>IF(N200="nulová",J200,0)</f>
        <v>0</v>
      </c>
      <c r="BJ200" s="19" t="s">
        <v>83</v>
      </c>
      <c r="BK200" s="228">
        <f>ROUND(I200*H200,2)</f>
        <v>0</v>
      </c>
      <c r="BL200" s="19" t="s">
        <v>103</v>
      </c>
      <c r="BM200" s="227" t="s">
        <v>623</v>
      </c>
    </row>
    <row r="201" s="2" customFormat="1">
      <c r="A201" s="40"/>
      <c r="B201" s="41"/>
      <c r="C201" s="42"/>
      <c r="D201" s="229" t="s">
        <v>343</v>
      </c>
      <c r="E201" s="42"/>
      <c r="F201" s="230" t="s">
        <v>6858</v>
      </c>
      <c r="G201" s="42"/>
      <c r="H201" s="42"/>
      <c r="I201" s="231"/>
      <c r="J201" s="42"/>
      <c r="K201" s="42"/>
      <c r="L201" s="46"/>
      <c r="M201" s="232"/>
      <c r="N201" s="233"/>
      <c r="O201" s="86"/>
      <c r="P201" s="86"/>
      <c r="Q201" s="86"/>
      <c r="R201" s="86"/>
      <c r="S201" s="86"/>
      <c r="T201" s="86"/>
      <c r="U201" s="87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T201" s="19" t="s">
        <v>343</v>
      </c>
      <c r="AU201" s="19" t="s">
        <v>85</v>
      </c>
    </row>
    <row r="202" s="13" customFormat="1">
      <c r="A202" s="13"/>
      <c r="B202" s="236"/>
      <c r="C202" s="237"/>
      <c r="D202" s="229" t="s">
        <v>347</v>
      </c>
      <c r="E202" s="238" t="s">
        <v>19</v>
      </c>
      <c r="F202" s="239" t="s">
        <v>6859</v>
      </c>
      <c r="G202" s="237"/>
      <c r="H202" s="240">
        <v>2.0299999999999998</v>
      </c>
      <c r="I202" s="241"/>
      <c r="J202" s="237"/>
      <c r="K202" s="237"/>
      <c r="L202" s="242"/>
      <c r="M202" s="243"/>
      <c r="N202" s="244"/>
      <c r="O202" s="244"/>
      <c r="P202" s="244"/>
      <c r="Q202" s="244"/>
      <c r="R202" s="244"/>
      <c r="S202" s="244"/>
      <c r="T202" s="244"/>
      <c r="U202" s="245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T202" s="246" t="s">
        <v>347</v>
      </c>
      <c r="AU202" s="246" t="s">
        <v>85</v>
      </c>
      <c r="AV202" s="13" t="s">
        <v>85</v>
      </c>
      <c r="AW202" s="13" t="s">
        <v>37</v>
      </c>
      <c r="AX202" s="13" t="s">
        <v>76</v>
      </c>
      <c r="AY202" s="246" t="s">
        <v>335</v>
      </c>
    </row>
    <row r="203" s="15" customFormat="1">
      <c r="A203" s="15"/>
      <c r="B203" s="267"/>
      <c r="C203" s="268"/>
      <c r="D203" s="229" t="s">
        <v>347</v>
      </c>
      <c r="E203" s="269" t="s">
        <v>19</v>
      </c>
      <c r="F203" s="270" t="s">
        <v>462</v>
      </c>
      <c r="G203" s="268"/>
      <c r="H203" s="271">
        <v>2.0299999999999998</v>
      </c>
      <c r="I203" s="272"/>
      <c r="J203" s="268"/>
      <c r="K203" s="268"/>
      <c r="L203" s="273"/>
      <c r="M203" s="274"/>
      <c r="N203" s="275"/>
      <c r="O203" s="275"/>
      <c r="P203" s="275"/>
      <c r="Q203" s="275"/>
      <c r="R203" s="275"/>
      <c r="S203" s="275"/>
      <c r="T203" s="275"/>
      <c r="U203" s="276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T203" s="277" t="s">
        <v>347</v>
      </c>
      <c r="AU203" s="277" t="s">
        <v>85</v>
      </c>
      <c r="AV203" s="15" t="s">
        <v>103</v>
      </c>
      <c r="AW203" s="15" t="s">
        <v>37</v>
      </c>
      <c r="AX203" s="15" t="s">
        <v>83</v>
      </c>
      <c r="AY203" s="277" t="s">
        <v>335</v>
      </c>
    </row>
    <row r="204" s="2" customFormat="1" ht="21.75" customHeight="1">
      <c r="A204" s="40"/>
      <c r="B204" s="41"/>
      <c r="C204" s="216" t="s">
        <v>7</v>
      </c>
      <c r="D204" s="216" t="s">
        <v>337</v>
      </c>
      <c r="E204" s="217" t="s">
        <v>6860</v>
      </c>
      <c r="F204" s="218" t="s">
        <v>6861</v>
      </c>
      <c r="G204" s="219" t="s">
        <v>618</v>
      </c>
      <c r="H204" s="220">
        <v>87</v>
      </c>
      <c r="I204" s="221"/>
      <c r="J204" s="222">
        <f>ROUND(I204*H204,2)</f>
        <v>0</v>
      </c>
      <c r="K204" s="218" t="s">
        <v>341</v>
      </c>
      <c r="L204" s="46"/>
      <c r="M204" s="223" t="s">
        <v>19</v>
      </c>
      <c r="N204" s="224" t="s">
        <v>47</v>
      </c>
      <c r="O204" s="86"/>
      <c r="P204" s="225">
        <f>O204*H204</f>
        <v>0</v>
      </c>
      <c r="Q204" s="225">
        <v>0</v>
      </c>
      <c r="R204" s="225">
        <f>Q204*H204</f>
        <v>0</v>
      </c>
      <c r="S204" s="225">
        <v>0</v>
      </c>
      <c r="T204" s="225">
        <f>S204*H204</f>
        <v>0</v>
      </c>
      <c r="U204" s="226" t="s">
        <v>19</v>
      </c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R204" s="227" t="s">
        <v>103</v>
      </c>
      <c r="AT204" s="227" t="s">
        <v>337</v>
      </c>
      <c r="AU204" s="227" t="s">
        <v>85</v>
      </c>
      <c r="AY204" s="19" t="s">
        <v>335</v>
      </c>
      <c r="BE204" s="228">
        <f>IF(N204="základní",J204,0)</f>
        <v>0</v>
      </c>
      <c r="BF204" s="228">
        <f>IF(N204="snížená",J204,0)</f>
        <v>0</v>
      </c>
      <c r="BG204" s="228">
        <f>IF(N204="zákl. přenesená",J204,0)</f>
        <v>0</v>
      </c>
      <c r="BH204" s="228">
        <f>IF(N204="sníž. přenesená",J204,0)</f>
        <v>0</v>
      </c>
      <c r="BI204" s="228">
        <f>IF(N204="nulová",J204,0)</f>
        <v>0</v>
      </c>
      <c r="BJ204" s="19" t="s">
        <v>83</v>
      </c>
      <c r="BK204" s="228">
        <f>ROUND(I204*H204,2)</f>
        <v>0</v>
      </c>
      <c r="BL204" s="19" t="s">
        <v>103</v>
      </c>
      <c r="BM204" s="227" t="s">
        <v>634</v>
      </c>
    </row>
    <row r="205" s="2" customFormat="1">
      <c r="A205" s="40"/>
      <c r="B205" s="41"/>
      <c r="C205" s="42"/>
      <c r="D205" s="229" t="s">
        <v>343</v>
      </c>
      <c r="E205" s="42"/>
      <c r="F205" s="230" t="s">
        <v>6862</v>
      </c>
      <c r="G205" s="42"/>
      <c r="H205" s="42"/>
      <c r="I205" s="231"/>
      <c r="J205" s="42"/>
      <c r="K205" s="42"/>
      <c r="L205" s="46"/>
      <c r="M205" s="232"/>
      <c r="N205" s="233"/>
      <c r="O205" s="86"/>
      <c r="P205" s="86"/>
      <c r="Q205" s="86"/>
      <c r="R205" s="86"/>
      <c r="S205" s="86"/>
      <c r="T205" s="86"/>
      <c r="U205" s="87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T205" s="19" t="s">
        <v>343</v>
      </c>
      <c r="AU205" s="19" t="s">
        <v>85</v>
      </c>
    </row>
    <row r="206" s="2" customFormat="1">
      <c r="A206" s="40"/>
      <c r="B206" s="41"/>
      <c r="C206" s="42"/>
      <c r="D206" s="234" t="s">
        <v>345</v>
      </c>
      <c r="E206" s="42"/>
      <c r="F206" s="235" t="s">
        <v>6863</v>
      </c>
      <c r="G206" s="42"/>
      <c r="H206" s="42"/>
      <c r="I206" s="231"/>
      <c r="J206" s="42"/>
      <c r="K206" s="42"/>
      <c r="L206" s="46"/>
      <c r="M206" s="232"/>
      <c r="N206" s="233"/>
      <c r="O206" s="86"/>
      <c r="P206" s="86"/>
      <c r="Q206" s="86"/>
      <c r="R206" s="86"/>
      <c r="S206" s="86"/>
      <c r="T206" s="86"/>
      <c r="U206" s="87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T206" s="19" t="s">
        <v>345</v>
      </c>
      <c r="AU206" s="19" t="s">
        <v>85</v>
      </c>
    </row>
    <row r="207" s="13" customFormat="1">
      <c r="A207" s="13"/>
      <c r="B207" s="236"/>
      <c r="C207" s="237"/>
      <c r="D207" s="229" t="s">
        <v>347</v>
      </c>
      <c r="E207" s="238" t="s">
        <v>19</v>
      </c>
      <c r="F207" s="239" t="s">
        <v>6864</v>
      </c>
      <c r="G207" s="237"/>
      <c r="H207" s="240">
        <v>87</v>
      </c>
      <c r="I207" s="241"/>
      <c r="J207" s="237"/>
      <c r="K207" s="237"/>
      <c r="L207" s="242"/>
      <c r="M207" s="243"/>
      <c r="N207" s="244"/>
      <c r="O207" s="244"/>
      <c r="P207" s="244"/>
      <c r="Q207" s="244"/>
      <c r="R207" s="244"/>
      <c r="S207" s="244"/>
      <c r="T207" s="244"/>
      <c r="U207" s="245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T207" s="246" t="s">
        <v>347</v>
      </c>
      <c r="AU207" s="246" t="s">
        <v>85</v>
      </c>
      <c r="AV207" s="13" t="s">
        <v>85</v>
      </c>
      <c r="AW207" s="13" t="s">
        <v>37</v>
      </c>
      <c r="AX207" s="13" t="s">
        <v>76</v>
      </c>
      <c r="AY207" s="246" t="s">
        <v>335</v>
      </c>
    </row>
    <row r="208" s="15" customFormat="1">
      <c r="A208" s="15"/>
      <c r="B208" s="267"/>
      <c r="C208" s="268"/>
      <c r="D208" s="229" t="s">
        <v>347</v>
      </c>
      <c r="E208" s="269" t="s">
        <v>19</v>
      </c>
      <c r="F208" s="270" t="s">
        <v>462</v>
      </c>
      <c r="G208" s="268"/>
      <c r="H208" s="271">
        <v>87</v>
      </c>
      <c r="I208" s="272"/>
      <c r="J208" s="268"/>
      <c r="K208" s="268"/>
      <c r="L208" s="273"/>
      <c r="M208" s="274"/>
      <c r="N208" s="275"/>
      <c r="O208" s="275"/>
      <c r="P208" s="275"/>
      <c r="Q208" s="275"/>
      <c r="R208" s="275"/>
      <c r="S208" s="275"/>
      <c r="T208" s="275"/>
      <c r="U208" s="276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T208" s="277" t="s">
        <v>347</v>
      </c>
      <c r="AU208" s="277" t="s">
        <v>85</v>
      </c>
      <c r="AV208" s="15" t="s">
        <v>103</v>
      </c>
      <c r="AW208" s="15" t="s">
        <v>37</v>
      </c>
      <c r="AX208" s="15" t="s">
        <v>83</v>
      </c>
      <c r="AY208" s="277" t="s">
        <v>335</v>
      </c>
    </row>
    <row r="209" s="2" customFormat="1" ht="16.5" customHeight="1">
      <c r="A209" s="40"/>
      <c r="B209" s="41"/>
      <c r="C209" s="257" t="s">
        <v>490</v>
      </c>
      <c r="D209" s="257" t="s">
        <v>395</v>
      </c>
      <c r="E209" s="258" t="s">
        <v>6865</v>
      </c>
      <c r="F209" s="259" t="s">
        <v>6866</v>
      </c>
      <c r="G209" s="260" t="s">
        <v>618</v>
      </c>
      <c r="H209" s="261">
        <v>87</v>
      </c>
      <c r="I209" s="262"/>
      <c r="J209" s="263">
        <f>ROUND(I209*H209,2)</f>
        <v>0</v>
      </c>
      <c r="K209" s="259" t="s">
        <v>341</v>
      </c>
      <c r="L209" s="264"/>
      <c r="M209" s="265" t="s">
        <v>19</v>
      </c>
      <c r="N209" s="266" t="s">
        <v>47</v>
      </c>
      <c r="O209" s="86"/>
      <c r="P209" s="225">
        <f>O209*H209</f>
        <v>0</v>
      </c>
      <c r="Q209" s="225">
        <v>0.00044999999999999999</v>
      </c>
      <c r="R209" s="225">
        <f>Q209*H209</f>
        <v>0.039149999999999997</v>
      </c>
      <c r="S209" s="225">
        <v>0</v>
      </c>
      <c r="T209" s="225">
        <f>S209*H209</f>
        <v>0</v>
      </c>
      <c r="U209" s="226" t="s">
        <v>19</v>
      </c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R209" s="227" t="s">
        <v>394</v>
      </c>
      <c r="AT209" s="227" t="s">
        <v>395</v>
      </c>
      <c r="AU209" s="227" t="s">
        <v>85</v>
      </c>
      <c r="AY209" s="19" t="s">
        <v>335</v>
      </c>
      <c r="BE209" s="228">
        <f>IF(N209="základní",J209,0)</f>
        <v>0</v>
      </c>
      <c r="BF209" s="228">
        <f>IF(N209="snížená",J209,0)</f>
        <v>0</v>
      </c>
      <c r="BG209" s="228">
        <f>IF(N209="zákl. přenesená",J209,0)</f>
        <v>0</v>
      </c>
      <c r="BH209" s="228">
        <f>IF(N209="sníž. přenesená",J209,0)</f>
        <v>0</v>
      </c>
      <c r="BI209" s="228">
        <f>IF(N209="nulová",J209,0)</f>
        <v>0</v>
      </c>
      <c r="BJ209" s="19" t="s">
        <v>83</v>
      </c>
      <c r="BK209" s="228">
        <f>ROUND(I209*H209,2)</f>
        <v>0</v>
      </c>
      <c r="BL209" s="19" t="s">
        <v>103</v>
      </c>
      <c r="BM209" s="227" t="s">
        <v>648</v>
      </c>
    </row>
    <row r="210" s="2" customFormat="1">
      <c r="A210" s="40"/>
      <c r="B210" s="41"/>
      <c r="C210" s="42"/>
      <c r="D210" s="229" t="s">
        <v>343</v>
      </c>
      <c r="E210" s="42"/>
      <c r="F210" s="230" t="s">
        <v>6866</v>
      </c>
      <c r="G210" s="42"/>
      <c r="H210" s="42"/>
      <c r="I210" s="231"/>
      <c r="J210" s="42"/>
      <c r="K210" s="42"/>
      <c r="L210" s="46"/>
      <c r="M210" s="232"/>
      <c r="N210" s="233"/>
      <c r="O210" s="86"/>
      <c r="P210" s="86"/>
      <c r="Q210" s="86"/>
      <c r="R210" s="86"/>
      <c r="S210" s="86"/>
      <c r="T210" s="86"/>
      <c r="U210" s="87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T210" s="19" t="s">
        <v>343</v>
      </c>
      <c r="AU210" s="19" t="s">
        <v>85</v>
      </c>
    </row>
    <row r="211" s="2" customFormat="1" ht="16.5" customHeight="1">
      <c r="A211" s="40"/>
      <c r="B211" s="41"/>
      <c r="C211" s="216" t="s">
        <v>496</v>
      </c>
      <c r="D211" s="216" t="s">
        <v>337</v>
      </c>
      <c r="E211" s="217" t="s">
        <v>6867</v>
      </c>
      <c r="F211" s="218" t="s">
        <v>6868</v>
      </c>
      <c r="G211" s="219" t="s">
        <v>618</v>
      </c>
      <c r="H211" s="220">
        <v>128.19999999999999</v>
      </c>
      <c r="I211" s="221"/>
      <c r="J211" s="222">
        <f>ROUND(I211*H211,2)</f>
        <v>0</v>
      </c>
      <c r="K211" s="218" t="s">
        <v>341</v>
      </c>
      <c r="L211" s="46"/>
      <c r="M211" s="223" t="s">
        <v>19</v>
      </c>
      <c r="N211" s="224" t="s">
        <v>47</v>
      </c>
      <c r="O211" s="86"/>
      <c r="P211" s="225">
        <f>O211*H211</f>
        <v>0</v>
      </c>
      <c r="Q211" s="225">
        <v>0.0042196810999999999</v>
      </c>
      <c r="R211" s="225">
        <f>Q211*H211</f>
        <v>0.54096311701999988</v>
      </c>
      <c r="S211" s="225">
        <v>0</v>
      </c>
      <c r="T211" s="225">
        <f>S211*H211</f>
        <v>0</v>
      </c>
      <c r="U211" s="226" t="s">
        <v>19</v>
      </c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R211" s="227" t="s">
        <v>103</v>
      </c>
      <c r="AT211" s="227" t="s">
        <v>337</v>
      </c>
      <c r="AU211" s="227" t="s">
        <v>85</v>
      </c>
      <c r="AY211" s="19" t="s">
        <v>335</v>
      </c>
      <c r="BE211" s="228">
        <f>IF(N211="základní",J211,0)</f>
        <v>0</v>
      </c>
      <c r="BF211" s="228">
        <f>IF(N211="snížená",J211,0)</f>
        <v>0</v>
      </c>
      <c r="BG211" s="228">
        <f>IF(N211="zákl. přenesená",J211,0)</f>
        <v>0</v>
      </c>
      <c r="BH211" s="228">
        <f>IF(N211="sníž. přenesená",J211,0)</f>
        <v>0</v>
      </c>
      <c r="BI211" s="228">
        <f>IF(N211="nulová",J211,0)</f>
        <v>0</v>
      </c>
      <c r="BJ211" s="19" t="s">
        <v>83</v>
      </c>
      <c r="BK211" s="228">
        <f>ROUND(I211*H211,2)</f>
        <v>0</v>
      </c>
      <c r="BL211" s="19" t="s">
        <v>103</v>
      </c>
      <c r="BM211" s="227" t="s">
        <v>2440</v>
      </c>
    </row>
    <row r="212" s="2" customFormat="1">
      <c r="A212" s="40"/>
      <c r="B212" s="41"/>
      <c r="C212" s="42"/>
      <c r="D212" s="229" t="s">
        <v>343</v>
      </c>
      <c r="E212" s="42"/>
      <c r="F212" s="230" t="s">
        <v>6869</v>
      </c>
      <c r="G212" s="42"/>
      <c r="H212" s="42"/>
      <c r="I212" s="231"/>
      <c r="J212" s="42"/>
      <c r="K212" s="42"/>
      <c r="L212" s="46"/>
      <c r="M212" s="232"/>
      <c r="N212" s="233"/>
      <c r="O212" s="86"/>
      <c r="P212" s="86"/>
      <c r="Q212" s="86"/>
      <c r="R212" s="86"/>
      <c r="S212" s="86"/>
      <c r="T212" s="86"/>
      <c r="U212" s="87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T212" s="19" t="s">
        <v>343</v>
      </c>
      <c r="AU212" s="19" t="s">
        <v>85</v>
      </c>
    </row>
    <row r="213" s="2" customFormat="1">
      <c r="A213" s="40"/>
      <c r="B213" s="41"/>
      <c r="C213" s="42"/>
      <c r="D213" s="234" t="s">
        <v>345</v>
      </c>
      <c r="E213" s="42"/>
      <c r="F213" s="235" t="s">
        <v>6870</v>
      </c>
      <c r="G213" s="42"/>
      <c r="H213" s="42"/>
      <c r="I213" s="231"/>
      <c r="J213" s="42"/>
      <c r="K213" s="42"/>
      <c r="L213" s="46"/>
      <c r="M213" s="232"/>
      <c r="N213" s="233"/>
      <c r="O213" s="86"/>
      <c r="P213" s="86"/>
      <c r="Q213" s="86"/>
      <c r="R213" s="86"/>
      <c r="S213" s="86"/>
      <c r="T213" s="86"/>
      <c r="U213" s="87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T213" s="19" t="s">
        <v>345</v>
      </c>
      <c r="AU213" s="19" t="s">
        <v>85</v>
      </c>
    </row>
    <row r="214" s="13" customFormat="1">
      <c r="A214" s="13"/>
      <c r="B214" s="236"/>
      <c r="C214" s="237"/>
      <c r="D214" s="229" t="s">
        <v>347</v>
      </c>
      <c r="E214" s="238" t="s">
        <v>19</v>
      </c>
      <c r="F214" s="239" t="s">
        <v>6871</v>
      </c>
      <c r="G214" s="237"/>
      <c r="H214" s="240">
        <v>41.200000000000003</v>
      </c>
      <c r="I214" s="241"/>
      <c r="J214" s="237"/>
      <c r="K214" s="237"/>
      <c r="L214" s="242"/>
      <c r="M214" s="243"/>
      <c r="N214" s="244"/>
      <c r="O214" s="244"/>
      <c r="P214" s="244"/>
      <c r="Q214" s="244"/>
      <c r="R214" s="244"/>
      <c r="S214" s="244"/>
      <c r="T214" s="244"/>
      <c r="U214" s="245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T214" s="246" t="s">
        <v>347</v>
      </c>
      <c r="AU214" s="246" t="s">
        <v>85</v>
      </c>
      <c r="AV214" s="13" t="s">
        <v>85</v>
      </c>
      <c r="AW214" s="13" t="s">
        <v>37</v>
      </c>
      <c r="AX214" s="13" t="s">
        <v>76</v>
      </c>
      <c r="AY214" s="246" t="s">
        <v>335</v>
      </c>
    </row>
    <row r="215" s="13" customFormat="1">
      <c r="A215" s="13"/>
      <c r="B215" s="236"/>
      <c r="C215" s="237"/>
      <c r="D215" s="229" t="s">
        <v>347</v>
      </c>
      <c r="E215" s="238" t="s">
        <v>19</v>
      </c>
      <c r="F215" s="239" t="s">
        <v>6872</v>
      </c>
      <c r="G215" s="237"/>
      <c r="H215" s="240">
        <v>87</v>
      </c>
      <c r="I215" s="241"/>
      <c r="J215" s="237"/>
      <c r="K215" s="237"/>
      <c r="L215" s="242"/>
      <c r="M215" s="243"/>
      <c r="N215" s="244"/>
      <c r="O215" s="244"/>
      <c r="P215" s="244"/>
      <c r="Q215" s="244"/>
      <c r="R215" s="244"/>
      <c r="S215" s="244"/>
      <c r="T215" s="244"/>
      <c r="U215" s="245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T215" s="246" t="s">
        <v>347</v>
      </c>
      <c r="AU215" s="246" t="s">
        <v>85</v>
      </c>
      <c r="AV215" s="13" t="s">
        <v>85</v>
      </c>
      <c r="AW215" s="13" t="s">
        <v>37</v>
      </c>
      <c r="AX215" s="13" t="s">
        <v>76</v>
      </c>
      <c r="AY215" s="246" t="s">
        <v>335</v>
      </c>
    </row>
    <row r="216" s="15" customFormat="1">
      <c r="A216" s="15"/>
      <c r="B216" s="267"/>
      <c r="C216" s="268"/>
      <c r="D216" s="229" t="s">
        <v>347</v>
      </c>
      <c r="E216" s="269" t="s">
        <v>19</v>
      </c>
      <c r="F216" s="270" t="s">
        <v>462</v>
      </c>
      <c r="G216" s="268"/>
      <c r="H216" s="271">
        <v>128.19999999999999</v>
      </c>
      <c r="I216" s="272"/>
      <c r="J216" s="268"/>
      <c r="K216" s="268"/>
      <c r="L216" s="273"/>
      <c r="M216" s="274"/>
      <c r="N216" s="275"/>
      <c r="O216" s="275"/>
      <c r="P216" s="275"/>
      <c r="Q216" s="275"/>
      <c r="R216" s="275"/>
      <c r="S216" s="275"/>
      <c r="T216" s="275"/>
      <c r="U216" s="276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T216" s="277" t="s">
        <v>347</v>
      </c>
      <c r="AU216" s="277" t="s">
        <v>85</v>
      </c>
      <c r="AV216" s="15" t="s">
        <v>103</v>
      </c>
      <c r="AW216" s="15" t="s">
        <v>37</v>
      </c>
      <c r="AX216" s="15" t="s">
        <v>83</v>
      </c>
      <c r="AY216" s="277" t="s">
        <v>335</v>
      </c>
    </row>
    <row r="217" s="2" customFormat="1" ht="16.5" customHeight="1">
      <c r="A217" s="40"/>
      <c r="B217" s="41"/>
      <c r="C217" s="216" t="s">
        <v>502</v>
      </c>
      <c r="D217" s="216" t="s">
        <v>337</v>
      </c>
      <c r="E217" s="217" t="s">
        <v>6873</v>
      </c>
      <c r="F217" s="218" t="s">
        <v>6874</v>
      </c>
      <c r="G217" s="219" t="s">
        <v>618</v>
      </c>
      <c r="H217" s="220">
        <v>92.200000000000003</v>
      </c>
      <c r="I217" s="221"/>
      <c r="J217" s="222">
        <f>ROUND(I217*H217,2)</f>
        <v>0</v>
      </c>
      <c r="K217" s="218" t="s">
        <v>341</v>
      </c>
      <c r="L217" s="46"/>
      <c r="M217" s="223" t="s">
        <v>19</v>
      </c>
      <c r="N217" s="224" t="s">
        <v>47</v>
      </c>
      <c r="O217" s="86"/>
      <c r="P217" s="225">
        <f>O217*H217</f>
        <v>0</v>
      </c>
      <c r="Q217" s="225">
        <v>0.0065564239000000003</v>
      </c>
      <c r="R217" s="225">
        <f>Q217*H217</f>
        <v>0.60450228358000002</v>
      </c>
      <c r="S217" s="225">
        <v>0</v>
      </c>
      <c r="T217" s="225">
        <f>S217*H217</f>
        <v>0</v>
      </c>
      <c r="U217" s="226" t="s">
        <v>19</v>
      </c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R217" s="227" t="s">
        <v>103</v>
      </c>
      <c r="AT217" s="227" t="s">
        <v>337</v>
      </c>
      <c r="AU217" s="227" t="s">
        <v>85</v>
      </c>
      <c r="AY217" s="19" t="s">
        <v>335</v>
      </c>
      <c r="BE217" s="228">
        <f>IF(N217="základní",J217,0)</f>
        <v>0</v>
      </c>
      <c r="BF217" s="228">
        <f>IF(N217="snížená",J217,0)</f>
        <v>0</v>
      </c>
      <c r="BG217" s="228">
        <f>IF(N217="zákl. přenesená",J217,0)</f>
        <v>0</v>
      </c>
      <c r="BH217" s="228">
        <f>IF(N217="sníž. přenesená",J217,0)</f>
        <v>0</v>
      </c>
      <c r="BI217" s="228">
        <f>IF(N217="nulová",J217,0)</f>
        <v>0</v>
      </c>
      <c r="BJ217" s="19" t="s">
        <v>83</v>
      </c>
      <c r="BK217" s="228">
        <f>ROUND(I217*H217,2)</f>
        <v>0</v>
      </c>
      <c r="BL217" s="19" t="s">
        <v>103</v>
      </c>
      <c r="BM217" s="227" t="s">
        <v>663</v>
      </c>
    </row>
    <row r="218" s="2" customFormat="1">
      <c r="A218" s="40"/>
      <c r="B218" s="41"/>
      <c r="C218" s="42"/>
      <c r="D218" s="229" t="s">
        <v>343</v>
      </c>
      <c r="E218" s="42"/>
      <c r="F218" s="230" t="s">
        <v>6875</v>
      </c>
      <c r="G218" s="42"/>
      <c r="H218" s="42"/>
      <c r="I218" s="231"/>
      <c r="J218" s="42"/>
      <c r="K218" s="42"/>
      <c r="L218" s="46"/>
      <c r="M218" s="232"/>
      <c r="N218" s="233"/>
      <c r="O218" s="86"/>
      <c r="P218" s="86"/>
      <c r="Q218" s="86"/>
      <c r="R218" s="86"/>
      <c r="S218" s="86"/>
      <c r="T218" s="86"/>
      <c r="U218" s="87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T218" s="19" t="s">
        <v>343</v>
      </c>
      <c r="AU218" s="19" t="s">
        <v>85</v>
      </c>
    </row>
    <row r="219" s="2" customFormat="1">
      <c r="A219" s="40"/>
      <c r="B219" s="41"/>
      <c r="C219" s="42"/>
      <c r="D219" s="234" t="s">
        <v>345</v>
      </c>
      <c r="E219" s="42"/>
      <c r="F219" s="235" t="s">
        <v>6876</v>
      </c>
      <c r="G219" s="42"/>
      <c r="H219" s="42"/>
      <c r="I219" s="231"/>
      <c r="J219" s="42"/>
      <c r="K219" s="42"/>
      <c r="L219" s="46"/>
      <c r="M219" s="232"/>
      <c r="N219" s="233"/>
      <c r="O219" s="86"/>
      <c r="P219" s="86"/>
      <c r="Q219" s="86"/>
      <c r="R219" s="86"/>
      <c r="S219" s="86"/>
      <c r="T219" s="86"/>
      <c r="U219" s="87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T219" s="19" t="s">
        <v>345</v>
      </c>
      <c r="AU219" s="19" t="s">
        <v>85</v>
      </c>
    </row>
    <row r="220" s="13" customFormat="1">
      <c r="A220" s="13"/>
      <c r="B220" s="236"/>
      <c r="C220" s="237"/>
      <c r="D220" s="229" t="s">
        <v>347</v>
      </c>
      <c r="E220" s="238" t="s">
        <v>19</v>
      </c>
      <c r="F220" s="239" t="s">
        <v>6877</v>
      </c>
      <c r="G220" s="237"/>
      <c r="H220" s="240">
        <v>35.799999999999997</v>
      </c>
      <c r="I220" s="241"/>
      <c r="J220" s="237"/>
      <c r="K220" s="237"/>
      <c r="L220" s="242"/>
      <c r="M220" s="243"/>
      <c r="N220" s="244"/>
      <c r="O220" s="244"/>
      <c r="P220" s="244"/>
      <c r="Q220" s="244"/>
      <c r="R220" s="244"/>
      <c r="S220" s="244"/>
      <c r="T220" s="244"/>
      <c r="U220" s="245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T220" s="246" t="s">
        <v>347</v>
      </c>
      <c r="AU220" s="246" t="s">
        <v>85</v>
      </c>
      <c r="AV220" s="13" t="s">
        <v>85</v>
      </c>
      <c r="AW220" s="13" t="s">
        <v>37</v>
      </c>
      <c r="AX220" s="13" t="s">
        <v>76</v>
      </c>
      <c r="AY220" s="246" t="s">
        <v>335</v>
      </c>
    </row>
    <row r="221" s="13" customFormat="1">
      <c r="A221" s="13"/>
      <c r="B221" s="236"/>
      <c r="C221" s="237"/>
      <c r="D221" s="229" t="s">
        <v>347</v>
      </c>
      <c r="E221" s="238" t="s">
        <v>19</v>
      </c>
      <c r="F221" s="239" t="s">
        <v>6878</v>
      </c>
      <c r="G221" s="237"/>
      <c r="H221" s="240">
        <v>56.399999999999999</v>
      </c>
      <c r="I221" s="241"/>
      <c r="J221" s="237"/>
      <c r="K221" s="237"/>
      <c r="L221" s="242"/>
      <c r="M221" s="243"/>
      <c r="N221" s="244"/>
      <c r="O221" s="244"/>
      <c r="P221" s="244"/>
      <c r="Q221" s="244"/>
      <c r="R221" s="244"/>
      <c r="S221" s="244"/>
      <c r="T221" s="244"/>
      <c r="U221" s="245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T221" s="246" t="s">
        <v>347</v>
      </c>
      <c r="AU221" s="246" t="s">
        <v>85</v>
      </c>
      <c r="AV221" s="13" t="s">
        <v>85</v>
      </c>
      <c r="AW221" s="13" t="s">
        <v>37</v>
      </c>
      <c r="AX221" s="13" t="s">
        <v>76</v>
      </c>
      <c r="AY221" s="246" t="s">
        <v>335</v>
      </c>
    </row>
    <row r="222" s="15" customFormat="1">
      <c r="A222" s="15"/>
      <c r="B222" s="267"/>
      <c r="C222" s="268"/>
      <c r="D222" s="229" t="s">
        <v>347</v>
      </c>
      <c r="E222" s="269" t="s">
        <v>19</v>
      </c>
      <c r="F222" s="270" t="s">
        <v>462</v>
      </c>
      <c r="G222" s="268"/>
      <c r="H222" s="271">
        <v>92.199999999999989</v>
      </c>
      <c r="I222" s="272"/>
      <c r="J222" s="268"/>
      <c r="K222" s="268"/>
      <c r="L222" s="273"/>
      <c r="M222" s="274"/>
      <c r="N222" s="275"/>
      <c r="O222" s="275"/>
      <c r="P222" s="275"/>
      <c r="Q222" s="275"/>
      <c r="R222" s="275"/>
      <c r="S222" s="275"/>
      <c r="T222" s="275"/>
      <c r="U222" s="276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T222" s="277" t="s">
        <v>347</v>
      </c>
      <c r="AU222" s="277" t="s">
        <v>85</v>
      </c>
      <c r="AV222" s="15" t="s">
        <v>103</v>
      </c>
      <c r="AW222" s="15" t="s">
        <v>37</v>
      </c>
      <c r="AX222" s="15" t="s">
        <v>83</v>
      </c>
      <c r="AY222" s="277" t="s">
        <v>335</v>
      </c>
    </row>
    <row r="223" s="2" customFormat="1" ht="16.5" customHeight="1">
      <c r="A223" s="40"/>
      <c r="B223" s="41"/>
      <c r="C223" s="216" t="s">
        <v>510</v>
      </c>
      <c r="D223" s="216" t="s">
        <v>337</v>
      </c>
      <c r="E223" s="217" t="s">
        <v>6879</v>
      </c>
      <c r="F223" s="218" t="s">
        <v>6880</v>
      </c>
      <c r="G223" s="219" t="s">
        <v>618</v>
      </c>
      <c r="H223" s="220">
        <v>6.7999999999999998</v>
      </c>
      <c r="I223" s="221"/>
      <c r="J223" s="222">
        <f>ROUND(I223*H223,2)</f>
        <v>0</v>
      </c>
      <c r="K223" s="218" t="s">
        <v>341</v>
      </c>
      <c r="L223" s="46"/>
      <c r="M223" s="223" t="s">
        <v>19</v>
      </c>
      <c r="N223" s="224" t="s">
        <v>47</v>
      </c>
      <c r="O223" s="86"/>
      <c r="P223" s="225">
        <f>O223*H223</f>
        <v>0</v>
      </c>
      <c r="Q223" s="225">
        <v>0.013225729</v>
      </c>
      <c r="R223" s="225">
        <f>Q223*H223</f>
        <v>0.089934957199999999</v>
      </c>
      <c r="S223" s="225">
        <v>0</v>
      </c>
      <c r="T223" s="225">
        <f>S223*H223</f>
        <v>0</v>
      </c>
      <c r="U223" s="226" t="s">
        <v>19</v>
      </c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R223" s="227" t="s">
        <v>103</v>
      </c>
      <c r="AT223" s="227" t="s">
        <v>337</v>
      </c>
      <c r="AU223" s="227" t="s">
        <v>85</v>
      </c>
      <c r="AY223" s="19" t="s">
        <v>335</v>
      </c>
      <c r="BE223" s="228">
        <f>IF(N223="základní",J223,0)</f>
        <v>0</v>
      </c>
      <c r="BF223" s="228">
        <f>IF(N223="snížená",J223,0)</f>
        <v>0</v>
      </c>
      <c r="BG223" s="228">
        <f>IF(N223="zákl. přenesená",J223,0)</f>
        <v>0</v>
      </c>
      <c r="BH223" s="228">
        <f>IF(N223="sníž. přenesená",J223,0)</f>
        <v>0</v>
      </c>
      <c r="BI223" s="228">
        <f>IF(N223="nulová",J223,0)</f>
        <v>0</v>
      </c>
      <c r="BJ223" s="19" t="s">
        <v>83</v>
      </c>
      <c r="BK223" s="228">
        <f>ROUND(I223*H223,2)</f>
        <v>0</v>
      </c>
      <c r="BL223" s="19" t="s">
        <v>103</v>
      </c>
      <c r="BM223" s="227" t="s">
        <v>679</v>
      </c>
    </row>
    <row r="224" s="2" customFormat="1">
      <c r="A224" s="40"/>
      <c r="B224" s="41"/>
      <c r="C224" s="42"/>
      <c r="D224" s="229" t="s">
        <v>343</v>
      </c>
      <c r="E224" s="42"/>
      <c r="F224" s="230" t="s">
        <v>6881</v>
      </c>
      <c r="G224" s="42"/>
      <c r="H224" s="42"/>
      <c r="I224" s="231"/>
      <c r="J224" s="42"/>
      <c r="K224" s="42"/>
      <c r="L224" s="46"/>
      <c r="M224" s="232"/>
      <c r="N224" s="233"/>
      <c r="O224" s="86"/>
      <c r="P224" s="86"/>
      <c r="Q224" s="86"/>
      <c r="R224" s="86"/>
      <c r="S224" s="86"/>
      <c r="T224" s="86"/>
      <c r="U224" s="87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T224" s="19" t="s">
        <v>343</v>
      </c>
      <c r="AU224" s="19" t="s">
        <v>85</v>
      </c>
    </row>
    <row r="225" s="2" customFormat="1">
      <c r="A225" s="40"/>
      <c r="B225" s="41"/>
      <c r="C225" s="42"/>
      <c r="D225" s="234" t="s">
        <v>345</v>
      </c>
      <c r="E225" s="42"/>
      <c r="F225" s="235" t="s">
        <v>6882</v>
      </c>
      <c r="G225" s="42"/>
      <c r="H225" s="42"/>
      <c r="I225" s="231"/>
      <c r="J225" s="42"/>
      <c r="K225" s="42"/>
      <c r="L225" s="46"/>
      <c r="M225" s="232"/>
      <c r="N225" s="233"/>
      <c r="O225" s="86"/>
      <c r="P225" s="86"/>
      <c r="Q225" s="86"/>
      <c r="R225" s="86"/>
      <c r="S225" s="86"/>
      <c r="T225" s="86"/>
      <c r="U225" s="87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T225" s="19" t="s">
        <v>345</v>
      </c>
      <c r="AU225" s="19" t="s">
        <v>85</v>
      </c>
    </row>
    <row r="226" s="13" customFormat="1">
      <c r="A226" s="13"/>
      <c r="B226" s="236"/>
      <c r="C226" s="237"/>
      <c r="D226" s="229" t="s">
        <v>347</v>
      </c>
      <c r="E226" s="238" t="s">
        <v>19</v>
      </c>
      <c r="F226" s="239" t="s">
        <v>6883</v>
      </c>
      <c r="G226" s="237"/>
      <c r="H226" s="240">
        <v>6.7999999999999998</v>
      </c>
      <c r="I226" s="241"/>
      <c r="J226" s="237"/>
      <c r="K226" s="237"/>
      <c r="L226" s="242"/>
      <c r="M226" s="243"/>
      <c r="N226" s="244"/>
      <c r="O226" s="244"/>
      <c r="P226" s="244"/>
      <c r="Q226" s="244"/>
      <c r="R226" s="244"/>
      <c r="S226" s="244"/>
      <c r="T226" s="244"/>
      <c r="U226" s="245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T226" s="246" t="s">
        <v>347</v>
      </c>
      <c r="AU226" s="246" t="s">
        <v>85</v>
      </c>
      <c r="AV226" s="13" t="s">
        <v>85</v>
      </c>
      <c r="AW226" s="13" t="s">
        <v>37</v>
      </c>
      <c r="AX226" s="13" t="s">
        <v>76</v>
      </c>
      <c r="AY226" s="246" t="s">
        <v>335</v>
      </c>
    </row>
    <row r="227" s="15" customFormat="1">
      <c r="A227" s="15"/>
      <c r="B227" s="267"/>
      <c r="C227" s="268"/>
      <c r="D227" s="229" t="s">
        <v>347</v>
      </c>
      <c r="E227" s="269" t="s">
        <v>19</v>
      </c>
      <c r="F227" s="270" t="s">
        <v>462</v>
      </c>
      <c r="G227" s="268"/>
      <c r="H227" s="271">
        <v>6.7999999999999998</v>
      </c>
      <c r="I227" s="272"/>
      <c r="J227" s="268"/>
      <c r="K227" s="268"/>
      <c r="L227" s="273"/>
      <c r="M227" s="274"/>
      <c r="N227" s="275"/>
      <c r="O227" s="275"/>
      <c r="P227" s="275"/>
      <c r="Q227" s="275"/>
      <c r="R227" s="275"/>
      <c r="S227" s="275"/>
      <c r="T227" s="275"/>
      <c r="U227" s="276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T227" s="277" t="s">
        <v>347</v>
      </c>
      <c r="AU227" s="277" t="s">
        <v>85</v>
      </c>
      <c r="AV227" s="15" t="s">
        <v>103</v>
      </c>
      <c r="AW227" s="15" t="s">
        <v>37</v>
      </c>
      <c r="AX227" s="15" t="s">
        <v>83</v>
      </c>
      <c r="AY227" s="277" t="s">
        <v>335</v>
      </c>
    </row>
    <row r="228" s="2" customFormat="1" ht="21.75" customHeight="1">
      <c r="A228" s="40"/>
      <c r="B228" s="41"/>
      <c r="C228" s="216" t="s">
        <v>516</v>
      </c>
      <c r="D228" s="216" t="s">
        <v>337</v>
      </c>
      <c r="E228" s="217" t="s">
        <v>6884</v>
      </c>
      <c r="F228" s="218" t="s">
        <v>6885</v>
      </c>
      <c r="G228" s="219" t="s">
        <v>666</v>
      </c>
      <c r="H228" s="220">
        <v>10</v>
      </c>
      <c r="I228" s="221"/>
      <c r="J228" s="222">
        <f>ROUND(I228*H228,2)</f>
        <v>0</v>
      </c>
      <c r="K228" s="218" t="s">
        <v>341</v>
      </c>
      <c r="L228" s="46"/>
      <c r="M228" s="223" t="s">
        <v>19</v>
      </c>
      <c r="N228" s="224" t="s">
        <v>47</v>
      </c>
      <c r="O228" s="86"/>
      <c r="P228" s="225">
        <f>O228*H228</f>
        <v>0</v>
      </c>
      <c r="Q228" s="225">
        <v>3.7500000000000001E-06</v>
      </c>
      <c r="R228" s="225">
        <f>Q228*H228</f>
        <v>3.7500000000000003E-05</v>
      </c>
      <c r="S228" s="225">
        <v>0</v>
      </c>
      <c r="T228" s="225">
        <f>S228*H228</f>
        <v>0</v>
      </c>
      <c r="U228" s="226" t="s">
        <v>19</v>
      </c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R228" s="227" t="s">
        <v>103</v>
      </c>
      <c r="AT228" s="227" t="s">
        <v>337</v>
      </c>
      <c r="AU228" s="227" t="s">
        <v>85</v>
      </c>
      <c r="AY228" s="19" t="s">
        <v>335</v>
      </c>
      <c r="BE228" s="228">
        <f>IF(N228="základní",J228,0)</f>
        <v>0</v>
      </c>
      <c r="BF228" s="228">
        <f>IF(N228="snížená",J228,0)</f>
        <v>0</v>
      </c>
      <c r="BG228" s="228">
        <f>IF(N228="zákl. přenesená",J228,0)</f>
        <v>0</v>
      </c>
      <c r="BH228" s="228">
        <f>IF(N228="sníž. přenesená",J228,0)</f>
        <v>0</v>
      </c>
      <c r="BI228" s="228">
        <f>IF(N228="nulová",J228,0)</f>
        <v>0</v>
      </c>
      <c r="BJ228" s="19" t="s">
        <v>83</v>
      </c>
      <c r="BK228" s="228">
        <f>ROUND(I228*H228,2)</f>
        <v>0</v>
      </c>
      <c r="BL228" s="19" t="s">
        <v>103</v>
      </c>
      <c r="BM228" s="227" t="s">
        <v>699</v>
      </c>
    </row>
    <row r="229" s="2" customFormat="1">
      <c r="A229" s="40"/>
      <c r="B229" s="41"/>
      <c r="C229" s="42"/>
      <c r="D229" s="229" t="s">
        <v>343</v>
      </c>
      <c r="E229" s="42"/>
      <c r="F229" s="230" t="s">
        <v>6886</v>
      </c>
      <c r="G229" s="42"/>
      <c r="H229" s="42"/>
      <c r="I229" s="231"/>
      <c r="J229" s="42"/>
      <c r="K229" s="42"/>
      <c r="L229" s="46"/>
      <c r="M229" s="232"/>
      <c r="N229" s="233"/>
      <c r="O229" s="86"/>
      <c r="P229" s="86"/>
      <c r="Q229" s="86"/>
      <c r="R229" s="86"/>
      <c r="S229" s="86"/>
      <c r="T229" s="86"/>
      <c r="U229" s="87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T229" s="19" t="s">
        <v>343</v>
      </c>
      <c r="AU229" s="19" t="s">
        <v>85</v>
      </c>
    </row>
    <row r="230" s="2" customFormat="1">
      <c r="A230" s="40"/>
      <c r="B230" s="41"/>
      <c r="C230" s="42"/>
      <c r="D230" s="234" t="s">
        <v>345</v>
      </c>
      <c r="E230" s="42"/>
      <c r="F230" s="235" t="s">
        <v>6887</v>
      </c>
      <c r="G230" s="42"/>
      <c r="H230" s="42"/>
      <c r="I230" s="231"/>
      <c r="J230" s="42"/>
      <c r="K230" s="42"/>
      <c r="L230" s="46"/>
      <c r="M230" s="232"/>
      <c r="N230" s="233"/>
      <c r="O230" s="86"/>
      <c r="P230" s="86"/>
      <c r="Q230" s="86"/>
      <c r="R230" s="86"/>
      <c r="S230" s="86"/>
      <c r="T230" s="86"/>
      <c r="U230" s="87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T230" s="19" t="s">
        <v>345</v>
      </c>
      <c r="AU230" s="19" t="s">
        <v>85</v>
      </c>
    </row>
    <row r="231" s="2" customFormat="1" ht="16.5" customHeight="1">
      <c r="A231" s="40"/>
      <c r="B231" s="41"/>
      <c r="C231" s="257" t="s">
        <v>525</v>
      </c>
      <c r="D231" s="257" t="s">
        <v>395</v>
      </c>
      <c r="E231" s="258" t="s">
        <v>6888</v>
      </c>
      <c r="F231" s="259" t="s">
        <v>6889</v>
      </c>
      <c r="G231" s="260" t="s">
        <v>666</v>
      </c>
      <c r="H231" s="261">
        <v>10</v>
      </c>
      <c r="I231" s="262"/>
      <c r="J231" s="263">
        <f>ROUND(I231*H231,2)</f>
        <v>0</v>
      </c>
      <c r="K231" s="259" t="s">
        <v>341</v>
      </c>
      <c r="L231" s="264"/>
      <c r="M231" s="265" t="s">
        <v>19</v>
      </c>
      <c r="N231" s="266" t="s">
        <v>47</v>
      </c>
      <c r="O231" s="86"/>
      <c r="P231" s="225">
        <f>O231*H231</f>
        <v>0</v>
      </c>
      <c r="Q231" s="225">
        <v>0.00088000000000000003</v>
      </c>
      <c r="R231" s="225">
        <f>Q231*H231</f>
        <v>0.0088000000000000005</v>
      </c>
      <c r="S231" s="225">
        <v>0</v>
      </c>
      <c r="T231" s="225">
        <f>S231*H231</f>
        <v>0</v>
      </c>
      <c r="U231" s="226" t="s">
        <v>19</v>
      </c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R231" s="227" t="s">
        <v>394</v>
      </c>
      <c r="AT231" s="227" t="s">
        <v>395</v>
      </c>
      <c r="AU231" s="227" t="s">
        <v>85</v>
      </c>
      <c r="AY231" s="19" t="s">
        <v>335</v>
      </c>
      <c r="BE231" s="228">
        <f>IF(N231="základní",J231,0)</f>
        <v>0</v>
      </c>
      <c r="BF231" s="228">
        <f>IF(N231="snížená",J231,0)</f>
        <v>0</v>
      </c>
      <c r="BG231" s="228">
        <f>IF(N231="zákl. přenesená",J231,0)</f>
        <v>0</v>
      </c>
      <c r="BH231" s="228">
        <f>IF(N231="sníž. přenesená",J231,0)</f>
        <v>0</v>
      </c>
      <c r="BI231" s="228">
        <f>IF(N231="nulová",J231,0)</f>
        <v>0</v>
      </c>
      <c r="BJ231" s="19" t="s">
        <v>83</v>
      </c>
      <c r="BK231" s="228">
        <f>ROUND(I231*H231,2)</f>
        <v>0</v>
      </c>
      <c r="BL231" s="19" t="s">
        <v>103</v>
      </c>
      <c r="BM231" s="227" t="s">
        <v>713</v>
      </c>
    </row>
    <row r="232" s="2" customFormat="1">
      <c r="A232" s="40"/>
      <c r="B232" s="41"/>
      <c r="C232" s="42"/>
      <c r="D232" s="229" t="s">
        <v>343</v>
      </c>
      <c r="E232" s="42"/>
      <c r="F232" s="230" t="s">
        <v>6889</v>
      </c>
      <c r="G232" s="42"/>
      <c r="H232" s="42"/>
      <c r="I232" s="231"/>
      <c r="J232" s="42"/>
      <c r="K232" s="42"/>
      <c r="L232" s="46"/>
      <c r="M232" s="232"/>
      <c r="N232" s="233"/>
      <c r="O232" s="86"/>
      <c r="P232" s="86"/>
      <c r="Q232" s="86"/>
      <c r="R232" s="86"/>
      <c r="S232" s="86"/>
      <c r="T232" s="86"/>
      <c r="U232" s="87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T232" s="19" t="s">
        <v>343</v>
      </c>
      <c r="AU232" s="19" t="s">
        <v>85</v>
      </c>
    </row>
    <row r="233" s="2" customFormat="1" ht="21.75" customHeight="1">
      <c r="A233" s="40"/>
      <c r="B233" s="41"/>
      <c r="C233" s="216" t="s">
        <v>533</v>
      </c>
      <c r="D233" s="216" t="s">
        <v>337</v>
      </c>
      <c r="E233" s="217" t="s">
        <v>6890</v>
      </c>
      <c r="F233" s="218" t="s">
        <v>6891</v>
      </c>
      <c r="G233" s="219" t="s">
        <v>666</v>
      </c>
      <c r="H233" s="220">
        <v>4</v>
      </c>
      <c r="I233" s="221"/>
      <c r="J233" s="222">
        <f>ROUND(I233*H233,2)</f>
        <v>0</v>
      </c>
      <c r="K233" s="218" t="s">
        <v>341</v>
      </c>
      <c r="L233" s="46"/>
      <c r="M233" s="223" t="s">
        <v>19</v>
      </c>
      <c r="N233" s="224" t="s">
        <v>47</v>
      </c>
      <c r="O233" s="86"/>
      <c r="P233" s="225">
        <f>O233*H233</f>
        <v>0</v>
      </c>
      <c r="Q233" s="225">
        <v>5.75E-06</v>
      </c>
      <c r="R233" s="225">
        <f>Q233*H233</f>
        <v>2.3E-05</v>
      </c>
      <c r="S233" s="225">
        <v>0</v>
      </c>
      <c r="T233" s="225">
        <f>S233*H233</f>
        <v>0</v>
      </c>
      <c r="U233" s="226" t="s">
        <v>19</v>
      </c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R233" s="227" t="s">
        <v>103</v>
      </c>
      <c r="AT233" s="227" t="s">
        <v>337</v>
      </c>
      <c r="AU233" s="227" t="s">
        <v>85</v>
      </c>
      <c r="AY233" s="19" t="s">
        <v>335</v>
      </c>
      <c r="BE233" s="228">
        <f>IF(N233="základní",J233,0)</f>
        <v>0</v>
      </c>
      <c r="BF233" s="228">
        <f>IF(N233="snížená",J233,0)</f>
        <v>0</v>
      </c>
      <c r="BG233" s="228">
        <f>IF(N233="zákl. přenesená",J233,0)</f>
        <v>0</v>
      </c>
      <c r="BH233" s="228">
        <f>IF(N233="sníž. přenesená",J233,0)</f>
        <v>0</v>
      </c>
      <c r="BI233" s="228">
        <f>IF(N233="nulová",J233,0)</f>
        <v>0</v>
      </c>
      <c r="BJ233" s="19" t="s">
        <v>83</v>
      </c>
      <c r="BK233" s="228">
        <f>ROUND(I233*H233,2)</f>
        <v>0</v>
      </c>
      <c r="BL233" s="19" t="s">
        <v>103</v>
      </c>
      <c r="BM233" s="227" t="s">
        <v>725</v>
      </c>
    </row>
    <row r="234" s="2" customFormat="1">
      <c r="A234" s="40"/>
      <c r="B234" s="41"/>
      <c r="C234" s="42"/>
      <c r="D234" s="229" t="s">
        <v>343</v>
      </c>
      <c r="E234" s="42"/>
      <c r="F234" s="230" t="s">
        <v>6892</v>
      </c>
      <c r="G234" s="42"/>
      <c r="H234" s="42"/>
      <c r="I234" s="231"/>
      <c r="J234" s="42"/>
      <c r="K234" s="42"/>
      <c r="L234" s="46"/>
      <c r="M234" s="232"/>
      <c r="N234" s="233"/>
      <c r="O234" s="86"/>
      <c r="P234" s="86"/>
      <c r="Q234" s="86"/>
      <c r="R234" s="86"/>
      <c r="S234" s="86"/>
      <c r="T234" s="86"/>
      <c r="U234" s="87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T234" s="19" t="s">
        <v>343</v>
      </c>
      <c r="AU234" s="19" t="s">
        <v>85</v>
      </c>
    </row>
    <row r="235" s="2" customFormat="1">
      <c r="A235" s="40"/>
      <c r="B235" s="41"/>
      <c r="C235" s="42"/>
      <c r="D235" s="234" t="s">
        <v>345</v>
      </c>
      <c r="E235" s="42"/>
      <c r="F235" s="235" t="s">
        <v>6893</v>
      </c>
      <c r="G235" s="42"/>
      <c r="H235" s="42"/>
      <c r="I235" s="231"/>
      <c r="J235" s="42"/>
      <c r="K235" s="42"/>
      <c r="L235" s="46"/>
      <c r="M235" s="232"/>
      <c r="N235" s="233"/>
      <c r="O235" s="86"/>
      <c r="P235" s="86"/>
      <c r="Q235" s="86"/>
      <c r="R235" s="86"/>
      <c r="S235" s="86"/>
      <c r="T235" s="86"/>
      <c r="U235" s="87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T235" s="19" t="s">
        <v>345</v>
      </c>
      <c r="AU235" s="19" t="s">
        <v>85</v>
      </c>
    </row>
    <row r="236" s="2" customFormat="1" ht="16.5" customHeight="1">
      <c r="A236" s="40"/>
      <c r="B236" s="41"/>
      <c r="C236" s="257" t="s">
        <v>538</v>
      </c>
      <c r="D236" s="257" t="s">
        <v>395</v>
      </c>
      <c r="E236" s="258" t="s">
        <v>6894</v>
      </c>
      <c r="F236" s="259" t="s">
        <v>6895</v>
      </c>
      <c r="G236" s="260" t="s">
        <v>666</v>
      </c>
      <c r="H236" s="261">
        <v>4</v>
      </c>
      <c r="I236" s="262"/>
      <c r="J236" s="263">
        <f>ROUND(I236*H236,2)</f>
        <v>0</v>
      </c>
      <c r="K236" s="259" t="s">
        <v>341</v>
      </c>
      <c r="L236" s="264"/>
      <c r="M236" s="265" t="s">
        <v>19</v>
      </c>
      <c r="N236" s="266" t="s">
        <v>47</v>
      </c>
      <c r="O236" s="86"/>
      <c r="P236" s="225">
        <f>O236*H236</f>
        <v>0</v>
      </c>
      <c r="Q236" s="225">
        <v>0.00167</v>
      </c>
      <c r="R236" s="225">
        <f>Q236*H236</f>
        <v>0.0066800000000000002</v>
      </c>
      <c r="S236" s="225">
        <v>0</v>
      </c>
      <c r="T236" s="225">
        <f>S236*H236</f>
        <v>0</v>
      </c>
      <c r="U236" s="226" t="s">
        <v>19</v>
      </c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R236" s="227" t="s">
        <v>394</v>
      </c>
      <c r="AT236" s="227" t="s">
        <v>395</v>
      </c>
      <c r="AU236" s="227" t="s">
        <v>85</v>
      </c>
      <c r="AY236" s="19" t="s">
        <v>335</v>
      </c>
      <c r="BE236" s="228">
        <f>IF(N236="základní",J236,0)</f>
        <v>0</v>
      </c>
      <c r="BF236" s="228">
        <f>IF(N236="snížená",J236,0)</f>
        <v>0</v>
      </c>
      <c r="BG236" s="228">
        <f>IF(N236="zákl. přenesená",J236,0)</f>
        <v>0</v>
      </c>
      <c r="BH236" s="228">
        <f>IF(N236="sníž. přenesená",J236,0)</f>
        <v>0</v>
      </c>
      <c r="BI236" s="228">
        <f>IF(N236="nulová",J236,0)</f>
        <v>0</v>
      </c>
      <c r="BJ236" s="19" t="s">
        <v>83</v>
      </c>
      <c r="BK236" s="228">
        <f>ROUND(I236*H236,2)</f>
        <v>0</v>
      </c>
      <c r="BL236" s="19" t="s">
        <v>103</v>
      </c>
      <c r="BM236" s="227" t="s">
        <v>737</v>
      </c>
    </row>
    <row r="237" s="2" customFormat="1">
      <c r="A237" s="40"/>
      <c r="B237" s="41"/>
      <c r="C237" s="42"/>
      <c r="D237" s="229" t="s">
        <v>343</v>
      </c>
      <c r="E237" s="42"/>
      <c r="F237" s="230" t="s">
        <v>6895</v>
      </c>
      <c r="G237" s="42"/>
      <c r="H237" s="42"/>
      <c r="I237" s="231"/>
      <c r="J237" s="42"/>
      <c r="K237" s="42"/>
      <c r="L237" s="46"/>
      <c r="M237" s="232"/>
      <c r="N237" s="233"/>
      <c r="O237" s="86"/>
      <c r="P237" s="86"/>
      <c r="Q237" s="86"/>
      <c r="R237" s="86"/>
      <c r="S237" s="86"/>
      <c r="T237" s="86"/>
      <c r="U237" s="87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T237" s="19" t="s">
        <v>343</v>
      </c>
      <c r="AU237" s="19" t="s">
        <v>85</v>
      </c>
    </row>
    <row r="238" s="2" customFormat="1" ht="16.5" customHeight="1">
      <c r="A238" s="40"/>
      <c r="B238" s="41"/>
      <c r="C238" s="216" t="s">
        <v>545</v>
      </c>
      <c r="D238" s="216" t="s">
        <v>337</v>
      </c>
      <c r="E238" s="217" t="s">
        <v>6896</v>
      </c>
      <c r="F238" s="218" t="s">
        <v>6897</v>
      </c>
      <c r="G238" s="219" t="s">
        <v>666</v>
      </c>
      <c r="H238" s="220">
        <v>1</v>
      </c>
      <c r="I238" s="221"/>
      <c r="J238" s="222">
        <f>ROUND(I238*H238,2)</f>
        <v>0</v>
      </c>
      <c r="K238" s="218" t="s">
        <v>19</v>
      </c>
      <c r="L238" s="46"/>
      <c r="M238" s="223" t="s">
        <v>19</v>
      </c>
      <c r="N238" s="224" t="s">
        <v>47</v>
      </c>
      <c r="O238" s="86"/>
      <c r="P238" s="225">
        <f>O238*H238</f>
        <v>0</v>
      </c>
      <c r="Q238" s="225">
        <v>0</v>
      </c>
      <c r="R238" s="225">
        <f>Q238*H238</f>
        <v>0</v>
      </c>
      <c r="S238" s="225">
        <v>0</v>
      </c>
      <c r="T238" s="225">
        <f>S238*H238</f>
        <v>0</v>
      </c>
      <c r="U238" s="226" t="s">
        <v>19</v>
      </c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R238" s="227" t="s">
        <v>103</v>
      </c>
      <c r="AT238" s="227" t="s">
        <v>337</v>
      </c>
      <c r="AU238" s="227" t="s">
        <v>85</v>
      </c>
      <c r="AY238" s="19" t="s">
        <v>335</v>
      </c>
      <c r="BE238" s="228">
        <f>IF(N238="základní",J238,0)</f>
        <v>0</v>
      </c>
      <c r="BF238" s="228">
        <f>IF(N238="snížená",J238,0)</f>
        <v>0</v>
      </c>
      <c r="BG238" s="228">
        <f>IF(N238="zákl. přenesená",J238,0)</f>
        <v>0</v>
      </c>
      <c r="BH238" s="228">
        <f>IF(N238="sníž. přenesená",J238,0)</f>
        <v>0</v>
      </c>
      <c r="BI238" s="228">
        <f>IF(N238="nulová",J238,0)</f>
        <v>0</v>
      </c>
      <c r="BJ238" s="19" t="s">
        <v>83</v>
      </c>
      <c r="BK238" s="228">
        <f>ROUND(I238*H238,2)</f>
        <v>0</v>
      </c>
      <c r="BL238" s="19" t="s">
        <v>103</v>
      </c>
      <c r="BM238" s="227" t="s">
        <v>769</v>
      </c>
    </row>
    <row r="239" s="2" customFormat="1">
      <c r="A239" s="40"/>
      <c r="B239" s="41"/>
      <c r="C239" s="42"/>
      <c r="D239" s="229" t="s">
        <v>343</v>
      </c>
      <c r="E239" s="42"/>
      <c r="F239" s="230" t="s">
        <v>6897</v>
      </c>
      <c r="G239" s="42"/>
      <c r="H239" s="42"/>
      <c r="I239" s="231"/>
      <c r="J239" s="42"/>
      <c r="K239" s="42"/>
      <c r="L239" s="46"/>
      <c r="M239" s="232"/>
      <c r="N239" s="233"/>
      <c r="O239" s="86"/>
      <c r="P239" s="86"/>
      <c r="Q239" s="86"/>
      <c r="R239" s="86"/>
      <c r="S239" s="86"/>
      <c r="T239" s="86"/>
      <c r="U239" s="87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T239" s="19" t="s">
        <v>343</v>
      </c>
      <c r="AU239" s="19" t="s">
        <v>85</v>
      </c>
    </row>
    <row r="240" s="2" customFormat="1" ht="21.75" customHeight="1">
      <c r="A240" s="40"/>
      <c r="B240" s="41"/>
      <c r="C240" s="216" t="s">
        <v>550</v>
      </c>
      <c r="D240" s="216" t="s">
        <v>337</v>
      </c>
      <c r="E240" s="217" t="s">
        <v>6898</v>
      </c>
      <c r="F240" s="218" t="s">
        <v>6899</v>
      </c>
      <c r="G240" s="219" t="s">
        <v>666</v>
      </c>
      <c r="H240" s="220">
        <v>3</v>
      </c>
      <c r="I240" s="221"/>
      <c r="J240" s="222">
        <f>ROUND(I240*H240,2)</f>
        <v>0</v>
      </c>
      <c r="K240" s="218" t="s">
        <v>19</v>
      </c>
      <c r="L240" s="46"/>
      <c r="M240" s="223" t="s">
        <v>19</v>
      </c>
      <c r="N240" s="224" t="s">
        <v>47</v>
      </c>
      <c r="O240" s="86"/>
      <c r="P240" s="225">
        <f>O240*H240</f>
        <v>0</v>
      </c>
      <c r="Q240" s="225">
        <v>0</v>
      </c>
      <c r="R240" s="225">
        <f>Q240*H240</f>
        <v>0</v>
      </c>
      <c r="S240" s="225">
        <v>0</v>
      </c>
      <c r="T240" s="225">
        <f>S240*H240</f>
        <v>0</v>
      </c>
      <c r="U240" s="226" t="s">
        <v>19</v>
      </c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R240" s="227" t="s">
        <v>103</v>
      </c>
      <c r="AT240" s="227" t="s">
        <v>337</v>
      </c>
      <c r="AU240" s="227" t="s">
        <v>85</v>
      </c>
      <c r="AY240" s="19" t="s">
        <v>335</v>
      </c>
      <c r="BE240" s="228">
        <f>IF(N240="základní",J240,0)</f>
        <v>0</v>
      </c>
      <c r="BF240" s="228">
        <f>IF(N240="snížená",J240,0)</f>
        <v>0</v>
      </c>
      <c r="BG240" s="228">
        <f>IF(N240="zákl. přenesená",J240,0)</f>
        <v>0</v>
      </c>
      <c r="BH240" s="228">
        <f>IF(N240="sníž. přenesená",J240,0)</f>
        <v>0</v>
      </c>
      <c r="BI240" s="228">
        <f>IF(N240="nulová",J240,0)</f>
        <v>0</v>
      </c>
      <c r="BJ240" s="19" t="s">
        <v>83</v>
      </c>
      <c r="BK240" s="228">
        <f>ROUND(I240*H240,2)</f>
        <v>0</v>
      </c>
      <c r="BL240" s="19" t="s">
        <v>103</v>
      </c>
      <c r="BM240" s="227" t="s">
        <v>2539</v>
      </c>
    </row>
    <row r="241" s="2" customFormat="1">
      <c r="A241" s="40"/>
      <c r="B241" s="41"/>
      <c r="C241" s="42"/>
      <c r="D241" s="229" t="s">
        <v>343</v>
      </c>
      <c r="E241" s="42"/>
      <c r="F241" s="230" t="s">
        <v>6899</v>
      </c>
      <c r="G241" s="42"/>
      <c r="H241" s="42"/>
      <c r="I241" s="231"/>
      <c r="J241" s="42"/>
      <c r="K241" s="42"/>
      <c r="L241" s="46"/>
      <c r="M241" s="232"/>
      <c r="N241" s="233"/>
      <c r="O241" s="86"/>
      <c r="P241" s="86"/>
      <c r="Q241" s="86"/>
      <c r="R241" s="86"/>
      <c r="S241" s="86"/>
      <c r="T241" s="86"/>
      <c r="U241" s="87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T241" s="19" t="s">
        <v>343</v>
      </c>
      <c r="AU241" s="19" t="s">
        <v>85</v>
      </c>
    </row>
    <row r="242" s="2" customFormat="1" ht="16.5" customHeight="1">
      <c r="A242" s="40"/>
      <c r="B242" s="41"/>
      <c r="C242" s="216" t="s">
        <v>565</v>
      </c>
      <c r="D242" s="216" t="s">
        <v>337</v>
      </c>
      <c r="E242" s="217" t="s">
        <v>6900</v>
      </c>
      <c r="F242" s="218" t="s">
        <v>6901</v>
      </c>
      <c r="G242" s="219" t="s">
        <v>618</v>
      </c>
      <c r="H242" s="220">
        <v>0.29999999999999999</v>
      </c>
      <c r="I242" s="221"/>
      <c r="J242" s="222">
        <f>ROUND(I242*H242,2)</f>
        <v>0</v>
      </c>
      <c r="K242" s="218" t="s">
        <v>19</v>
      </c>
      <c r="L242" s="46"/>
      <c r="M242" s="223" t="s">
        <v>19</v>
      </c>
      <c r="N242" s="224" t="s">
        <v>47</v>
      </c>
      <c r="O242" s="86"/>
      <c r="P242" s="225">
        <f>O242*H242</f>
        <v>0</v>
      </c>
      <c r="Q242" s="225">
        <v>0</v>
      </c>
      <c r="R242" s="225">
        <f>Q242*H242</f>
        <v>0</v>
      </c>
      <c r="S242" s="225">
        <v>0</v>
      </c>
      <c r="T242" s="225">
        <f>S242*H242</f>
        <v>0</v>
      </c>
      <c r="U242" s="226" t="s">
        <v>19</v>
      </c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R242" s="227" t="s">
        <v>103</v>
      </c>
      <c r="AT242" s="227" t="s">
        <v>337</v>
      </c>
      <c r="AU242" s="227" t="s">
        <v>85</v>
      </c>
      <c r="AY242" s="19" t="s">
        <v>335</v>
      </c>
      <c r="BE242" s="228">
        <f>IF(N242="základní",J242,0)</f>
        <v>0</v>
      </c>
      <c r="BF242" s="228">
        <f>IF(N242="snížená",J242,0)</f>
        <v>0</v>
      </c>
      <c r="BG242" s="228">
        <f>IF(N242="zákl. přenesená",J242,0)</f>
        <v>0</v>
      </c>
      <c r="BH242" s="228">
        <f>IF(N242="sníž. přenesená",J242,0)</f>
        <v>0</v>
      </c>
      <c r="BI242" s="228">
        <f>IF(N242="nulová",J242,0)</f>
        <v>0</v>
      </c>
      <c r="BJ242" s="19" t="s">
        <v>83</v>
      </c>
      <c r="BK242" s="228">
        <f>ROUND(I242*H242,2)</f>
        <v>0</v>
      </c>
      <c r="BL242" s="19" t="s">
        <v>103</v>
      </c>
      <c r="BM242" s="227" t="s">
        <v>788</v>
      </c>
    </row>
    <row r="243" s="2" customFormat="1">
      <c r="A243" s="40"/>
      <c r="B243" s="41"/>
      <c r="C243" s="42"/>
      <c r="D243" s="229" t="s">
        <v>343</v>
      </c>
      <c r="E243" s="42"/>
      <c r="F243" s="230" t="s">
        <v>6901</v>
      </c>
      <c r="G243" s="42"/>
      <c r="H243" s="42"/>
      <c r="I243" s="231"/>
      <c r="J243" s="42"/>
      <c r="K243" s="42"/>
      <c r="L243" s="46"/>
      <c r="M243" s="232"/>
      <c r="N243" s="233"/>
      <c r="O243" s="86"/>
      <c r="P243" s="86"/>
      <c r="Q243" s="86"/>
      <c r="R243" s="86"/>
      <c r="S243" s="86"/>
      <c r="T243" s="86"/>
      <c r="U243" s="87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T243" s="19" t="s">
        <v>343</v>
      </c>
      <c r="AU243" s="19" t="s">
        <v>85</v>
      </c>
    </row>
    <row r="244" s="2" customFormat="1" ht="24.15" customHeight="1">
      <c r="A244" s="40"/>
      <c r="B244" s="41"/>
      <c r="C244" s="216" t="s">
        <v>570</v>
      </c>
      <c r="D244" s="216" t="s">
        <v>337</v>
      </c>
      <c r="E244" s="217" t="s">
        <v>6902</v>
      </c>
      <c r="F244" s="218" t="s">
        <v>6903</v>
      </c>
      <c r="G244" s="219" t="s">
        <v>666</v>
      </c>
      <c r="H244" s="220">
        <v>1</v>
      </c>
      <c r="I244" s="221"/>
      <c r="J244" s="222">
        <f>ROUND(I244*H244,2)</f>
        <v>0</v>
      </c>
      <c r="K244" s="218" t="s">
        <v>19</v>
      </c>
      <c r="L244" s="46"/>
      <c r="M244" s="223" t="s">
        <v>19</v>
      </c>
      <c r="N244" s="224" t="s">
        <v>47</v>
      </c>
      <c r="O244" s="86"/>
      <c r="P244" s="225">
        <f>O244*H244</f>
        <v>0</v>
      </c>
      <c r="Q244" s="225">
        <v>0</v>
      </c>
      <c r="R244" s="225">
        <f>Q244*H244</f>
        <v>0</v>
      </c>
      <c r="S244" s="225">
        <v>0</v>
      </c>
      <c r="T244" s="225">
        <f>S244*H244</f>
        <v>0</v>
      </c>
      <c r="U244" s="226" t="s">
        <v>19</v>
      </c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R244" s="227" t="s">
        <v>103</v>
      </c>
      <c r="AT244" s="227" t="s">
        <v>337</v>
      </c>
      <c r="AU244" s="227" t="s">
        <v>85</v>
      </c>
      <c r="AY244" s="19" t="s">
        <v>335</v>
      </c>
      <c r="BE244" s="228">
        <f>IF(N244="základní",J244,0)</f>
        <v>0</v>
      </c>
      <c r="BF244" s="228">
        <f>IF(N244="snížená",J244,0)</f>
        <v>0</v>
      </c>
      <c r="BG244" s="228">
        <f>IF(N244="zákl. přenesená",J244,0)</f>
        <v>0</v>
      </c>
      <c r="BH244" s="228">
        <f>IF(N244="sníž. přenesená",J244,0)</f>
        <v>0</v>
      </c>
      <c r="BI244" s="228">
        <f>IF(N244="nulová",J244,0)</f>
        <v>0</v>
      </c>
      <c r="BJ244" s="19" t="s">
        <v>83</v>
      </c>
      <c r="BK244" s="228">
        <f>ROUND(I244*H244,2)</f>
        <v>0</v>
      </c>
      <c r="BL244" s="19" t="s">
        <v>103</v>
      </c>
      <c r="BM244" s="227" t="s">
        <v>800</v>
      </c>
    </row>
    <row r="245" s="2" customFormat="1">
      <c r="A245" s="40"/>
      <c r="B245" s="41"/>
      <c r="C245" s="42"/>
      <c r="D245" s="229" t="s">
        <v>343</v>
      </c>
      <c r="E245" s="42"/>
      <c r="F245" s="230" t="s">
        <v>6903</v>
      </c>
      <c r="G245" s="42"/>
      <c r="H245" s="42"/>
      <c r="I245" s="231"/>
      <c r="J245" s="42"/>
      <c r="K245" s="42"/>
      <c r="L245" s="46"/>
      <c r="M245" s="232"/>
      <c r="N245" s="233"/>
      <c r="O245" s="86"/>
      <c r="P245" s="86"/>
      <c r="Q245" s="86"/>
      <c r="R245" s="86"/>
      <c r="S245" s="86"/>
      <c r="T245" s="86"/>
      <c r="U245" s="87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T245" s="19" t="s">
        <v>343</v>
      </c>
      <c r="AU245" s="19" t="s">
        <v>85</v>
      </c>
    </row>
    <row r="246" s="2" customFormat="1" ht="16.5" customHeight="1">
      <c r="A246" s="40"/>
      <c r="B246" s="41"/>
      <c r="C246" s="216" t="s">
        <v>581</v>
      </c>
      <c r="D246" s="216" t="s">
        <v>337</v>
      </c>
      <c r="E246" s="217" t="s">
        <v>6904</v>
      </c>
      <c r="F246" s="218" t="s">
        <v>6905</v>
      </c>
      <c r="G246" s="219" t="s">
        <v>666</v>
      </c>
      <c r="H246" s="220">
        <v>1</v>
      </c>
      <c r="I246" s="221"/>
      <c r="J246" s="222">
        <f>ROUND(I246*H246,2)</f>
        <v>0</v>
      </c>
      <c r="K246" s="218" t="s">
        <v>19</v>
      </c>
      <c r="L246" s="46"/>
      <c r="M246" s="223" t="s">
        <v>19</v>
      </c>
      <c r="N246" s="224" t="s">
        <v>47</v>
      </c>
      <c r="O246" s="86"/>
      <c r="P246" s="225">
        <f>O246*H246</f>
        <v>0</v>
      </c>
      <c r="Q246" s="225">
        <v>0</v>
      </c>
      <c r="R246" s="225">
        <f>Q246*H246</f>
        <v>0</v>
      </c>
      <c r="S246" s="225">
        <v>0</v>
      </c>
      <c r="T246" s="225">
        <f>S246*H246</f>
        <v>0</v>
      </c>
      <c r="U246" s="226" t="s">
        <v>19</v>
      </c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R246" s="227" t="s">
        <v>103</v>
      </c>
      <c r="AT246" s="227" t="s">
        <v>337</v>
      </c>
      <c r="AU246" s="227" t="s">
        <v>85</v>
      </c>
      <c r="AY246" s="19" t="s">
        <v>335</v>
      </c>
      <c r="BE246" s="228">
        <f>IF(N246="základní",J246,0)</f>
        <v>0</v>
      </c>
      <c r="BF246" s="228">
        <f>IF(N246="snížená",J246,0)</f>
        <v>0</v>
      </c>
      <c r="BG246" s="228">
        <f>IF(N246="zákl. přenesená",J246,0)</f>
        <v>0</v>
      </c>
      <c r="BH246" s="228">
        <f>IF(N246="sníž. přenesená",J246,0)</f>
        <v>0</v>
      </c>
      <c r="BI246" s="228">
        <f>IF(N246="nulová",J246,0)</f>
        <v>0</v>
      </c>
      <c r="BJ246" s="19" t="s">
        <v>83</v>
      </c>
      <c r="BK246" s="228">
        <f>ROUND(I246*H246,2)</f>
        <v>0</v>
      </c>
      <c r="BL246" s="19" t="s">
        <v>103</v>
      </c>
      <c r="BM246" s="227" t="s">
        <v>821</v>
      </c>
    </row>
    <row r="247" s="2" customFormat="1">
      <c r="A247" s="40"/>
      <c r="B247" s="41"/>
      <c r="C247" s="42"/>
      <c r="D247" s="229" t="s">
        <v>343</v>
      </c>
      <c r="E247" s="42"/>
      <c r="F247" s="230" t="s">
        <v>6905</v>
      </c>
      <c r="G247" s="42"/>
      <c r="H247" s="42"/>
      <c r="I247" s="231"/>
      <c r="J247" s="42"/>
      <c r="K247" s="42"/>
      <c r="L247" s="46"/>
      <c r="M247" s="232"/>
      <c r="N247" s="233"/>
      <c r="O247" s="86"/>
      <c r="P247" s="86"/>
      <c r="Q247" s="86"/>
      <c r="R247" s="86"/>
      <c r="S247" s="86"/>
      <c r="T247" s="86"/>
      <c r="U247" s="87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T247" s="19" t="s">
        <v>343</v>
      </c>
      <c r="AU247" s="19" t="s">
        <v>85</v>
      </c>
    </row>
    <row r="248" s="2" customFormat="1" ht="16.5" customHeight="1">
      <c r="A248" s="40"/>
      <c r="B248" s="41"/>
      <c r="C248" s="216" t="s">
        <v>586</v>
      </c>
      <c r="D248" s="216" t="s">
        <v>337</v>
      </c>
      <c r="E248" s="217" t="s">
        <v>6906</v>
      </c>
      <c r="F248" s="218" t="s">
        <v>6907</v>
      </c>
      <c r="G248" s="219" t="s">
        <v>351</v>
      </c>
      <c r="H248" s="220">
        <v>0.875</v>
      </c>
      <c r="I248" s="221"/>
      <c r="J248" s="222">
        <f>ROUND(I248*H248,2)</f>
        <v>0</v>
      </c>
      <c r="K248" s="218" t="s">
        <v>341</v>
      </c>
      <c r="L248" s="46"/>
      <c r="M248" s="223" t="s">
        <v>19</v>
      </c>
      <c r="N248" s="224" t="s">
        <v>47</v>
      </c>
      <c r="O248" s="86"/>
      <c r="P248" s="225">
        <f>O248*H248</f>
        <v>0</v>
      </c>
      <c r="Q248" s="225">
        <v>2.3010199999999998</v>
      </c>
      <c r="R248" s="225">
        <f>Q248*H248</f>
        <v>2.0133924999999997</v>
      </c>
      <c r="S248" s="225">
        <v>0</v>
      </c>
      <c r="T248" s="225">
        <f>S248*H248</f>
        <v>0</v>
      </c>
      <c r="U248" s="226" t="s">
        <v>19</v>
      </c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R248" s="227" t="s">
        <v>103</v>
      </c>
      <c r="AT248" s="227" t="s">
        <v>337</v>
      </c>
      <c r="AU248" s="227" t="s">
        <v>85</v>
      </c>
      <c r="AY248" s="19" t="s">
        <v>335</v>
      </c>
      <c r="BE248" s="228">
        <f>IF(N248="základní",J248,0)</f>
        <v>0</v>
      </c>
      <c r="BF248" s="228">
        <f>IF(N248="snížená",J248,0)</f>
        <v>0</v>
      </c>
      <c r="BG248" s="228">
        <f>IF(N248="zákl. přenesená",J248,0)</f>
        <v>0</v>
      </c>
      <c r="BH248" s="228">
        <f>IF(N248="sníž. přenesená",J248,0)</f>
        <v>0</v>
      </c>
      <c r="BI248" s="228">
        <f>IF(N248="nulová",J248,0)</f>
        <v>0</v>
      </c>
      <c r="BJ248" s="19" t="s">
        <v>83</v>
      </c>
      <c r="BK248" s="228">
        <f>ROUND(I248*H248,2)</f>
        <v>0</v>
      </c>
      <c r="BL248" s="19" t="s">
        <v>103</v>
      </c>
      <c r="BM248" s="227" t="s">
        <v>837</v>
      </c>
    </row>
    <row r="249" s="2" customFormat="1">
      <c r="A249" s="40"/>
      <c r="B249" s="41"/>
      <c r="C249" s="42"/>
      <c r="D249" s="229" t="s">
        <v>343</v>
      </c>
      <c r="E249" s="42"/>
      <c r="F249" s="230" t="s">
        <v>6908</v>
      </c>
      <c r="G249" s="42"/>
      <c r="H249" s="42"/>
      <c r="I249" s="231"/>
      <c r="J249" s="42"/>
      <c r="K249" s="42"/>
      <c r="L249" s="46"/>
      <c r="M249" s="232"/>
      <c r="N249" s="233"/>
      <c r="O249" s="86"/>
      <c r="P249" s="86"/>
      <c r="Q249" s="86"/>
      <c r="R249" s="86"/>
      <c r="S249" s="86"/>
      <c r="T249" s="86"/>
      <c r="U249" s="87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T249" s="19" t="s">
        <v>343</v>
      </c>
      <c r="AU249" s="19" t="s">
        <v>85</v>
      </c>
    </row>
    <row r="250" s="2" customFormat="1">
      <c r="A250" s="40"/>
      <c r="B250" s="41"/>
      <c r="C250" s="42"/>
      <c r="D250" s="234" t="s">
        <v>345</v>
      </c>
      <c r="E250" s="42"/>
      <c r="F250" s="235" t="s">
        <v>6909</v>
      </c>
      <c r="G250" s="42"/>
      <c r="H250" s="42"/>
      <c r="I250" s="231"/>
      <c r="J250" s="42"/>
      <c r="K250" s="42"/>
      <c r="L250" s="46"/>
      <c r="M250" s="232"/>
      <c r="N250" s="233"/>
      <c r="O250" s="86"/>
      <c r="P250" s="86"/>
      <c r="Q250" s="86"/>
      <c r="R250" s="86"/>
      <c r="S250" s="86"/>
      <c r="T250" s="86"/>
      <c r="U250" s="87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T250" s="19" t="s">
        <v>345</v>
      </c>
      <c r="AU250" s="19" t="s">
        <v>85</v>
      </c>
    </row>
    <row r="251" s="13" customFormat="1">
      <c r="A251" s="13"/>
      <c r="B251" s="236"/>
      <c r="C251" s="237"/>
      <c r="D251" s="229" t="s">
        <v>347</v>
      </c>
      <c r="E251" s="238" t="s">
        <v>19</v>
      </c>
      <c r="F251" s="239" t="s">
        <v>6910</v>
      </c>
      <c r="G251" s="237"/>
      <c r="H251" s="240">
        <v>0.875</v>
      </c>
      <c r="I251" s="241"/>
      <c r="J251" s="237"/>
      <c r="K251" s="237"/>
      <c r="L251" s="242"/>
      <c r="M251" s="243"/>
      <c r="N251" s="244"/>
      <c r="O251" s="244"/>
      <c r="P251" s="244"/>
      <c r="Q251" s="244"/>
      <c r="R251" s="244"/>
      <c r="S251" s="244"/>
      <c r="T251" s="244"/>
      <c r="U251" s="245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T251" s="246" t="s">
        <v>347</v>
      </c>
      <c r="AU251" s="246" t="s">
        <v>85</v>
      </c>
      <c r="AV251" s="13" t="s">
        <v>85</v>
      </c>
      <c r="AW251" s="13" t="s">
        <v>37</v>
      </c>
      <c r="AX251" s="13" t="s">
        <v>76</v>
      </c>
      <c r="AY251" s="246" t="s">
        <v>335</v>
      </c>
    </row>
    <row r="252" s="15" customFormat="1">
      <c r="A252" s="15"/>
      <c r="B252" s="267"/>
      <c r="C252" s="268"/>
      <c r="D252" s="229" t="s">
        <v>347</v>
      </c>
      <c r="E252" s="269" t="s">
        <v>19</v>
      </c>
      <c r="F252" s="270" t="s">
        <v>462</v>
      </c>
      <c r="G252" s="268"/>
      <c r="H252" s="271">
        <v>0.875</v>
      </c>
      <c r="I252" s="272"/>
      <c r="J252" s="268"/>
      <c r="K252" s="268"/>
      <c r="L252" s="273"/>
      <c r="M252" s="274"/>
      <c r="N252" s="275"/>
      <c r="O252" s="275"/>
      <c r="P252" s="275"/>
      <c r="Q252" s="275"/>
      <c r="R252" s="275"/>
      <c r="S252" s="275"/>
      <c r="T252" s="275"/>
      <c r="U252" s="276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T252" s="277" t="s">
        <v>347</v>
      </c>
      <c r="AU252" s="277" t="s">
        <v>85</v>
      </c>
      <c r="AV252" s="15" t="s">
        <v>103</v>
      </c>
      <c r="AW252" s="15" t="s">
        <v>37</v>
      </c>
      <c r="AX252" s="15" t="s">
        <v>83</v>
      </c>
      <c r="AY252" s="277" t="s">
        <v>335</v>
      </c>
    </row>
    <row r="253" s="2" customFormat="1" ht="16.5" customHeight="1">
      <c r="A253" s="40"/>
      <c r="B253" s="41"/>
      <c r="C253" s="216" t="s">
        <v>594</v>
      </c>
      <c r="D253" s="216" t="s">
        <v>337</v>
      </c>
      <c r="E253" s="217" t="s">
        <v>6911</v>
      </c>
      <c r="F253" s="218" t="s">
        <v>6912</v>
      </c>
      <c r="G253" s="219" t="s">
        <v>618</v>
      </c>
      <c r="H253" s="220">
        <v>339.05000000000001</v>
      </c>
      <c r="I253" s="221"/>
      <c r="J253" s="222">
        <f>ROUND(I253*H253,2)</f>
        <v>0</v>
      </c>
      <c r="K253" s="218" t="s">
        <v>341</v>
      </c>
      <c r="L253" s="46"/>
      <c r="M253" s="223" t="s">
        <v>19</v>
      </c>
      <c r="N253" s="224" t="s">
        <v>47</v>
      </c>
      <c r="O253" s="86"/>
      <c r="P253" s="225">
        <f>O253*H253</f>
        <v>0</v>
      </c>
      <c r="Q253" s="225">
        <v>9.4500000000000007E-05</v>
      </c>
      <c r="R253" s="225">
        <f>Q253*H253</f>
        <v>0.032040225000000006</v>
      </c>
      <c r="S253" s="225">
        <v>0</v>
      </c>
      <c r="T253" s="225">
        <f>S253*H253</f>
        <v>0</v>
      </c>
      <c r="U253" s="226" t="s">
        <v>19</v>
      </c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R253" s="227" t="s">
        <v>103</v>
      </c>
      <c r="AT253" s="227" t="s">
        <v>337</v>
      </c>
      <c r="AU253" s="227" t="s">
        <v>85</v>
      </c>
      <c r="AY253" s="19" t="s">
        <v>335</v>
      </c>
      <c r="BE253" s="228">
        <f>IF(N253="základní",J253,0)</f>
        <v>0</v>
      </c>
      <c r="BF253" s="228">
        <f>IF(N253="snížená",J253,0)</f>
        <v>0</v>
      </c>
      <c r="BG253" s="228">
        <f>IF(N253="zákl. přenesená",J253,0)</f>
        <v>0</v>
      </c>
      <c r="BH253" s="228">
        <f>IF(N253="sníž. přenesená",J253,0)</f>
        <v>0</v>
      </c>
      <c r="BI253" s="228">
        <f>IF(N253="nulová",J253,0)</f>
        <v>0</v>
      </c>
      <c r="BJ253" s="19" t="s">
        <v>83</v>
      </c>
      <c r="BK253" s="228">
        <f>ROUND(I253*H253,2)</f>
        <v>0</v>
      </c>
      <c r="BL253" s="19" t="s">
        <v>103</v>
      </c>
      <c r="BM253" s="227" t="s">
        <v>851</v>
      </c>
    </row>
    <row r="254" s="2" customFormat="1">
      <c r="A254" s="40"/>
      <c r="B254" s="41"/>
      <c r="C254" s="42"/>
      <c r="D254" s="229" t="s">
        <v>343</v>
      </c>
      <c r="E254" s="42"/>
      <c r="F254" s="230" t="s">
        <v>6913</v>
      </c>
      <c r="G254" s="42"/>
      <c r="H254" s="42"/>
      <c r="I254" s="231"/>
      <c r="J254" s="42"/>
      <c r="K254" s="42"/>
      <c r="L254" s="46"/>
      <c r="M254" s="232"/>
      <c r="N254" s="233"/>
      <c r="O254" s="86"/>
      <c r="P254" s="86"/>
      <c r="Q254" s="86"/>
      <c r="R254" s="86"/>
      <c r="S254" s="86"/>
      <c r="T254" s="86"/>
      <c r="U254" s="87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T254" s="19" t="s">
        <v>343</v>
      </c>
      <c r="AU254" s="19" t="s">
        <v>85</v>
      </c>
    </row>
    <row r="255" s="2" customFormat="1">
      <c r="A255" s="40"/>
      <c r="B255" s="41"/>
      <c r="C255" s="42"/>
      <c r="D255" s="234" t="s">
        <v>345</v>
      </c>
      <c r="E255" s="42"/>
      <c r="F255" s="235" t="s">
        <v>6914</v>
      </c>
      <c r="G255" s="42"/>
      <c r="H255" s="42"/>
      <c r="I255" s="231"/>
      <c r="J255" s="42"/>
      <c r="K255" s="42"/>
      <c r="L255" s="46"/>
      <c r="M255" s="232"/>
      <c r="N255" s="233"/>
      <c r="O255" s="86"/>
      <c r="P255" s="86"/>
      <c r="Q255" s="86"/>
      <c r="R255" s="86"/>
      <c r="S255" s="86"/>
      <c r="T255" s="86"/>
      <c r="U255" s="87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T255" s="19" t="s">
        <v>345</v>
      </c>
      <c r="AU255" s="19" t="s">
        <v>85</v>
      </c>
    </row>
    <row r="256" s="14" customFormat="1">
      <c r="A256" s="14"/>
      <c r="B256" s="247"/>
      <c r="C256" s="248"/>
      <c r="D256" s="229" t="s">
        <v>347</v>
      </c>
      <c r="E256" s="249" t="s">
        <v>19</v>
      </c>
      <c r="F256" s="250" t="s">
        <v>6769</v>
      </c>
      <c r="G256" s="248"/>
      <c r="H256" s="249" t="s">
        <v>19</v>
      </c>
      <c r="I256" s="251"/>
      <c r="J256" s="248"/>
      <c r="K256" s="248"/>
      <c r="L256" s="252"/>
      <c r="M256" s="253"/>
      <c r="N256" s="254"/>
      <c r="O256" s="254"/>
      <c r="P256" s="254"/>
      <c r="Q256" s="254"/>
      <c r="R256" s="254"/>
      <c r="S256" s="254"/>
      <c r="T256" s="254"/>
      <c r="U256" s="255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T256" s="256" t="s">
        <v>347</v>
      </c>
      <c r="AU256" s="256" t="s">
        <v>85</v>
      </c>
      <c r="AV256" s="14" t="s">
        <v>83</v>
      </c>
      <c r="AW256" s="14" t="s">
        <v>37</v>
      </c>
      <c r="AX256" s="14" t="s">
        <v>76</v>
      </c>
      <c r="AY256" s="256" t="s">
        <v>335</v>
      </c>
    </row>
    <row r="257" s="13" customFormat="1">
      <c r="A257" s="13"/>
      <c r="B257" s="236"/>
      <c r="C257" s="237"/>
      <c r="D257" s="229" t="s">
        <v>347</v>
      </c>
      <c r="E257" s="238" t="s">
        <v>19</v>
      </c>
      <c r="F257" s="239" t="s">
        <v>6915</v>
      </c>
      <c r="G257" s="237"/>
      <c r="H257" s="240">
        <v>70.069999999999993</v>
      </c>
      <c r="I257" s="241"/>
      <c r="J257" s="237"/>
      <c r="K257" s="237"/>
      <c r="L257" s="242"/>
      <c r="M257" s="243"/>
      <c r="N257" s="244"/>
      <c r="O257" s="244"/>
      <c r="P257" s="244"/>
      <c r="Q257" s="244"/>
      <c r="R257" s="244"/>
      <c r="S257" s="244"/>
      <c r="T257" s="244"/>
      <c r="U257" s="245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T257" s="246" t="s">
        <v>347</v>
      </c>
      <c r="AU257" s="246" t="s">
        <v>85</v>
      </c>
      <c r="AV257" s="13" t="s">
        <v>85</v>
      </c>
      <c r="AW257" s="13" t="s">
        <v>37</v>
      </c>
      <c r="AX257" s="13" t="s">
        <v>76</v>
      </c>
      <c r="AY257" s="246" t="s">
        <v>335</v>
      </c>
    </row>
    <row r="258" s="14" customFormat="1">
      <c r="A258" s="14"/>
      <c r="B258" s="247"/>
      <c r="C258" s="248"/>
      <c r="D258" s="229" t="s">
        <v>347</v>
      </c>
      <c r="E258" s="249" t="s">
        <v>19</v>
      </c>
      <c r="F258" s="250" t="s">
        <v>6771</v>
      </c>
      <c r="G258" s="248"/>
      <c r="H258" s="249" t="s">
        <v>19</v>
      </c>
      <c r="I258" s="251"/>
      <c r="J258" s="248"/>
      <c r="K258" s="248"/>
      <c r="L258" s="252"/>
      <c r="M258" s="253"/>
      <c r="N258" s="254"/>
      <c r="O258" s="254"/>
      <c r="P258" s="254"/>
      <c r="Q258" s="254"/>
      <c r="R258" s="254"/>
      <c r="S258" s="254"/>
      <c r="T258" s="254"/>
      <c r="U258" s="255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T258" s="256" t="s">
        <v>347</v>
      </c>
      <c r="AU258" s="256" t="s">
        <v>85</v>
      </c>
      <c r="AV258" s="14" t="s">
        <v>83</v>
      </c>
      <c r="AW258" s="14" t="s">
        <v>37</v>
      </c>
      <c r="AX258" s="14" t="s">
        <v>76</v>
      </c>
      <c r="AY258" s="256" t="s">
        <v>335</v>
      </c>
    </row>
    <row r="259" s="13" customFormat="1">
      <c r="A259" s="13"/>
      <c r="B259" s="236"/>
      <c r="C259" s="237"/>
      <c r="D259" s="229" t="s">
        <v>347</v>
      </c>
      <c r="E259" s="238" t="s">
        <v>19</v>
      </c>
      <c r="F259" s="239" t="s">
        <v>6916</v>
      </c>
      <c r="G259" s="237"/>
      <c r="H259" s="240">
        <v>94.980000000000004</v>
      </c>
      <c r="I259" s="241"/>
      <c r="J259" s="237"/>
      <c r="K259" s="237"/>
      <c r="L259" s="242"/>
      <c r="M259" s="243"/>
      <c r="N259" s="244"/>
      <c r="O259" s="244"/>
      <c r="P259" s="244"/>
      <c r="Q259" s="244"/>
      <c r="R259" s="244"/>
      <c r="S259" s="244"/>
      <c r="T259" s="244"/>
      <c r="U259" s="245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T259" s="246" t="s">
        <v>347</v>
      </c>
      <c r="AU259" s="246" t="s">
        <v>85</v>
      </c>
      <c r="AV259" s="13" t="s">
        <v>85</v>
      </c>
      <c r="AW259" s="13" t="s">
        <v>37</v>
      </c>
      <c r="AX259" s="13" t="s">
        <v>76</v>
      </c>
      <c r="AY259" s="246" t="s">
        <v>335</v>
      </c>
    </row>
    <row r="260" s="14" customFormat="1">
      <c r="A260" s="14"/>
      <c r="B260" s="247"/>
      <c r="C260" s="248"/>
      <c r="D260" s="229" t="s">
        <v>347</v>
      </c>
      <c r="E260" s="249" t="s">
        <v>19</v>
      </c>
      <c r="F260" s="250" t="s">
        <v>6773</v>
      </c>
      <c r="G260" s="248"/>
      <c r="H260" s="249" t="s">
        <v>19</v>
      </c>
      <c r="I260" s="251"/>
      <c r="J260" s="248"/>
      <c r="K260" s="248"/>
      <c r="L260" s="252"/>
      <c r="M260" s="253"/>
      <c r="N260" s="254"/>
      <c r="O260" s="254"/>
      <c r="P260" s="254"/>
      <c r="Q260" s="254"/>
      <c r="R260" s="254"/>
      <c r="S260" s="254"/>
      <c r="T260" s="254"/>
      <c r="U260" s="255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T260" s="256" t="s">
        <v>347</v>
      </c>
      <c r="AU260" s="256" t="s">
        <v>85</v>
      </c>
      <c r="AV260" s="14" t="s">
        <v>83</v>
      </c>
      <c r="AW260" s="14" t="s">
        <v>37</v>
      </c>
      <c r="AX260" s="14" t="s">
        <v>76</v>
      </c>
      <c r="AY260" s="256" t="s">
        <v>335</v>
      </c>
    </row>
    <row r="261" s="13" customFormat="1">
      <c r="A261" s="13"/>
      <c r="B261" s="236"/>
      <c r="C261" s="237"/>
      <c r="D261" s="229" t="s">
        <v>347</v>
      </c>
      <c r="E261" s="238" t="s">
        <v>19</v>
      </c>
      <c r="F261" s="239" t="s">
        <v>969</v>
      </c>
      <c r="G261" s="237"/>
      <c r="H261" s="240">
        <v>87</v>
      </c>
      <c r="I261" s="241"/>
      <c r="J261" s="237"/>
      <c r="K261" s="237"/>
      <c r="L261" s="242"/>
      <c r="M261" s="243"/>
      <c r="N261" s="244"/>
      <c r="O261" s="244"/>
      <c r="P261" s="244"/>
      <c r="Q261" s="244"/>
      <c r="R261" s="244"/>
      <c r="S261" s="244"/>
      <c r="T261" s="244"/>
      <c r="U261" s="245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T261" s="246" t="s">
        <v>347</v>
      </c>
      <c r="AU261" s="246" t="s">
        <v>85</v>
      </c>
      <c r="AV261" s="13" t="s">
        <v>85</v>
      </c>
      <c r="AW261" s="13" t="s">
        <v>37</v>
      </c>
      <c r="AX261" s="13" t="s">
        <v>76</v>
      </c>
      <c r="AY261" s="246" t="s">
        <v>335</v>
      </c>
    </row>
    <row r="262" s="14" customFormat="1">
      <c r="A262" s="14"/>
      <c r="B262" s="247"/>
      <c r="C262" s="248"/>
      <c r="D262" s="229" t="s">
        <v>347</v>
      </c>
      <c r="E262" s="249" t="s">
        <v>19</v>
      </c>
      <c r="F262" s="250" t="s">
        <v>6775</v>
      </c>
      <c r="G262" s="248"/>
      <c r="H262" s="249" t="s">
        <v>19</v>
      </c>
      <c r="I262" s="251"/>
      <c r="J262" s="248"/>
      <c r="K262" s="248"/>
      <c r="L262" s="252"/>
      <c r="M262" s="253"/>
      <c r="N262" s="254"/>
      <c r="O262" s="254"/>
      <c r="P262" s="254"/>
      <c r="Q262" s="254"/>
      <c r="R262" s="254"/>
      <c r="S262" s="254"/>
      <c r="T262" s="254"/>
      <c r="U262" s="255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T262" s="256" t="s">
        <v>347</v>
      </c>
      <c r="AU262" s="256" t="s">
        <v>85</v>
      </c>
      <c r="AV262" s="14" t="s">
        <v>83</v>
      </c>
      <c r="AW262" s="14" t="s">
        <v>37</v>
      </c>
      <c r="AX262" s="14" t="s">
        <v>76</v>
      </c>
      <c r="AY262" s="256" t="s">
        <v>335</v>
      </c>
    </row>
    <row r="263" s="13" customFormat="1">
      <c r="A263" s="13"/>
      <c r="B263" s="236"/>
      <c r="C263" s="237"/>
      <c r="D263" s="229" t="s">
        <v>347</v>
      </c>
      <c r="E263" s="238" t="s">
        <v>19</v>
      </c>
      <c r="F263" s="239" t="s">
        <v>969</v>
      </c>
      <c r="G263" s="237"/>
      <c r="H263" s="240">
        <v>87</v>
      </c>
      <c r="I263" s="241"/>
      <c r="J263" s="237"/>
      <c r="K263" s="237"/>
      <c r="L263" s="242"/>
      <c r="M263" s="243"/>
      <c r="N263" s="244"/>
      <c r="O263" s="244"/>
      <c r="P263" s="244"/>
      <c r="Q263" s="244"/>
      <c r="R263" s="244"/>
      <c r="S263" s="244"/>
      <c r="T263" s="244"/>
      <c r="U263" s="245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T263" s="246" t="s">
        <v>347</v>
      </c>
      <c r="AU263" s="246" t="s">
        <v>85</v>
      </c>
      <c r="AV263" s="13" t="s">
        <v>85</v>
      </c>
      <c r="AW263" s="13" t="s">
        <v>37</v>
      </c>
      <c r="AX263" s="13" t="s">
        <v>76</v>
      </c>
      <c r="AY263" s="246" t="s">
        <v>335</v>
      </c>
    </row>
    <row r="264" s="15" customFormat="1">
      <c r="A264" s="15"/>
      <c r="B264" s="267"/>
      <c r="C264" s="268"/>
      <c r="D264" s="229" t="s">
        <v>347</v>
      </c>
      <c r="E264" s="269" t="s">
        <v>19</v>
      </c>
      <c r="F264" s="270" t="s">
        <v>462</v>
      </c>
      <c r="G264" s="268"/>
      <c r="H264" s="271">
        <v>339.05000000000001</v>
      </c>
      <c r="I264" s="272"/>
      <c r="J264" s="268"/>
      <c r="K264" s="268"/>
      <c r="L264" s="273"/>
      <c r="M264" s="274"/>
      <c r="N264" s="275"/>
      <c r="O264" s="275"/>
      <c r="P264" s="275"/>
      <c r="Q264" s="275"/>
      <c r="R264" s="275"/>
      <c r="S264" s="275"/>
      <c r="T264" s="275"/>
      <c r="U264" s="276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T264" s="277" t="s">
        <v>347</v>
      </c>
      <c r="AU264" s="277" t="s">
        <v>85</v>
      </c>
      <c r="AV264" s="15" t="s">
        <v>103</v>
      </c>
      <c r="AW264" s="15" t="s">
        <v>37</v>
      </c>
      <c r="AX264" s="15" t="s">
        <v>83</v>
      </c>
      <c r="AY264" s="277" t="s">
        <v>335</v>
      </c>
    </row>
    <row r="265" s="2" customFormat="1" ht="16.5" customHeight="1">
      <c r="A265" s="40"/>
      <c r="B265" s="41"/>
      <c r="C265" s="216" t="s">
        <v>598</v>
      </c>
      <c r="D265" s="216" t="s">
        <v>337</v>
      </c>
      <c r="E265" s="217" t="s">
        <v>5884</v>
      </c>
      <c r="F265" s="218" t="s">
        <v>5885</v>
      </c>
      <c r="G265" s="219" t="s">
        <v>618</v>
      </c>
      <c r="H265" s="220">
        <v>87</v>
      </c>
      <c r="I265" s="221"/>
      <c r="J265" s="222">
        <f>ROUND(I265*H265,2)</f>
        <v>0</v>
      </c>
      <c r="K265" s="218" t="s">
        <v>341</v>
      </c>
      <c r="L265" s="46"/>
      <c r="M265" s="223" t="s">
        <v>19</v>
      </c>
      <c r="N265" s="224" t="s">
        <v>47</v>
      </c>
      <c r="O265" s="86"/>
      <c r="P265" s="225">
        <f>O265*H265</f>
        <v>0</v>
      </c>
      <c r="Q265" s="225">
        <v>0</v>
      </c>
      <c r="R265" s="225">
        <f>Q265*H265</f>
        <v>0</v>
      </c>
      <c r="S265" s="225">
        <v>0</v>
      </c>
      <c r="T265" s="225">
        <f>S265*H265</f>
        <v>0</v>
      </c>
      <c r="U265" s="226" t="s">
        <v>19</v>
      </c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R265" s="227" t="s">
        <v>103</v>
      </c>
      <c r="AT265" s="227" t="s">
        <v>337</v>
      </c>
      <c r="AU265" s="227" t="s">
        <v>85</v>
      </c>
      <c r="AY265" s="19" t="s">
        <v>335</v>
      </c>
      <c r="BE265" s="228">
        <f>IF(N265="základní",J265,0)</f>
        <v>0</v>
      </c>
      <c r="BF265" s="228">
        <f>IF(N265="snížená",J265,0)</f>
        <v>0</v>
      </c>
      <c r="BG265" s="228">
        <f>IF(N265="zákl. přenesená",J265,0)</f>
        <v>0</v>
      </c>
      <c r="BH265" s="228">
        <f>IF(N265="sníž. přenesená",J265,0)</f>
        <v>0</v>
      </c>
      <c r="BI265" s="228">
        <f>IF(N265="nulová",J265,0)</f>
        <v>0</v>
      </c>
      <c r="BJ265" s="19" t="s">
        <v>83</v>
      </c>
      <c r="BK265" s="228">
        <f>ROUND(I265*H265,2)</f>
        <v>0</v>
      </c>
      <c r="BL265" s="19" t="s">
        <v>103</v>
      </c>
      <c r="BM265" s="227" t="s">
        <v>873</v>
      </c>
    </row>
    <row r="266" s="2" customFormat="1">
      <c r="A266" s="40"/>
      <c r="B266" s="41"/>
      <c r="C266" s="42"/>
      <c r="D266" s="229" t="s">
        <v>343</v>
      </c>
      <c r="E266" s="42"/>
      <c r="F266" s="230" t="s">
        <v>5887</v>
      </c>
      <c r="G266" s="42"/>
      <c r="H266" s="42"/>
      <c r="I266" s="231"/>
      <c r="J266" s="42"/>
      <c r="K266" s="42"/>
      <c r="L266" s="46"/>
      <c r="M266" s="232"/>
      <c r="N266" s="233"/>
      <c r="O266" s="86"/>
      <c r="P266" s="86"/>
      <c r="Q266" s="86"/>
      <c r="R266" s="86"/>
      <c r="S266" s="86"/>
      <c r="T266" s="86"/>
      <c r="U266" s="87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T266" s="19" t="s">
        <v>343</v>
      </c>
      <c r="AU266" s="19" t="s">
        <v>85</v>
      </c>
    </row>
    <row r="267" s="2" customFormat="1">
      <c r="A267" s="40"/>
      <c r="B267" s="41"/>
      <c r="C267" s="42"/>
      <c r="D267" s="234" t="s">
        <v>345</v>
      </c>
      <c r="E267" s="42"/>
      <c r="F267" s="235" t="s">
        <v>5888</v>
      </c>
      <c r="G267" s="42"/>
      <c r="H267" s="42"/>
      <c r="I267" s="231"/>
      <c r="J267" s="42"/>
      <c r="K267" s="42"/>
      <c r="L267" s="46"/>
      <c r="M267" s="232"/>
      <c r="N267" s="233"/>
      <c r="O267" s="86"/>
      <c r="P267" s="86"/>
      <c r="Q267" s="86"/>
      <c r="R267" s="86"/>
      <c r="S267" s="86"/>
      <c r="T267" s="86"/>
      <c r="U267" s="87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T267" s="19" t="s">
        <v>345</v>
      </c>
      <c r="AU267" s="19" t="s">
        <v>85</v>
      </c>
    </row>
    <row r="268" s="2" customFormat="1" ht="16.5" customHeight="1">
      <c r="A268" s="40"/>
      <c r="B268" s="41"/>
      <c r="C268" s="216" t="s">
        <v>604</v>
      </c>
      <c r="D268" s="216" t="s">
        <v>337</v>
      </c>
      <c r="E268" s="217" t="s">
        <v>6917</v>
      </c>
      <c r="F268" s="218" t="s">
        <v>6918</v>
      </c>
      <c r="G268" s="219" t="s">
        <v>618</v>
      </c>
      <c r="H268" s="220">
        <v>220.40000000000001</v>
      </c>
      <c r="I268" s="221"/>
      <c r="J268" s="222">
        <f>ROUND(I268*H268,2)</f>
        <v>0</v>
      </c>
      <c r="K268" s="218" t="s">
        <v>341</v>
      </c>
      <c r="L268" s="46"/>
      <c r="M268" s="223" t="s">
        <v>19</v>
      </c>
      <c r="N268" s="224" t="s">
        <v>47</v>
      </c>
      <c r="O268" s="86"/>
      <c r="P268" s="225">
        <f>O268*H268</f>
        <v>0</v>
      </c>
      <c r="Q268" s="225">
        <v>0</v>
      </c>
      <c r="R268" s="225">
        <f>Q268*H268</f>
        <v>0</v>
      </c>
      <c r="S268" s="225">
        <v>0</v>
      </c>
      <c r="T268" s="225">
        <f>S268*H268</f>
        <v>0</v>
      </c>
      <c r="U268" s="226" t="s">
        <v>19</v>
      </c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R268" s="227" t="s">
        <v>103</v>
      </c>
      <c r="AT268" s="227" t="s">
        <v>337</v>
      </c>
      <c r="AU268" s="227" t="s">
        <v>85</v>
      </c>
      <c r="AY268" s="19" t="s">
        <v>335</v>
      </c>
      <c r="BE268" s="228">
        <f>IF(N268="základní",J268,0)</f>
        <v>0</v>
      </c>
      <c r="BF268" s="228">
        <f>IF(N268="snížená",J268,0)</f>
        <v>0</v>
      </c>
      <c r="BG268" s="228">
        <f>IF(N268="zákl. přenesená",J268,0)</f>
        <v>0</v>
      </c>
      <c r="BH268" s="228">
        <f>IF(N268="sníž. přenesená",J268,0)</f>
        <v>0</v>
      </c>
      <c r="BI268" s="228">
        <f>IF(N268="nulová",J268,0)</f>
        <v>0</v>
      </c>
      <c r="BJ268" s="19" t="s">
        <v>83</v>
      </c>
      <c r="BK268" s="228">
        <f>ROUND(I268*H268,2)</f>
        <v>0</v>
      </c>
      <c r="BL268" s="19" t="s">
        <v>103</v>
      </c>
      <c r="BM268" s="227" t="s">
        <v>888</v>
      </c>
    </row>
    <row r="269" s="2" customFormat="1">
      <c r="A269" s="40"/>
      <c r="B269" s="41"/>
      <c r="C269" s="42"/>
      <c r="D269" s="229" t="s">
        <v>343</v>
      </c>
      <c r="E269" s="42"/>
      <c r="F269" s="230" t="s">
        <v>6919</v>
      </c>
      <c r="G269" s="42"/>
      <c r="H269" s="42"/>
      <c r="I269" s="231"/>
      <c r="J269" s="42"/>
      <c r="K269" s="42"/>
      <c r="L269" s="46"/>
      <c r="M269" s="232"/>
      <c r="N269" s="233"/>
      <c r="O269" s="86"/>
      <c r="P269" s="86"/>
      <c r="Q269" s="86"/>
      <c r="R269" s="86"/>
      <c r="S269" s="86"/>
      <c r="T269" s="86"/>
      <c r="U269" s="87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T269" s="19" t="s">
        <v>343</v>
      </c>
      <c r="AU269" s="19" t="s">
        <v>85</v>
      </c>
    </row>
    <row r="270" s="2" customFormat="1">
      <c r="A270" s="40"/>
      <c r="B270" s="41"/>
      <c r="C270" s="42"/>
      <c r="D270" s="234" t="s">
        <v>345</v>
      </c>
      <c r="E270" s="42"/>
      <c r="F270" s="235" t="s">
        <v>6920</v>
      </c>
      <c r="G270" s="42"/>
      <c r="H270" s="42"/>
      <c r="I270" s="231"/>
      <c r="J270" s="42"/>
      <c r="K270" s="42"/>
      <c r="L270" s="46"/>
      <c r="M270" s="232"/>
      <c r="N270" s="233"/>
      <c r="O270" s="86"/>
      <c r="P270" s="86"/>
      <c r="Q270" s="86"/>
      <c r="R270" s="86"/>
      <c r="S270" s="86"/>
      <c r="T270" s="86"/>
      <c r="U270" s="87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T270" s="19" t="s">
        <v>345</v>
      </c>
      <c r="AU270" s="19" t="s">
        <v>85</v>
      </c>
    </row>
    <row r="271" s="13" customFormat="1">
      <c r="A271" s="13"/>
      <c r="B271" s="236"/>
      <c r="C271" s="237"/>
      <c r="D271" s="229" t="s">
        <v>347</v>
      </c>
      <c r="E271" s="238" t="s">
        <v>19</v>
      </c>
      <c r="F271" s="239" t="s">
        <v>6921</v>
      </c>
      <c r="G271" s="237"/>
      <c r="H271" s="240">
        <v>220.40000000000001</v>
      </c>
      <c r="I271" s="241"/>
      <c r="J271" s="237"/>
      <c r="K271" s="237"/>
      <c r="L271" s="242"/>
      <c r="M271" s="243"/>
      <c r="N271" s="244"/>
      <c r="O271" s="244"/>
      <c r="P271" s="244"/>
      <c r="Q271" s="244"/>
      <c r="R271" s="244"/>
      <c r="S271" s="244"/>
      <c r="T271" s="244"/>
      <c r="U271" s="245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T271" s="246" t="s">
        <v>347</v>
      </c>
      <c r="AU271" s="246" t="s">
        <v>85</v>
      </c>
      <c r="AV271" s="13" t="s">
        <v>85</v>
      </c>
      <c r="AW271" s="13" t="s">
        <v>37</v>
      </c>
      <c r="AX271" s="13" t="s">
        <v>76</v>
      </c>
      <c r="AY271" s="246" t="s">
        <v>335</v>
      </c>
    </row>
    <row r="272" s="15" customFormat="1">
      <c r="A272" s="15"/>
      <c r="B272" s="267"/>
      <c r="C272" s="268"/>
      <c r="D272" s="229" t="s">
        <v>347</v>
      </c>
      <c r="E272" s="269" t="s">
        <v>19</v>
      </c>
      <c r="F272" s="270" t="s">
        <v>462</v>
      </c>
      <c r="G272" s="268"/>
      <c r="H272" s="271">
        <v>220.40000000000001</v>
      </c>
      <c r="I272" s="272"/>
      <c r="J272" s="268"/>
      <c r="K272" s="268"/>
      <c r="L272" s="273"/>
      <c r="M272" s="274"/>
      <c r="N272" s="275"/>
      <c r="O272" s="275"/>
      <c r="P272" s="275"/>
      <c r="Q272" s="275"/>
      <c r="R272" s="275"/>
      <c r="S272" s="275"/>
      <c r="T272" s="275"/>
      <c r="U272" s="276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T272" s="277" t="s">
        <v>347</v>
      </c>
      <c r="AU272" s="277" t="s">
        <v>85</v>
      </c>
      <c r="AV272" s="15" t="s">
        <v>103</v>
      </c>
      <c r="AW272" s="15" t="s">
        <v>37</v>
      </c>
      <c r="AX272" s="15" t="s">
        <v>83</v>
      </c>
      <c r="AY272" s="277" t="s">
        <v>335</v>
      </c>
    </row>
    <row r="273" s="2" customFormat="1" ht="16.5" customHeight="1">
      <c r="A273" s="40"/>
      <c r="B273" s="41"/>
      <c r="C273" s="216" t="s">
        <v>615</v>
      </c>
      <c r="D273" s="216" t="s">
        <v>337</v>
      </c>
      <c r="E273" s="217" t="s">
        <v>6922</v>
      </c>
      <c r="F273" s="218" t="s">
        <v>6923</v>
      </c>
      <c r="G273" s="219" t="s">
        <v>618</v>
      </c>
      <c r="H273" s="220">
        <v>38.600000000000001</v>
      </c>
      <c r="I273" s="221"/>
      <c r="J273" s="222">
        <f>ROUND(I273*H273,2)</f>
        <v>0</v>
      </c>
      <c r="K273" s="218" t="s">
        <v>341</v>
      </c>
      <c r="L273" s="46"/>
      <c r="M273" s="223" t="s">
        <v>19</v>
      </c>
      <c r="N273" s="224" t="s">
        <v>47</v>
      </c>
      <c r="O273" s="86"/>
      <c r="P273" s="225">
        <f>O273*H273</f>
        <v>0</v>
      </c>
      <c r="Q273" s="225">
        <v>0</v>
      </c>
      <c r="R273" s="225">
        <f>Q273*H273</f>
        <v>0</v>
      </c>
      <c r="S273" s="225">
        <v>0</v>
      </c>
      <c r="T273" s="225">
        <f>S273*H273</f>
        <v>0</v>
      </c>
      <c r="U273" s="226" t="s">
        <v>19</v>
      </c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R273" s="227" t="s">
        <v>103</v>
      </c>
      <c r="AT273" s="227" t="s">
        <v>337</v>
      </c>
      <c r="AU273" s="227" t="s">
        <v>85</v>
      </c>
      <c r="AY273" s="19" t="s">
        <v>335</v>
      </c>
      <c r="BE273" s="228">
        <f>IF(N273="základní",J273,0)</f>
        <v>0</v>
      </c>
      <c r="BF273" s="228">
        <f>IF(N273="snížená",J273,0)</f>
        <v>0</v>
      </c>
      <c r="BG273" s="228">
        <f>IF(N273="zákl. přenesená",J273,0)</f>
        <v>0</v>
      </c>
      <c r="BH273" s="228">
        <f>IF(N273="sníž. přenesená",J273,0)</f>
        <v>0</v>
      </c>
      <c r="BI273" s="228">
        <f>IF(N273="nulová",J273,0)</f>
        <v>0</v>
      </c>
      <c r="BJ273" s="19" t="s">
        <v>83</v>
      </c>
      <c r="BK273" s="228">
        <f>ROUND(I273*H273,2)</f>
        <v>0</v>
      </c>
      <c r="BL273" s="19" t="s">
        <v>103</v>
      </c>
      <c r="BM273" s="227" t="s">
        <v>906</v>
      </c>
    </row>
    <row r="274" s="2" customFormat="1">
      <c r="A274" s="40"/>
      <c r="B274" s="41"/>
      <c r="C274" s="42"/>
      <c r="D274" s="229" t="s">
        <v>343</v>
      </c>
      <c r="E274" s="42"/>
      <c r="F274" s="230" t="s">
        <v>6924</v>
      </c>
      <c r="G274" s="42"/>
      <c r="H274" s="42"/>
      <c r="I274" s="231"/>
      <c r="J274" s="42"/>
      <c r="K274" s="42"/>
      <c r="L274" s="46"/>
      <c r="M274" s="232"/>
      <c r="N274" s="233"/>
      <c r="O274" s="86"/>
      <c r="P274" s="86"/>
      <c r="Q274" s="86"/>
      <c r="R274" s="86"/>
      <c r="S274" s="86"/>
      <c r="T274" s="86"/>
      <c r="U274" s="87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T274" s="19" t="s">
        <v>343</v>
      </c>
      <c r="AU274" s="19" t="s">
        <v>85</v>
      </c>
    </row>
    <row r="275" s="2" customFormat="1">
      <c r="A275" s="40"/>
      <c r="B275" s="41"/>
      <c r="C275" s="42"/>
      <c r="D275" s="234" t="s">
        <v>345</v>
      </c>
      <c r="E275" s="42"/>
      <c r="F275" s="235" t="s">
        <v>6925</v>
      </c>
      <c r="G275" s="42"/>
      <c r="H275" s="42"/>
      <c r="I275" s="231"/>
      <c r="J275" s="42"/>
      <c r="K275" s="42"/>
      <c r="L275" s="46"/>
      <c r="M275" s="232"/>
      <c r="N275" s="233"/>
      <c r="O275" s="86"/>
      <c r="P275" s="86"/>
      <c r="Q275" s="86"/>
      <c r="R275" s="86"/>
      <c r="S275" s="86"/>
      <c r="T275" s="86"/>
      <c r="U275" s="87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T275" s="19" t="s">
        <v>345</v>
      </c>
      <c r="AU275" s="19" t="s">
        <v>85</v>
      </c>
    </row>
    <row r="276" s="13" customFormat="1">
      <c r="A276" s="13"/>
      <c r="B276" s="236"/>
      <c r="C276" s="237"/>
      <c r="D276" s="229" t="s">
        <v>347</v>
      </c>
      <c r="E276" s="238" t="s">
        <v>19</v>
      </c>
      <c r="F276" s="239" t="s">
        <v>6926</v>
      </c>
      <c r="G276" s="237"/>
      <c r="H276" s="240">
        <v>38.600000000000001</v>
      </c>
      <c r="I276" s="241"/>
      <c r="J276" s="237"/>
      <c r="K276" s="237"/>
      <c r="L276" s="242"/>
      <c r="M276" s="243"/>
      <c r="N276" s="244"/>
      <c r="O276" s="244"/>
      <c r="P276" s="244"/>
      <c r="Q276" s="244"/>
      <c r="R276" s="244"/>
      <c r="S276" s="244"/>
      <c r="T276" s="244"/>
      <c r="U276" s="245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T276" s="246" t="s">
        <v>347</v>
      </c>
      <c r="AU276" s="246" t="s">
        <v>85</v>
      </c>
      <c r="AV276" s="13" t="s">
        <v>85</v>
      </c>
      <c r="AW276" s="13" t="s">
        <v>37</v>
      </c>
      <c r="AX276" s="13" t="s">
        <v>76</v>
      </c>
      <c r="AY276" s="246" t="s">
        <v>335</v>
      </c>
    </row>
    <row r="277" s="15" customFormat="1">
      <c r="A277" s="15"/>
      <c r="B277" s="267"/>
      <c r="C277" s="268"/>
      <c r="D277" s="229" t="s">
        <v>347</v>
      </c>
      <c r="E277" s="269" t="s">
        <v>19</v>
      </c>
      <c r="F277" s="270" t="s">
        <v>462</v>
      </c>
      <c r="G277" s="268"/>
      <c r="H277" s="271">
        <v>38.600000000000001</v>
      </c>
      <c r="I277" s="272"/>
      <c r="J277" s="268"/>
      <c r="K277" s="268"/>
      <c r="L277" s="273"/>
      <c r="M277" s="274"/>
      <c r="N277" s="275"/>
      <c r="O277" s="275"/>
      <c r="P277" s="275"/>
      <c r="Q277" s="275"/>
      <c r="R277" s="275"/>
      <c r="S277" s="275"/>
      <c r="T277" s="275"/>
      <c r="U277" s="276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T277" s="277" t="s">
        <v>347</v>
      </c>
      <c r="AU277" s="277" t="s">
        <v>85</v>
      </c>
      <c r="AV277" s="15" t="s">
        <v>103</v>
      </c>
      <c r="AW277" s="15" t="s">
        <v>37</v>
      </c>
      <c r="AX277" s="15" t="s">
        <v>83</v>
      </c>
      <c r="AY277" s="277" t="s">
        <v>335</v>
      </c>
    </row>
    <row r="278" s="2" customFormat="1" ht="16.5" customHeight="1">
      <c r="A278" s="40"/>
      <c r="B278" s="41"/>
      <c r="C278" s="216" t="s">
        <v>623</v>
      </c>
      <c r="D278" s="216" t="s">
        <v>337</v>
      </c>
      <c r="E278" s="217" t="s">
        <v>6927</v>
      </c>
      <c r="F278" s="218" t="s">
        <v>6928</v>
      </c>
      <c r="G278" s="219" t="s">
        <v>618</v>
      </c>
      <c r="H278" s="220">
        <v>339.05000000000001</v>
      </c>
      <c r="I278" s="221"/>
      <c r="J278" s="222">
        <f>ROUND(I278*H278,2)</f>
        <v>0</v>
      </c>
      <c r="K278" s="218" t="s">
        <v>341</v>
      </c>
      <c r="L278" s="46"/>
      <c r="M278" s="223" t="s">
        <v>19</v>
      </c>
      <c r="N278" s="224" t="s">
        <v>47</v>
      </c>
      <c r="O278" s="86"/>
      <c r="P278" s="225">
        <f>O278*H278</f>
        <v>0</v>
      </c>
      <c r="Q278" s="225">
        <v>0</v>
      </c>
      <c r="R278" s="225">
        <f>Q278*H278</f>
        <v>0</v>
      </c>
      <c r="S278" s="225">
        <v>0</v>
      </c>
      <c r="T278" s="225">
        <f>S278*H278</f>
        <v>0</v>
      </c>
      <c r="U278" s="226" t="s">
        <v>19</v>
      </c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R278" s="227" t="s">
        <v>103</v>
      </c>
      <c r="AT278" s="227" t="s">
        <v>337</v>
      </c>
      <c r="AU278" s="227" t="s">
        <v>85</v>
      </c>
      <c r="AY278" s="19" t="s">
        <v>335</v>
      </c>
      <c r="BE278" s="228">
        <f>IF(N278="základní",J278,0)</f>
        <v>0</v>
      </c>
      <c r="BF278" s="228">
        <f>IF(N278="snížená",J278,0)</f>
        <v>0</v>
      </c>
      <c r="BG278" s="228">
        <f>IF(N278="zákl. přenesená",J278,0)</f>
        <v>0</v>
      </c>
      <c r="BH278" s="228">
        <f>IF(N278="sníž. přenesená",J278,0)</f>
        <v>0</v>
      </c>
      <c r="BI278" s="228">
        <f>IF(N278="nulová",J278,0)</f>
        <v>0</v>
      </c>
      <c r="BJ278" s="19" t="s">
        <v>83</v>
      </c>
      <c r="BK278" s="228">
        <f>ROUND(I278*H278,2)</f>
        <v>0</v>
      </c>
      <c r="BL278" s="19" t="s">
        <v>103</v>
      </c>
      <c r="BM278" s="227" t="s">
        <v>917</v>
      </c>
    </row>
    <row r="279" s="2" customFormat="1">
      <c r="A279" s="40"/>
      <c r="B279" s="41"/>
      <c r="C279" s="42"/>
      <c r="D279" s="229" t="s">
        <v>343</v>
      </c>
      <c r="E279" s="42"/>
      <c r="F279" s="230" t="s">
        <v>6929</v>
      </c>
      <c r="G279" s="42"/>
      <c r="H279" s="42"/>
      <c r="I279" s="231"/>
      <c r="J279" s="42"/>
      <c r="K279" s="42"/>
      <c r="L279" s="46"/>
      <c r="M279" s="232"/>
      <c r="N279" s="233"/>
      <c r="O279" s="86"/>
      <c r="P279" s="86"/>
      <c r="Q279" s="86"/>
      <c r="R279" s="86"/>
      <c r="S279" s="86"/>
      <c r="T279" s="86"/>
      <c r="U279" s="87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T279" s="19" t="s">
        <v>343</v>
      </c>
      <c r="AU279" s="19" t="s">
        <v>85</v>
      </c>
    </row>
    <row r="280" s="2" customFormat="1">
      <c r="A280" s="40"/>
      <c r="B280" s="41"/>
      <c r="C280" s="42"/>
      <c r="D280" s="234" t="s">
        <v>345</v>
      </c>
      <c r="E280" s="42"/>
      <c r="F280" s="235" t="s">
        <v>6930</v>
      </c>
      <c r="G280" s="42"/>
      <c r="H280" s="42"/>
      <c r="I280" s="231"/>
      <c r="J280" s="42"/>
      <c r="K280" s="42"/>
      <c r="L280" s="46"/>
      <c r="M280" s="232"/>
      <c r="N280" s="233"/>
      <c r="O280" s="86"/>
      <c r="P280" s="86"/>
      <c r="Q280" s="86"/>
      <c r="R280" s="86"/>
      <c r="S280" s="86"/>
      <c r="T280" s="86"/>
      <c r="U280" s="87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T280" s="19" t="s">
        <v>345</v>
      </c>
      <c r="AU280" s="19" t="s">
        <v>85</v>
      </c>
    </row>
    <row r="281" s="14" customFormat="1">
      <c r="A281" s="14"/>
      <c r="B281" s="247"/>
      <c r="C281" s="248"/>
      <c r="D281" s="229" t="s">
        <v>347</v>
      </c>
      <c r="E281" s="249" t="s">
        <v>19</v>
      </c>
      <c r="F281" s="250" t="s">
        <v>6769</v>
      </c>
      <c r="G281" s="248"/>
      <c r="H281" s="249" t="s">
        <v>19</v>
      </c>
      <c r="I281" s="251"/>
      <c r="J281" s="248"/>
      <c r="K281" s="248"/>
      <c r="L281" s="252"/>
      <c r="M281" s="253"/>
      <c r="N281" s="254"/>
      <c r="O281" s="254"/>
      <c r="P281" s="254"/>
      <c r="Q281" s="254"/>
      <c r="R281" s="254"/>
      <c r="S281" s="254"/>
      <c r="T281" s="254"/>
      <c r="U281" s="255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T281" s="256" t="s">
        <v>347</v>
      </c>
      <c r="AU281" s="256" t="s">
        <v>85</v>
      </c>
      <c r="AV281" s="14" t="s">
        <v>83</v>
      </c>
      <c r="AW281" s="14" t="s">
        <v>37</v>
      </c>
      <c r="AX281" s="14" t="s">
        <v>76</v>
      </c>
      <c r="AY281" s="256" t="s">
        <v>335</v>
      </c>
    </row>
    <row r="282" s="13" customFormat="1">
      <c r="A282" s="13"/>
      <c r="B282" s="236"/>
      <c r="C282" s="237"/>
      <c r="D282" s="229" t="s">
        <v>347</v>
      </c>
      <c r="E282" s="238" t="s">
        <v>19</v>
      </c>
      <c r="F282" s="239" t="s">
        <v>6915</v>
      </c>
      <c r="G282" s="237"/>
      <c r="H282" s="240">
        <v>70.069999999999993</v>
      </c>
      <c r="I282" s="241"/>
      <c r="J282" s="237"/>
      <c r="K282" s="237"/>
      <c r="L282" s="242"/>
      <c r="M282" s="243"/>
      <c r="N282" s="244"/>
      <c r="O282" s="244"/>
      <c r="P282" s="244"/>
      <c r="Q282" s="244"/>
      <c r="R282" s="244"/>
      <c r="S282" s="244"/>
      <c r="T282" s="244"/>
      <c r="U282" s="245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T282" s="246" t="s">
        <v>347</v>
      </c>
      <c r="AU282" s="246" t="s">
        <v>85</v>
      </c>
      <c r="AV282" s="13" t="s">
        <v>85</v>
      </c>
      <c r="AW282" s="13" t="s">
        <v>37</v>
      </c>
      <c r="AX282" s="13" t="s">
        <v>76</v>
      </c>
      <c r="AY282" s="246" t="s">
        <v>335</v>
      </c>
    </row>
    <row r="283" s="14" customFormat="1">
      <c r="A283" s="14"/>
      <c r="B283" s="247"/>
      <c r="C283" s="248"/>
      <c r="D283" s="229" t="s">
        <v>347</v>
      </c>
      <c r="E283" s="249" t="s">
        <v>19</v>
      </c>
      <c r="F283" s="250" t="s">
        <v>6771</v>
      </c>
      <c r="G283" s="248"/>
      <c r="H283" s="249" t="s">
        <v>19</v>
      </c>
      <c r="I283" s="251"/>
      <c r="J283" s="248"/>
      <c r="K283" s="248"/>
      <c r="L283" s="252"/>
      <c r="M283" s="253"/>
      <c r="N283" s="254"/>
      <c r="O283" s="254"/>
      <c r="P283" s="254"/>
      <c r="Q283" s="254"/>
      <c r="R283" s="254"/>
      <c r="S283" s="254"/>
      <c r="T283" s="254"/>
      <c r="U283" s="255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T283" s="256" t="s">
        <v>347</v>
      </c>
      <c r="AU283" s="256" t="s">
        <v>85</v>
      </c>
      <c r="AV283" s="14" t="s">
        <v>83</v>
      </c>
      <c r="AW283" s="14" t="s">
        <v>37</v>
      </c>
      <c r="AX283" s="14" t="s">
        <v>76</v>
      </c>
      <c r="AY283" s="256" t="s">
        <v>335</v>
      </c>
    </row>
    <row r="284" s="13" customFormat="1">
      <c r="A284" s="13"/>
      <c r="B284" s="236"/>
      <c r="C284" s="237"/>
      <c r="D284" s="229" t="s">
        <v>347</v>
      </c>
      <c r="E284" s="238" t="s">
        <v>19</v>
      </c>
      <c r="F284" s="239" t="s">
        <v>6916</v>
      </c>
      <c r="G284" s="237"/>
      <c r="H284" s="240">
        <v>94.980000000000004</v>
      </c>
      <c r="I284" s="241"/>
      <c r="J284" s="237"/>
      <c r="K284" s="237"/>
      <c r="L284" s="242"/>
      <c r="M284" s="243"/>
      <c r="N284" s="244"/>
      <c r="O284" s="244"/>
      <c r="P284" s="244"/>
      <c r="Q284" s="244"/>
      <c r="R284" s="244"/>
      <c r="S284" s="244"/>
      <c r="T284" s="244"/>
      <c r="U284" s="245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T284" s="246" t="s">
        <v>347</v>
      </c>
      <c r="AU284" s="246" t="s">
        <v>85</v>
      </c>
      <c r="AV284" s="13" t="s">
        <v>85</v>
      </c>
      <c r="AW284" s="13" t="s">
        <v>37</v>
      </c>
      <c r="AX284" s="13" t="s">
        <v>76</v>
      </c>
      <c r="AY284" s="246" t="s">
        <v>335</v>
      </c>
    </row>
    <row r="285" s="14" customFormat="1">
      <c r="A285" s="14"/>
      <c r="B285" s="247"/>
      <c r="C285" s="248"/>
      <c r="D285" s="229" t="s">
        <v>347</v>
      </c>
      <c r="E285" s="249" t="s">
        <v>19</v>
      </c>
      <c r="F285" s="250" t="s">
        <v>6773</v>
      </c>
      <c r="G285" s="248"/>
      <c r="H285" s="249" t="s">
        <v>19</v>
      </c>
      <c r="I285" s="251"/>
      <c r="J285" s="248"/>
      <c r="K285" s="248"/>
      <c r="L285" s="252"/>
      <c r="M285" s="253"/>
      <c r="N285" s="254"/>
      <c r="O285" s="254"/>
      <c r="P285" s="254"/>
      <c r="Q285" s="254"/>
      <c r="R285" s="254"/>
      <c r="S285" s="254"/>
      <c r="T285" s="254"/>
      <c r="U285" s="255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T285" s="256" t="s">
        <v>347</v>
      </c>
      <c r="AU285" s="256" t="s">
        <v>85</v>
      </c>
      <c r="AV285" s="14" t="s">
        <v>83</v>
      </c>
      <c r="AW285" s="14" t="s">
        <v>37</v>
      </c>
      <c r="AX285" s="14" t="s">
        <v>76</v>
      </c>
      <c r="AY285" s="256" t="s">
        <v>335</v>
      </c>
    </row>
    <row r="286" s="13" customFormat="1">
      <c r="A286" s="13"/>
      <c r="B286" s="236"/>
      <c r="C286" s="237"/>
      <c r="D286" s="229" t="s">
        <v>347</v>
      </c>
      <c r="E286" s="238" t="s">
        <v>19</v>
      </c>
      <c r="F286" s="239" t="s">
        <v>969</v>
      </c>
      <c r="G286" s="237"/>
      <c r="H286" s="240">
        <v>87</v>
      </c>
      <c r="I286" s="241"/>
      <c r="J286" s="237"/>
      <c r="K286" s="237"/>
      <c r="L286" s="242"/>
      <c r="M286" s="243"/>
      <c r="N286" s="244"/>
      <c r="O286" s="244"/>
      <c r="P286" s="244"/>
      <c r="Q286" s="244"/>
      <c r="R286" s="244"/>
      <c r="S286" s="244"/>
      <c r="T286" s="244"/>
      <c r="U286" s="245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T286" s="246" t="s">
        <v>347</v>
      </c>
      <c r="AU286" s="246" t="s">
        <v>85</v>
      </c>
      <c r="AV286" s="13" t="s">
        <v>85</v>
      </c>
      <c r="AW286" s="13" t="s">
        <v>37</v>
      </c>
      <c r="AX286" s="13" t="s">
        <v>76</v>
      </c>
      <c r="AY286" s="246" t="s">
        <v>335</v>
      </c>
    </row>
    <row r="287" s="14" customFormat="1">
      <c r="A287" s="14"/>
      <c r="B287" s="247"/>
      <c r="C287" s="248"/>
      <c r="D287" s="229" t="s">
        <v>347</v>
      </c>
      <c r="E287" s="249" t="s">
        <v>19</v>
      </c>
      <c r="F287" s="250" t="s">
        <v>6775</v>
      </c>
      <c r="G287" s="248"/>
      <c r="H287" s="249" t="s">
        <v>19</v>
      </c>
      <c r="I287" s="251"/>
      <c r="J287" s="248"/>
      <c r="K287" s="248"/>
      <c r="L287" s="252"/>
      <c r="M287" s="253"/>
      <c r="N287" s="254"/>
      <c r="O287" s="254"/>
      <c r="P287" s="254"/>
      <c r="Q287" s="254"/>
      <c r="R287" s="254"/>
      <c r="S287" s="254"/>
      <c r="T287" s="254"/>
      <c r="U287" s="255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T287" s="256" t="s">
        <v>347</v>
      </c>
      <c r="AU287" s="256" t="s">
        <v>85</v>
      </c>
      <c r="AV287" s="14" t="s">
        <v>83</v>
      </c>
      <c r="AW287" s="14" t="s">
        <v>37</v>
      </c>
      <c r="AX287" s="14" t="s">
        <v>76</v>
      </c>
      <c r="AY287" s="256" t="s">
        <v>335</v>
      </c>
    </row>
    <row r="288" s="13" customFormat="1">
      <c r="A288" s="13"/>
      <c r="B288" s="236"/>
      <c r="C288" s="237"/>
      <c r="D288" s="229" t="s">
        <v>347</v>
      </c>
      <c r="E288" s="238" t="s">
        <v>19</v>
      </c>
      <c r="F288" s="239" t="s">
        <v>969</v>
      </c>
      <c r="G288" s="237"/>
      <c r="H288" s="240">
        <v>87</v>
      </c>
      <c r="I288" s="241"/>
      <c r="J288" s="237"/>
      <c r="K288" s="237"/>
      <c r="L288" s="242"/>
      <c r="M288" s="243"/>
      <c r="N288" s="244"/>
      <c r="O288" s="244"/>
      <c r="P288" s="244"/>
      <c r="Q288" s="244"/>
      <c r="R288" s="244"/>
      <c r="S288" s="244"/>
      <c r="T288" s="244"/>
      <c r="U288" s="245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T288" s="246" t="s">
        <v>347</v>
      </c>
      <c r="AU288" s="246" t="s">
        <v>85</v>
      </c>
      <c r="AV288" s="13" t="s">
        <v>85</v>
      </c>
      <c r="AW288" s="13" t="s">
        <v>37</v>
      </c>
      <c r="AX288" s="13" t="s">
        <v>76</v>
      </c>
      <c r="AY288" s="246" t="s">
        <v>335</v>
      </c>
    </row>
    <row r="289" s="15" customFormat="1">
      <c r="A289" s="15"/>
      <c r="B289" s="267"/>
      <c r="C289" s="268"/>
      <c r="D289" s="229" t="s">
        <v>347</v>
      </c>
      <c r="E289" s="269" t="s">
        <v>19</v>
      </c>
      <c r="F289" s="270" t="s">
        <v>462</v>
      </c>
      <c r="G289" s="268"/>
      <c r="H289" s="271">
        <v>339.05000000000001</v>
      </c>
      <c r="I289" s="272"/>
      <c r="J289" s="268"/>
      <c r="K289" s="268"/>
      <c r="L289" s="273"/>
      <c r="M289" s="274"/>
      <c r="N289" s="275"/>
      <c r="O289" s="275"/>
      <c r="P289" s="275"/>
      <c r="Q289" s="275"/>
      <c r="R289" s="275"/>
      <c r="S289" s="275"/>
      <c r="T289" s="275"/>
      <c r="U289" s="276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T289" s="277" t="s">
        <v>347</v>
      </c>
      <c r="AU289" s="277" t="s">
        <v>85</v>
      </c>
      <c r="AV289" s="15" t="s">
        <v>103</v>
      </c>
      <c r="AW289" s="15" t="s">
        <v>37</v>
      </c>
      <c r="AX289" s="15" t="s">
        <v>83</v>
      </c>
      <c r="AY289" s="277" t="s">
        <v>335</v>
      </c>
    </row>
    <row r="290" s="12" customFormat="1" ht="22.8" customHeight="1">
      <c r="A290" s="12"/>
      <c r="B290" s="200"/>
      <c r="C290" s="201"/>
      <c r="D290" s="202" t="s">
        <v>75</v>
      </c>
      <c r="E290" s="214" t="s">
        <v>819</v>
      </c>
      <c r="F290" s="214" t="s">
        <v>820</v>
      </c>
      <c r="G290" s="201"/>
      <c r="H290" s="201"/>
      <c r="I290" s="204"/>
      <c r="J290" s="215">
        <f>BK290</f>
        <v>0</v>
      </c>
      <c r="K290" s="201"/>
      <c r="L290" s="206"/>
      <c r="M290" s="207"/>
      <c r="N290" s="208"/>
      <c r="O290" s="208"/>
      <c r="P290" s="209">
        <f>SUM(P291:P293)</f>
        <v>0</v>
      </c>
      <c r="Q290" s="208"/>
      <c r="R290" s="209">
        <f>SUM(R291:R293)</f>
        <v>0</v>
      </c>
      <c r="S290" s="208"/>
      <c r="T290" s="209">
        <f>SUM(T291:T293)</f>
        <v>0</v>
      </c>
      <c r="U290" s="210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R290" s="211" t="s">
        <v>83</v>
      </c>
      <c r="AT290" s="212" t="s">
        <v>75</v>
      </c>
      <c r="AU290" s="212" t="s">
        <v>83</v>
      </c>
      <c r="AY290" s="211" t="s">
        <v>335</v>
      </c>
      <c r="BK290" s="213">
        <f>SUM(BK291:BK293)</f>
        <v>0</v>
      </c>
    </row>
    <row r="291" s="2" customFormat="1" ht="16.5" customHeight="1">
      <c r="A291" s="40"/>
      <c r="B291" s="41"/>
      <c r="C291" s="216" t="s">
        <v>628</v>
      </c>
      <c r="D291" s="216" t="s">
        <v>337</v>
      </c>
      <c r="E291" s="217" t="s">
        <v>6931</v>
      </c>
      <c r="F291" s="218" t="s">
        <v>6932</v>
      </c>
      <c r="G291" s="219" t="s">
        <v>364</v>
      </c>
      <c r="H291" s="220">
        <v>307.50900000000001</v>
      </c>
      <c r="I291" s="221"/>
      <c r="J291" s="222">
        <f>ROUND(I291*H291,2)</f>
        <v>0</v>
      </c>
      <c r="K291" s="218" t="s">
        <v>341</v>
      </c>
      <c r="L291" s="46"/>
      <c r="M291" s="223" t="s">
        <v>19</v>
      </c>
      <c r="N291" s="224" t="s">
        <v>47</v>
      </c>
      <c r="O291" s="86"/>
      <c r="P291" s="225">
        <f>O291*H291</f>
        <v>0</v>
      </c>
      <c r="Q291" s="225">
        <v>0</v>
      </c>
      <c r="R291" s="225">
        <f>Q291*H291</f>
        <v>0</v>
      </c>
      <c r="S291" s="225">
        <v>0</v>
      </c>
      <c r="T291" s="225">
        <f>S291*H291</f>
        <v>0</v>
      </c>
      <c r="U291" s="226" t="s">
        <v>19</v>
      </c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R291" s="227" t="s">
        <v>103</v>
      </c>
      <c r="AT291" s="227" t="s">
        <v>337</v>
      </c>
      <c r="AU291" s="227" t="s">
        <v>85</v>
      </c>
      <c r="AY291" s="19" t="s">
        <v>335</v>
      </c>
      <c r="BE291" s="228">
        <f>IF(N291="základní",J291,0)</f>
        <v>0</v>
      </c>
      <c r="BF291" s="228">
        <f>IF(N291="snížená",J291,0)</f>
        <v>0</v>
      </c>
      <c r="BG291" s="228">
        <f>IF(N291="zákl. přenesená",J291,0)</f>
        <v>0</v>
      </c>
      <c r="BH291" s="228">
        <f>IF(N291="sníž. přenesená",J291,0)</f>
        <v>0</v>
      </c>
      <c r="BI291" s="228">
        <f>IF(N291="nulová",J291,0)</f>
        <v>0</v>
      </c>
      <c r="BJ291" s="19" t="s">
        <v>83</v>
      </c>
      <c r="BK291" s="228">
        <f>ROUND(I291*H291,2)</f>
        <v>0</v>
      </c>
      <c r="BL291" s="19" t="s">
        <v>103</v>
      </c>
      <c r="BM291" s="227" t="s">
        <v>934</v>
      </c>
    </row>
    <row r="292" s="2" customFormat="1">
      <c r="A292" s="40"/>
      <c r="B292" s="41"/>
      <c r="C292" s="42"/>
      <c r="D292" s="229" t="s">
        <v>343</v>
      </c>
      <c r="E292" s="42"/>
      <c r="F292" s="230" t="s">
        <v>6933</v>
      </c>
      <c r="G292" s="42"/>
      <c r="H292" s="42"/>
      <c r="I292" s="231"/>
      <c r="J292" s="42"/>
      <c r="K292" s="42"/>
      <c r="L292" s="46"/>
      <c r="M292" s="232"/>
      <c r="N292" s="233"/>
      <c r="O292" s="86"/>
      <c r="P292" s="86"/>
      <c r="Q292" s="86"/>
      <c r="R292" s="86"/>
      <c r="S292" s="86"/>
      <c r="T292" s="86"/>
      <c r="U292" s="87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T292" s="19" t="s">
        <v>343</v>
      </c>
      <c r="AU292" s="19" t="s">
        <v>85</v>
      </c>
    </row>
    <row r="293" s="2" customFormat="1">
      <c r="A293" s="40"/>
      <c r="B293" s="41"/>
      <c r="C293" s="42"/>
      <c r="D293" s="234" t="s">
        <v>345</v>
      </c>
      <c r="E293" s="42"/>
      <c r="F293" s="235" t="s">
        <v>6934</v>
      </c>
      <c r="G293" s="42"/>
      <c r="H293" s="42"/>
      <c r="I293" s="231"/>
      <c r="J293" s="42"/>
      <c r="K293" s="42"/>
      <c r="L293" s="46"/>
      <c r="M293" s="293"/>
      <c r="N293" s="294"/>
      <c r="O293" s="295"/>
      <c r="P293" s="295"/>
      <c r="Q293" s="295"/>
      <c r="R293" s="295"/>
      <c r="S293" s="295"/>
      <c r="T293" s="295"/>
      <c r="U293" s="296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T293" s="19" t="s">
        <v>345</v>
      </c>
      <c r="AU293" s="19" t="s">
        <v>85</v>
      </c>
    </row>
    <row r="294" s="2" customFormat="1" ht="6.96" customHeight="1">
      <c r="A294" s="40"/>
      <c r="B294" s="61"/>
      <c r="C294" s="62"/>
      <c r="D294" s="62"/>
      <c r="E294" s="62"/>
      <c r="F294" s="62"/>
      <c r="G294" s="62"/>
      <c r="H294" s="62"/>
      <c r="I294" s="62"/>
      <c r="J294" s="62"/>
      <c r="K294" s="62"/>
      <c r="L294" s="46"/>
      <c r="M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</row>
  </sheetData>
  <sheetProtection sheet="1" autoFilter="0" formatColumns="0" formatRows="0" objects="1" scenarios="1" spinCount="100000" saltValue="bckZp3QjcnujwL3c59eszNQplIfFO0mKBkvLMvoTBTw224gJrZYITa3AutAvPygqtfbwOZOyJ9CDZLYp1GWoJw==" hashValue="Kfw4zxUDfxWOA0SBqZSRRZDiZ8VKuArAdtjgKYeKMyapN1C7k50Wt397nLk/+luEOWqoj85BUVmAqMCU5BP+XQ==" algorithmName="SHA-512" password="B0A8"/>
  <autoFilter ref="C84:K293"/>
  <mergeCells count="9">
    <mergeCell ref="E7:H7"/>
    <mergeCell ref="E9:H9"/>
    <mergeCell ref="E18:H18"/>
    <mergeCell ref="E27:H27"/>
    <mergeCell ref="E48:H48"/>
    <mergeCell ref="E50:H50"/>
    <mergeCell ref="E75:H75"/>
    <mergeCell ref="E77:H77"/>
    <mergeCell ref="L2:V2"/>
  </mergeCells>
  <hyperlinks>
    <hyperlink ref="F90" r:id="rId1" display="https://podminky.urs.cz/item/CS_URS_2022_02/132254205"/>
    <hyperlink ref="F102" r:id="rId2" display="https://podminky.urs.cz/item/CS_URS_2022_02/133254102"/>
    <hyperlink ref="F107" r:id="rId3" display="https://podminky.urs.cz/item/CS_URS_2022_02/151101101"/>
    <hyperlink ref="F113" r:id="rId4" display="https://podminky.urs.cz/item/CS_URS_2022_02/151101103"/>
    <hyperlink ref="F118" r:id="rId5" display="https://podminky.urs.cz/item/CS_URS_2022_02/151101111"/>
    <hyperlink ref="F121" r:id="rId6" display="https://podminky.urs.cz/item/CS_URS_2022_02/151101113"/>
    <hyperlink ref="F124" r:id="rId7" display="https://podminky.urs.cz/item/CS_URS_2022_02/162351103"/>
    <hyperlink ref="F130" r:id="rId8" display="https://podminky.urs.cz/item/CS_URS_2022_02/162751117"/>
    <hyperlink ref="F135" r:id="rId9" display="https://podminky.urs.cz/item/CS_URS_2022_02/162751119"/>
    <hyperlink ref="F140" r:id="rId10" display="https://podminky.urs.cz/item/CS_URS_2022_02/171251201"/>
    <hyperlink ref="F145" r:id="rId11" display="https://podminky.urs.cz/item/CS_URS_2022_02/171201221"/>
    <hyperlink ref="F150" r:id="rId12" display="https://podminky.urs.cz/item/CS_URS_2022_02/167151101"/>
    <hyperlink ref="F153" r:id="rId13" display="https://podminky.urs.cz/item/CS_URS_2022_02/174151101"/>
    <hyperlink ref="F165" r:id="rId14" display="https://podminky.urs.cz/item/CS_URS_2022_02/175151101"/>
    <hyperlink ref="F183" r:id="rId15" display="https://podminky.urs.cz/item/CS_URS_2022_02/452311131"/>
    <hyperlink ref="F190" r:id="rId16" display="https://podminky.urs.cz/item/CS_URS_2022_02/831362121"/>
    <hyperlink ref="F199" r:id="rId17" display="https://podminky.urs.cz/item/CS_URS_2022_02/837362221"/>
    <hyperlink ref="F206" r:id="rId18" display="https://podminky.urs.cz/item/CS_URS_2022_02/871214201"/>
    <hyperlink ref="F213" r:id="rId19" display="https://podminky.urs.cz/item/CS_URS_2022_02/871315241"/>
    <hyperlink ref="F219" r:id="rId20" display="https://podminky.urs.cz/item/CS_URS_2022_02/871355241"/>
    <hyperlink ref="F225" r:id="rId21" display="https://podminky.urs.cz/item/CS_URS_2022_02/871365241"/>
    <hyperlink ref="F230" r:id="rId22" display="https://podminky.urs.cz/item/CS_URS_2022_02/877315211"/>
    <hyperlink ref="F235" r:id="rId23" display="https://podminky.urs.cz/item/CS_URS_2022_02/877355211"/>
    <hyperlink ref="F250" r:id="rId24" display="https://podminky.urs.cz/item/CS_URS_2022_02/899623141"/>
    <hyperlink ref="F255" r:id="rId25" display="https://podminky.urs.cz/item/CS_URS_2022_02/899722113"/>
    <hyperlink ref="F267" r:id="rId26" display="https://podminky.urs.cz/item/CS_URS_2022_02/892241111"/>
    <hyperlink ref="F270" r:id="rId27" display="https://podminky.urs.cz/item/CS_URS_2022_02/892351111"/>
    <hyperlink ref="F275" r:id="rId28" display="https://podminky.urs.cz/item/CS_URS_2022_02/892381111"/>
    <hyperlink ref="F280" r:id="rId29" display="https://podminky.urs.cz/item/CS_URS_2022_02/359901211"/>
    <hyperlink ref="F293" r:id="rId30" display="https://podminky.urs.cz/item/CS_URS_2022_02/998276101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31"/>
</worksheet>
</file>

<file path=xl/worksheets/sheet20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4.16016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155</v>
      </c>
    </row>
    <row r="3" s="1" customFormat="1" ht="6.96" customHeight="1"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22"/>
      <c r="AT3" s="19" t="s">
        <v>85</v>
      </c>
    </row>
    <row r="4" s="1" customFormat="1" ht="24.96" customHeight="1">
      <c r="B4" s="22"/>
      <c r="D4" s="144" t="s">
        <v>174</v>
      </c>
      <c r="L4" s="22"/>
      <c r="M4" s="145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6" t="s">
        <v>16</v>
      </c>
      <c r="L6" s="22"/>
    </row>
    <row r="7" s="1" customFormat="1" ht="26.25" customHeight="1">
      <c r="B7" s="22"/>
      <c r="E7" s="147" t="str">
        <f>'Rekapitulace stavby'!K6</f>
        <v>PROJEKT NA STAVBU HALY PRO DEPONACI SILNIČNÍCH VOZIDEL JHV VE VOZOVNĚ STŘEŠOVICE</v>
      </c>
      <c r="F7" s="146"/>
      <c r="G7" s="146"/>
      <c r="H7" s="146"/>
      <c r="L7" s="22"/>
    </row>
    <row r="8" s="2" customFormat="1" ht="12" customHeight="1">
      <c r="A8" s="40"/>
      <c r="B8" s="46"/>
      <c r="C8" s="40"/>
      <c r="D8" s="146" t="s">
        <v>187</v>
      </c>
      <c r="E8" s="40"/>
      <c r="F8" s="40"/>
      <c r="G8" s="40"/>
      <c r="H8" s="40"/>
      <c r="I8" s="40"/>
      <c r="J8" s="40"/>
      <c r="K8" s="40"/>
      <c r="L8" s="148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</row>
    <row r="9" s="2" customFormat="1" ht="16.5" customHeight="1">
      <c r="A9" s="40"/>
      <c r="B9" s="46"/>
      <c r="C9" s="40"/>
      <c r="D9" s="40"/>
      <c r="E9" s="149" t="s">
        <v>6935</v>
      </c>
      <c r="F9" s="40"/>
      <c r="G9" s="40"/>
      <c r="H9" s="40"/>
      <c r="I9" s="40"/>
      <c r="J9" s="40"/>
      <c r="K9" s="40"/>
      <c r="L9" s="148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="2" customFormat="1">
      <c r="A10" s="40"/>
      <c r="B10" s="46"/>
      <c r="C10" s="40"/>
      <c r="D10" s="40"/>
      <c r="E10" s="40"/>
      <c r="F10" s="40"/>
      <c r="G10" s="40"/>
      <c r="H10" s="40"/>
      <c r="I10" s="40"/>
      <c r="J10" s="40"/>
      <c r="K10" s="40"/>
      <c r="L10" s="148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="2" customFormat="1" ht="12" customHeight="1">
      <c r="A11" s="40"/>
      <c r="B11" s="46"/>
      <c r="C11" s="40"/>
      <c r="D11" s="146" t="s">
        <v>18</v>
      </c>
      <c r="E11" s="40"/>
      <c r="F11" s="135" t="s">
        <v>19</v>
      </c>
      <c r="G11" s="40"/>
      <c r="H11" s="40"/>
      <c r="I11" s="146" t="s">
        <v>20</v>
      </c>
      <c r="J11" s="135" t="s">
        <v>19</v>
      </c>
      <c r="K11" s="40"/>
      <c r="L11" s="148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 ht="12" customHeight="1">
      <c r="A12" s="40"/>
      <c r="B12" s="46"/>
      <c r="C12" s="40"/>
      <c r="D12" s="146" t="s">
        <v>21</v>
      </c>
      <c r="E12" s="40"/>
      <c r="F12" s="135" t="s">
        <v>22</v>
      </c>
      <c r="G12" s="40"/>
      <c r="H12" s="40"/>
      <c r="I12" s="146" t="s">
        <v>23</v>
      </c>
      <c r="J12" s="150" t="str">
        <f>'Rekapitulace stavby'!AN8</f>
        <v>30. 1. 2023</v>
      </c>
      <c r="K12" s="40"/>
      <c r="L12" s="148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0.8" customHeight="1">
      <c r="A13" s="40"/>
      <c r="B13" s="46"/>
      <c r="C13" s="40"/>
      <c r="D13" s="40"/>
      <c r="E13" s="40"/>
      <c r="F13" s="40"/>
      <c r="G13" s="40"/>
      <c r="H13" s="40"/>
      <c r="I13" s="40"/>
      <c r="J13" s="40"/>
      <c r="K13" s="40"/>
      <c r="L13" s="148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 ht="12" customHeight="1">
      <c r="A14" s="40"/>
      <c r="B14" s="46"/>
      <c r="C14" s="40"/>
      <c r="D14" s="146" t="s">
        <v>25</v>
      </c>
      <c r="E14" s="40"/>
      <c r="F14" s="40"/>
      <c r="G14" s="40"/>
      <c r="H14" s="40"/>
      <c r="I14" s="146" t="s">
        <v>26</v>
      </c>
      <c r="J14" s="135" t="s">
        <v>27</v>
      </c>
      <c r="K14" s="40"/>
      <c r="L14" s="148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8" customHeight="1">
      <c r="A15" s="40"/>
      <c r="B15" s="46"/>
      <c r="C15" s="40"/>
      <c r="D15" s="40"/>
      <c r="E15" s="135" t="s">
        <v>28</v>
      </c>
      <c r="F15" s="40"/>
      <c r="G15" s="40"/>
      <c r="H15" s="40"/>
      <c r="I15" s="146" t="s">
        <v>29</v>
      </c>
      <c r="J15" s="135" t="s">
        <v>30</v>
      </c>
      <c r="K15" s="40"/>
      <c r="L15" s="148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6.96" customHeight="1">
      <c r="A16" s="40"/>
      <c r="B16" s="46"/>
      <c r="C16" s="40"/>
      <c r="D16" s="40"/>
      <c r="E16" s="40"/>
      <c r="F16" s="40"/>
      <c r="G16" s="40"/>
      <c r="H16" s="40"/>
      <c r="I16" s="40"/>
      <c r="J16" s="40"/>
      <c r="K16" s="40"/>
      <c r="L16" s="148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2" customHeight="1">
      <c r="A17" s="40"/>
      <c r="B17" s="46"/>
      <c r="C17" s="40"/>
      <c r="D17" s="146" t="s">
        <v>31</v>
      </c>
      <c r="E17" s="40"/>
      <c r="F17" s="40"/>
      <c r="G17" s="40"/>
      <c r="H17" s="40"/>
      <c r="I17" s="146" t="s">
        <v>26</v>
      </c>
      <c r="J17" s="35" t="str">
        <f>'Rekapitulace stavby'!AN13</f>
        <v>Vyplň údaj</v>
      </c>
      <c r="K17" s="40"/>
      <c r="L17" s="148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18" customHeight="1">
      <c r="A18" s="40"/>
      <c r="B18" s="46"/>
      <c r="C18" s="40"/>
      <c r="D18" s="40"/>
      <c r="E18" s="35" t="str">
        <f>'Rekapitulace stavby'!E14</f>
        <v>Vyplň údaj</v>
      </c>
      <c r="F18" s="135"/>
      <c r="G18" s="135"/>
      <c r="H18" s="135"/>
      <c r="I18" s="146" t="s">
        <v>29</v>
      </c>
      <c r="J18" s="35" t="str">
        <f>'Rekapitulace stavby'!AN14</f>
        <v>Vyplň údaj</v>
      </c>
      <c r="K18" s="40"/>
      <c r="L18" s="148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6.96" customHeight="1">
      <c r="A19" s="40"/>
      <c r="B19" s="46"/>
      <c r="C19" s="40"/>
      <c r="D19" s="40"/>
      <c r="E19" s="40"/>
      <c r="F19" s="40"/>
      <c r="G19" s="40"/>
      <c r="H19" s="40"/>
      <c r="I19" s="40"/>
      <c r="J19" s="40"/>
      <c r="K19" s="40"/>
      <c r="L19" s="148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12" customHeight="1">
      <c r="A20" s="40"/>
      <c r="B20" s="46"/>
      <c r="C20" s="40"/>
      <c r="D20" s="146" t="s">
        <v>33</v>
      </c>
      <c r="E20" s="40"/>
      <c r="F20" s="40"/>
      <c r="G20" s="40"/>
      <c r="H20" s="40"/>
      <c r="I20" s="146" t="s">
        <v>26</v>
      </c>
      <c r="J20" s="135" t="s">
        <v>34</v>
      </c>
      <c r="K20" s="40"/>
      <c r="L20" s="148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18" customHeight="1">
      <c r="A21" s="40"/>
      <c r="B21" s="46"/>
      <c r="C21" s="40"/>
      <c r="D21" s="40"/>
      <c r="E21" s="135" t="s">
        <v>35</v>
      </c>
      <c r="F21" s="40"/>
      <c r="G21" s="40"/>
      <c r="H21" s="40"/>
      <c r="I21" s="146" t="s">
        <v>29</v>
      </c>
      <c r="J21" s="135" t="s">
        <v>36</v>
      </c>
      <c r="K21" s="40"/>
      <c r="L21" s="148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6.96" customHeight="1">
      <c r="A22" s="40"/>
      <c r="B22" s="46"/>
      <c r="C22" s="40"/>
      <c r="D22" s="40"/>
      <c r="E22" s="40"/>
      <c r="F22" s="40"/>
      <c r="G22" s="40"/>
      <c r="H22" s="40"/>
      <c r="I22" s="40"/>
      <c r="J22" s="40"/>
      <c r="K22" s="40"/>
      <c r="L22" s="148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12" customHeight="1">
      <c r="A23" s="40"/>
      <c r="B23" s="46"/>
      <c r="C23" s="40"/>
      <c r="D23" s="146" t="s">
        <v>38</v>
      </c>
      <c r="E23" s="40"/>
      <c r="F23" s="40"/>
      <c r="G23" s="40"/>
      <c r="H23" s="40"/>
      <c r="I23" s="146" t="s">
        <v>26</v>
      </c>
      <c r="J23" s="135" t="str">
        <f>IF('Rekapitulace stavby'!AN19="","",'Rekapitulace stavby'!AN19)</f>
        <v/>
      </c>
      <c r="K23" s="40"/>
      <c r="L23" s="148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18" customHeight="1">
      <c r="A24" s="40"/>
      <c r="B24" s="46"/>
      <c r="C24" s="40"/>
      <c r="D24" s="40"/>
      <c r="E24" s="135" t="str">
        <f>IF('Rekapitulace stavby'!E20="","",'Rekapitulace stavby'!E20)</f>
        <v>Tomáš Krhutek</v>
      </c>
      <c r="F24" s="40"/>
      <c r="G24" s="40"/>
      <c r="H24" s="40"/>
      <c r="I24" s="146" t="s">
        <v>29</v>
      </c>
      <c r="J24" s="135" t="str">
        <f>IF('Rekapitulace stavby'!AN20="","",'Rekapitulace stavby'!AN20)</f>
        <v/>
      </c>
      <c r="K24" s="40"/>
      <c r="L24" s="148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6.96" customHeight="1">
      <c r="A25" s="40"/>
      <c r="B25" s="46"/>
      <c r="C25" s="40"/>
      <c r="D25" s="40"/>
      <c r="E25" s="40"/>
      <c r="F25" s="40"/>
      <c r="G25" s="40"/>
      <c r="H25" s="40"/>
      <c r="I25" s="40"/>
      <c r="J25" s="40"/>
      <c r="K25" s="40"/>
      <c r="L25" s="148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12" customHeight="1">
      <c r="A26" s="40"/>
      <c r="B26" s="46"/>
      <c r="C26" s="40"/>
      <c r="D26" s="146" t="s">
        <v>40</v>
      </c>
      <c r="E26" s="40"/>
      <c r="F26" s="40"/>
      <c r="G26" s="40"/>
      <c r="H26" s="40"/>
      <c r="I26" s="40"/>
      <c r="J26" s="40"/>
      <c r="K26" s="40"/>
      <c r="L26" s="148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8" customFormat="1" ht="16.5" customHeight="1">
      <c r="A27" s="151"/>
      <c r="B27" s="152"/>
      <c r="C27" s="151"/>
      <c r="D27" s="151"/>
      <c r="E27" s="153" t="s">
        <v>19</v>
      </c>
      <c r="F27" s="153"/>
      <c r="G27" s="153"/>
      <c r="H27" s="153"/>
      <c r="I27" s="151"/>
      <c r="J27" s="151"/>
      <c r="K27" s="151"/>
      <c r="L27" s="154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</row>
    <row r="28" s="2" customFormat="1" ht="6.96" customHeight="1">
      <c r="A28" s="40"/>
      <c r="B28" s="46"/>
      <c r="C28" s="40"/>
      <c r="D28" s="40"/>
      <c r="E28" s="40"/>
      <c r="F28" s="40"/>
      <c r="G28" s="40"/>
      <c r="H28" s="40"/>
      <c r="I28" s="40"/>
      <c r="J28" s="40"/>
      <c r="K28" s="40"/>
      <c r="L28" s="148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2" customFormat="1" ht="6.96" customHeight="1">
      <c r="A29" s="40"/>
      <c r="B29" s="46"/>
      <c r="C29" s="40"/>
      <c r="D29" s="156"/>
      <c r="E29" s="156"/>
      <c r="F29" s="156"/>
      <c r="G29" s="156"/>
      <c r="H29" s="156"/>
      <c r="I29" s="156"/>
      <c r="J29" s="156"/>
      <c r="K29" s="156"/>
      <c r="L29" s="148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s="2" customFormat="1" ht="25.44" customHeight="1">
      <c r="A30" s="40"/>
      <c r="B30" s="46"/>
      <c r="C30" s="40"/>
      <c r="D30" s="157" t="s">
        <v>42</v>
      </c>
      <c r="E30" s="40"/>
      <c r="F30" s="40"/>
      <c r="G30" s="40"/>
      <c r="H30" s="40"/>
      <c r="I30" s="40"/>
      <c r="J30" s="158">
        <f>ROUND(J90, 2)</f>
        <v>0</v>
      </c>
      <c r="K30" s="40"/>
      <c r="L30" s="148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2" customFormat="1" ht="6.96" customHeight="1">
      <c r="A31" s="40"/>
      <c r="B31" s="46"/>
      <c r="C31" s="40"/>
      <c r="D31" s="156"/>
      <c r="E31" s="156"/>
      <c r="F31" s="156"/>
      <c r="G31" s="156"/>
      <c r="H31" s="156"/>
      <c r="I31" s="156"/>
      <c r="J31" s="156"/>
      <c r="K31" s="156"/>
      <c r="L31" s="148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s="2" customFormat="1" ht="14.4" customHeight="1">
      <c r="A32" s="40"/>
      <c r="B32" s="46"/>
      <c r="C32" s="40"/>
      <c r="D32" s="40"/>
      <c r="E32" s="40"/>
      <c r="F32" s="159" t="s">
        <v>44</v>
      </c>
      <c r="G32" s="40"/>
      <c r="H32" s="40"/>
      <c r="I32" s="159" t="s">
        <v>43</v>
      </c>
      <c r="J32" s="159" t="s">
        <v>45</v>
      </c>
      <c r="K32" s="40"/>
      <c r="L32" s="148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14.4" customHeight="1">
      <c r="A33" s="40"/>
      <c r="B33" s="46"/>
      <c r="C33" s="40"/>
      <c r="D33" s="160" t="s">
        <v>46</v>
      </c>
      <c r="E33" s="146" t="s">
        <v>47</v>
      </c>
      <c r="F33" s="161">
        <f>ROUND((SUM(BE90:BE354)),  2)</f>
        <v>0</v>
      </c>
      <c r="G33" s="40"/>
      <c r="H33" s="40"/>
      <c r="I33" s="162">
        <v>0.20999999999999999</v>
      </c>
      <c r="J33" s="161">
        <f>ROUND(((SUM(BE90:BE354))*I33),  2)</f>
        <v>0</v>
      </c>
      <c r="K33" s="40"/>
      <c r="L33" s="148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14.4" customHeight="1">
      <c r="A34" s="40"/>
      <c r="B34" s="46"/>
      <c r="C34" s="40"/>
      <c r="D34" s="40"/>
      <c r="E34" s="146" t="s">
        <v>48</v>
      </c>
      <c r="F34" s="161">
        <f>ROUND((SUM(BF90:BF354)),  2)</f>
        <v>0</v>
      </c>
      <c r="G34" s="40"/>
      <c r="H34" s="40"/>
      <c r="I34" s="162">
        <v>0.14999999999999999</v>
      </c>
      <c r="J34" s="161">
        <f>ROUND(((SUM(BF90:BF354))*I34),  2)</f>
        <v>0</v>
      </c>
      <c r="K34" s="40"/>
      <c r="L34" s="148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hidden="1" s="2" customFormat="1" ht="14.4" customHeight="1">
      <c r="A35" s="40"/>
      <c r="B35" s="46"/>
      <c r="C35" s="40"/>
      <c r="D35" s="40"/>
      <c r="E35" s="146" t="s">
        <v>49</v>
      </c>
      <c r="F35" s="161">
        <f>ROUND((SUM(BG90:BG354)),  2)</f>
        <v>0</v>
      </c>
      <c r="G35" s="40"/>
      <c r="H35" s="40"/>
      <c r="I35" s="162">
        <v>0.20999999999999999</v>
      </c>
      <c r="J35" s="161">
        <f>0</f>
        <v>0</v>
      </c>
      <c r="K35" s="40"/>
      <c r="L35" s="148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hidden="1" s="2" customFormat="1" ht="14.4" customHeight="1">
      <c r="A36" s="40"/>
      <c r="B36" s="46"/>
      <c r="C36" s="40"/>
      <c r="D36" s="40"/>
      <c r="E36" s="146" t="s">
        <v>50</v>
      </c>
      <c r="F36" s="161">
        <f>ROUND((SUM(BH90:BH354)),  2)</f>
        <v>0</v>
      </c>
      <c r="G36" s="40"/>
      <c r="H36" s="40"/>
      <c r="I36" s="162">
        <v>0.14999999999999999</v>
      </c>
      <c r="J36" s="161">
        <f>0</f>
        <v>0</v>
      </c>
      <c r="K36" s="40"/>
      <c r="L36" s="148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46" t="s">
        <v>51</v>
      </c>
      <c r="F37" s="161">
        <f>ROUND((SUM(BI90:BI354)),  2)</f>
        <v>0</v>
      </c>
      <c r="G37" s="40"/>
      <c r="H37" s="40"/>
      <c r="I37" s="162">
        <v>0</v>
      </c>
      <c r="J37" s="161">
        <f>0</f>
        <v>0</v>
      </c>
      <c r="K37" s="40"/>
      <c r="L37" s="148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s="2" customFormat="1" ht="6.96" customHeight="1">
      <c r="A38" s="40"/>
      <c r="B38" s="46"/>
      <c r="C38" s="40"/>
      <c r="D38" s="40"/>
      <c r="E38" s="40"/>
      <c r="F38" s="40"/>
      <c r="G38" s="40"/>
      <c r="H38" s="40"/>
      <c r="I38" s="40"/>
      <c r="J38" s="40"/>
      <c r="K38" s="40"/>
      <c r="L38" s="148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s="2" customFormat="1" ht="25.44" customHeight="1">
      <c r="A39" s="40"/>
      <c r="B39" s="46"/>
      <c r="C39" s="163"/>
      <c r="D39" s="164" t="s">
        <v>52</v>
      </c>
      <c r="E39" s="165"/>
      <c r="F39" s="165"/>
      <c r="G39" s="166" t="s">
        <v>53</v>
      </c>
      <c r="H39" s="167" t="s">
        <v>54</v>
      </c>
      <c r="I39" s="165"/>
      <c r="J39" s="168">
        <f>SUM(J30:J37)</f>
        <v>0</v>
      </c>
      <c r="K39" s="169"/>
      <c r="L39" s="148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s="2" customFormat="1" ht="14.4" customHeight="1">
      <c r="A40" s="40"/>
      <c r="B40" s="170"/>
      <c r="C40" s="171"/>
      <c r="D40" s="171"/>
      <c r="E40" s="171"/>
      <c r="F40" s="171"/>
      <c r="G40" s="171"/>
      <c r="H40" s="171"/>
      <c r="I40" s="171"/>
      <c r="J40" s="171"/>
      <c r="K40" s="171"/>
      <c r="L40" s="148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4" s="2" customFormat="1" ht="6.96" customHeight="1">
      <c r="A44" s="40"/>
      <c r="B44" s="172"/>
      <c r="C44" s="173"/>
      <c r="D44" s="173"/>
      <c r="E44" s="173"/>
      <c r="F44" s="173"/>
      <c r="G44" s="173"/>
      <c r="H44" s="173"/>
      <c r="I44" s="173"/>
      <c r="J44" s="173"/>
      <c r="K44" s="173"/>
      <c r="L44" s="148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 s="2" customFormat="1" ht="24.96" customHeight="1">
      <c r="A45" s="40"/>
      <c r="B45" s="41"/>
      <c r="C45" s="25" t="s">
        <v>284</v>
      </c>
      <c r="D45" s="42"/>
      <c r="E45" s="42"/>
      <c r="F45" s="42"/>
      <c r="G45" s="42"/>
      <c r="H45" s="42"/>
      <c r="I45" s="42"/>
      <c r="J45" s="42"/>
      <c r="K45" s="42"/>
      <c r="L45" s="148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 s="2" customFormat="1" ht="6.96" customHeight="1">
      <c r="A46" s="40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148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s="2" customFormat="1" ht="12" customHeight="1">
      <c r="A47" s="40"/>
      <c r="B47" s="41"/>
      <c r="C47" s="34" t="s">
        <v>16</v>
      </c>
      <c r="D47" s="42"/>
      <c r="E47" s="42"/>
      <c r="F47" s="42"/>
      <c r="G47" s="42"/>
      <c r="H47" s="42"/>
      <c r="I47" s="42"/>
      <c r="J47" s="42"/>
      <c r="K47" s="42"/>
      <c r="L47" s="148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s="2" customFormat="1" ht="26.25" customHeight="1">
      <c r="A48" s="40"/>
      <c r="B48" s="41"/>
      <c r="C48" s="42"/>
      <c r="D48" s="42"/>
      <c r="E48" s="174" t="str">
        <f>E7</f>
        <v>PROJEKT NA STAVBU HALY PRO DEPONACI SILNIČNÍCH VOZIDEL JHV VE VOZOVNĚ STŘEŠOVICE</v>
      </c>
      <c r="F48" s="34"/>
      <c r="G48" s="34"/>
      <c r="H48" s="34"/>
      <c r="I48" s="42"/>
      <c r="J48" s="42"/>
      <c r="K48" s="42"/>
      <c r="L48" s="148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12" customHeight="1">
      <c r="A49" s="40"/>
      <c r="B49" s="41"/>
      <c r="C49" s="34" t="s">
        <v>187</v>
      </c>
      <c r="D49" s="42"/>
      <c r="E49" s="42"/>
      <c r="F49" s="42"/>
      <c r="G49" s="42"/>
      <c r="H49" s="42"/>
      <c r="I49" s="42"/>
      <c r="J49" s="42"/>
      <c r="K49" s="42"/>
      <c r="L49" s="148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16.5" customHeight="1">
      <c r="A50" s="40"/>
      <c r="B50" s="41"/>
      <c r="C50" s="42"/>
      <c r="D50" s="42"/>
      <c r="E50" s="71" t="str">
        <f>E9</f>
        <v>SO-13 - RETENČNÍ NÁDRŽ - MTP</v>
      </c>
      <c r="F50" s="42"/>
      <c r="G50" s="42"/>
      <c r="H50" s="42"/>
      <c r="I50" s="42"/>
      <c r="J50" s="42"/>
      <c r="K50" s="42"/>
      <c r="L50" s="148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2" customFormat="1" ht="6.96" customHeight="1">
      <c r="A51" s="40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148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s="2" customFormat="1" ht="12" customHeight="1">
      <c r="A52" s="40"/>
      <c r="B52" s="41"/>
      <c r="C52" s="34" t="s">
        <v>21</v>
      </c>
      <c r="D52" s="42"/>
      <c r="E52" s="42"/>
      <c r="F52" s="29" t="str">
        <f>F12</f>
        <v xml:space="preserve">Patočkova č.p. 132 a 460, Na Ořechovce č.p. 1062 </v>
      </c>
      <c r="G52" s="42"/>
      <c r="H52" s="42"/>
      <c r="I52" s="34" t="s">
        <v>23</v>
      </c>
      <c r="J52" s="74" t="str">
        <f>IF(J12="","",J12)</f>
        <v>30. 1. 2023</v>
      </c>
      <c r="K52" s="42"/>
      <c r="L52" s="148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2" customFormat="1" ht="6.96" customHeight="1">
      <c r="A53" s="40"/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148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s="2" customFormat="1" ht="15.15" customHeight="1">
      <c r="A54" s="40"/>
      <c r="B54" s="41"/>
      <c r="C54" s="34" t="s">
        <v>25</v>
      </c>
      <c r="D54" s="42"/>
      <c r="E54" s="42"/>
      <c r="F54" s="29" t="str">
        <f>E15</f>
        <v>Dopravní podnik hl. m. Prahy, akciová společnost</v>
      </c>
      <c r="G54" s="42"/>
      <c r="H54" s="42"/>
      <c r="I54" s="34" t="s">
        <v>33</v>
      </c>
      <c r="J54" s="38" t="str">
        <f>E21</f>
        <v>SAGASTA, s.r.o.</v>
      </c>
      <c r="K54" s="42"/>
      <c r="L54" s="148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s="2" customFormat="1" ht="15.15" customHeight="1">
      <c r="A55" s="40"/>
      <c r="B55" s="41"/>
      <c r="C55" s="34" t="s">
        <v>31</v>
      </c>
      <c r="D55" s="42"/>
      <c r="E55" s="42"/>
      <c r="F55" s="29" t="str">
        <f>IF(E18="","",E18)</f>
        <v>Vyplň údaj</v>
      </c>
      <c r="G55" s="42"/>
      <c r="H55" s="42"/>
      <c r="I55" s="34" t="s">
        <v>38</v>
      </c>
      <c r="J55" s="38" t="str">
        <f>E24</f>
        <v>Tomáš Krhutek</v>
      </c>
      <c r="K55" s="42"/>
      <c r="L55" s="148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s="2" customFormat="1" ht="10.32" customHeight="1">
      <c r="A56" s="40"/>
      <c r="B56" s="41"/>
      <c r="C56" s="42"/>
      <c r="D56" s="42"/>
      <c r="E56" s="42"/>
      <c r="F56" s="42"/>
      <c r="G56" s="42"/>
      <c r="H56" s="42"/>
      <c r="I56" s="42"/>
      <c r="J56" s="42"/>
      <c r="K56" s="42"/>
      <c r="L56" s="148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29.28" customHeight="1">
      <c r="A57" s="40"/>
      <c r="B57" s="41"/>
      <c r="C57" s="175" t="s">
        <v>285</v>
      </c>
      <c r="D57" s="176"/>
      <c r="E57" s="176"/>
      <c r="F57" s="176"/>
      <c r="G57" s="176"/>
      <c r="H57" s="176"/>
      <c r="I57" s="176"/>
      <c r="J57" s="177" t="s">
        <v>286</v>
      </c>
      <c r="K57" s="176"/>
      <c r="L57" s="148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0.32" customHeight="1">
      <c r="A58" s="40"/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148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22.8" customHeight="1">
      <c r="A59" s="40"/>
      <c r="B59" s="41"/>
      <c r="C59" s="178" t="s">
        <v>74</v>
      </c>
      <c r="D59" s="42"/>
      <c r="E59" s="42"/>
      <c r="F59" s="42"/>
      <c r="G59" s="42"/>
      <c r="H59" s="42"/>
      <c r="I59" s="42"/>
      <c r="J59" s="104">
        <f>J90</f>
        <v>0</v>
      </c>
      <c r="K59" s="42"/>
      <c r="L59" s="148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U59" s="19" t="s">
        <v>287</v>
      </c>
    </row>
    <row r="60" s="9" customFormat="1" ht="24.96" customHeight="1">
      <c r="A60" s="9"/>
      <c r="B60" s="179"/>
      <c r="C60" s="180"/>
      <c r="D60" s="181" t="s">
        <v>288</v>
      </c>
      <c r="E60" s="182"/>
      <c r="F60" s="182"/>
      <c r="G60" s="182"/>
      <c r="H60" s="182"/>
      <c r="I60" s="182"/>
      <c r="J60" s="183">
        <f>J91</f>
        <v>0</v>
      </c>
      <c r="K60" s="180"/>
      <c r="L60" s="184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="10" customFormat="1" ht="19.92" customHeight="1">
      <c r="A61" s="10"/>
      <c r="B61" s="185"/>
      <c r="C61" s="127"/>
      <c r="D61" s="186" t="s">
        <v>289</v>
      </c>
      <c r="E61" s="187"/>
      <c r="F61" s="187"/>
      <c r="G61" s="187"/>
      <c r="H61" s="187"/>
      <c r="I61" s="187"/>
      <c r="J61" s="188">
        <f>J92</f>
        <v>0</v>
      </c>
      <c r="K61" s="127"/>
      <c r="L61" s="189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s="10" customFormat="1" ht="19.92" customHeight="1">
      <c r="A62" s="10"/>
      <c r="B62" s="185"/>
      <c r="C62" s="127"/>
      <c r="D62" s="186" t="s">
        <v>290</v>
      </c>
      <c r="E62" s="187"/>
      <c r="F62" s="187"/>
      <c r="G62" s="187"/>
      <c r="H62" s="187"/>
      <c r="I62" s="187"/>
      <c r="J62" s="188">
        <f>J172</f>
        <v>0</v>
      </c>
      <c r="K62" s="127"/>
      <c r="L62" s="189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s="10" customFormat="1" ht="19.92" customHeight="1">
      <c r="A63" s="10"/>
      <c r="B63" s="185"/>
      <c r="C63" s="127"/>
      <c r="D63" s="186" t="s">
        <v>291</v>
      </c>
      <c r="E63" s="187"/>
      <c r="F63" s="187"/>
      <c r="G63" s="187"/>
      <c r="H63" s="187"/>
      <c r="I63" s="187"/>
      <c r="J63" s="188">
        <f>J181</f>
        <v>0</v>
      </c>
      <c r="K63" s="127"/>
      <c r="L63" s="189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 s="10" customFormat="1" ht="19.92" customHeight="1">
      <c r="A64" s="10"/>
      <c r="B64" s="185"/>
      <c r="C64" s="127"/>
      <c r="D64" s="186" t="s">
        <v>5908</v>
      </c>
      <c r="E64" s="187"/>
      <c r="F64" s="187"/>
      <c r="G64" s="187"/>
      <c r="H64" s="187"/>
      <c r="I64" s="187"/>
      <c r="J64" s="188">
        <f>J237</f>
        <v>0</v>
      </c>
      <c r="K64" s="127"/>
      <c r="L64" s="189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s="10" customFormat="1" ht="19.92" customHeight="1">
      <c r="A65" s="10"/>
      <c r="B65" s="185"/>
      <c r="C65" s="127"/>
      <c r="D65" s="186" t="s">
        <v>294</v>
      </c>
      <c r="E65" s="187"/>
      <c r="F65" s="187"/>
      <c r="G65" s="187"/>
      <c r="H65" s="187"/>
      <c r="I65" s="187"/>
      <c r="J65" s="188">
        <f>J244</f>
        <v>0</v>
      </c>
      <c r="K65" s="127"/>
      <c r="L65" s="189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s="10" customFormat="1" ht="19.92" customHeight="1">
      <c r="A66" s="10"/>
      <c r="B66" s="185"/>
      <c r="C66" s="127"/>
      <c r="D66" s="186" t="s">
        <v>295</v>
      </c>
      <c r="E66" s="187"/>
      <c r="F66" s="187"/>
      <c r="G66" s="187"/>
      <c r="H66" s="187"/>
      <c r="I66" s="187"/>
      <c r="J66" s="188">
        <f>J313</f>
        <v>0</v>
      </c>
      <c r="K66" s="127"/>
      <c r="L66" s="189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s="10" customFormat="1" ht="19.92" customHeight="1">
      <c r="A67" s="10"/>
      <c r="B67" s="185"/>
      <c r="C67" s="127"/>
      <c r="D67" s="186" t="s">
        <v>297</v>
      </c>
      <c r="E67" s="187"/>
      <c r="F67" s="187"/>
      <c r="G67" s="187"/>
      <c r="H67" s="187"/>
      <c r="I67" s="187"/>
      <c r="J67" s="188">
        <f>J321</f>
        <v>0</v>
      </c>
      <c r="K67" s="127"/>
      <c r="L67" s="189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s="9" customFormat="1" ht="24.96" customHeight="1">
      <c r="A68" s="9"/>
      <c r="B68" s="179"/>
      <c r="C68" s="180"/>
      <c r="D68" s="181" t="s">
        <v>298</v>
      </c>
      <c r="E68" s="182"/>
      <c r="F68" s="182"/>
      <c r="G68" s="182"/>
      <c r="H68" s="182"/>
      <c r="I68" s="182"/>
      <c r="J68" s="183">
        <f>J325</f>
        <v>0</v>
      </c>
      <c r="K68" s="180"/>
      <c r="L68" s="184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="10" customFormat="1" ht="19.92" customHeight="1">
      <c r="A69" s="10"/>
      <c r="B69" s="185"/>
      <c r="C69" s="127"/>
      <c r="D69" s="186" t="s">
        <v>299</v>
      </c>
      <c r="E69" s="187"/>
      <c r="F69" s="187"/>
      <c r="G69" s="187"/>
      <c r="H69" s="187"/>
      <c r="I69" s="187"/>
      <c r="J69" s="188">
        <f>J326</f>
        <v>0</v>
      </c>
      <c r="K69" s="127"/>
      <c r="L69" s="189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="10" customFormat="1" ht="19.92" customHeight="1">
      <c r="A70" s="10"/>
      <c r="B70" s="185"/>
      <c r="C70" s="127"/>
      <c r="D70" s="186" t="s">
        <v>311</v>
      </c>
      <c r="E70" s="187"/>
      <c r="F70" s="187"/>
      <c r="G70" s="187"/>
      <c r="H70" s="187"/>
      <c r="I70" s="187"/>
      <c r="J70" s="188">
        <f>J337</f>
        <v>0</v>
      </c>
      <c r="K70" s="127"/>
      <c r="L70" s="189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="2" customFormat="1" ht="21.84" customHeight="1">
      <c r="A71" s="40"/>
      <c r="B71" s="41"/>
      <c r="C71" s="42"/>
      <c r="D71" s="42"/>
      <c r="E71" s="42"/>
      <c r="F71" s="42"/>
      <c r="G71" s="42"/>
      <c r="H71" s="42"/>
      <c r="I71" s="42"/>
      <c r="J71" s="42"/>
      <c r="K71" s="42"/>
      <c r="L71" s="148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</row>
    <row r="72" s="2" customFormat="1" ht="6.96" customHeight="1">
      <c r="A72" s="40"/>
      <c r="B72" s="61"/>
      <c r="C72" s="62"/>
      <c r="D72" s="62"/>
      <c r="E72" s="62"/>
      <c r="F72" s="62"/>
      <c r="G72" s="62"/>
      <c r="H72" s="62"/>
      <c r="I72" s="62"/>
      <c r="J72" s="62"/>
      <c r="K72" s="62"/>
      <c r="L72" s="148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</row>
    <row r="76" s="2" customFormat="1" ht="6.96" customHeight="1">
      <c r="A76" s="40"/>
      <c r="B76" s="63"/>
      <c r="C76" s="64"/>
      <c r="D76" s="64"/>
      <c r="E76" s="64"/>
      <c r="F76" s="64"/>
      <c r="G76" s="64"/>
      <c r="H76" s="64"/>
      <c r="I76" s="64"/>
      <c r="J76" s="64"/>
      <c r="K76" s="64"/>
      <c r="L76" s="148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 s="2" customFormat="1" ht="24.96" customHeight="1">
      <c r="A77" s="40"/>
      <c r="B77" s="41"/>
      <c r="C77" s="25" t="s">
        <v>319</v>
      </c>
      <c r="D77" s="42"/>
      <c r="E77" s="42"/>
      <c r="F77" s="42"/>
      <c r="G77" s="42"/>
      <c r="H77" s="42"/>
      <c r="I77" s="42"/>
      <c r="J77" s="42"/>
      <c r="K77" s="42"/>
      <c r="L77" s="148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 s="2" customFormat="1" ht="6.96" customHeight="1">
      <c r="A78" s="40"/>
      <c r="B78" s="41"/>
      <c r="C78" s="42"/>
      <c r="D78" s="42"/>
      <c r="E78" s="42"/>
      <c r="F78" s="42"/>
      <c r="G78" s="42"/>
      <c r="H78" s="42"/>
      <c r="I78" s="42"/>
      <c r="J78" s="42"/>
      <c r="K78" s="42"/>
      <c r="L78" s="148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2" customFormat="1" ht="12" customHeight="1">
      <c r="A79" s="40"/>
      <c r="B79" s="41"/>
      <c r="C79" s="34" t="s">
        <v>16</v>
      </c>
      <c r="D79" s="42"/>
      <c r="E79" s="42"/>
      <c r="F79" s="42"/>
      <c r="G79" s="42"/>
      <c r="H79" s="42"/>
      <c r="I79" s="42"/>
      <c r="J79" s="42"/>
      <c r="K79" s="42"/>
      <c r="L79" s="148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26.25" customHeight="1">
      <c r="A80" s="40"/>
      <c r="B80" s="41"/>
      <c r="C80" s="42"/>
      <c r="D80" s="42"/>
      <c r="E80" s="174" t="str">
        <f>E7</f>
        <v>PROJEKT NA STAVBU HALY PRO DEPONACI SILNIČNÍCH VOZIDEL JHV VE VOZOVNĚ STŘEŠOVICE</v>
      </c>
      <c r="F80" s="34"/>
      <c r="G80" s="34"/>
      <c r="H80" s="34"/>
      <c r="I80" s="42"/>
      <c r="J80" s="42"/>
      <c r="K80" s="42"/>
      <c r="L80" s="148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12" customHeight="1">
      <c r="A81" s="40"/>
      <c r="B81" s="41"/>
      <c r="C81" s="34" t="s">
        <v>187</v>
      </c>
      <c r="D81" s="42"/>
      <c r="E81" s="42"/>
      <c r="F81" s="42"/>
      <c r="G81" s="42"/>
      <c r="H81" s="42"/>
      <c r="I81" s="42"/>
      <c r="J81" s="42"/>
      <c r="K81" s="42"/>
      <c r="L81" s="148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16.5" customHeight="1">
      <c r="A82" s="40"/>
      <c r="B82" s="41"/>
      <c r="C82" s="42"/>
      <c r="D82" s="42"/>
      <c r="E82" s="71" t="str">
        <f>E9</f>
        <v>SO-13 - RETENČNÍ NÁDRŽ - MTP</v>
      </c>
      <c r="F82" s="42"/>
      <c r="G82" s="42"/>
      <c r="H82" s="42"/>
      <c r="I82" s="42"/>
      <c r="J82" s="42"/>
      <c r="K82" s="42"/>
      <c r="L82" s="148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2" customFormat="1" ht="6.96" customHeight="1">
      <c r="A83" s="40"/>
      <c r="B83" s="41"/>
      <c r="C83" s="42"/>
      <c r="D83" s="42"/>
      <c r="E83" s="42"/>
      <c r="F83" s="42"/>
      <c r="G83" s="42"/>
      <c r="H83" s="42"/>
      <c r="I83" s="42"/>
      <c r="J83" s="42"/>
      <c r="K83" s="42"/>
      <c r="L83" s="148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="2" customFormat="1" ht="12" customHeight="1">
      <c r="A84" s="40"/>
      <c r="B84" s="41"/>
      <c r="C84" s="34" t="s">
        <v>21</v>
      </c>
      <c r="D84" s="42"/>
      <c r="E84" s="42"/>
      <c r="F84" s="29" t="str">
        <f>F12</f>
        <v xml:space="preserve">Patočkova č.p. 132 a 460, Na Ořechovce č.p. 1062 </v>
      </c>
      <c r="G84" s="42"/>
      <c r="H84" s="42"/>
      <c r="I84" s="34" t="s">
        <v>23</v>
      </c>
      <c r="J84" s="74" t="str">
        <f>IF(J12="","",J12)</f>
        <v>30. 1. 2023</v>
      </c>
      <c r="K84" s="42"/>
      <c r="L84" s="148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 s="2" customFormat="1" ht="6.96" customHeight="1">
      <c r="A85" s="40"/>
      <c r="B85" s="41"/>
      <c r="C85" s="42"/>
      <c r="D85" s="42"/>
      <c r="E85" s="42"/>
      <c r="F85" s="42"/>
      <c r="G85" s="42"/>
      <c r="H85" s="42"/>
      <c r="I85" s="42"/>
      <c r="J85" s="42"/>
      <c r="K85" s="42"/>
      <c r="L85" s="148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="2" customFormat="1" ht="15.15" customHeight="1">
      <c r="A86" s="40"/>
      <c r="B86" s="41"/>
      <c r="C86" s="34" t="s">
        <v>25</v>
      </c>
      <c r="D86" s="42"/>
      <c r="E86" s="42"/>
      <c r="F86" s="29" t="str">
        <f>E15</f>
        <v>Dopravní podnik hl. m. Prahy, akciová společnost</v>
      </c>
      <c r="G86" s="42"/>
      <c r="H86" s="42"/>
      <c r="I86" s="34" t="s">
        <v>33</v>
      </c>
      <c r="J86" s="38" t="str">
        <f>E21</f>
        <v>SAGASTA, s.r.o.</v>
      </c>
      <c r="K86" s="42"/>
      <c r="L86" s="148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15.15" customHeight="1">
      <c r="A87" s="40"/>
      <c r="B87" s="41"/>
      <c r="C87" s="34" t="s">
        <v>31</v>
      </c>
      <c r="D87" s="42"/>
      <c r="E87" s="42"/>
      <c r="F87" s="29" t="str">
        <f>IF(E18="","",E18)</f>
        <v>Vyplň údaj</v>
      </c>
      <c r="G87" s="42"/>
      <c r="H87" s="42"/>
      <c r="I87" s="34" t="s">
        <v>38</v>
      </c>
      <c r="J87" s="38" t="str">
        <f>E24</f>
        <v>Tomáš Krhutek</v>
      </c>
      <c r="K87" s="42"/>
      <c r="L87" s="148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2" customFormat="1" ht="10.32" customHeight="1">
      <c r="A88" s="40"/>
      <c r="B88" s="41"/>
      <c r="C88" s="42"/>
      <c r="D88" s="42"/>
      <c r="E88" s="42"/>
      <c r="F88" s="42"/>
      <c r="G88" s="42"/>
      <c r="H88" s="42"/>
      <c r="I88" s="42"/>
      <c r="J88" s="42"/>
      <c r="K88" s="42"/>
      <c r="L88" s="148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 s="11" customFormat="1" ht="29.28" customHeight="1">
      <c r="A89" s="190"/>
      <c r="B89" s="191"/>
      <c r="C89" s="192" t="s">
        <v>320</v>
      </c>
      <c r="D89" s="193" t="s">
        <v>61</v>
      </c>
      <c r="E89" s="193" t="s">
        <v>57</v>
      </c>
      <c r="F89" s="193" t="s">
        <v>58</v>
      </c>
      <c r="G89" s="193" t="s">
        <v>321</v>
      </c>
      <c r="H89" s="193" t="s">
        <v>322</v>
      </c>
      <c r="I89" s="193" t="s">
        <v>323</v>
      </c>
      <c r="J89" s="193" t="s">
        <v>286</v>
      </c>
      <c r="K89" s="194" t="s">
        <v>324</v>
      </c>
      <c r="L89" s="195"/>
      <c r="M89" s="94" t="s">
        <v>19</v>
      </c>
      <c r="N89" s="95" t="s">
        <v>46</v>
      </c>
      <c r="O89" s="95" t="s">
        <v>325</v>
      </c>
      <c r="P89" s="95" t="s">
        <v>326</v>
      </c>
      <c r="Q89" s="95" t="s">
        <v>327</v>
      </c>
      <c r="R89" s="95" t="s">
        <v>328</v>
      </c>
      <c r="S89" s="95" t="s">
        <v>329</v>
      </c>
      <c r="T89" s="95" t="s">
        <v>330</v>
      </c>
      <c r="U89" s="96" t="s">
        <v>331</v>
      </c>
      <c r="V89" s="190"/>
      <c r="W89" s="190"/>
      <c r="X89" s="190"/>
      <c r="Y89" s="190"/>
      <c r="Z89" s="190"/>
      <c r="AA89" s="190"/>
      <c r="AB89" s="190"/>
      <c r="AC89" s="190"/>
      <c r="AD89" s="190"/>
      <c r="AE89" s="190"/>
    </row>
    <row r="90" s="2" customFormat="1" ht="22.8" customHeight="1">
      <c r="A90" s="40"/>
      <c r="B90" s="41"/>
      <c r="C90" s="101" t="s">
        <v>332</v>
      </c>
      <c r="D90" s="42"/>
      <c r="E90" s="42"/>
      <c r="F90" s="42"/>
      <c r="G90" s="42"/>
      <c r="H90" s="42"/>
      <c r="I90" s="42"/>
      <c r="J90" s="196">
        <f>BK90</f>
        <v>0</v>
      </c>
      <c r="K90" s="42"/>
      <c r="L90" s="46"/>
      <c r="M90" s="97"/>
      <c r="N90" s="197"/>
      <c r="O90" s="98"/>
      <c r="P90" s="198">
        <f>P91+P325</f>
        <v>0</v>
      </c>
      <c r="Q90" s="98"/>
      <c r="R90" s="198">
        <f>R91+R325</f>
        <v>546.93074646504795</v>
      </c>
      <c r="S90" s="98"/>
      <c r="T90" s="198">
        <f>T91+T325</f>
        <v>0</v>
      </c>
      <c r="U90" s="99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T90" s="19" t="s">
        <v>75</v>
      </c>
      <c r="AU90" s="19" t="s">
        <v>287</v>
      </c>
      <c r="BK90" s="199">
        <f>BK91+BK325</f>
        <v>0</v>
      </c>
    </row>
    <row r="91" s="12" customFormat="1" ht="25.92" customHeight="1">
      <c r="A91" s="12"/>
      <c r="B91" s="200"/>
      <c r="C91" s="201"/>
      <c r="D91" s="202" t="s">
        <v>75</v>
      </c>
      <c r="E91" s="203" t="s">
        <v>333</v>
      </c>
      <c r="F91" s="203" t="s">
        <v>334</v>
      </c>
      <c r="G91" s="201"/>
      <c r="H91" s="201"/>
      <c r="I91" s="204"/>
      <c r="J91" s="205">
        <f>BK91</f>
        <v>0</v>
      </c>
      <c r="K91" s="201"/>
      <c r="L91" s="206"/>
      <c r="M91" s="207"/>
      <c r="N91" s="208"/>
      <c r="O91" s="208"/>
      <c r="P91" s="209">
        <f>P92+P172+P181+P237+P244+P313+P321</f>
        <v>0</v>
      </c>
      <c r="Q91" s="208"/>
      <c r="R91" s="209">
        <f>R92+R172+R181+R237+R244+R313+R321</f>
        <v>544.89164746504798</v>
      </c>
      <c r="S91" s="208"/>
      <c r="T91" s="209">
        <f>T92+T172+T181+T237+T244+T313+T321</f>
        <v>0</v>
      </c>
      <c r="U91" s="210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R91" s="211" t="s">
        <v>83</v>
      </c>
      <c r="AT91" s="212" t="s">
        <v>75</v>
      </c>
      <c r="AU91" s="212" t="s">
        <v>76</v>
      </c>
      <c r="AY91" s="211" t="s">
        <v>335</v>
      </c>
      <c r="BK91" s="213">
        <f>BK92+BK172+BK181+BK237+BK244+BK313+BK321</f>
        <v>0</v>
      </c>
    </row>
    <row r="92" s="12" customFormat="1" ht="22.8" customHeight="1">
      <c r="A92" s="12"/>
      <c r="B92" s="200"/>
      <c r="C92" s="201"/>
      <c r="D92" s="202" t="s">
        <v>75</v>
      </c>
      <c r="E92" s="214" t="s">
        <v>83</v>
      </c>
      <c r="F92" s="214" t="s">
        <v>336</v>
      </c>
      <c r="G92" s="201"/>
      <c r="H92" s="201"/>
      <c r="I92" s="204"/>
      <c r="J92" s="215">
        <f>BK92</f>
        <v>0</v>
      </c>
      <c r="K92" s="201"/>
      <c r="L92" s="206"/>
      <c r="M92" s="207"/>
      <c r="N92" s="208"/>
      <c r="O92" s="208"/>
      <c r="P92" s="209">
        <f>SUM(P93:P171)</f>
        <v>0</v>
      </c>
      <c r="Q92" s="208"/>
      <c r="R92" s="209">
        <f>SUM(R93:R171)</f>
        <v>244.78603999999999</v>
      </c>
      <c r="S92" s="208"/>
      <c r="T92" s="209">
        <f>SUM(T93:T171)</f>
        <v>0</v>
      </c>
      <c r="U92" s="210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R92" s="211" t="s">
        <v>83</v>
      </c>
      <c r="AT92" s="212" t="s">
        <v>75</v>
      </c>
      <c r="AU92" s="212" t="s">
        <v>83</v>
      </c>
      <c r="AY92" s="211" t="s">
        <v>335</v>
      </c>
      <c r="BK92" s="213">
        <f>SUM(BK93:BK171)</f>
        <v>0</v>
      </c>
    </row>
    <row r="93" s="2" customFormat="1" ht="21.75" customHeight="1">
      <c r="A93" s="40"/>
      <c r="B93" s="41"/>
      <c r="C93" s="216" t="s">
        <v>83</v>
      </c>
      <c r="D93" s="216" t="s">
        <v>337</v>
      </c>
      <c r="E93" s="217" t="s">
        <v>6936</v>
      </c>
      <c r="F93" s="218" t="s">
        <v>6937</v>
      </c>
      <c r="G93" s="219" t="s">
        <v>388</v>
      </c>
      <c r="H93" s="220">
        <v>23.5</v>
      </c>
      <c r="I93" s="221"/>
      <c r="J93" s="222">
        <f>ROUND(I93*H93,2)</f>
        <v>0</v>
      </c>
      <c r="K93" s="218" t="s">
        <v>19</v>
      </c>
      <c r="L93" s="46"/>
      <c r="M93" s="223" t="s">
        <v>19</v>
      </c>
      <c r="N93" s="224" t="s">
        <v>47</v>
      </c>
      <c r="O93" s="86"/>
      <c r="P93" s="225">
        <f>O93*H93</f>
        <v>0</v>
      </c>
      <c r="Q93" s="225">
        <v>0</v>
      </c>
      <c r="R93" s="225">
        <f>Q93*H93</f>
        <v>0</v>
      </c>
      <c r="S93" s="225">
        <v>0</v>
      </c>
      <c r="T93" s="225">
        <f>S93*H93</f>
        <v>0</v>
      </c>
      <c r="U93" s="226" t="s">
        <v>19</v>
      </c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R93" s="227" t="s">
        <v>103</v>
      </c>
      <c r="AT93" s="227" t="s">
        <v>337</v>
      </c>
      <c r="AU93" s="227" t="s">
        <v>85</v>
      </c>
      <c r="AY93" s="19" t="s">
        <v>335</v>
      </c>
      <c r="BE93" s="228">
        <f>IF(N93="základní",J93,0)</f>
        <v>0</v>
      </c>
      <c r="BF93" s="228">
        <f>IF(N93="snížená",J93,0)</f>
        <v>0</v>
      </c>
      <c r="BG93" s="228">
        <f>IF(N93="zákl. přenesená",J93,0)</f>
        <v>0</v>
      </c>
      <c r="BH93" s="228">
        <f>IF(N93="sníž. přenesená",J93,0)</f>
        <v>0</v>
      </c>
      <c r="BI93" s="228">
        <f>IF(N93="nulová",J93,0)</f>
        <v>0</v>
      </c>
      <c r="BJ93" s="19" t="s">
        <v>83</v>
      </c>
      <c r="BK93" s="228">
        <f>ROUND(I93*H93,2)</f>
        <v>0</v>
      </c>
      <c r="BL93" s="19" t="s">
        <v>103</v>
      </c>
      <c r="BM93" s="227" t="s">
        <v>6938</v>
      </c>
    </row>
    <row r="94" s="2" customFormat="1">
      <c r="A94" s="40"/>
      <c r="B94" s="41"/>
      <c r="C94" s="42"/>
      <c r="D94" s="229" t="s">
        <v>343</v>
      </c>
      <c r="E94" s="42"/>
      <c r="F94" s="230" t="s">
        <v>6937</v>
      </c>
      <c r="G94" s="42"/>
      <c r="H94" s="42"/>
      <c r="I94" s="231"/>
      <c r="J94" s="42"/>
      <c r="K94" s="42"/>
      <c r="L94" s="46"/>
      <c r="M94" s="232"/>
      <c r="N94" s="233"/>
      <c r="O94" s="86"/>
      <c r="P94" s="86"/>
      <c r="Q94" s="86"/>
      <c r="R94" s="86"/>
      <c r="S94" s="86"/>
      <c r="T94" s="86"/>
      <c r="U94" s="87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T94" s="19" t="s">
        <v>343</v>
      </c>
      <c r="AU94" s="19" t="s">
        <v>85</v>
      </c>
    </row>
    <row r="95" s="2" customFormat="1">
      <c r="A95" s="40"/>
      <c r="B95" s="41"/>
      <c r="C95" s="42"/>
      <c r="D95" s="229" t="s">
        <v>928</v>
      </c>
      <c r="E95" s="42"/>
      <c r="F95" s="289" t="s">
        <v>6939</v>
      </c>
      <c r="G95" s="42"/>
      <c r="H95" s="42"/>
      <c r="I95" s="231"/>
      <c r="J95" s="42"/>
      <c r="K95" s="42"/>
      <c r="L95" s="46"/>
      <c r="M95" s="232"/>
      <c r="N95" s="233"/>
      <c r="O95" s="86"/>
      <c r="P95" s="86"/>
      <c r="Q95" s="86"/>
      <c r="R95" s="86"/>
      <c r="S95" s="86"/>
      <c r="T95" s="86"/>
      <c r="U95" s="87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T95" s="19" t="s">
        <v>928</v>
      </c>
      <c r="AU95" s="19" t="s">
        <v>85</v>
      </c>
    </row>
    <row r="96" s="2" customFormat="1" ht="16.5" customHeight="1">
      <c r="A96" s="40"/>
      <c r="B96" s="41"/>
      <c r="C96" s="216" t="s">
        <v>99</v>
      </c>
      <c r="D96" s="216" t="s">
        <v>337</v>
      </c>
      <c r="E96" s="217" t="s">
        <v>6940</v>
      </c>
      <c r="F96" s="218" t="s">
        <v>6941</v>
      </c>
      <c r="G96" s="219" t="s">
        <v>388</v>
      </c>
      <c r="H96" s="220">
        <v>173</v>
      </c>
      <c r="I96" s="221"/>
      <c r="J96" s="222">
        <f>ROUND(I96*H96,2)</f>
        <v>0</v>
      </c>
      <c r="K96" s="218" t="s">
        <v>341</v>
      </c>
      <c r="L96" s="46"/>
      <c r="M96" s="223" t="s">
        <v>19</v>
      </c>
      <c r="N96" s="224" t="s">
        <v>47</v>
      </c>
      <c r="O96" s="86"/>
      <c r="P96" s="225">
        <f>O96*H96</f>
        <v>0</v>
      </c>
      <c r="Q96" s="225">
        <v>0</v>
      </c>
      <c r="R96" s="225">
        <f>Q96*H96</f>
        <v>0</v>
      </c>
      <c r="S96" s="225">
        <v>0</v>
      </c>
      <c r="T96" s="225">
        <f>S96*H96</f>
        <v>0</v>
      </c>
      <c r="U96" s="226" t="s">
        <v>19</v>
      </c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R96" s="227" t="s">
        <v>103</v>
      </c>
      <c r="AT96" s="227" t="s">
        <v>337</v>
      </c>
      <c r="AU96" s="227" t="s">
        <v>85</v>
      </c>
      <c r="AY96" s="19" t="s">
        <v>335</v>
      </c>
      <c r="BE96" s="228">
        <f>IF(N96="základní",J96,0)</f>
        <v>0</v>
      </c>
      <c r="BF96" s="228">
        <f>IF(N96="snížená",J96,0)</f>
        <v>0</v>
      </c>
      <c r="BG96" s="228">
        <f>IF(N96="zákl. přenesená",J96,0)</f>
        <v>0</v>
      </c>
      <c r="BH96" s="228">
        <f>IF(N96="sníž. přenesená",J96,0)</f>
        <v>0</v>
      </c>
      <c r="BI96" s="228">
        <f>IF(N96="nulová",J96,0)</f>
        <v>0</v>
      </c>
      <c r="BJ96" s="19" t="s">
        <v>83</v>
      </c>
      <c r="BK96" s="228">
        <f>ROUND(I96*H96,2)</f>
        <v>0</v>
      </c>
      <c r="BL96" s="19" t="s">
        <v>103</v>
      </c>
      <c r="BM96" s="227" t="s">
        <v>6942</v>
      </c>
    </row>
    <row r="97" s="2" customFormat="1">
      <c r="A97" s="40"/>
      <c r="B97" s="41"/>
      <c r="C97" s="42"/>
      <c r="D97" s="229" t="s">
        <v>343</v>
      </c>
      <c r="E97" s="42"/>
      <c r="F97" s="230" t="s">
        <v>6943</v>
      </c>
      <c r="G97" s="42"/>
      <c r="H97" s="42"/>
      <c r="I97" s="231"/>
      <c r="J97" s="42"/>
      <c r="K97" s="42"/>
      <c r="L97" s="46"/>
      <c r="M97" s="232"/>
      <c r="N97" s="233"/>
      <c r="O97" s="86"/>
      <c r="P97" s="86"/>
      <c r="Q97" s="86"/>
      <c r="R97" s="86"/>
      <c r="S97" s="86"/>
      <c r="T97" s="86"/>
      <c r="U97" s="87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T97" s="19" t="s">
        <v>343</v>
      </c>
      <c r="AU97" s="19" t="s">
        <v>85</v>
      </c>
    </row>
    <row r="98" s="2" customFormat="1">
      <c r="A98" s="40"/>
      <c r="B98" s="41"/>
      <c r="C98" s="42"/>
      <c r="D98" s="234" t="s">
        <v>345</v>
      </c>
      <c r="E98" s="42"/>
      <c r="F98" s="235" t="s">
        <v>6944</v>
      </c>
      <c r="G98" s="42"/>
      <c r="H98" s="42"/>
      <c r="I98" s="231"/>
      <c r="J98" s="42"/>
      <c r="K98" s="42"/>
      <c r="L98" s="46"/>
      <c r="M98" s="232"/>
      <c r="N98" s="233"/>
      <c r="O98" s="86"/>
      <c r="P98" s="86"/>
      <c r="Q98" s="86"/>
      <c r="R98" s="86"/>
      <c r="S98" s="86"/>
      <c r="T98" s="86"/>
      <c r="U98" s="87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T98" s="19" t="s">
        <v>345</v>
      </c>
      <c r="AU98" s="19" t="s">
        <v>85</v>
      </c>
    </row>
    <row r="99" s="13" customFormat="1">
      <c r="A99" s="13"/>
      <c r="B99" s="236"/>
      <c r="C99" s="237"/>
      <c r="D99" s="229" t="s">
        <v>347</v>
      </c>
      <c r="E99" s="238" t="s">
        <v>19</v>
      </c>
      <c r="F99" s="239" t="s">
        <v>6945</v>
      </c>
      <c r="G99" s="237"/>
      <c r="H99" s="240">
        <v>173</v>
      </c>
      <c r="I99" s="241"/>
      <c r="J99" s="237"/>
      <c r="K99" s="237"/>
      <c r="L99" s="242"/>
      <c r="M99" s="243"/>
      <c r="N99" s="244"/>
      <c r="O99" s="244"/>
      <c r="P99" s="244"/>
      <c r="Q99" s="244"/>
      <c r="R99" s="244"/>
      <c r="S99" s="244"/>
      <c r="T99" s="244"/>
      <c r="U99" s="245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T99" s="246" t="s">
        <v>347</v>
      </c>
      <c r="AU99" s="246" t="s">
        <v>85</v>
      </c>
      <c r="AV99" s="13" t="s">
        <v>85</v>
      </c>
      <c r="AW99" s="13" t="s">
        <v>37</v>
      </c>
      <c r="AX99" s="13" t="s">
        <v>76</v>
      </c>
      <c r="AY99" s="246" t="s">
        <v>335</v>
      </c>
    </row>
    <row r="100" s="15" customFormat="1">
      <c r="A100" s="15"/>
      <c r="B100" s="267"/>
      <c r="C100" s="268"/>
      <c r="D100" s="229" t="s">
        <v>347</v>
      </c>
      <c r="E100" s="269" t="s">
        <v>19</v>
      </c>
      <c r="F100" s="270" t="s">
        <v>462</v>
      </c>
      <c r="G100" s="268"/>
      <c r="H100" s="271">
        <v>173</v>
      </c>
      <c r="I100" s="272"/>
      <c r="J100" s="268"/>
      <c r="K100" s="268"/>
      <c r="L100" s="273"/>
      <c r="M100" s="274"/>
      <c r="N100" s="275"/>
      <c r="O100" s="275"/>
      <c r="P100" s="275"/>
      <c r="Q100" s="275"/>
      <c r="R100" s="275"/>
      <c r="S100" s="275"/>
      <c r="T100" s="275"/>
      <c r="U100" s="276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T100" s="277" t="s">
        <v>347</v>
      </c>
      <c r="AU100" s="277" t="s">
        <v>85</v>
      </c>
      <c r="AV100" s="15" t="s">
        <v>103</v>
      </c>
      <c r="AW100" s="15" t="s">
        <v>37</v>
      </c>
      <c r="AX100" s="15" t="s">
        <v>83</v>
      </c>
      <c r="AY100" s="277" t="s">
        <v>335</v>
      </c>
    </row>
    <row r="101" s="2" customFormat="1" ht="24.15" customHeight="1">
      <c r="A101" s="40"/>
      <c r="B101" s="41"/>
      <c r="C101" s="216" t="s">
        <v>85</v>
      </c>
      <c r="D101" s="216" t="s">
        <v>337</v>
      </c>
      <c r="E101" s="217" t="s">
        <v>6946</v>
      </c>
      <c r="F101" s="218" t="s">
        <v>6947</v>
      </c>
      <c r="G101" s="219" t="s">
        <v>351</v>
      </c>
      <c r="H101" s="220">
        <v>81.439999999999998</v>
      </c>
      <c r="I101" s="221"/>
      <c r="J101" s="222">
        <f>ROUND(I101*H101,2)</f>
        <v>0</v>
      </c>
      <c r="K101" s="218" t="s">
        <v>19</v>
      </c>
      <c r="L101" s="46"/>
      <c r="M101" s="223" t="s">
        <v>19</v>
      </c>
      <c r="N101" s="224" t="s">
        <v>47</v>
      </c>
      <c r="O101" s="86"/>
      <c r="P101" s="225">
        <f>O101*H101</f>
        <v>0</v>
      </c>
      <c r="Q101" s="225">
        <v>0</v>
      </c>
      <c r="R101" s="225">
        <f>Q101*H101</f>
        <v>0</v>
      </c>
      <c r="S101" s="225">
        <v>0</v>
      </c>
      <c r="T101" s="225">
        <f>S101*H101</f>
        <v>0</v>
      </c>
      <c r="U101" s="226" t="s">
        <v>19</v>
      </c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R101" s="227" t="s">
        <v>103</v>
      </c>
      <c r="AT101" s="227" t="s">
        <v>337</v>
      </c>
      <c r="AU101" s="227" t="s">
        <v>85</v>
      </c>
      <c r="AY101" s="19" t="s">
        <v>335</v>
      </c>
      <c r="BE101" s="228">
        <f>IF(N101="základní",J101,0)</f>
        <v>0</v>
      </c>
      <c r="BF101" s="228">
        <f>IF(N101="snížená",J101,0)</f>
        <v>0</v>
      </c>
      <c r="BG101" s="228">
        <f>IF(N101="zákl. přenesená",J101,0)</f>
        <v>0</v>
      </c>
      <c r="BH101" s="228">
        <f>IF(N101="sníž. přenesená",J101,0)</f>
        <v>0</v>
      </c>
      <c r="BI101" s="228">
        <f>IF(N101="nulová",J101,0)</f>
        <v>0</v>
      </c>
      <c r="BJ101" s="19" t="s">
        <v>83</v>
      </c>
      <c r="BK101" s="228">
        <f>ROUND(I101*H101,2)</f>
        <v>0</v>
      </c>
      <c r="BL101" s="19" t="s">
        <v>103</v>
      </c>
      <c r="BM101" s="227" t="s">
        <v>6948</v>
      </c>
    </row>
    <row r="102" s="2" customFormat="1">
      <c r="A102" s="40"/>
      <c r="B102" s="41"/>
      <c r="C102" s="42"/>
      <c r="D102" s="229" t="s">
        <v>343</v>
      </c>
      <c r="E102" s="42"/>
      <c r="F102" s="230" t="s">
        <v>6947</v>
      </c>
      <c r="G102" s="42"/>
      <c r="H102" s="42"/>
      <c r="I102" s="231"/>
      <c r="J102" s="42"/>
      <c r="K102" s="42"/>
      <c r="L102" s="46"/>
      <c r="M102" s="232"/>
      <c r="N102" s="233"/>
      <c r="O102" s="86"/>
      <c r="P102" s="86"/>
      <c r="Q102" s="86"/>
      <c r="R102" s="86"/>
      <c r="S102" s="86"/>
      <c r="T102" s="86"/>
      <c r="U102" s="87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T102" s="19" t="s">
        <v>343</v>
      </c>
      <c r="AU102" s="19" t="s">
        <v>85</v>
      </c>
    </row>
    <row r="103" s="2" customFormat="1">
      <c r="A103" s="40"/>
      <c r="B103" s="41"/>
      <c r="C103" s="42"/>
      <c r="D103" s="229" t="s">
        <v>928</v>
      </c>
      <c r="E103" s="42"/>
      <c r="F103" s="289" t="s">
        <v>6949</v>
      </c>
      <c r="G103" s="42"/>
      <c r="H103" s="42"/>
      <c r="I103" s="231"/>
      <c r="J103" s="42"/>
      <c r="K103" s="42"/>
      <c r="L103" s="46"/>
      <c r="M103" s="232"/>
      <c r="N103" s="233"/>
      <c r="O103" s="86"/>
      <c r="P103" s="86"/>
      <c r="Q103" s="86"/>
      <c r="R103" s="86"/>
      <c r="S103" s="86"/>
      <c r="T103" s="86"/>
      <c r="U103" s="87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T103" s="19" t="s">
        <v>928</v>
      </c>
      <c r="AU103" s="19" t="s">
        <v>85</v>
      </c>
    </row>
    <row r="104" s="2" customFormat="1" ht="16.5" customHeight="1">
      <c r="A104" s="40"/>
      <c r="B104" s="41"/>
      <c r="C104" s="216" t="s">
        <v>103</v>
      </c>
      <c r="D104" s="216" t="s">
        <v>337</v>
      </c>
      <c r="E104" s="217" t="s">
        <v>6950</v>
      </c>
      <c r="F104" s="218" t="s">
        <v>6951</v>
      </c>
      <c r="G104" s="219" t="s">
        <v>351</v>
      </c>
      <c r="H104" s="220">
        <v>415.79500000000002</v>
      </c>
      <c r="I104" s="221"/>
      <c r="J104" s="222">
        <f>ROUND(I104*H104,2)</f>
        <v>0</v>
      </c>
      <c r="K104" s="218" t="s">
        <v>341</v>
      </c>
      <c r="L104" s="46"/>
      <c r="M104" s="223" t="s">
        <v>19</v>
      </c>
      <c r="N104" s="224" t="s">
        <v>47</v>
      </c>
      <c r="O104" s="86"/>
      <c r="P104" s="225">
        <f>O104*H104</f>
        <v>0</v>
      </c>
      <c r="Q104" s="225">
        <v>0</v>
      </c>
      <c r="R104" s="225">
        <f>Q104*H104</f>
        <v>0</v>
      </c>
      <c r="S104" s="225">
        <v>0</v>
      </c>
      <c r="T104" s="225">
        <f>S104*H104</f>
        <v>0</v>
      </c>
      <c r="U104" s="226" t="s">
        <v>19</v>
      </c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R104" s="227" t="s">
        <v>103</v>
      </c>
      <c r="AT104" s="227" t="s">
        <v>337</v>
      </c>
      <c r="AU104" s="227" t="s">
        <v>85</v>
      </c>
      <c r="AY104" s="19" t="s">
        <v>335</v>
      </c>
      <c r="BE104" s="228">
        <f>IF(N104="základní",J104,0)</f>
        <v>0</v>
      </c>
      <c r="BF104" s="228">
        <f>IF(N104="snížená",J104,0)</f>
        <v>0</v>
      </c>
      <c r="BG104" s="228">
        <f>IF(N104="zákl. přenesená",J104,0)</f>
        <v>0</v>
      </c>
      <c r="BH104" s="228">
        <f>IF(N104="sníž. přenesená",J104,0)</f>
        <v>0</v>
      </c>
      <c r="BI104" s="228">
        <f>IF(N104="nulová",J104,0)</f>
        <v>0</v>
      </c>
      <c r="BJ104" s="19" t="s">
        <v>83</v>
      </c>
      <c r="BK104" s="228">
        <f>ROUND(I104*H104,2)</f>
        <v>0</v>
      </c>
      <c r="BL104" s="19" t="s">
        <v>103</v>
      </c>
      <c r="BM104" s="227" t="s">
        <v>6952</v>
      </c>
    </row>
    <row r="105" s="2" customFormat="1">
      <c r="A105" s="40"/>
      <c r="B105" s="41"/>
      <c r="C105" s="42"/>
      <c r="D105" s="229" t="s">
        <v>343</v>
      </c>
      <c r="E105" s="42"/>
      <c r="F105" s="230" t="s">
        <v>6953</v>
      </c>
      <c r="G105" s="42"/>
      <c r="H105" s="42"/>
      <c r="I105" s="231"/>
      <c r="J105" s="42"/>
      <c r="K105" s="42"/>
      <c r="L105" s="46"/>
      <c r="M105" s="232"/>
      <c r="N105" s="233"/>
      <c r="O105" s="86"/>
      <c r="P105" s="86"/>
      <c r="Q105" s="86"/>
      <c r="R105" s="86"/>
      <c r="S105" s="86"/>
      <c r="T105" s="86"/>
      <c r="U105" s="87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T105" s="19" t="s">
        <v>343</v>
      </c>
      <c r="AU105" s="19" t="s">
        <v>85</v>
      </c>
    </row>
    <row r="106" s="2" customFormat="1">
      <c r="A106" s="40"/>
      <c r="B106" s="41"/>
      <c r="C106" s="42"/>
      <c r="D106" s="234" t="s">
        <v>345</v>
      </c>
      <c r="E106" s="42"/>
      <c r="F106" s="235" t="s">
        <v>6954</v>
      </c>
      <c r="G106" s="42"/>
      <c r="H106" s="42"/>
      <c r="I106" s="231"/>
      <c r="J106" s="42"/>
      <c r="K106" s="42"/>
      <c r="L106" s="46"/>
      <c r="M106" s="232"/>
      <c r="N106" s="233"/>
      <c r="O106" s="86"/>
      <c r="P106" s="86"/>
      <c r="Q106" s="86"/>
      <c r="R106" s="86"/>
      <c r="S106" s="86"/>
      <c r="T106" s="86"/>
      <c r="U106" s="87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T106" s="19" t="s">
        <v>345</v>
      </c>
      <c r="AU106" s="19" t="s">
        <v>85</v>
      </c>
    </row>
    <row r="107" s="13" customFormat="1">
      <c r="A107" s="13"/>
      <c r="B107" s="236"/>
      <c r="C107" s="237"/>
      <c r="D107" s="229" t="s">
        <v>347</v>
      </c>
      <c r="E107" s="238" t="s">
        <v>19</v>
      </c>
      <c r="F107" s="239" t="s">
        <v>6955</v>
      </c>
      <c r="G107" s="237"/>
      <c r="H107" s="240">
        <v>415.79500000000002</v>
      </c>
      <c r="I107" s="241"/>
      <c r="J107" s="237"/>
      <c r="K107" s="237"/>
      <c r="L107" s="242"/>
      <c r="M107" s="243"/>
      <c r="N107" s="244"/>
      <c r="O107" s="244"/>
      <c r="P107" s="244"/>
      <c r="Q107" s="244"/>
      <c r="R107" s="244"/>
      <c r="S107" s="244"/>
      <c r="T107" s="244"/>
      <c r="U107" s="245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T107" s="246" t="s">
        <v>347</v>
      </c>
      <c r="AU107" s="246" t="s">
        <v>85</v>
      </c>
      <c r="AV107" s="13" t="s">
        <v>85</v>
      </c>
      <c r="AW107" s="13" t="s">
        <v>37</v>
      </c>
      <c r="AX107" s="13" t="s">
        <v>76</v>
      </c>
      <c r="AY107" s="246" t="s">
        <v>335</v>
      </c>
    </row>
    <row r="108" s="15" customFormat="1">
      <c r="A108" s="15"/>
      <c r="B108" s="267"/>
      <c r="C108" s="268"/>
      <c r="D108" s="229" t="s">
        <v>347</v>
      </c>
      <c r="E108" s="269" t="s">
        <v>19</v>
      </c>
      <c r="F108" s="270" t="s">
        <v>462</v>
      </c>
      <c r="G108" s="268"/>
      <c r="H108" s="271">
        <v>415.79500000000002</v>
      </c>
      <c r="I108" s="272"/>
      <c r="J108" s="268"/>
      <c r="K108" s="268"/>
      <c r="L108" s="273"/>
      <c r="M108" s="274"/>
      <c r="N108" s="275"/>
      <c r="O108" s="275"/>
      <c r="P108" s="275"/>
      <c r="Q108" s="275"/>
      <c r="R108" s="275"/>
      <c r="S108" s="275"/>
      <c r="T108" s="275"/>
      <c r="U108" s="276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T108" s="277" t="s">
        <v>347</v>
      </c>
      <c r="AU108" s="277" t="s">
        <v>85</v>
      </c>
      <c r="AV108" s="15" t="s">
        <v>103</v>
      </c>
      <c r="AW108" s="15" t="s">
        <v>37</v>
      </c>
      <c r="AX108" s="15" t="s">
        <v>83</v>
      </c>
      <c r="AY108" s="277" t="s">
        <v>335</v>
      </c>
    </row>
    <row r="109" s="2" customFormat="1" ht="21.75" customHeight="1">
      <c r="A109" s="40"/>
      <c r="B109" s="41"/>
      <c r="C109" s="216" t="s">
        <v>369</v>
      </c>
      <c r="D109" s="216" t="s">
        <v>337</v>
      </c>
      <c r="E109" s="217" t="s">
        <v>6801</v>
      </c>
      <c r="F109" s="218" t="s">
        <v>6802</v>
      </c>
      <c r="G109" s="219" t="s">
        <v>351</v>
      </c>
      <c r="H109" s="220">
        <v>138.24000000000001</v>
      </c>
      <c r="I109" s="221"/>
      <c r="J109" s="222">
        <f>ROUND(I109*H109,2)</f>
        <v>0</v>
      </c>
      <c r="K109" s="218" t="s">
        <v>341</v>
      </c>
      <c r="L109" s="46"/>
      <c r="M109" s="223" t="s">
        <v>19</v>
      </c>
      <c r="N109" s="224" t="s">
        <v>47</v>
      </c>
      <c r="O109" s="86"/>
      <c r="P109" s="225">
        <f>O109*H109</f>
        <v>0</v>
      </c>
      <c r="Q109" s="225">
        <v>0</v>
      </c>
      <c r="R109" s="225">
        <f>Q109*H109</f>
        <v>0</v>
      </c>
      <c r="S109" s="225">
        <v>0</v>
      </c>
      <c r="T109" s="225">
        <f>S109*H109</f>
        <v>0</v>
      </c>
      <c r="U109" s="226" t="s">
        <v>19</v>
      </c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R109" s="227" t="s">
        <v>103</v>
      </c>
      <c r="AT109" s="227" t="s">
        <v>337</v>
      </c>
      <c r="AU109" s="227" t="s">
        <v>85</v>
      </c>
      <c r="AY109" s="19" t="s">
        <v>335</v>
      </c>
      <c r="BE109" s="228">
        <f>IF(N109="základní",J109,0)</f>
        <v>0</v>
      </c>
      <c r="BF109" s="228">
        <f>IF(N109="snížená",J109,0)</f>
        <v>0</v>
      </c>
      <c r="BG109" s="228">
        <f>IF(N109="zákl. přenesená",J109,0)</f>
        <v>0</v>
      </c>
      <c r="BH109" s="228">
        <f>IF(N109="sníž. přenesená",J109,0)</f>
        <v>0</v>
      </c>
      <c r="BI109" s="228">
        <f>IF(N109="nulová",J109,0)</f>
        <v>0</v>
      </c>
      <c r="BJ109" s="19" t="s">
        <v>83</v>
      </c>
      <c r="BK109" s="228">
        <f>ROUND(I109*H109,2)</f>
        <v>0</v>
      </c>
      <c r="BL109" s="19" t="s">
        <v>103</v>
      </c>
      <c r="BM109" s="227" t="s">
        <v>6956</v>
      </c>
    </row>
    <row r="110" s="2" customFormat="1">
      <c r="A110" s="40"/>
      <c r="B110" s="41"/>
      <c r="C110" s="42"/>
      <c r="D110" s="229" t="s">
        <v>343</v>
      </c>
      <c r="E110" s="42"/>
      <c r="F110" s="230" t="s">
        <v>6803</v>
      </c>
      <c r="G110" s="42"/>
      <c r="H110" s="42"/>
      <c r="I110" s="231"/>
      <c r="J110" s="42"/>
      <c r="K110" s="42"/>
      <c r="L110" s="46"/>
      <c r="M110" s="232"/>
      <c r="N110" s="233"/>
      <c r="O110" s="86"/>
      <c r="P110" s="86"/>
      <c r="Q110" s="86"/>
      <c r="R110" s="86"/>
      <c r="S110" s="86"/>
      <c r="T110" s="86"/>
      <c r="U110" s="87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T110" s="19" t="s">
        <v>343</v>
      </c>
      <c r="AU110" s="19" t="s">
        <v>85</v>
      </c>
    </row>
    <row r="111" s="2" customFormat="1">
      <c r="A111" s="40"/>
      <c r="B111" s="41"/>
      <c r="C111" s="42"/>
      <c r="D111" s="234" t="s">
        <v>345</v>
      </c>
      <c r="E111" s="42"/>
      <c r="F111" s="235" t="s">
        <v>6804</v>
      </c>
      <c r="G111" s="42"/>
      <c r="H111" s="42"/>
      <c r="I111" s="231"/>
      <c r="J111" s="42"/>
      <c r="K111" s="42"/>
      <c r="L111" s="46"/>
      <c r="M111" s="232"/>
      <c r="N111" s="233"/>
      <c r="O111" s="86"/>
      <c r="P111" s="86"/>
      <c r="Q111" s="86"/>
      <c r="R111" s="86"/>
      <c r="S111" s="86"/>
      <c r="T111" s="86"/>
      <c r="U111" s="87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T111" s="19" t="s">
        <v>345</v>
      </c>
      <c r="AU111" s="19" t="s">
        <v>85</v>
      </c>
    </row>
    <row r="112" s="14" customFormat="1">
      <c r="A112" s="14"/>
      <c r="B112" s="247"/>
      <c r="C112" s="248"/>
      <c r="D112" s="229" t="s">
        <v>347</v>
      </c>
      <c r="E112" s="249" t="s">
        <v>19</v>
      </c>
      <c r="F112" s="250" t="s">
        <v>6805</v>
      </c>
      <c r="G112" s="248"/>
      <c r="H112" s="249" t="s">
        <v>19</v>
      </c>
      <c r="I112" s="251"/>
      <c r="J112" s="248"/>
      <c r="K112" s="248"/>
      <c r="L112" s="252"/>
      <c r="M112" s="253"/>
      <c r="N112" s="254"/>
      <c r="O112" s="254"/>
      <c r="P112" s="254"/>
      <c r="Q112" s="254"/>
      <c r="R112" s="254"/>
      <c r="S112" s="254"/>
      <c r="T112" s="254"/>
      <c r="U112" s="255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T112" s="256" t="s">
        <v>347</v>
      </c>
      <c r="AU112" s="256" t="s">
        <v>85</v>
      </c>
      <c r="AV112" s="14" t="s">
        <v>83</v>
      </c>
      <c r="AW112" s="14" t="s">
        <v>37</v>
      </c>
      <c r="AX112" s="14" t="s">
        <v>76</v>
      </c>
      <c r="AY112" s="256" t="s">
        <v>335</v>
      </c>
    </row>
    <row r="113" s="13" customFormat="1">
      <c r="A113" s="13"/>
      <c r="B113" s="236"/>
      <c r="C113" s="237"/>
      <c r="D113" s="229" t="s">
        <v>347</v>
      </c>
      <c r="E113" s="238" t="s">
        <v>19</v>
      </c>
      <c r="F113" s="239" t="s">
        <v>6957</v>
      </c>
      <c r="G113" s="237"/>
      <c r="H113" s="240">
        <v>138.24000000000001</v>
      </c>
      <c r="I113" s="241"/>
      <c r="J113" s="237"/>
      <c r="K113" s="237"/>
      <c r="L113" s="242"/>
      <c r="M113" s="243"/>
      <c r="N113" s="244"/>
      <c r="O113" s="244"/>
      <c r="P113" s="244"/>
      <c r="Q113" s="244"/>
      <c r="R113" s="244"/>
      <c r="S113" s="244"/>
      <c r="T113" s="244"/>
      <c r="U113" s="245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T113" s="246" t="s">
        <v>347</v>
      </c>
      <c r="AU113" s="246" t="s">
        <v>85</v>
      </c>
      <c r="AV113" s="13" t="s">
        <v>85</v>
      </c>
      <c r="AW113" s="13" t="s">
        <v>37</v>
      </c>
      <c r="AX113" s="13" t="s">
        <v>76</v>
      </c>
      <c r="AY113" s="246" t="s">
        <v>335</v>
      </c>
    </row>
    <row r="114" s="15" customFormat="1">
      <c r="A114" s="15"/>
      <c r="B114" s="267"/>
      <c r="C114" s="268"/>
      <c r="D114" s="229" t="s">
        <v>347</v>
      </c>
      <c r="E114" s="269" t="s">
        <v>19</v>
      </c>
      <c r="F114" s="270" t="s">
        <v>462</v>
      </c>
      <c r="G114" s="268"/>
      <c r="H114" s="271">
        <v>138.24000000000001</v>
      </c>
      <c r="I114" s="272"/>
      <c r="J114" s="268"/>
      <c r="K114" s="268"/>
      <c r="L114" s="273"/>
      <c r="M114" s="274"/>
      <c r="N114" s="275"/>
      <c r="O114" s="275"/>
      <c r="P114" s="275"/>
      <c r="Q114" s="275"/>
      <c r="R114" s="275"/>
      <c r="S114" s="275"/>
      <c r="T114" s="275"/>
      <c r="U114" s="276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T114" s="277" t="s">
        <v>347</v>
      </c>
      <c r="AU114" s="277" t="s">
        <v>85</v>
      </c>
      <c r="AV114" s="15" t="s">
        <v>103</v>
      </c>
      <c r="AW114" s="15" t="s">
        <v>37</v>
      </c>
      <c r="AX114" s="15" t="s">
        <v>83</v>
      </c>
      <c r="AY114" s="277" t="s">
        <v>335</v>
      </c>
    </row>
    <row r="115" s="2" customFormat="1" ht="21.75" customHeight="1">
      <c r="A115" s="40"/>
      <c r="B115" s="41"/>
      <c r="C115" s="216" t="s">
        <v>377</v>
      </c>
      <c r="D115" s="216" t="s">
        <v>337</v>
      </c>
      <c r="E115" s="217" t="s">
        <v>6275</v>
      </c>
      <c r="F115" s="218" t="s">
        <v>6276</v>
      </c>
      <c r="G115" s="219" t="s">
        <v>351</v>
      </c>
      <c r="H115" s="220">
        <v>346.67500000000001</v>
      </c>
      <c r="I115" s="221"/>
      <c r="J115" s="222">
        <f>ROUND(I115*H115,2)</f>
        <v>0</v>
      </c>
      <c r="K115" s="218" t="s">
        <v>341</v>
      </c>
      <c r="L115" s="46"/>
      <c r="M115" s="223" t="s">
        <v>19</v>
      </c>
      <c r="N115" s="224" t="s">
        <v>47</v>
      </c>
      <c r="O115" s="86"/>
      <c r="P115" s="225">
        <f>O115*H115</f>
        <v>0</v>
      </c>
      <c r="Q115" s="225">
        <v>0</v>
      </c>
      <c r="R115" s="225">
        <f>Q115*H115</f>
        <v>0</v>
      </c>
      <c r="S115" s="225">
        <v>0</v>
      </c>
      <c r="T115" s="225">
        <f>S115*H115</f>
        <v>0</v>
      </c>
      <c r="U115" s="226" t="s">
        <v>19</v>
      </c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R115" s="227" t="s">
        <v>103</v>
      </c>
      <c r="AT115" s="227" t="s">
        <v>337</v>
      </c>
      <c r="AU115" s="227" t="s">
        <v>85</v>
      </c>
      <c r="AY115" s="19" t="s">
        <v>335</v>
      </c>
      <c r="BE115" s="228">
        <f>IF(N115="základní",J115,0)</f>
        <v>0</v>
      </c>
      <c r="BF115" s="228">
        <f>IF(N115="snížená",J115,0)</f>
        <v>0</v>
      </c>
      <c r="BG115" s="228">
        <f>IF(N115="zákl. přenesená",J115,0)</f>
        <v>0</v>
      </c>
      <c r="BH115" s="228">
        <f>IF(N115="sníž. přenesená",J115,0)</f>
        <v>0</v>
      </c>
      <c r="BI115" s="228">
        <f>IF(N115="nulová",J115,0)</f>
        <v>0</v>
      </c>
      <c r="BJ115" s="19" t="s">
        <v>83</v>
      </c>
      <c r="BK115" s="228">
        <f>ROUND(I115*H115,2)</f>
        <v>0</v>
      </c>
      <c r="BL115" s="19" t="s">
        <v>103</v>
      </c>
      <c r="BM115" s="227" t="s">
        <v>6958</v>
      </c>
    </row>
    <row r="116" s="2" customFormat="1">
      <c r="A116" s="40"/>
      <c r="B116" s="41"/>
      <c r="C116" s="42"/>
      <c r="D116" s="229" t="s">
        <v>343</v>
      </c>
      <c r="E116" s="42"/>
      <c r="F116" s="230" t="s">
        <v>6278</v>
      </c>
      <c r="G116" s="42"/>
      <c r="H116" s="42"/>
      <c r="I116" s="231"/>
      <c r="J116" s="42"/>
      <c r="K116" s="42"/>
      <c r="L116" s="46"/>
      <c r="M116" s="232"/>
      <c r="N116" s="233"/>
      <c r="O116" s="86"/>
      <c r="P116" s="86"/>
      <c r="Q116" s="86"/>
      <c r="R116" s="86"/>
      <c r="S116" s="86"/>
      <c r="T116" s="86"/>
      <c r="U116" s="87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T116" s="19" t="s">
        <v>343</v>
      </c>
      <c r="AU116" s="19" t="s">
        <v>85</v>
      </c>
    </row>
    <row r="117" s="2" customFormat="1">
      <c r="A117" s="40"/>
      <c r="B117" s="41"/>
      <c r="C117" s="42"/>
      <c r="D117" s="234" t="s">
        <v>345</v>
      </c>
      <c r="E117" s="42"/>
      <c r="F117" s="235" t="s">
        <v>6279</v>
      </c>
      <c r="G117" s="42"/>
      <c r="H117" s="42"/>
      <c r="I117" s="231"/>
      <c r="J117" s="42"/>
      <c r="K117" s="42"/>
      <c r="L117" s="46"/>
      <c r="M117" s="232"/>
      <c r="N117" s="233"/>
      <c r="O117" s="86"/>
      <c r="P117" s="86"/>
      <c r="Q117" s="86"/>
      <c r="R117" s="86"/>
      <c r="S117" s="86"/>
      <c r="T117" s="86"/>
      <c r="U117" s="87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T117" s="19" t="s">
        <v>345</v>
      </c>
      <c r="AU117" s="19" t="s">
        <v>85</v>
      </c>
    </row>
    <row r="118" s="13" customFormat="1">
      <c r="A118" s="13"/>
      <c r="B118" s="236"/>
      <c r="C118" s="237"/>
      <c r="D118" s="229" t="s">
        <v>347</v>
      </c>
      <c r="E118" s="238" t="s">
        <v>19</v>
      </c>
      <c r="F118" s="239" t="s">
        <v>6959</v>
      </c>
      <c r="G118" s="237"/>
      <c r="H118" s="240">
        <v>346.67500000000001</v>
      </c>
      <c r="I118" s="241"/>
      <c r="J118" s="237"/>
      <c r="K118" s="237"/>
      <c r="L118" s="242"/>
      <c r="M118" s="243"/>
      <c r="N118" s="244"/>
      <c r="O118" s="244"/>
      <c r="P118" s="244"/>
      <c r="Q118" s="244"/>
      <c r="R118" s="244"/>
      <c r="S118" s="244"/>
      <c r="T118" s="244"/>
      <c r="U118" s="245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T118" s="246" t="s">
        <v>347</v>
      </c>
      <c r="AU118" s="246" t="s">
        <v>85</v>
      </c>
      <c r="AV118" s="13" t="s">
        <v>85</v>
      </c>
      <c r="AW118" s="13" t="s">
        <v>37</v>
      </c>
      <c r="AX118" s="13" t="s">
        <v>76</v>
      </c>
      <c r="AY118" s="246" t="s">
        <v>335</v>
      </c>
    </row>
    <row r="119" s="15" customFormat="1">
      <c r="A119" s="15"/>
      <c r="B119" s="267"/>
      <c r="C119" s="268"/>
      <c r="D119" s="229" t="s">
        <v>347</v>
      </c>
      <c r="E119" s="269" t="s">
        <v>19</v>
      </c>
      <c r="F119" s="270" t="s">
        <v>462</v>
      </c>
      <c r="G119" s="268"/>
      <c r="H119" s="271">
        <v>346.67500000000001</v>
      </c>
      <c r="I119" s="272"/>
      <c r="J119" s="268"/>
      <c r="K119" s="268"/>
      <c r="L119" s="273"/>
      <c r="M119" s="274"/>
      <c r="N119" s="275"/>
      <c r="O119" s="275"/>
      <c r="P119" s="275"/>
      <c r="Q119" s="275"/>
      <c r="R119" s="275"/>
      <c r="S119" s="275"/>
      <c r="T119" s="275"/>
      <c r="U119" s="276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T119" s="277" t="s">
        <v>347</v>
      </c>
      <c r="AU119" s="277" t="s">
        <v>85</v>
      </c>
      <c r="AV119" s="15" t="s">
        <v>103</v>
      </c>
      <c r="AW119" s="15" t="s">
        <v>37</v>
      </c>
      <c r="AX119" s="15" t="s">
        <v>83</v>
      </c>
      <c r="AY119" s="277" t="s">
        <v>335</v>
      </c>
    </row>
    <row r="120" s="2" customFormat="1" ht="24.15" customHeight="1">
      <c r="A120" s="40"/>
      <c r="B120" s="41"/>
      <c r="C120" s="216" t="s">
        <v>385</v>
      </c>
      <c r="D120" s="216" t="s">
        <v>337</v>
      </c>
      <c r="E120" s="217" t="s">
        <v>6808</v>
      </c>
      <c r="F120" s="218" t="s">
        <v>6809</v>
      </c>
      <c r="G120" s="219" t="s">
        <v>351</v>
      </c>
      <c r="H120" s="220">
        <v>11241</v>
      </c>
      <c r="I120" s="221"/>
      <c r="J120" s="222">
        <f>ROUND(I120*H120,2)</f>
        <v>0</v>
      </c>
      <c r="K120" s="218" t="s">
        <v>341</v>
      </c>
      <c r="L120" s="46"/>
      <c r="M120" s="223" t="s">
        <v>19</v>
      </c>
      <c r="N120" s="224" t="s">
        <v>47</v>
      </c>
      <c r="O120" s="86"/>
      <c r="P120" s="225">
        <f>O120*H120</f>
        <v>0</v>
      </c>
      <c r="Q120" s="225">
        <v>0</v>
      </c>
      <c r="R120" s="225">
        <f>Q120*H120</f>
        <v>0</v>
      </c>
      <c r="S120" s="225">
        <v>0</v>
      </c>
      <c r="T120" s="225">
        <f>S120*H120</f>
        <v>0</v>
      </c>
      <c r="U120" s="226" t="s">
        <v>19</v>
      </c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R120" s="227" t="s">
        <v>103</v>
      </c>
      <c r="AT120" s="227" t="s">
        <v>337</v>
      </c>
      <c r="AU120" s="227" t="s">
        <v>85</v>
      </c>
      <c r="AY120" s="19" t="s">
        <v>335</v>
      </c>
      <c r="BE120" s="228">
        <f>IF(N120="základní",J120,0)</f>
        <v>0</v>
      </c>
      <c r="BF120" s="228">
        <f>IF(N120="snížená",J120,0)</f>
        <v>0</v>
      </c>
      <c r="BG120" s="228">
        <f>IF(N120="zákl. přenesená",J120,0)</f>
        <v>0</v>
      </c>
      <c r="BH120" s="228">
        <f>IF(N120="sníž. přenesená",J120,0)</f>
        <v>0</v>
      </c>
      <c r="BI120" s="228">
        <f>IF(N120="nulová",J120,0)</f>
        <v>0</v>
      </c>
      <c r="BJ120" s="19" t="s">
        <v>83</v>
      </c>
      <c r="BK120" s="228">
        <f>ROUND(I120*H120,2)</f>
        <v>0</v>
      </c>
      <c r="BL120" s="19" t="s">
        <v>103</v>
      </c>
      <c r="BM120" s="227" t="s">
        <v>6960</v>
      </c>
    </row>
    <row r="121" s="2" customFormat="1">
      <c r="A121" s="40"/>
      <c r="B121" s="41"/>
      <c r="C121" s="42"/>
      <c r="D121" s="229" t="s">
        <v>343</v>
      </c>
      <c r="E121" s="42"/>
      <c r="F121" s="230" t="s">
        <v>6810</v>
      </c>
      <c r="G121" s="42"/>
      <c r="H121" s="42"/>
      <c r="I121" s="231"/>
      <c r="J121" s="42"/>
      <c r="K121" s="42"/>
      <c r="L121" s="46"/>
      <c r="M121" s="232"/>
      <c r="N121" s="233"/>
      <c r="O121" s="86"/>
      <c r="P121" s="86"/>
      <c r="Q121" s="86"/>
      <c r="R121" s="86"/>
      <c r="S121" s="86"/>
      <c r="T121" s="86"/>
      <c r="U121" s="87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T121" s="19" t="s">
        <v>343</v>
      </c>
      <c r="AU121" s="19" t="s">
        <v>85</v>
      </c>
    </row>
    <row r="122" s="2" customFormat="1">
      <c r="A122" s="40"/>
      <c r="B122" s="41"/>
      <c r="C122" s="42"/>
      <c r="D122" s="234" t="s">
        <v>345</v>
      </c>
      <c r="E122" s="42"/>
      <c r="F122" s="235" t="s">
        <v>6811</v>
      </c>
      <c r="G122" s="42"/>
      <c r="H122" s="42"/>
      <c r="I122" s="231"/>
      <c r="J122" s="42"/>
      <c r="K122" s="42"/>
      <c r="L122" s="46"/>
      <c r="M122" s="232"/>
      <c r="N122" s="233"/>
      <c r="O122" s="86"/>
      <c r="P122" s="86"/>
      <c r="Q122" s="86"/>
      <c r="R122" s="86"/>
      <c r="S122" s="86"/>
      <c r="T122" s="86"/>
      <c r="U122" s="87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T122" s="19" t="s">
        <v>345</v>
      </c>
      <c r="AU122" s="19" t="s">
        <v>85</v>
      </c>
    </row>
    <row r="123" s="13" customFormat="1">
      <c r="A123" s="13"/>
      <c r="B123" s="236"/>
      <c r="C123" s="237"/>
      <c r="D123" s="229" t="s">
        <v>347</v>
      </c>
      <c r="E123" s="238" t="s">
        <v>19</v>
      </c>
      <c r="F123" s="239" t="s">
        <v>6961</v>
      </c>
      <c r="G123" s="237"/>
      <c r="H123" s="240">
        <v>11241</v>
      </c>
      <c r="I123" s="241"/>
      <c r="J123" s="237"/>
      <c r="K123" s="237"/>
      <c r="L123" s="242"/>
      <c r="M123" s="243"/>
      <c r="N123" s="244"/>
      <c r="O123" s="244"/>
      <c r="P123" s="244"/>
      <c r="Q123" s="244"/>
      <c r="R123" s="244"/>
      <c r="S123" s="244"/>
      <c r="T123" s="244"/>
      <c r="U123" s="245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T123" s="246" t="s">
        <v>347</v>
      </c>
      <c r="AU123" s="246" t="s">
        <v>85</v>
      </c>
      <c r="AV123" s="13" t="s">
        <v>85</v>
      </c>
      <c r="AW123" s="13" t="s">
        <v>37</v>
      </c>
      <c r="AX123" s="13" t="s">
        <v>76</v>
      </c>
      <c r="AY123" s="246" t="s">
        <v>335</v>
      </c>
    </row>
    <row r="124" s="15" customFormat="1">
      <c r="A124" s="15"/>
      <c r="B124" s="267"/>
      <c r="C124" s="268"/>
      <c r="D124" s="229" t="s">
        <v>347</v>
      </c>
      <c r="E124" s="269" t="s">
        <v>19</v>
      </c>
      <c r="F124" s="270" t="s">
        <v>462</v>
      </c>
      <c r="G124" s="268"/>
      <c r="H124" s="271">
        <v>11241</v>
      </c>
      <c r="I124" s="272"/>
      <c r="J124" s="268"/>
      <c r="K124" s="268"/>
      <c r="L124" s="273"/>
      <c r="M124" s="274"/>
      <c r="N124" s="275"/>
      <c r="O124" s="275"/>
      <c r="P124" s="275"/>
      <c r="Q124" s="275"/>
      <c r="R124" s="275"/>
      <c r="S124" s="275"/>
      <c r="T124" s="275"/>
      <c r="U124" s="276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T124" s="277" t="s">
        <v>347</v>
      </c>
      <c r="AU124" s="277" t="s">
        <v>85</v>
      </c>
      <c r="AV124" s="15" t="s">
        <v>103</v>
      </c>
      <c r="AW124" s="15" t="s">
        <v>37</v>
      </c>
      <c r="AX124" s="15" t="s">
        <v>83</v>
      </c>
      <c r="AY124" s="277" t="s">
        <v>335</v>
      </c>
    </row>
    <row r="125" s="2" customFormat="1" ht="16.5" customHeight="1">
      <c r="A125" s="40"/>
      <c r="B125" s="41"/>
      <c r="C125" s="216" t="s">
        <v>420</v>
      </c>
      <c r="D125" s="216" t="s">
        <v>337</v>
      </c>
      <c r="E125" s="217" t="s">
        <v>6818</v>
      </c>
      <c r="F125" s="218" t="s">
        <v>6819</v>
      </c>
      <c r="G125" s="219" t="s">
        <v>351</v>
      </c>
      <c r="H125" s="220">
        <v>69.120000000000005</v>
      </c>
      <c r="I125" s="221"/>
      <c r="J125" s="222">
        <f>ROUND(I125*H125,2)</f>
        <v>0</v>
      </c>
      <c r="K125" s="218" t="s">
        <v>341</v>
      </c>
      <c r="L125" s="46"/>
      <c r="M125" s="223" t="s">
        <v>19</v>
      </c>
      <c r="N125" s="224" t="s">
        <v>47</v>
      </c>
      <c r="O125" s="86"/>
      <c r="P125" s="225">
        <f>O125*H125</f>
        <v>0</v>
      </c>
      <c r="Q125" s="225">
        <v>0</v>
      </c>
      <c r="R125" s="225">
        <f>Q125*H125</f>
        <v>0</v>
      </c>
      <c r="S125" s="225">
        <v>0</v>
      </c>
      <c r="T125" s="225">
        <f>S125*H125</f>
        <v>0</v>
      </c>
      <c r="U125" s="226" t="s">
        <v>19</v>
      </c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R125" s="227" t="s">
        <v>103</v>
      </c>
      <c r="AT125" s="227" t="s">
        <v>337</v>
      </c>
      <c r="AU125" s="227" t="s">
        <v>85</v>
      </c>
      <c r="AY125" s="19" t="s">
        <v>335</v>
      </c>
      <c r="BE125" s="228">
        <f>IF(N125="základní",J125,0)</f>
        <v>0</v>
      </c>
      <c r="BF125" s="228">
        <f>IF(N125="snížená",J125,0)</f>
        <v>0</v>
      </c>
      <c r="BG125" s="228">
        <f>IF(N125="zákl. přenesená",J125,0)</f>
        <v>0</v>
      </c>
      <c r="BH125" s="228">
        <f>IF(N125="sníž. přenesená",J125,0)</f>
        <v>0</v>
      </c>
      <c r="BI125" s="228">
        <f>IF(N125="nulová",J125,0)</f>
        <v>0</v>
      </c>
      <c r="BJ125" s="19" t="s">
        <v>83</v>
      </c>
      <c r="BK125" s="228">
        <f>ROUND(I125*H125,2)</f>
        <v>0</v>
      </c>
      <c r="BL125" s="19" t="s">
        <v>103</v>
      </c>
      <c r="BM125" s="227" t="s">
        <v>6962</v>
      </c>
    </row>
    <row r="126" s="2" customFormat="1">
      <c r="A126" s="40"/>
      <c r="B126" s="41"/>
      <c r="C126" s="42"/>
      <c r="D126" s="229" t="s">
        <v>343</v>
      </c>
      <c r="E126" s="42"/>
      <c r="F126" s="230" t="s">
        <v>6820</v>
      </c>
      <c r="G126" s="42"/>
      <c r="H126" s="42"/>
      <c r="I126" s="231"/>
      <c r="J126" s="42"/>
      <c r="K126" s="42"/>
      <c r="L126" s="46"/>
      <c r="M126" s="232"/>
      <c r="N126" s="233"/>
      <c r="O126" s="86"/>
      <c r="P126" s="86"/>
      <c r="Q126" s="86"/>
      <c r="R126" s="86"/>
      <c r="S126" s="86"/>
      <c r="T126" s="86"/>
      <c r="U126" s="87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T126" s="19" t="s">
        <v>343</v>
      </c>
      <c r="AU126" s="19" t="s">
        <v>85</v>
      </c>
    </row>
    <row r="127" s="2" customFormat="1">
      <c r="A127" s="40"/>
      <c r="B127" s="41"/>
      <c r="C127" s="42"/>
      <c r="D127" s="234" t="s">
        <v>345</v>
      </c>
      <c r="E127" s="42"/>
      <c r="F127" s="235" t="s">
        <v>6821</v>
      </c>
      <c r="G127" s="42"/>
      <c r="H127" s="42"/>
      <c r="I127" s="231"/>
      <c r="J127" s="42"/>
      <c r="K127" s="42"/>
      <c r="L127" s="46"/>
      <c r="M127" s="232"/>
      <c r="N127" s="233"/>
      <c r="O127" s="86"/>
      <c r="P127" s="86"/>
      <c r="Q127" s="86"/>
      <c r="R127" s="86"/>
      <c r="S127" s="86"/>
      <c r="T127" s="86"/>
      <c r="U127" s="87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T127" s="19" t="s">
        <v>345</v>
      </c>
      <c r="AU127" s="19" t="s">
        <v>85</v>
      </c>
    </row>
    <row r="128" s="2" customFormat="1" ht="16.5" customHeight="1">
      <c r="A128" s="40"/>
      <c r="B128" s="41"/>
      <c r="C128" s="216" t="s">
        <v>394</v>
      </c>
      <c r="D128" s="216" t="s">
        <v>337</v>
      </c>
      <c r="E128" s="217" t="s">
        <v>6963</v>
      </c>
      <c r="F128" s="218" t="s">
        <v>6964</v>
      </c>
      <c r="G128" s="219" t="s">
        <v>351</v>
      </c>
      <c r="H128" s="220">
        <v>135.80000000000001</v>
      </c>
      <c r="I128" s="221"/>
      <c r="J128" s="222">
        <f>ROUND(I128*H128,2)</f>
        <v>0</v>
      </c>
      <c r="K128" s="218" t="s">
        <v>341</v>
      </c>
      <c r="L128" s="46"/>
      <c r="M128" s="223" t="s">
        <v>19</v>
      </c>
      <c r="N128" s="224" t="s">
        <v>47</v>
      </c>
      <c r="O128" s="86"/>
      <c r="P128" s="225">
        <f>O128*H128</f>
        <v>0</v>
      </c>
      <c r="Q128" s="225">
        <v>0</v>
      </c>
      <c r="R128" s="225">
        <f>Q128*H128</f>
        <v>0</v>
      </c>
      <c r="S128" s="225">
        <v>0</v>
      </c>
      <c r="T128" s="225">
        <f>S128*H128</f>
        <v>0</v>
      </c>
      <c r="U128" s="226" t="s">
        <v>19</v>
      </c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R128" s="227" t="s">
        <v>103</v>
      </c>
      <c r="AT128" s="227" t="s">
        <v>337</v>
      </c>
      <c r="AU128" s="227" t="s">
        <v>85</v>
      </c>
      <c r="AY128" s="19" t="s">
        <v>335</v>
      </c>
      <c r="BE128" s="228">
        <f>IF(N128="základní",J128,0)</f>
        <v>0</v>
      </c>
      <c r="BF128" s="228">
        <f>IF(N128="snížená",J128,0)</f>
        <v>0</v>
      </c>
      <c r="BG128" s="228">
        <f>IF(N128="zákl. přenesená",J128,0)</f>
        <v>0</v>
      </c>
      <c r="BH128" s="228">
        <f>IF(N128="sníž. přenesená",J128,0)</f>
        <v>0</v>
      </c>
      <c r="BI128" s="228">
        <f>IF(N128="nulová",J128,0)</f>
        <v>0</v>
      </c>
      <c r="BJ128" s="19" t="s">
        <v>83</v>
      </c>
      <c r="BK128" s="228">
        <f>ROUND(I128*H128,2)</f>
        <v>0</v>
      </c>
      <c r="BL128" s="19" t="s">
        <v>103</v>
      </c>
      <c r="BM128" s="227" t="s">
        <v>6965</v>
      </c>
    </row>
    <row r="129" s="2" customFormat="1">
      <c r="A129" s="40"/>
      <c r="B129" s="41"/>
      <c r="C129" s="42"/>
      <c r="D129" s="229" t="s">
        <v>343</v>
      </c>
      <c r="E129" s="42"/>
      <c r="F129" s="230" t="s">
        <v>6966</v>
      </c>
      <c r="G129" s="42"/>
      <c r="H129" s="42"/>
      <c r="I129" s="231"/>
      <c r="J129" s="42"/>
      <c r="K129" s="42"/>
      <c r="L129" s="46"/>
      <c r="M129" s="232"/>
      <c r="N129" s="233"/>
      <c r="O129" s="86"/>
      <c r="P129" s="86"/>
      <c r="Q129" s="86"/>
      <c r="R129" s="86"/>
      <c r="S129" s="86"/>
      <c r="T129" s="86"/>
      <c r="U129" s="87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T129" s="19" t="s">
        <v>343</v>
      </c>
      <c r="AU129" s="19" t="s">
        <v>85</v>
      </c>
    </row>
    <row r="130" s="2" customFormat="1">
      <c r="A130" s="40"/>
      <c r="B130" s="41"/>
      <c r="C130" s="42"/>
      <c r="D130" s="234" t="s">
        <v>345</v>
      </c>
      <c r="E130" s="42"/>
      <c r="F130" s="235" t="s">
        <v>6967</v>
      </c>
      <c r="G130" s="42"/>
      <c r="H130" s="42"/>
      <c r="I130" s="231"/>
      <c r="J130" s="42"/>
      <c r="K130" s="42"/>
      <c r="L130" s="46"/>
      <c r="M130" s="232"/>
      <c r="N130" s="233"/>
      <c r="O130" s="86"/>
      <c r="P130" s="86"/>
      <c r="Q130" s="86"/>
      <c r="R130" s="86"/>
      <c r="S130" s="86"/>
      <c r="T130" s="86"/>
      <c r="U130" s="87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T130" s="19" t="s">
        <v>345</v>
      </c>
      <c r="AU130" s="19" t="s">
        <v>85</v>
      </c>
    </row>
    <row r="131" s="13" customFormat="1">
      <c r="A131" s="13"/>
      <c r="B131" s="236"/>
      <c r="C131" s="237"/>
      <c r="D131" s="229" t="s">
        <v>347</v>
      </c>
      <c r="E131" s="238" t="s">
        <v>19</v>
      </c>
      <c r="F131" s="239" t="s">
        <v>6968</v>
      </c>
      <c r="G131" s="237"/>
      <c r="H131" s="240">
        <v>135.80000000000001</v>
      </c>
      <c r="I131" s="241"/>
      <c r="J131" s="237"/>
      <c r="K131" s="237"/>
      <c r="L131" s="242"/>
      <c r="M131" s="243"/>
      <c r="N131" s="244"/>
      <c r="O131" s="244"/>
      <c r="P131" s="244"/>
      <c r="Q131" s="244"/>
      <c r="R131" s="244"/>
      <c r="S131" s="244"/>
      <c r="T131" s="244"/>
      <c r="U131" s="245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T131" s="246" t="s">
        <v>347</v>
      </c>
      <c r="AU131" s="246" t="s">
        <v>85</v>
      </c>
      <c r="AV131" s="13" t="s">
        <v>85</v>
      </c>
      <c r="AW131" s="13" t="s">
        <v>37</v>
      </c>
      <c r="AX131" s="13" t="s">
        <v>76</v>
      </c>
      <c r="AY131" s="246" t="s">
        <v>335</v>
      </c>
    </row>
    <row r="132" s="15" customFormat="1">
      <c r="A132" s="15"/>
      <c r="B132" s="267"/>
      <c r="C132" s="268"/>
      <c r="D132" s="229" t="s">
        <v>347</v>
      </c>
      <c r="E132" s="269" t="s">
        <v>19</v>
      </c>
      <c r="F132" s="270" t="s">
        <v>462</v>
      </c>
      <c r="G132" s="268"/>
      <c r="H132" s="271">
        <v>135.80000000000001</v>
      </c>
      <c r="I132" s="272"/>
      <c r="J132" s="268"/>
      <c r="K132" s="268"/>
      <c r="L132" s="273"/>
      <c r="M132" s="274"/>
      <c r="N132" s="275"/>
      <c r="O132" s="275"/>
      <c r="P132" s="275"/>
      <c r="Q132" s="275"/>
      <c r="R132" s="275"/>
      <c r="S132" s="275"/>
      <c r="T132" s="275"/>
      <c r="U132" s="276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T132" s="277" t="s">
        <v>347</v>
      </c>
      <c r="AU132" s="277" t="s">
        <v>85</v>
      </c>
      <c r="AV132" s="15" t="s">
        <v>103</v>
      </c>
      <c r="AW132" s="15" t="s">
        <v>37</v>
      </c>
      <c r="AX132" s="15" t="s">
        <v>83</v>
      </c>
      <c r="AY132" s="277" t="s">
        <v>335</v>
      </c>
    </row>
    <row r="133" s="2" customFormat="1" ht="16.5" customHeight="1">
      <c r="A133" s="40"/>
      <c r="B133" s="41"/>
      <c r="C133" s="257" t="s">
        <v>401</v>
      </c>
      <c r="D133" s="257" t="s">
        <v>395</v>
      </c>
      <c r="E133" s="258" t="s">
        <v>5989</v>
      </c>
      <c r="F133" s="259" t="s">
        <v>5990</v>
      </c>
      <c r="G133" s="260" t="s">
        <v>364</v>
      </c>
      <c r="H133" s="261">
        <v>244.44</v>
      </c>
      <c r="I133" s="262"/>
      <c r="J133" s="263">
        <f>ROUND(I133*H133,2)</f>
        <v>0</v>
      </c>
      <c r="K133" s="259" t="s">
        <v>341</v>
      </c>
      <c r="L133" s="264"/>
      <c r="M133" s="265" t="s">
        <v>19</v>
      </c>
      <c r="N133" s="266" t="s">
        <v>47</v>
      </c>
      <c r="O133" s="86"/>
      <c r="P133" s="225">
        <f>O133*H133</f>
        <v>0</v>
      </c>
      <c r="Q133" s="225">
        <v>1</v>
      </c>
      <c r="R133" s="225">
        <f>Q133*H133</f>
        <v>244.44</v>
      </c>
      <c r="S133" s="225">
        <v>0</v>
      </c>
      <c r="T133" s="225">
        <f>S133*H133</f>
        <v>0</v>
      </c>
      <c r="U133" s="226" t="s">
        <v>19</v>
      </c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R133" s="227" t="s">
        <v>394</v>
      </c>
      <c r="AT133" s="227" t="s">
        <v>395</v>
      </c>
      <c r="AU133" s="227" t="s">
        <v>85</v>
      </c>
      <c r="AY133" s="19" t="s">
        <v>335</v>
      </c>
      <c r="BE133" s="228">
        <f>IF(N133="základní",J133,0)</f>
        <v>0</v>
      </c>
      <c r="BF133" s="228">
        <f>IF(N133="snížená",J133,0)</f>
        <v>0</v>
      </c>
      <c r="BG133" s="228">
        <f>IF(N133="zákl. přenesená",J133,0)</f>
        <v>0</v>
      </c>
      <c r="BH133" s="228">
        <f>IF(N133="sníž. přenesená",J133,0)</f>
        <v>0</v>
      </c>
      <c r="BI133" s="228">
        <f>IF(N133="nulová",J133,0)</f>
        <v>0</v>
      </c>
      <c r="BJ133" s="19" t="s">
        <v>83</v>
      </c>
      <c r="BK133" s="228">
        <f>ROUND(I133*H133,2)</f>
        <v>0</v>
      </c>
      <c r="BL133" s="19" t="s">
        <v>103</v>
      </c>
      <c r="BM133" s="227" t="s">
        <v>6969</v>
      </c>
    </row>
    <row r="134" s="2" customFormat="1">
      <c r="A134" s="40"/>
      <c r="B134" s="41"/>
      <c r="C134" s="42"/>
      <c r="D134" s="229" t="s">
        <v>343</v>
      </c>
      <c r="E134" s="42"/>
      <c r="F134" s="230" t="s">
        <v>5990</v>
      </c>
      <c r="G134" s="42"/>
      <c r="H134" s="42"/>
      <c r="I134" s="231"/>
      <c r="J134" s="42"/>
      <c r="K134" s="42"/>
      <c r="L134" s="46"/>
      <c r="M134" s="232"/>
      <c r="N134" s="233"/>
      <c r="O134" s="86"/>
      <c r="P134" s="86"/>
      <c r="Q134" s="86"/>
      <c r="R134" s="86"/>
      <c r="S134" s="86"/>
      <c r="T134" s="86"/>
      <c r="U134" s="87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T134" s="19" t="s">
        <v>343</v>
      </c>
      <c r="AU134" s="19" t="s">
        <v>85</v>
      </c>
    </row>
    <row r="135" s="13" customFormat="1">
      <c r="A135" s="13"/>
      <c r="B135" s="236"/>
      <c r="C135" s="237"/>
      <c r="D135" s="229" t="s">
        <v>347</v>
      </c>
      <c r="E135" s="238" t="s">
        <v>19</v>
      </c>
      <c r="F135" s="239" t="s">
        <v>6970</v>
      </c>
      <c r="G135" s="237"/>
      <c r="H135" s="240">
        <v>244.44</v>
      </c>
      <c r="I135" s="241"/>
      <c r="J135" s="237"/>
      <c r="K135" s="237"/>
      <c r="L135" s="242"/>
      <c r="M135" s="243"/>
      <c r="N135" s="244"/>
      <c r="O135" s="244"/>
      <c r="P135" s="244"/>
      <c r="Q135" s="244"/>
      <c r="R135" s="244"/>
      <c r="S135" s="244"/>
      <c r="T135" s="244"/>
      <c r="U135" s="245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T135" s="246" t="s">
        <v>347</v>
      </c>
      <c r="AU135" s="246" t="s">
        <v>85</v>
      </c>
      <c r="AV135" s="13" t="s">
        <v>85</v>
      </c>
      <c r="AW135" s="13" t="s">
        <v>37</v>
      </c>
      <c r="AX135" s="13" t="s">
        <v>76</v>
      </c>
      <c r="AY135" s="246" t="s">
        <v>335</v>
      </c>
    </row>
    <row r="136" s="15" customFormat="1">
      <c r="A136" s="15"/>
      <c r="B136" s="267"/>
      <c r="C136" s="268"/>
      <c r="D136" s="229" t="s">
        <v>347</v>
      </c>
      <c r="E136" s="269" t="s">
        <v>19</v>
      </c>
      <c r="F136" s="270" t="s">
        <v>462</v>
      </c>
      <c r="G136" s="268"/>
      <c r="H136" s="271">
        <v>244.44</v>
      </c>
      <c r="I136" s="272"/>
      <c r="J136" s="268"/>
      <c r="K136" s="268"/>
      <c r="L136" s="273"/>
      <c r="M136" s="274"/>
      <c r="N136" s="275"/>
      <c r="O136" s="275"/>
      <c r="P136" s="275"/>
      <c r="Q136" s="275"/>
      <c r="R136" s="275"/>
      <c r="S136" s="275"/>
      <c r="T136" s="275"/>
      <c r="U136" s="276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T136" s="277" t="s">
        <v>347</v>
      </c>
      <c r="AU136" s="277" t="s">
        <v>85</v>
      </c>
      <c r="AV136" s="15" t="s">
        <v>103</v>
      </c>
      <c r="AW136" s="15" t="s">
        <v>37</v>
      </c>
      <c r="AX136" s="15" t="s">
        <v>83</v>
      </c>
      <c r="AY136" s="277" t="s">
        <v>335</v>
      </c>
    </row>
    <row r="137" s="2" customFormat="1" ht="16.5" customHeight="1">
      <c r="A137" s="40"/>
      <c r="B137" s="41"/>
      <c r="C137" s="216" t="s">
        <v>412</v>
      </c>
      <c r="D137" s="216" t="s">
        <v>337</v>
      </c>
      <c r="E137" s="217" t="s">
        <v>6814</v>
      </c>
      <c r="F137" s="218" t="s">
        <v>6815</v>
      </c>
      <c r="G137" s="219" t="s">
        <v>364</v>
      </c>
      <c r="H137" s="220">
        <v>624.01499999999999</v>
      </c>
      <c r="I137" s="221"/>
      <c r="J137" s="222">
        <f>ROUND(I137*H137,2)</f>
        <v>0</v>
      </c>
      <c r="K137" s="218" t="s">
        <v>341</v>
      </c>
      <c r="L137" s="46"/>
      <c r="M137" s="223" t="s">
        <v>19</v>
      </c>
      <c r="N137" s="224" t="s">
        <v>47</v>
      </c>
      <c r="O137" s="86"/>
      <c r="P137" s="225">
        <f>O137*H137</f>
        <v>0</v>
      </c>
      <c r="Q137" s="225">
        <v>0</v>
      </c>
      <c r="R137" s="225">
        <f>Q137*H137</f>
        <v>0</v>
      </c>
      <c r="S137" s="225">
        <v>0</v>
      </c>
      <c r="T137" s="225">
        <f>S137*H137</f>
        <v>0</v>
      </c>
      <c r="U137" s="226" t="s">
        <v>19</v>
      </c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R137" s="227" t="s">
        <v>103</v>
      </c>
      <c r="AT137" s="227" t="s">
        <v>337</v>
      </c>
      <c r="AU137" s="227" t="s">
        <v>85</v>
      </c>
      <c r="AY137" s="19" t="s">
        <v>335</v>
      </c>
      <c r="BE137" s="228">
        <f>IF(N137="základní",J137,0)</f>
        <v>0</v>
      </c>
      <c r="BF137" s="228">
        <f>IF(N137="snížená",J137,0)</f>
        <v>0</v>
      </c>
      <c r="BG137" s="228">
        <f>IF(N137="zákl. přenesená",J137,0)</f>
        <v>0</v>
      </c>
      <c r="BH137" s="228">
        <f>IF(N137="sníž. přenesená",J137,0)</f>
        <v>0</v>
      </c>
      <c r="BI137" s="228">
        <f>IF(N137="nulová",J137,0)</f>
        <v>0</v>
      </c>
      <c r="BJ137" s="19" t="s">
        <v>83</v>
      </c>
      <c r="BK137" s="228">
        <f>ROUND(I137*H137,2)</f>
        <v>0</v>
      </c>
      <c r="BL137" s="19" t="s">
        <v>103</v>
      </c>
      <c r="BM137" s="227" t="s">
        <v>6971</v>
      </c>
    </row>
    <row r="138" s="2" customFormat="1">
      <c r="A138" s="40"/>
      <c r="B138" s="41"/>
      <c r="C138" s="42"/>
      <c r="D138" s="229" t="s">
        <v>343</v>
      </c>
      <c r="E138" s="42"/>
      <c r="F138" s="230" t="s">
        <v>6307</v>
      </c>
      <c r="G138" s="42"/>
      <c r="H138" s="42"/>
      <c r="I138" s="231"/>
      <c r="J138" s="42"/>
      <c r="K138" s="42"/>
      <c r="L138" s="46"/>
      <c r="M138" s="232"/>
      <c r="N138" s="233"/>
      <c r="O138" s="86"/>
      <c r="P138" s="86"/>
      <c r="Q138" s="86"/>
      <c r="R138" s="86"/>
      <c r="S138" s="86"/>
      <c r="T138" s="86"/>
      <c r="U138" s="87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T138" s="19" t="s">
        <v>343</v>
      </c>
      <c r="AU138" s="19" t="s">
        <v>85</v>
      </c>
    </row>
    <row r="139" s="2" customFormat="1">
      <c r="A139" s="40"/>
      <c r="B139" s="41"/>
      <c r="C139" s="42"/>
      <c r="D139" s="234" t="s">
        <v>345</v>
      </c>
      <c r="E139" s="42"/>
      <c r="F139" s="235" t="s">
        <v>6816</v>
      </c>
      <c r="G139" s="42"/>
      <c r="H139" s="42"/>
      <c r="I139" s="231"/>
      <c r="J139" s="42"/>
      <c r="K139" s="42"/>
      <c r="L139" s="46"/>
      <c r="M139" s="232"/>
      <c r="N139" s="233"/>
      <c r="O139" s="86"/>
      <c r="P139" s="86"/>
      <c r="Q139" s="86"/>
      <c r="R139" s="86"/>
      <c r="S139" s="86"/>
      <c r="T139" s="86"/>
      <c r="U139" s="87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T139" s="19" t="s">
        <v>345</v>
      </c>
      <c r="AU139" s="19" t="s">
        <v>85</v>
      </c>
    </row>
    <row r="140" s="13" customFormat="1">
      <c r="A140" s="13"/>
      <c r="B140" s="236"/>
      <c r="C140" s="237"/>
      <c r="D140" s="229" t="s">
        <v>347</v>
      </c>
      <c r="E140" s="238" t="s">
        <v>19</v>
      </c>
      <c r="F140" s="239" t="s">
        <v>6972</v>
      </c>
      <c r="G140" s="237"/>
      <c r="H140" s="240">
        <v>624.01499999999999</v>
      </c>
      <c r="I140" s="241"/>
      <c r="J140" s="237"/>
      <c r="K140" s="237"/>
      <c r="L140" s="242"/>
      <c r="M140" s="243"/>
      <c r="N140" s="244"/>
      <c r="O140" s="244"/>
      <c r="P140" s="244"/>
      <c r="Q140" s="244"/>
      <c r="R140" s="244"/>
      <c r="S140" s="244"/>
      <c r="T140" s="244"/>
      <c r="U140" s="245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T140" s="246" t="s">
        <v>347</v>
      </c>
      <c r="AU140" s="246" t="s">
        <v>85</v>
      </c>
      <c r="AV140" s="13" t="s">
        <v>85</v>
      </c>
      <c r="AW140" s="13" t="s">
        <v>37</v>
      </c>
      <c r="AX140" s="13" t="s">
        <v>76</v>
      </c>
      <c r="AY140" s="246" t="s">
        <v>335</v>
      </c>
    </row>
    <row r="141" s="15" customFormat="1">
      <c r="A141" s="15"/>
      <c r="B141" s="267"/>
      <c r="C141" s="268"/>
      <c r="D141" s="229" t="s">
        <v>347</v>
      </c>
      <c r="E141" s="269" t="s">
        <v>19</v>
      </c>
      <c r="F141" s="270" t="s">
        <v>462</v>
      </c>
      <c r="G141" s="268"/>
      <c r="H141" s="271">
        <v>624.01499999999999</v>
      </c>
      <c r="I141" s="272"/>
      <c r="J141" s="268"/>
      <c r="K141" s="268"/>
      <c r="L141" s="273"/>
      <c r="M141" s="274"/>
      <c r="N141" s="275"/>
      <c r="O141" s="275"/>
      <c r="P141" s="275"/>
      <c r="Q141" s="275"/>
      <c r="R141" s="275"/>
      <c r="S141" s="275"/>
      <c r="T141" s="275"/>
      <c r="U141" s="276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T141" s="277" t="s">
        <v>347</v>
      </c>
      <c r="AU141" s="277" t="s">
        <v>85</v>
      </c>
      <c r="AV141" s="15" t="s">
        <v>103</v>
      </c>
      <c r="AW141" s="15" t="s">
        <v>37</v>
      </c>
      <c r="AX141" s="15" t="s">
        <v>83</v>
      </c>
      <c r="AY141" s="277" t="s">
        <v>335</v>
      </c>
    </row>
    <row r="142" s="2" customFormat="1" ht="16.5" customHeight="1">
      <c r="A142" s="40"/>
      <c r="B142" s="41"/>
      <c r="C142" s="216" t="s">
        <v>405</v>
      </c>
      <c r="D142" s="216" t="s">
        <v>337</v>
      </c>
      <c r="E142" s="217" t="s">
        <v>6313</v>
      </c>
      <c r="F142" s="218" t="s">
        <v>6314</v>
      </c>
      <c r="G142" s="219" t="s">
        <v>351</v>
      </c>
      <c r="H142" s="220">
        <v>61.899999999999999</v>
      </c>
      <c r="I142" s="221"/>
      <c r="J142" s="222">
        <f>ROUND(I142*H142,2)</f>
        <v>0</v>
      </c>
      <c r="K142" s="218" t="s">
        <v>341</v>
      </c>
      <c r="L142" s="46"/>
      <c r="M142" s="223" t="s">
        <v>19</v>
      </c>
      <c r="N142" s="224" t="s">
        <v>47</v>
      </c>
      <c r="O142" s="86"/>
      <c r="P142" s="225">
        <f>O142*H142</f>
        <v>0</v>
      </c>
      <c r="Q142" s="225">
        <v>0</v>
      </c>
      <c r="R142" s="225">
        <f>Q142*H142</f>
        <v>0</v>
      </c>
      <c r="S142" s="225">
        <v>0</v>
      </c>
      <c r="T142" s="225">
        <f>S142*H142</f>
        <v>0</v>
      </c>
      <c r="U142" s="226" t="s">
        <v>19</v>
      </c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R142" s="227" t="s">
        <v>103</v>
      </c>
      <c r="AT142" s="227" t="s">
        <v>337</v>
      </c>
      <c r="AU142" s="227" t="s">
        <v>85</v>
      </c>
      <c r="AY142" s="19" t="s">
        <v>335</v>
      </c>
      <c r="BE142" s="228">
        <f>IF(N142="základní",J142,0)</f>
        <v>0</v>
      </c>
      <c r="BF142" s="228">
        <f>IF(N142="snížená",J142,0)</f>
        <v>0</v>
      </c>
      <c r="BG142" s="228">
        <f>IF(N142="zákl. přenesená",J142,0)</f>
        <v>0</v>
      </c>
      <c r="BH142" s="228">
        <f>IF(N142="sníž. přenesená",J142,0)</f>
        <v>0</v>
      </c>
      <c r="BI142" s="228">
        <f>IF(N142="nulová",J142,0)</f>
        <v>0</v>
      </c>
      <c r="BJ142" s="19" t="s">
        <v>83</v>
      </c>
      <c r="BK142" s="228">
        <f>ROUND(I142*H142,2)</f>
        <v>0</v>
      </c>
      <c r="BL142" s="19" t="s">
        <v>103</v>
      </c>
      <c r="BM142" s="227" t="s">
        <v>6973</v>
      </c>
    </row>
    <row r="143" s="2" customFormat="1">
      <c r="A143" s="40"/>
      <c r="B143" s="41"/>
      <c r="C143" s="42"/>
      <c r="D143" s="229" t="s">
        <v>343</v>
      </c>
      <c r="E143" s="42"/>
      <c r="F143" s="230" t="s">
        <v>6316</v>
      </c>
      <c r="G143" s="42"/>
      <c r="H143" s="42"/>
      <c r="I143" s="231"/>
      <c r="J143" s="42"/>
      <c r="K143" s="42"/>
      <c r="L143" s="46"/>
      <c r="M143" s="232"/>
      <c r="N143" s="233"/>
      <c r="O143" s="86"/>
      <c r="P143" s="86"/>
      <c r="Q143" s="86"/>
      <c r="R143" s="86"/>
      <c r="S143" s="86"/>
      <c r="T143" s="86"/>
      <c r="U143" s="87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T143" s="19" t="s">
        <v>343</v>
      </c>
      <c r="AU143" s="19" t="s">
        <v>85</v>
      </c>
    </row>
    <row r="144" s="2" customFormat="1">
      <c r="A144" s="40"/>
      <c r="B144" s="41"/>
      <c r="C144" s="42"/>
      <c r="D144" s="234" t="s">
        <v>345</v>
      </c>
      <c r="E144" s="42"/>
      <c r="F144" s="235" t="s">
        <v>6317</v>
      </c>
      <c r="G144" s="42"/>
      <c r="H144" s="42"/>
      <c r="I144" s="231"/>
      <c r="J144" s="42"/>
      <c r="K144" s="42"/>
      <c r="L144" s="46"/>
      <c r="M144" s="232"/>
      <c r="N144" s="233"/>
      <c r="O144" s="86"/>
      <c r="P144" s="86"/>
      <c r="Q144" s="86"/>
      <c r="R144" s="86"/>
      <c r="S144" s="86"/>
      <c r="T144" s="86"/>
      <c r="U144" s="87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T144" s="19" t="s">
        <v>345</v>
      </c>
      <c r="AU144" s="19" t="s">
        <v>85</v>
      </c>
    </row>
    <row r="145" s="2" customFormat="1" ht="16.5" customHeight="1">
      <c r="A145" s="40"/>
      <c r="B145" s="41"/>
      <c r="C145" s="216" t="s">
        <v>428</v>
      </c>
      <c r="D145" s="216" t="s">
        <v>337</v>
      </c>
      <c r="E145" s="217" t="s">
        <v>6822</v>
      </c>
      <c r="F145" s="218" t="s">
        <v>6823</v>
      </c>
      <c r="G145" s="219" t="s">
        <v>351</v>
      </c>
      <c r="H145" s="220">
        <v>69.120000000000005</v>
      </c>
      <c r="I145" s="221"/>
      <c r="J145" s="222">
        <f>ROUND(I145*H145,2)</f>
        <v>0</v>
      </c>
      <c r="K145" s="218" t="s">
        <v>341</v>
      </c>
      <c r="L145" s="46"/>
      <c r="M145" s="223" t="s">
        <v>19</v>
      </c>
      <c r="N145" s="224" t="s">
        <v>47</v>
      </c>
      <c r="O145" s="86"/>
      <c r="P145" s="225">
        <f>O145*H145</f>
        <v>0</v>
      </c>
      <c r="Q145" s="225">
        <v>0</v>
      </c>
      <c r="R145" s="225">
        <f>Q145*H145</f>
        <v>0</v>
      </c>
      <c r="S145" s="225">
        <v>0</v>
      </c>
      <c r="T145" s="225">
        <f>S145*H145</f>
        <v>0</v>
      </c>
      <c r="U145" s="226" t="s">
        <v>19</v>
      </c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R145" s="227" t="s">
        <v>103</v>
      </c>
      <c r="AT145" s="227" t="s">
        <v>337</v>
      </c>
      <c r="AU145" s="227" t="s">
        <v>85</v>
      </c>
      <c r="AY145" s="19" t="s">
        <v>335</v>
      </c>
      <c r="BE145" s="228">
        <f>IF(N145="základní",J145,0)</f>
        <v>0</v>
      </c>
      <c r="BF145" s="228">
        <f>IF(N145="snížená",J145,0)</f>
        <v>0</v>
      </c>
      <c r="BG145" s="228">
        <f>IF(N145="zákl. přenesená",J145,0)</f>
        <v>0</v>
      </c>
      <c r="BH145" s="228">
        <f>IF(N145="sníž. přenesená",J145,0)</f>
        <v>0</v>
      </c>
      <c r="BI145" s="228">
        <f>IF(N145="nulová",J145,0)</f>
        <v>0</v>
      </c>
      <c r="BJ145" s="19" t="s">
        <v>83</v>
      </c>
      <c r="BK145" s="228">
        <f>ROUND(I145*H145,2)</f>
        <v>0</v>
      </c>
      <c r="BL145" s="19" t="s">
        <v>103</v>
      </c>
      <c r="BM145" s="227" t="s">
        <v>6974</v>
      </c>
    </row>
    <row r="146" s="2" customFormat="1">
      <c r="A146" s="40"/>
      <c r="B146" s="41"/>
      <c r="C146" s="42"/>
      <c r="D146" s="229" t="s">
        <v>343</v>
      </c>
      <c r="E146" s="42"/>
      <c r="F146" s="230" t="s">
        <v>6824</v>
      </c>
      <c r="G146" s="42"/>
      <c r="H146" s="42"/>
      <c r="I146" s="231"/>
      <c r="J146" s="42"/>
      <c r="K146" s="42"/>
      <c r="L146" s="46"/>
      <c r="M146" s="232"/>
      <c r="N146" s="233"/>
      <c r="O146" s="86"/>
      <c r="P146" s="86"/>
      <c r="Q146" s="86"/>
      <c r="R146" s="86"/>
      <c r="S146" s="86"/>
      <c r="T146" s="86"/>
      <c r="U146" s="87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T146" s="19" t="s">
        <v>343</v>
      </c>
      <c r="AU146" s="19" t="s">
        <v>85</v>
      </c>
    </row>
    <row r="147" s="2" customFormat="1">
      <c r="A147" s="40"/>
      <c r="B147" s="41"/>
      <c r="C147" s="42"/>
      <c r="D147" s="234" t="s">
        <v>345</v>
      </c>
      <c r="E147" s="42"/>
      <c r="F147" s="235" t="s">
        <v>6825</v>
      </c>
      <c r="G147" s="42"/>
      <c r="H147" s="42"/>
      <c r="I147" s="231"/>
      <c r="J147" s="42"/>
      <c r="K147" s="42"/>
      <c r="L147" s="46"/>
      <c r="M147" s="232"/>
      <c r="N147" s="233"/>
      <c r="O147" s="86"/>
      <c r="P147" s="86"/>
      <c r="Q147" s="86"/>
      <c r="R147" s="86"/>
      <c r="S147" s="86"/>
      <c r="T147" s="86"/>
      <c r="U147" s="87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T147" s="19" t="s">
        <v>345</v>
      </c>
      <c r="AU147" s="19" t="s">
        <v>85</v>
      </c>
    </row>
    <row r="148" s="13" customFormat="1">
      <c r="A148" s="13"/>
      <c r="B148" s="236"/>
      <c r="C148" s="237"/>
      <c r="D148" s="229" t="s">
        <v>347</v>
      </c>
      <c r="E148" s="238" t="s">
        <v>19</v>
      </c>
      <c r="F148" s="239" t="s">
        <v>6975</v>
      </c>
      <c r="G148" s="237"/>
      <c r="H148" s="240">
        <v>69.120000000000005</v>
      </c>
      <c r="I148" s="241"/>
      <c r="J148" s="237"/>
      <c r="K148" s="237"/>
      <c r="L148" s="242"/>
      <c r="M148" s="243"/>
      <c r="N148" s="244"/>
      <c r="O148" s="244"/>
      <c r="P148" s="244"/>
      <c r="Q148" s="244"/>
      <c r="R148" s="244"/>
      <c r="S148" s="244"/>
      <c r="T148" s="244"/>
      <c r="U148" s="245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T148" s="246" t="s">
        <v>347</v>
      </c>
      <c r="AU148" s="246" t="s">
        <v>85</v>
      </c>
      <c r="AV148" s="13" t="s">
        <v>85</v>
      </c>
      <c r="AW148" s="13" t="s">
        <v>37</v>
      </c>
      <c r="AX148" s="13" t="s">
        <v>76</v>
      </c>
      <c r="AY148" s="246" t="s">
        <v>335</v>
      </c>
    </row>
    <row r="149" s="15" customFormat="1">
      <c r="A149" s="15"/>
      <c r="B149" s="267"/>
      <c r="C149" s="268"/>
      <c r="D149" s="229" t="s">
        <v>347</v>
      </c>
      <c r="E149" s="269" t="s">
        <v>19</v>
      </c>
      <c r="F149" s="270" t="s">
        <v>462</v>
      </c>
      <c r="G149" s="268"/>
      <c r="H149" s="271">
        <v>69.120000000000005</v>
      </c>
      <c r="I149" s="272"/>
      <c r="J149" s="268"/>
      <c r="K149" s="268"/>
      <c r="L149" s="273"/>
      <c r="M149" s="274"/>
      <c r="N149" s="275"/>
      <c r="O149" s="275"/>
      <c r="P149" s="275"/>
      <c r="Q149" s="275"/>
      <c r="R149" s="275"/>
      <c r="S149" s="275"/>
      <c r="T149" s="275"/>
      <c r="U149" s="276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T149" s="277" t="s">
        <v>347</v>
      </c>
      <c r="AU149" s="277" t="s">
        <v>85</v>
      </c>
      <c r="AV149" s="15" t="s">
        <v>103</v>
      </c>
      <c r="AW149" s="15" t="s">
        <v>37</v>
      </c>
      <c r="AX149" s="15" t="s">
        <v>83</v>
      </c>
      <c r="AY149" s="277" t="s">
        <v>335</v>
      </c>
    </row>
    <row r="150" s="2" customFormat="1" ht="16.5" customHeight="1">
      <c r="A150" s="40"/>
      <c r="B150" s="41"/>
      <c r="C150" s="216" t="s">
        <v>777</v>
      </c>
      <c r="D150" s="216" t="s">
        <v>337</v>
      </c>
      <c r="E150" s="217" t="s">
        <v>6976</v>
      </c>
      <c r="F150" s="218" t="s">
        <v>6977</v>
      </c>
      <c r="G150" s="219" t="s">
        <v>388</v>
      </c>
      <c r="H150" s="220">
        <v>82</v>
      </c>
      <c r="I150" s="221"/>
      <c r="J150" s="222">
        <f>ROUND(I150*H150,2)</f>
        <v>0</v>
      </c>
      <c r="K150" s="218" t="s">
        <v>341</v>
      </c>
      <c r="L150" s="46"/>
      <c r="M150" s="223" t="s">
        <v>19</v>
      </c>
      <c r="N150" s="224" t="s">
        <v>47</v>
      </c>
      <c r="O150" s="86"/>
      <c r="P150" s="225">
        <f>O150*H150</f>
        <v>0</v>
      </c>
      <c r="Q150" s="225">
        <v>0</v>
      </c>
      <c r="R150" s="225">
        <f>Q150*H150</f>
        <v>0</v>
      </c>
      <c r="S150" s="225">
        <v>0</v>
      </c>
      <c r="T150" s="225">
        <f>S150*H150</f>
        <v>0</v>
      </c>
      <c r="U150" s="226" t="s">
        <v>19</v>
      </c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R150" s="227" t="s">
        <v>103</v>
      </c>
      <c r="AT150" s="227" t="s">
        <v>337</v>
      </c>
      <c r="AU150" s="227" t="s">
        <v>85</v>
      </c>
      <c r="AY150" s="19" t="s">
        <v>335</v>
      </c>
      <c r="BE150" s="228">
        <f>IF(N150="základní",J150,0)</f>
        <v>0</v>
      </c>
      <c r="BF150" s="228">
        <f>IF(N150="snížená",J150,0)</f>
        <v>0</v>
      </c>
      <c r="BG150" s="228">
        <f>IF(N150="zákl. přenesená",J150,0)</f>
        <v>0</v>
      </c>
      <c r="BH150" s="228">
        <f>IF(N150="sníž. přenesená",J150,0)</f>
        <v>0</v>
      </c>
      <c r="BI150" s="228">
        <f>IF(N150="nulová",J150,0)</f>
        <v>0</v>
      </c>
      <c r="BJ150" s="19" t="s">
        <v>83</v>
      </c>
      <c r="BK150" s="228">
        <f>ROUND(I150*H150,2)</f>
        <v>0</v>
      </c>
      <c r="BL150" s="19" t="s">
        <v>103</v>
      </c>
      <c r="BM150" s="227" t="s">
        <v>6978</v>
      </c>
    </row>
    <row r="151" s="2" customFormat="1">
      <c r="A151" s="40"/>
      <c r="B151" s="41"/>
      <c r="C151" s="42"/>
      <c r="D151" s="229" t="s">
        <v>343</v>
      </c>
      <c r="E151" s="42"/>
      <c r="F151" s="230" t="s">
        <v>6979</v>
      </c>
      <c r="G151" s="42"/>
      <c r="H151" s="42"/>
      <c r="I151" s="231"/>
      <c r="J151" s="42"/>
      <c r="K151" s="42"/>
      <c r="L151" s="46"/>
      <c r="M151" s="232"/>
      <c r="N151" s="233"/>
      <c r="O151" s="86"/>
      <c r="P151" s="86"/>
      <c r="Q151" s="86"/>
      <c r="R151" s="86"/>
      <c r="S151" s="86"/>
      <c r="T151" s="86"/>
      <c r="U151" s="87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T151" s="19" t="s">
        <v>343</v>
      </c>
      <c r="AU151" s="19" t="s">
        <v>85</v>
      </c>
    </row>
    <row r="152" s="2" customFormat="1">
      <c r="A152" s="40"/>
      <c r="B152" s="41"/>
      <c r="C152" s="42"/>
      <c r="D152" s="234" t="s">
        <v>345</v>
      </c>
      <c r="E152" s="42"/>
      <c r="F152" s="235" t="s">
        <v>6980</v>
      </c>
      <c r="G152" s="42"/>
      <c r="H152" s="42"/>
      <c r="I152" s="231"/>
      <c r="J152" s="42"/>
      <c r="K152" s="42"/>
      <c r="L152" s="46"/>
      <c r="M152" s="232"/>
      <c r="N152" s="233"/>
      <c r="O152" s="86"/>
      <c r="P152" s="86"/>
      <c r="Q152" s="86"/>
      <c r="R152" s="86"/>
      <c r="S152" s="86"/>
      <c r="T152" s="86"/>
      <c r="U152" s="87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T152" s="19" t="s">
        <v>345</v>
      </c>
      <c r="AU152" s="19" t="s">
        <v>85</v>
      </c>
    </row>
    <row r="153" s="2" customFormat="1" ht="16.5" customHeight="1">
      <c r="A153" s="40"/>
      <c r="B153" s="41"/>
      <c r="C153" s="257" t="s">
        <v>788</v>
      </c>
      <c r="D153" s="257" t="s">
        <v>395</v>
      </c>
      <c r="E153" s="258" t="s">
        <v>6981</v>
      </c>
      <c r="F153" s="259" t="s">
        <v>6982</v>
      </c>
      <c r="G153" s="260" t="s">
        <v>1522</v>
      </c>
      <c r="H153" s="261">
        <v>1.6399999999999999</v>
      </c>
      <c r="I153" s="262"/>
      <c r="J153" s="263">
        <f>ROUND(I153*H153,2)</f>
        <v>0</v>
      </c>
      <c r="K153" s="259" t="s">
        <v>2232</v>
      </c>
      <c r="L153" s="264"/>
      <c r="M153" s="265" t="s">
        <v>19</v>
      </c>
      <c r="N153" s="266" t="s">
        <v>47</v>
      </c>
      <c r="O153" s="86"/>
      <c r="P153" s="225">
        <f>O153*H153</f>
        <v>0</v>
      </c>
      <c r="Q153" s="225">
        <v>0.001</v>
      </c>
      <c r="R153" s="225">
        <f>Q153*H153</f>
        <v>0.00164</v>
      </c>
      <c r="S153" s="225">
        <v>0</v>
      </c>
      <c r="T153" s="225">
        <f>S153*H153</f>
        <v>0</v>
      </c>
      <c r="U153" s="226" t="s">
        <v>19</v>
      </c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R153" s="227" t="s">
        <v>394</v>
      </c>
      <c r="AT153" s="227" t="s">
        <v>395</v>
      </c>
      <c r="AU153" s="227" t="s">
        <v>85</v>
      </c>
      <c r="AY153" s="19" t="s">
        <v>335</v>
      </c>
      <c r="BE153" s="228">
        <f>IF(N153="základní",J153,0)</f>
        <v>0</v>
      </c>
      <c r="BF153" s="228">
        <f>IF(N153="snížená",J153,0)</f>
        <v>0</v>
      </c>
      <c r="BG153" s="228">
        <f>IF(N153="zákl. přenesená",J153,0)</f>
        <v>0</v>
      </c>
      <c r="BH153" s="228">
        <f>IF(N153="sníž. přenesená",J153,0)</f>
        <v>0</v>
      </c>
      <c r="BI153" s="228">
        <f>IF(N153="nulová",J153,0)</f>
        <v>0</v>
      </c>
      <c r="BJ153" s="19" t="s">
        <v>83</v>
      </c>
      <c r="BK153" s="228">
        <f>ROUND(I153*H153,2)</f>
        <v>0</v>
      </c>
      <c r="BL153" s="19" t="s">
        <v>103</v>
      </c>
      <c r="BM153" s="227" t="s">
        <v>6983</v>
      </c>
    </row>
    <row r="154" s="2" customFormat="1">
      <c r="A154" s="40"/>
      <c r="B154" s="41"/>
      <c r="C154" s="42"/>
      <c r="D154" s="229" t="s">
        <v>343</v>
      </c>
      <c r="E154" s="42"/>
      <c r="F154" s="230" t="s">
        <v>6982</v>
      </c>
      <c r="G154" s="42"/>
      <c r="H154" s="42"/>
      <c r="I154" s="231"/>
      <c r="J154" s="42"/>
      <c r="K154" s="42"/>
      <c r="L154" s="46"/>
      <c r="M154" s="232"/>
      <c r="N154" s="233"/>
      <c r="O154" s="86"/>
      <c r="P154" s="86"/>
      <c r="Q154" s="86"/>
      <c r="R154" s="86"/>
      <c r="S154" s="86"/>
      <c r="T154" s="86"/>
      <c r="U154" s="87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T154" s="19" t="s">
        <v>343</v>
      </c>
      <c r="AU154" s="19" t="s">
        <v>85</v>
      </c>
    </row>
    <row r="155" s="13" customFormat="1">
      <c r="A155" s="13"/>
      <c r="B155" s="236"/>
      <c r="C155" s="237"/>
      <c r="D155" s="229" t="s">
        <v>347</v>
      </c>
      <c r="E155" s="237"/>
      <c r="F155" s="239" t="s">
        <v>6984</v>
      </c>
      <c r="G155" s="237"/>
      <c r="H155" s="240">
        <v>1.6399999999999999</v>
      </c>
      <c r="I155" s="241"/>
      <c r="J155" s="237"/>
      <c r="K155" s="237"/>
      <c r="L155" s="242"/>
      <c r="M155" s="243"/>
      <c r="N155" s="244"/>
      <c r="O155" s="244"/>
      <c r="P155" s="244"/>
      <c r="Q155" s="244"/>
      <c r="R155" s="244"/>
      <c r="S155" s="244"/>
      <c r="T155" s="244"/>
      <c r="U155" s="245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T155" s="246" t="s">
        <v>347</v>
      </c>
      <c r="AU155" s="246" t="s">
        <v>85</v>
      </c>
      <c r="AV155" s="13" t="s">
        <v>85</v>
      </c>
      <c r="AW155" s="13" t="s">
        <v>4</v>
      </c>
      <c r="AX155" s="13" t="s">
        <v>83</v>
      </c>
      <c r="AY155" s="246" t="s">
        <v>335</v>
      </c>
    </row>
    <row r="156" s="2" customFormat="1" ht="21.75" customHeight="1">
      <c r="A156" s="40"/>
      <c r="B156" s="41"/>
      <c r="C156" s="216" t="s">
        <v>434</v>
      </c>
      <c r="D156" s="216" t="s">
        <v>337</v>
      </c>
      <c r="E156" s="217" t="s">
        <v>6985</v>
      </c>
      <c r="F156" s="218" t="s">
        <v>6986</v>
      </c>
      <c r="G156" s="219" t="s">
        <v>388</v>
      </c>
      <c r="H156" s="220">
        <v>82</v>
      </c>
      <c r="I156" s="221"/>
      <c r="J156" s="222">
        <f>ROUND(I156*H156,2)</f>
        <v>0</v>
      </c>
      <c r="K156" s="218" t="s">
        <v>341</v>
      </c>
      <c r="L156" s="46"/>
      <c r="M156" s="223" t="s">
        <v>19</v>
      </c>
      <c r="N156" s="224" t="s">
        <v>47</v>
      </c>
      <c r="O156" s="86"/>
      <c r="P156" s="225">
        <f>O156*H156</f>
        <v>0</v>
      </c>
      <c r="Q156" s="225">
        <v>0</v>
      </c>
      <c r="R156" s="225">
        <f>Q156*H156</f>
        <v>0</v>
      </c>
      <c r="S156" s="225">
        <v>0</v>
      </c>
      <c r="T156" s="225">
        <f>S156*H156</f>
        <v>0</v>
      </c>
      <c r="U156" s="226" t="s">
        <v>19</v>
      </c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R156" s="227" t="s">
        <v>103</v>
      </c>
      <c r="AT156" s="227" t="s">
        <v>337</v>
      </c>
      <c r="AU156" s="227" t="s">
        <v>85</v>
      </c>
      <c r="AY156" s="19" t="s">
        <v>335</v>
      </c>
      <c r="BE156" s="228">
        <f>IF(N156="základní",J156,0)</f>
        <v>0</v>
      </c>
      <c r="BF156" s="228">
        <f>IF(N156="snížená",J156,0)</f>
        <v>0</v>
      </c>
      <c r="BG156" s="228">
        <f>IF(N156="zákl. přenesená",J156,0)</f>
        <v>0</v>
      </c>
      <c r="BH156" s="228">
        <f>IF(N156="sníž. přenesená",J156,0)</f>
        <v>0</v>
      </c>
      <c r="BI156" s="228">
        <f>IF(N156="nulová",J156,0)</f>
        <v>0</v>
      </c>
      <c r="BJ156" s="19" t="s">
        <v>83</v>
      </c>
      <c r="BK156" s="228">
        <f>ROUND(I156*H156,2)</f>
        <v>0</v>
      </c>
      <c r="BL156" s="19" t="s">
        <v>103</v>
      </c>
      <c r="BM156" s="227" t="s">
        <v>6987</v>
      </c>
    </row>
    <row r="157" s="2" customFormat="1">
      <c r="A157" s="40"/>
      <c r="B157" s="41"/>
      <c r="C157" s="42"/>
      <c r="D157" s="229" t="s">
        <v>343</v>
      </c>
      <c r="E157" s="42"/>
      <c r="F157" s="230" t="s">
        <v>6988</v>
      </c>
      <c r="G157" s="42"/>
      <c r="H157" s="42"/>
      <c r="I157" s="231"/>
      <c r="J157" s="42"/>
      <c r="K157" s="42"/>
      <c r="L157" s="46"/>
      <c r="M157" s="232"/>
      <c r="N157" s="233"/>
      <c r="O157" s="86"/>
      <c r="P157" s="86"/>
      <c r="Q157" s="86"/>
      <c r="R157" s="86"/>
      <c r="S157" s="86"/>
      <c r="T157" s="86"/>
      <c r="U157" s="87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T157" s="19" t="s">
        <v>343</v>
      </c>
      <c r="AU157" s="19" t="s">
        <v>85</v>
      </c>
    </row>
    <row r="158" s="2" customFormat="1">
      <c r="A158" s="40"/>
      <c r="B158" s="41"/>
      <c r="C158" s="42"/>
      <c r="D158" s="234" t="s">
        <v>345</v>
      </c>
      <c r="E158" s="42"/>
      <c r="F158" s="235" t="s">
        <v>6989</v>
      </c>
      <c r="G158" s="42"/>
      <c r="H158" s="42"/>
      <c r="I158" s="231"/>
      <c r="J158" s="42"/>
      <c r="K158" s="42"/>
      <c r="L158" s="46"/>
      <c r="M158" s="232"/>
      <c r="N158" s="233"/>
      <c r="O158" s="86"/>
      <c r="P158" s="86"/>
      <c r="Q158" s="86"/>
      <c r="R158" s="86"/>
      <c r="S158" s="86"/>
      <c r="T158" s="86"/>
      <c r="U158" s="87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T158" s="19" t="s">
        <v>345</v>
      </c>
      <c r="AU158" s="19" t="s">
        <v>85</v>
      </c>
    </row>
    <row r="159" s="2" customFormat="1" ht="16.5" customHeight="1">
      <c r="A159" s="40"/>
      <c r="B159" s="41"/>
      <c r="C159" s="257" t="s">
        <v>8</v>
      </c>
      <c r="D159" s="257" t="s">
        <v>395</v>
      </c>
      <c r="E159" s="258" t="s">
        <v>6990</v>
      </c>
      <c r="F159" s="259" t="s">
        <v>6991</v>
      </c>
      <c r="G159" s="260" t="s">
        <v>351</v>
      </c>
      <c r="H159" s="261">
        <v>1.6399999999999999</v>
      </c>
      <c r="I159" s="262"/>
      <c r="J159" s="263">
        <f>ROUND(I159*H159,2)</f>
        <v>0</v>
      </c>
      <c r="K159" s="259" t="s">
        <v>341</v>
      </c>
      <c r="L159" s="264"/>
      <c r="M159" s="265" t="s">
        <v>19</v>
      </c>
      <c r="N159" s="266" t="s">
        <v>47</v>
      </c>
      <c r="O159" s="86"/>
      <c r="P159" s="225">
        <f>O159*H159</f>
        <v>0</v>
      </c>
      <c r="Q159" s="225">
        <v>0.20999999999999999</v>
      </c>
      <c r="R159" s="225">
        <f>Q159*H159</f>
        <v>0.34439999999999998</v>
      </c>
      <c r="S159" s="225">
        <v>0</v>
      </c>
      <c r="T159" s="225">
        <f>S159*H159</f>
        <v>0</v>
      </c>
      <c r="U159" s="226" t="s">
        <v>19</v>
      </c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R159" s="227" t="s">
        <v>394</v>
      </c>
      <c r="AT159" s="227" t="s">
        <v>395</v>
      </c>
      <c r="AU159" s="227" t="s">
        <v>85</v>
      </c>
      <c r="AY159" s="19" t="s">
        <v>335</v>
      </c>
      <c r="BE159" s="228">
        <f>IF(N159="základní",J159,0)</f>
        <v>0</v>
      </c>
      <c r="BF159" s="228">
        <f>IF(N159="snížená",J159,0)</f>
        <v>0</v>
      </c>
      <c r="BG159" s="228">
        <f>IF(N159="zákl. přenesená",J159,0)</f>
        <v>0</v>
      </c>
      <c r="BH159" s="228">
        <f>IF(N159="sníž. přenesená",J159,0)</f>
        <v>0</v>
      </c>
      <c r="BI159" s="228">
        <f>IF(N159="nulová",J159,0)</f>
        <v>0</v>
      </c>
      <c r="BJ159" s="19" t="s">
        <v>83</v>
      </c>
      <c r="BK159" s="228">
        <f>ROUND(I159*H159,2)</f>
        <v>0</v>
      </c>
      <c r="BL159" s="19" t="s">
        <v>103</v>
      </c>
      <c r="BM159" s="227" t="s">
        <v>6992</v>
      </c>
    </row>
    <row r="160" s="2" customFormat="1">
      <c r="A160" s="40"/>
      <c r="B160" s="41"/>
      <c r="C160" s="42"/>
      <c r="D160" s="229" t="s">
        <v>343</v>
      </c>
      <c r="E160" s="42"/>
      <c r="F160" s="230" t="s">
        <v>6991</v>
      </c>
      <c r="G160" s="42"/>
      <c r="H160" s="42"/>
      <c r="I160" s="231"/>
      <c r="J160" s="42"/>
      <c r="K160" s="42"/>
      <c r="L160" s="46"/>
      <c r="M160" s="232"/>
      <c r="N160" s="233"/>
      <c r="O160" s="86"/>
      <c r="P160" s="86"/>
      <c r="Q160" s="86"/>
      <c r="R160" s="86"/>
      <c r="S160" s="86"/>
      <c r="T160" s="86"/>
      <c r="U160" s="87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T160" s="19" t="s">
        <v>343</v>
      </c>
      <c r="AU160" s="19" t="s">
        <v>85</v>
      </c>
    </row>
    <row r="161" s="13" customFormat="1">
      <c r="A161" s="13"/>
      <c r="B161" s="236"/>
      <c r="C161" s="237"/>
      <c r="D161" s="229" t="s">
        <v>347</v>
      </c>
      <c r="E161" s="238" t="s">
        <v>19</v>
      </c>
      <c r="F161" s="239" t="s">
        <v>6993</v>
      </c>
      <c r="G161" s="237"/>
      <c r="H161" s="240">
        <v>1.6399999999999999</v>
      </c>
      <c r="I161" s="241"/>
      <c r="J161" s="237"/>
      <c r="K161" s="237"/>
      <c r="L161" s="242"/>
      <c r="M161" s="243"/>
      <c r="N161" s="244"/>
      <c r="O161" s="244"/>
      <c r="P161" s="244"/>
      <c r="Q161" s="244"/>
      <c r="R161" s="244"/>
      <c r="S161" s="244"/>
      <c r="T161" s="244"/>
      <c r="U161" s="245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T161" s="246" t="s">
        <v>347</v>
      </c>
      <c r="AU161" s="246" t="s">
        <v>85</v>
      </c>
      <c r="AV161" s="13" t="s">
        <v>85</v>
      </c>
      <c r="AW161" s="13" t="s">
        <v>37</v>
      </c>
      <c r="AX161" s="13" t="s">
        <v>76</v>
      </c>
      <c r="AY161" s="246" t="s">
        <v>335</v>
      </c>
    </row>
    <row r="162" s="15" customFormat="1">
      <c r="A162" s="15"/>
      <c r="B162" s="267"/>
      <c r="C162" s="268"/>
      <c r="D162" s="229" t="s">
        <v>347</v>
      </c>
      <c r="E162" s="269" t="s">
        <v>19</v>
      </c>
      <c r="F162" s="270" t="s">
        <v>462</v>
      </c>
      <c r="G162" s="268"/>
      <c r="H162" s="271">
        <v>1.6399999999999999</v>
      </c>
      <c r="I162" s="272"/>
      <c r="J162" s="268"/>
      <c r="K162" s="268"/>
      <c r="L162" s="273"/>
      <c r="M162" s="274"/>
      <c r="N162" s="275"/>
      <c r="O162" s="275"/>
      <c r="P162" s="275"/>
      <c r="Q162" s="275"/>
      <c r="R162" s="275"/>
      <c r="S162" s="275"/>
      <c r="T162" s="275"/>
      <c r="U162" s="276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T162" s="277" t="s">
        <v>347</v>
      </c>
      <c r="AU162" s="277" t="s">
        <v>85</v>
      </c>
      <c r="AV162" s="15" t="s">
        <v>103</v>
      </c>
      <c r="AW162" s="15" t="s">
        <v>37</v>
      </c>
      <c r="AX162" s="15" t="s">
        <v>83</v>
      </c>
      <c r="AY162" s="277" t="s">
        <v>335</v>
      </c>
    </row>
    <row r="163" s="2" customFormat="1" ht="16.5" customHeight="1">
      <c r="A163" s="40"/>
      <c r="B163" s="41"/>
      <c r="C163" s="216" t="s">
        <v>447</v>
      </c>
      <c r="D163" s="216" t="s">
        <v>337</v>
      </c>
      <c r="E163" s="217" t="s">
        <v>6994</v>
      </c>
      <c r="F163" s="218" t="s">
        <v>6995</v>
      </c>
      <c r="G163" s="219" t="s">
        <v>388</v>
      </c>
      <c r="H163" s="220">
        <v>82</v>
      </c>
      <c r="I163" s="221"/>
      <c r="J163" s="222">
        <f>ROUND(I163*H163,2)</f>
        <v>0</v>
      </c>
      <c r="K163" s="218" t="s">
        <v>341</v>
      </c>
      <c r="L163" s="46"/>
      <c r="M163" s="223" t="s">
        <v>19</v>
      </c>
      <c r="N163" s="224" t="s">
        <v>47</v>
      </c>
      <c r="O163" s="86"/>
      <c r="P163" s="225">
        <f>O163*H163</f>
        <v>0</v>
      </c>
      <c r="Q163" s="225">
        <v>0</v>
      </c>
      <c r="R163" s="225">
        <f>Q163*H163</f>
        <v>0</v>
      </c>
      <c r="S163" s="225">
        <v>0</v>
      </c>
      <c r="T163" s="225">
        <f>S163*H163</f>
        <v>0</v>
      </c>
      <c r="U163" s="226" t="s">
        <v>19</v>
      </c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R163" s="227" t="s">
        <v>103</v>
      </c>
      <c r="AT163" s="227" t="s">
        <v>337</v>
      </c>
      <c r="AU163" s="227" t="s">
        <v>85</v>
      </c>
      <c r="AY163" s="19" t="s">
        <v>335</v>
      </c>
      <c r="BE163" s="228">
        <f>IF(N163="základní",J163,0)</f>
        <v>0</v>
      </c>
      <c r="BF163" s="228">
        <f>IF(N163="snížená",J163,0)</f>
        <v>0</v>
      </c>
      <c r="BG163" s="228">
        <f>IF(N163="zákl. přenesená",J163,0)</f>
        <v>0</v>
      </c>
      <c r="BH163" s="228">
        <f>IF(N163="sníž. přenesená",J163,0)</f>
        <v>0</v>
      </c>
      <c r="BI163" s="228">
        <f>IF(N163="nulová",J163,0)</f>
        <v>0</v>
      </c>
      <c r="BJ163" s="19" t="s">
        <v>83</v>
      </c>
      <c r="BK163" s="228">
        <f>ROUND(I163*H163,2)</f>
        <v>0</v>
      </c>
      <c r="BL163" s="19" t="s">
        <v>103</v>
      </c>
      <c r="BM163" s="227" t="s">
        <v>6996</v>
      </c>
    </row>
    <row r="164" s="2" customFormat="1">
      <c r="A164" s="40"/>
      <c r="B164" s="41"/>
      <c r="C164" s="42"/>
      <c r="D164" s="229" t="s">
        <v>343</v>
      </c>
      <c r="E164" s="42"/>
      <c r="F164" s="230" t="s">
        <v>6997</v>
      </c>
      <c r="G164" s="42"/>
      <c r="H164" s="42"/>
      <c r="I164" s="231"/>
      <c r="J164" s="42"/>
      <c r="K164" s="42"/>
      <c r="L164" s="46"/>
      <c r="M164" s="232"/>
      <c r="N164" s="233"/>
      <c r="O164" s="86"/>
      <c r="P164" s="86"/>
      <c r="Q164" s="86"/>
      <c r="R164" s="86"/>
      <c r="S164" s="86"/>
      <c r="T164" s="86"/>
      <c r="U164" s="87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T164" s="19" t="s">
        <v>343</v>
      </c>
      <c r="AU164" s="19" t="s">
        <v>85</v>
      </c>
    </row>
    <row r="165" s="2" customFormat="1">
      <c r="A165" s="40"/>
      <c r="B165" s="41"/>
      <c r="C165" s="42"/>
      <c r="D165" s="234" t="s">
        <v>345</v>
      </c>
      <c r="E165" s="42"/>
      <c r="F165" s="235" t="s">
        <v>6998</v>
      </c>
      <c r="G165" s="42"/>
      <c r="H165" s="42"/>
      <c r="I165" s="231"/>
      <c r="J165" s="42"/>
      <c r="K165" s="42"/>
      <c r="L165" s="46"/>
      <c r="M165" s="232"/>
      <c r="N165" s="233"/>
      <c r="O165" s="86"/>
      <c r="P165" s="86"/>
      <c r="Q165" s="86"/>
      <c r="R165" s="86"/>
      <c r="S165" s="86"/>
      <c r="T165" s="86"/>
      <c r="U165" s="87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T165" s="19" t="s">
        <v>345</v>
      </c>
      <c r="AU165" s="19" t="s">
        <v>85</v>
      </c>
    </row>
    <row r="166" s="2" customFormat="1" ht="16.5" customHeight="1">
      <c r="A166" s="40"/>
      <c r="B166" s="41"/>
      <c r="C166" s="216" t="s">
        <v>454</v>
      </c>
      <c r="D166" s="216" t="s">
        <v>337</v>
      </c>
      <c r="E166" s="217" t="s">
        <v>6999</v>
      </c>
      <c r="F166" s="218" t="s">
        <v>7000</v>
      </c>
      <c r="G166" s="219" t="s">
        <v>388</v>
      </c>
      <c r="H166" s="220">
        <v>142</v>
      </c>
      <c r="I166" s="221"/>
      <c r="J166" s="222">
        <f>ROUND(I166*H166,2)</f>
        <v>0</v>
      </c>
      <c r="K166" s="218" t="s">
        <v>19</v>
      </c>
      <c r="L166" s="46"/>
      <c r="M166" s="223" t="s">
        <v>19</v>
      </c>
      <c r="N166" s="224" t="s">
        <v>47</v>
      </c>
      <c r="O166" s="86"/>
      <c r="P166" s="225">
        <f>O166*H166</f>
        <v>0</v>
      </c>
      <c r="Q166" s="225">
        <v>0</v>
      </c>
      <c r="R166" s="225">
        <f>Q166*H166</f>
        <v>0</v>
      </c>
      <c r="S166" s="225">
        <v>0</v>
      </c>
      <c r="T166" s="225">
        <f>S166*H166</f>
        <v>0</v>
      </c>
      <c r="U166" s="226" t="s">
        <v>19</v>
      </c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R166" s="227" t="s">
        <v>103</v>
      </c>
      <c r="AT166" s="227" t="s">
        <v>337</v>
      </c>
      <c r="AU166" s="227" t="s">
        <v>85</v>
      </c>
      <c r="AY166" s="19" t="s">
        <v>335</v>
      </c>
      <c r="BE166" s="228">
        <f>IF(N166="základní",J166,0)</f>
        <v>0</v>
      </c>
      <c r="BF166" s="228">
        <f>IF(N166="snížená",J166,0)</f>
        <v>0</v>
      </c>
      <c r="BG166" s="228">
        <f>IF(N166="zákl. přenesená",J166,0)</f>
        <v>0</v>
      </c>
      <c r="BH166" s="228">
        <f>IF(N166="sníž. přenesená",J166,0)</f>
        <v>0</v>
      </c>
      <c r="BI166" s="228">
        <f>IF(N166="nulová",J166,0)</f>
        <v>0</v>
      </c>
      <c r="BJ166" s="19" t="s">
        <v>83</v>
      </c>
      <c r="BK166" s="228">
        <f>ROUND(I166*H166,2)</f>
        <v>0</v>
      </c>
      <c r="BL166" s="19" t="s">
        <v>103</v>
      </c>
      <c r="BM166" s="227" t="s">
        <v>7001</v>
      </c>
    </row>
    <row r="167" s="2" customFormat="1">
      <c r="A167" s="40"/>
      <c r="B167" s="41"/>
      <c r="C167" s="42"/>
      <c r="D167" s="229" t="s">
        <v>343</v>
      </c>
      <c r="E167" s="42"/>
      <c r="F167" s="230" t="s">
        <v>7000</v>
      </c>
      <c r="G167" s="42"/>
      <c r="H167" s="42"/>
      <c r="I167" s="231"/>
      <c r="J167" s="42"/>
      <c r="K167" s="42"/>
      <c r="L167" s="46"/>
      <c r="M167" s="232"/>
      <c r="N167" s="233"/>
      <c r="O167" s="86"/>
      <c r="P167" s="86"/>
      <c r="Q167" s="86"/>
      <c r="R167" s="86"/>
      <c r="S167" s="86"/>
      <c r="T167" s="86"/>
      <c r="U167" s="87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T167" s="19" t="s">
        <v>343</v>
      </c>
      <c r="AU167" s="19" t="s">
        <v>85</v>
      </c>
    </row>
    <row r="168" s="2" customFormat="1">
      <c r="A168" s="40"/>
      <c r="B168" s="41"/>
      <c r="C168" s="42"/>
      <c r="D168" s="229" t="s">
        <v>928</v>
      </c>
      <c r="E168" s="42"/>
      <c r="F168" s="289" t="s">
        <v>7002</v>
      </c>
      <c r="G168" s="42"/>
      <c r="H168" s="42"/>
      <c r="I168" s="231"/>
      <c r="J168" s="42"/>
      <c r="K168" s="42"/>
      <c r="L168" s="46"/>
      <c r="M168" s="232"/>
      <c r="N168" s="233"/>
      <c r="O168" s="86"/>
      <c r="P168" s="86"/>
      <c r="Q168" s="86"/>
      <c r="R168" s="86"/>
      <c r="S168" s="86"/>
      <c r="T168" s="86"/>
      <c r="U168" s="87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T168" s="19" t="s">
        <v>928</v>
      </c>
      <c r="AU168" s="19" t="s">
        <v>85</v>
      </c>
    </row>
    <row r="169" s="2" customFormat="1" ht="16.5" customHeight="1">
      <c r="A169" s="40"/>
      <c r="B169" s="41"/>
      <c r="C169" s="216" t="s">
        <v>463</v>
      </c>
      <c r="D169" s="216" t="s">
        <v>337</v>
      </c>
      <c r="E169" s="217" t="s">
        <v>7003</v>
      </c>
      <c r="F169" s="218" t="s">
        <v>7004</v>
      </c>
      <c r="G169" s="219" t="s">
        <v>388</v>
      </c>
      <c r="H169" s="220">
        <v>82</v>
      </c>
      <c r="I169" s="221"/>
      <c r="J169" s="222">
        <f>ROUND(I169*H169,2)</f>
        <v>0</v>
      </c>
      <c r="K169" s="218" t="s">
        <v>341</v>
      </c>
      <c r="L169" s="46"/>
      <c r="M169" s="223" t="s">
        <v>19</v>
      </c>
      <c r="N169" s="224" t="s">
        <v>47</v>
      </c>
      <c r="O169" s="86"/>
      <c r="P169" s="225">
        <f>O169*H169</f>
        <v>0</v>
      </c>
      <c r="Q169" s="225">
        <v>0</v>
      </c>
      <c r="R169" s="225">
        <f>Q169*H169</f>
        <v>0</v>
      </c>
      <c r="S169" s="225">
        <v>0</v>
      </c>
      <c r="T169" s="225">
        <f>S169*H169</f>
        <v>0</v>
      </c>
      <c r="U169" s="226" t="s">
        <v>19</v>
      </c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R169" s="227" t="s">
        <v>103</v>
      </c>
      <c r="AT169" s="227" t="s">
        <v>337</v>
      </c>
      <c r="AU169" s="227" t="s">
        <v>85</v>
      </c>
      <c r="AY169" s="19" t="s">
        <v>335</v>
      </c>
      <c r="BE169" s="228">
        <f>IF(N169="základní",J169,0)</f>
        <v>0</v>
      </c>
      <c r="BF169" s="228">
        <f>IF(N169="snížená",J169,0)</f>
        <v>0</v>
      </c>
      <c r="BG169" s="228">
        <f>IF(N169="zákl. přenesená",J169,0)</f>
        <v>0</v>
      </c>
      <c r="BH169" s="228">
        <f>IF(N169="sníž. přenesená",J169,0)</f>
        <v>0</v>
      </c>
      <c r="BI169" s="228">
        <f>IF(N169="nulová",J169,0)</f>
        <v>0</v>
      </c>
      <c r="BJ169" s="19" t="s">
        <v>83</v>
      </c>
      <c r="BK169" s="228">
        <f>ROUND(I169*H169,2)</f>
        <v>0</v>
      </c>
      <c r="BL169" s="19" t="s">
        <v>103</v>
      </c>
      <c r="BM169" s="227" t="s">
        <v>7005</v>
      </c>
    </row>
    <row r="170" s="2" customFormat="1">
      <c r="A170" s="40"/>
      <c r="B170" s="41"/>
      <c r="C170" s="42"/>
      <c r="D170" s="229" t="s">
        <v>343</v>
      </c>
      <c r="E170" s="42"/>
      <c r="F170" s="230" t="s">
        <v>7006</v>
      </c>
      <c r="G170" s="42"/>
      <c r="H170" s="42"/>
      <c r="I170" s="231"/>
      <c r="J170" s="42"/>
      <c r="K170" s="42"/>
      <c r="L170" s="46"/>
      <c r="M170" s="232"/>
      <c r="N170" s="233"/>
      <c r="O170" s="86"/>
      <c r="P170" s="86"/>
      <c r="Q170" s="86"/>
      <c r="R170" s="86"/>
      <c r="S170" s="86"/>
      <c r="T170" s="86"/>
      <c r="U170" s="87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T170" s="19" t="s">
        <v>343</v>
      </c>
      <c r="AU170" s="19" t="s">
        <v>85</v>
      </c>
    </row>
    <row r="171" s="2" customFormat="1">
      <c r="A171" s="40"/>
      <c r="B171" s="41"/>
      <c r="C171" s="42"/>
      <c r="D171" s="234" t="s">
        <v>345</v>
      </c>
      <c r="E171" s="42"/>
      <c r="F171" s="235" t="s">
        <v>7007</v>
      </c>
      <c r="G171" s="42"/>
      <c r="H171" s="42"/>
      <c r="I171" s="231"/>
      <c r="J171" s="42"/>
      <c r="K171" s="42"/>
      <c r="L171" s="46"/>
      <c r="M171" s="232"/>
      <c r="N171" s="233"/>
      <c r="O171" s="86"/>
      <c r="P171" s="86"/>
      <c r="Q171" s="86"/>
      <c r="R171" s="86"/>
      <c r="S171" s="86"/>
      <c r="T171" s="86"/>
      <c r="U171" s="87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T171" s="19" t="s">
        <v>345</v>
      </c>
      <c r="AU171" s="19" t="s">
        <v>85</v>
      </c>
    </row>
    <row r="172" s="12" customFormat="1" ht="22.8" customHeight="1">
      <c r="A172" s="12"/>
      <c r="B172" s="200"/>
      <c r="C172" s="201"/>
      <c r="D172" s="202" t="s">
        <v>75</v>
      </c>
      <c r="E172" s="214" t="s">
        <v>85</v>
      </c>
      <c r="F172" s="214" t="s">
        <v>384</v>
      </c>
      <c r="G172" s="201"/>
      <c r="H172" s="201"/>
      <c r="I172" s="204"/>
      <c r="J172" s="215">
        <f>BK172</f>
        <v>0</v>
      </c>
      <c r="K172" s="201"/>
      <c r="L172" s="206"/>
      <c r="M172" s="207"/>
      <c r="N172" s="208"/>
      <c r="O172" s="208"/>
      <c r="P172" s="209">
        <f>SUM(P173:P180)</f>
        <v>0</v>
      </c>
      <c r="Q172" s="208"/>
      <c r="R172" s="209">
        <f>SUM(R173:R180)</f>
        <v>37.387008770592004</v>
      </c>
      <c r="S172" s="208"/>
      <c r="T172" s="209">
        <f>SUM(T173:T180)</f>
        <v>0</v>
      </c>
      <c r="U172" s="210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R172" s="211" t="s">
        <v>83</v>
      </c>
      <c r="AT172" s="212" t="s">
        <v>75</v>
      </c>
      <c r="AU172" s="212" t="s">
        <v>83</v>
      </c>
      <c r="AY172" s="211" t="s">
        <v>335</v>
      </c>
      <c r="BK172" s="213">
        <f>SUM(BK173:BK180)</f>
        <v>0</v>
      </c>
    </row>
    <row r="173" s="2" customFormat="1" ht="16.5" customHeight="1">
      <c r="A173" s="40"/>
      <c r="B173" s="41"/>
      <c r="C173" s="216" t="s">
        <v>471</v>
      </c>
      <c r="D173" s="216" t="s">
        <v>337</v>
      </c>
      <c r="E173" s="217" t="s">
        <v>7008</v>
      </c>
      <c r="F173" s="218" t="s">
        <v>7009</v>
      </c>
      <c r="G173" s="219" t="s">
        <v>351</v>
      </c>
      <c r="H173" s="220">
        <v>16.248000000000001</v>
      </c>
      <c r="I173" s="221"/>
      <c r="J173" s="222">
        <f>ROUND(I173*H173,2)</f>
        <v>0</v>
      </c>
      <c r="K173" s="218" t="s">
        <v>341</v>
      </c>
      <c r="L173" s="46"/>
      <c r="M173" s="223" t="s">
        <v>19</v>
      </c>
      <c r="N173" s="224" t="s">
        <v>47</v>
      </c>
      <c r="O173" s="86"/>
      <c r="P173" s="225">
        <f>O173*H173</f>
        <v>0</v>
      </c>
      <c r="Q173" s="225">
        <v>2.3010222040000001</v>
      </c>
      <c r="R173" s="225">
        <f>Q173*H173</f>
        <v>37.387008770592004</v>
      </c>
      <c r="S173" s="225">
        <v>0</v>
      </c>
      <c r="T173" s="225">
        <f>S173*H173</f>
        <v>0</v>
      </c>
      <c r="U173" s="226" t="s">
        <v>19</v>
      </c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R173" s="227" t="s">
        <v>103</v>
      </c>
      <c r="AT173" s="227" t="s">
        <v>337</v>
      </c>
      <c r="AU173" s="227" t="s">
        <v>85</v>
      </c>
      <c r="AY173" s="19" t="s">
        <v>335</v>
      </c>
      <c r="BE173" s="228">
        <f>IF(N173="základní",J173,0)</f>
        <v>0</v>
      </c>
      <c r="BF173" s="228">
        <f>IF(N173="snížená",J173,0)</f>
        <v>0</v>
      </c>
      <c r="BG173" s="228">
        <f>IF(N173="zákl. přenesená",J173,0)</f>
        <v>0</v>
      </c>
      <c r="BH173" s="228">
        <f>IF(N173="sníž. přenesená",J173,0)</f>
        <v>0</v>
      </c>
      <c r="BI173" s="228">
        <f>IF(N173="nulová",J173,0)</f>
        <v>0</v>
      </c>
      <c r="BJ173" s="19" t="s">
        <v>83</v>
      </c>
      <c r="BK173" s="228">
        <f>ROUND(I173*H173,2)</f>
        <v>0</v>
      </c>
      <c r="BL173" s="19" t="s">
        <v>103</v>
      </c>
      <c r="BM173" s="227" t="s">
        <v>7010</v>
      </c>
    </row>
    <row r="174" s="2" customFormat="1">
      <c r="A174" s="40"/>
      <c r="B174" s="41"/>
      <c r="C174" s="42"/>
      <c r="D174" s="229" t="s">
        <v>343</v>
      </c>
      <c r="E174" s="42"/>
      <c r="F174" s="230" t="s">
        <v>7011</v>
      </c>
      <c r="G174" s="42"/>
      <c r="H174" s="42"/>
      <c r="I174" s="231"/>
      <c r="J174" s="42"/>
      <c r="K174" s="42"/>
      <c r="L174" s="46"/>
      <c r="M174" s="232"/>
      <c r="N174" s="233"/>
      <c r="O174" s="86"/>
      <c r="P174" s="86"/>
      <c r="Q174" s="86"/>
      <c r="R174" s="86"/>
      <c r="S174" s="86"/>
      <c r="T174" s="86"/>
      <c r="U174" s="87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T174" s="19" t="s">
        <v>343</v>
      </c>
      <c r="AU174" s="19" t="s">
        <v>85</v>
      </c>
    </row>
    <row r="175" s="2" customFormat="1">
      <c r="A175" s="40"/>
      <c r="B175" s="41"/>
      <c r="C175" s="42"/>
      <c r="D175" s="234" t="s">
        <v>345</v>
      </c>
      <c r="E175" s="42"/>
      <c r="F175" s="235" t="s">
        <v>7012</v>
      </c>
      <c r="G175" s="42"/>
      <c r="H175" s="42"/>
      <c r="I175" s="231"/>
      <c r="J175" s="42"/>
      <c r="K175" s="42"/>
      <c r="L175" s="46"/>
      <c r="M175" s="232"/>
      <c r="N175" s="233"/>
      <c r="O175" s="86"/>
      <c r="P175" s="86"/>
      <c r="Q175" s="86"/>
      <c r="R175" s="86"/>
      <c r="S175" s="86"/>
      <c r="T175" s="86"/>
      <c r="U175" s="87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T175" s="19" t="s">
        <v>345</v>
      </c>
      <c r="AU175" s="19" t="s">
        <v>85</v>
      </c>
    </row>
    <row r="176" s="13" customFormat="1">
      <c r="A176" s="13"/>
      <c r="B176" s="236"/>
      <c r="C176" s="237"/>
      <c r="D176" s="229" t="s">
        <v>347</v>
      </c>
      <c r="E176" s="238" t="s">
        <v>19</v>
      </c>
      <c r="F176" s="239" t="s">
        <v>7013</v>
      </c>
      <c r="G176" s="237"/>
      <c r="H176" s="240">
        <v>6.7000000000000002</v>
      </c>
      <c r="I176" s="241"/>
      <c r="J176" s="237"/>
      <c r="K176" s="237"/>
      <c r="L176" s="242"/>
      <c r="M176" s="243"/>
      <c r="N176" s="244"/>
      <c r="O176" s="244"/>
      <c r="P176" s="244"/>
      <c r="Q176" s="244"/>
      <c r="R176" s="244"/>
      <c r="S176" s="244"/>
      <c r="T176" s="244"/>
      <c r="U176" s="245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T176" s="246" t="s">
        <v>347</v>
      </c>
      <c r="AU176" s="246" t="s">
        <v>85</v>
      </c>
      <c r="AV176" s="13" t="s">
        <v>85</v>
      </c>
      <c r="AW176" s="13" t="s">
        <v>37</v>
      </c>
      <c r="AX176" s="13" t="s">
        <v>76</v>
      </c>
      <c r="AY176" s="246" t="s">
        <v>335</v>
      </c>
    </row>
    <row r="177" s="13" customFormat="1">
      <c r="A177" s="13"/>
      <c r="B177" s="236"/>
      <c r="C177" s="237"/>
      <c r="D177" s="229" t="s">
        <v>347</v>
      </c>
      <c r="E177" s="238" t="s">
        <v>19</v>
      </c>
      <c r="F177" s="239" t="s">
        <v>7014</v>
      </c>
      <c r="G177" s="237"/>
      <c r="H177" s="240">
        <v>1.3999999999999999</v>
      </c>
      <c r="I177" s="241"/>
      <c r="J177" s="237"/>
      <c r="K177" s="237"/>
      <c r="L177" s="242"/>
      <c r="M177" s="243"/>
      <c r="N177" s="244"/>
      <c r="O177" s="244"/>
      <c r="P177" s="244"/>
      <c r="Q177" s="244"/>
      <c r="R177" s="244"/>
      <c r="S177" s="244"/>
      <c r="T177" s="244"/>
      <c r="U177" s="245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T177" s="246" t="s">
        <v>347</v>
      </c>
      <c r="AU177" s="246" t="s">
        <v>85</v>
      </c>
      <c r="AV177" s="13" t="s">
        <v>85</v>
      </c>
      <c r="AW177" s="13" t="s">
        <v>37</v>
      </c>
      <c r="AX177" s="13" t="s">
        <v>76</v>
      </c>
      <c r="AY177" s="246" t="s">
        <v>335</v>
      </c>
    </row>
    <row r="178" s="13" customFormat="1">
      <c r="A178" s="13"/>
      <c r="B178" s="236"/>
      <c r="C178" s="237"/>
      <c r="D178" s="229" t="s">
        <v>347</v>
      </c>
      <c r="E178" s="238" t="s">
        <v>19</v>
      </c>
      <c r="F178" s="239" t="s">
        <v>7015</v>
      </c>
      <c r="G178" s="237"/>
      <c r="H178" s="240">
        <v>7.6500000000000004</v>
      </c>
      <c r="I178" s="241"/>
      <c r="J178" s="237"/>
      <c r="K178" s="237"/>
      <c r="L178" s="242"/>
      <c r="M178" s="243"/>
      <c r="N178" s="244"/>
      <c r="O178" s="244"/>
      <c r="P178" s="244"/>
      <c r="Q178" s="244"/>
      <c r="R178" s="244"/>
      <c r="S178" s="244"/>
      <c r="T178" s="244"/>
      <c r="U178" s="245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T178" s="246" t="s">
        <v>347</v>
      </c>
      <c r="AU178" s="246" t="s">
        <v>85</v>
      </c>
      <c r="AV178" s="13" t="s">
        <v>85</v>
      </c>
      <c r="AW178" s="13" t="s">
        <v>37</v>
      </c>
      <c r="AX178" s="13" t="s">
        <v>76</v>
      </c>
      <c r="AY178" s="246" t="s">
        <v>335</v>
      </c>
    </row>
    <row r="179" s="13" customFormat="1">
      <c r="A179" s="13"/>
      <c r="B179" s="236"/>
      <c r="C179" s="237"/>
      <c r="D179" s="229" t="s">
        <v>347</v>
      </c>
      <c r="E179" s="238" t="s">
        <v>19</v>
      </c>
      <c r="F179" s="239" t="s">
        <v>7016</v>
      </c>
      <c r="G179" s="237"/>
      <c r="H179" s="240">
        <v>0.498</v>
      </c>
      <c r="I179" s="241"/>
      <c r="J179" s="237"/>
      <c r="K179" s="237"/>
      <c r="L179" s="242"/>
      <c r="M179" s="243"/>
      <c r="N179" s="244"/>
      <c r="O179" s="244"/>
      <c r="P179" s="244"/>
      <c r="Q179" s="244"/>
      <c r="R179" s="244"/>
      <c r="S179" s="244"/>
      <c r="T179" s="244"/>
      <c r="U179" s="245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T179" s="246" t="s">
        <v>347</v>
      </c>
      <c r="AU179" s="246" t="s">
        <v>85</v>
      </c>
      <c r="AV179" s="13" t="s">
        <v>85</v>
      </c>
      <c r="AW179" s="13" t="s">
        <v>37</v>
      </c>
      <c r="AX179" s="13" t="s">
        <v>76</v>
      </c>
      <c r="AY179" s="246" t="s">
        <v>335</v>
      </c>
    </row>
    <row r="180" s="15" customFormat="1">
      <c r="A180" s="15"/>
      <c r="B180" s="267"/>
      <c r="C180" s="268"/>
      <c r="D180" s="229" t="s">
        <v>347</v>
      </c>
      <c r="E180" s="269" t="s">
        <v>19</v>
      </c>
      <c r="F180" s="270" t="s">
        <v>462</v>
      </c>
      <c r="G180" s="268"/>
      <c r="H180" s="271">
        <v>16.248000000000001</v>
      </c>
      <c r="I180" s="272"/>
      <c r="J180" s="268"/>
      <c r="K180" s="268"/>
      <c r="L180" s="273"/>
      <c r="M180" s="274"/>
      <c r="N180" s="275"/>
      <c r="O180" s="275"/>
      <c r="P180" s="275"/>
      <c r="Q180" s="275"/>
      <c r="R180" s="275"/>
      <c r="S180" s="275"/>
      <c r="T180" s="275"/>
      <c r="U180" s="276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T180" s="277" t="s">
        <v>347</v>
      </c>
      <c r="AU180" s="277" t="s">
        <v>85</v>
      </c>
      <c r="AV180" s="15" t="s">
        <v>103</v>
      </c>
      <c r="AW180" s="15" t="s">
        <v>37</v>
      </c>
      <c r="AX180" s="15" t="s">
        <v>83</v>
      </c>
      <c r="AY180" s="277" t="s">
        <v>335</v>
      </c>
    </row>
    <row r="181" s="12" customFormat="1" ht="22.8" customHeight="1">
      <c r="A181" s="12"/>
      <c r="B181" s="200"/>
      <c r="C181" s="201"/>
      <c r="D181" s="202" t="s">
        <v>75</v>
      </c>
      <c r="E181" s="214" t="s">
        <v>99</v>
      </c>
      <c r="F181" s="214" t="s">
        <v>419</v>
      </c>
      <c r="G181" s="201"/>
      <c r="H181" s="201"/>
      <c r="I181" s="204"/>
      <c r="J181" s="215">
        <f>BK181</f>
        <v>0</v>
      </c>
      <c r="K181" s="201"/>
      <c r="L181" s="206"/>
      <c r="M181" s="207"/>
      <c r="N181" s="208"/>
      <c r="O181" s="208"/>
      <c r="P181" s="209">
        <f>SUM(P182:P236)</f>
        <v>0</v>
      </c>
      <c r="Q181" s="208"/>
      <c r="R181" s="209">
        <f>SUM(R182:R236)</f>
        <v>255.45460516075599</v>
      </c>
      <c r="S181" s="208"/>
      <c r="T181" s="209">
        <f>SUM(T182:T236)</f>
        <v>0</v>
      </c>
      <c r="U181" s="210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R181" s="211" t="s">
        <v>83</v>
      </c>
      <c r="AT181" s="212" t="s">
        <v>75</v>
      </c>
      <c r="AU181" s="212" t="s">
        <v>83</v>
      </c>
      <c r="AY181" s="211" t="s">
        <v>335</v>
      </c>
      <c r="BK181" s="213">
        <f>SUM(BK182:BK236)</f>
        <v>0</v>
      </c>
    </row>
    <row r="182" s="2" customFormat="1" ht="16.5" customHeight="1">
      <c r="A182" s="40"/>
      <c r="B182" s="41"/>
      <c r="C182" s="216" t="s">
        <v>478</v>
      </c>
      <c r="D182" s="216" t="s">
        <v>337</v>
      </c>
      <c r="E182" s="217" t="s">
        <v>7017</v>
      </c>
      <c r="F182" s="218" t="s">
        <v>7018</v>
      </c>
      <c r="G182" s="219" t="s">
        <v>618</v>
      </c>
      <c r="H182" s="220">
        <v>16.600000000000001</v>
      </c>
      <c r="I182" s="221"/>
      <c r="J182" s="222">
        <f>ROUND(I182*H182,2)</f>
        <v>0</v>
      </c>
      <c r="K182" s="218" t="s">
        <v>341</v>
      </c>
      <c r="L182" s="46"/>
      <c r="M182" s="223" t="s">
        <v>19</v>
      </c>
      <c r="N182" s="224" t="s">
        <v>47</v>
      </c>
      <c r="O182" s="86"/>
      <c r="P182" s="225">
        <f>O182*H182</f>
        <v>0</v>
      </c>
      <c r="Q182" s="225">
        <v>0.0039547999999999996</v>
      </c>
      <c r="R182" s="225">
        <f>Q182*H182</f>
        <v>0.065649680000000002</v>
      </c>
      <c r="S182" s="225">
        <v>0</v>
      </c>
      <c r="T182" s="225">
        <f>S182*H182</f>
        <v>0</v>
      </c>
      <c r="U182" s="226" t="s">
        <v>19</v>
      </c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R182" s="227" t="s">
        <v>103</v>
      </c>
      <c r="AT182" s="227" t="s">
        <v>337</v>
      </c>
      <c r="AU182" s="227" t="s">
        <v>85</v>
      </c>
      <c r="AY182" s="19" t="s">
        <v>335</v>
      </c>
      <c r="BE182" s="228">
        <f>IF(N182="základní",J182,0)</f>
        <v>0</v>
      </c>
      <c r="BF182" s="228">
        <f>IF(N182="snížená",J182,0)</f>
        <v>0</v>
      </c>
      <c r="BG182" s="228">
        <f>IF(N182="zákl. přenesená",J182,0)</f>
        <v>0</v>
      </c>
      <c r="BH182" s="228">
        <f>IF(N182="sníž. přenesená",J182,0)</f>
        <v>0</v>
      </c>
      <c r="BI182" s="228">
        <f>IF(N182="nulová",J182,0)</f>
        <v>0</v>
      </c>
      <c r="BJ182" s="19" t="s">
        <v>83</v>
      </c>
      <c r="BK182" s="228">
        <f>ROUND(I182*H182,2)</f>
        <v>0</v>
      </c>
      <c r="BL182" s="19" t="s">
        <v>103</v>
      </c>
      <c r="BM182" s="227" t="s">
        <v>7019</v>
      </c>
    </row>
    <row r="183" s="2" customFormat="1">
      <c r="A183" s="40"/>
      <c r="B183" s="41"/>
      <c r="C183" s="42"/>
      <c r="D183" s="229" t="s">
        <v>343</v>
      </c>
      <c r="E183" s="42"/>
      <c r="F183" s="230" t="s">
        <v>7020</v>
      </c>
      <c r="G183" s="42"/>
      <c r="H183" s="42"/>
      <c r="I183" s="231"/>
      <c r="J183" s="42"/>
      <c r="K183" s="42"/>
      <c r="L183" s="46"/>
      <c r="M183" s="232"/>
      <c r="N183" s="233"/>
      <c r="O183" s="86"/>
      <c r="P183" s="86"/>
      <c r="Q183" s="86"/>
      <c r="R183" s="86"/>
      <c r="S183" s="86"/>
      <c r="T183" s="86"/>
      <c r="U183" s="87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T183" s="19" t="s">
        <v>343</v>
      </c>
      <c r="AU183" s="19" t="s">
        <v>85</v>
      </c>
    </row>
    <row r="184" s="2" customFormat="1">
      <c r="A184" s="40"/>
      <c r="B184" s="41"/>
      <c r="C184" s="42"/>
      <c r="D184" s="234" t="s">
        <v>345</v>
      </c>
      <c r="E184" s="42"/>
      <c r="F184" s="235" t="s">
        <v>7021</v>
      </c>
      <c r="G184" s="42"/>
      <c r="H184" s="42"/>
      <c r="I184" s="231"/>
      <c r="J184" s="42"/>
      <c r="K184" s="42"/>
      <c r="L184" s="46"/>
      <c r="M184" s="232"/>
      <c r="N184" s="233"/>
      <c r="O184" s="86"/>
      <c r="P184" s="86"/>
      <c r="Q184" s="86"/>
      <c r="R184" s="86"/>
      <c r="S184" s="86"/>
      <c r="T184" s="86"/>
      <c r="U184" s="87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T184" s="19" t="s">
        <v>345</v>
      </c>
      <c r="AU184" s="19" t="s">
        <v>85</v>
      </c>
    </row>
    <row r="185" s="13" customFormat="1">
      <c r="A185" s="13"/>
      <c r="B185" s="236"/>
      <c r="C185" s="237"/>
      <c r="D185" s="229" t="s">
        <v>347</v>
      </c>
      <c r="E185" s="238" t="s">
        <v>19</v>
      </c>
      <c r="F185" s="239" t="s">
        <v>7022</v>
      </c>
      <c r="G185" s="237"/>
      <c r="H185" s="240">
        <v>16.600000000000001</v>
      </c>
      <c r="I185" s="241"/>
      <c r="J185" s="237"/>
      <c r="K185" s="237"/>
      <c r="L185" s="242"/>
      <c r="M185" s="243"/>
      <c r="N185" s="244"/>
      <c r="O185" s="244"/>
      <c r="P185" s="244"/>
      <c r="Q185" s="244"/>
      <c r="R185" s="244"/>
      <c r="S185" s="244"/>
      <c r="T185" s="244"/>
      <c r="U185" s="245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T185" s="246" t="s">
        <v>347</v>
      </c>
      <c r="AU185" s="246" t="s">
        <v>85</v>
      </c>
      <c r="AV185" s="13" t="s">
        <v>85</v>
      </c>
      <c r="AW185" s="13" t="s">
        <v>37</v>
      </c>
      <c r="AX185" s="13" t="s">
        <v>76</v>
      </c>
      <c r="AY185" s="246" t="s">
        <v>335</v>
      </c>
    </row>
    <row r="186" s="15" customFormat="1">
      <c r="A186" s="15"/>
      <c r="B186" s="267"/>
      <c r="C186" s="268"/>
      <c r="D186" s="229" t="s">
        <v>347</v>
      </c>
      <c r="E186" s="269" t="s">
        <v>19</v>
      </c>
      <c r="F186" s="270" t="s">
        <v>462</v>
      </c>
      <c r="G186" s="268"/>
      <c r="H186" s="271">
        <v>16.600000000000001</v>
      </c>
      <c r="I186" s="272"/>
      <c r="J186" s="268"/>
      <c r="K186" s="268"/>
      <c r="L186" s="273"/>
      <c r="M186" s="274"/>
      <c r="N186" s="275"/>
      <c r="O186" s="275"/>
      <c r="P186" s="275"/>
      <c r="Q186" s="275"/>
      <c r="R186" s="275"/>
      <c r="S186" s="275"/>
      <c r="T186" s="275"/>
      <c r="U186" s="276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T186" s="277" t="s">
        <v>347</v>
      </c>
      <c r="AU186" s="277" t="s">
        <v>85</v>
      </c>
      <c r="AV186" s="15" t="s">
        <v>103</v>
      </c>
      <c r="AW186" s="15" t="s">
        <v>37</v>
      </c>
      <c r="AX186" s="15" t="s">
        <v>83</v>
      </c>
      <c r="AY186" s="277" t="s">
        <v>335</v>
      </c>
    </row>
    <row r="187" s="2" customFormat="1" ht="16.5" customHeight="1">
      <c r="A187" s="40"/>
      <c r="B187" s="41"/>
      <c r="C187" s="257" t="s">
        <v>7</v>
      </c>
      <c r="D187" s="257" t="s">
        <v>395</v>
      </c>
      <c r="E187" s="258" t="s">
        <v>7023</v>
      </c>
      <c r="F187" s="259" t="s">
        <v>7024</v>
      </c>
      <c r="G187" s="260" t="s">
        <v>618</v>
      </c>
      <c r="H187" s="261">
        <v>16.600000000000001</v>
      </c>
      <c r="I187" s="262"/>
      <c r="J187" s="263">
        <f>ROUND(I187*H187,2)</f>
        <v>0</v>
      </c>
      <c r="K187" s="259" t="s">
        <v>19</v>
      </c>
      <c r="L187" s="264"/>
      <c r="M187" s="265" t="s">
        <v>19</v>
      </c>
      <c r="N187" s="266" t="s">
        <v>47</v>
      </c>
      <c r="O187" s="86"/>
      <c r="P187" s="225">
        <f>O187*H187</f>
        <v>0</v>
      </c>
      <c r="Q187" s="225">
        <v>0</v>
      </c>
      <c r="R187" s="225">
        <f>Q187*H187</f>
        <v>0</v>
      </c>
      <c r="S187" s="225">
        <v>0</v>
      </c>
      <c r="T187" s="225">
        <f>S187*H187</f>
        <v>0</v>
      </c>
      <c r="U187" s="226" t="s">
        <v>19</v>
      </c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R187" s="227" t="s">
        <v>394</v>
      </c>
      <c r="AT187" s="227" t="s">
        <v>395</v>
      </c>
      <c r="AU187" s="227" t="s">
        <v>85</v>
      </c>
      <c r="AY187" s="19" t="s">
        <v>335</v>
      </c>
      <c r="BE187" s="228">
        <f>IF(N187="základní",J187,0)</f>
        <v>0</v>
      </c>
      <c r="BF187" s="228">
        <f>IF(N187="snížená",J187,0)</f>
        <v>0</v>
      </c>
      <c r="BG187" s="228">
        <f>IF(N187="zákl. přenesená",J187,0)</f>
        <v>0</v>
      </c>
      <c r="BH187" s="228">
        <f>IF(N187="sníž. přenesená",J187,0)</f>
        <v>0</v>
      </c>
      <c r="BI187" s="228">
        <f>IF(N187="nulová",J187,0)</f>
        <v>0</v>
      </c>
      <c r="BJ187" s="19" t="s">
        <v>83</v>
      </c>
      <c r="BK187" s="228">
        <f>ROUND(I187*H187,2)</f>
        <v>0</v>
      </c>
      <c r="BL187" s="19" t="s">
        <v>103</v>
      </c>
      <c r="BM187" s="227" t="s">
        <v>7025</v>
      </c>
    </row>
    <row r="188" s="2" customFormat="1">
      <c r="A188" s="40"/>
      <c r="B188" s="41"/>
      <c r="C188" s="42"/>
      <c r="D188" s="229" t="s">
        <v>343</v>
      </c>
      <c r="E188" s="42"/>
      <c r="F188" s="230" t="s">
        <v>7024</v>
      </c>
      <c r="G188" s="42"/>
      <c r="H188" s="42"/>
      <c r="I188" s="231"/>
      <c r="J188" s="42"/>
      <c r="K188" s="42"/>
      <c r="L188" s="46"/>
      <c r="M188" s="232"/>
      <c r="N188" s="233"/>
      <c r="O188" s="86"/>
      <c r="P188" s="86"/>
      <c r="Q188" s="86"/>
      <c r="R188" s="86"/>
      <c r="S188" s="86"/>
      <c r="T188" s="86"/>
      <c r="U188" s="87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T188" s="19" t="s">
        <v>343</v>
      </c>
      <c r="AU188" s="19" t="s">
        <v>85</v>
      </c>
    </row>
    <row r="189" s="2" customFormat="1" ht="16.5" customHeight="1">
      <c r="A189" s="40"/>
      <c r="B189" s="41"/>
      <c r="C189" s="216" t="s">
        <v>516</v>
      </c>
      <c r="D189" s="216" t="s">
        <v>337</v>
      </c>
      <c r="E189" s="217" t="s">
        <v>7026</v>
      </c>
      <c r="F189" s="218" t="s">
        <v>7027</v>
      </c>
      <c r="G189" s="219" t="s">
        <v>618</v>
      </c>
      <c r="H189" s="220">
        <v>4.2000000000000002</v>
      </c>
      <c r="I189" s="221"/>
      <c r="J189" s="222">
        <f>ROUND(I189*H189,2)</f>
        <v>0</v>
      </c>
      <c r="K189" s="218" t="s">
        <v>19</v>
      </c>
      <c r="L189" s="46"/>
      <c r="M189" s="223" t="s">
        <v>19</v>
      </c>
      <c r="N189" s="224" t="s">
        <v>47</v>
      </c>
      <c r="O189" s="86"/>
      <c r="P189" s="225">
        <f>O189*H189</f>
        <v>0</v>
      </c>
      <c r="Q189" s="225">
        <v>0</v>
      </c>
      <c r="R189" s="225">
        <f>Q189*H189</f>
        <v>0</v>
      </c>
      <c r="S189" s="225">
        <v>0</v>
      </c>
      <c r="T189" s="225">
        <f>S189*H189</f>
        <v>0</v>
      </c>
      <c r="U189" s="226" t="s">
        <v>19</v>
      </c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R189" s="227" t="s">
        <v>103</v>
      </c>
      <c r="AT189" s="227" t="s">
        <v>337</v>
      </c>
      <c r="AU189" s="227" t="s">
        <v>85</v>
      </c>
      <c r="AY189" s="19" t="s">
        <v>335</v>
      </c>
      <c r="BE189" s="228">
        <f>IF(N189="základní",J189,0)</f>
        <v>0</v>
      </c>
      <c r="BF189" s="228">
        <f>IF(N189="snížená",J189,0)</f>
        <v>0</v>
      </c>
      <c r="BG189" s="228">
        <f>IF(N189="zákl. přenesená",J189,0)</f>
        <v>0</v>
      </c>
      <c r="BH189" s="228">
        <f>IF(N189="sníž. přenesená",J189,0)</f>
        <v>0</v>
      </c>
      <c r="BI189" s="228">
        <f>IF(N189="nulová",J189,0)</f>
        <v>0</v>
      </c>
      <c r="BJ189" s="19" t="s">
        <v>83</v>
      </c>
      <c r="BK189" s="228">
        <f>ROUND(I189*H189,2)</f>
        <v>0</v>
      </c>
      <c r="BL189" s="19" t="s">
        <v>103</v>
      </c>
      <c r="BM189" s="227" t="s">
        <v>7028</v>
      </c>
    </row>
    <row r="190" s="2" customFormat="1">
      <c r="A190" s="40"/>
      <c r="B190" s="41"/>
      <c r="C190" s="42"/>
      <c r="D190" s="229" t="s">
        <v>343</v>
      </c>
      <c r="E190" s="42"/>
      <c r="F190" s="230" t="s">
        <v>7027</v>
      </c>
      <c r="G190" s="42"/>
      <c r="H190" s="42"/>
      <c r="I190" s="231"/>
      <c r="J190" s="42"/>
      <c r="K190" s="42"/>
      <c r="L190" s="46"/>
      <c r="M190" s="232"/>
      <c r="N190" s="233"/>
      <c r="O190" s="86"/>
      <c r="P190" s="86"/>
      <c r="Q190" s="86"/>
      <c r="R190" s="86"/>
      <c r="S190" s="86"/>
      <c r="T190" s="86"/>
      <c r="U190" s="87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T190" s="19" t="s">
        <v>343</v>
      </c>
      <c r="AU190" s="19" t="s">
        <v>85</v>
      </c>
    </row>
    <row r="191" s="13" customFormat="1">
      <c r="A191" s="13"/>
      <c r="B191" s="236"/>
      <c r="C191" s="237"/>
      <c r="D191" s="229" t="s">
        <v>347</v>
      </c>
      <c r="E191" s="238" t="s">
        <v>19</v>
      </c>
      <c r="F191" s="239" t="s">
        <v>7029</v>
      </c>
      <c r="G191" s="237"/>
      <c r="H191" s="240">
        <v>4.2000000000000002</v>
      </c>
      <c r="I191" s="241"/>
      <c r="J191" s="237"/>
      <c r="K191" s="237"/>
      <c r="L191" s="242"/>
      <c r="M191" s="243"/>
      <c r="N191" s="244"/>
      <c r="O191" s="244"/>
      <c r="P191" s="244"/>
      <c r="Q191" s="244"/>
      <c r="R191" s="244"/>
      <c r="S191" s="244"/>
      <c r="T191" s="244"/>
      <c r="U191" s="245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T191" s="246" t="s">
        <v>347</v>
      </c>
      <c r="AU191" s="246" t="s">
        <v>85</v>
      </c>
      <c r="AV191" s="13" t="s">
        <v>85</v>
      </c>
      <c r="AW191" s="13" t="s">
        <v>37</v>
      </c>
      <c r="AX191" s="13" t="s">
        <v>76</v>
      </c>
      <c r="AY191" s="246" t="s">
        <v>335</v>
      </c>
    </row>
    <row r="192" s="15" customFormat="1">
      <c r="A192" s="15"/>
      <c r="B192" s="267"/>
      <c r="C192" s="268"/>
      <c r="D192" s="229" t="s">
        <v>347</v>
      </c>
      <c r="E192" s="269" t="s">
        <v>19</v>
      </c>
      <c r="F192" s="270" t="s">
        <v>462</v>
      </c>
      <c r="G192" s="268"/>
      <c r="H192" s="271">
        <v>4.2000000000000002</v>
      </c>
      <c r="I192" s="272"/>
      <c r="J192" s="268"/>
      <c r="K192" s="268"/>
      <c r="L192" s="273"/>
      <c r="M192" s="274"/>
      <c r="N192" s="275"/>
      <c r="O192" s="275"/>
      <c r="P192" s="275"/>
      <c r="Q192" s="275"/>
      <c r="R192" s="275"/>
      <c r="S192" s="275"/>
      <c r="T192" s="275"/>
      <c r="U192" s="276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T192" s="277" t="s">
        <v>347</v>
      </c>
      <c r="AU192" s="277" t="s">
        <v>85</v>
      </c>
      <c r="AV192" s="15" t="s">
        <v>103</v>
      </c>
      <c r="AW192" s="15" t="s">
        <v>37</v>
      </c>
      <c r="AX192" s="15" t="s">
        <v>83</v>
      </c>
      <c r="AY192" s="277" t="s">
        <v>335</v>
      </c>
    </row>
    <row r="193" s="2" customFormat="1" ht="24.15" customHeight="1">
      <c r="A193" s="40"/>
      <c r="B193" s="41"/>
      <c r="C193" s="216" t="s">
        <v>490</v>
      </c>
      <c r="D193" s="216" t="s">
        <v>337</v>
      </c>
      <c r="E193" s="217" t="s">
        <v>7030</v>
      </c>
      <c r="F193" s="218" t="s">
        <v>7031</v>
      </c>
      <c r="G193" s="219" t="s">
        <v>351</v>
      </c>
      <c r="H193" s="220">
        <v>94.022999999999996</v>
      </c>
      <c r="I193" s="221"/>
      <c r="J193" s="222">
        <f>ROUND(I193*H193,2)</f>
        <v>0</v>
      </c>
      <c r="K193" s="218" t="s">
        <v>341</v>
      </c>
      <c r="L193" s="46"/>
      <c r="M193" s="223" t="s">
        <v>19</v>
      </c>
      <c r="N193" s="224" t="s">
        <v>47</v>
      </c>
      <c r="O193" s="86"/>
      <c r="P193" s="225">
        <f>O193*H193</f>
        <v>0</v>
      </c>
      <c r="Q193" s="225">
        <v>2.5360244519999999</v>
      </c>
      <c r="R193" s="225">
        <f>Q193*H193</f>
        <v>238.44462705039598</v>
      </c>
      <c r="S193" s="225">
        <v>0</v>
      </c>
      <c r="T193" s="225">
        <f>S193*H193</f>
        <v>0</v>
      </c>
      <c r="U193" s="226" t="s">
        <v>19</v>
      </c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R193" s="227" t="s">
        <v>103</v>
      </c>
      <c r="AT193" s="227" t="s">
        <v>337</v>
      </c>
      <c r="AU193" s="227" t="s">
        <v>85</v>
      </c>
      <c r="AY193" s="19" t="s">
        <v>335</v>
      </c>
      <c r="BE193" s="228">
        <f>IF(N193="základní",J193,0)</f>
        <v>0</v>
      </c>
      <c r="BF193" s="228">
        <f>IF(N193="snížená",J193,0)</f>
        <v>0</v>
      </c>
      <c r="BG193" s="228">
        <f>IF(N193="zákl. přenesená",J193,0)</f>
        <v>0</v>
      </c>
      <c r="BH193" s="228">
        <f>IF(N193="sníž. přenesená",J193,0)</f>
        <v>0</v>
      </c>
      <c r="BI193" s="228">
        <f>IF(N193="nulová",J193,0)</f>
        <v>0</v>
      </c>
      <c r="BJ193" s="19" t="s">
        <v>83</v>
      </c>
      <c r="BK193" s="228">
        <f>ROUND(I193*H193,2)</f>
        <v>0</v>
      </c>
      <c r="BL193" s="19" t="s">
        <v>103</v>
      </c>
      <c r="BM193" s="227" t="s">
        <v>7032</v>
      </c>
    </row>
    <row r="194" s="2" customFormat="1">
      <c r="A194" s="40"/>
      <c r="B194" s="41"/>
      <c r="C194" s="42"/>
      <c r="D194" s="229" t="s">
        <v>343</v>
      </c>
      <c r="E194" s="42"/>
      <c r="F194" s="230" t="s">
        <v>7033</v>
      </c>
      <c r="G194" s="42"/>
      <c r="H194" s="42"/>
      <c r="I194" s="231"/>
      <c r="J194" s="42"/>
      <c r="K194" s="42"/>
      <c r="L194" s="46"/>
      <c r="M194" s="232"/>
      <c r="N194" s="233"/>
      <c r="O194" s="86"/>
      <c r="P194" s="86"/>
      <c r="Q194" s="86"/>
      <c r="R194" s="86"/>
      <c r="S194" s="86"/>
      <c r="T194" s="86"/>
      <c r="U194" s="87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T194" s="19" t="s">
        <v>343</v>
      </c>
      <c r="AU194" s="19" t="s">
        <v>85</v>
      </c>
    </row>
    <row r="195" s="2" customFormat="1">
      <c r="A195" s="40"/>
      <c r="B195" s="41"/>
      <c r="C195" s="42"/>
      <c r="D195" s="234" t="s">
        <v>345</v>
      </c>
      <c r="E195" s="42"/>
      <c r="F195" s="235" t="s">
        <v>7034</v>
      </c>
      <c r="G195" s="42"/>
      <c r="H195" s="42"/>
      <c r="I195" s="231"/>
      <c r="J195" s="42"/>
      <c r="K195" s="42"/>
      <c r="L195" s="46"/>
      <c r="M195" s="232"/>
      <c r="N195" s="233"/>
      <c r="O195" s="86"/>
      <c r="P195" s="86"/>
      <c r="Q195" s="86"/>
      <c r="R195" s="86"/>
      <c r="S195" s="86"/>
      <c r="T195" s="86"/>
      <c r="U195" s="87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T195" s="19" t="s">
        <v>345</v>
      </c>
      <c r="AU195" s="19" t="s">
        <v>85</v>
      </c>
    </row>
    <row r="196" s="14" customFormat="1">
      <c r="A196" s="14"/>
      <c r="B196" s="247"/>
      <c r="C196" s="248"/>
      <c r="D196" s="229" t="s">
        <v>347</v>
      </c>
      <c r="E196" s="249" t="s">
        <v>19</v>
      </c>
      <c r="F196" s="250" t="s">
        <v>7035</v>
      </c>
      <c r="G196" s="248"/>
      <c r="H196" s="249" t="s">
        <v>19</v>
      </c>
      <c r="I196" s="251"/>
      <c r="J196" s="248"/>
      <c r="K196" s="248"/>
      <c r="L196" s="252"/>
      <c r="M196" s="253"/>
      <c r="N196" s="254"/>
      <c r="O196" s="254"/>
      <c r="P196" s="254"/>
      <c r="Q196" s="254"/>
      <c r="R196" s="254"/>
      <c r="S196" s="254"/>
      <c r="T196" s="254"/>
      <c r="U196" s="255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T196" s="256" t="s">
        <v>347</v>
      </c>
      <c r="AU196" s="256" t="s">
        <v>85</v>
      </c>
      <c r="AV196" s="14" t="s">
        <v>83</v>
      </c>
      <c r="AW196" s="14" t="s">
        <v>37</v>
      </c>
      <c r="AX196" s="14" t="s">
        <v>76</v>
      </c>
      <c r="AY196" s="256" t="s">
        <v>335</v>
      </c>
    </row>
    <row r="197" s="13" customFormat="1">
      <c r="A197" s="13"/>
      <c r="B197" s="236"/>
      <c r="C197" s="237"/>
      <c r="D197" s="229" t="s">
        <v>347</v>
      </c>
      <c r="E197" s="238" t="s">
        <v>19</v>
      </c>
      <c r="F197" s="239" t="s">
        <v>7036</v>
      </c>
      <c r="G197" s="237"/>
      <c r="H197" s="240">
        <v>0.16600000000000001</v>
      </c>
      <c r="I197" s="241"/>
      <c r="J197" s="237"/>
      <c r="K197" s="237"/>
      <c r="L197" s="242"/>
      <c r="M197" s="243"/>
      <c r="N197" s="244"/>
      <c r="O197" s="244"/>
      <c r="P197" s="244"/>
      <c r="Q197" s="244"/>
      <c r="R197" s="244"/>
      <c r="S197" s="244"/>
      <c r="T197" s="244"/>
      <c r="U197" s="245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T197" s="246" t="s">
        <v>347</v>
      </c>
      <c r="AU197" s="246" t="s">
        <v>85</v>
      </c>
      <c r="AV197" s="13" t="s">
        <v>85</v>
      </c>
      <c r="AW197" s="13" t="s">
        <v>37</v>
      </c>
      <c r="AX197" s="13" t="s">
        <v>76</v>
      </c>
      <c r="AY197" s="246" t="s">
        <v>335</v>
      </c>
    </row>
    <row r="198" s="14" customFormat="1">
      <c r="A198" s="14"/>
      <c r="B198" s="247"/>
      <c r="C198" s="248"/>
      <c r="D198" s="229" t="s">
        <v>347</v>
      </c>
      <c r="E198" s="249" t="s">
        <v>19</v>
      </c>
      <c r="F198" s="250" t="s">
        <v>7037</v>
      </c>
      <c r="G198" s="248"/>
      <c r="H198" s="249" t="s">
        <v>19</v>
      </c>
      <c r="I198" s="251"/>
      <c r="J198" s="248"/>
      <c r="K198" s="248"/>
      <c r="L198" s="252"/>
      <c r="M198" s="253"/>
      <c r="N198" s="254"/>
      <c r="O198" s="254"/>
      <c r="P198" s="254"/>
      <c r="Q198" s="254"/>
      <c r="R198" s="254"/>
      <c r="S198" s="254"/>
      <c r="T198" s="254"/>
      <c r="U198" s="255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T198" s="256" t="s">
        <v>347</v>
      </c>
      <c r="AU198" s="256" t="s">
        <v>85</v>
      </c>
      <c r="AV198" s="14" t="s">
        <v>83</v>
      </c>
      <c r="AW198" s="14" t="s">
        <v>37</v>
      </c>
      <c r="AX198" s="14" t="s">
        <v>76</v>
      </c>
      <c r="AY198" s="256" t="s">
        <v>335</v>
      </c>
    </row>
    <row r="199" s="13" customFormat="1">
      <c r="A199" s="13"/>
      <c r="B199" s="236"/>
      <c r="C199" s="237"/>
      <c r="D199" s="229" t="s">
        <v>347</v>
      </c>
      <c r="E199" s="238" t="s">
        <v>19</v>
      </c>
      <c r="F199" s="239" t="s">
        <v>7038</v>
      </c>
      <c r="G199" s="237"/>
      <c r="H199" s="240">
        <v>26.800000000000001</v>
      </c>
      <c r="I199" s="241"/>
      <c r="J199" s="237"/>
      <c r="K199" s="237"/>
      <c r="L199" s="242"/>
      <c r="M199" s="243"/>
      <c r="N199" s="244"/>
      <c r="O199" s="244"/>
      <c r="P199" s="244"/>
      <c r="Q199" s="244"/>
      <c r="R199" s="244"/>
      <c r="S199" s="244"/>
      <c r="T199" s="244"/>
      <c r="U199" s="245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T199" s="246" t="s">
        <v>347</v>
      </c>
      <c r="AU199" s="246" t="s">
        <v>85</v>
      </c>
      <c r="AV199" s="13" t="s">
        <v>85</v>
      </c>
      <c r="AW199" s="13" t="s">
        <v>37</v>
      </c>
      <c r="AX199" s="13" t="s">
        <v>76</v>
      </c>
      <c r="AY199" s="246" t="s">
        <v>335</v>
      </c>
    </row>
    <row r="200" s="14" customFormat="1">
      <c r="A200" s="14"/>
      <c r="B200" s="247"/>
      <c r="C200" s="248"/>
      <c r="D200" s="229" t="s">
        <v>347</v>
      </c>
      <c r="E200" s="249" t="s">
        <v>19</v>
      </c>
      <c r="F200" s="250" t="s">
        <v>7039</v>
      </c>
      <c r="G200" s="248"/>
      <c r="H200" s="249" t="s">
        <v>19</v>
      </c>
      <c r="I200" s="251"/>
      <c r="J200" s="248"/>
      <c r="K200" s="248"/>
      <c r="L200" s="252"/>
      <c r="M200" s="253"/>
      <c r="N200" s="254"/>
      <c r="O200" s="254"/>
      <c r="P200" s="254"/>
      <c r="Q200" s="254"/>
      <c r="R200" s="254"/>
      <c r="S200" s="254"/>
      <c r="T200" s="254"/>
      <c r="U200" s="255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T200" s="256" t="s">
        <v>347</v>
      </c>
      <c r="AU200" s="256" t="s">
        <v>85</v>
      </c>
      <c r="AV200" s="14" t="s">
        <v>83</v>
      </c>
      <c r="AW200" s="14" t="s">
        <v>37</v>
      </c>
      <c r="AX200" s="14" t="s">
        <v>76</v>
      </c>
      <c r="AY200" s="256" t="s">
        <v>335</v>
      </c>
    </row>
    <row r="201" s="13" customFormat="1">
      <c r="A201" s="13"/>
      <c r="B201" s="236"/>
      <c r="C201" s="237"/>
      <c r="D201" s="229" t="s">
        <v>347</v>
      </c>
      <c r="E201" s="238" t="s">
        <v>19</v>
      </c>
      <c r="F201" s="239" t="s">
        <v>7040</v>
      </c>
      <c r="G201" s="237"/>
      <c r="H201" s="240">
        <v>40.600000000000001</v>
      </c>
      <c r="I201" s="241"/>
      <c r="J201" s="237"/>
      <c r="K201" s="237"/>
      <c r="L201" s="242"/>
      <c r="M201" s="243"/>
      <c r="N201" s="244"/>
      <c r="O201" s="244"/>
      <c r="P201" s="244"/>
      <c r="Q201" s="244"/>
      <c r="R201" s="244"/>
      <c r="S201" s="244"/>
      <c r="T201" s="244"/>
      <c r="U201" s="245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T201" s="246" t="s">
        <v>347</v>
      </c>
      <c r="AU201" s="246" t="s">
        <v>85</v>
      </c>
      <c r="AV201" s="13" t="s">
        <v>85</v>
      </c>
      <c r="AW201" s="13" t="s">
        <v>37</v>
      </c>
      <c r="AX201" s="13" t="s">
        <v>76</v>
      </c>
      <c r="AY201" s="246" t="s">
        <v>335</v>
      </c>
    </row>
    <row r="202" s="14" customFormat="1">
      <c r="A202" s="14"/>
      <c r="B202" s="247"/>
      <c r="C202" s="248"/>
      <c r="D202" s="229" t="s">
        <v>347</v>
      </c>
      <c r="E202" s="249" t="s">
        <v>19</v>
      </c>
      <c r="F202" s="250" t="s">
        <v>7041</v>
      </c>
      <c r="G202" s="248"/>
      <c r="H202" s="249" t="s">
        <v>19</v>
      </c>
      <c r="I202" s="251"/>
      <c r="J202" s="248"/>
      <c r="K202" s="248"/>
      <c r="L202" s="252"/>
      <c r="M202" s="253"/>
      <c r="N202" s="254"/>
      <c r="O202" s="254"/>
      <c r="P202" s="254"/>
      <c r="Q202" s="254"/>
      <c r="R202" s="254"/>
      <c r="S202" s="254"/>
      <c r="T202" s="254"/>
      <c r="U202" s="255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T202" s="256" t="s">
        <v>347</v>
      </c>
      <c r="AU202" s="256" t="s">
        <v>85</v>
      </c>
      <c r="AV202" s="14" t="s">
        <v>83</v>
      </c>
      <c r="AW202" s="14" t="s">
        <v>37</v>
      </c>
      <c r="AX202" s="14" t="s">
        <v>76</v>
      </c>
      <c r="AY202" s="256" t="s">
        <v>335</v>
      </c>
    </row>
    <row r="203" s="13" customFormat="1">
      <c r="A203" s="13"/>
      <c r="B203" s="236"/>
      <c r="C203" s="237"/>
      <c r="D203" s="229" t="s">
        <v>347</v>
      </c>
      <c r="E203" s="238" t="s">
        <v>19</v>
      </c>
      <c r="F203" s="239" t="s">
        <v>7042</v>
      </c>
      <c r="G203" s="237"/>
      <c r="H203" s="240">
        <v>2.96</v>
      </c>
      <c r="I203" s="241"/>
      <c r="J203" s="237"/>
      <c r="K203" s="237"/>
      <c r="L203" s="242"/>
      <c r="M203" s="243"/>
      <c r="N203" s="244"/>
      <c r="O203" s="244"/>
      <c r="P203" s="244"/>
      <c r="Q203" s="244"/>
      <c r="R203" s="244"/>
      <c r="S203" s="244"/>
      <c r="T203" s="244"/>
      <c r="U203" s="245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T203" s="246" t="s">
        <v>347</v>
      </c>
      <c r="AU203" s="246" t="s">
        <v>85</v>
      </c>
      <c r="AV203" s="13" t="s">
        <v>85</v>
      </c>
      <c r="AW203" s="13" t="s">
        <v>37</v>
      </c>
      <c r="AX203" s="13" t="s">
        <v>76</v>
      </c>
      <c r="AY203" s="246" t="s">
        <v>335</v>
      </c>
    </row>
    <row r="204" s="14" customFormat="1">
      <c r="A204" s="14"/>
      <c r="B204" s="247"/>
      <c r="C204" s="248"/>
      <c r="D204" s="229" t="s">
        <v>347</v>
      </c>
      <c r="E204" s="249" t="s">
        <v>19</v>
      </c>
      <c r="F204" s="250" t="s">
        <v>7043</v>
      </c>
      <c r="G204" s="248"/>
      <c r="H204" s="249" t="s">
        <v>19</v>
      </c>
      <c r="I204" s="251"/>
      <c r="J204" s="248"/>
      <c r="K204" s="248"/>
      <c r="L204" s="252"/>
      <c r="M204" s="253"/>
      <c r="N204" s="254"/>
      <c r="O204" s="254"/>
      <c r="P204" s="254"/>
      <c r="Q204" s="254"/>
      <c r="R204" s="254"/>
      <c r="S204" s="254"/>
      <c r="T204" s="254"/>
      <c r="U204" s="255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T204" s="256" t="s">
        <v>347</v>
      </c>
      <c r="AU204" s="256" t="s">
        <v>85</v>
      </c>
      <c r="AV204" s="14" t="s">
        <v>83</v>
      </c>
      <c r="AW204" s="14" t="s">
        <v>37</v>
      </c>
      <c r="AX204" s="14" t="s">
        <v>76</v>
      </c>
      <c r="AY204" s="256" t="s">
        <v>335</v>
      </c>
    </row>
    <row r="205" s="13" customFormat="1">
      <c r="A205" s="13"/>
      <c r="B205" s="236"/>
      <c r="C205" s="237"/>
      <c r="D205" s="229" t="s">
        <v>347</v>
      </c>
      <c r="E205" s="238" t="s">
        <v>19</v>
      </c>
      <c r="F205" s="239" t="s">
        <v>7044</v>
      </c>
      <c r="G205" s="237"/>
      <c r="H205" s="240">
        <v>4.2599999999999998</v>
      </c>
      <c r="I205" s="241"/>
      <c r="J205" s="237"/>
      <c r="K205" s="237"/>
      <c r="L205" s="242"/>
      <c r="M205" s="243"/>
      <c r="N205" s="244"/>
      <c r="O205" s="244"/>
      <c r="P205" s="244"/>
      <c r="Q205" s="244"/>
      <c r="R205" s="244"/>
      <c r="S205" s="244"/>
      <c r="T205" s="244"/>
      <c r="U205" s="245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T205" s="246" t="s">
        <v>347</v>
      </c>
      <c r="AU205" s="246" t="s">
        <v>85</v>
      </c>
      <c r="AV205" s="13" t="s">
        <v>85</v>
      </c>
      <c r="AW205" s="13" t="s">
        <v>37</v>
      </c>
      <c r="AX205" s="13" t="s">
        <v>76</v>
      </c>
      <c r="AY205" s="246" t="s">
        <v>335</v>
      </c>
    </row>
    <row r="206" s="14" customFormat="1">
      <c r="A206" s="14"/>
      <c r="B206" s="247"/>
      <c r="C206" s="248"/>
      <c r="D206" s="229" t="s">
        <v>347</v>
      </c>
      <c r="E206" s="249" t="s">
        <v>19</v>
      </c>
      <c r="F206" s="250" t="s">
        <v>7045</v>
      </c>
      <c r="G206" s="248"/>
      <c r="H206" s="249" t="s">
        <v>19</v>
      </c>
      <c r="I206" s="251"/>
      <c r="J206" s="248"/>
      <c r="K206" s="248"/>
      <c r="L206" s="252"/>
      <c r="M206" s="253"/>
      <c r="N206" s="254"/>
      <c r="O206" s="254"/>
      <c r="P206" s="254"/>
      <c r="Q206" s="254"/>
      <c r="R206" s="254"/>
      <c r="S206" s="254"/>
      <c r="T206" s="254"/>
      <c r="U206" s="255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T206" s="256" t="s">
        <v>347</v>
      </c>
      <c r="AU206" s="256" t="s">
        <v>85</v>
      </c>
      <c r="AV206" s="14" t="s">
        <v>83</v>
      </c>
      <c r="AW206" s="14" t="s">
        <v>37</v>
      </c>
      <c r="AX206" s="14" t="s">
        <v>76</v>
      </c>
      <c r="AY206" s="256" t="s">
        <v>335</v>
      </c>
    </row>
    <row r="207" s="13" customFormat="1">
      <c r="A207" s="13"/>
      <c r="B207" s="236"/>
      <c r="C207" s="237"/>
      <c r="D207" s="229" t="s">
        <v>347</v>
      </c>
      <c r="E207" s="238" t="s">
        <v>19</v>
      </c>
      <c r="F207" s="239" t="s">
        <v>7046</v>
      </c>
      <c r="G207" s="237"/>
      <c r="H207" s="240">
        <v>2.871</v>
      </c>
      <c r="I207" s="241"/>
      <c r="J207" s="237"/>
      <c r="K207" s="237"/>
      <c r="L207" s="242"/>
      <c r="M207" s="243"/>
      <c r="N207" s="244"/>
      <c r="O207" s="244"/>
      <c r="P207" s="244"/>
      <c r="Q207" s="244"/>
      <c r="R207" s="244"/>
      <c r="S207" s="244"/>
      <c r="T207" s="244"/>
      <c r="U207" s="245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T207" s="246" t="s">
        <v>347</v>
      </c>
      <c r="AU207" s="246" t="s">
        <v>85</v>
      </c>
      <c r="AV207" s="13" t="s">
        <v>85</v>
      </c>
      <c r="AW207" s="13" t="s">
        <v>37</v>
      </c>
      <c r="AX207" s="13" t="s">
        <v>76</v>
      </c>
      <c r="AY207" s="246" t="s">
        <v>335</v>
      </c>
    </row>
    <row r="208" s="14" customFormat="1">
      <c r="A208" s="14"/>
      <c r="B208" s="247"/>
      <c r="C208" s="248"/>
      <c r="D208" s="229" t="s">
        <v>347</v>
      </c>
      <c r="E208" s="249" t="s">
        <v>19</v>
      </c>
      <c r="F208" s="250" t="s">
        <v>7047</v>
      </c>
      <c r="G208" s="248"/>
      <c r="H208" s="249" t="s">
        <v>19</v>
      </c>
      <c r="I208" s="251"/>
      <c r="J208" s="248"/>
      <c r="K208" s="248"/>
      <c r="L208" s="252"/>
      <c r="M208" s="253"/>
      <c r="N208" s="254"/>
      <c r="O208" s="254"/>
      <c r="P208" s="254"/>
      <c r="Q208" s="254"/>
      <c r="R208" s="254"/>
      <c r="S208" s="254"/>
      <c r="T208" s="254"/>
      <c r="U208" s="255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T208" s="256" t="s">
        <v>347</v>
      </c>
      <c r="AU208" s="256" t="s">
        <v>85</v>
      </c>
      <c r="AV208" s="14" t="s">
        <v>83</v>
      </c>
      <c r="AW208" s="14" t="s">
        <v>37</v>
      </c>
      <c r="AX208" s="14" t="s">
        <v>76</v>
      </c>
      <c r="AY208" s="256" t="s">
        <v>335</v>
      </c>
    </row>
    <row r="209" s="13" customFormat="1">
      <c r="A209" s="13"/>
      <c r="B209" s="236"/>
      <c r="C209" s="237"/>
      <c r="D209" s="229" t="s">
        <v>347</v>
      </c>
      <c r="E209" s="238" t="s">
        <v>19</v>
      </c>
      <c r="F209" s="239" t="s">
        <v>7048</v>
      </c>
      <c r="G209" s="237"/>
      <c r="H209" s="240">
        <v>16.199999999999999</v>
      </c>
      <c r="I209" s="241"/>
      <c r="J209" s="237"/>
      <c r="K209" s="237"/>
      <c r="L209" s="242"/>
      <c r="M209" s="243"/>
      <c r="N209" s="244"/>
      <c r="O209" s="244"/>
      <c r="P209" s="244"/>
      <c r="Q209" s="244"/>
      <c r="R209" s="244"/>
      <c r="S209" s="244"/>
      <c r="T209" s="244"/>
      <c r="U209" s="245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T209" s="246" t="s">
        <v>347</v>
      </c>
      <c r="AU209" s="246" t="s">
        <v>85</v>
      </c>
      <c r="AV209" s="13" t="s">
        <v>85</v>
      </c>
      <c r="AW209" s="13" t="s">
        <v>37</v>
      </c>
      <c r="AX209" s="13" t="s">
        <v>76</v>
      </c>
      <c r="AY209" s="246" t="s">
        <v>335</v>
      </c>
    </row>
    <row r="210" s="13" customFormat="1">
      <c r="A210" s="13"/>
      <c r="B210" s="236"/>
      <c r="C210" s="237"/>
      <c r="D210" s="229" t="s">
        <v>347</v>
      </c>
      <c r="E210" s="238" t="s">
        <v>19</v>
      </c>
      <c r="F210" s="239" t="s">
        <v>7049</v>
      </c>
      <c r="G210" s="237"/>
      <c r="H210" s="240">
        <v>0.16600000000000001</v>
      </c>
      <c r="I210" s="241"/>
      <c r="J210" s="237"/>
      <c r="K210" s="237"/>
      <c r="L210" s="242"/>
      <c r="M210" s="243"/>
      <c r="N210" s="244"/>
      <c r="O210" s="244"/>
      <c r="P210" s="244"/>
      <c r="Q210" s="244"/>
      <c r="R210" s="244"/>
      <c r="S210" s="244"/>
      <c r="T210" s="244"/>
      <c r="U210" s="245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T210" s="246" t="s">
        <v>347</v>
      </c>
      <c r="AU210" s="246" t="s">
        <v>85</v>
      </c>
      <c r="AV210" s="13" t="s">
        <v>85</v>
      </c>
      <c r="AW210" s="13" t="s">
        <v>37</v>
      </c>
      <c r="AX210" s="13" t="s">
        <v>76</v>
      </c>
      <c r="AY210" s="246" t="s">
        <v>335</v>
      </c>
    </row>
    <row r="211" s="15" customFormat="1">
      <c r="A211" s="15"/>
      <c r="B211" s="267"/>
      <c r="C211" s="268"/>
      <c r="D211" s="229" t="s">
        <v>347</v>
      </c>
      <c r="E211" s="269" t="s">
        <v>19</v>
      </c>
      <c r="F211" s="270" t="s">
        <v>462</v>
      </c>
      <c r="G211" s="268"/>
      <c r="H211" s="271">
        <v>94.022999999999996</v>
      </c>
      <c r="I211" s="272"/>
      <c r="J211" s="268"/>
      <c r="K211" s="268"/>
      <c r="L211" s="273"/>
      <c r="M211" s="274"/>
      <c r="N211" s="275"/>
      <c r="O211" s="275"/>
      <c r="P211" s="275"/>
      <c r="Q211" s="275"/>
      <c r="R211" s="275"/>
      <c r="S211" s="275"/>
      <c r="T211" s="275"/>
      <c r="U211" s="276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T211" s="277" t="s">
        <v>347</v>
      </c>
      <c r="AU211" s="277" t="s">
        <v>85</v>
      </c>
      <c r="AV211" s="15" t="s">
        <v>103</v>
      </c>
      <c r="AW211" s="15" t="s">
        <v>37</v>
      </c>
      <c r="AX211" s="15" t="s">
        <v>83</v>
      </c>
      <c r="AY211" s="277" t="s">
        <v>335</v>
      </c>
    </row>
    <row r="212" s="2" customFormat="1" ht="16.5" customHeight="1">
      <c r="A212" s="40"/>
      <c r="B212" s="41"/>
      <c r="C212" s="216" t="s">
        <v>496</v>
      </c>
      <c r="D212" s="216" t="s">
        <v>337</v>
      </c>
      <c r="E212" s="217" t="s">
        <v>7050</v>
      </c>
      <c r="F212" s="218" t="s">
        <v>7051</v>
      </c>
      <c r="G212" s="219" t="s">
        <v>388</v>
      </c>
      <c r="H212" s="220">
        <v>349.72000000000003</v>
      </c>
      <c r="I212" s="221"/>
      <c r="J212" s="222">
        <f>ROUND(I212*H212,2)</f>
        <v>0</v>
      </c>
      <c r="K212" s="218" t="s">
        <v>341</v>
      </c>
      <c r="L212" s="46"/>
      <c r="M212" s="223" t="s">
        <v>19</v>
      </c>
      <c r="N212" s="224" t="s">
        <v>47</v>
      </c>
      <c r="O212" s="86"/>
      <c r="P212" s="225">
        <f>O212*H212</f>
        <v>0</v>
      </c>
      <c r="Q212" s="225">
        <v>0.0024672129999999998</v>
      </c>
      <c r="R212" s="225">
        <f>Q212*H212</f>
        <v>0.86283373036</v>
      </c>
      <c r="S212" s="225">
        <v>0</v>
      </c>
      <c r="T212" s="225">
        <f>S212*H212</f>
        <v>0</v>
      </c>
      <c r="U212" s="226" t="s">
        <v>19</v>
      </c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R212" s="227" t="s">
        <v>103</v>
      </c>
      <c r="AT212" s="227" t="s">
        <v>337</v>
      </c>
      <c r="AU212" s="227" t="s">
        <v>85</v>
      </c>
      <c r="AY212" s="19" t="s">
        <v>335</v>
      </c>
      <c r="BE212" s="228">
        <f>IF(N212="základní",J212,0)</f>
        <v>0</v>
      </c>
      <c r="BF212" s="228">
        <f>IF(N212="snížená",J212,0)</f>
        <v>0</v>
      </c>
      <c r="BG212" s="228">
        <f>IF(N212="zákl. přenesená",J212,0)</f>
        <v>0</v>
      </c>
      <c r="BH212" s="228">
        <f>IF(N212="sníž. přenesená",J212,0)</f>
        <v>0</v>
      </c>
      <c r="BI212" s="228">
        <f>IF(N212="nulová",J212,0)</f>
        <v>0</v>
      </c>
      <c r="BJ212" s="19" t="s">
        <v>83</v>
      </c>
      <c r="BK212" s="228">
        <f>ROUND(I212*H212,2)</f>
        <v>0</v>
      </c>
      <c r="BL212" s="19" t="s">
        <v>103</v>
      </c>
      <c r="BM212" s="227" t="s">
        <v>7052</v>
      </c>
    </row>
    <row r="213" s="2" customFormat="1">
      <c r="A213" s="40"/>
      <c r="B213" s="41"/>
      <c r="C213" s="42"/>
      <c r="D213" s="229" t="s">
        <v>343</v>
      </c>
      <c r="E213" s="42"/>
      <c r="F213" s="230" t="s">
        <v>7053</v>
      </c>
      <c r="G213" s="42"/>
      <c r="H213" s="42"/>
      <c r="I213" s="231"/>
      <c r="J213" s="42"/>
      <c r="K213" s="42"/>
      <c r="L213" s="46"/>
      <c r="M213" s="232"/>
      <c r="N213" s="233"/>
      <c r="O213" s="86"/>
      <c r="P213" s="86"/>
      <c r="Q213" s="86"/>
      <c r="R213" s="86"/>
      <c r="S213" s="86"/>
      <c r="T213" s="86"/>
      <c r="U213" s="87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T213" s="19" t="s">
        <v>343</v>
      </c>
      <c r="AU213" s="19" t="s">
        <v>85</v>
      </c>
    </row>
    <row r="214" s="2" customFormat="1">
      <c r="A214" s="40"/>
      <c r="B214" s="41"/>
      <c r="C214" s="42"/>
      <c r="D214" s="234" t="s">
        <v>345</v>
      </c>
      <c r="E214" s="42"/>
      <c r="F214" s="235" t="s">
        <v>7054</v>
      </c>
      <c r="G214" s="42"/>
      <c r="H214" s="42"/>
      <c r="I214" s="231"/>
      <c r="J214" s="42"/>
      <c r="K214" s="42"/>
      <c r="L214" s="46"/>
      <c r="M214" s="232"/>
      <c r="N214" s="233"/>
      <c r="O214" s="86"/>
      <c r="P214" s="86"/>
      <c r="Q214" s="86"/>
      <c r="R214" s="86"/>
      <c r="S214" s="86"/>
      <c r="T214" s="86"/>
      <c r="U214" s="87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T214" s="19" t="s">
        <v>345</v>
      </c>
      <c r="AU214" s="19" t="s">
        <v>85</v>
      </c>
    </row>
    <row r="215" s="14" customFormat="1">
      <c r="A215" s="14"/>
      <c r="B215" s="247"/>
      <c r="C215" s="248"/>
      <c r="D215" s="229" t="s">
        <v>347</v>
      </c>
      <c r="E215" s="249" t="s">
        <v>19</v>
      </c>
      <c r="F215" s="250" t="s">
        <v>7035</v>
      </c>
      <c r="G215" s="248"/>
      <c r="H215" s="249" t="s">
        <v>19</v>
      </c>
      <c r="I215" s="251"/>
      <c r="J215" s="248"/>
      <c r="K215" s="248"/>
      <c r="L215" s="252"/>
      <c r="M215" s="253"/>
      <c r="N215" s="254"/>
      <c r="O215" s="254"/>
      <c r="P215" s="254"/>
      <c r="Q215" s="254"/>
      <c r="R215" s="254"/>
      <c r="S215" s="254"/>
      <c r="T215" s="254"/>
      <c r="U215" s="255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T215" s="256" t="s">
        <v>347</v>
      </c>
      <c r="AU215" s="256" t="s">
        <v>85</v>
      </c>
      <c r="AV215" s="14" t="s">
        <v>83</v>
      </c>
      <c r="AW215" s="14" t="s">
        <v>37</v>
      </c>
      <c r="AX215" s="14" t="s">
        <v>76</v>
      </c>
      <c r="AY215" s="256" t="s">
        <v>335</v>
      </c>
    </row>
    <row r="216" s="13" customFormat="1">
      <c r="A216" s="13"/>
      <c r="B216" s="236"/>
      <c r="C216" s="237"/>
      <c r="D216" s="229" t="s">
        <v>347</v>
      </c>
      <c r="E216" s="238" t="s">
        <v>19</v>
      </c>
      <c r="F216" s="239" t="s">
        <v>7055</v>
      </c>
      <c r="G216" s="237"/>
      <c r="H216" s="240">
        <v>3.3199999999999998</v>
      </c>
      <c r="I216" s="241"/>
      <c r="J216" s="237"/>
      <c r="K216" s="237"/>
      <c r="L216" s="242"/>
      <c r="M216" s="243"/>
      <c r="N216" s="244"/>
      <c r="O216" s="244"/>
      <c r="P216" s="244"/>
      <c r="Q216" s="244"/>
      <c r="R216" s="244"/>
      <c r="S216" s="244"/>
      <c r="T216" s="244"/>
      <c r="U216" s="245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T216" s="246" t="s">
        <v>347</v>
      </c>
      <c r="AU216" s="246" t="s">
        <v>85</v>
      </c>
      <c r="AV216" s="13" t="s">
        <v>85</v>
      </c>
      <c r="AW216" s="13" t="s">
        <v>37</v>
      </c>
      <c r="AX216" s="13" t="s">
        <v>76</v>
      </c>
      <c r="AY216" s="246" t="s">
        <v>335</v>
      </c>
    </row>
    <row r="217" s="14" customFormat="1">
      <c r="A217" s="14"/>
      <c r="B217" s="247"/>
      <c r="C217" s="248"/>
      <c r="D217" s="229" t="s">
        <v>347</v>
      </c>
      <c r="E217" s="249" t="s">
        <v>19</v>
      </c>
      <c r="F217" s="250" t="s">
        <v>7037</v>
      </c>
      <c r="G217" s="248"/>
      <c r="H217" s="249" t="s">
        <v>19</v>
      </c>
      <c r="I217" s="251"/>
      <c r="J217" s="248"/>
      <c r="K217" s="248"/>
      <c r="L217" s="252"/>
      <c r="M217" s="253"/>
      <c r="N217" s="254"/>
      <c r="O217" s="254"/>
      <c r="P217" s="254"/>
      <c r="Q217" s="254"/>
      <c r="R217" s="254"/>
      <c r="S217" s="254"/>
      <c r="T217" s="254"/>
      <c r="U217" s="255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T217" s="256" t="s">
        <v>347</v>
      </c>
      <c r="AU217" s="256" t="s">
        <v>85</v>
      </c>
      <c r="AV217" s="14" t="s">
        <v>83</v>
      </c>
      <c r="AW217" s="14" t="s">
        <v>37</v>
      </c>
      <c r="AX217" s="14" t="s">
        <v>76</v>
      </c>
      <c r="AY217" s="256" t="s">
        <v>335</v>
      </c>
    </row>
    <row r="218" s="13" customFormat="1">
      <c r="A218" s="13"/>
      <c r="B218" s="236"/>
      <c r="C218" s="237"/>
      <c r="D218" s="229" t="s">
        <v>347</v>
      </c>
      <c r="E218" s="238" t="s">
        <v>19</v>
      </c>
      <c r="F218" s="239" t="s">
        <v>7056</v>
      </c>
      <c r="G218" s="237"/>
      <c r="H218" s="240">
        <v>14</v>
      </c>
      <c r="I218" s="241"/>
      <c r="J218" s="237"/>
      <c r="K218" s="237"/>
      <c r="L218" s="242"/>
      <c r="M218" s="243"/>
      <c r="N218" s="244"/>
      <c r="O218" s="244"/>
      <c r="P218" s="244"/>
      <c r="Q218" s="244"/>
      <c r="R218" s="244"/>
      <c r="S218" s="244"/>
      <c r="T218" s="244"/>
      <c r="U218" s="245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T218" s="246" t="s">
        <v>347</v>
      </c>
      <c r="AU218" s="246" t="s">
        <v>85</v>
      </c>
      <c r="AV218" s="13" t="s">
        <v>85</v>
      </c>
      <c r="AW218" s="13" t="s">
        <v>37</v>
      </c>
      <c r="AX218" s="13" t="s">
        <v>76</v>
      </c>
      <c r="AY218" s="246" t="s">
        <v>335</v>
      </c>
    </row>
    <row r="219" s="14" customFormat="1">
      <c r="A219" s="14"/>
      <c r="B219" s="247"/>
      <c r="C219" s="248"/>
      <c r="D219" s="229" t="s">
        <v>347</v>
      </c>
      <c r="E219" s="249" t="s">
        <v>19</v>
      </c>
      <c r="F219" s="250" t="s">
        <v>7039</v>
      </c>
      <c r="G219" s="248"/>
      <c r="H219" s="249" t="s">
        <v>19</v>
      </c>
      <c r="I219" s="251"/>
      <c r="J219" s="248"/>
      <c r="K219" s="248"/>
      <c r="L219" s="252"/>
      <c r="M219" s="253"/>
      <c r="N219" s="254"/>
      <c r="O219" s="254"/>
      <c r="P219" s="254"/>
      <c r="Q219" s="254"/>
      <c r="R219" s="254"/>
      <c r="S219" s="254"/>
      <c r="T219" s="254"/>
      <c r="U219" s="255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T219" s="256" t="s">
        <v>347</v>
      </c>
      <c r="AU219" s="256" t="s">
        <v>85</v>
      </c>
      <c r="AV219" s="14" t="s">
        <v>83</v>
      </c>
      <c r="AW219" s="14" t="s">
        <v>37</v>
      </c>
      <c r="AX219" s="14" t="s">
        <v>76</v>
      </c>
      <c r="AY219" s="256" t="s">
        <v>335</v>
      </c>
    </row>
    <row r="220" s="13" customFormat="1">
      <c r="A220" s="13"/>
      <c r="B220" s="236"/>
      <c r="C220" s="237"/>
      <c r="D220" s="229" t="s">
        <v>347</v>
      </c>
      <c r="E220" s="238" t="s">
        <v>19</v>
      </c>
      <c r="F220" s="239" t="s">
        <v>7057</v>
      </c>
      <c r="G220" s="237"/>
      <c r="H220" s="240">
        <v>203</v>
      </c>
      <c r="I220" s="241"/>
      <c r="J220" s="237"/>
      <c r="K220" s="237"/>
      <c r="L220" s="242"/>
      <c r="M220" s="243"/>
      <c r="N220" s="244"/>
      <c r="O220" s="244"/>
      <c r="P220" s="244"/>
      <c r="Q220" s="244"/>
      <c r="R220" s="244"/>
      <c r="S220" s="244"/>
      <c r="T220" s="244"/>
      <c r="U220" s="245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T220" s="246" t="s">
        <v>347</v>
      </c>
      <c r="AU220" s="246" t="s">
        <v>85</v>
      </c>
      <c r="AV220" s="13" t="s">
        <v>85</v>
      </c>
      <c r="AW220" s="13" t="s">
        <v>37</v>
      </c>
      <c r="AX220" s="13" t="s">
        <v>76</v>
      </c>
      <c r="AY220" s="246" t="s">
        <v>335</v>
      </c>
    </row>
    <row r="221" s="14" customFormat="1">
      <c r="A221" s="14"/>
      <c r="B221" s="247"/>
      <c r="C221" s="248"/>
      <c r="D221" s="229" t="s">
        <v>347</v>
      </c>
      <c r="E221" s="249" t="s">
        <v>19</v>
      </c>
      <c r="F221" s="250" t="s">
        <v>7041</v>
      </c>
      <c r="G221" s="248"/>
      <c r="H221" s="249" t="s">
        <v>19</v>
      </c>
      <c r="I221" s="251"/>
      <c r="J221" s="248"/>
      <c r="K221" s="248"/>
      <c r="L221" s="252"/>
      <c r="M221" s="253"/>
      <c r="N221" s="254"/>
      <c r="O221" s="254"/>
      <c r="P221" s="254"/>
      <c r="Q221" s="254"/>
      <c r="R221" s="254"/>
      <c r="S221" s="254"/>
      <c r="T221" s="254"/>
      <c r="U221" s="255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T221" s="256" t="s">
        <v>347</v>
      </c>
      <c r="AU221" s="256" t="s">
        <v>85</v>
      </c>
      <c r="AV221" s="14" t="s">
        <v>83</v>
      </c>
      <c r="AW221" s="14" t="s">
        <v>37</v>
      </c>
      <c r="AX221" s="14" t="s">
        <v>76</v>
      </c>
      <c r="AY221" s="256" t="s">
        <v>335</v>
      </c>
    </row>
    <row r="222" s="13" customFormat="1">
      <c r="A222" s="13"/>
      <c r="B222" s="236"/>
      <c r="C222" s="237"/>
      <c r="D222" s="229" t="s">
        <v>347</v>
      </c>
      <c r="E222" s="238" t="s">
        <v>19</v>
      </c>
      <c r="F222" s="239" t="s">
        <v>7058</v>
      </c>
      <c r="G222" s="237"/>
      <c r="H222" s="240">
        <v>13.199999999999999</v>
      </c>
      <c r="I222" s="241"/>
      <c r="J222" s="237"/>
      <c r="K222" s="237"/>
      <c r="L222" s="242"/>
      <c r="M222" s="243"/>
      <c r="N222" s="244"/>
      <c r="O222" s="244"/>
      <c r="P222" s="244"/>
      <c r="Q222" s="244"/>
      <c r="R222" s="244"/>
      <c r="S222" s="244"/>
      <c r="T222" s="244"/>
      <c r="U222" s="245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T222" s="246" t="s">
        <v>347</v>
      </c>
      <c r="AU222" s="246" t="s">
        <v>85</v>
      </c>
      <c r="AV222" s="13" t="s">
        <v>85</v>
      </c>
      <c r="AW222" s="13" t="s">
        <v>37</v>
      </c>
      <c r="AX222" s="13" t="s">
        <v>76</v>
      </c>
      <c r="AY222" s="246" t="s">
        <v>335</v>
      </c>
    </row>
    <row r="223" s="14" customFormat="1">
      <c r="A223" s="14"/>
      <c r="B223" s="247"/>
      <c r="C223" s="248"/>
      <c r="D223" s="229" t="s">
        <v>347</v>
      </c>
      <c r="E223" s="249" t="s">
        <v>19</v>
      </c>
      <c r="F223" s="250" t="s">
        <v>7043</v>
      </c>
      <c r="G223" s="248"/>
      <c r="H223" s="249" t="s">
        <v>19</v>
      </c>
      <c r="I223" s="251"/>
      <c r="J223" s="248"/>
      <c r="K223" s="248"/>
      <c r="L223" s="252"/>
      <c r="M223" s="253"/>
      <c r="N223" s="254"/>
      <c r="O223" s="254"/>
      <c r="P223" s="254"/>
      <c r="Q223" s="254"/>
      <c r="R223" s="254"/>
      <c r="S223" s="254"/>
      <c r="T223" s="254"/>
      <c r="U223" s="255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T223" s="256" t="s">
        <v>347</v>
      </c>
      <c r="AU223" s="256" t="s">
        <v>85</v>
      </c>
      <c r="AV223" s="14" t="s">
        <v>83</v>
      </c>
      <c r="AW223" s="14" t="s">
        <v>37</v>
      </c>
      <c r="AX223" s="14" t="s">
        <v>76</v>
      </c>
      <c r="AY223" s="256" t="s">
        <v>335</v>
      </c>
    </row>
    <row r="224" s="13" customFormat="1">
      <c r="A224" s="13"/>
      <c r="B224" s="236"/>
      <c r="C224" s="237"/>
      <c r="D224" s="229" t="s">
        <v>347</v>
      </c>
      <c r="E224" s="238" t="s">
        <v>19</v>
      </c>
      <c r="F224" s="239" t="s">
        <v>7059</v>
      </c>
      <c r="G224" s="237"/>
      <c r="H224" s="240">
        <v>28.399999999999999</v>
      </c>
      <c r="I224" s="241"/>
      <c r="J224" s="237"/>
      <c r="K224" s="237"/>
      <c r="L224" s="242"/>
      <c r="M224" s="243"/>
      <c r="N224" s="244"/>
      <c r="O224" s="244"/>
      <c r="P224" s="244"/>
      <c r="Q224" s="244"/>
      <c r="R224" s="244"/>
      <c r="S224" s="244"/>
      <c r="T224" s="244"/>
      <c r="U224" s="245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T224" s="246" t="s">
        <v>347</v>
      </c>
      <c r="AU224" s="246" t="s">
        <v>85</v>
      </c>
      <c r="AV224" s="13" t="s">
        <v>85</v>
      </c>
      <c r="AW224" s="13" t="s">
        <v>37</v>
      </c>
      <c r="AX224" s="13" t="s">
        <v>76</v>
      </c>
      <c r="AY224" s="246" t="s">
        <v>335</v>
      </c>
    </row>
    <row r="225" s="14" customFormat="1">
      <c r="A225" s="14"/>
      <c r="B225" s="247"/>
      <c r="C225" s="248"/>
      <c r="D225" s="229" t="s">
        <v>347</v>
      </c>
      <c r="E225" s="249" t="s">
        <v>19</v>
      </c>
      <c r="F225" s="250" t="s">
        <v>7045</v>
      </c>
      <c r="G225" s="248"/>
      <c r="H225" s="249" t="s">
        <v>19</v>
      </c>
      <c r="I225" s="251"/>
      <c r="J225" s="248"/>
      <c r="K225" s="248"/>
      <c r="L225" s="252"/>
      <c r="M225" s="253"/>
      <c r="N225" s="254"/>
      <c r="O225" s="254"/>
      <c r="P225" s="254"/>
      <c r="Q225" s="254"/>
      <c r="R225" s="254"/>
      <c r="S225" s="254"/>
      <c r="T225" s="254"/>
      <c r="U225" s="255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T225" s="256" t="s">
        <v>347</v>
      </c>
      <c r="AU225" s="256" t="s">
        <v>85</v>
      </c>
      <c r="AV225" s="14" t="s">
        <v>83</v>
      </c>
      <c r="AW225" s="14" t="s">
        <v>37</v>
      </c>
      <c r="AX225" s="14" t="s">
        <v>76</v>
      </c>
      <c r="AY225" s="256" t="s">
        <v>335</v>
      </c>
    </row>
    <row r="226" s="13" customFormat="1">
      <c r="A226" s="13"/>
      <c r="B226" s="236"/>
      <c r="C226" s="237"/>
      <c r="D226" s="229" t="s">
        <v>347</v>
      </c>
      <c r="E226" s="238" t="s">
        <v>19</v>
      </c>
      <c r="F226" s="239" t="s">
        <v>7060</v>
      </c>
      <c r="G226" s="237"/>
      <c r="H226" s="240">
        <v>19.140000000000001</v>
      </c>
      <c r="I226" s="241"/>
      <c r="J226" s="237"/>
      <c r="K226" s="237"/>
      <c r="L226" s="242"/>
      <c r="M226" s="243"/>
      <c r="N226" s="244"/>
      <c r="O226" s="244"/>
      <c r="P226" s="244"/>
      <c r="Q226" s="244"/>
      <c r="R226" s="244"/>
      <c r="S226" s="244"/>
      <c r="T226" s="244"/>
      <c r="U226" s="245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T226" s="246" t="s">
        <v>347</v>
      </c>
      <c r="AU226" s="246" t="s">
        <v>85</v>
      </c>
      <c r="AV226" s="13" t="s">
        <v>85</v>
      </c>
      <c r="AW226" s="13" t="s">
        <v>37</v>
      </c>
      <c r="AX226" s="13" t="s">
        <v>76</v>
      </c>
      <c r="AY226" s="246" t="s">
        <v>335</v>
      </c>
    </row>
    <row r="227" s="14" customFormat="1">
      <c r="A227" s="14"/>
      <c r="B227" s="247"/>
      <c r="C227" s="248"/>
      <c r="D227" s="229" t="s">
        <v>347</v>
      </c>
      <c r="E227" s="249" t="s">
        <v>19</v>
      </c>
      <c r="F227" s="250" t="s">
        <v>7047</v>
      </c>
      <c r="G227" s="248"/>
      <c r="H227" s="249" t="s">
        <v>19</v>
      </c>
      <c r="I227" s="251"/>
      <c r="J227" s="248"/>
      <c r="K227" s="248"/>
      <c r="L227" s="252"/>
      <c r="M227" s="253"/>
      <c r="N227" s="254"/>
      <c r="O227" s="254"/>
      <c r="P227" s="254"/>
      <c r="Q227" s="254"/>
      <c r="R227" s="254"/>
      <c r="S227" s="254"/>
      <c r="T227" s="254"/>
      <c r="U227" s="255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T227" s="256" t="s">
        <v>347</v>
      </c>
      <c r="AU227" s="256" t="s">
        <v>85</v>
      </c>
      <c r="AV227" s="14" t="s">
        <v>83</v>
      </c>
      <c r="AW227" s="14" t="s">
        <v>37</v>
      </c>
      <c r="AX227" s="14" t="s">
        <v>76</v>
      </c>
      <c r="AY227" s="256" t="s">
        <v>335</v>
      </c>
    </row>
    <row r="228" s="13" customFormat="1">
      <c r="A228" s="13"/>
      <c r="B228" s="236"/>
      <c r="C228" s="237"/>
      <c r="D228" s="229" t="s">
        <v>347</v>
      </c>
      <c r="E228" s="238" t="s">
        <v>19</v>
      </c>
      <c r="F228" s="239" t="s">
        <v>807</v>
      </c>
      <c r="G228" s="237"/>
      <c r="H228" s="240">
        <v>67</v>
      </c>
      <c r="I228" s="241"/>
      <c r="J228" s="237"/>
      <c r="K228" s="237"/>
      <c r="L228" s="242"/>
      <c r="M228" s="243"/>
      <c r="N228" s="244"/>
      <c r="O228" s="244"/>
      <c r="P228" s="244"/>
      <c r="Q228" s="244"/>
      <c r="R228" s="244"/>
      <c r="S228" s="244"/>
      <c r="T228" s="244"/>
      <c r="U228" s="245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T228" s="246" t="s">
        <v>347</v>
      </c>
      <c r="AU228" s="246" t="s">
        <v>85</v>
      </c>
      <c r="AV228" s="13" t="s">
        <v>85</v>
      </c>
      <c r="AW228" s="13" t="s">
        <v>37</v>
      </c>
      <c r="AX228" s="13" t="s">
        <v>76</v>
      </c>
      <c r="AY228" s="246" t="s">
        <v>335</v>
      </c>
    </row>
    <row r="229" s="13" customFormat="1">
      <c r="A229" s="13"/>
      <c r="B229" s="236"/>
      <c r="C229" s="237"/>
      <c r="D229" s="229" t="s">
        <v>347</v>
      </c>
      <c r="E229" s="238" t="s">
        <v>19</v>
      </c>
      <c r="F229" s="239" t="s">
        <v>7061</v>
      </c>
      <c r="G229" s="237"/>
      <c r="H229" s="240">
        <v>1.6599999999999999</v>
      </c>
      <c r="I229" s="241"/>
      <c r="J229" s="237"/>
      <c r="K229" s="237"/>
      <c r="L229" s="242"/>
      <c r="M229" s="243"/>
      <c r="N229" s="244"/>
      <c r="O229" s="244"/>
      <c r="P229" s="244"/>
      <c r="Q229" s="244"/>
      <c r="R229" s="244"/>
      <c r="S229" s="244"/>
      <c r="T229" s="244"/>
      <c r="U229" s="245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T229" s="246" t="s">
        <v>347</v>
      </c>
      <c r="AU229" s="246" t="s">
        <v>85</v>
      </c>
      <c r="AV229" s="13" t="s">
        <v>85</v>
      </c>
      <c r="AW229" s="13" t="s">
        <v>37</v>
      </c>
      <c r="AX229" s="13" t="s">
        <v>76</v>
      </c>
      <c r="AY229" s="246" t="s">
        <v>335</v>
      </c>
    </row>
    <row r="230" s="15" customFormat="1">
      <c r="A230" s="15"/>
      <c r="B230" s="267"/>
      <c r="C230" s="268"/>
      <c r="D230" s="229" t="s">
        <v>347</v>
      </c>
      <c r="E230" s="269" t="s">
        <v>19</v>
      </c>
      <c r="F230" s="270" t="s">
        <v>462</v>
      </c>
      <c r="G230" s="268"/>
      <c r="H230" s="271">
        <v>349.72000000000003</v>
      </c>
      <c r="I230" s="272"/>
      <c r="J230" s="268"/>
      <c r="K230" s="268"/>
      <c r="L230" s="273"/>
      <c r="M230" s="274"/>
      <c r="N230" s="275"/>
      <c r="O230" s="275"/>
      <c r="P230" s="275"/>
      <c r="Q230" s="275"/>
      <c r="R230" s="275"/>
      <c r="S230" s="275"/>
      <c r="T230" s="275"/>
      <c r="U230" s="276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T230" s="277" t="s">
        <v>347</v>
      </c>
      <c r="AU230" s="277" t="s">
        <v>85</v>
      </c>
      <c r="AV230" s="15" t="s">
        <v>103</v>
      </c>
      <c r="AW230" s="15" t="s">
        <v>37</v>
      </c>
      <c r="AX230" s="15" t="s">
        <v>83</v>
      </c>
      <c r="AY230" s="277" t="s">
        <v>335</v>
      </c>
    </row>
    <row r="231" s="2" customFormat="1" ht="21.75" customHeight="1">
      <c r="A231" s="40"/>
      <c r="B231" s="41"/>
      <c r="C231" s="216" t="s">
        <v>502</v>
      </c>
      <c r="D231" s="216" t="s">
        <v>337</v>
      </c>
      <c r="E231" s="217" t="s">
        <v>7062</v>
      </c>
      <c r="F231" s="218" t="s">
        <v>7063</v>
      </c>
      <c r="G231" s="219" t="s">
        <v>388</v>
      </c>
      <c r="H231" s="220">
        <v>349.72000000000003</v>
      </c>
      <c r="I231" s="221"/>
      <c r="J231" s="222">
        <f>ROUND(I231*H231,2)</f>
        <v>0</v>
      </c>
      <c r="K231" s="218" t="s">
        <v>341</v>
      </c>
      <c r="L231" s="46"/>
      <c r="M231" s="223" t="s">
        <v>19</v>
      </c>
      <c r="N231" s="224" t="s">
        <v>47</v>
      </c>
      <c r="O231" s="86"/>
      <c r="P231" s="225">
        <f>O231*H231</f>
        <v>0</v>
      </c>
      <c r="Q231" s="225">
        <v>0</v>
      </c>
      <c r="R231" s="225">
        <f>Q231*H231</f>
        <v>0</v>
      </c>
      <c r="S231" s="225">
        <v>0</v>
      </c>
      <c r="T231" s="225">
        <f>S231*H231</f>
        <v>0</v>
      </c>
      <c r="U231" s="226" t="s">
        <v>19</v>
      </c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R231" s="227" t="s">
        <v>103</v>
      </c>
      <c r="AT231" s="227" t="s">
        <v>337</v>
      </c>
      <c r="AU231" s="227" t="s">
        <v>85</v>
      </c>
      <c r="AY231" s="19" t="s">
        <v>335</v>
      </c>
      <c r="BE231" s="228">
        <f>IF(N231="základní",J231,0)</f>
        <v>0</v>
      </c>
      <c r="BF231" s="228">
        <f>IF(N231="snížená",J231,0)</f>
        <v>0</v>
      </c>
      <c r="BG231" s="228">
        <f>IF(N231="zákl. přenesená",J231,0)</f>
        <v>0</v>
      </c>
      <c r="BH231" s="228">
        <f>IF(N231="sníž. přenesená",J231,0)</f>
        <v>0</v>
      </c>
      <c r="BI231" s="228">
        <f>IF(N231="nulová",J231,0)</f>
        <v>0</v>
      </c>
      <c r="BJ231" s="19" t="s">
        <v>83</v>
      </c>
      <c r="BK231" s="228">
        <f>ROUND(I231*H231,2)</f>
        <v>0</v>
      </c>
      <c r="BL231" s="19" t="s">
        <v>103</v>
      </c>
      <c r="BM231" s="227" t="s">
        <v>7064</v>
      </c>
    </row>
    <row r="232" s="2" customFormat="1">
      <c r="A232" s="40"/>
      <c r="B232" s="41"/>
      <c r="C232" s="42"/>
      <c r="D232" s="229" t="s">
        <v>343</v>
      </c>
      <c r="E232" s="42"/>
      <c r="F232" s="230" t="s">
        <v>7065</v>
      </c>
      <c r="G232" s="42"/>
      <c r="H232" s="42"/>
      <c r="I232" s="231"/>
      <c r="J232" s="42"/>
      <c r="K232" s="42"/>
      <c r="L232" s="46"/>
      <c r="M232" s="232"/>
      <c r="N232" s="233"/>
      <c r="O232" s="86"/>
      <c r="P232" s="86"/>
      <c r="Q232" s="86"/>
      <c r="R232" s="86"/>
      <c r="S232" s="86"/>
      <c r="T232" s="86"/>
      <c r="U232" s="87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T232" s="19" t="s">
        <v>343</v>
      </c>
      <c r="AU232" s="19" t="s">
        <v>85</v>
      </c>
    </row>
    <row r="233" s="2" customFormat="1">
      <c r="A233" s="40"/>
      <c r="B233" s="41"/>
      <c r="C233" s="42"/>
      <c r="D233" s="234" t="s">
        <v>345</v>
      </c>
      <c r="E233" s="42"/>
      <c r="F233" s="235" t="s">
        <v>7066</v>
      </c>
      <c r="G233" s="42"/>
      <c r="H233" s="42"/>
      <c r="I233" s="231"/>
      <c r="J233" s="42"/>
      <c r="K233" s="42"/>
      <c r="L233" s="46"/>
      <c r="M233" s="232"/>
      <c r="N233" s="233"/>
      <c r="O233" s="86"/>
      <c r="P233" s="86"/>
      <c r="Q233" s="86"/>
      <c r="R233" s="86"/>
      <c r="S233" s="86"/>
      <c r="T233" s="86"/>
      <c r="U233" s="87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T233" s="19" t="s">
        <v>345</v>
      </c>
      <c r="AU233" s="19" t="s">
        <v>85</v>
      </c>
    </row>
    <row r="234" s="2" customFormat="1" ht="16.5" customHeight="1">
      <c r="A234" s="40"/>
      <c r="B234" s="41"/>
      <c r="C234" s="216" t="s">
        <v>510</v>
      </c>
      <c r="D234" s="216" t="s">
        <v>337</v>
      </c>
      <c r="E234" s="217" t="s">
        <v>7067</v>
      </c>
      <c r="F234" s="218" t="s">
        <v>7068</v>
      </c>
      <c r="G234" s="219" t="s">
        <v>364</v>
      </c>
      <c r="H234" s="220">
        <v>14.5</v>
      </c>
      <c r="I234" s="221"/>
      <c r="J234" s="222">
        <f>ROUND(I234*H234,2)</f>
        <v>0</v>
      </c>
      <c r="K234" s="218" t="s">
        <v>341</v>
      </c>
      <c r="L234" s="46"/>
      <c r="M234" s="223" t="s">
        <v>19</v>
      </c>
      <c r="N234" s="224" t="s">
        <v>47</v>
      </c>
      <c r="O234" s="86"/>
      <c r="P234" s="225">
        <f>O234*H234</f>
        <v>0</v>
      </c>
      <c r="Q234" s="225">
        <v>1.1090686000000001</v>
      </c>
      <c r="R234" s="225">
        <f>Q234*H234</f>
        <v>16.0814947</v>
      </c>
      <c r="S234" s="225">
        <v>0</v>
      </c>
      <c r="T234" s="225">
        <f>S234*H234</f>
        <v>0</v>
      </c>
      <c r="U234" s="226" t="s">
        <v>19</v>
      </c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R234" s="227" t="s">
        <v>103</v>
      </c>
      <c r="AT234" s="227" t="s">
        <v>337</v>
      </c>
      <c r="AU234" s="227" t="s">
        <v>85</v>
      </c>
      <c r="AY234" s="19" t="s">
        <v>335</v>
      </c>
      <c r="BE234" s="228">
        <f>IF(N234="základní",J234,0)</f>
        <v>0</v>
      </c>
      <c r="BF234" s="228">
        <f>IF(N234="snížená",J234,0)</f>
        <v>0</v>
      </c>
      <c r="BG234" s="228">
        <f>IF(N234="zákl. přenesená",J234,0)</f>
        <v>0</v>
      </c>
      <c r="BH234" s="228">
        <f>IF(N234="sníž. přenesená",J234,0)</f>
        <v>0</v>
      </c>
      <c r="BI234" s="228">
        <f>IF(N234="nulová",J234,0)</f>
        <v>0</v>
      </c>
      <c r="BJ234" s="19" t="s">
        <v>83</v>
      </c>
      <c r="BK234" s="228">
        <f>ROUND(I234*H234,2)</f>
        <v>0</v>
      </c>
      <c r="BL234" s="19" t="s">
        <v>103</v>
      </c>
      <c r="BM234" s="227" t="s">
        <v>7069</v>
      </c>
    </row>
    <row r="235" s="2" customFormat="1">
      <c r="A235" s="40"/>
      <c r="B235" s="41"/>
      <c r="C235" s="42"/>
      <c r="D235" s="229" t="s">
        <v>343</v>
      </c>
      <c r="E235" s="42"/>
      <c r="F235" s="230" t="s">
        <v>7070</v>
      </c>
      <c r="G235" s="42"/>
      <c r="H235" s="42"/>
      <c r="I235" s="231"/>
      <c r="J235" s="42"/>
      <c r="K235" s="42"/>
      <c r="L235" s="46"/>
      <c r="M235" s="232"/>
      <c r="N235" s="233"/>
      <c r="O235" s="86"/>
      <c r="P235" s="86"/>
      <c r="Q235" s="86"/>
      <c r="R235" s="86"/>
      <c r="S235" s="86"/>
      <c r="T235" s="86"/>
      <c r="U235" s="87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T235" s="19" t="s">
        <v>343</v>
      </c>
      <c r="AU235" s="19" t="s">
        <v>85</v>
      </c>
    </row>
    <row r="236" s="2" customFormat="1">
      <c r="A236" s="40"/>
      <c r="B236" s="41"/>
      <c r="C236" s="42"/>
      <c r="D236" s="234" t="s">
        <v>345</v>
      </c>
      <c r="E236" s="42"/>
      <c r="F236" s="235" t="s">
        <v>7071</v>
      </c>
      <c r="G236" s="42"/>
      <c r="H236" s="42"/>
      <c r="I236" s="231"/>
      <c r="J236" s="42"/>
      <c r="K236" s="42"/>
      <c r="L236" s="46"/>
      <c r="M236" s="232"/>
      <c r="N236" s="233"/>
      <c r="O236" s="86"/>
      <c r="P236" s="86"/>
      <c r="Q236" s="86"/>
      <c r="R236" s="86"/>
      <c r="S236" s="86"/>
      <c r="T236" s="86"/>
      <c r="U236" s="87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T236" s="19" t="s">
        <v>345</v>
      </c>
      <c r="AU236" s="19" t="s">
        <v>85</v>
      </c>
    </row>
    <row r="237" s="12" customFormat="1" ht="22.8" customHeight="1">
      <c r="A237" s="12"/>
      <c r="B237" s="200"/>
      <c r="C237" s="201"/>
      <c r="D237" s="202" t="s">
        <v>75</v>
      </c>
      <c r="E237" s="214" t="s">
        <v>369</v>
      </c>
      <c r="F237" s="214" t="s">
        <v>5993</v>
      </c>
      <c r="G237" s="201"/>
      <c r="H237" s="201"/>
      <c r="I237" s="204"/>
      <c r="J237" s="215">
        <f>BK237</f>
        <v>0</v>
      </c>
      <c r="K237" s="201"/>
      <c r="L237" s="206"/>
      <c r="M237" s="207"/>
      <c r="N237" s="208"/>
      <c r="O237" s="208"/>
      <c r="P237" s="209">
        <f>SUM(P238:P243)</f>
        <v>0</v>
      </c>
      <c r="Q237" s="208"/>
      <c r="R237" s="209">
        <f>SUM(R238:R243)</f>
        <v>0</v>
      </c>
      <c r="S237" s="208"/>
      <c r="T237" s="209">
        <f>SUM(T238:T243)</f>
        <v>0</v>
      </c>
      <c r="U237" s="210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R237" s="211" t="s">
        <v>83</v>
      </c>
      <c r="AT237" s="212" t="s">
        <v>75</v>
      </c>
      <c r="AU237" s="212" t="s">
        <v>83</v>
      </c>
      <c r="AY237" s="211" t="s">
        <v>335</v>
      </c>
      <c r="BK237" s="213">
        <f>SUM(BK238:BK243)</f>
        <v>0</v>
      </c>
    </row>
    <row r="238" s="2" customFormat="1" ht="21.75" customHeight="1">
      <c r="A238" s="40"/>
      <c r="B238" s="41"/>
      <c r="C238" s="216" t="s">
        <v>525</v>
      </c>
      <c r="D238" s="216" t="s">
        <v>337</v>
      </c>
      <c r="E238" s="217" t="s">
        <v>7072</v>
      </c>
      <c r="F238" s="218" t="s">
        <v>7073</v>
      </c>
      <c r="G238" s="219" t="s">
        <v>388</v>
      </c>
      <c r="H238" s="220">
        <v>142</v>
      </c>
      <c r="I238" s="221"/>
      <c r="J238" s="222">
        <f>ROUND(I238*H238,2)</f>
        <v>0</v>
      </c>
      <c r="K238" s="218" t="s">
        <v>19</v>
      </c>
      <c r="L238" s="46"/>
      <c r="M238" s="223" t="s">
        <v>19</v>
      </c>
      <c r="N238" s="224" t="s">
        <v>47</v>
      </c>
      <c r="O238" s="86"/>
      <c r="P238" s="225">
        <f>O238*H238</f>
        <v>0</v>
      </c>
      <c r="Q238" s="225">
        <v>0</v>
      </c>
      <c r="R238" s="225">
        <f>Q238*H238</f>
        <v>0</v>
      </c>
      <c r="S238" s="225">
        <v>0</v>
      </c>
      <c r="T238" s="225">
        <f>S238*H238</f>
        <v>0</v>
      </c>
      <c r="U238" s="226" t="s">
        <v>19</v>
      </c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R238" s="227" t="s">
        <v>103</v>
      </c>
      <c r="AT238" s="227" t="s">
        <v>337</v>
      </c>
      <c r="AU238" s="227" t="s">
        <v>85</v>
      </c>
      <c r="AY238" s="19" t="s">
        <v>335</v>
      </c>
      <c r="BE238" s="228">
        <f>IF(N238="základní",J238,0)</f>
        <v>0</v>
      </c>
      <c r="BF238" s="228">
        <f>IF(N238="snížená",J238,0)</f>
        <v>0</v>
      </c>
      <c r="BG238" s="228">
        <f>IF(N238="zákl. přenesená",J238,0)</f>
        <v>0</v>
      </c>
      <c r="BH238" s="228">
        <f>IF(N238="sníž. přenesená",J238,0)</f>
        <v>0</v>
      </c>
      <c r="BI238" s="228">
        <f>IF(N238="nulová",J238,0)</f>
        <v>0</v>
      </c>
      <c r="BJ238" s="19" t="s">
        <v>83</v>
      </c>
      <c r="BK238" s="228">
        <f>ROUND(I238*H238,2)</f>
        <v>0</v>
      </c>
      <c r="BL238" s="19" t="s">
        <v>103</v>
      </c>
      <c r="BM238" s="227" t="s">
        <v>7074</v>
      </c>
    </row>
    <row r="239" s="2" customFormat="1">
      <c r="A239" s="40"/>
      <c r="B239" s="41"/>
      <c r="C239" s="42"/>
      <c r="D239" s="229" t="s">
        <v>343</v>
      </c>
      <c r="E239" s="42"/>
      <c r="F239" s="230" t="s">
        <v>7073</v>
      </c>
      <c r="G239" s="42"/>
      <c r="H239" s="42"/>
      <c r="I239" s="231"/>
      <c r="J239" s="42"/>
      <c r="K239" s="42"/>
      <c r="L239" s="46"/>
      <c r="M239" s="232"/>
      <c r="N239" s="233"/>
      <c r="O239" s="86"/>
      <c r="P239" s="86"/>
      <c r="Q239" s="86"/>
      <c r="R239" s="86"/>
      <c r="S239" s="86"/>
      <c r="T239" s="86"/>
      <c r="U239" s="87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T239" s="19" t="s">
        <v>343</v>
      </c>
      <c r="AU239" s="19" t="s">
        <v>85</v>
      </c>
    </row>
    <row r="240" s="2" customFormat="1">
      <c r="A240" s="40"/>
      <c r="B240" s="41"/>
      <c r="C240" s="42"/>
      <c r="D240" s="229" t="s">
        <v>928</v>
      </c>
      <c r="E240" s="42"/>
      <c r="F240" s="289" t="s">
        <v>7075</v>
      </c>
      <c r="G240" s="42"/>
      <c r="H240" s="42"/>
      <c r="I240" s="231"/>
      <c r="J240" s="42"/>
      <c r="K240" s="42"/>
      <c r="L240" s="46"/>
      <c r="M240" s="232"/>
      <c r="N240" s="233"/>
      <c r="O240" s="86"/>
      <c r="P240" s="86"/>
      <c r="Q240" s="86"/>
      <c r="R240" s="86"/>
      <c r="S240" s="86"/>
      <c r="T240" s="86"/>
      <c r="U240" s="87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T240" s="19" t="s">
        <v>928</v>
      </c>
      <c r="AU240" s="19" t="s">
        <v>85</v>
      </c>
    </row>
    <row r="241" s="2" customFormat="1" ht="16.5" customHeight="1">
      <c r="A241" s="40"/>
      <c r="B241" s="41"/>
      <c r="C241" s="216" t="s">
        <v>533</v>
      </c>
      <c r="D241" s="216" t="s">
        <v>337</v>
      </c>
      <c r="E241" s="217" t="s">
        <v>7076</v>
      </c>
      <c r="F241" s="218" t="s">
        <v>7077</v>
      </c>
      <c r="G241" s="219" t="s">
        <v>267</v>
      </c>
      <c r="H241" s="220">
        <v>142</v>
      </c>
      <c r="I241" s="221"/>
      <c r="J241" s="222">
        <f>ROUND(I241*H241,2)</f>
        <v>0</v>
      </c>
      <c r="K241" s="218" t="s">
        <v>19</v>
      </c>
      <c r="L241" s="46"/>
      <c r="M241" s="223" t="s">
        <v>19</v>
      </c>
      <c r="N241" s="224" t="s">
        <v>47</v>
      </c>
      <c r="O241" s="86"/>
      <c r="P241" s="225">
        <f>O241*H241</f>
        <v>0</v>
      </c>
      <c r="Q241" s="225">
        <v>0</v>
      </c>
      <c r="R241" s="225">
        <f>Q241*H241</f>
        <v>0</v>
      </c>
      <c r="S241" s="225">
        <v>0</v>
      </c>
      <c r="T241" s="225">
        <f>S241*H241</f>
        <v>0</v>
      </c>
      <c r="U241" s="226" t="s">
        <v>19</v>
      </c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R241" s="227" t="s">
        <v>103</v>
      </c>
      <c r="AT241" s="227" t="s">
        <v>337</v>
      </c>
      <c r="AU241" s="227" t="s">
        <v>85</v>
      </c>
      <c r="AY241" s="19" t="s">
        <v>335</v>
      </c>
      <c r="BE241" s="228">
        <f>IF(N241="základní",J241,0)</f>
        <v>0</v>
      </c>
      <c r="BF241" s="228">
        <f>IF(N241="snížená",J241,0)</f>
        <v>0</v>
      </c>
      <c r="BG241" s="228">
        <f>IF(N241="zákl. přenesená",J241,0)</f>
        <v>0</v>
      </c>
      <c r="BH241" s="228">
        <f>IF(N241="sníž. přenesená",J241,0)</f>
        <v>0</v>
      </c>
      <c r="BI241" s="228">
        <f>IF(N241="nulová",J241,0)</f>
        <v>0</v>
      </c>
      <c r="BJ241" s="19" t="s">
        <v>83</v>
      </c>
      <c r="BK241" s="228">
        <f>ROUND(I241*H241,2)</f>
        <v>0</v>
      </c>
      <c r="BL241" s="19" t="s">
        <v>103</v>
      </c>
      <c r="BM241" s="227" t="s">
        <v>7078</v>
      </c>
    </row>
    <row r="242" s="2" customFormat="1">
      <c r="A242" s="40"/>
      <c r="B242" s="41"/>
      <c r="C242" s="42"/>
      <c r="D242" s="229" t="s">
        <v>343</v>
      </c>
      <c r="E242" s="42"/>
      <c r="F242" s="230" t="s">
        <v>7077</v>
      </c>
      <c r="G242" s="42"/>
      <c r="H242" s="42"/>
      <c r="I242" s="231"/>
      <c r="J242" s="42"/>
      <c r="K242" s="42"/>
      <c r="L242" s="46"/>
      <c r="M242" s="232"/>
      <c r="N242" s="233"/>
      <c r="O242" s="86"/>
      <c r="P242" s="86"/>
      <c r="Q242" s="86"/>
      <c r="R242" s="86"/>
      <c r="S242" s="86"/>
      <c r="T242" s="86"/>
      <c r="U242" s="87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T242" s="19" t="s">
        <v>343</v>
      </c>
      <c r="AU242" s="19" t="s">
        <v>85</v>
      </c>
    </row>
    <row r="243" s="2" customFormat="1">
      <c r="A243" s="40"/>
      <c r="B243" s="41"/>
      <c r="C243" s="42"/>
      <c r="D243" s="229" t="s">
        <v>928</v>
      </c>
      <c r="E243" s="42"/>
      <c r="F243" s="289" t="s">
        <v>7079</v>
      </c>
      <c r="G243" s="42"/>
      <c r="H243" s="42"/>
      <c r="I243" s="231"/>
      <c r="J243" s="42"/>
      <c r="K243" s="42"/>
      <c r="L243" s="46"/>
      <c r="M243" s="232"/>
      <c r="N243" s="233"/>
      <c r="O243" s="86"/>
      <c r="P243" s="86"/>
      <c r="Q243" s="86"/>
      <c r="R243" s="86"/>
      <c r="S243" s="86"/>
      <c r="T243" s="86"/>
      <c r="U243" s="87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T243" s="19" t="s">
        <v>928</v>
      </c>
      <c r="AU243" s="19" t="s">
        <v>85</v>
      </c>
    </row>
    <row r="244" s="12" customFormat="1" ht="22.8" customHeight="1">
      <c r="A244" s="12"/>
      <c r="B244" s="200"/>
      <c r="C244" s="201"/>
      <c r="D244" s="202" t="s">
        <v>75</v>
      </c>
      <c r="E244" s="214" t="s">
        <v>394</v>
      </c>
      <c r="F244" s="214" t="s">
        <v>690</v>
      </c>
      <c r="G244" s="201"/>
      <c r="H244" s="201"/>
      <c r="I244" s="204"/>
      <c r="J244" s="215">
        <f>BK244</f>
        <v>0</v>
      </c>
      <c r="K244" s="201"/>
      <c r="L244" s="206"/>
      <c r="M244" s="207"/>
      <c r="N244" s="208"/>
      <c r="O244" s="208"/>
      <c r="P244" s="209">
        <f>SUM(P245:P312)</f>
        <v>0</v>
      </c>
      <c r="Q244" s="208"/>
      <c r="R244" s="209">
        <f>SUM(R245:R312)</f>
        <v>2.1278091136999997</v>
      </c>
      <c r="S244" s="208"/>
      <c r="T244" s="209">
        <f>SUM(T245:T312)</f>
        <v>0</v>
      </c>
      <c r="U244" s="210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R244" s="211" t="s">
        <v>83</v>
      </c>
      <c r="AT244" s="212" t="s">
        <v>75</v>
      </c>
      <c r="AU244" s="212" t="s">
        <v>83</v>
      </c>
      <c r="AY244" s="211" t="s">
        <v>335</v>
      </c>
      <c r="BK244" s="213">
        <f>SUM(BK245:BK312)</f>
        <v>0</v>
      </c>
    </row>
    <row r="245" s="2" customFormat="1" ht="16.5" customHeight="1">
      <c r="A245" s="40"/>
      <c r="B245" s="41"/>
      <c r="C245" s="216" t="s">
        <v>538</v>
      </c>
      <c r="D245" s="216" t="s">
        <v>337</v>
      </c>
      <c r="E245" s="217" t="s">
        <v>7080</v>
      </c>
      <c r="F245" s="218" t="s">
        <v>7081</v>
      </c>
      <c r="G245" s="219" t="s">
        <v>666</v>
      </c>
      <c r="H245" s="220">
        <v>1.75</v>
      </c>
      <c r="I245" s="221"/>
      <c r="J245" s="222">
        <f>ROUND(I245*H245,2)</f>
        <v>0</v>
      </c>
      <c r="K245" s="218" t="s">
        <v>341</v>
      </c>
      <c r="L245" s="46"/>
      <c r="M245" s="223" t="s">
        <v>19</v>
      </c>
      <c r="N245" s="224" t="s">
        <v>47</v>
      </c>
      <c r="O245" s="86"/>
      <c r="P245" s="225">
        <f>O245*H245</f>
        <v>0</v>
      </c>
      <c r="Q245" s="225">
        <v>0.0016692</v>
      </c>
      <c r="R245" s="225">
        <f>Q245*H245</f>
        <v>0.0029211000000000003</v>
      </c>
      <c r="S245" s="225">
        <v>0</v>
      </c>
      <c r="T245" s="225">
        <f>S245*H245</f>
        <v>0</v>
      </c>
      <c r="U245" s="226" t="s">
        <v>19</v>
      </c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R245" s="227" t="s">
        <v>103</v>
      </c>
      <c r="AT245" s="227" t="s">
        <v>337</v>
      </c>
      <c r="AU245" s="227" t="s">
        <v>85</v>
      </c>
      <c r="AY245" s="19" t="s">
        <v>335</v>
      </c>
      <c r="BE245" s="228">
        <f>IF(N245="základní",J245,0)</f>
        <v>0</v>
      </c>
      <c r="BF245" s="228">
        <f>IF(N245="snížená",J245,0)</f>
        <v>0</v>
      </c>
      <c r="BG245" s="228">
        <f>IF(N245="zákl. přenesená",J245,0)</f>
        <v>0</v>
      </c>
      <c r="BH245" s="228">
        <f>IF(N245="sníž. přenesená",J245,0)</f>
        <v>0</v>
      </c>
      <c r="BI245" s="228">
        <f>IF(N245="nulová",J245,0)</f>
        <v>0</v>
      </c>
      <c r="BJ245" s="19" t="s">
        <v>83</v>
      </c>
      <c r="BK245" s="228">
        <f>ROUND(I245*H245,2)</f>
        <v>0</v>
      </c>
      <c r="BL245" s="19" t="s">
        <v>103</v>
      </c>
      <c r="BM245" s="227" t="s">
        <v>7082</v>
      </c>
    </row>
    <row r="246" s="2" customFormat="1">
      <c r="A246" s="40"/>
      <c r="B246" s="41"/>
      <c r="C246" s="42"/>
      <c r="D246" s="229" t="s">
        <v>343</v>
      </c>
      <c r="E246" s="42"/>
      <c r="F246" s="230" t="s">
        <v>7083</v>
      </c>
      <c r="G246" s="42"/>
      <c r="H246" s="42"/>
      <c r="I246" s="231"/>
      <c r="J246" s="42"/>
      <c r="K246" s="42"/>
      <c r="L246" s="46"/>
      <c r="M246" s="232"/>
      <c r="N246" s="233"/>
      <c r="O246" s="86"/>
      <c r="P246" s="86"/>
      <c r="Q246" s="86"/>
      <c r="R246" s="86"/>
      <c r="S246" s="86"/>
      <c r="T246" s="86"/>
      <c r="U246" s="87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T246" s="19" t="s">
        <v>343</v>
      </c>
      <c r="AU246" s="19" t="s">
        <v>85</v>
      </c>
    </row>
    <row r="247" s="2" customFormat="1">
      <c r="A247" s="40"/>
      <c r="B247" s="41"/>
      <c r="C247" s="42"/>
      <c r="D247" s="234" t="s">
        <v>345</v>
      </c>
      <c r="E247" s="42"/>
      <c r="F247" s="235" t="s">
        <v>7084</v>
      </c>
      <c r="G247" s="42"/>
      <c r="H247" s="42"/>
      <c r="I247" s="231"/>
      <c r="J247" s="42"/>
      <c r="K247" s="42"/>
      <c r="L247" s="46"/>
      <c r="M247" s="232"/>
      <c r="N247" s="233"/>
      <c r="O247" s="86"/>
      <c r="P247" s="86"/>
      <c r="Q247" s="86"/>
      <c r="R247" s="86"/>
      <c r="S247" s="86"/>
      <c r="T247" s="86"/>
      <c r="U247" s="87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T247" s="19" t="s">
        <v>345</v>
      </c>
      <c r="AU247" s="19" t="s">
        <v>85</v>
      </c>
    </row>
    <row r="248" s="2" customFormat="1" ht="16.5" customHeight="1">
      <c r="A248" s="40"/>
      <c r="B248" s="41"/>
      <c r="C248" s="257" t="s">
        <v>545</v>
      </c>
      <c r="D248" s="257" t="s">
        <v>395</v>
      </c>
      <c r="E248" s="258" t="s">
        <v>7085</v>
      </c>
      <c r="F248" s="259" t="s">
        <v>7086</v>
      </c>
      <c r="G248" s="260" t="s">
        <v>618</v>
      </c>
      <c r="H248" s="261">
        <v>1.768</v>
      </c>
      <c r="I248" s="262"/>
      <c r="J248" s="263">
        <f>ROUND(I248*H248,2)</f>
        <v>0</v>
      </c>
      <c r="K248" s="259" t="s">
        <v>341</v>
      </c>
      <c r="L248" s="264"/>
      <c r="M248" s="265" t="s">
        <v>19</v>
      </c>
      <c r="N248" s="266" t="s">
        <v>47</v>
      </c>
      <c r="O248" s="86"/>
      <c r="P248" s="225">
        <f>O248*H248</f>
        <v>0</v>
      </c>
      <c r="Q248" s="225">
        <v>0.026800000000000001</v>
      </c>
      <c r="R248" s="225">
        <f>Q248*H248</f>
        <v>0.047382400000000005</v>
      </c>
      <c r="S248" s="225">
        <v>0</v>
      </c>
      <c r="T248" s="225">
        <f>S248*H248</f>
        <v>0</v>
      </c>
      <c r="U248" s="226" t="s">
        <v>19</v>
      </c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R248" s="227" t="s">
        <v>394</v>
      </c>
      <c r="AT248" s="227" t="s">
        <v>395</v>
      </c>
      <c r="AU248" s="227" t="s">
        <v>85</v>
      </c>
      <c r="AY248" s="19" t="s">
        <v>335</v>
      </c>
      <c r="BE248" s="228">
        <f>IF(N248="základní",J248,0)</f>
        <v>0</v>
      </c>
      <c r="BF248" s="228">
        <f>IF(N248="snížená",J248,0)</f>
        <v>0</v>
      </c>
      <c r="BG248" s="228">
        <f>IF(N248="zákl. přenesená",J248,0)</f>
        <v>0</v>
      </c>
      <c r="BH248" s="228">
        <f>IF(N248="sníž. přenesená",J248,0)</f>
        <v>0</v>
      </c>
      <c r="BI248" s="228">
        <f>IF(N248="nulová",J248,0)</f>
        <v>0</v>
      </c>
      <c r="BJ248" s="19" t="s">
        <v>83</v>
      </c>
      <c r="BK248" s="228">
        <f>ROUND(I248*H248,2)</f>
        <v>0</v>
      </c>
      <c r="BL248" s="19" t="s">
        <v>103</v>
      </c>
      <c r="BM248" s="227" t="s">
        <v>7087</v>
      </c>
    </row>
    <row r="249" s="2" customFormat="1">
      <c r="A249" s="40"/>
      <c r="B249" s="41"/>
      <c r="C249" s="42"/>
      <c r="D249" s="229" t="s">
        <v>343</v>
      </c>
      <c r="E249" s="42"/>
      <c r="F249" s="230" t="s">
        <v>7086</v>
      </c>
      <c r="G249" s="42"/>
      <c r="H249" s="42"/>
      <c r="I249" s="231"/>
      <c r="J249" s="42"/>
      <c r="K249" s="42"/>
      <c r="L249" s="46"/>
      <c r="M249" s="232"/>
      <c r="N249" s="233"/>
      <c r="O249" s="86"/>
      <c r="P249" s="86"/>
      <c r="Q249" s="86"/>
      <c r="R249" s="86"/>
      <c r="S249" s="86"/>
      <c r="T249" s="86"/>
      <c r="U249" s="87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T249" s="19" t="s">
        <v>343</v>
      </c>
      <c r="AU249" s="19" t="s">
        <v>85</v>
      </c>
    </row>
    <row r="250" s="13" customFormat="1">
      <c r="A250" s="13"/>
      <c r="B250" s="236"/>
      <c r="C250" s="237"/>
      <c r="D250" s="229" t="s">
        <v>347</v>
      </c>
      <c r="E250" s="238" t="s">
        <v>19</v>
      </c>
      <c r="F250" s="239" t="s">
        <v>7088</v>
      </c>
      <c r="G250" s="237"/>
      <c r="H250" s="240">
        <v>1.768</v>
      </c>
      <c r="I250" s="241"/>
      <c r="J250" s="237"/>
      <c r="K250" s="237"/>
      <c r="L250" s="242"/>
      <c r="M250" s="243"/>
      <c r="N250" s="244"/>
      <c r="O250" s="244"/>
      <c r="P250" s="244"/>
      <c r="Q250" s="244"/>
      <c r="R250" s="244"/>
      <c r="S250" s="244"/>
      <c r="T250" s="244"/>
      <c r="U250" s="245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T250" s="246" t="s">
        <v>347</v>
      </c>
      <c r="AU250" s="246" t="s">
        <v>85</v>
      </c>
      <c r="AV250" s="13" t="s">
        <v>85</v>
      </c>
      <c r="AW250" s="13" t="s">
        <v>37</v>
      </c>
      <c r="AX250" s="13" t="s">
        <v>76</v>
      </c>
      <c r="AY250" s="246" t="s">
        <v>335</v>
      </c>
    </row>
    <row r="251" s="15" customFormat="1">
      <c r="A251" s="15"/>
      <c r="B251" s="267"/>
      <c r="C251" s="268"/>
      <c r="D251" s="229" t="s">
        <v>347</v>
      </c>
      <c r="E251" s="269" t="s">
        <v>19</v>
      </c>
      <c r="F251" s="270" t="s">
        <v>462</v>
      </c>
      <c r="G251" s="268"/>
      <c r="H251" s="271">
        <v>1.768</v>
      </c>
      <c r="I251" s="272"/>
      <c r="J251" s="268"/>
      <c r="K251" s="268"/>
      <c r="L251" s="273"/>
      <c r="M251" s="274"/>
      <c r="N251" s="275"/>
      <c r="O251" s="275"/>
      <c r="P251" s="275"/>
      <c r="Q251" s="275"/>
      <c r="R251" s="275"/>
      <c r="S251" s="275"/>
      <c r="T251" s="275"/>
      <c r="U251" s="276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T251" s="277" t="s">
        <v>347</v>
      </c>
      <c r="AU251" s="277" t="s">
        <v>85</v>
      </c>
      <c r="AV251" s="15" t="s">
        <v>103</v>
      </c>
      <c r="AW251" s="15" t="s">
        <v>37</v>
      </c>
      <c r="AX251" s="15" t="s">
        <v>83</v>
      </c>
      <c r="AY251" s="277" t="s">
        <v>335</v>
      </c>
    </row>
    <row r="252" s="2" customFormat="1" ht="16.5" customHeight="1">
      <c r="A252" s="40"/>
      <c r="B252" s="41"/>
      <c r="C252" s="216" t="s">
        <v>550</v>
      </c>
      <c r="D252" s="216" t="s">
        <v>337</v>
      </c>
      <c r="E252" s="217" t="s">
        <v>7089</v>
      </c>
      <c r="F252" s="218" t="s">
        <v>7090</v>
      </c>
      <c r="G252" s="219" t="s">
        <v>666</v>
      </c>
      <c r="H252" s="220">
        <v>2</v>
      </c>
      <c r="I252" s="221"/>
      <c r="J252" s="222">
        <f>ROUND(I252*H252,2)</f>
        <v>0</v>
      </c>
      <c r="K252" s="218" t="s">
        <v>341</v>
      </c>
      <c r="L252" s="46"/>
      <c r="M252" s="223" t="s">
        <v>19</v>
      </c>
      <c r="N252" s="224" t="s">
        <v>47</v>
      </c>
      <c r="O252" s="86"/>
      <c r="P252" s="225">
        <f>O252*H252</f>
        <v>0</v>
      </c>
      <c r="Q252" s="225">
        <v>0.0016692</v>
      </c>
      <c r="R252" s="225">
        <f>Q252*H252</f>
        <v>0.0033384</v>
      </c>
      <c r="S252" s="225">
        <v>0</v>
      </c>
      <c r="T252" s="225">
        <f>S252*H252</f>
        <v>0</v>
      </c>
      <c r="U252" s="226" t="s">
        <v>19</v>
      </c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R252" s="227" t="s">
        <v>103</v>
      </c>
      <c r="AT252" s="227" t="s">
        <v>337</v>
      </c>
      <c r="AU252" s="227" t="s">
        <v>85</v>
      </c>
      <c r="AY252" s="19" t="s">
        <v>335</v>
      </c>
      <c r="BE252" s="228">
        <f>IF(N252="základní",J252,0)</f>
        <v>0</v>
      </c>
      <c r="BF252" s="228">
        <f>IF(N252="snížená",J252,0)</f>
        <v>0</v>
      </c>
      <c r="BG252" s="228">
        <f>IF(N252="zákl. přenesená",J252,0)</f>
        <v>0</v>
      </c>
      <c r="BH252" s="228">
        <f>IF(N252="sníž. přenesená",J252,0)</f>
        <v>0</v>
      </c>
      <c r="BI252" s="228">
        <f>IF(N252="nulová",J252,0)</f>
        <v>0</v>
      </c>
      <c r="BJ252" s="19" t="s">
        <v>83</v>
      </c>
      <c r="BK252" s="228">
        <f>ROUND(I252*H252,2)</f>
        <v>0</v>
      </c>
      <c r="BL252" s="19" t="s">
        <v>103</v>
      </c>
      <c r="BM252" s="227" t="s">
        <v>7091</v>
      </c>
    </row>
    <row r="253" s="2" customFormat="1">
      <c r="A253" s="40"/>
      <c r="B253" s="41"/>
      <c r="C253" s="42"/>
      <c r="D253" s="229" t="s">
        <v>343</v>
      </c>
      <c r="E253" s="42"/>
      <c r="F253" s="230" t="s">
        <v>7092</v>
      </c>
      <c r="G253" s="42"/>
      <c r="H253" s="42"/>
      <c r="I253" s="231"/>
      <c r="J253" s="42"/>
      <c r="K253" s="42"/>
      <c r="L253" s="46"/>
      <c r="M253" s="232"/>
      <c r="N253" s="233"/>
      <c r="O253" s="86"/>
      <c r="P253" s="86"/>
      <c r="Q253" s="86"/>
      <c r="R253" s="86"/>
      <c r="S253" s="86"/>
      <c r="T253" s="86"/>
      <c r="U253" s="87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T253" s="19" t="s">
        <v>343</v>
      </c>
      <c r="AU253" s="19" t="s">
        <v>85</v>
      </c>
    </row>
    <row r="254" s="2" customFormat="1">
      <c r="A254" s="40"/>
      <c r="B254" s="41"/>
      <c r="C254" s="42"/>
      <c r="D254" s="234" t="s">
        <v>345</v>
      </c>
      <c r="E254" s="42"/>
      <c r="F254" s="235" t="s">
        <v>7093</v>
      </c>
      <c r="G254" s="42"/>
      <c r="H254" s="42"/>
      <c r="I254" s="231"/>
      <c r="J254" s="42"/>
      <c r="K254" s="42"/>
      <c r="L254" s="46"/>
      <c r="M254" s="232"/>
      <c r="N254" s="233"/>
      <c r="O254" s="86"/>
      <c r="P254" s="86"/>
      <c r="Q254" s="86"/>
      <c r="R254" s="86"/>
      <c r="S254" s="86"/>
      <c r="T254" s="86"/>
      <c r="U254" s="87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T254" s="19" t="s">
        <v>345</v>
      </c>
      <c r="AU254" s="19" t="s">
        <v>85</v>
      </c>
    </row>
    <row r="255" s="2" customFormat="1" ht="16.5" customHeight="1">
      <c r="A255" s="40"/>
      <c r="B255" s="41"/>
      <c r="C255" s="257" t="s">
        <v>565</v>
      </c>
      <c r="D255" s="257" t="s">
        <v>395</v>
      </c>
      <c r="E255" s="258" t="s">
        <v>7094</v>
      </c>
      <c r="F255" s="259" t="s">
        <v>7095</v>
      </c>
      <c r="G255" s="260" t="s">
        <v>666</v>
      </c>
      <c r="H255" s="261">
        <v>1</v>
      </c>
      <c r="I255" s="262"/>
      <c r="J255" s="263">
        <f>ROUND(I255*H255,2)</f>
        <v>0</v>
      </c>
      <c r="K255" s="259" t="s">
        <v>341</v>
      </c>
      <c r="L255" s="264"/>
      <c r="M255" s="265" t="s">
        <v>19</v>
      </c>
      <c r="N255" s="266" t="s">
        <v>47</v>
      </c>
      <c r="O255" s="86"/>
      <c r="P255" s="225">
        <f>O255*H255</f>
        <v>0</v>
      </c>
      <c r="Q255" s="225">
        <v>0.050000000000000003</v>
      </c>
      <c r="R255" s="225">
        <f>Q255*H255</f>
        <v>0.050000000000000003</v>
      </c>
      <c r="S255" s="225">
        <v>0</v>
      </c>
      <c r="T255" s="225">
        <f>S255*H255</f>
        <v>0</v>
      </c>
      <c r="U255" s="226" t="s">
        <v>19</v>
      </c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R255" s="227" t="s">
        <v>394</v>
      </c>
      <c r="AT255" s="227" t="s">
        <v>395</v>
      </c>
      <c r="AU255" s="227" t="s">
        <v>85</v>
      </c>
      <c r="AY255" s="19" t="s">
        <v>335</v>
      </c>
      <c r="BE255" s="228">
        <f>IF(N255="základní",J255,0)</f>
        <v>0</v>
      </c>
      <c r="BF255" s="228">
        <f>IF(N255="snížená",J255,0)</f>
        <v>0</v>
      </c>
      <c r="BG255" s="228">
        <f>IF(N255="zákl. přenesená",J255,0)</f>
        <v>0</v>
      </c>
      <c r="BH255" s="228">
        <f>IF(N255="sníž. přenesená",J255,0)</f>
        <v>0</v>
      </c>
      <c r="BI255" s="228">
        <f>IF(N255="nulová",J255,0)</f>
        <v>0</v>
      </c>
      <c r="BJ255" s="19" t="s">
        <v>83</v>
      </c>
      <c r="BK255" s="228">
        <f>ROUND(I255*H255,2)</f>
        <v>0</v>
      </c>
      <c r="BL255" s="19" t="s">
        <v>103</v>
      </c>
      <c r="BM255" s="227" t="s">
        <v>7096</v>
      </c>
    </row>
    <row r="256" s="2" customFormat="1">
      <c r="A256" s="40"/>
      <c r="B256" s="41"/>
      <c r="C256" s="42"/>
      <c r="D256" s="229" t="s">
        <v>343</v>
      </c>
      <c r="E256" s="42"/>
      <c r="F256" s="230" t="s">
        <v>7095</v>
      </c>
      <c r="G256" s="42"/>
      <c r="H256" s="42"/>
      <c r="I256" s="231"/>
      <c r="J256" s="42"/>
      <c r="K256" s="42"/>
      <c r="L256" s="46"/>
      <c r="M256" s="232"/>
      <c r="N256" s="233"/>
      <c r="O256" s="86"/>
      <c r="P256" s="86"/>
      <c r="Q256" s="86"/>
      <c r="R256" s="86"/>
      <c r="S256" s="86"/>
      <c r="T256" s="86"/>
      <c r="U256" s="87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T256" s="19" t="s">
        <v>343</v>
      </c>
      <c r="AU256" s="19" t="s">
        <v>85</v>
      </c>
    </row>
    <row r="257" s="2" customFormat="1" ht="16.5" customHeight="1">
      <c r="A257" s="40"/>
      <c r="B257" s="41"/>
      <c r="C257" s="257" t="s">
        <v>570</v>
      </c>
      <c r="D257" s="257" t="s">
        <v>395</v>
      </c>
      <c r="E257" s="258" t="s">
        <v>7097</v>
      </c>
      <c r="F257" s="259" t="s">
        <v>7098</v>
      </c>
      <c r="G257" s="260" t="s">
        <v>666</v>
      </c>
      <c r="H257" s="261">
        <v>1</v>
      </c>
      <c r="I257" s="262"/>
      <c r="J257" s="263">
        <f>ROUND(I257*H257,2)</f>
        <v>0</v>
      </c>
      <c r="K257" s="259" t="s">
        <v>19</v>
      </c>
      <c r="L257" s="264"/>
      <c r="M257" s="265" t="s">
        <v>19</v>
      </c>
      <c r="N257" s="266" t="s">
        <v>47</v>
      </c>
      <c r="O257" s="86"/>
      <c r="P257" s="225">
        <f>O257*H257</f>
        <v>0</v>
      </c>
      <c r="Q257" s="225">
        <v>0</v>
      </c>
      <c r="R257" s="225">
        <f>Q257*H257</f>
        <v>0</v>
      </c>
      <c r="S257" s="225">
        <v>0</v>
      </c>
      <c r="T257" s="225">
        <f>S257*H257</f>
        <v>0</v>
      </c>
      <c r="U257" s="226" t="s">
        <v>19</v>
      </c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R257" s="227" t="s">
        <v>394</v>
      </c>
      <c r="AT257" s="227" t="s">
        <v>395</v>
      </c>
      <c r="AU257" s="227" t="s">
        <v>85</v>
      </c>
      <c r="AY257" s="19" t="s">
        <v>335</v>
      </c>
      <c r="BE257" s="228">
        <f>IF(N257="základní",J257,0)</f>
        <v>0</v>
      </c>
      <c r="BF257" s="228">
        <f>IF(N257="snížená",J257,0)</f>
        <v>0</v>
      </c>
      <c r="BG257" s="228">
        <f>IF(N257="zákl. přenesená",J257,0)</f>
        <v>0</v>
      </c>
      <c r="BH257" s="228">
        <f>IF(N257="sníž. přenesená",J257,0)</f>
        <v>0</v>
      </c>
      <c r="BI257" s="228">
        <f>IF(N257="nulová",J257,0)</f>
        <v>0</v>
      </c>
      <c r="BJ257" s="19" t="s">
        <v>83</v>
      </c>
      <c r="BK257" s="228">
        <f>ROUND(I257*H257,2)</f>
        <v>0</v>
      </c>
      <c r="BL257" s="19" t="s">
        <v>103</v>
      </c>
      <c r="BM257" s="227" t="s">
        <v>7099</v>
      </c>
    </row>
    <row r="258" s="2" customFormat="1">
      <c r="A258" s="40"/>
      <c r="B258" s="41"/>
      <c r="C258" s="42"/>
      <c r="D258" s="229" t="s">
        <v>343</v>
      </c>
      <c r="E258" s="42"/>
      <c r="F258" s="230" t="s">
        <v>7098</v>
      </c>
      <c r="G258" s="42"/>
      <c r="H258" s="42"/>
      <c r="I258" s="231"/>
      <c r="J258" s="42"/>
      <c r="K258" s="42"/>
      <c r="L258" s="46"/>
      <c r="M258" s="232"/>
      <c r="N258" s="233"/>
      <c r="O258" s="86"/>
      <c r="P258" s="86"/>
      <c r="Q258" s="86"/>
      <c r="R258" s="86"/>
      <c r="S258" s="86"/>
      <c r="T258" s="86"/>
      <c r="U258" s="87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T258" s="19" t="s">
        <v>343</v>
      </c>
      <c r="AU258" s="19" t="s">
        <v>85</v>
      </c>
    </row>
    <row r="259" s="2" customFormat="1" ht="21.75" customHeight="1">
      <c r="A259" s="40"/>
      <c r="B259" s="41"/>
      <c r="C259" s="216" t="s">
        <v>581</v>
      </c>
      <c r="D259" s="216" t="s">
        <v>337</v>
      </c>
      <c r="E259" s="217" t="s">
        <v>6860</v>
      </c>
      <c r="F259" s="218" t="s">
        <v>6861</v>
      </c>
      <c r="G259" s="219" t="s">
        <v>618</v>
      </c>
      <c r="H259" s="220">
        <v>2</v>
      </c>
      <c r="I259" s="221"/>
      <c r="J259" s="222">
        <f>ROUND(I259*H259,2)</f>
        <v>0</v>
      </c>
      <c r="K259" s="218" t="s">
        <v>341</v>
      </c>
      <c r="L259" s="46"/>
      <c r="M259" s="223" t="s">
        <v>19</v>
      </c>
      <c r="N259" s="224" t="s">
        <v>47</v>
      </c>
      <c r="O259" s="86"/>
      <c r="P259" s="225">
        <f>O259*H259</f>
        <v>0</v>
      </c>
      <c r="Q259" s="225">
        <v>0</v>
      </c>
      <c r="R259" s="225">
        <f>Q259*H259</f>
        <v>0</v>
      </c>
      <c r="S259" s="225">
        <v>0</v>
      </c>
      <c r="T259" s="225">
        <f>S259*H259</f>
        <v>0</v>
      </c>
      <c r="U259" s="226" t="s">
        <v>19</v>
      </c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R259" s="227" t="s">
        <v>103</v>
      </c>
      <c r="AT259" s="227" t="s">
        <v>337</v>
      </c>
      <c r="AU259" s="227" t="s">
        <v>85</v>
      </c>
      <c r="AY259" s="19" t="s">
        <v>335</v>
      </c>
      <c r="BE259" s="228">
        <f>IF(N259="základní",J259,0)</f>
        <v>0</v>
      </c>
      <c r="BF259" s="228">
        <f>IF(N259="snížená",J259,0)</f>
        <v>0</v>
      </c>
      <c r="BG259" s="228">
        <f>IF(N259="zákl. přenesená",J259,0)</f>
        <v>0</v>
      </c>
      <c r="BH259" s="228">
        <f>IF(N259="sníž. přenesená",J259,0)</f>
        <v>0</v>
      </c>
      <c r="BI259" s="228">
        <f>IF(N259="nulová",J259,0)</f>
        <v>0</v>
      </c>
      <c r="BJ259" s="19" t="s">
        <v>83</v>
      </c>
      <c r="BK259" s="228">
        <f>ROUND(I259*H259,2)</f>
        <v>0</v>
      </c>
      <c r="BL259" s="19" t="s">
        <v>103</v>
      </c>
      <c r="BM259" s="227" t="s">
        <v>7100</v>
      </c>
    </row>
    <row r="260" s="2" customFormat="1">
      <c r="A260" s="40"/>
      <c r="B260" s="41"/>
      <c r="C260" s="42"/>
      <c r="D260" s="229" t="s">
        <v>343</v>
      </c>
      <c r="E260" s="42"/>
      <c r="F260" s="230" t="s">
        <v>6862</v>
      </c>
      <c r="G260" s="42"/>
      <c r="H260" s="42"/>
      <c r="I260" s="231"/>
      <c r="J260" s="42"/>
      <c r="K260" s="42"/>
      <c r="L260" s="46"/>
      <c r="M260" s="232"/>
      <c r="N260" s="233"/>
      <c r="O260" s="86"/>
      <c r="P260" s="86"/>
      <c r="Q260" s="86"/>
      <c r="R260" s="86"/>
      <c r="S260" s="86"/>
      <c r="T260" s="86"/>
      <c r="U260" s="87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T260" s="19" t="s">
        <v>343</v>
      </c>
      <c r="AU260" s="19" t="s">
        <v>85</v>
      </c>
    </row>
    <row r="261" s="2" customFormat="1">
      <c r="A261" s="40"/>
      <c r="B261" s="41"/>
      <c r="C261" s="42"/>
      <c r="D261" s="234" t="s">
        <v>345</v>
      </c>
      <c r="E261" s="42"/>
      <c r="F261" s="235" t="s">
        <v>6863</v>
      </c>
      <c r="G261" s="42"/>
      <c r="H261" s="42"/>
      <c r="I261" s="231"/>
      <c r="J261" s="42"/>
      <c r="K261" s="42"/>
      <c r="L261" s="46"/>
      <c r="M261" s="232"/>
      <c r="N261" s="233"/>
      <c r="O261" s="86"/>
      <c r="P261" s="86"/>
      <c r="Q261" s="86"/>
      <c r="R261" s="86"/>
      <c r="S261" s="86"/>
      <c r="T261" s="86"/>
      <c r="U261" s="87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T261" s="19" t="s">
        <v>345</v>
      </c>
      <c r="AU261" s="19" t="s">
        <v>85</v>
      </c>
    </row>
    <row r="262" s="2" customFormat="1" ht="16.5" customHeight="1">
      <c r="A262" s="40"/>
      <c r="B262" s="41"/>
      <c r="C262" s="257" t="s">
        <v>586</v>
      </c>
      <c r="D262" s="257" t="s">
        <v>395</v>
      </c>
      <c r="E262" s="258" t="s">
        <v>6865</v>
      </c>
      <c r="F262" s="259" t="s">
        <v>6866</v>
      </c>
      <c r="G262" s="260" t="s">
        <v>618</v>
      </c>
      <c r="H262" s="261">
        <v>2</v>
      </c>
      <c r="I262" s="262"/>
      <c r="J262" s="263">
        <f>ROUND(I262*H262,2)</f>
        <v>0</v>
      </c>
      <c r="K262" s="259" t="s">
        <v>341</v>
      </c>
      <c r="L262" s="264"/>
      <c r="M262" s="265" t="s">
        <v>19</v>
      </c>
      <c r="N262" s="266" t="s">
        <v>47</v>
      </c>
      <c r="O262" s="86"/>
      <c r="P262" s="225">
        <f>O262*H262</f>
        <v>0</v>
      </c>
      <c r="Q262" s="225">
        <v>0.00044999999999999999</v>
      </c>
      <c r="R262" s="225">
        <f>Q262*H262</f>
        <v>0.00089999999999999998</v>
      </c>
      <c r="S262" s="225">
        <v>0</v>
      </c>
      <c r="T262" s="225">
        <f>S262*H262</f>
        <v>0</v>
      </c>
      <c r="U262" s="226" t="s">
        <v>19</v>
      </c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R262" s="227" t="s">
        <v>394</v>
      </c>
      <c r="AT262" s="227" t="s">
        <v>395</v>
      </c>
      <c r="AU262" s="227" t="s">
        <v>85</v>
      </c>
      <c r="AY262" s="19" t="s">
        <v>335</v>
      </c>
      <c r="BE262" s="228">
        <f>IF(N262="základní",J262,0)</f>
        <v>0</v>
      </c>
      <c r="BF262" s="228">
        <f>IF(N262="snížená",J262,0)</f>
        <v>0</v>
      </c>
      <c r="BG262" s="228">
        <f>IF(N262="zákl. přenesená",J262,0)</f>
        <v>0</v>
      </c>
      <c r="BH262" s="228">
        <f>IF(N262="sníž. přenesená",J262,0)</f>
        <v>0</v>
      </c>
      <c r="BI262" s="228">
        <f>IF(N262="nulová",J262,0)</f>
        <v>0</v>
      </c>
      <c r="BJ262" s="19" t="s">
        <v>83</v>
      </c>
      <c r="BK262" s="228">
        <f>ROUND(I262*H262,2)</f>
        <v>0</v>
      </c>
      <c r="BL262" s="19" t="s">
        <v>103</v>
      </c>
      <c r="BM262" s="227" t="s">
        <v>7101</v>
      </c>
    </row>
    <row r="263" s="2" customFormat="1">
      <c r="A263" s="40"/>
      <c r="B263" s="41"/>
      <c r="C263" s="42"/>
      <c r="D263" s="229" t="s">
        <v>343</v>
      </c>
      <c r="E263" s="42"/>
      <c r="F263" s="230" t="s">
        <v>6866</v>
      </c>
      <c r="G263" s="42"/>
      <c r="H263" s="42"/>
      <c r="I263" s="231"/>
      <c r="J263" s="42"/>
      <c r="K263" s="42"/>
      <c r="L263" s="46"/>
      <c r="M263" s="232"/>
      <c r="N263" s="233"/>
      <c r="O263" s="86"/>
      <c r="P263" s="86"/>
      <c r="Q263" s="86"/>
      <c r="R263" s="86"/>
      <c r="S263" s="86"/>
      <c r="T263" s="86"/>
      <c r="U263" s="87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T263" s="19" t="s">
        <v>343</v>
      </c>
      <c r="AU263" s="19" t="s">
        <v>85</v>
      </c>
    </row>
    <row r="264" s="2" customFormat="1" ht="21.75" customHeight="1">
      <c r="A264" s="40"/>
      <c r="B264" s="41"/>
      <c r="C264" s="216" t="s">
        <v>594</v>
      </c>
      <c r="D264" s="216" t="s">
        <v>337</v>
      </c>
      <c r="E264" s="217" t="s">
        <v>7102</v>
      </c>
      <c r="F264" s="218" t="s">
        <v>7103</v>
      </c>
      <c r="G264" s="219" t="s">
        <v>618</v>
      </c>
      <c r="H264" s="220">
        <v>10</v>
      </c>
      <c r="I264" s="221"/>
      <c r="J264" s="222">
        <f>ROUND(I264*H264,2)</f>
        <v>0</v>
      </c>
      <c r="K264" s="218" t="s">
        <v>341</v>
      </c>
      <c r="L264" s="46"/>
      <c r="M264" s="223" t="s">
        <v>19</v>
      </c>
      <c r="N264" s="224" t="s">
        <v>47</v>
      </c>
      <c r="O264" s="86"/>
      <c r="P264" s="225">
        <f>O264*H264</f>
        <v>0</v>
      </c>
      <c r="Q264" s="225">
        <v>0</v>
      </c>
      <c r="R264" s="225">
        <f>Q264*H264</f>
        <v>0</v>
      </c>
      <c r="S264" s="225">
        <v>0</v>
      </c>
      <c r="T264" s="225">
        <f>S264*H264</f>
        <v>0</v>
      </c>
      <c r="U264" s="226" t="s">
        <v>19</v>
      </c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R264" s="227" t="s">
        <v>103</v>
      </c>
      <c r="AT264" s="227" t="s">
        <v>337</v>
      </c>
      <c r="AU264" s="227" t="s">
        <v>85</v>
      </c>
      <c r="AY264" s="19" t="s">
        <v>335</v>
      </c>
      <c r="BE264" s="228">
        <f>IF(N264="základní",J264,0)</f>
        <v>0</v>
      </c>
      <c r="BF264" s="228">
        <f>IF(N264="snížená",J264,0)</f>
        <v>0</v>
      </c>
      <c r="BG264" s="228">
        <f>IF(N264="zákl. přenesená",J264,0)</f>
        <v>0</v>
      </c>
      <c r="BH264" s="228">
        <f>IF(N264="sníž. přenesená",J264,0)</f>
        <v>0</v>
      </c>
      <c r="BI264" s="228">
        <f>IF(N264="nulová",J264,0)</f>
        <v>0</v>
      </c>
      <c r="BJ264" s="19" t="s">
        <v>83</v>
      </c>
      <c r="BK264" s="228">
        <f>ROUND(I264*H264,2)</f>
        <v>0</v>
      </c>
      <c r="BL264" s="19" t="s">
        <v>103</v>
      </c>
      <c r="BM264" s="227" t="s">
        <v>7104</v>
      </c>
    </row>
    <row r="265" s="2" customFormat="1">
      <c r="A265" s="40"/>
      <c r="B265" s="41"/>
      <c r="C265" s="42"/>
      <c r="D265" s="229" t="s">
        <v>343</v>
      </c>
      <c r="E265" s="42"/>
      <c r="F265" s="230" t="s">
        <v>7105</v>
      </c>
      <c r="G265" s="42"/>
      <c r="H265" s="42"/>
      <c r="I265" s="231"/>
      <c r="J265" s="42"/>
      <c r="K265" s="42"/>
      <c r="L265" s="46"/>
      <c r="M265" s="232"/>
      <c r="N265" s="233"/>
      <c r="O265" s="86"/>
      <c r="P265" s="86"/>
      <c r="Q265" s="86"/>
      <c r="R265" s="86"/>
      <c r="S265" s="86"/>
      <c r="T265" s="86"/>
      <c r="U265" s="87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T265" s="19" t="s">
        <v>343</v>
      </c>
      <c r="AU265" s="19" t="s">
        <v>85</v>
      </c>
    </row>
    <row r="266" s="2" customFormat="1">
      <c r="A266" s="40"/>
      <c r="B266" s="41"/>
      <c r="C266" s="42"/>
      <c r="D266" s="234" t="s">
        <v>345</v>
      </c>
      <c r="E266" s="42"/>
      <c r="F266" s="235" t="s">
        <v>7106</v>
      </c>
      <c r="G266" s="42"/>
      <c r="H266" s="42"/>
      <c r="I266" s="231"/>
      <c r="J266" s="42"/>
      <c r="K266" s="42"/>
      <c r="L266" s="46"/>
      <c r="M266" s="232"/>
      <c r="N266" s="233"/>
      <c r="O266" s="86"/>
      <c r="P266" s="86"/>
      <c r="Q266" s="86"/>
      <c r="R266" s="86"/>
      <c r="S266" s="86"/>
      <c r="T266" s="86"/>
      <c r="U266" s="87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T266" s="19" t="s">
        <v>345</v>
      </c>
      <c r="AU266" s="19" t="s">
        <v>85</v>
      </c>
    </row>
    <row r="267" s="13" customFormat="1">
      <c r="A267" s="13"/>
      <c r="B267" s="236"/>
      <c r="C267" s="237"/>
      <c r="D267" s="229" t="s">
        <v>347</v>
      </c>
      <c r="E267" s="238" t="s">
        <v>19</v>
      </c>
      <c r="F267" s="239" t="s">
        <v>7107</v>
      </c>
      <c r="G267" s="237"/>
      <c r="H267" s="240">
        <v>10</v>
      </c>
      <c r="I267" s="241"/>
      <c r="J267" s="237"/>
      <c r="K267" s="237"/>
      <c r="L267" s="242"/>
      <c r="M267" s="243"/>
      <c r="N267" s="244"/>
      <c r="O267" s="244"/>
      <c r="P267" s="244"/>
      <c r="Q267" s="244"/>
      <c r="R267" s="244"/>
      <c r="S267" s="244"/>
      <c r="T267" s="244"/>
      <c r="U267" s="245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T267" s="246" t="s">
        <v>347</v>
      </c>
      <c r="AU267" s="246" t="s">
        <v>85</v>
      </c>
      <c r="AV267" s="13" t="s">
        <v>85</v>
      </c>
      <c r="AW267" s="13" t="s">
        <v>37</v>
      </c>
      <c r="AX267" s="13" t="s">
        <v>76</v>
      </c>
      <c r="AY267" s="246" t="s">
        <v>335</v>
      </c>
    </row>
    <row r="268" s="15" customFormat="1">
      <c r="A268" s="15"/>
      <c r="B268" s="267"/>
      <c r="C268" s="268"/>
      <c r="D268" s="229" t="s">
        <v>347</v>
      </c>
      <c r="E268" s="269" t="s">
        <v>19</v>
      </c>
      <c r="F268" s="270" t="s">
        <v>462</v>
      </c>
      <c r="G268" s="268"/>
      <c r="H268" s="271">
        <v>10</v>
      </c>
      <c r="I268" s="272"/>
      <c r="J268" s="268"/>
      <c r="K268" s="268"/>
      <c r="L268" s="273"/>
      <c r="M268" s="274"/>
      <c r="N268" s="275"/>
      <c r="O268" s="275"/>
      <c r="P268" s="275"/>
      <c r="Q268" s="275"/>
      <c r="R268" s="275"/>
      <c r="S268" s="275"/>
      <c r="T268" s="275"/>
      <c r="U268" s="276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T268" s="277" t="s">
        <v>347</v>
      </c>
      <c r="AU268" s="277" t="s">
        <v>85</v>
      </c>
      <c r="AV268" s="15" t="s">
        <v>103</v>
      </c>
      <c r="AW268" s="15" t="s">
        <v>37</v>
      </c>
      <c r="AX268" s="15" t="s">
        <v>83</v>
      </c>
      <c r="AY268" s="277" t="s">
        <v>335</v>
      </c>
    </row>
    <row r="269" s="2" customFormat="1" ht="16.5" customHeight="1">
      <c r="A269" s="40"/>
      <c r="B269" s="41"/>
      <c r="C269" s="257" t="s">
        <v>598</v>
      </c>
      <c r="D269" s="257" t="s">
        <v>395</v>
      </c>
      <c r="E269" s="258" t="s">
        <v>7108</v>
      </c>
      <c r="F269" s="259" t="s">
        <v>7109</v>
      </c>
      <c r="G269" s="260" t="s">
        <v>618</v>
      </c>
      <c r="H269" s="261">
        <v>10.15</v>
      </c>
      <c r="I269" s="262"/>
      <c r="J269" s="263">
        <f>ROUND(I269*H269,2)</f>
        <v>0</v>
      </c>
      <c r="K269" s="259" t="s">
        <v>341</v>
      </c>
      <c r="L269" s="264"/>
      <c r="M269" s="265" t="s">
        <v>19</v>
      </c>
      <c r="N269" s="266" t="s">
        <v>47</v>
      </c>
      <c r="O269" s="86"/>
      <c r="P269" s="225">
        <f>O269*H269</f>
        <v>0</v>
      </c>
      <c r="Q269" s="225">
        <v>0.00071000000000000002</v>
      </c>
      <c r="R269" s="225">
        <f>Q269*H269</f>
        <v>0.0072065000000000002</v>
      </c>
      <c r="S269" s="225">
        <v>0</v>
      </c>
      <c r="T269" s="225">
        <f>S269*H269</f>
        <v>0</v>
      </c>
      <c r="U269" s="226" t="s">
        <v>19</v>
      </c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R269" s="227" t="s">
        <v>394</v>
      </c>
      <c r="AT269" s="227" t="s">
        <v>395</v>
      </c>
      <c r="AU269" s="227" t="s">
        <v>85</v>
      </c>
      <c r="AY269" s="19" t="s">
        <v>335</v>
      </c>
      <c r="BE269" s="228">
        <f>IF(N269="základní",J269,0)</f>
        <v>0</v>
      </c>
      <c r="BF269" s="228">
        <f>IF(N269="snížená",J269,0)</f>
        <v>0</v>
      </c>
      <c r="BG269" s="228">
        <f>IF(N269="zákl. přenesená",J269,0)</f>
        <v>0</v>
      </c>
      <c r="BH269" s="228">
        <f>IF(N269="sníž. přenesená",J269,0)</f>
        <v>0</v>
      </c>
      <c r="BI269" s="228">
        <f>IF(N269="nulová",J269,0)</f>
        <v>0</v>
      </c>
      <c r="BJ269" s="19" t="s">
        <v>83</v>
      </c>
      <c r="BK269" s="228">
        <f>ROUND(I269*H269,2)</f>
        <v>0</v>
      </c>
      <c r="BL269" s="19" t="s">
        <v>103</v>
      </c>
      <c r="BM269" s="227" t="s">
        <v>7110</v>
      </c>
    </row>
    <row r="270" s="2" customFormat="1">
      <c r="A270" s="40"/>
      <c r="B270" s="41"/>
      <c r="C270" s="42"/>
      <c r="D270" s="229" t="s">
        <v>343</v>
      </c>
      <c r="E270" s="42"/>
      <c r="F270" s="230" t="s">
        <v>7109</v>
      </c>
      <c r="G270" s="42"/>
      <c r="H270" s="42"/>
      <c r="I270" s="231"/>
      <c r="J270" s="42"/>
      <c r="K270" s="42"/>
      <c r="L270" s="46"/>
      <c r="M270" s="232"/>
      <c r="N270" s="233"/>
      <c r="O270" s="86"/>
      <c r="P270" s="86"/>
      <c r="Q270" s="86"/>
      <c r="R270" s="86"/>
      <c r="S270" s="86"/>
      <c r="T270" s="86"/>
      <c r="U270" s="87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T270" s="19" t="s">
        <v>343</v>
      </c>
      <c r="AU270" s="19" t="s">
        <v>85</v>
      </c>
    </row>
    <row r="271" s="13" customFormat="1">
      <c r="A271" s="13"/>
      <c r="B271" s="236"/>
      <c r="C271" s="237"/>
      <c r="D271" s="229" t="s">
        <v>347</v>
      </c>
      <c r="E271" s="238" t="s">
        <v>19</v>
      </c>
      <c r="F271" s="239" t="s">
        <v>7111</v>
      </c>
      <c r="G271" s="237"/>
      <c r="H271" s="240">
        <v>10.15</v>
      </c>
      <c r="I271" s="241"/>
      <c r="J271" s="237"/>
      <c r="K271" s="237"/>
      <c r="L271" s="242"/>
      <c r="M271" s="243"/>
      <c r="N271" s="244"/>
      <c r="O271" s="244"/>
      <c r="P271" s="244"/>
      <c r="Q271" s="244"/>
      <c r="R271" s="244"/>
      <c r="S271" s="244"/>
      <c r="T271" s="244"/>
      <c r="U271" s="245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T271" s="246" t="s">
        <v>347</v>
      </c>
      <c r="AU271" s="246" t="s">
        <v>85</v>
      </c>
      <c r="AV271" s="13" t="s">
        <v>85</v>
      </c>
      <c r="AW271" s="13" t="s">
        <v>37</v>
      </c>
      <c r="AX271" s="13" t="s">
        <v>76</v>
      </c>
      <c r="AY271" s="246" t="s">
        <v>335</v>
      </c>
    </row>
    <row r="272" s="15" customFormat="1">
      <c r="A272" s="15"/>
      <c r="B272" s="267"/>
      <c r="C272" s="268"/>
      <c r="D272" s="229" t="s">
        <v>347</v>
      </c>
      <c r="E272" s="269" t="s">
        <v>19</v>
      </c>
      <c r="F272" s="270" t="s">
        <v>462</v>
      </c>
      <c r="G272" s="268"/>
      <c r="H272" s="271">
        <v>10.15</v>
      </c>
      <c r="I272" s="272"/>
      <c r="J272" s="268"/>
      <c r="K272" s="268"/>
      <c r="L272" s="273"/>
      <c r="M272" s="274"/>
      <c r="N272" s="275"/>
      <c r="O272" s="275"/>
      <c r="P272" s="275"/>
      <c r="Q272" s="275"/>
      <c r="R272" s="275"/>
      <c r="S272" s="275"/>
      <c r="T272" s="275"/>
      <c r="U272" s="276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T272" s="277" t="s">
        <v>347</v>
      </c>
      <c r="AU272" s="277" t="s">
        <v>85</v>
      </c>
      <c r="AV272" s="15" t="s">
        <v>103</v>
      </c>
      <c r="AW272" s="15" t="s">
        <v>37</v>
      </c>
      <c r="AX272" s="15" t="s">
        <v>83</v>
      </c>
      <c r="AY272" s="277" t="s">
        <v>335</v>
      </c>
    </row>
    <row r="273" s="2" customFormat="1" ht="16.5" customHeight="1">
      <c r="A273" s="40"/>
      <c r="B273" s="41"/>
      <c r="C273" s="216" t="s">
        <v>604</v>
      </c>
      <c r="D273" s="216" t="s">
        <v>337</v>
      </c>
      <c r="E273" s="217" t="s">
        <v>7112</v>
      </c>
      <c r="F273" s="218" t="s">
        <v>7113</v>
      </c>
      <c r="G273" s="219" t="s">
        <v>618</v>
      </c>
      <c r="H273" s="220">
        <v>0.29999999999999999</v>
      </c>
      <c r="I273" s="221"/>
      <c r="J273" s="222">
        <f>ROUND(I273*H273,2)</f>
        <v>0</v>
      </c>
      <c r="K273" s="218" t="s">
        <v>341</v>
      </c>
      <c r="L273" s="46"/>
      <c r="M273" s="223" t="s">
        <v>19</v>
      </c>
      <c r="N273" s="224" t="s">
        <v>47</v>
      </c>
      <c r="O273" s="86"/>
      <c r="P273" s="225">
        <f>O273*H273</f>
        <v>0</v>
      </c>
      <c r="Q273" s="225">
        <v>0.0074631999999999997</v>
      </c>
      <c r="R273" s="225">
        <f>Q273*H273</f>
        <v>0.0022389599999999999</v>
      </c>
      <c r="S273" s="225">
        <v>0</v>
      </c>
      <c r="T273" s="225">
        <f>S273*H273</f>
        <v>0</v>
      </c>
      <c r="U273" s="226" t="s">
        <v>19</v>
      </c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R273" s="227" t="s">
        <v>103</v>
      </c>
      <c r="AT273" s="227" t="s">
        <v>337</v>
      </c>
      <c r="AU273" s="227" t="s">
        <v>85</v>
      </c>
      <c r="AY273" s="19" t="s">
        <v>335</v>
      </c>
      <c r="BE273" s="228">
        <f>IF(N273="základní",J273,0)</f>
        <v>0</v>
      </c>
      <c r="BF273" s="228">
        <f>IF(N273="snížená",J273,0)</f>
        <v>0</v>
      </c>
      <c r="BG273" s="228">
        <f>IF(N273="zákl. přenesená",J273,0)</f>
        <v>0</v>
      </c>
      <c r="BH273" s="228">
        <f>IF(N273="sníž. přenesená",J273,0)</f>
        <v>0</v>
      </c>
      <c r="BI273" s="228">
        <f>IF(N273="nulová",J273,0)</f>
        <v>0</v>
      </c>
      <c r="BJ273" s="19" t="s">
        <v>83</v>
      </c>
      <c r="BK273" s="228">
        <f>ROUND(I273*H273,2)</f>
        <v>0</v>
      </c>
      <c r="BL273" s="19" t="s">
        <v>103</v>
      </c>
      <c r="BM273" s="227" t="s">
        <v>7114</v>
      </c>
    </row>
    <row r="274" s="2" customFormat="1">
      <c r="A274" s="40"/>
      <c r="B274" s="41"/>
      <c r="C274" s="42"/>
      <c r="D274" s="229" t="s">
        <v>343</v>
      </c>
      <c r="E274" s="42"/>
      <c r="F274" s="230" t="s">
        <v>7115</v>
      </c>
      <c r="G274" s="42"/>
      <c r="H274" s="42"/>
      <c r="I274" s="231"/>
      <c r="J274" s="42"/>
      <c r="K274" s="42"/>
      <c r="L274" s="46"/>
      <c r="M274" s="232"/>
      <c r="N274" s="233"/>
      <c r="O274" s="86"/>
      <c r="P274" s="86"/>
      <c r="Q274" s="86"/>
      <c r="R274" s="86"/>
      <c r="S274" s="86"/>
      <c r="T274" s="86"/>
      <c r="U274" s="87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T274" s="19" t="s">
        <v>343</v>
      </c>
      <c r="AU274" s="19" t="s">
        <v>85</v>
      </c>
    </row>
    <row r="275" s="2" customFormat="1">
      <c r="A275" s="40"/>
      <c r="B275" s="41"/>
      <c r="C275" s="42"/>
      <c r="D275" s="234" t="s">
        <v>345</v>
      </c>
      <c r="E275" s="42"/>
      <c r="F275" s="235" t="s">
        <v>7116</v>
      </c>
      <c r="G275" s="42"/>
      <c r="H275" s="42"/>
      <c r="I275" s="231"/>
      <c r="J275" s="42"/>
      <c r="K275" s="42"/>
      <c r="L275" s="46"/>
      <c r="M275" s="232"/>
      <c r="N275" s="233"/>
      <c r="O275" s="86"/>
      <c r="P275" s="86"/>
      <c r="Q275" s="86"/>
      <c r="R275" s="86"/>
      <c r="S275" s="86"/>
      <c r="T275" s="86"/>
      <c r="U275" s="87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T275" s="19" t="s">
        <v>345</v>
      </c>
      <c r="AU275" s="19" t="s">
        <v>85</v>
      </c>
    </row>
    <row r="276" s="2" customFormat="1" ht="16.5" customHeight="1">
      <c r="A276" s="40"/>
      <c r="B276" s="41"/>
      <c r="C276" s="216" t="s">
        <v>615</v>
      </c>
      <c r="D276" s="216" t="s">
        <v>337</v>
      </c>
      <c r="E276" s="217" t="s">
        <v>6867</v>
      </c>
      <c r="F276" s="218" t="s">
        <v>6868</v>
      </c>
      <c r="G276" s="219" t="s">
        <v>618</v>
      </c>
      <c r="H276" s="220">
        <v>2</v>
      </c>
      <c r="I276" s="221"/>
      <c r="J276" s="222">
        <f>ROUND(I276*H276,2)</f>
        <v>0</v>
      </c>
      <c r="K276" s="218" t="s">
        <v>341</v>
      </c>
      <c r="L276" s="46"/>
      <c r="M276" s="223" t="s">
        <v>19</v>
      </c>
      <c r="N276" s="224" t="s">
        <v>47</v>
      </c>
      <c r="O276" s="86"/>
      <c r="P276" s="225">
        <f>O276*H276</f>
        <v>0</v>
      </c>
      <c r="Q276" s="225">
        <v>0.0042196810999999999</v>
      </c>
      <c r="R276" s="225">
        <f>Q276*H276</f>
        <v>0.0084393621999999998</v>
      </c>
      <c r="S276" s="225">
        <v>0</v>
      </c>
      <c r="T276" s="225">
        <f>S276*H276</f>
        <v>0</v>
      </c>
      <c r="U276" s="226" t="s">
        <v>19</v>
      </c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R276" s="227" t="s">
        <v>103</v>
      </c>
      <c r="AT276" s="227" t="s">
        <v>337</v>
      </c>
      <c r="AU276" s="227" t="s">
        <v>85</v>
      </c>
      <c r="AY276" s="19" t="s">
        <v>335</v>
      </c>
      <c r="BE276" s="228">
        <f>IF(N276="základní",J276,0)</f>
        <v>0</v>
      </c>
      <c r="BF276" s="228">
        <f>IF(N276="snížená",J276,0)</f>
        <v>0</v>
      </c>
      <c r="BG276" s="228">
        <f>IF(N276="zákl. přenesená",J276,0)</f>
        <v>0</v>
      </c>
      <c r="BH276" s="228">
        <f>IF(N276="sníž. přenesená",J276,0)</f>
        <v>0</v>
      </c>
      <c r="BI276" s="228">
        <f>IF(N276="nulová",J276,0)</f>
        <v>0</v>
      </c>
      <c r="BJ276" s="19" t="s">
        <v>83</v>
      </c>
      <c r="BK276" s="228">
        <f>ROUND(I276*H276,2)</f>
        <v>0</v>
      </c>
      <c r="BL276" s="19" t="s">
        <v>103</v>
      </c>
      <c r="BM276" s="227" t="s">
        <v>7117</v>
      </c>
    </row>
    <row r="277" s="2" customFormat="1">
      <c r="A277" s="40"/>
      <c r="B277" s="41"/>
      <c r="C277" s="42"/>
      <c r="D277" s="229" t="s">
        <v>343</v>
      </c>
      <c r="E277" s="42"/>
      <c r="F277" s="230" t="s">
        <v>6869</v>
      </c>
      <c r="G277" s="42"/>
      <c r="H277" s="42"/>
      <c r="I277" s="231"/>
      <c r="J277" s="42"/>
      <c r="K277" s="42"/>
      <c r="L277" s="46"/>
      <c r="M277" s="232"/>
      <c r="N277" s="233"/>
      <c r="O277" s="86"/>
      <c r="P277" s="86"/>
      <c r="Q277" s="86"/>
      <c r="R277" s="86"/>
      <c r="S277" s="86"/>
      <c r="T277" s="86"/>
      <c r="U277" s="87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T277" s="19" t="s">
        <v>343</v>
      </c>
      <c r="AU277" s="19" t="s">
        <v>85</v>
      </c>
    </row>
    <row r="278" s="2" customFormat="1">
      <c r="A278" s="40"/>
      <c r="B278" s="41"/>
      <c r="C278" s="42"/>
      <c r="D278" s="234" t="s">
        <v>345</v>
      </c>
      <c r="E278" s="42"/>
      <c r="F278" s="235" t="s">
        <v>6870</v>
      </c>
      <c r="G278" s="42"/>
      <c r="H278" s="42"/>
      <c r="I278" s="231"/>
      <c r="J278" s="42"/>
      <c r="K278" s="42"/>
      <c r="L278" s="46"/>
      <c r="M278" s="232"/>
      <c r="N278" s="233"/>
      <c r="O278" s="86"/>
      <c r="P278" s="86"/>
      <c r="Q278" s="86"/>
      <c r="R278" s="86"/>
      <c r="S278" s="86"/>
      <c r="T278" s="86"/>
      <c r="U278" s="87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T278" s="19" t="s">
        <v>345</v>
      </c>
      <c r="AU278" s="19" t="s">
        <v>85</v>
      </c>
    </row>
    <row r="279" s="2" customFormat="1" ht="16.5" customHeight="1">
      <c r="A279" s="40"/>
      <c r="B279" s="41"/>
      <c r="C279" s="216" t="s">
        <v>623</v>
      </c>
      <c r="D279" s="216" t="s">
        <v>337</v>
      </c>
      <c r="E279" s="217" t="s">
        <v>6879</v>
      </c>
      <c r="F279" s="218" t="s">
        <v>6880</v>
      </c>
      <c r="G279" s="219" t="s">
        <v>618</v>
      </c>
      <c r="H279" s="220">
        <v>3.5</v>
      </c>
      <c r="I279" s="221"/>
      <c r="J279" s="222">
        <f>ROUND(I279*H279,2)</f>
        <v>0</v>
      </c>
      <c r="K279" s="218" t="s">
        <v>341</v>
      </c>
      <c r="L279" s="46"/>
      <c r="M279" s="223" t="s">
        <v>19</v>
      </c>
      <c r="N279" s="224" t="s">
        <v>47</v>
      </c>
      <c r="O279" s="86"/>
      <c r="P279" s="225">
        <f>O279*H279</f>
        <v>0</v>
      </c>
      <c r="Q279" s="225">
        <v>0.013225729</v>
      </c>
      <c r="R279" s="225">
        <f>Q279*H279</f>
        <v>0.046290051499999998</v>
      </c>
      <c r="S279" s="225">
        <v>0</v>
      </c>
      <c r="T279" s="225">
        <f>S279*H279</f>
        <v>0</v>
      </c>
      <c r="U279" s="226" t="s">
        <v>19</v>
      </c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R279" s="227" t="s">
        <v>103</v>
      </c>
      <c r="AT279" s="227" t="s">
        <v>337</v>
      </c>
      <c r="AU279" s="227" t="s">
        <v>85</v>
      </c>
      <c r="AY279" s="19" t="s">
        <v>335</v>
      </c>
      <c r="BE279" s="228">
        <f>IF(N279="základní",J279,0)</f>
        <v>0</v>
      </c>
      <c r="BF279" s="228">
        <f>IF(N279="snížená",J279,0)</f>
        <v>0</v>
      </c>
      <c r="BG279" s="228">
        <f>IF(N279="zákl. přenesená",J279,0)</f>
        <v>0</v>
      </c>
      <c r="BH279" s="228">
        <f>IF(N279="sníž. přenesená",J279,0)</f>
        <v>0</v>
      </c>
      <c r="BI279" s="228">
        <f>IF(N279="nulová",J279,0)</f>
        <v>0</v>
      </c>
      <c r="BJ279" s="19" t="s">
        <v>83</v>
      </c>
      <c r="BK279" s="228">
        <f>ROUND(I279*H279,2)</f>
        <v>0</v>
      </c>
      <c r="BL279" s="19" t="s">
        <v>103</v>
      </c>
      <c r="BM279" s="227" t="s">
        <v>7118</v>
      </c>
    </row>
    <row r="280" s="2" customFormat="1">
      <c r="A280" s="40"/>
      <c r="B280" s="41"/>
      <c r="C280" s="42"/>
      <c r="D280" s="229" t="s">
        <v>343</v>
      </c>
      <c r="E280" s="42"/>
      <c r="F280" s="230" t="s">
        <v>6881</v>
      </c>
      <c r="G280" s="42"/>
      <c r="H280" s="42"/>
      <c r="I280" s="231"/>
      <c r="J280" s="42"/>
      <c r="K280" s="42"/>
      <c r="L280" s="46"/>
      <c r="M280" s="232"/>
      <c r="N280" s="233"/>
      <c r="O280" s="86"/>
      <c r="P280" s="86"/>
      <c r="Q280" s="86"/>
      <c r="R280" s="86"/>
      <c r="S280" s="86"/>
      <c r="T280" s="86"/>
      <c r="U280" s="87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T280" s="19" t="s">
        <v>343</v>
      </c>
      <c r="AU280" s="19" t="s">
        <v>85</v>
      </c>
    </row>
    <row r="281" s="2" customFormat="1">
      <c r="A281" s="40"/>
      <c r="B281" s="41"/>
      <c r="C281" s="42"/>
      <c r="D281" s="234" t="s">
        <v>345</v>
      </c>
      <c r="E281" s="42"/>
      <c r="F281" s="235" t="s">
        <v>6882</v>
      </c>
      <c r="G281" s="42"/>
      <c r="H281" s="42"/>
      <c r="I281" s="231"/>
      <c r="J281" s="42"/>
      <c r="K281" s="42"/>
      <c r="L281" s="46"/>
      <c r="M281" s="232"/>
      <c r="N281" s="233"/>
      <c r="O281" s="86"/>
      <c r="P281" s="86"/>
      <c r="Q281" s="86"/>
      <c r="R281" s="86"/>
      <c r="S281" s="86"/>
      <c r="T281" s="86"/>
      <c r="U281" s="87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T281" s="19" t="s">
        <v>345</v>
      </c>
      <c r="AU281" s="19" t="s">
        <v>85</v>
      </c>
    </row>
    <row r="282" s="2" customFormat="1" ht="16.5" customHeight="1">
      <c r="A282" s="40"/>
      <c r="B282" s="41"/>
      <c r="C282" s="216" t="s">
        <v>628</v>
      </c>
      <c r="D282" s="216" t="s">
        <v>337</v>
      </c>
      <c r="E282" s="217" t="s">
        <v>7119</v>
      </c>
      <c r="F282" s="218" t="s">
        <v>7120</v>
      </c>
      <c r="G282" s="219" t="s">
        <v>666</v>
      </c>
      <c r="H282" s="220">
        <v>3</v>
      </c>
      <c r="I282" s="221"/>
      <c r="J282" s="222">
        <f>ROUND(I282*H282,2)</f>
        <v>0</v>
      </c>
      <c r="K282" s="218" t="s">
        <v>341</v>
      </c>
      <c r="L282" s="46"/>
      <c r="M282" s="223" t="s">
        <v>19</v>
      </c>
      <c r="N282" s="224" t="s">
        <v>47</v>
      </c>
      <c r="O282" s="86"/>
      <c r="P282" s="225">
        <f>O282*H282</f>
        <v>0</v>
      </c>
      <c r="Q282" s="225">
        <v>0</v>
      </c>
      <c r="R282" s="225">
        <f>Q282*H282</f>
        <v>0</v>
      </c>
      <c r="S282" s="225">
        <v>0</v>
      </c>
      <c r="T282" s="225">
        <f>S282*H282</f>
        <v>0</v>
      </c>
      <c r="U282" s="226" t="s">
        <v>19</v>
      </c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R282" s="227" t="s">
        <v>103</v>
      </c>
      <c r="AT282" s="227" t="s">
        <v>337</v>
      </c>
      <c r="AU282" s="227" t="s">
        <v>85</v>
      </c>
      <c r="AY282" s="19" t="s">
        <v>335</v>
      </c>
      <c r="BE282" s="228">
        <f>IF(N282="základní",J282,0)</f>
        <v>0</v>
      </c>
      <c r="BF282" s="228">
        <f>IF(N282="snížená",J282,0)</f>
        <v>0</v>
      </c>
      <c r="BG282" s="228">
        <f>IF(N282="zákl. přenesená",J282,0)</f>
        <v>0</v>
      </c>
      <c r="BH282" s="228">
        <f>IF(N282="sníž. přenesená",J282,0)</f>
        <v>0</v>
      </c>
      <c r="BI282" s="228">
        <f>IF(N282="nulová",J282,0)</f>
        <v>0</v>
      </c>
      <c r="BJ282" s="19" t="s">
        <v>83</v>
      </c>
      <c r="BK282" s="228">
        <f>ROUND(I282*H282,2)</f>
        <v>0</v>
      </c>
      <c r="BL282" s="19" t="s">
        <v>103</v>
      </c>
      <c r="BM282" s="227" t="s">
        <v>7121</v>
      </c>
    </row>
    <row r="283" s="2" customFormat="1">
      <c r="A283" s="40"/>
      <c r="B283" s="41"/>
      <c r="C283" s="42"/>
      <c r="D283" s="229" t="s">
        <v>343</v>
      </c>
      <c r="E283" s="42"/>
      <c r="F283" s="230" t="s">
        <v>7122</v>
      </c>
      <c r="G283" s="42"/>
      <c r="H283" s="42"/>
      <c r="I283" s="231"/>
      <c r="J283" s="42"/>
      <c r="K283" s="42"/>
      <c r="L283" s="46"/>
      <c r="M283" s="232"/>
      <c r="N283" s="233"/>
      <c r="O283" s="86"/>
      <c r="P283" s="86"/>
      <c r="Q283" s="86"/>
      <c r="R283" s="86"/>
      <c r="S283" s="86"/>
      <c r="T283" s="86"/>
      <c r="U283" s="87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T283" s="19" t="s">
        <v>343</v>
      </c>
      <c r="AU283" s="19" t="s">
        <v>85</v>
      </c>
    </row>
    <row r="284" s="2" customFormat="1">
      <c r="A284" s="40"/>
      <c r="B284" s="41"/>
      <c r="C284" s="42"/>
      <c r="D284" s="234" t="s">
        <v>345</v>
      </c>
      <c r="E284" s="42"/>
      <c r="F284" s="235" t="s">
        <v>7123</v>
      </c>
      <c r="G284" s="42"/>
      <c r="H284" s="42"/>
      <c r="I284" s="231"/>
      <c r="J284" s="42"/>
      <c r="K284" s="42"/>
      <c r="L284" s="46"/>
      <c r="M284" s="232"/>
      <c r="N284" s="233"/>
      <c r="O284" s="86"/>
      <c r="P284" s="86"/>
      <c r="Q284" s="86"/>
      <c r="R284" s="86"/>
      <c r="S284" s="86"/>
      <c r="T284" s="86"/>
      <c r="U284" s="87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T284" s="19" t="s">
        <v>345</v>
      </c>
      <c r="AU284" s="19" t="s">
        <v>85</v>
      </c>
    </row>
    <row r="285" s="2" customFormat="1" ht="16.5" customHeight="1">
      <c r="A285" s="40"/>
      <c r="B285" s="41"/>
      <c r="C285" s="257" t="s">
        <v>634</v>
      </c>
      <c r="D285" s="257" t="s">
        <v>395</v>
      </c>
      <c r="E285" s="258" t="s">
        <v>7124</v>
      </c>
      <c r="F285" s="259" t="s">
        <v>7125</v>
      </c>
      <c r="G285" s="260" t="s">
        <v>666</v>
      </c>
      <c r="H285" s="261">
        <v>1</v>
      </c>
      <c r="I285" s="262"/>
      <c r="J285" s="263">
        <f>ROUND(I285*H285,2)</f>
        <v>0</v>
      </c>
      <c r="K285" s="259" t="s">
        <v>341</v>
      </c>
      <c r="L285" s="264"/>
      <c r="M285" s="265" t="s">
        <v>19</v>
      </c>
      <c r="N285" s="266" t="s">
        <v>47</v>
      </c>
      <c r="O285" s="86"/>
      <c r="P285" s="225">
        <f>O285*H285</f>
        <v>0</v>
      </c>
      <c r="Q285" s="225">
        <v>0.00012999999999999999</v>
      </c>
      <c r="R285" s="225">
        <f>Q285*H285</f>
        <v>0.00012999999999999999</v>
      </c>
      <c r="S285" s="225">
        <v>0</v>
      </c>
      <c r="T285" s="225">
        <f>S285*H285</f>
        <v>0</v>
      </c>
      <c r="U285" s="226" t="s">
        <v>19</v>
      </c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R285" s="227" t="s">
        <v>394</v>
      </c>
      <c r="AT285" s="227" t="s">
        <v>395</v>
      </c>
      <c r="AU285" s="227" t="s">
        <v>85</v>
      </c>
      <c r="AY285" s="19" t="s">
        <v>335</v>
      </c>
      <c r="BE285" s="228">
        <f>IF(N285="základní",J285,0)</f>
        <v>0</v>
      </c>
      <c r="BF285" s="228">
        <f>IF(N285="snížená",J285,0)</f>
        <v>0</v>
      </c>
      <c r="BG285" s="228">
        <f>IF(N285="zákl. přenesená",J285,0)</f>
        <v>0</v>
      </c>
      <c r="BH285" s="228">
        <f>IF(N285="sníž. přenesená",J285,0)</f>
        <v>0</v>
      </c>
      <c r="BI285" s="228">
        <f>IF(N285="nulová",J285,0)</f>
        <v>0</v>
      </c>
      <c r="BJ285" s="19" t="s">
        <v>83</v>
      </c>
      <c r="BK285" s="228">
        <f>ROUND(I285*H285,2)</f>
        <v>0</v>
      </c>
      <c r="BL285" s="19" t="s">
        <v>103</v>
      </c>
      <c r="BM285" s="227" t="s">
        <v>7126</v>
      </c>
    </row>
    <row r="286" s="2" customFormat="1">
      <c r="A286" s="40"/>
      <c r="B286" s="41"/>
      <c r="C286" s="42"/>
      <c r="D286" s="229" t="s">
        <v>343</v>
      </c>
      <c r="E286" s="42"/>
      <c r="F286" s="230" t="s">
        <v>7125</v>
      </c>
      <c r="G286" s="42"/>
      <c r="H286" s="42"/>
      <c r="I286" s="231"/>
      <c r="J286" s="42"/>
      <c r="K286" s="42"/>
      <c r="L286" s="46"/>
      <c r="M286" s="232"/>
      <c r="N286" s="233"/>
      <c r="O286" s="86"/>
      <c r="P286" s="86"/>
      <c r="Q286" s="86"/>
      <c r="R286" s="86"/>
      <c r="S286" s="86"/>
      <c r="T286" s="86"/>
      <c r="U286" s="87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T286" s="19" t="s">
        <v>343</v>
      </c>
      <c r="AU286" s="19" t="s">
        <v>85</v>
      </c>
    </row>
    <row r="287" s="2" customFormat="1" ht="16.5" customHeight="1">
      <c r="A287" s="40"/>
      <c r="B287" s="41"/>
      <c r="C287" s="257" t="s">
        <v>640</v>
      </c>
      <c r="D287" s="257" t="s">
        <v>395</v>
      </c>
      <c r="E287" s="258" t="s">
        <v>7127</v>
      </c>
      <c r="F287" s="259" t="s">
        <v>7128</v>
      </c>
      <c r="G287" s="260" t="s">
        <v>666</v>
      </c>
      <c r="H287" s="261">
        <v>2</v>
      </c>
      <c r="I287" s="262"/>
      <c r="J287" s="263">
        <f>ROUND(I287*H287,2)</f>
        <v>0</v>
      </c>
      <c r="K287" s="259" t="s">
        <v>19</v>
      </c>
      <c r="L287" s="264"/>
      <c r="M287" s="265" t="s">
        <v>19</v>
      </c>
      <c r="N287" s="266" t="s">
        <v>47</v>
      </c>
      <c r="O287" s="86"/>
      <c r="P287" s="225">
        <f>O287*H287</f>
        <v>0</v>
      </c>
      <c r="Q287" s="225">
        <v>0</v>
      </c>
      <c r="R287" s="225">
        <f>Q287*H287</f>
        <v>0</v>
      </c>
      <c r="S287" s="225">
        <v>0</v>
      </c>
      <c r="T287" s="225">
        <f>S287*H287</f>
        <v>0</v>
      </c>
      <c r="U287" s="226" t="s">
        <v>19</v>
      </c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R287" s="227" t="s">
        <v>394</v>
      </c>
      <c r="AT287" s="227" t="s">
        <v>395</v>
      </c>
      <c r="AU287" s="227" t="s">
        <v>85</v>
      </c>
      <c r="AY287" s="19" t="s">
        <v>335</v>
      </c>
      <c r="BE287" s="228">
        <f>IF(N287="základní",J287,0)</f>
        <v>0</v>
      </c>
      <c r="BF287" s="228">
        <f>IF(N287="snížená",J287,0)</f>
        <v>0</v>
      </c>
      <c r="BG287" s="228">
        <f>IF(N287="zákl. přenesená",J287,0)</f>
        <v>0</v>
      </c>
      <c r="BH287" s="228">
        <f>IF(N287="sníž. přenesená",J287,0)</f>
        <v>0</v>
      </c>
      <c r="BI287" s="228">
        <f>IF(N287="nulová",J287,0)</f>
        <v>0</v>
      </c>
      <c r="BJ287" s="19" t="s">
        <v>83</v>
      </c>
      <c r="BK287" s="228">
        <f>ROUND(I287*H287,2)</f>
        <v>0</v>
      </c>
      <c r="BL287" s="19" t="s">
        <v>103</v>
      </c>
      <c r="BM287" s="227" t="s">
        <v>7129</v>
      </c>
    </row>
    <row r="288" s="2" customFormat="1">
      <c r="A288" s="40"/>
      <c r="B288" s="41"/>
      <c r="C288" s="42"/>
      <c r="D288" s="229" t="s">
        <v>343</v>
      </c>
      <c r="E288" s="42"/>
      <c r="F288" s="230" t="s">
        <v>7128</v>
      </c>
      <c r="G288" s="42"/>
      <c r="H288" s="42"/>
      <c r="I288" s="231"/>
      <c r="J288" s="42"/>
      <c r="K288" s="42"/>
      <c r="L288" s="46"/>
      <c r="M288" s="232"/>
      <c r="N288" s="233"/>
      <c r="O288" s="86"/>
      <c r="P288" s="86"/>
      <c r="Q288" s="86"/>
      <c r="R288" s="86"/>
      <c r="S288" s="86"/>
      <c r="T288" s="86"/>
      <c r="U288" s="87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T288" s="19" t="s">
        <v>343</v>
      </c>
      <c r="AU288" s="19" t="s">
        <v>85</v>
      </c>
    </row>
    <row r="289" s="2" customFormat="1" ht="16.5" customHeight="1">
      <c r="A289" s="40"/>
      <c r="B289" s="41"/>
      <c r="C289" s="216" t="s">
        <v>648</v>
      </c>
      <c r="D289" s="216" t="s">
        <v>337</v>
      </c>
      <c r="E289" s="217" t="s">
        <v>7130</v>
      </c>
      <c r="F289" s="218" t="s">
        <v>7131</v>
      </c>
      <c r="G289" s="219" t="s">
        <v>666</v>
      </c>
      <c r="H289" s="220">
        <v>20</v>
      </c>
      <c r="I289" s="221"/>
      <c r="J289" s="222">
        <f>ROUND(I289*H289,2)</f>
        <v>0</v>
      </c>
      <c r="K289" s="218" t="s">
        <v>341</v>
      </c>
      <c r="L289" s="46"/>
      <c r="M289" s="223" t="s">
        <v>19</v>
      </c>
      <c r="N289" s="224" t="s">
        <v>47</v>
      </c>
      <c r="O289" s="86"/>
      <c r="P289" s="225">
        <f>O289*H289</f>
        <v>0</v>
      </c>
      <c r="Q289" s="225">
        <v>0</v>
      </c>
      <c r="R289" s="225">
        <f>Q289*H289</f>
        <v>0</v>
      </c>
      <c r="S289" s="225">
        <v>0</v>
      </c>
      <c r="T289" s="225">
        <f>S289*H289</f>
        <v>0</v>
      </c>
      <c r="U289" s="226" t="s">
        <v>19</v>
      </c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R289" s="227" t="s">
        <v>103</v>
      </c>
      <c r="AT289" s="227" t="s">
        <v>337</v>
      </c>
      <c r="AU289" s="227" t="s">
        <v>85</v>
      </c>
      <c r="AY289" s="19" t="s">
        <v>335</v>
      </c>
      <c r="BE289" s="228">
        <f>IF(N289="základní",J289,0)</f>
        <v>0</v>
      </c>
      <c r="BF289" s="228">
        <f>IF(N289="snížená",J289,0)</f>
        <v>0</v>
      </c>
      <c r="BG289" s="228">
        <f>IF(N289="zákl. přenesená",J289,0)</f>
        <v>0</v>
      </c>
      <c r="BH289" s="228">
        <f>IF(N289="sníž. přenesená",J289,0)</f>
        <v>0</v>
      </c>
      <c r="BI289" s="228">
        <f>IF(N289="nulová",J289,0)</f>
        <v>0</v>
      </c>
      <c r="BJ289" s="19" t="s">
        <v>83</v>
      </c>
      <c r="BK289" s="228">
        <f>ROUND(I289*H289,2)</f>
        <v>0</v>
      </c>
      <c r="BL289" s="19" t="s">
        <v>103</v>
      </c>
      <c r="BM289" s="227" t="s">
        <v>7132</v>
      </c>
    </row>
    <row r="290" s="2" customFormat="1">
      <c r="A290" s="40"/>
      <c r="B290" s="41"/>
      <c r="C290" s="42"/>
      <c r="D290" s="229" t="s">
        <v>343</v>
      </c>
      <c r="E290" s="42"/>
      <c r="F290" s="230" t="s">
        <v>7133</v>
      </c>
      <c r="G290" s="42"/>
      <c r="H290" s="42"/>
      <c r="I290" s="231"/>
      <c r="J290" s="42"/>
      <c r="K290" s="42"/>
      <c r="L290" s="46"/>
      <c r="M290" s="232"/>
      <c r="N290" s="233"/>
      <c r="O290" s="86"/>
      <c r="P290" s="86"/>
      <c r="Q290" s="86"/>
      <c r="R290" s="86"/>
      <c r="S290" s="86"/>
      <c r="T290" s="86"/>
      <c r="U290" s="87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T290" s="19" t="s">
        <v>343</v>
      </c>
      <c r="AU290" s="19" t="s">
        <v>85</v>
      </c>
    </row>
    <row r="291" s="2" customFormat="1">
      <c r="A291" s="40"/>
      <c r="B291" s="41"/>
      <c r="C291" s="42"/>
      <c r="D291" s="234" t="s">
        <v>345</v>
      </c>
      <c r="E291" s="42"/>
      <c r="F291" s="235" t="s">
        <v>7134</v>
      </c>
      <c r="G291" s="42"/>
      <c r="H291" s="42"/>
      <c r="I291" s="231"/>
      <c r="J291" s="42"/>
      <c r="K291" s="42"/>
      <c r="L291" s="46"/>
      <c r="M291" s="232"/>
      <c r="N291" s="233"/>
      <c r="O291" s="86"/>
      <c r="P291" s="86"/>
      <c r="Q291" s="86"/>
      <c r="R291" s="86"/>
      <c r="S291" s="86"/>
      <c r="T291" s="86"/>
      <c r="U291" s="87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T291" s="19" t="s">
        <v>345</v>
      </c>
      <c r="AU291" s="19" t="s">
        <v>85</v>
      </c>
    </row>
    <row r="292" s="2" customFormat="1" ht="16.5" customHeight="1">
      <c r="A292" s="40"/>
      <c r="B292" s="41"/>
      <c r="C292" s="257" t="s">
        <v>655</v>
      </c>
      <c r="D292" s="257" t="s">
        <v>395</v>
      </c>
      <c r="E292" s="258" t="s">
        <v>7135</v>
      </c>
      <c r="F292" s="259" t="s">
        <v>7136</v>
      </c>
      <c r="G292" s="260" t="s">
        <v>666</v>
      </c>
      <c r="H292" s="261">
        <v>5</v>
      </c>
      <c r="I292" s="262"/>
      <c r="J292" s="263">
        <f>ROUND(I292*H292,2)</f>
        <v>0</v>
      </c>
      <c r="K292" s="259" t="s">
        <v>341</v>
      </c>
      <c r="L292" s="264"/>
      <c r="M292" s="265" t="s">
        <v>19</v>
      </c>
      <c r="N292" s="266" t="s">
        <v>47</v>
      </c>
      <c r="O292" s="86"/>
      <c r="P292" s="225">
        <f>O292*H292</f>
        <v>0</v>
      </c>
      <c r="Q292" s="225">
        <v>0.00022000000000000001</v>
      </c>
      <c r="R292" s="225">
        <f>Q292*H292</f>
        <v>0.0011000000000000001</v>
      </c>
      <c r="S292" s="225">
        <v>0</v>
      </c>
      <c r="T292" s="225">
        <f>S292*H292</f>
        <v>0</v>
      </c>
      <c r="U292" s="226" t="s">
        <v>19</v>
      </c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R292" s="227" t="s">
        <v>394</v>
      </c>
      <c r="AT292" s="227" t="s">
        <v>395</v>
      </c>
      <c r="AU292" s="227" t="s">
        <v>85</v>
      </c>
      <c r="AY292" s="19" t="s">
        <v>335</v>
      </c>
      <c r="BE292" s="228">
        <f>IF(N292="základní",J292,0)</f>
        <v>0</v>
      </c>
      <c r="BF292" s="228">
        <f>IF(N292="snížená",J292,0)</f>
        <v>0</v>
      </c>
      <c r="BG292" s="228">
        <f>IF(N292="zákl. přenesená",J292,0)</f>
        <v>0</v>
      </c>
      <c r="BH292" s="228">
        <f>IF(N292="sníž. přenesená",J292,0)</f>
        <v>0</v>
      </c>
      <c r="BI292" s="228">
        <f>IF(N292="nulová",J292,0)</f>
        <v>0</v>
      </c>
      <c r="BJ292" s="19" t="s">
        <v>83</v>
      </c>
      <c r="BK292" s="228">
        <f>ROUND(I292*H292,2)</f>
        <v>0</v>
      </c>
      <c r="BL292" s="19" t="s">
        <v>103</v>
      </c>
      <c r="BM292" s="227" t="s">
        <v>7137</v>
      </c>
    </row>
    <row r="293" s="2" customFormat="1">
      <c r="A293" s="40"/>
      <c r="B293" s="41"/>
      <c r="C293" s="42"/>
      <c r="D293" s="229" t="s">
        <v>343</v>
      </c>
      <c r="E293" s="42"/>
      <c r="F293" s="230" t="s">
        <v>7136</v>
      </c>
      <c r="G293" s="42"/>
      <c r="H293" s="42"/>
      <c r="I293" s="231"/>
      <c r="J293" s="42"/>
      <c r="K293" s="42"/>
      <c r="L293" s="46"/>
      <c r="M293" s="232"/>
      <c r="N293" s="233"/>
      <c r="O293" s="86"/>
      <c r="P293" s="86"/>
      <c r="Q293" s="86"/>
      <c r="R293" s="86"/>
      <c r="S293" s="86"/>
      <c r="T293" s="86"/>
      <c r="U293" s="87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T293" s="19" t="s">
        <v>343</v>
      </c>
      <c r="AU293" s="19" t="s">
        <v>85</v>
      </c>
    </row>
    <row r="294" s="2" customFormat="1" ht="16.5" customHeight="1">
      <c r="A294" s="40"/>
      <c r="B294" s="41"/>
      <c r="C294" s="257" t="s">
        <v>2440</v>
      </c>
      <c r="D294" s="257" t="s">
        <v>395</v>
      </c>
      <c r="E294" s="258" t="s">
        <v>7138</v>
      </c>
      <c r="F294" s="259" t="s">
        <v>7139</v>
      </c>
      <c r="G294" s="260" t="s">
        <v>666</v>
      </c>
      <c r="H294" s="261">
        <v>15</v>
      </c>
      <c r="I294" s="262"/>
      <c r="J294" s="263">
        <f>ROUND(I294*H294,2)</f>
        <v>0</v>
      </c>
      <c r="K294" s="259" t="s">
        <v>19</v>
      </c>
      <c r="L294" s="264"/>
      <c r="M294" s="265" t="s">
        <v>19</v>
      </c>
      <c r="N294" s="266" t="s">
        <v>47</v>
      </c>
      <c r="O294" s="86"/>
      <c r="P294" s="225">
        <f>O294*H294</f>
        <v>0</v>
      </c>
      <c r="Q294" s="225">
        <v>0</v>
      </c>
      <c r="R294" s="225">
        <f>Q294*H294</f>
        <v>0</v>
      </c>
      <c r="S294" s="225">
        <v>0</v>
      </c>
      <c r="T294" s="225">
        <f>S294*H294</f>
        <v>0</v>
      </c>
      <c r="U294" s="226" t="s">
        <v>19</v>
      </c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R294" s="227" t="s">
        <v>394</v>
      </c>
      <c r="AT294" s="227" t="s">
        <v>395</v>
      </c>
      <c r="AU294" s="227" t="s">
        <v>85</v>
      </c>
      <c r="AY294" s="19" t="s">
        <v>335</v>
      </c>
      <c r="BE294" s="228">
        <f>IF(N294="základní",J294,0)</f>
        <v>0</v>
      </c>
      <c r="BF294" s="228">
        <f>IF(N294="snížená",J294,0)</f>
        <v>0</v>
      </c>
      <c r="BG294" s="228">
        <f>IF(N294="zákl. přenesená",J294,0)</f>
        <v>0</v>
      </c>
      <c r="BH294" s="228">
        <f>IF(N294="sníž. přenesená",J294,0)</f>
        <v>0</v>
      </c>
      <c r="BI294" s="228">
        <f>IF(N294="nulová",J294,0)</f>
        <v>0</v>
      </c>
      <c r="BJ294" s="19" t="s">
        <v>83</v>
      </c>
      <c r="BK294" s="228">
        <f>ROUND(I294*H294,2)</f>
        <v>0</v>
      </c>
      <c r="BL294" s="19" t="s">
        <v>103</v>
      </c>
      <c r="BM294" s="227" t="s">
        <v>7140</v>
      </c>
    </row>
    <row r="295" s="2" customFormat="1">
      <c r="A295" s="40"/>
      <c r="B295" s="41"/>
      <c r="C295" s="42"/>
      <c r="D295" s="229" t="s">
        <v>343</v>
      </c>
      <c r="E295" s="42"/>
      <c r="F295" s="230" t="s">
        <v>7139</v>
      </c>
      <c r="G295" s="42"/>
      <c r="H295" s="42"/>
      <c r="I295" s="231"/>
      <c r="J295" s="42"/>
      <c r="K295" s="42"/>
      <c r="L295" s="46"/>
      <c r="M295" s="232"/>
      <c r="N295" s="233"/>
      <c r="O295" s="86"/>
      <c r="P295" s="86"/>
      <c r="Q295" s="86"/>
      <c r="R295" s="86"/>
      <c r="S295" s="86"/>
      <c r="T295" s="86"/>
      <c r="U295" s="87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T295" s="19" t="s">
        <v>343</v>
      </c>
      <c r="AU295" s="19" t="s">
        <v>85</v>
      </c>
    </row>
    <row r="296" s="2" customFormat="1" ht="16.5" customHeight="1">
      <c r="A296" s="40"/>
      <c r="B296" s="41"/>
      <c r="C296" s="216" t="s">
        <v>2449</v>
      </c>
      <c r="D296" s="216" t="s">
        <v>337</v>
      </c>
      <c r="E296" s="217" t="s">
        <v>7141</v>
      </c>
      <c r="F296" s="218" t="s">
        <v>7142</v>
      </c>
      <c r="G296" s="219" t="s">
        <v>666</v>
      </c>
      <c r="H296" s="220">
        <v>5</v>
      </c>
      <c r="I296" s="221"/>
      <c r="J296" s="222">
        <f>ROUND(I296*H296,2)</f>
        <v>0</v>
      </c>
      <c r="K296" s="218" t="s">
        <v>341</v>
      </c>
      <c r="L296" s="46"/>
      <c r="M296" s="223" t="s">
        <v>19</v>
      </c>
      <c r="N296" s="224" t="s">
        <v>47</v>
      </c>
      <c r="O296" s="86"/>
      <c r="P296" s="225">
        <f>O296*H296</f>
        <v>0</v>
      </c>
      <c r="Q296" s="225">
        <v>0</v>
      </c>
      <c r="R296" s="225">
        <f>Q296*H296</f>
        <v>0</v>
      </c>
      <c r="S296" s="225">
        <v>0</v>
      </c>
      <c r="T296" s="225">
        <f>S296*H296</f>
        <v>0</v>
      </c>
      <c r="U296" s="226" t="s">
        <v>19</v>
      </c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R296" s="227" t="s">
        <v>103</v>
      </c>
      <c r="AT296" s="227" t="s">
        <v>337</v>
      </c>
      <c r="AU296" s="227" t="s">
        <v>85</v>
      </c>
      <c r="AY296" s="19" t="s">
        <v>335</v>
      </c>
      <c r="BE296" s="228">
        <f>IF(N296="základní",J296,0)</f>
        <v>0</v>
      </c>
      <c r="BF296" s="228">
        <f>IF(N296="snížená",J296,0)</f>
        <v>0</v>
      </c>
      <c r="BG296" s="228">
        <f>IF(N296="zákl. přenesená",J296,0)</f>
        <v>0</v>
      </c>
      <c r="BH296" s="228">
        <f>IF(N296="sníž. přenesená",J296,0)</f>
        <v>0</v>
      </c>
      <c r="BI296" s="228">
        <f>IF(N296="nulová",J296,0)</f>
        <v>0</v>
      </c>
      <c r="BJ296" s="19" t="s">
        <v>83</v>
      </c>
      <c r="BK296" s="228">
        <f>ROUND(I296*H296,2)</f>
        <v>0</v>
      </c>
      <c r="BL296" s="19" t="s">
        <v>103</v>
      </c>
      <c r="BM296" s="227" t="s">
        <v>7143</v>
      </c>
    </row>
    <row r="297" s="2" customFormat="1">
      <c r="A297" s="40"/>
      <c r="B297" s="41"/>
      <c r="C297" s="42"/>
      <c r="D297" s="229" t="s">
        <v>343</v>
      </c>
      <c r="E297" s="42"/>
      <c r="F297" s="230" t="s">
        <v>7144</v>
      </c>
      <c r="G297" s="42"/>
      <c r="H297" s="42"/>
      <c r="I297" s="231"/>
      <c r="J297" s="42"/>
      <c r="K297" s="42"/>
      <c r="L297" s="46"/>
      <c r="M297" s="232"/>
      <c r="N297" s="233"/>
      <c r="O297" s="86"/>
      <c r="P297" s="86"/>
      <c r="Q297" s="86"/>
      <c r="R297" s="86"/>
      <c r="S297" s="86"/>
      <c r="T297" s="86"/>
      <c r="U297" s="87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T297" s="19" t="s">
        <v>343</v>
      </c>
      <c r="AU297" s="19" t="s">
        <v>85</v>
      </c>
    </row>
    <row r="298" s="2" customFormat="1">
      <c r="A298" s="40"/>
      <c r="B298" s="41"/>
      <c r="C298" s="42"/>
      <c r="D298" s="234" t="s">
        <v>345</v>
      </c>
      <c r="E298" s="42"/>
      <c r="F298" s="235" t="s">
        <v>7145</v>
      </c>
      <c r="G298" s="42"/>
      <c r="H298" s="42"/>
      <c r="I298" s="231"/>
      <c r="J298" s="42"/>
      <c r="K298" s="42"/>
      <c r="L298" s="46"/>
      <c r="M298" s="232"/>
      <c r="N298" s="233"/>
      <c r="O298" s="86"/>
      <c r="P298" s="86"/>
      <c r="Q298" s="86"/>
      <c r="R298" s="86"/>
      <c r="S298" s="86"/>
      <c r="T298" s="86"/>
      <c r="U298" s="87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T298" s="19" t="s">
        <v>345</v>
      </c>
      <c r="AU298" s="19" t="s">
        <v>85</v>
      </c>
    </row>
    <row r="299" s="2" customFormat="1" ht="16.5" customHeight="1">
      <c r="A299" s="40"/>
      <c r="B299" s="41"/>
      <c r="C299" s="257" t="s">
        <v>663</v>
      </c>
      <c r="D299" s="257" t="s">
        <v>395</v>
      </c>
      <c r="E299" s="258" t="s">
        <v>7146</v>
      </c>
      <c r="F299" s="259" t="s">
        <v>7147</v>
      </c>
      <c r="G299" s="260" t="s">
        <v>666</v>
      </c>
      <c r="H299" s="261">
        <v>5</v>
      </c>
      <c r="I299" s="262"/>
      <c r="J299" s="263">
        <f>ROUND(I299*H299,2)</f>
        <v>0</v>
      </c>
      <c r="K299" s="259" t="s">
        <v>341</v>
      </c>
      <c r="L299" s="264"/>
      <c r="M299" s="265" t="s">
        <v>19</v>
      </c>
      <c r="N299" s="266" t="s">
        <v>47</v>
      </c>
      <c r="O299" s="86"/>
      <c r="P299" s="225">
        <f>O299*H299</f>
        <v>0</v>
      </c>
      <c r="Q299" s="225">
        <v>0.00027999999999999998</v>
      </c>
      <c r="R299" s="225">
        <f>Q299*H299</f>
        <v>0.0013999999999999998</v>
      </c>
      <c r="S299" s="225">
        <v>0</v>
      </c>
      <c r="T299" s="225">
        <f>S299*H299</f>
        <v>0</v>
      </c>
      <c r="U299" s="226" t="s">
        <v>19</v>
      </c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R299" s="227" t="s">
        <v>394</v>
      </c>
      <c r="AT299" s="227" t="s">
        <v>395</v>
      </c>
      <c r="AU299" s="227" t="s">
        <v>85</v>
      </c>
      <c r="AY299" s="19" t="s">
        <v>335</v>
      </c>
      <c r="BE299" s="228">
        <f>IF(N299="základní",J299,0)</f>
        <v>0</v>
      </c>
      <c r="BF299" s="228">
        <f>IF(N299="snížená",J299,0)</f>
        <v>0</v>
      </c>
      <c r="BG299" s="228">
        <f>IF(N299="zákl. přenesená",J299,0)</f>
        <v>0</v>
      </c>
      <c r="BH299" s="228">
        <f>IF(N299="sníž. přenesená",J299,0)</f>
        <v>0</v>
      </c>
      <c r="BI299" s="228">
        <f>IF(N299="nulová",J299,0)</f>
        <v>0</v>
      </c>
      <c r="BJ299" s="19" t="s">
        <v>83</v>
      </c>
      <c r="BK299" s="228">
        <f>ROUND(I299*H299,2)</f>
        <v>0</v>
      </c>
      <c r="BL299" s="19" t="s">
        <v>103</v>
      </c>
      <c r="BM299" s="227" t="s">
        <v>7148</v>
      </c>
    </row>
    <row r="300" s="2" customFormat="1">
      <c r="A300" s="40"/>
      <c r="B300" s="41"/>
      <c r="C300" s="42"/>
      <c r="D300" s="229" t="s">
        <v>343</v>
      </c>
      <c r="E300" s="42"/>
      <c r="F300" s="230" t="s">
        <v>7147</v>
      </c>
      <c r="G300" s="42"/>
      <c r="H300" s="42"/>
      <c r="I300" s="231"/>
      <c r="J300" s="42"/>
      <c r="K300" s="42"/>
      <c r="L300" s="46"/>
      <c r="M300" s="232"/>
      <c r="N300" s="233"/>
      <c r="O300" s="86"/>
      <c r="P300" s="86"/>
      <c r="Q300" s="86"/>
      <c r="R300" s="86"/>
      <c r="S300" s="86"/>
      <c r="T300" s="86"/>
      <c r="U300" s="87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T300" s="19" t="s">
        <v>343</v>
      </c>
      <c r="AU300" s="19" t="s">
        <v>85</v>
      </c>
    </row>
    <row r="301" s="2" customFormat="1" ht="21.75" customHeight="1">
      <c r="A301" s="40"/>
      <c r="B301" s="41"/>
      <c r="C301" s="216" t="s">
        <v>675</v>
      </c>
      <c r="D301" s="216" t="s">
        <v>337</v>
      </c>
      <c r="E301" s="217" t="s">
        <v>7149</v>
      </c>
      <c r="F301" s="218" t="s">
        <v>7150</v>
      </c>
      <c r="G301" s="219" t="s">
        <v>666</v>
      </c>
      <c r="H301" s="220">
        <v>5</v>
      </c>
      <c r="I301" s="221"/>
      <c r="J301" s="222">
        <f>ROUND(I301*H301,2)</f>
        <v>0</v>
      </c>
      <c r="K301" s="218" t="s">
        <v>19</v>
      </c>
      <c r="L301" s="46"/>
      <c r="M301" s="223" t="s">
        <v>19</v>
      </c>
      <c r="N301" s="224" t="s">
        <v>47</v>
      </c>
      <c r="O301" s="86"/>
      <c r="P301" s="225">
        <f>O301*H301</f>
        <v>0</v>
      </c>
      <c r="Q301" s="225">
        <v>0</v>
      </c>
      <c r="R301" s="225">
        <f>Q301*H301</f>
        <v>0</v>
      </c>
      <c r="S301" s="225">
        <v>0</v>
      </c>
      <c r="T301" s="225">
        <f>S301*H301</f>
        <v>0</v>
      </c>
      <c r="U301" s="226" t="s">
        <v>19</v>
      </c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R301" s="227" t="s">
        <v>103</v>
      </c>
      <c r="AT301" s="227" t="s">
        <v>337</v>
      </c>
      <c r="AU301" s="227" t="s">
        <v>85</v>
      </c>
      <c r="AY301" s="19" t="s">
        <v>335</v>
      </c>
      <c r="BE301" s="228">
        <f>IF(N301="základní",J301,0)</f>
        <v>0</v>
      </c>
      <c r="BF301" s="228">
        <f>IF(N301="snížená",J301,0)</f>
        <v>0</v>
      </c>
      <c r="BG301" s="228">
        <f>IF(N301="zákl. přenesená",J301,0)</f>
        <v>0</v>
      </c>
      <c r="BH301" s="228">
        <f>IF(N301="sníž. přenesená",J301,0)</f>
        <v>0</v>
      </c>
      <c r="BI301" s="228">
        <f>IF(N301="nulová",J301,0)</f>
        <v>0</v>
      </c>
      <c r="BJ301" s="19" t="s">
        <v>83</v>
      </c>
      <c r="BK301" s="228">
        <f>ROUND(I301*H301,2)</f>
        <v>0</v>
      </c>
      <c r="BL301" s="19" t="s">
        <v>103</v>
      </c>
      <c r="BM301" s="227" t="s">
        <v>7151</v>
      </c>
    </row>
    <row r="302" s="2" customFormat="1">
      <c r="A302" s="40"/>
      <c r="B302" s="41"/>
      <c r="C302" s="42"/>
      <c r="D302" s="229" t="s">
        <v>343</v>
      </c>
      <c r="E302" s="42"/>
      <c r="F302" s="230" t="s">
        <v>7150</v>
      </c>
      <c r="G302" s="42"/>
      <c r="H302" s="42"/>
      <c r="I302" s="231"/>
      <c r="J302" s="42"/>
      <c r="K302" s="42"/>
      <c r="L302" s="46"/>
      <c r="M302" s="232"/>
      <c r="N302" s="233"/>
      <c r="O302" s="86"/>
      <c r="P302" s="86"/>
      <c r="Q302" s="86"/>
      <c r="R302" s="86"/>
      <c r="S302" s="86"/>
      <c r="T302" s="86"/>
      <c r="U302" s="87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T302" s="19" t="s">
        <v>343</v>
      </c>
      <c r="AU302" s="19" t="s">
        <v>85</v>
      </c>
    </row>
    <row r="303" s="2" customFormat="1" ht="16.5" customHeight="1">
      <c r="A303" s="40"/>
      <c r="B303" s="41"/>
      <c r="C303" s="216" t="s">
        <v>679</v>
      </c>
      <c r="D303" s="216" t="s">
        <v>337</v>
      </c>
      <c r="E303" s="217" t="s">
        <v>7152</v>
      </c>
      <c r="F303" s="218" t="s">
        <v>7153</v>
      </c>
      <c r="G303" s="219" t="s">
        <v>666</v>
      </c>
      <c r="H303" s="220">
        <v>70</v>
      </c>
      <c r="I303" s="221"/>
      <c r="J303" s="222">
        <f>ROUND(I303*H303,2)</f>
        <v>0</v>
      </c>
      <c r="K303" s="218" t="s">
        <v>19</v>
      </c>
      <c r="L303" s="46"/>
      <c r="M303" s="223" t="s">
        <v>19</v>
      </c>
      <c r="N303" s="224" t="s">
        <v>47</v>
      </c>
      <c r="O303" s="86"/>
      <c r="P303" s="225">
        <f>O303*H303</f>
        <v>0</v>
      </c>
      <c r="Q303" s="225">
        <v>0</v>
      </c>
      <c r="R303" s="225">
        <f>Q303*H303</f>
        <v>0</v>
      </c>
      <c r="S303" s="225">
        <v>0</v>
      </c>
      <c r="T303" s="225">
        <f>S303*H303</f>
        <v>0</v>
      </c>
      <c r="U303" s="226" t="s">
        <v>19</v>
      </c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R303" s="227" t="s">
        <v>103</v>
      </c>
      <c r="AT303" s="227" t="s">
        <v>337</v>
      </c>
      <c r="AU303" s="227" t="s">
        <v>85</v>
      </c>
      <c r="AY303" s="19" t="s">
        <v>335</v>
      </c>
      <c r="BE303" s="228">
        <f>IF(N303="základní",J303,0)</f>
        <v>0</v>
      </c>
      <c r="BF303" s="228">
        <f>IF(N303="snížená",J303,0)</f>
        <v>0</v>
      </c>
      <c r="BG303" s="228">
        <f>IF(N303="zákl. přenesená",J303,0)</f>
        <v>0</v>
      </c>
      <c r="BH303" s="228">
        <f>IF(N303="sníž. přenesená",J303,0)</f>
        <v>0</v>
      </c>
      <c r="BI303" s="228">
        <f>IF(N303="nulová",J303,0)</f>
        <v>0</v>
      </c>
      <c r="BJ303" s="19" t="s">
        <v>83</v>
      </c>
      <c r="BK303" s="228">
        <f>ROUND(I303*H303,2)</f>
        <v>0</v>
      </c>
      <c r="BL303" s="19" t="s">
        <v>103</v>
      </c>
      <c r="BM303" s="227" t="s">
        <v>7154</v>
      </c>
    </row>
    <row r="304" s="2" customFormat="1">
      <c r="A304" s="40"/>
      <c r="B304" s="41"/>
      <c r="C304" s="42"/>
      <c r="D304" s="229" t="s">
        <v>343</v>
      </c>
      <c r="E304" s="42"/>
      <c r="F304" s="230" t="s">
        <v>7153</v>
      </c>
      <c r="G304" s="42"/>
      <c r="H304" s="42"/>
      <c r="I304" s="231"/>
      <c r="J304" s="42"/>
      <c r="K304" s="42"/>
      <c r="L304" s="46"/>
      <c r="M304" s="232"/>
      <c r="N304" s="233"/>
      <c r="O304" s="86"/>
      <c r="P304" s="86"/>
      <c r="Q304" s="86"/>
      <c r="R304" s="86"/>
      <c r="S304" s="86"/>
      <c r="T304" s="86"/>
      <c r="U304" s="87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T304" s="19" t="s">
        <v>343</v>
      </c>
      <c r="AU304" s="19" t="s">
        <v>85</v>
      </c>
    </row>
    <row r="305" s="2" customFormat="1" ht="16.5" customHeight="1">
      <c r="A305" s="40"/>
      <c r="B305" s="41"/>
      <c r="C305" s="216" t="s">
        <v>686</v>
      </c>
      <c r="D305" s="216" t="s">
        <v>337</v>
      </c>
      <c r="E305" s="217" t="s">
        <v>7155</v>
      </c>
      <c r="F305" s="218" t="s">
        <v>7156</v>
      </c>
      <c r="G305" s="219" t="s">
        <v>666</v>
      </c>
      <c r="H305" s="220">
        <v>1</v>
      </c>
      <c r="I305" s="221"/>
      <c r="J305" s="222">
        <f>ROUND(I305*H305,2)</f>
        <v>0</v>
      </c>
      <c r="K305" s="218" t="s">
        <v>19</v>
      </c>
      <c r="L305" s="46"/>
      <c r="M305" s="223" t="s">
        <v>19</v>
      </c>
      <c r="N305" s="224" t="s">
        <v>47</v>
      </c>
      <c r="O305" s="86"/>
      <c r="P305" s="225">
        <f>O305*H305</f>
        <v>0</v>
      </c>
      <c r="Q305" s="225">
        <v>0</v>
      </c>
      <c r="R305" s="225">
        <f>Q305*H305</f>
        <v>0</v>
      </c>
      <c r="S305" s="225">
        <v>0</v>
      </c>
      <c r="T305" s="225">
        <f>S305*H305</f>
        <v>0</v>
      </c>
      <c r="U305" s="226" t="s">
        <v>19</v>
      </c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R305" s="227" t="s">
        <v>103</v>
      </c>
      <c r="AT305" s="227" t="s">
        <v>337</v>
      </c>
      <c r="AU305" s="227" t="s">
        <v>85</v>
      </c>
      <c r="AY305" s="19" t="s">
        <v>335</v>
      </c>
      <c r="BE305" s="228">
        <f>IF(N305="základní",J305,0)</f>
        <v>0</v>
      </c>
      <c r="BF305" s="228">
        <f>IF(N305="snížená",J305,0)</f>
        <v>0</v>
      </c>
      <c r="BG305" s="228">
        <f>IF(N305="zákl. přenesená",J305,0)</f>
        <v>0</v>
      </c>
      <c r="BH305" s="228">
        <f>IF(N305="sníž. přenesená",J305,0)</f>
        <v>0</v>
      </c>
      <c r="BI305" s="228">
        <f>IF(N305="nulová",J305,0)</f>
        <v>0</v>
      </c>
      <c r="BJ305" s="19" t="s">
        <v>83</v>
      </c>
      <c r="BK305" s="228">
        <f>ROUND(I305*H305,2)</f>
        <v>0</v>
      </c>
      <c r="BL305" s="19" t="s">
        <v>103</v>
      </c>
      <c r="BM305" s="227" t="s">
        <v>7157</v>
      </c>
    </row>
    <row r="306" s="2" customFormat="1">
      <c r="A306" s="40"/>
      <c r="B306" s="41"/>
      <c r="C306" s="42"/>
      <c r="D306" s="229" t="s">
        <v>343</v>
      </c>
      <c r="E306" s="42"/>
      <c r="F306" s="230" t="s">
        <v>7156</v>
      </c>
      <c r="G306" s="42"/>
      <c r="H306" s="42"/>
      <c r="I306" s="231"/>
      <c r="J306" s="42"/>
      <c r="K306" s="42"/>
      <c r="L306" s="46"/>
      <c r="M306" s="232"/>
      <c r="N306" s="233"/>
      <c r="O306" s="86"/>
      <c r="P306" s="86"/>
      <c r="Q306" s="86"/>
      <c r="R306" s="86"/>
      <c r="S306" s="86"/>
      <c r="T306" s="86"/>
      <c r="U306" s="87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T306" s="19" t="s">
        <v>343</v>
      </c>
      <c r="AU306" s="19" t="s">
        <v>85</v>
      </c>
    </row>
    <row r="307" s="2" customFormat="1" ht="16.5" customHeight="1">
      <c r="A307" s="40"/>
      <c r="B307" s="41"/>
      <c r="C307" s="216" t="s">
        <v>699</v>
      </c>
      <c r="D307" s="216" t="s">
        <v>337</v>
      </c>
      <c r="E307" s="217" t="s">
        <v>7158</v>
      </c>
      <c r="F307" s="218" t="s">
        <v>7159</v>
      </c>
      <c r="G307" s="219" t="s">
        <v>351</v>
      </c>
      <c r="H307" s="220">
        <v>0.78200000000000003</v>
      </c>
      <c r="I307" s="221"/>
      <c r="J307" s="222">
        <f>ROUND(I307*H307,2)</f>
        <v>0</v>
      </c>
      <c r="K307" s="218" t="s">
        <v>341</v>
      </c>
      <c r="L307" s="46"/>
      <c r="M307" s="223" t="s">
        <v>19</v>
      </c>
      <c r="N307" s="224" t="s">
        <v>47</v>
      </c>
      <c r="O307" s="86"/>
      <c r="P307" s="225">
        <f>O307*H307</f>
        <v>0</v>
      </c>
      <c r="Q307" s="225">
        <v>2.5018699999999998</v>
      </c>
      <c r="R307" s="225">
        <f>Q307*H307</f>
        <v>1.9564623399999999</v>
      </c>
      <c r="S307" s="225">
        <v>0</v>
      </c>
      <c r="T307" s="225">
        <f>S307*H307</f>
        <v>0</v>
      </c>
      <c r="U307" s="226" t="s">
        <v>19</v>
      </c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R307" s="227" t="s">
        <v>103</v>
      </c>
      <c r="AT307" s="227" t="s">
        <v>337</v>
      </c>
      <c r="AU307" s="227" t="s">
        <v>85</v>
      </c>
      <c r="AY307" s="19" t="s">
        <v>335</v>
      </c>
      <c r="BE307" s="228">
        <f>IF(N307="základní",J307,0)</f>
        <v>0</v>
      </c>
      <c r="BF307" s="228">
        <f>IF(N307="snížená",J307,0)</f>
        <v>0</v>
      </c>
      <c r="BG307" s="228">
        <f>IF(N307="zákl. přenesená",J307,0)</f>
        <v>0</v>
      </c>
      <c r="BH307" s="228">
        <f>IF(N307="sníž. přenesená",J307,0)</f>
        <v>0</v>
      </c>
      <c r="BI307" s="228">
        <f>IF(N307="nulová",J307,0)</f>
        <v>0</v>
      </c>
      <c r="BJ307" s="19" t="s">
        <v>83</v>
      </c>
      <c r="BK307" s="228">
        <f>ROUND(I307*H307,2)</f>
        <v>0</v>
      </c>
      <c r="BL307" s="19" t="s">
        <v>103</v>
      </c>
      <c r="BM307" s="227" t="s">
        <v>7160</v>
      </c>
    </row>
    <row r="308" s="2" customFormat="1">
      <c r="A308" s="40"/>
      <c r="B308" s="41"/>
      <c r="C308" s="42"/>
      <c r="D308" s="229" t="s">
        <v>343</v>
      </c>
      <c r="E308" s="42"/>
      <c r="F308" s="230" t="s">
        <v>7161</v>
      </c>
      <c r="G308" s="42"/>
      <c r="H308" s="42"/>
      <c r="I308" s="231"/>
      <c r="J308" s="42"/>
      <c r="K308" s="42"/>
      <c r="L308" s="46"/>
      <c r="M308" s="232"/>
      <c r="N308" s="233"/>
      <c r="O308" s="86"/>
      <c r="P308" s="86"/>
      <c r="Q308" s="86"/>
      <c r="R308" s="86"/>
      <c r="S308" s="86"/>
      <c r="T308" s="86"/>
      <c r="U308" s="87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T308" s="19" t="s">
        <v>343</v>
      </c>
      <c r="AU308" s="19" t="s">
        <v>85</v>
      </c>
    </row>
    <row r="309" s="2" customFormat="1">
      <c r="A309" s="40"/>
      <c r="B309" s="41"/>
      <c r="C309" s="42"/>
      <c r="D309" s="234" t="s">
        <v>345</v>
      </c>
      <c r="E309" s="42"/>
      <c r="F309" s="235" t="s">
        <v>7162</v>
      </c>
      <c r="G309" s="42"/>
      <c r="H309" s="42"/>
      <c r="I309" s="231"/>
      <c r="J309" s="42"/>
      <c r="K309" s="42"/>
      <c r="L309" s="46"/>
      <c r="M309" s="232"/>
      <c r="N309" s="233"/>
      <c r="O309" s="86"/>
      <c r="P309" s="86"/>
      <c r="Q309" s="86"/>
      <c r="R309" s="86"/>
      <c r="S309" s="86"/>
      <c r="T309" s="86"/>
      <c r="U309" s="87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T309" s="19" t="s">
        <v>345</v>
      </c>
      <c r="AU309" s="19" t="s">
        <v>85</v>
      </c>
    </row>
    <row r="310" s="13" customFormat="1">
      <c r="A310" s="13"/>
      <c r="B310" s="236"/>
      <c r="C310" s="237"/>
      <c r="D310" s="229" t="s">
        <v>347</v>
      </c>
      <c r="E310" s="238" t="s">
        <v>19</v>
      </c>
      <c r="F310" s="239" t="s">
        <v>7163</v>
      </c>
      <c r="G310" s="237"/>
      <c r="H310" s="240">
        <v>0.56999999999999995</v>
      </c>
      <c r="I310" s="241"/>
      <c r="J310" s="237"/>
      <c r="K310" s="237"/>
      <c r="L310" s="242"/>
      <c r="M310" s="243"/>
      <c r="N310" s="244"/>
      <c r="O310" s="244"/>
      <c r="P310" s="244"/>
      <c r="Q310" s="244"/>
      <c r="R310" s="244"/>
      <c r="S310" s="244"/>
      <c r="T310" s="244"/>
      <c r="U310" s="245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T310" s="246" t="s">
        <v>347</v>
      </c>
      <c r="AU310" s="246" t="s">
        <v>85</v>
      </c>
      <c r="AV310" s="13" t="s">
        <v>85</v>
      </c>
      <c r="AW310" s="13" t="s">
        <v>37</v>
      </c>
      <c r="AX310" s="13" t="s">
        <v>76</v>
      </c>
      <c r="AY310" s="246" t="s">
        <v>335</v>
      </c>
    </row>
    <row r="311" s="13" customFormat="1">
      <c r="A311" s="13"/>
      <c r="B311" s="236"/>
      <c r="C311" s="237"/>
      <c r="D311" s="229" t="s">
        <v>347</v>
      </c>
      <c r="E311" s="238" t="s">
        <v>19</v>
      </c>
      <c r="F311" s="239" t="s">
        <v>7164</v>
      </c>
      <c r="G311" s="237"/>
      <c r="H311" s="240">
        <v>0.21199999999999999</v>
      </c>
      <c r="I311" s="241"/>
      <c r="J311" s="237"/>
      <c r="K311" s="237"/>
      <c r="L311" s="242"/>
      <c r="M311" s="243"/>
      <c r="N311" s="244"/>
      <c r="O311" s="244"/>
      <c r="P311" s="244"/>
      <c r="Q311" s="244"/>
      <c r="R311" s="244"/>
      <c r="S311" s="244"/>
      <c r="T311" s="244"/>
      <c r="U311" s="245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T311" s="246" t="s">
        <v>347</v>
      </c>
      <c r="AU311" s="246" t="s">
        <v>85</v>
      </c>
      <c r="AV311" s="13" t="s">
        <v>85</v>
      </c>
      <c r="AW311" s="13" t="s">
        <v>37</v>
      </c>
      <c r="AX311" s="13" t="s">
        <v>76</v>
      </c>
      <c r="AY311" s="246" t="s">
        <v>335</v>
      </c>
    </row>
    <row r="312" s="15" customFormat="1">
      <c r="A312" s="15"/>
      <c r="B312" s="267"/>
      <c r="C312" s="268"/>
      <c r="D312" s="229" t="s">
        <v>347</v>
      </c>
      <c r="E312" s="269" t="s">
        <v>19</v>
      </c>
      <c r="F312" s="270" t="s">
        <v>462</v>
      </c>
      <c r="G312" s="268"/>
      <c r="H312" s="271">
        <v>0.78200000000000003</v>
      </c>
      <c r="I312" s="272"/>
      <c r="J312" s="268"/>
      <c r="K312" s="268"/>
      <c r="L312" s="273"/>
      <c r="M312" s="274"/>
      <c r="N312" s="275"/>
      <c r="O312" s="275"/>
      <c r="P312" s="275"/>
      <c r="Q312" s="275"/>
      <c r="R312" s="275"/>
      <c r="S312" s="275"/>
      <c r="T312" s="275"/>
      <c r="U312" s="276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T312" s="277" t="s">
        <v>347</v>
      </c>
      <c r="AU312" s="277" t="s">
        <v>85</v>
      </c>
      <c r="AV312" s="15" t="s">
        <v>103</v>
      </c>
      <c r="AW312" s="15" t="s">
        <v>37</v>
      </c>
      <c r="AX312" s="15" t="s">
        <v>83</v>
      </c>
      <c r="AY312" s="277" t="s">
        <v>335</v>
      </c>
    </row>
    <row r="313" s="12" customFormat="1" ht="22.8" customHeight="1">
      <c r="A313" s="12"/>
      <c r="B313" s="200"/>
      <c r="C313" s="201"/>
      <c r="D313" s="202" t="s">
        <v>75</v>
      </c>
      <c r="E313" s="214" t="s">
        <v>401</v>
      </c>
      <c r="F313" s="214" t="s">
        <v>698</v>
      </c>
      <c r="G313" s="201"/>
      <c r="H313" s="201"/>
      <c r="I313" s="204"/>
      <c r="J313" s="215">
        <f>BK313</f>
        <v>0</v>
      </c>
      <c r="K313" s="201"/>
      <c r="L313" s="206"/>
      <c r="M313" s="207"/>
      <c r="N313" s="208"/>
      <c r="O313" s="208"/>
      <c r="P313" s="209">
        <f>SUM(P314:P320)</f>
        <v>0</v>
      </c>
      <c r="Q313" s="208"/>
      <c r="R313" s="209">
        <f>SUM(R314:R320)</f>
        <v>5.1361844200000002</v>
      </c>
      <c r="S313" s="208"/>
      <c r="T313" s="209">
        <f>SUM(T314:T320)</f>
        <v>0</v>
      </c>
      <c r="U313" s="210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R313" s="211" t="s">
        <v>83</v>
      </c>
      <c r="AT313" s="212" t="s">
        <v>75</v>
      </c>
      <c r="AU313" s="212" t="s">
        <v>83</v>
      </c>
      <c r="AY313" s="211" t="s">
        <v>335</v>
      </c>
      <c r="BK313" s="213">
        <f>SUM(BK314:BK320)</f>
        <v>0</v>
      </c>
    </row>
    <row r="314" s="2" customFormat="1" ht="16.5" customHeight="1">
      <c r="A314" s="40"/>
      <c r="B314" s="41"/>
      <c r="C314" s="216" t="s">
        <v>706</v>
      </c>
      <c r="D314" s="216" t="s">
        <v>337</v>
      </c>
      <c r="E314" s="217" t="s">
        <v>7165</v>
      </c>
      <c r="F314" s="218" t="s">
        <v>7166</v>
      </c>
      <c r="G314" s="219" t="s">
        <v>618</v>
      </c>
      <c r="H314" s="220">
        <v>16.600000000000001</v>
      </c>
      <c r="I314" s="221"/>
      <c r="J314" s="222">
        <f>ROUND(I314*H314,2)</f>
        <v>0</v>
      </c>
      <c r="K314" s="218" t="s">
        <v>341</v>
      </c>
      <c r="L314" s="46"/>
      <c r="M314" s="223" t="s">
        <v>19</v>
      </c>
      <c r="N314" s="224" t="s">
        <v>47</v>
      </c>
      <c r="O314" s="86"/>
      <c r="P314" s="225">
        <f>O314*H314</f>
        <v>0</v>
      </c>
      <c r="Q314" s="225">
        <v>0.29220869999999999</v>
      </c>
      <c r="R314" s="225">
        <f>Q314*H314</f>
        <v>4.8506644200000002</v>
      </c>
      <c r="S314" s="225">
        <v>0</v>
      </c>
      <c r="T314" s="225">
        <f>S314*H314</f>
        <v>0</v>
      </c>
      <c r="U314" s="226" t="s">
        <v>19</v>
      </c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R314" s="227" t="s">
        <v>103</v>
      </c>
      <c r="AT314" s="227" t="s">
        <v>337</v>
      </c>
      <c r="AU314" s="227" t="s">
        <v>85</v>
      </c>
      <c r="AY314" s="19" t="s">
        <v>335</v>
      </c>
      <c r="BE314" s="228">
        <f>IF(N314="základní",J314,0)</f>
        <v>0</v>
      </c>
      <c r="BF314" s="228">
        <f>IF(N314="snížená",J314,0)</f>
        <v>0</v>
      </c>
      <c r="BG314" s="228">
        <f>IF(N314="zákl. přenesená",J314,0)</f>
        <v>0</v>
      </c>
      <c r="BH314" s="228">
        <f>IF(N314="sníž. přenesená",J314,0)</f>
        <v>0</v>
      </c>
      <c r="BI314" s="228">
        <f>IF(N314="nulová",J314,0)</f>
        <v>0</v>
      </c>
      <c r="BJ314" s="19" t="s">
        <v>83</v>
      </c>
      <c r="BK314" s="228">
        <f>ROUND(I314*H314,2)</f>
        <v>0</v>
      </c>
      <c r="BL314" s="19" t="s">
        <v>103</v>
      </c>
      <c r="BM314" s="227" t="s">
        <v>7167</v>
      </c>
    </row>
    <row r="315" s="2" customFormat="1">
      <c r="A315" s="40"/>
      <c r="B315" s="41"/>
      <c r="C315" s="42"/>
      <c r="D315" s="229" t="s">
        <v>343</v>
      </c>
      <c r="E315" s="42"/>
      <c r="F315" s="230" t="s">
        <v>7168</v>
      </c>
      <c r="G315" s="42"/>
      <c r="H315" s="42"/>
      <c r="I315" s="231"/>
      <c r="J315" s="42"/>
      <c r="K315" s="42"/>
      <c r="L315" s="46"/>
      <c r="M315" s="232"/>
      <c r="N315" s="233"/>
      <c r="O315" s="86"/>
      <c r="P315" s="86"/>
      <c r="Q315" s="86"/>
      <c r="R315" s="86"/>
      <c r="S315" s="86"/>
      <c r="T315" s="86"/>
      <c r="U315" s="87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T315" s="19" t="s">
        <v>343</v>
      </c>
      <c r="AU315" s="19" t="s">
        <v>85</v>
      </c>
    </row>
    <row r="316" s="2" customFormat="1">
      <c r="A316" s="40"/>
      <c r="B316" s="41"/>
      <c r="C316" s="42"/>
      <c r="D316" s="234" t="s">
        <v>345</v>
      </c>
      <c r="E316" s="42"/>
      <c r="F316" s="235" t="s">
        <v>7169</v>
      </c>
      <c r="G316" s="42"/>
      <c r="H316" s="42"/>
      <c r="I316" s="231"/>
      <c r="J316" s="42"/>
      <c r="K316" s="42"/>
      <c r="L316" s="46"/>
      <c r="M316" s="232"/>
      <c r="N316" s="233"/>
      <c r="O316" s="86"/>
      <c r="P316" s="86"/>
      <c r="Q316" s="86"/>
      <c r="R316" s="86"/>
      <c r="S316" s="86"/>
      <c r="T316" s="86"/>
      <c r="U316" s="87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T316" s="19" t="s">
        <v>345</v>
      </c>
      <c r="AU316" s="19" t="s">
        <v>85</v>
      </c>
    </row>
    <row r="317" s="13" customFormat="1">
      <c r="A317" s="13"/>
      <c r="B317" s="236"/>
      <c r="C317" s="237"/>
      <c r="D317" s="229" t="s">
        <v>347</v>
      </c>
      <c r="E317" s="238" t="s">
        <v>19</v>
      </c>
      <c r="F317" s="239" t="s">
        <v>7022</v>
      </c>
      <c r="G317" s="237"/>
      <c r="H317" s="240">
        <v>16.600000000000001</v>
      </c>
      <c r="I317" s="241"/>
      <c r="J317" s="237"/>
      <c r="K317" s="237"/>
      <c r="L317" s="242"/>
      <c r="M317" s="243"/>
      <c r="N317" s="244"/>
      <c r="O317" s="244"/>
      <c r="P317" s="244"/>
      <c r="Q317" s="244"/>
      <c r="R317" s="244"/>
      <c r="S317" s="244"/>
      <c r="T317" s="244"/>
      <c r="U317" s="245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T317" s="246" t="s">
        <v>347</v>
      </c>
      <c r="AU317" s="246" t="s">
        <v>85</v>
      </c>
      <c r="AV317" s="13" t="s">
        <v>85</v>
      </c>
      <c r="AW317" s="13" t="s">
        <v>37</v>
      </c>
      <c r="AX317" s="13" t="s">
        <v>76</v>
      </c>
      <c r="AY317" s="246" t="s">
        <v>335</v>
      </c>
    </row>
    <row r="318" s="15" customFormat="1">
      <c r="A318" s="15"/>
      <c r="B318" s="267"/>
      <c r="C318" s="268"/>
      <c r="D318" s="229" t="s">
        <v>347</v>
      </c>
      <c r="E318" s="269" t="s">
        <v>19</v>
      </c>
      <c r="F318" s="270" t="s">
        <v>462</v>
      </c>
      <c r="G318" s="268"/>
      <c r="H318" s="271">
        <v>16.600000000000001</v>
      </c>
      <c r="I318" s="272"/>
      <c r="J318" s="268"/>
      <c r="K318" s="268"/>
      <c r="L318" s="273"/>
      <c r="M318" s="274"/>
      <c r="N318" s="275"/>
      <c r="O318" s="275"/>
      <c r="P318" s="275"/>
      <c r="Q318" s="275"/>
      <c r="R318" s="275"/>
      <c r="S318" s="275"/>
      <c r="T318" s="275"/>
      <c r="U318" s="276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T318" s="277" t="s">
        <v>347</v>
      </c>
      <c r="AU318" s="277" t="s">
        <v>85</v>
      </c>
      <c r="AV318" s="15" t="s">
        <v>103</v>
      </c>
      <c r="AW318" s="15" t="s">
        <v>37</v>
      </c>
      <c r="AX318" s="15" t="s">
        <v>83</v>
      </c>
      <c r="AY318" s="277" t="s">
        <v>335</v>
      </c>
    </row>
    <row r="319" s="2" customFormat="1" ht="16.5" customHeight="1">
      <c r="A319" s="40"/>
      <c r="B319" s="41"/>
      <c r="C319" s="257" t="s">
        <v>713</v>
      </c>
      <c r="D319" s="257" t="s">
        <v>395</v>
      </c>
      <c r="E319" s="258" t="s">
        <v>7170</v>
      </c>
      <c r="F319" s="259" t="s">
        <v>7171</v>
      </c>
      <c r="G319" s="260" t="s">
        <v>618</v>
      </c>
      <c r="H319" s="261">
        <v>16.600000000000001</v>
      </c>
      <c r="I319" s="262"/>
      <c r="J319" s="263">
        <f>ROUND(I319*H319,2)</f>
        <v>0</v>
      </c>
      <c r="K319" s="259" t="s">
        <v>341</v>
      </c>
      <c r="L319" s="264"/>
      <c r="M319" s="265" t="s">
        <v>19</v>
      </c>
      <c r="N319" s="266" t="s">
        <v>47</v>
      </c>
      <c r="O319" s="86"/>
      <c r="P319" s="225">
        <f>O319*H319</f>
        <v>0</v>
      </c>
      <c r="Q319" s="225">
        <v>0.0172</v>
      </c>
      <c r="R319" s="225">
        <f>Q319*H319</f>
        <v>0.28552000000000005</v>
      </c>
      <c r="S319" s="225">
        <v>0</v>
      </c>
      <c r="T319" s="225">
        <f>S319*H319</f>
        <v>0</v>
      </c>
      <c r="U319" s="226" t="s">
        <v>19</v>
      </c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R319" s="227" t="s">
        <v>394</v>
      </c>
      <c r="AT319" s="227" t="s">
        <v>395</v>
      </c>
      <c r="AU319" s="227" t="s">
        <v>85</v>
      </c>
      <c r="AY319" s="19" t="s">
        <v>335</v>
      </c>
      <c r="BE319" s="228">
        <f>IF(N319="základní",J319,0)</f>
        <v>0</v>
      </c>
      <c r="BF319" s="228">
        <f>IF(N319="snížená",J319,0)</f>
        <v>0</v>
      </c>
      <c r="BG319" s="228">
        <f>IF(N319="zákl. přenesená",J319,0)</f>
        <v>0</v>
      </c>
      <c r="BH319" s="228">
        <f>IF(N319="sníž. přenesená",J319,0)</f>
        <v>0</v>
      </c>
      <c r="BI319" s="228">
        <f>IF(N319="nulová",J319,0)</f>
        <v>0</v>
      </c>
      <c r="BJ319" s="19" t="s">
        <v>83</v>
      </c>
      <c r="BK319" s="228">
        <f>ROUND(I319*H319,2)</f>
        <v>0</v>
      </c>
      <c r="BL319" s="19" t="s">
        <v>103</v>
      </c>
      <c r="BM319" s="227" t="s">
        <v>7172</v>
      </c>
    </row>
    <row r="320" s="2" customFormat="1">
      <c r="A320" s="40"/>
      <c r="B320" s="41"/>
      <c r="C320" s="42"/>
      <c r="D320" s="229" t="s">
        <v>343</v>
      </c>
      <c r="E320" s="42"/>
      <c r="F320" s="230" t="s">
        <v>7171</v>
      </c>
      <c r="G320" s="42"/>
      <c r="H320" s="42"/>
      <c r="I320" s="231"/>
      <c r="J320" s="42"/>
      <c r="K320" s="42"/>
      <c r="L320" s="46"/>
      <c r="M320" s="232"/>
      <c r="N320" s="233"/>
      <c r="O320" s="86"/>
      <c r="P320" s="86"/>
      <c r="Q320" s="86"/>
      <c r="R320" s="86"/>
      <c r="S320" s="86"/>
      <c r="T320" s="86"/>
      <c r="U320" s="87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T320" s="19" t="s">
        <v>343</v>
      </c>
      <c r="AU320" s="19" t="s">
        <v>85</v>
      </c>
    </row>
    <row r="321" s="12" customFormat="1" ht="22.8" customHeight="1">
      <c r="A321" s="12"/>
      <c r="B321" s="200"/>
      <c r="C321" s="201"/>
      <c r="D321" s="202" t="s">
        <v>75</v>
      </c>
      <c r="E321" s="214" t="s">
        <v>819</v>
      </c>
      <c r="F321" s="214" t="s">
        <v>820</v>
      </c>
      <c r="G321" s="201"/>
      <c r="H321" s="201"/>
      <c r="I321" s="204"/>
      <c r="J321" s="215">
        <f>BK321</f>
        <v>0</v>
      </c>
      <c r="K321" s="201"/>
      <c r="L321" s="206"/>
      <c r="M321" s="207"/>
      <c r="N321" s="208"/>
      <c r="O321" s="208"/>
      <c r="P321" s="209">
        <f>SUM(P322:P324)</f>
        <v>0</v>
      </c>
      <c r="Q321" s="208"/>
      <c r="R321" s="209">
        <f>SUM(R322:R324)</f>
        <v>0</v>
      </c>
      <c r="S321" s="208"/>
      <c r="T321" s="209">
        <f>SUM(T322:T324)</f>
        <v>0</v>
      </c>
      <c r="U321" s="210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R321" s="211" t="s">
        <v>83</v>
      </c>
      <c r="AT321" s="212" t="s">
        <v>75</v>
      </c>
      <c r="AU321" s="212" t="s">
        <v>83</v>
      </c>
      <c r="AY321" s="211" t="s">
        <v>335</v>
      </c>
      <c r="BK321" s="213">
        <f>SUM(BK322:BK324)</f>
        <v>0</v>
      </c>
    </row>
    <row r="322" s="2" customFormat="1" ht="16.5" customHeight="1">
      <c r="A322" s="40"/>
      <c r="B322" s="41"/>
      <c r="C322" s="216" t="s">
        <v>719</v>
      </c>
      <c r="D322" s="216" t="s">
        <v>337</v>
      </c>
      <c r="E322" s="217" t="s">
        <v>7173</v>
      </c>
      <c r="F322" s="218" t="s">
        <v>7174</v>
      </c>
      <c r="G322" s="219" t="s">
        <v>364</v>
      </c>
      <c r="H322" s="220">
        <v>542.26199999999994</v>
      </c>
      <c r="I322" s="221"/>
      <c r="J322" s="222">
        <f>ROUND(I322*H322,2)</f>
        <v>0</v>
      </c>
      <c r="K322" s="218" t="s">
        <v>341</v>
      </c>
      <c r="L322" s="46"/>
      <c r="M322" s="223" t="s">
        <v>19</v>
      </c>
      <c r="N322" s="224" t="s">
        <v>47</v>
      </c>
      <c r="O322" s="86"/>
      <c r="P322" s="225">
        <f>O322*H322</f>
        <v>0</v>
      </c>
      <c r="Q322" s="225">
        <v>0</v>
      </c>
      <c r="R322" s="225">
        <f>Q322*H322</f>
        <v>0</v>
      </c>
      <c r="S322" s="225">
        <v>0</v>
      </c>
      <c r="T322" s="225">
        <f>S322*H322</f>
        <v>0</v>
      </c>
      <c r="U322" s="226" t="s">
        <v>19</v>
      </c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R322" s="227" t="s">
        <v>103</v>
      </c>
      <c r="AT322" s="227" t="s">
        <v>337</v>
      </c>
      <c r="AU322" s="227" t="s">
        <v>85</v>
      </c>
      <c r="AY322" s="19" t="s">
        <v>335</v>
      </c>
      <c r="BE322" s="228">
        <f>IF(N322="základní",J322,0)</f>
        <v>0</v>
      </c>
      <c r="BF322" s="228">
        <f>IF(N322="snížená",J322,0)</f>
        <v>0</v>
      </c>
      <c r="BG322" s="228">
        <f>IF(N322="zákl. přenesená",J322,0)</f>
        <v>0</v>
      </c>
      <c r="BH322" s="228">
        <f>IF(N322="sníž. přenesená",J322,0)</f>
        <v>0</v>
      </c>
      <c r="BI322" s="228">
        <f>IF(N322="nulová",J322,0)</f>
        <v>0</v>
      </c>
      <c r="BJ322" s="19" t="s">
        <v>83</v>
      </c>
      <c r="BK322" s="228">
        <f>ROUND(I322*H322,2)</f>
        <v>0</v>
      </c>
      <c r="BL322" s="19" t="s">
        <v>103</v>
      </c>
      <c r="BM322" s="227" t="s">
        <v>7175</v>
      </c>
    </row>
    <row r="323" s="2" customFormat="1">
      <c r="A323" s="40"/>
      <c r="B323" s="41"/>
      <c r="C323" s="42"/>
      <c r="D323" s="229" t="s">
        <v>343</v>
      </c>
      <c r="E323" s="42"/>
      <c r="F323" s="230" t="s">
        <v>7176</v>
      </c>
      <c r="G323" s="42"/>
      <c r="H323" s="42"/>
      <c r="I323" s="231"/>
      <c r="J323" s="42"/>
      <c r="K323" s="42"/>
      <c r="L323" s="46"/>
      <c r="M323" s="232"/>
      <c r="N323" s="233"/>
      <c r="O323" s="86"/>
      <c r="P323" s="86"/>
      <c r="Q323" s="86"/>
      <c r="R323" s="86"/>
      <c r="S323" s="86"/>
      <c r="T323" s="86"/>
      <c r="U323" s="87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T323" s="19" t="s">
        <v>343</v>
      </c>
      <c r="AU323" s="19" t="s">
        <v>85</v>
      </c>
    </row>
    <row r="324" s="2" customFormat="1">
      <c r="A324" s="40"/>
      <c r="B324" s="41"/>
      <c r="C324" s="42"/>
      <c r="D324" s="234" t="s">
        <v>345</v>
      </c>
      <c r="E324" s="42"/>
      <c r="F324" s="235" t="s">
        <v>7177</v>
      </c>
      <c r="G324" s="42"/>
      <c r="H324" s="42"/>
      <c r="I324" s="231"/>
      <c r="J324" s="42"/>
      <c r="K324" s="42"/>
      <c r="L324" s="46"/>
      <c r="M324" s="232"/>
      <c r="N324" s="233"/>
      <c r="O324" s="86"/>
      <c r="P324" s="86"/>
      <c r="Q324" s="86"/>
      <c r="R324" s="86"/>
      <c r="S324" s="86"/>
      <c r="T324" s="86"/>
      <c r="U324" s="87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T324" s="19" t="s">
        <v>345</v>
      </c>
      <c r="AU324" s="19" t="s">
        <v>85</v>
      </c>
    </row>
    <row r="325" s="12" customFormat="1" ht="25.92" customHeight="1">
      <c r="A325" s="12"/>
      <c r="B325" s="200"/>
      <c r="C325" s="201"/>
      <c r="D325" s="202" t="s">
        <v>75</v>
      </c>
      <c r="E325" s="203" t="s">
        <v>827</v>
      </c>
      <c r="F325" s="203" t="s">
        <v>828</v>
      </c>
      <c r="G325" s="201"/>
      <c r="H325" s="201"/>
      <c r="I325" s="204"/>
      <c r="J325" s="205">
        <f>BK325</f>
        <v>0</v>
      </c>
      <c r="K325" s="201"/>
      <c r="L325" s="206"/>
      <c r="M325" s="207"/>
      <c r="N325" s="208"/>
      <c r="O325" s="208"/>
      <c r="P325" s="209">
        <f>P326+P337</f>
        <v>0</v>
      </c>
      <c r="Q325" s="208"/>
      <c r="R325" s="209">
        <f>R326+R337</f>
        <v>2.0390989999999998</v>
      </c>
      <c r="S325" s="208"/>
      <c r="T325" s="209">
        <f>T326+T337</f>
        <v>0</v>
      </c>
      <c r="U325" s="210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R325" s="211" t="s">
        <v>85</v>
      </c>
      <c r="AT325" s="212" t="s">
        <v>75</v>
      </c>
      <c r="AU325" s="212" t="s">
        <v>76</v>
      </c>
      <c r="AY325" s="211" t="s">
        <v>335</v>
      </c>
      <c r="BK325" s="213">
        <f>BK326+BK337</f>
        <v>0</v>
      </c>
    </row>
    <row r="326" s="12" customFormat="1" ht="22.8" customHeight="1">
      <c r="A326" s="12"/>
      <c r="B326" s="200"/>
      <c r="C326" s="201"/>
      <c r="D326" s="202" t="s">
        <v>75</v>
      </c>
      <c r="E326" s="214" t="s">
        <v>829</v>
      </c>
      <c r="F326" s="214" t="s">
        <v>830</v>
      </c>
      <c r="G326" s="201"/>
      <c r="H326" s="201"/>
      <c r="I326" s="204"/>
      <c r="J326" s="215">
        <f>BK326</f>
        <v>0</v>
      </c>
      <c r="K326" s="201"/>
      <c r="L326" s="206"/>
      <c r="M326" s="207"/>
      <c r="N326" s="208"/>
      <c r="O326" s="208"/>
      <c r="P326" s="209">
        <f>SUM(P327:P336)</f>
        <v>0</v>
      </c>
      <c r="Q326" s="208"/>
      <c r="R326" s="209">
        <f>SUM(R327:R336)</f>
        <v>0.023</v>
      </c>
      <c r="S326" s="208"/>
      <c r="T326" s="209">
        <f>SUM(T327:T336)</f>
        <v>0</v>
      </c>
      <c r="U326" s="210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R326" s="211" t="s">
        <v>85</v>
      </c>
      <c r="AT326" s="212" t="s">
        <v>75</v>
      </c>
      <c r="AU326" s="212" t="s">
        <v>83</v>
      </c>
      <c r="AY326" s="211" t="s">
        <v>335</v>
      </c>
      <c r="BK326" s="213">
        <f>SUM(BK327:BK336)</f>
        <v>0</v>
      </c>
    </row>
    <row r="327" s="2" customFormat="1" ht="16.5" customHeight="1">
      <c r="A327" s="40"/>
      <c r="B327" s="41"/>
      <c r="C327" s="216" t="s">
        <v>725</v>
      </c>
      <c r="D327" s="216" t="s">
        <v>337</v>
      </c>
      <c r="E327" s="217" t="s">
        <v>7178</v>
      </c>
      <c r="F327" s="218" t="s">
        <v>7179</v>
      </c>
      <c r="G327" s="219" t="s">
        <v>388</v>
      </c>
      <c r="H327" s="220">
        <v>70</v>
      </c>
      <c r="I327" s="221"/>
      <c r="J327" s="222">
        <f>ROUND(I327*H327,2)</f>
        <v>0</v>
      </c>
      <c r="K327" s="218" t="s">
        <v>341</v>
      </c>
      <c r="L327" s="46"/>
      <c r="M327" s="223" t="s">
        <v>19</v>
      </c>
      <c r="N327" s="224" t="s">
        <v>47</v>
      </c>
      <c r="O327" s="86"/>
      <c r="P327" s="225">
        <f>O327*H327</f>
        <v>0</v>
      </c>
      <c r="Q327" s="225">
        <v>0</v>
      </c>
      <c r="R327" s="225">
        <f>Q327*H327</f>
        <v>0</v>
      </c>
      <c r="S327" s="225">
        <v>0</v>
      </c>
      <c r="T327" s="225">
        <f>S327*H327</f>
        <v>0</v>
      </c>
      <c r="U327" s="226" t="s">
        <v>19</v>
      </c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R327" s="227" t="s">
        <v>447</v>
      </c>
      <c r="AT327" s="227" t="s">
        <v>337</v>
      </c>
      <c r="AU327" s="227" t="s">
        <v>85</v>
      </c>
      <c r="AY327" s="19" t="s">
        <v>335</v>
      </c>
      <c r="BE327" s="228">
        <f>IF(N327="základní",J327,0)</f>
        <v>0</v>
      </c>
      <c r="BF327" s="228">
        <f>IF(N327="snížená",J327,0)</f>
        <v>0</v>
      </c>
      <c r="BG327" s="228">
        <f>IF(N327="zákl. přenesená",J327,0)</f>
        <v>0</v>
      </c>
      <c r="BH327" s="228">
        <f>IF(N327="sníž. přenesená",J327,0)</f>
        <v>0</v>
      </c>
      <c r="BI327" s="228">
        <f>IF(N327="nulová",J327,0)</f>
        <v>0</v>
      </c>
      <c r="BJ327" s="19" t="s">
        <v>83</v>
      </c>
      <c r="BK327" s="228">
        <f>ROUND(I327*H327,2)</f>
        <v>0</v>
      </c>
      <c r="BL327" s="19" t="s">
        <v>447</v>
      </c>
      <c r="BM327" s="227" t="s">
        <v>7180</v>
      </c>
    </row>
    <row r="328" s="2" customFormat="1">
      <c r="A328" s="40"/>
      <c r="B328" s="41"/>
      <c r="C328" s="42"/>
      <c r="D328" s="229" t="s">
        <v>343</v>
      </c>
      <c r="E328" s="42"/>
      <c r="F328" s="230" t="s">
        <v>7181</v>
      </c>
      <c r="G328" s="42"/>
      <c r="H328" s="42"/>
      <c r="I328" s="231"/>
      <c r="J328" s="42"/>
      <c r="K328" s="42"/>
      <c r="L328" s="46"/>
      <c r="M328" s="232"/>
      <c r="N328" s="233"/>
      <c r="O328" s="86"/>
      <c r="P328" s="86"/>
      <c r="Q328" s="86"/>
      <c r="R328" s="86"/>
      <c r="S328" s="86"/>
      <c r="T328" s="86"/>
      <c r="U328" s="87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T328" s="19" t="s">
        <v>343</v>
      </c>
      <c r="AU328" s="19" t="s">
        <v>85</v>
      </c>
    </row>
    <row r="329" s="2" customFormat="1">
      <c r="A329" s="40"/>
      <c r="B329" s="41"/>
      <c r="C329" s="42"/>
      <c r="D329" s="234" t="s">
        <v>345</v>
      </c>
      <c r="E329" s="42"/>
      <c r="F329" s="235" t="s">
        <v>7182</v>
      </c>
      <c r="G329" s="42"/>
      <c r="H329" s="42"/>
      <c r="I329" s="231"/>
      <c r="J329" s="42"/>
      <c r="K329" s="42"/>
      <c r="L329" s="46"/>
      <c r="M329" s="232"/>
      <c r="N329" s="233"/>
      <c r="O329" s="86"/>
      <c r="P329" s="86"/>
      <c r="Q329" s="86"/>
      <c r="R329" s="86"/>
      <c r="S329" s="86"/>
      <c r="T329" s="86"/>
      <c r="U329" s="87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T329" s="19" t="s">
        <v>345</v>
      </c>
      <c r="AU329" s="19" t="s">
        <v>85</v>
      </c>
    </row>
    <row r="330" s="2" customFormat="1" ht="16.5" customHeight="1">
      <c r="A330" s="40"/>
      <c r="B330" s="41"/>
      <c r="C330" s="257" t="s">
        <v>731</v>
      </c>
      <c r="D330" s="257" t="s">
        <v>395</v>
      </c>
      <c r="E330" s="258" t="s">
        <v>7183</v>
      </c>
      <c r="F330" s="259" t="s">
        <v>7184</v>
      </c>
      <c r="G330" s="260" t="s">
        <v>364</v>
      </c>
      <c r="H330" s="261">
        <v>0.023</v>
      </c>
      <c r="I330" s="262"/>
      <c r="J330" s="263">
        <f>ROUND(I330*H330,2)</f>
        <v>0</v>
      </c>
      <c r="K330" s="259" t="s">
        <v>341</v>
      </c>
      <c r="L330" s="264"/>
      <c r="M330" s="265" t="s">
        <v>19</v>
      </c>
      <c r="N330" s="266" t="s">
        <v>47</v>
      </c>
      <c r="O330" s="86"/>
      <c r="P330" s="225">
        <f>O330*H330</f>
        <v>0</v>
      </c>
      <c r="Q330" s="225">
        <v>1</v>
      </c>
      <c r="R330" s="225">
        <f>Q330*H330</f>
        <v>0.023</v>
      </c>
      <c r="S330" s="225">
        <v>0</v>
      </c>
      <c r="T330" s="225">
        <f>S330*H330</f>
        <v>0</v>
      </c>
      <c r="U330" s="226" t="s">
        <v>19</v>
      </c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R330" s="227" t="s">
        <v>565</v>
      </c>
      <c r="AT330" s="227" t="s">
        <v>395</v>
      </c>
      <c r="AU330" s="227" t="s">
        <v>85</v>
      </c>
      <c r="AY330" s="19" t="s">
        <v>335</v>
      </c>
      <c r="BE330" s="228">
        <f>IF(N330="základní",J330,0)</f>
        <v>0</v>
      </c>
      <c r="BF330" s="228">
        <f>IF(N330="snížená",J330,0)</f>
        <v>0</v>
      </c>
      <c r="BG330" s="228">
        <f>IF(N330="zákl. přenesená",J330,0)</f>
        <v>0</v>
      </c>
      <c r="BH330" s="228">
        <f>IF(N330="sníž. přenesená",J330,0)</f>
        <v>0</v>
      </c>
      <c r="BI330" s="228">
        <f>IF(N330="nulová",J330,0)</f>
        <v>0</v>
      </c>
      <c r="BJ330" s="19" t="s">
        <v>83</v>
      </c>
      <c r="BK330" s="228">
        <f>ROUND(I330*H330,2)</f>
        <v>0</v>
      </c>
      <c r="BL330" s="19" t="s">
        <v>447</v>
      </c>
      <c r="BM330" s="227" t="s">
        <v>7185</v>
      </c>
    </row>
    <row r="331" s="2" customFormat="1">
      <c r="A331" s="40"/>
      <c r="B331" s="41"/>
      <c r="C331" s="42"/>
      <c r="D331" s="229" t="s">
        <v>343</v>
      </c>
      <c r="E331" s="42"/>
      <c r="F331" s="230" t="s">
        <v>7184</v>
      </c>
      <c r="G331" s="42"/>
      <c r="H331" s="42"/>
      <c r="I331" s="231"/>
      <c r="J331" s="42"/>
      <c r="K331" s="42"/>
      <c r="L331" s="46"/>
      <c r="M331" s="232"/>
      <c r="N331" s="233"/>
      <c r="O331" s="86"/>
      <c r="P331" s="86"/>
      <c r="Q331" s="86"/>
      <c r="R331" s="86"/>
      <c r="S331" s="86"/>
      <c r="T331" s="86"/>
      <c r="U331" s="87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T331" s="19" t="s">
        <v>343</v>
      </c>
      <c r="AU331" s="19" t="s">
        <v>85</v>
      </c>
    </row>
    <row r="332" s="13" customFormat="1">
      <c r="A332" s="13"/>
      <c r="B332" s="236"/>
      <c r="C332" s="237"/>
      <c r="D332" s="229" t="s">
        <v>347</v>
      </c>
      <c r="E332" s="238" t="s">
        <v>19</v>
      </c>
      <c r="F332" s="239" t="s">
        <v>7186</v>
      </c>
      <c r="G332" s="237"/>
      <c r="H332" s="240">
        <v>0.023</v>
      </c>
      <c r="I332" s="241"/>
      <c r="J332" s="237"/>
      <c r="K332" s="237"/>
      <c r="L332" s="242"/>
      <c r="M332" s="243"/>
      <c r="N332" s="244"/>
      <c r="O332" s="244"/>
      <c r="P332" s="244"/>
      <c r="Q332" s="244"/>
      <c r="R332" s="244"/>
      <c r="S332" s="244"/>
      <c r="T332" s="244"/>
      <c r="U332" s="245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T332" s="246" t="s">
        <v>347</v>
      </c>
      <c r="AU332" s="246" t="s">
        <v>85</v>
      </c>
      <c r="AV332" s="13" t="s">
        <v>85</v>
      </c>
      <c r="AW332" s="13" t="s">
        <v>37</v>
      </c>
      <c r="AX332" s="13" t="s">
        <v>76</v>
      </c>
      <c r="AY332" s="246" t="s">
        <v>335</v>
      </c>
    </row>
    <row r="333" s="15" customFormat="1">
      <c r="A333" s="15"/>
      <c r="B333" s="267"/>
      <c r="C333" s="268"/>
      <c r="D333" s="229" t="s">
        <v>347</v>
      </c>
      <c r="E333" s="269" t="s">
        <v>19</v>
      </c>
      <c r="F333" s="270" t="s">
        <v>462</v>
      </c>
      <c r="G333" s="268"/>
      <c r="H333" s="271">
        <v>0.023</v>
      </c>
      <c r="I333" s="272"/>
      <c r="J333" s="268"/>
      <c r="K333" s="268"/>
      <c r="L333" s="273"/>
      <c r="M333" s="274"/>
      <c r="N333" s="275"/>
      <c r="O333" s="275"/>
      <c r="P333" s="275"/>
      <c r="Q333" s="275"/>
      <c r="R333" s="275"/>
      <c r="S333" s="275"/>
      <c r="T333" s="275"/>
      <c r="U333" s="276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T333" s="277" t="s">
        <v>347</v>
      </c>
      <c r="AU333" s="277" t="s">
        <v>85</v>
      </c>
      <c r="AV333" s="15" t="s">
        <v>103</v>
      </c>
      <c r="AW333" s="15" t="s">
        <v>37</v>
      </c>
      <c r="AX333" s="15" t="s">
        <v>83</v>
      </c>
      <c r="AY333" s="277" t="s">
        <v>335</v>
      </c>
    </row>
    <row r="334" s="2" customFormat="1" ht="16.5" customHeight="1">
      <c r="A334" s="40"/>
      <c r="B334" s="41"/>
      <c r="C334" s="216" t="s">
        <v>2539</v>
      </c>
      <c r="D334" s="216" t="s">
        <v>337</v>
      </c>
      <c r="E334" s="217" t="s">
        <v>7187</v>
      </c>
      <c r="F334" s="218" t="s">
        <v>7188</v>
      </c>
      <c r="G334" s="219" t="s">
        <v>364</v>
      </c>
      <c r="H334" s="220">
        <v>0.023</v>
      </c>
      <c r="I334" s="221"/>
      <c r="J334" s="222">
        <f>ROUND(I334*H334,2)</f>
        <v>0</v>
      </c>
      <c r="K334" s="218" t="s">
        <v>341</v>
      </c>
      <c r="L334" s="46"/>
      <c r="M334" s="223" t="s">
        <v>19</v>
      </c>
      <c r="N334" s="224" t="s">
        <v>47</v>
      </c>
      <c r="O334" s="86"/>
      <c r="P334" s="225">
        <f>O334*H334</f>
        <v>0</v>
      </c>
      <c r="Q334" s="225">
        <v>0</v>
      </c>
      <c r="R334" s="225">
        <f>Q334*H334</f>
        <v>0</v>
      </c>
      <c r="S334" s="225">
        <v>0</v>
      </c>
      <c r="T334" s="225">
        <f>S334*H334</f>
        <v>0</v>
      </c>
      <c r="U334" s="226" t="s">
        <v>19</v>
      </c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R334" s="227" t="s">
        <v>447</v>
      </c>
      <c r="AT334" s="227" t="s">
        <v>337</v>
      </c>
      <c r="AU334" s="227" t="s">
        <v>85</v>
      </c>
      <c r="AY334" s="19" t="s">
        <v>335</v>
      </c>
      <c r="BE334" s="228">
        <f>IF(N334="základní",J334,0)</f>
        <v>0</v>
      </c>
      <c r="BF334" s="228">
        <f>IF(N334="snížená",J334,0)</f>
        <v>0</v>
      </c>
      <c r="BG334" s="228">
        <f>IF(N334="zákl. přenesená",J334,0)</f>
        <v>0</v>
      </c>
      <c r="BH334" s="228">
        <f>IF(N334="sníž. přenesená",J334,0)</f>
        <v>0</v>
      </c>
      <c r="BI334" s="228">
        <f>IF(N334="nulová",J334,0)</f>
        <v>0</v>
      </c>
      <c r="BJ334" s="19" t="s">
        <v>83</v>
      </c>
      <c r="BK334" s="228">
        <f>ROUND(I334*H334,2)</f>
        <v>0</v>
      </c>
      <c r="BL334" s="19" t="s">
        <v>447</v>
      </c>
      <c r="BM334" s="227" t="s">
        <v>7189</v>
      </c>
    </row>
    <row r="335" s="2" customFormat="1">
      <c r="A335" s="40"/>
      <c r="B335" s="41"/>
      <c r="C335" s="42"/>
      <c r="D335" s="229" t="s">
        <v>343</v>
      </c>
      <c r="E335" s="42"/>
      <c r="F335" s="230" t="s">
        <v>7190</v>
      </c>
      <c r="G335" s="42"/>
      <c r="H335" s="42"/>
      <c r="I335" s="231"/>
      <c r="J335" s="42"/>
      <c r="K335" s="42"/>
      <c r="L335" s="46"/>
      <c r="M335" s="232"/>
      <c r="N335" s="233"/>
      <c r="O335" s="86"/>
      <c r="P335" s="86"/>
      <c r="Q335" s="86"/>
      <c r="R335" s="86"/>
      <c r="S335" s="86"/>
      <c r="T335" s="86"/>
      <c r="U335" s="87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T335" s="19" t="s">
        <v>343</v>
      </c>
      <c r="AU335" s="19" t="s">
        <v>85</v>
      </c>
    </row>
    <row r="336" s="2" customFormat="1">
      <c r="A336" s="40"/>
      <c r="B336" s="41"/>
      <c r="C336" s="42"/>
      <c r="D336" s="234" t="s">
        <v>345</v>
      </c>
      <c r="E336" s="42"/>
      <c r="F336" s="235" t="s">
        <v>7191</v>
      </c>
      <c r="G336" s="42"/>
      <c r="H336" s="42"/>
      <c r="I336" s="231"/>
      <c r="J336" s="42"/>
      <c r="K336" s="42"/>
      <c r="L336" s="46"/>
      <c r="M336" s="232"/>
      <c r="N336" s="233"/>
      <c r="O336" s="86"/>
      <c r="P336" s="86"/>
      <c r="Q336" s="86"/>
      <c r="R336" s="86"/>
      <c r="S336" s="86"/>
      <c r="T336" s="86"/>
      <c r="U336" s="87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T336" s="19" t="s">
        <v>345</v>
      </c>
      <c r="AU336" s="19" t="s">
        <v>85</v>
      </c>
    </row>
    <row r="337" s="12" customFormat="1" ht="22.8" customHeight="1">
      <c r="A337" s="12"/>
      <c r="B337" s="200"/>
      <c r="C337" s="201"/>
      <c r="D337" s="202" t="s">
        <v>75</v>
      </c>
      <c r="E337" s="214" t="s">
        <v>1982</v>
      </c>
      <c r="F337" s="214" t="s">
        <v>1983</v>
      </c>
      <c r="G337" s="201"/>
      <c r="H337" s="201"/>
      <c r="I337" s="204"/>
      <c r="J337" s="215">
        <f>BK337</f>
        <v>0</v>
      </c>
      <c r="K337" s="201"/>
      <c r="L337" s="206"/>
      <c r="M337" s="207"/>
      <c r="N337" s="208"/>
      <c r="O337" s="208"/>
      <c r="P337" s="209">
        <f>SUM(P338:P354)</f>
        <v>0</v>
      </c>
      <c r="Q337" s="208"/>
      <c r="R337" s="209">
        <f>SUM(R338:R354)</f>
        <v>2.0160989999999996</v>
      </c>
      <c r="S337" s="208"/>
      <c r="T337" s="209">
        <f>SUM(T338:T354)</f>
        <v>0</v>
      </c>
      <c r="U337" s="210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R337" s="211" t="s">
        <v>85</v>
      </c>
      <c r="AT337" s="212" t="s">
        <v>75</v>
      </c>
      <c r="AU337" s="212" t="s">
        <v>83</v>
      </c>
      <c r="AY337" s="211" t="s">
        <v>335</v>
      </c>
      <c r="BK337" s="213">
        <f>SUM(BK338:BK354)</f>
        <v>0</v>
      </c>
    </row>
    <row r="338" s="2" customFormat="1" ht="16.5" customHeight="1">
      <c r="A338" s="40"/>
      <c r="B338" s="41"/>
      <c r="C338" s="216" t="s">
        <v>737</v>
      </c>
      <c r="D338" s="216" t="s">
        <v>337</v>
      </c>
      <c r="E338" s="217" t="s">
        <v>7192</v>
      </c>
      <c r="F338" s="218" t="s">
        <v>7193</v>
      </c>
      <c r="G338" s="219" t="s">
        <v>618</v>
      </c>
      <c r="H338" s="220">
        <v>16.600000000000001</v>
      </c>
      <c r="I338" s="221"/>
      <c r="J338" s="222">
        <f>ROUND(I338*H338,2)</f>
        <v>0</v>
      </c>
      <c r="K338" s="218" t="s">
        <v>341</v>
      </c>
      <c r="L338" s="46"/>
      <c r="M338" s="223" t="s">
        <v>19</v>
      </c>
      <c r="N338" s="224" t="s">
        <v>47</v>
      </c>
      <c r="O338" s="86"/>
      <c r="P338" s="225">
        <f>O338*H338</f>
        <v>0</v>
      </c>
      <c r="Q338" s="225">
        <v>0.0064050000000000001</v>
      </c>
      <c r="R338" s="225">
        <f>Q338*H338</f>
        <v>0.10632300000000002</v>
      </c>
      <c r="S338" s="225">
        <v>0</v>
      </c>
      <c r="T338" s="225">
        <f>S338*H338</f>
        <v>0</v>
      </c>
      <c r="U338" s="226" t="s">
        <v>19</v>
      </c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R338" s="227" t="s">
        <v>447</v>
      </c>
      <c r="AT338" s="227" t="s">
        <v>337</v>
      </c>
      <c r="AU338" s="227" t="s">
        <v>85</v>
      </c>
      <c r="AY338" s="19" t="s">
        <v>335</v>
      </c>
      <c r="BE338" s="228">
        <f>IF(N338="základní",J338,0)</f>
        <v>0</v>
      </c>
      <c r="BF338" s="228">
        <f>IF(N338="snížená",J338,0)</f>
        <v>0</v>
      </c>
      <c r="BG338" s="228">
        <f>IF(N338="zákl. přenesená",J338,0)</f>
        <v>0</v>
      </c>
      <c r="BH338" s="228">
        <f>IF(N338="sníž. přenesená",J338,0)</f>
        <v>0</v>
      </c>
      <c r="BI338" s="228">
        <f>IF(N338="nulová",J338,0)</f>
        <v>0</v>
      </c>
      <c r="BJ338" s="19" t="s">
        <v>83</v>
      </c>
      <c r="BK338" s="228">
        <f>ROUND(I338*H338,2)</f>
        <v>0</v>
      </c>
      <c r="BL338" s="19" t="s">
        <v>447</v>
      </c>
      <c r="BM338" s="227" t="s">
        <v>7194</v>
      </c>
    </row>
    <row r="339" s="2" customFormat="1">
      <c r="A339" s="40"/>
      <c r="B339" s="41"/>
      <c r="C339" s="42"/>
      <c r="D339" s="229" t="s">
        <v>343</v>
      </c>
      <c r="E339" s="42"/>
      <c r="F339" s="230" t="s">
        <v>7195</v>
      </c>
      <c r="G339" s="42"/>
      <c r="H339" s="42"/>
      <c r="I339" s="231"/>
      <c r="J339" s="42"/>
      <c r="K339" s="42"/>
      <c r="L339" s="46"/>
      <c r="M339" s="232"/>
      <c r="N339" s="233"/>
      <c r="O339" s="86"/>
      <c r="P339" s="86"/>
      <c r="Q339" s="86"/>
      <c r="R339" s="86"/>
      <c r="S339" s="86"/>
      <c r="T339" s="86"/>
      <c r="U339" s="87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T339" s="19" t="s">
        <v>343</v>
      </c>
      <c r="AU339" s="19" t="s">
        <v>85</v>
      </c>
    </row>
    <row r="340" s="2" customFormat="1">
      <c r="A340" s="40"/>
      <c r="B340" s="41"/>
      <c r="C340" s="42"/>
      <c r="D340" s="234" t="s">
        <v>345</v>
      </c>
      <c r="E340" s="42"/>
      <c r="F340" s="235" t="s">
        <v>7196</v>
      </c>
      <c r="G340" s="42"/>
      <c r="H340" s="42"/>
      <c r="I340" s="231"/>
      <c r="J340" s="42"/>
      <c r="K340" s="42"/>
      <c r="L340" s="46"/>
      <c r="M340" s="232"/>
      <c r="N340" s="233"/>
      <c r="O340" s="86"/>
      <c r="P340" s="86"/>
      <c r="Q340" s="86"/>
      <c r="R340" s="86"/>
      <c r="S340" s="86"/>
      <c r="T340" s="86"/>
      <c r="U340" s="87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T340" s="19" t="s">
        <v>345</v>
      </c>
      <c r="AU340" s="19" t="s">
        <v>85</v>
      </c>
    </row>
    <row r="341" s="13" customFormat="1">
      <c r="A341" s="13"/>
      <c r="B341" s="236"/>
      <c r="C341" s="237"/>
      <c r="D341" s="229" t="s">
        <v>347</v>
      </c>
      <c r="E341" s="238" t="s">
        <v>19</v>
      </c>
      <c r="F341" s="239" t="s">
        <v>7022</v>
      </c>
      <c r="G341" s="237"/>
      <c r="H341" s="240">
        <v>16.600000000000001</v>
      </c>
      <c r="I341" s="241"/>
      <c r="J341" s="237"/>
      <c r="K341" s="237"/>
      <c r="L341" s="242"/>
      <c r="M341" s="243"/>
      <c r="N341" s="244"/>
      <c r="O341" s="244"/>
      <c r="P341" s="244"/>
      <c r="Q341" s="244"/>
      <c r="R341" s="244"/>
      <c r="S341" s="244"/>
      <c r="T341" s="244"/>
      <c r="U341" s="245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T341" s="246" t="s">
        <v>347</v>
      </c>
      <c r="AU341" s="246" t="s">
        <v>85</v>
      </c>
      <c r="AV341" s="13" t="s">
        <v>85</v>
      </c>
      <c r="AW341" s="13" t="s">
        <v>37</v>
      </c>
      <c r="AX341" s="13" t="s">
        <v>76</v>
      </c>
      <c r="AY341" s="246" t="s">
        <v>335</v>
      </c>
    </row>
    <row r="342" s="15" customFormat="1">
      <c r="A342" s="15"/>
      <c r="B342" s="267"/>
      <c r="C342" s="268"/>
      <c r="D342" s="229" t="s">
        <v>347</v>
      </c>
      <c r="E342" s="269" t="s">
        <v>19</v>
      </c>
      <c r="F342" s="270" t="s">
        <v>462</v>
      </c>
      <c r="G342" s="268"/>
      <c r="H342" s="271">
        <v>16.600000000000001</v>
      </c>
      <c r="I342" s="272"/>
      <c r="J342" s="268"/>
      <c r="K342" s="268"/>
      <c r="L342" s="273"/>
      <c r="M342" s="274"/>
      <c r="N342" s="275"/>
      <c r="O342" s="275"/>
      <c r="P342" s="275"/>
      <c r="Q342" s="275"/>
      <c r="R342" s="275"/>
      <c r="S342" s="275"/>
      <c r="T342" s="275"/>
      <c r="U342" s="276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T342" s="277" t="s">
        <v>347</v>
      </c>
      <c r="AU342" s="277" t="s">
        <v>85</v>
      </c>
      <c r="AV342" s="15" t="s">
        <v>103</v>
      </c>
      <c r="AW342" s="15" t="s">
        <v>37</v>
      </c>
      <c r="AX342" s="15" t="s">
        <v>83</v>
      </c>
      <c r="AY342" s="277" t="s">
        <v>335</v>
      </c>
    </row>
    <row r="343" s="2" customFormat="1" ht="24.15" customHeight="1">
      <c r="A343" s="40"/>
      <c r="B343" s="41"/>
      <c r="C343" s="216" t="s">
        <v>744</v>
      </c>
      <c r="D343" s="216" t="s">
        <v>337</v>
      </c>
      <c r="E343" s="217" t="s">
        <v>7197</v>
      </c>
      <c r="F343" s="218" t="s">
        <v>7198</v>
      </c>
      <c r="G343" s="219" t="s">
        <v>388</v>
      </c>
      <c r="H343" s="220">
        <v>26.399999999999999</v>
      </c>
      <c r="I343" s="221"/>
      <c r="J343" s="222">
        <f>ROUND(I343*H343,2)</f>
        <v>0</v>
      </c>
      <c r="K343" s="218" t="s">
        <v>341</v>
      </c>
      <c r="L343" s="46"/>
      <c r="M343" s="223" t="s">
        <v>19</v>
      </c>
      <c r="N343" s="224" t="s">
        <v>47</v>
      </c>
      <c r="O343" s="86"/>
      <c r="P343" s="225">
        <f>O343*H343</f>
        <v>0</v>
      </c>
      <c r="Q343" s="225">
        <v>0.033399999999999999</v>
      </c>
      <c r="R343" s="225">
        <f>Q343*H343</f>
        <v>0.88175999999999988</v>
      </c>
      <c r="S343" s="225">
        <v>0</v>
      </c>
      <c r="T343" s="225">
        <f>S343*H343</f>
        <v>0</v>
      </c>
      <c r="U343" s="226" t="s">
        <v>19</v>
      </c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R343" s="227" t="s">
        <v>447</v>
      </c>
      <c r="AT343" s="227" t="s">
        <v>337</v>
      </c>
      <c r="AU343" s="227" t="s">
        <v>85</v>
      </c>
      <c r="AY343" s="19" t="s">
        <v>335</v>
      </c>
      <c r="BE343" s="228">
        <f>IF(N343="základní",J343,0)</f>
        <v>0</v>
      </c>
      <c r="BF343" s="228">
        <f>IF(N343="snížená",J343,0)</f>
        <v>0</v>
      </c>
      <c r="BG343" s="228">
        <f>IF(N343="zákl. přenesená",J343,0)</f>
        <v>0</v>
      </c>
      <c r="BH343" s="228">
        <f>IF(N343="sníž. přenesená",J343,0)</f>
        <v>0</v>
      </c>
      <c r="BI343" s="228">
        <f>IF(N343="nulová",J343,0)</f>
        <v>0</v>
      </c>
      <c r="BJ343" s="19" t="s">
        <v>83</v>
      </c>
      <c r="BK343" s="228">
        <f>ROUND(I343*H343,2)</f>
        <v>0</v>
      </c>
      <c r="BL343" s="19" t="s">
        <v>447</v>
      </c>
      <c r="BM343" s="227" t="s">
        <v>7199</v>
      </c>
    </row>
    <row r="344" s="2" customFormat="1">
      <c r="A344" s="40"/>
      <c r="B344" s="41"/>
      <c r="C344" s="42"/>
      <c r="D344" s="229" t="s">
        <v>343</v>
      </c>
      <c r="E344" s="42"/>
      <c r="F344" s="230" t="s">
        <v>7200</v>
      </c>
      <c r="G344" s="42"/>
      <c r="H344" s="42"/>
      <c r="I344" s="231"/>
      <c r="J344" s="42"/>
      <c r="K344" s="42"/>
      <c r="L344" s="46"/>
      <c r="M344" s="232"/>
      <c r="N344" s="233"/>
      <c r="O344" s="86"/>
      <c r="P344" s="86"/>
      <c r="Q344" s="86"/>
      <c r="R344" s="86"/>
      <c r="S344" s="86"/>
      <c r="T344" s="86"/>
      <c r="U344" s="87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T344" s="19" t="s">
        <v>343</v>
      </c>
      <c r="AU344" s="19" t="s">
        <v>85</v>
      </c>
    </row>
    <row r="345" s="2" customFormat="1">
      <c r="A345" s="40"/>
      <c r="B345" s="41"/>
      <c r="C345" s="42"/>
      <c r="D345" s="234" t="s">
        <v>345</v>
      </c>
      <c r="E345" s="42"/>
      <c r="F345" s="235" t="s">
        <v>7201</v>
      </c>
      <c r="G345" s="42"/>
      <c r="H345" s="42"/>
      <c r="I345" s="231"/>
      <c r="J345" s="42"/>
      <c r="K345" s="42"/>
      <c r="L345" s="46"/>
      <c r="M345" s="232"/>
      <c r="N345" s="233"/>
      <c r="O345" s="86"/>
      <c r="P345" s="86"/>
      <c r="Q345" s="86"/>
      <c r="R345" s="86"/>
      <c r="S345" s="86"/>
      <c r="T345" s="86"/>
      <c r="U345" s="87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T345" s="19" t="s">
        <v>345</v>
      </c>
      <c r="AU345" s="19" t="s">
        <v>85</v>
      </c>
    </row>
    <row r="346" s="13" customFormat="1">
      <c r="A346" s="13"/>
      <c r="B346" s="236"/>
      <c r="C346" s="237"/>
      <c r="D346" s="229" t="s">
        <v>347</v>
      </c>
      <c r="E346" s="238" t="s">
        <v>19</v>
      </c>
      <c r="F346" s="239" t="s">
        <v>7202</v>
      </c>
      <c r="G346" s="237"/>
      <c r="H346" s="240">
        <v>26.399999999999999</v>
      </c>
      <c r="I346" s="241"/>
      <c r="J346" s="237"/>
      <c r="K346" s="237"/>
      <c r="L346" s="242"/>
      <c r="M346" s="243"/>
      <c r="N346" s="244"/>
      <c r="O346" s="244"/>
      <c r="P346" s="244"/>
      <c r="Q346" s="244"/>
      <c r="R346" s="244"/>
      <c r="S346" s="244"/>
      <c r="T346" s="244"/>
      <c r="U346" s="245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T346" s="246" t="s">
        <v>347</v>
      </c>
      <c r="AU346" s="246" t="s">
        <v>85</v>
      </c>
      <c r="AV346" s="13" t="s">
        <v>85</v>
      </c>
      <c r="AW346" s="13" t="s">
        <v>37</v>
      </c>
      <c r="AX346" s="13" t="s">
        <v>76</v>
      </c>
      <c r="AY346" s="246" t="s">
        <v>335</v>
      </c>
    </row>
    <row r="347" s="15" customFormat="1">
      <c r="A347" s="15"/>
      <c r="B347" s="267"/>
      <c r="C347" s="268"/>
      <c r="D347" s="229" t="s">
        <v>347</v>
      </c>
      <c r="E347" s="269" t="s">
        <v>19</v>
      </c>
      <c r="F347" s="270" t="s">
        <v>462</v>
      </c>
      <c r="G347" s="268"/>
      <c r="H347" s="271">
        <v>26.399999999999999</v>
      </c>
      <c r="I347" s="272"/>
      <c r="J347" s="268"/>
      <c r="K347" s="268"/>
      <c r="L347" s="273"/>
      <c r="M347" s="274"/>
      <c r="N347" s="275"/>
      <c r="O347" s="275"/>
      <c r="P347" s="275"/>
      <c r="Q347" s="275"/>
      <c r="R347" s="275"/>
      <c r="S347" s="275"/>
      <c r="T347" s="275"/>
      <c r="U347" s="276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T347" s="277" t="s">
        <v>347</v>
      </c>
      <c r="AU347" s="277" t="s">
        <v>85</v>
      </c>
      <c r="AV347" s="15" t="s">
        <v>103</v>
      </c>
      <c r="AW347" s="15" t="s">
        <v>37</v>
      </c>
      <c r="AX347" s="15" t="s">
        <v>83</v>
      </c>
      <c r="AY347" s="277" t="s">
        <v>335</v>
      </c>
    </row>
    <row r="348" s="2" customFormat="1" ht="16.5" customHeight="1">
      <c r="A348" s="40"/>
      <c r="B348" s="41"/>
      <c r="C348" s="257" t="s">
        <v>769</v>
      </c>
      <c r="D348" s="257" t="s">
        <v>395</v>
      </c>
      <c r="E348" s="258" t="s">
        <v>7203</v>
      </c>
      <c r="F348" s="259" t="s">
        <v>7204</v>
      </c>
      <c r="G348" s="260" t="s">
        <v>388</v>
      </c>
      <c r="H348" s="261">
        <v>29.039999999999999</v>
      </c>
      <c r="I348" s="262"/>
      <c r="J348" s="263">
        <f>ROUND(I348*H348,2)</f>
        <v>0</v>
      </c>
      <c r="K348" s="259" t="s">
        <v>341</v>
      </c>
      <c r="L348" s="264"/>
      <c r="M348" s="265" t="s">
        <v>19</v>
      </c>
      <c r="N348" s="266" t="s">
        <v>47</v>
      </c>
      <c r="O348" s="86"/>
      <c r="P348" s="225">
        <f>O348*H348</f>
        <v>0</v>
      </c>
      <c r="Q348" s="225">
        <v>0.035400000000000001</v>
      </c>
      <c r="R348" s="225">
        <f>Q348*H348</f>
        <v>1.028016</v>
      </c>
      <c r="S348" s="225">
        <v>0</v>
      </c>
      <c r="T348" s="225">
        <f>S348*H348</f>
        <v>0</v>
      </c>
      <c r="U348" s="226" t="s">
        <v>19</v>
      </c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R348" s="227" t="s">
        <v>565</v>
      </c>
      <c r="AT348" s="227" t="s">
        <v>395</v>
      </c>
      <c r="AU348" s="227" t="s">
        <v>85</v>
      </c>
      <c r="AY348" s="19" t="s">
        <v>335</v>
      </c>
      <c r="BE348" s="228">
        <f>IF(N348="základní",J348,0)</f>
        <v>0</v>
      </c>
      <c r="BF348" s="228">
        <f>IF(N348="snížená",J348,0)</f>
        <v>0</v>
      </c>
      <c r="BG348" s="228">
        <f>IF(N348="zákl. přenesená",J348,0)</f>
        <v>0</v>
      </c>
      <c r="BH348" s="228">
        <f>IF(N348="sníž. přenesená",J348,0)</f>
        <v>0</v>
      </c>
      <c r="BI348" s="228">
        <f>IF(N348="nulová",J348,0)</f>
        <v>0</v>
      </c>
      <c r="BJ348" s="19" t="s">
        <v>83</v>
      </c>
      <c r="BK348" s="228">
        <f>ROUND(I348*H348,2)</f>
        <v>0</v>
      </c>
      <c r="BL348" s="19" t="s">
        <v>447</v>
      </c>
      <c r="BM348" s="227" t="s">
        <v>7205</v>
      </c>
    </row>
    <row r="349" s="2" customFormat="1">
      <c r="A349" s="40"/>
      <c r="B349" s="41"/>
      <c r="C349" s="42"/>
      <c r="D349" s="229" t="s">
        <v>343</v>
      </c>
      <c r="E349" s="42"/>
      <c r="F349" s="230" t="s">
        <v>7204</v>
      </c>
      <c r="G349" s="42"/>
      <c r="H349" s="42"/>
      <c r="I349" s="231"/>
      <c r="J349" s="42"/>
      <c r="K349" s="42"/>
      <c r="L349" s="46"/>
      <c r="M349" s="232"/>
      <c r="N349" s="233"/>
      <c r="O349" s="86"/>
      <c r="P349" s="86"/>
      <c r="Q349" s="86"/>
      <c r="R349" s="86"/>
      <c r="S349" s="86"/>
      <c r="T349" s="86"/>
      <c r="U349" s="87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T349" s="19" t="s">
        <v>343</v>
      </c>
      <c r="AU349" s="19" t="s">
        <v>85</v>
      </c>
    </row>
    <row r="350" s="13" customFormat="1">
      <c r="A350" s="13"/>
      <c r="B350" s="236"/>
      <c r="C350" s="237"/>
      <c r="D350" s="229" t="s">
        <v>347</v>
      </c>
      <c r="E350" s="238" t="s">
        <v>19</v>
      </c>
      <c r="F350" s="239" t="s">
        <v>7206</v>
      </c>
      <c r="G350" s="237"/>
      <c r="H350" s="240">
        <v>29.039999999999999</v>
      </c>
      <c r="I350" s="241"/>
      <c r="J350" s="237"/>
      <c r="K350" s="237"/>
      <c r="L350" s="242"/>
      <c r="M350" s="243"/>
      <c r="N350" s="244"/>
      <c r="O350" s="244"/>
      <c r="P350" s="244"/>
      <c r="Q350" s="244"/>
      <c r="R350" s="244"/>
      <c r="S350" s="244"/>
      <c r="T350" s="244"/>
      <c r="U350" s="245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T350" s="246" t="s">
        <v>347</v>
      </c>
      <c r="AU350" s="246" t="s">
        <v>85</v>
      </c>
      <c r="AV350" s="13" t="s">
        <v>85</v>
      </c>
      <c r="AW350" s="13" t="s">
        <v>37</v>
      </c>
      <c r="AX350" s="13" t="s">
        <v>76</v>
      </c>
      <c r="AY350" s="246" t="s">
        <v>335</v>
      </c>
    </row>
    <row r="351" s="15" customFormat="1">
      <c r="A351" s="15"/>
      <c r="B351" s="267"/>
      <c r="C351" s="268"/>
      <c r="D351" s="229" t="s">
        <v>347</v>
      </c>
      <c r="E351" s="269" t="s">
        <v>19</v>
      </c>
      <c r="F351" s="270" t="s">
        <v>462</v>
      </c>
      <c r="G351" s="268"/>
      <c r="H351" s="271">
        <v>29.039999999999999</v>
      </c>
      <c r="I351" s="272"/>
      <c r="J351" s="268"/>
      <c r="K351" s="268"/>
      <c r="L351" s="273"/>
      <c r="M351" s="274"/>
      <c r="N351" s="275"/>
      <c r="O351" s="275"/>
      <c r="P351" s="275"/>
      <c r="Q351" s="275"/>
      <c r="R351" s="275"/>
      <c r="S351" s="275"/>
      <c r="T351" s="275"/>
      <c r="U351" s="276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T351" s="277" t="s">
        <v>347</v>
      </c>
      <c r="AU351" s="277" t="s">
        <v>85</v>
      </c>
      <c r="AV351" s="15" t="s">
        <v>103</v>
      </c>
      <c r="AW351" s="15" t="s">
        <v>37</v>
      </c>
      <c r="AX351" s="15" t="s">
        <v>83</v>
      </c>
      <c r="AY351" s="277" t="s">
        <v>335</v>
      </c>
    </row>
    <row r="352" s="2" customFormat="1" ht="16.5" customHeight="1">
      <c r="A352" s="40"/>
      <c r="B352" s="41"/>
      <c r="C352" s="216" t="s">
        <v>2533</v>
      </c>
      <c r="D352" s="216" t="s">
        <v>337</v>
      </c>
      <c r="E352" s="217" t="s">
        <v>7207</v>
      </c>
      <c r="F352" s="218" t="s">
        <v>7208</v>
      </c>
      <c r="G352" s="219" t="s">
        <v>364</v>
      </c>
      <c r="H352" s="220">
        <v>2.016</v>
      </c>
      <c r="I352" s="221"/>
      <c r="J352" s="222">
        <f>ROUND(I352*H352,2)</f>
        <v>0</v>
      </c>
      <c r="K352" s="218" t="s">
        <v>341</v>
      </c>
      <c r="L352" s="46"/>
      <c r="M352" s="223" t="s">
        <v>19</v>
      </c>
      <c r="N352" s="224" t="s">
        <v>47</v>
      </c>
      <c r="O352" s="86"/>
      <c r="P352" s="225">
        <f>O352*H352</f>
        <v>0</v>
      </c>
      <c r="Q352" s="225">
        <v>0</v>
      </c>
      <c r="R352" s="225">
        <f>Q352*H352</f>
        <v>0</v>
      </c>
      <c r="S352" s="225">
        <v>0</v>
      </c>
      <c r="T352" s="225">
        <f>S352*H352</f>
        <v>0</v>
      </c>
      <c r="U352" s="226" t="s">
        <v>19</v>
      </c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R352" s="227" t="s">
        <v>447</v>
      </c>
      <c r="AT352" s="227" t="s">
        <v>337</v>
      </c>
      <c r="AU352" s="227" t="s">
        <v>85</v>
      </c>
      <c r="AY352" s="19" t="s">
        <v>335</v>
      </c>
      <c r="BE352" s="228">
        <f>IF(N352="základní",J352,0)</f>
        <v>0</v>
      </c>
      <c r="BF352" s="228">
        <f>IF(N352="snížená",J352,0)</f>
        <v>0</v>
      </c>
      <c r="BG352" s="228">
        <f>IF(N352="zákl. přenesená",J352,0)</f>
        <v>0</v>
      </c>
      <c r="BH352" s="228">
        <f>IF(N352="sníž. přenesená",J352,0)</f>
        <v>0</v>
      </c>
      <c r="BI352" s="228">
        <f>IF(N352="nulová",J352,0)</f>
        <v>0</v>
      </c>
      <c r="BJ352" s="19" t="s">
        <v>83</v>
      </c>
      <c r="BK352" s="228">
        <f>ROUND(I352*H352,2)</f>
        <v>0</v>
      </c>
      <c r="BL352" s="19" t="s">
        <v>447</v>
      </c>
      <c r="BM352" s="227" t="s">
        <v>7209</v>
      </c>
    </row>
    <row r="353" s="2" customFormat="1">
      <c r="A353" s="40"/>
      <c r="B353" s="41"/>
      <c r="C353" s="42"/>
      <c r="D353" s="229" t="s">
        <v>343</v>
      </c>
      <c r="E353" s="42"/>
      <c r="F353" s="230" t="s">
        <v>7210</v>
      </c>
      <c r="G353" s="42"/>
      <c r="H353" s="42"/>
      <c r="I353" s="231"/>
      <c r="J353" s="42"/>
      <c r="K353" s="42"/>
      <c r="L353" s="46"/>
      <c r="M353" s="232"/>
      <c r="N353" s="233"/>
      <c r="O353" s="86"/>
      <c r="P353" s="86"/>
      <c r="Q353" s="86"/>
      <c r="R353" s="86"/>
      <c r="S353" s="86"/>
      <c r="T353" s="86"/>
      <c r="U353" s="87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T353" s="19" t="s">
        <v>343</v>
      </c>
      <c r="AU353" s="19" t="s">
        <v>85</v>
      </c>
    </row>
    <row r="354" s="2" customFormat="1">
      <c r="A354" s="40"/>
      <c r="B354" s="41"/>
      <c r="C354" s="42"/>
      <c r="D354" s="234" t="s">
        <v>345</v>
      </c>
      <c r="E354" s="42"/>
      <c r="F354" s="235" t="s">
        <v>7211</v>
      </c>
      <c r="G354" s="42"/>
      <c r="H354" s="42"/>
      <c r="I354" s="231"/>
      <c r="J354" s="42"/>
      <c r="K354" s="42"/>
      <c r="L354" s="46"/>
      <c r="M354" s="293"/>
      <c r="N354" s="294"/>
      <c r="O354" s="295"/>
      <c r="P354" s="295"/>
      <c r="Q354" s="295"/>
      <c r="R354" s="295"/>
      <c r="S354" s="295"/>
      <c r="T354" s="295"/>
      <c r="U354" s="296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T354" s="19" t="s">
        <v>345</v>
      </c>
      <c r="AU354" s="19" t="s">
        <v>85</v>
      </c>
    </row>
    <row r="355" s="2" customFormat="1" ht="6.96" customHeight="1">
      <c r="A355" s="40"/>
      <c r="B355" s="61"/>
      <c r="C355" s="62"/>
      <c r="D355" s="62"/>
      <c r="E355" s="62"/>
      <c r="F355" s="62"/>
      <c r="G355" s="62"/>
      <c r="H355" s="62"/>
      <c r="I355" s="62"/>
      <c r="J355" s="62"/>
      <c r="K355" s="62"/>
      <c r="L355" s="46"/>
      <c r="M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</row>
  </sheetData>
  <sheetProtection sheet="1" autoFilter="0" formatColumns="0" formatRows="0" objects="1" scenarios="1" spinCount="100000" saltValue="dbpiz0dDS/FprOo9PWvX+CXViF+V1tWJWIQeCqQeGgniQLjv/SCZqdyY7/QEDT+Z4m7JqRXXx0J8TsR82UTQpg==" hashValue="KbB+0RCLv8hrCKB/SDzauXGPl0M1dFxrJrZqEjYA8C2b+W5dHY/skkTb4XrTTUwnIDUMAM5N2Y2CZ2/9yzutOw==" algorithmName="SHA-512" password="B0A8"/>
  <autoFilter ref="C89:K354"/>
  <mergeCells count="9">
    <mergeCell ref="E7:H7"/>
    <mergeCell ref="E9:H9"/>
    <mergeCell ref="E18:H18"/>
    <mergeCell ref="E27:H27"/>
    <mergeCell ref="E48:H48"/>
    <mergeCell ref="E50:H50"/>
    <mergeCell ref="E80:H80"/>
    <mergeCell ref="E82:H82"/>
    <mergeCell ref="L2:V2"/>
  </mergeCells>
  <hyperlinks>
    <hyperlink ref="F98" r:id="rId1" display="https://podminky.urs.cz/item/CS_URS_2022_02/121151103"/>
    <hyperlink ref="F106" r:id="rId2" display="https://podminky.urs.cz/item/CS_URS_2022_02/131251103"/>
    <hyperlink ref="F111" r:id="rId3" display="https://podminky.urs.cz/item/CS_URS_2022_02/162351103"/>
    <hyperlink ref="F117" r:id="rId4" display="https://podminky.urs.cz/item/CS_URS_2022_02/162751117"/>
    <hyperlink ref="F122" r:id="rId5" display="https://podminky.urs.cz/item/CS_URS_2022_02/162751119"/>
    <hyperlink ref="F127" r:id="rId6" display="https://podminky.urs.cz/item/CS_URS_2022_02/167151101"/>
    <hyperlink ref="F130" r:id="rId7" display="https://podminky.urs.cz/item/CS_URS_2022_02/171152121"/>
    <hyperlink ref="F139" r:id="rId8" display="https://podminky.urs.cz/item/CS_URS_2022_02/171201221"/>
    <hyperlink ref="F144" r:id="rId9" display="https://podminky.urs.cz/item/CS_URS_2022_02/171251201"/>
    <hyperlink ref="F147" r:id="rId10" display="https://podminky.urs.cz/item/CS_URS_2022_02/174151101"/>
    <hyperlink ref="F152" r:id="rId11" display="https://podminky.urs.cz/item/CS_URS_2022_02/181411132"/>
    <hyperlink ref="F158" r:id="rId12" display="https://podminky.urs.cz/item/CS_URS_2022_02/182303112"/>
    <hyperlink ref="F165" r:id="rId13" display="https://podminky.urs.cz/item/CS_URS_2022_02/181351003"/>
    <hyperlink ref="F171" r:id="rId14" display="https://podminky.urs.cz/item/CS_URS_2022_02/181951111"/>
    <hyperlink ref="F175" r:id="rId15" display="https://podminky.urs.cz/item/CS_URS_2022_02/273313511"/>
    <hyperlink ref="F184" r:id="rId16" display="https://podminky.urs.cz/item/CS_URS_2022_02/348171112"/>
    <hyperlink ref="F195" r:id="rId17" display="https://podminky.urs.cz/item/CS_URS_2022_02/380326332"/>
    <hyperlink ref="F214" r:id="rId18" display="https://podminky.urs.cz/item/CS_URS_2022_02/380356231"/>
    <hyperlink ref="F233" r:id="rId19" display="https://podminky.urs.cz/item/CS_URS_2022_02/380356232"/>
    <hyperlink ref="F236" r:id="rId20" display="https://podminky.urs.cz/item/CS_URS_2022_02/380361006"/>
    <hyperlink ref="F247" r:id="rId21" display="https://podminky.urs.cz/item/CS_URS_2022_02/852261122"/>
    <hyperlink ref="F254" r:id="rId22" display="https://podminky.urs.cz/item/CS_URS_2022_02/857262122"/>
    <hyperlink ref="F261" r:id="rId23" display="https://podminky.urs.cz/item/CS_URS_2022_02/871214201"/>
    <hyperlink ref="F266" r:id="rId24" display="https://podminky.urs.cz/item/CS_URS_2022_02/871224201"/>
    <hyperlink ref="F275" r:id="rId25" display="https://podminky.urs.cz/item/CS_URS_2022_02/871275211"/>
    <hyperlink ref="F278" r:id="rId26" display="https://podminky.urs.cz/item/CS_URS_2022_02/871315241"/>
    <hyperlink ref="F281" r:id="rId27" display="https://podminky.urs.cz/item/CS_URS_2022_02/871365241"/>
    <hyperlink ref="F284" r:id="rId28" display="https://podminky.urs.cz/item/CS_URS_2022_02/877185201"/>
    <hyperlink ref="F291" r:id="rId29" display="https://podminky.urs.cz/item/CS_URS_2022_02/877215201"/>
    <hyperlink ref="F298" r:id="rId30" display="https://podminky.urs.cz/item/CS_URS_2022_02/877215210"/>
    <hyperlink ref="F309" r:id="rId31" display="https://podminky.urs.cz/item/CS_URS_2022_02/899623181"/>
    <hyperlink ref="F316" r:id="rId32" display="https://podminky.urs.cz/item/CS_URS_2022_02/935113111"/>
    <hyperlink ref="F324" r:id="rId33" display="https://podminky.urs.cz/item/CS_URS_2022_02/998142251"/>
    <hyperlink ref="F329" r:id="rId34" display="https://podminky.urs.cz/item/CS_URS_2022_02/711111001"/>
    <hyperlink ref="F336" r:id="rId35" display="https://podminky.urs.cz/item/CS_URS_2022_02/998711102"/>
    <hyperlink ref="F340" r:id="rId36" display="https://podminky.urs.cz/item/CS_URS_2022_02/781491511"/>
    <hyperlink ref="F345" r:id="rId37" display="https://podminky.urs.cz/item/CS_URS_2022_02/781731112"/>
    <hyperlink ref="F354" r:id="rId38" display="https://podminky.urs.cz/item/CS_URS_2022_02/998781102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39"/>
</worksheet>
</file>

<file path=xl/worksheets/sheet2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4.16016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158</v>
      </c>
    </row>
    <row r="3" s="1" customFormat="1" ht="6.96" customHeight="1"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22"/>
      <c r="AT3" s="19" t="s">
        <v>85</v>
      </c>
    </row>
    <row r="4" s="1" customFormat="1" ht="24.96" customHeight="1">
      <c r="B4" s="22"/>
      <c r="D4" s="144" t="s">
        <v>174</v>
      </c>
      <c r="L4" s="22"/>
      <c r="M4" s="145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6" t="s">
        <v>16</v>
      </c>
      <c r="L6" s="22"/>
    </row>
    <row r="7" s="1" customFormat="1" ht="26.25" customHeight="1">
      <c r="B7" s="22"/>
      <c r="E7" s="147" t="str">
        <f>'Rekapitulace stavby'!K6</f>
        <v>PROJEKT NA STAVBU HALY PRO DEPONACI SILNIČNÍCH VOZIDEL JHV VE VOZOVNĚ STŘEŠOVICE</v>
      </c>
      <c r="F7" s="146"/>
      <c r="G7" s="146"/>
      <c r="H7" s="146"/>
      <c r="L7" s="22"/>
    </row>
    <row r="8" s="2" customFormat="1" ht="12" customHeight="1">
      <c r="A8" s="40"/>
      <c r="B8" s="46"/>
      <c r="C8" s="40"/>
      <c r="D8" s="146" t="s">
        <v>187</v>
      </c>
      <c r="E8" s="40"/>
      <c r="F8" s="40"/>
      <c r="G8" s="40"/>
      <c r="H8" s="40"/>
      <c r="I8" s="40"/>
      <c r="J8" s="40"/>
      <c r="K8" s="40"/>
      <c r="L8" s="148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</row>
    <row r="9" s="2" customFormat="1" ht="16.5" customHeight="1">
      <c r="A9" s="40"/>
      <c r="B9" s="46"/>
      <c r="C9" s="40"/>
      <c r="D9" s="40"/>
      <c r="E9" s="149" t="s">
        <v>7212</v>
      </c>
      <c r="F9" s="40"/>
      <c r="G9" s="40"/>
      <c r="H9" s="40"/>
      <c r="I9" s="40"/>
      <c r="J9" s="40"/>
      <c r="K9" s="40"/>
      <c r="L9" s="148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="2" customFormat="1">
      <c r="A10" s="40"/>
      <c r="B10" s="46"/>
      <c r="C10" s="40"/>
      <c r="D10" s="40"/>
      <c r="E10" s="40"/>
      <c r="F10" s="40"/>
      <c r="G10" s="40"/>
      <c r="H10" s="40"/>
      <c r="I10" s="40"/>
      <c r="J10" s="40"/>
      <c r="K10" s="40"/>
      <c r="L10" s="148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="2" customFormat="1" ht="12" customHeight="1">
      <c r="A11" s="40"/>
      <c r="B11" s="46"/>
      <c r="C11" s="40"/>
      <c r="D11" s="146" t="s">
        <v>18</v>
      </c>
      <c r="E11" s="40"/>
      <c r="F11" s="135" t="s">
        <v>19</v>
      </c>
      <c r="G11" s="40"/>
      <c r="H11" s="40"/>
      <c r="I11" s="146" t="s">
        <v>20</v>
      </c>
      <c r="J11" s="135" t="s">
        <v>19</v>
      </c>
      <c r="K11" s="40"/>
      <c r="L11" s="148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 ht="12" customHeight="1">
      <c r="A12" s="40"/>
      <c r="B12" s="46"/>
      <c r="C12" s="40"/>
      <c r="D12" s="146" t="s">
        <v>21</v>
      </c>
      <c r="E12" s="40"/>
      <c r="F12" s="135" t="s">
        <v>22</v>
      </c>
      <c r="G12" s="40"/>
      <c r="H12" s="40"/>
      <c r="I12" s="146" t="s">
        <v>23</v>
      </c>
      <c r="J12" s="150" t="str">
        <f>'Rekapitulace stavby'!AN8</f>
        <v>30. 1. 2023</v>
      </c>
      <c r="K12" s="40"/>
      <c r="L12" s="148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0.8" customHeight="1">
      <c r="A13" s="40"/>
      <c r="B13" s="46"/>
      <c r="C13" s="40"/>
      <c r="D13" s="40"/>
      <c r="E13" s="40"/>
      <c r="F13" s="40"/>
      <c r="G13" s="40"/>
      <c r="H13" s="40"/>
      <c r="I13" s="40"/>
      <c r="J13" s="40"/>
      <c r="K13" s="40"/>
      <c r="L13" s="148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 ht="12" customHeight="1">
      <c r="A14" s="40"/>
      <c r="B14" s="46"/>
      <c r="C14" s="40"/>
      <c r="D14" s="146" t="s">
        <v>25</v>
      </c>
      <c r="E14" s="40"/>
      <c r="F14" s="40"/>
      <c r="G14" s="40"/>
      <c r="H14" s="40"/>
      <c r="I14" s="146" t="s">
        <v>26</v>
      </c>
      <c r="J14" s="135" t="s">
        <v>27</v>
      </c>
      <c r="K14" s="40"/>
      <c r="L14" s="148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8" customHeight="1">
      <c r="A15" s="40"/>
      <c r="B15" s="46"/>
      <c r="C15" s="40"/>
      <c r="D15" s="40"/>
      <c r="E15" s="135" t="s">
        <v>28</v>
      </c>
      <c r="F15" s="40"/>
      <c r="G15" s="40"/>
      <c r="H15" s="40"/>
      <c r="I15" s="146" t="s">
        <v>29</v>
      </c>
      <c r="J15" s="135" t="s">
        <v>30</v>
      </c>
      <c r="K15" s="40"/>
      <c r="L15" s="148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6.96" customHeight="1">
      <c r="A16" s="40"/>
      <c r="B16" s="46"/>
      <c r="C16" s="40"/>
      <c r="D16" s="40"/>
      <c r="E16" s="40"/>
      <c r="F16" s="40"/>
      <c r="G16" s="40"/>
      <c r="H16" s="40"/>
      <c r="I16" s="40"/>
      <c r="J16" s="40"/>
      <c r="K16" s="40"/>
      <c r="L16" s="148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2" customHeight="1">
      <c r="A17" s="40"/>
      <c r="B17" s="46"/>
      <c r="C17" s="40"/>
      <c r="D17" s="146" t="s">
        <v>31</v>
      </c>
      <c r="E17" s="40"/>
      <c r="F17" s="40"/>
      <c r="G17" s="40"/>
      <c r="H17" s="40"/>
      <c r="I17" s="146" t="s">
        <v>26</v>
      </c>
      <c r="J17" s="35" t="str">
        <f>'Rekapitulace stavby'!AN13</f>
        <v>Vyplň údaj</v>
      </c>
      <c r="K17" s="40"/>
      <c r="L17" s="148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18" customHeight="1">
      <c r="A18" s="40"/>
      <c r="B18" s="46"/>
      <c r="C18" s="40"/>
      <c r="D18" s="40"/>
      <c r="E18" s="35" t="str">
        <f>'Rekapitulace stavby'!E14</f>
        <v>Vyplň údaj</v>
      </c>
      <c r="F18" s="135"/>
      <c r="G18" s="135"/>
      <c r="H18" s="135"/>
      <c r="I18" s="146" t="s">
        <v>29</v>
      </c>
      <c r="J18" s="35" t="str">
        <f>'Rekapitulace stavby'!AN14</f>
        <v>Vyplň údaj</v>
      </c>
      <c r="K18" s="40"/>
      <c r="L18" s="148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6.96" customHeight="1">
      <c r="A19" s="40"/>
      <c r="B19" s="46"/>
      <c r="C19" s="40"/>
      <c r="D19" s="40"/>
      <c r="E19" s="40"/>
      <c r="F19" s="40"/>
      <c r="G19" s="40"/>
      <c r="H19" s="40"/>
      <c r="I19" s="40"/>
      <c r="J19" s="40"/>
      <c r="K19" s="40"/>
      <c r="L19" s="148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12" customHeight="1">
      <c r="A20" s="40"/>
      <c r="B20" s="46"/>
      <c r="C20" s="40"/>
      <c r="D20" s="146" t="s">
        <v>33</v>
      </c>
      <c r="E20" s="40"/>
      <c r="F20" s="40"/>
      <c r="G20" s="40"/>
      <c r="H20" s="40"/>
      <c r="I20" s="146" t="s">
        <v>26</v>
      </c>
      <c r="J20" s="135" t="s">
        <v>34</v>
      </c>
      <c r="K20" s="40"/>
      <c r="L20" s="148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18" customHeight="1">
      <c r="A21" s="40"/>
      <c r="B21" s="46"/>
      <c r="C21" s="40"/>
      <c r="D21" s="40"/>
      <c r="E21" s="135" t="s">
        <v>35</v>
      </c>
      <c r="F21" s="40"/>
      <c r="G21" s="40"/>
      <c r="H21" s="40"/>
      <c r="I21" s="146" t="s">
        <v>29</v>
      </c>
      <c r="J21" s="135" t="s">
        <v>36</v>
      </c>
      <c r="K21" s="40"/>
      <c r="L21" s="148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6.96" customHeight="1">
      <c r="A22" s="40"/>
      <c r="B22" s="46"/>
      <c r="C22" s="40"/>
      <c r="D22" s="40"/>
      <c r="E22" s="40"/>
      <c r="F22" s="40"/>
      <c r="G22" s="40"/>
      <c r="H22" s="40"/>
      <c r="I22" s="40"/>
      <c r="J22" s="40"/>
      <c r="K22" s="40"/>
      <c r="L22" s="148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12" customHeight="1">
      <c r="A23" s="40"/>
      <c r="B23" s="46"/>
      <c r="C23" s="40"/>
      <c r="D23" s="146" t="s">
        <v>38</v>
      </c>
      <c r="E23" s="40"/>
      <c r="F23" s="40"/>
      <c r="G23" s="40"/>
      <c r="H23" s="40"/>
      <c r="I23" s="146" t="s">
        <v>26</v>
      </c>
      <c r="J23" s="135" t="str">
        <f>IF('Rekapitulace stavby'!AN19="","",'Rekapitulace stavby'!AN19)</f>
        <v/>
      </c>
      <c r="K23" s="40"/>
      <c r="L23" s="148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18" customHeight="1">
      <c r="A24" s="40"/>
      <c r="B24" s="46"/>
      <c r="C24" s="40"/>
      <c r="D24" s="40"/>
      <c r="E24" s="135" t="str">
        <f>IF('Rekapitulace stavby'!E20="","",'Rekapitulace stavby'!E20)</f>
        <v>Tomáš Krhutek</v>
      </c>
      <c r="F24" s="40"/>
      <c r="G24" s="40"/>
      <c r="H24" s="40"/>
      <c r="I24" s="146" t="s">
        <v>29</v>
      </c>
      <c r="J24" s="135" t="str">
        <f>IF('Rekapitulace stavby'!AN20="","",'Rekapitulace stavby'!AN20)</f>
        <v/>
      </c>
      <c r="K24" s="40"/>
      <c r="L24" s="148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6.96" customHeight="1">
      <c r="A25" s="40"/>
      <c r="B25" s="46"/>
      <c r="C25" s="40"/>
      <c r="D25" s="40"/>
      <c r="E25" s="40"/>
      <c r="F25" s="40"/>
      <c r="G25" s="40"/>
      <c r="H25" s="40"/>
      <c r="I25" s="40"/>
      <c r="J25" s="40"/>
      <c r="K25" s="40"/>
      <c r="L25" s="148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12" customHeight="1">
      <c r="A26" s="40"/>
      <c r="B26" s="46"/>
      <c r="C26" s="40"/>
      <c r="D26" s="146" t="s">
        <v>40</v>
      </c>
      <c r="E26" s="40"/>
      <c r="F26" s="40"/>
      <c r="G26" s="40"/>
      <c r="H26" s="40"/>
      <c r="I26" s="40"/>
      <c r="J26" s="40"/>
      <c r="K26" s="40"/>
      <c r="L26" s="148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8" customFormat="1" ht="16.5" customHeight="1">
      <c r="A27" s="151"/>
      <c r="B27" s="152"/>
      <c r="C27" s="151"/>
      <c r="D27" s="151"/>
      <c r="E27" s="153" t="s">
        <v>19</v>
      </c>
      <c r="F27" s="153"/>
      <c r="G27" s="153"/>
      <c r="H27" s="153"/>
      <c r="I27" s="151"/>
      <c r="J27" s="151"/>
      <c r="K27" s="151"/>
      <c r="L27" s="154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</row>
    <row r="28" s="2" customFormat="1" ht="6.96" customHeight="1">
      <c r="A28" s="40"/>
      <c r="B28" s="46"/>
      <c r="C28" s="40"/>
      <c r="D28" s="40"/>
      <c r="E28" s="40"/>
      <c r="F28" s="40"/>
      <c r="G28" s="40"/>
      <c r="H28" s="40"/>
      <c r="I28" s="40"/>
      <c r="J28" s="40"/>
      <c r="K28" s="40"/>
      <c r="L28" s="148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2" customFormat="1" ht="6.96" customHeight="1">
      <c r="A29" s="40"/>
      <c r="B29" s="46"/>
      <c r="C29" s="40"/>
      <c r="D29" s="156"/>
      <c r="E29" s="156"/>
      <c r="F29" s="156"/>
      <c r="G29" s="156"/>
      <c r="H29" s="156"/>
      <c r="I29" s="156"/>
      <c r="J29" s="156"/>
      <c r="K29" s="156"/>
      <c r="L29" s="148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s="2" customFormat="1" ht="25.44" customHeight="1">
      <c r="A30" s="40"/>
      <c r="B30" s="46"/>
      <c r="C30" s="40"/>
      <c r="D30" s="157" t="s">
        <v>42</v>
      </c>
      <c r="E30" s="40"/>
      <c r="F30" s="40"/>
      <c r="G30" s="40"/>
      <c r="H30" s="40"/>
      <c r="I30" s="40"/>
      <c r="J30" s="158">
        <f>ROUND(J89, 2)</f>
        <v>0</v>
      </c>
      <c r="K30" s="40"/>
      <c r="L30" s="148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2" customFormat="1" ht="6.96" customHeight="1">
      <c r="A31" s="40"/>
      <c r="B31" s="46"/>
      <c r="C31" s="40"/>
      <c r="D31" s="156"/>
      <c r="E31" s="156"/>
      <c r="F31" s="156"/>
      <c r="G31" s="156"/>
      <c r="H31" s="156"/>
      <c r="I31" s="156"/>
      <c r="J31" s="156"/>
      <c r="K31" s="156"/>
      <c r="L31" s="148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s="2" customFormat="1" ht="14.4" customHeight="1">
      <c r="A32" s="40"/>
      <c r="B32" s="46"/>
      <c r="C32" s="40"/>
      <c r="D32" s="40"/>
      <c r="E32" s="40"/>
      <c r="F32" s="159" t="s">
        <v>44</v>
      </c>
      <c r="G32" s="40"/>
      <c r="H32" s="40"/>
      <c r="I32" s="159" t="s">
        <v>43</v>
      </c>
      <c r="J32" s="159" t="s">
        <v>45</v>
      </c>
      <c r="K32" s="40"/>
      <c r="L32" s="148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14.4" customHeight="1">
      <c r="A33" s="40"/>
      <c r="B33" s="46"/>
      <c r="C33" s="40"/>
      <c r="D33" s="160" t="s">
        <v>46</v>
      </c>
      <c r="E33" s="146" t="s">
        <v>47</v>
      </c>
      <c r="F33" s="161">
        <f>ROUND((SUM(BE89:BE264)),  2)</f>
        <v>0</v>
      </c>
      <c r="G33" s="40"/>
      <c r="H33" s="40"/>
      <c r="I33" s="162">
        <v>0.20999999999999999</v>
      </c>
      <c r="J33" s="161">
        <f>ROUND(((SUM(BE89:BE264))*I33),  2)</f>
        <v>0</v>
      </c>
      <c r="K33" s="40"/>
      <c r="L33" s="148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14.4" customHeight="1">
      <c r="A34" s="40"/>
      <c r="B34" s="46"/>
      <c r="C34" s="40"/>
      <c r="D34" s="40"/>
      <c r="E34" s="146" t="s">
        <v>48</v>
      </c>
      <c r="F34" s="161">
        <f>ROUND((SUM(BF89:BF264)),  2)</f>
        <v>0</v>
      </c>
      <c r="G34" s="40"/>
      <c r="H34" s="40"/>
      <c r="I34" s="162">
        <v>0.14999999999999999</v>
      </c>
      <c r="J34" s="161">
        <f>ROUND(((SUM(BF89:BF264))*I34),  2)</f>
        <v>0</v>
      </c>
      <c r="K34" s="40"/>
      <c r="L34" s="148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hidden="1" s="2" customFormat="1" ht="14.4" customHeight="1">
      <c r="A35" s="40"/>
      <c r="B35" s="46"/>
      <c r="C35" s="40"/>
      <c r="D35" s="40"/>
      <c r="E35" s="146" t="s">
        <v>49</v>
      </c>
      <c r="F35" s="161">
        <f>ROUND((SUM(BG89:BG264)),  2)</f>
        <v>0</v>
      </c>
      <c r="G35" s="40"/>
      <c r="H35" s="40"/>
      <c r="I35" s="162">
        <v>0.20999999999999999</v>
      </c>
      <c r="J35" s="161">
        <f>0</f>
        <v>0</v>
      </c>
      <c r="K35" s="40"/>
      <c r="L35" s="148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hidden="1" s="2" customFormat="1" ht="14.4" customHeight="1">
      <c r="A36" s="40"/>
      <c r="B36" s="46"/>
      <c r="C36" s="40"/>
      <c r="D36" s="40"/>
      <c r="E36" s="146" t="s">
        <v>50</v>
      </c>
      <c r="F36" s="161">
        <f>ROUND((SUM(BH89:BH264)),  2)</f>
        <v>0</v>
      </c>
      <c r="G36" s="40"/>
      <c r="H36" s="40"/>
      <c r="I36" s="162">
        <v>0.14999999999999999</v>
      </c>
      <c r="J36" s="161">
        <f>0</f>
        <v>0</v>
      </c>
      <c r="K36" s="40"/>
      <c r="L36" s="148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46" t="s">
        <v>51</v>
      </c>
      <c r="F37" s="161">
        <f>ROUND((SUM(BI89:BI264)),  2)</f>
        <v>0</v>
      </c>
      <c r="G37" s="40"/>
      <c r="H37" s="40"/>
      <c r="I37" s="162">
        <v>0</v>
      </c>
      <c r="J37" s="161">
        <f>0</f>
        <v>0</v>
      </c>
      <c r="K37" s="40"/>
      <c r="L37" s="148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s="2" customFormat="1" ht="6.96" customHeight="1">
      <c r="A38" s="40"/>
      <c r="B38" s="46"/>
      <c r="C38" s="40"/>
      <c r="D38" s="40"/>
      <c r="E38" s="40"/>
      <c r="F38" s="40"/>
      <c r="G38" s="40"/>
      <c r="H38" s="40"/>
      <c r="I38" s="40"/>
      <c r="J38" s="40"/>
      <c r="K38" s="40"/>
      <c r="L38" s="148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s="2" customFormat="1" ht="25.44" customHeight="1">
      <c r="A39" s="40"/>
      <c r="B39" s="46"/>
      <c r="C39" s="163"/>
      <c r="D39" s="164" t="s">
        <v>52</v>
      </c>
      <c r="E39" s="165"/>
      <c r="F39" s="165"/>
      <c r="G39" s="166" t="s">
        <v>53</v>
      </c>
      <c r="H39" s="167" t="s">
        <v>54</v>
      </c>
      <c r="I39" s="165"/>
      <c r="J39" s="168">
        <f>SUM(J30:J37)</f>
        <v>0</v>
      </c>
      <c r="K39" s="169"/>
      <c r="L39" s="148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s="2" customFormat="1" ht="14.4" customHeight="1">
      <c r="A40" s="40"/>
      <c r="B40" s="170"/>
      <c r="C40" s="171"/>
      <c r="D40" s="171"/>
      <c r="E40" s="171"/>
      <c r="F40" s="171"/>
      <c r="G40" s="171"/>
      <c r="H40" s="171"/>
      <c r="I40" s="171"/>
      <c r="J40" s="171"/>
      <c r="K40" s="171"/>
      <c r="L40" s="148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4" s="2" customFormat="1" ht="6.96" customHeight="1">
      <c r="A44" s="40"/>
      <c r="B44" s="172"/>
      <c r="C44" s="173"/>
      <c r="D44" s="173"/>
      <c r="E44" s="173"/>
      <c r="F44" s="173"/>
      <c r="G44" s="173"/>
      <c r="H44" s="173"/>
      <c r="I44" s="173"/>
      <c r="J44" s="173"/>
      <c r="K44" s="173"/>
      <c r="L44" s="148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 s="2" customFormat="1" ht="24.96" customHeight="1">
      <c r="A45" s="40"/>
      <c r="B45" s="41"/>
      <c r="C45" s="25" t="s">
        <v>284</v>
      </c>
      <c r="D45" s="42"/>
      <c r="E45" s="42"/>
      <c r="F45" s="42"/>
      <c r="G45" s="42"/>
      <c r="H45" s="42"/>
      <c r="I45" s="42"/>
      <c r="J45" s="42"/>
      <c r="K45" s="42"/>
      <c r="L45" s="148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 s="2" customFormat="1" ht="6.96" customHeight="1">
      <c r="A46" s="40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148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s="2" customFormat="1" ht="12" customHeight="1">
      <c r="A47" s="40"/>
      <c r="B47" s="41"/>
      <c r="C47" s="34" t="s">
        <v>16</v>
      </c>
      <c r="D47" s="42"/>
      <c r="E47" s="42"/>
      <c r="F47" s="42"/>
      <c r="G47" s="42"/>
      <c r="H47" s="42"/>
      <c r="I47" s="42"/>
      <c r="J47" s="42"/>
      <c r="K47" s="42"/>
      <c r="L47" s="148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s="2" customFormat="1" ht="26.25" customHeight="1">
      <c r="A48" s="40"/>
      <c r="B48" s="41"/>
      <c r="C48" s="42"/>
      <c r="D48" s="42"/>
      <c r="E48" s="174" t="str">
        <f>E7</f>
        <v>PROJEKT NA STAVBU HALY PRO DEPONACI SILNIČNÍCH VOZIDEL JHV VE VOZOVNĚ STŘEŠOVICE</v>
      </c>
      <c r="F48" s="34"/>
      <c r="G48" s="34"/>
      <c r="H48" s="34"/>
      <c r="I48" s="42"/>
      <c r="J48" s="42"/>
      <c r="K48" s="42"/>
      <c r="L48" s="148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12" customHeight="1">
      <c r="A49" s="40"/>
      <c r="B49" s="41"/>
      <c r="C49" s="34" t="s">
        <v>187</v>
      </c>
      <c r="D49" s="42"/>
      <c r="E49" s="42"/>
      <c r="F49" s="42"/>
      <c r="G49" s="42"/>
      <c r="H49" s="42"/>
      <c r="I49" s="42"/>
      <c r="J49" s="42"/>
      <c r="K49" s="42"/>
      <c r="L49" s="148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16.5" customHeight="1">
      <c r="A50" s="40"/>
      <c r="B50" s="41"/>
      <c r="C50" s="42"/>
      <c r="D50" s="42"/>
      <c r="E50" s="71" t="str">
        <f>E9</f>
        <v>SO-14 - OPĚRNÁ ZEĎ - MTP</v>
      </c>
      <c r="F50" s="42"/>
      <c r="G50" s="42"/>
      <c r="H50" s="42"/>
      <c r="I50" s="42"/>
      <c r="J50" s="42"/>
      <c r="K50" s="42"/>
      <c r="L50" s="148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2" customFormat="1" ht="6.96" customHeight="1">
      <c r="A51" s="40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148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s="2" customFormat="1" ht="12" customHeight="1">
      <c r="A52" s="40"/>
      <c r="B52" s="41"/>
      <c r="C52" s="34" t="s">
        <v>21</v>
      </c>
      <c r="D52" s="42"/>
      <c r="E52" s="42"/>
      <c r="F52" s="29" t="str">
        <f>F12</f>
        <v xml:space="preserve">Patočkova č.p. 132 a 460, Na Ořechovce č.p. 1062 </v>
      </c>
      <c r="G52" s="42"/>
      <c r="H52" s="42"/>
      <c r="I52" s="34" t="s">
        <v>23</v>
      </c>
      <c r="J52" s="74" t="str">
        <f>IF(J12="","",J12)</f>
        <v>30. 1. 2023</v>
      </c>
      <c r="K52" s="42"/>
      <c r="L52" s="148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2" customFormat="1" ht="6.96" customHeight="1">
      <c r="A53" s="40"/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148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s="2" customFormat="1" ht="15.15" customHeight="1">
      <c r="A54" s="40"/>
      <c r="B54" s="41"/>
      <c r="C54" s="34" t="s">
        <v>25</v>
      </c>
      <c r="D54" s="42"/>
      <c r="E54" s="42"/>
      <c r="F54" s="29" t="str">
        <f>E15</f>
        <v>Dopravní podnik hl. m. Prahy, akciová společnost</v>
      </c>
      <c r="G54" s="42"/>
      <c r="H54" s="42"/>
      <c r="I54" s="34" t="s">
        <v>33</v>
      </c>
      <c r="J54" s="38" t="str">
        <f>E21</f>
        <v>SAGASTA, s.r.o.</v>
      </c>
      <c r="K54" s="42"/>
      <c r="L54" s="148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s="2" customFormat="1" ht="15.15" customHeight="1">
      <c r="A55" s="40"/>
      <c r="B55" s="41"/>
      <c r="C55" s="34" t="s">
        <v>31</v>
      </c>
      <c r="D55" s="42"/>
      <c r="E55" s="42"/>
      <c r="F55" s="29" t="str">
        <f>IF(E18="","",E18)</f>
        <v>Vyplň údaj</v>
      </c>
      <c r="G55" s="42"/>
      <c r="H55" s="42"/>
      <c r="I55" s="34" t="s">
        <v>38</v>
      </c>
      <c r="J55" s="38" t="str">
        <f>E24</f>
        <v>Tomáš Krhutek</v>
      </c>
      <c r="K55" s="42"/>
      <c r="L55" s="148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s="2" customFormat="1" ht="10.32" customHeight="1">
      <c r="A56" s="40"/>
      <c r="B56" s="41"/>
      <c r="C56" s="42"/>
      <c r="D56" s="42"/>
      <c r="E56" s="42"/>
      <c r="F56" s="42"/>
      <c r="G56" s="42"/>
      <c r="H56" s="42"/>
      <c r="I56" s="42"/>
      <c r="J56" s="42"/>
      <c r="K56" s="42"/>
      <c r="L56" s="148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29.28" customHeight="1">
      <c r="A57" s="40"/>
      <c r="B57" s="41"/>
      <c r="C57" s="175" t="s">
        <v>285</v>
      </c>
      <c r="D57" s="176"/>
      <c r="E57" s="176"/>
      <c r="F57" s="176"/>
      <c r="G57" s="176"/>
      <c r="H57" s="176"/>
      <c r="I57" s="176"/>
      <c r="J57" s="177" t="s">
        <v>286</v>
      </c>
      <c r="K57" s="176"/>
      <c r="L57" s="148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0.32" customHeight="1">
      <c r="A58" s="40"/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148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22.8" customHeight="1">
      <c r="A59" s="40"/>
      <c r="B59" s="41"/>
      <c r="C59" s="178" t="s">
        <v>74</v>
      </c>
      <c r="D59" s="42"/>
      <c r="E59" s="42"/>
      <c r="F59" s="42"/>
      <c r="G59" s="42"/>
      <c r="H59" s="42"/>
      <c r="I59" s="42"/>
      <c r="J59" s="104">
        <f>J89</f>
        <v>0</v>
      </c>
      <c r="K59" s="42"/>
      <c r="L59" s="148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U59" s="19" t="s">
        <v>287</v>
      </c>
    </row>
    <row r="60" s="9" customFormat="1" ht="24.96" customHeight="1">
      <c r="A60" s="9"/>
      <c r="B60" s="179"/>
      <c r="C60" s="180"/>
      <c r="D60" s="181" t="s">
        <v>288</v>
      </c>
      <c r="E60" s="182"/>
      <c r="F60" s="182"/>
      <c r="G60" s="182"/>
      <c r="H60" s="182"/>
      <c r="I60" s="182"/>
      <c r="J60" s="183">
        <f>J90</f>
        <v>0</v>
      </c>
      <c r="K60" s="180"/>
      <c r="L60" s="184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="10" customFormat="1" ht="19.92" customHeight="1">
      <c r="A61" s="10"/>
      <c r="B61" s="185"/>
      <c r="C61" s="127"/>
      <c r="D61" s="186" t="s">
        <v>289</v>
      </c>
      <c r="E61" s="187"/>
      <c r="F61" s="187"/>
      <c r="G61" s="187"/>
      <c r="H61" s="187"/>
      <c r="I61" s="187"/>
      <c r="J61" s="188">
        <f>J91</f>
        <v>0</v>
      </c>
      <c r="K61" s="127"/>
      <c r="L61" s="189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s="10" customFormat="1" ht="19.92" customHeight="1">
      <c r="A62" s="10"/>
      <c r="B62" s="185"/>
      <c r="C62" s="127"/>
      <c r="D62" s="186" t="s">
        <v>290</v>
      </c>
      <c r="E62" s="187"/>
      <c r="F62" s="187"/>
      <c r="G62" s="187"/>
      <c r="H62" s="187"/>
      <c r="I62" s="187"/>
      <c r="J62" s="188">
        <f>J148</f>
        <v>0</v>
      </c>
      <c r="K62" s="127"/>
      <c r="L62" s="189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s="10" customFormat="1" ht="19.92" customHeight="1">
      <c r="A63" s="10"/>
      <c r="B63" s="185"/>
      <c r="C63" s="127"/>
      <c r="D63" s="186" t="s">
        <v>291</v>
      </c>
      <c r="E63" s="187"/>
      <c r="F63" s="187"/>
      <c r="G63" s="187"/>
      <c r="H63" s="187"/>
      <c r="I63" s="187"/>
      <c r="J63" s="188">
        <f>J207</f>
        <v>0</v>
      </c>
      <c r="K63" s="127"/>
      <c r="L63" s="189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 s="10" customFormat="1" ht="19.92" customHeight="1">
      <c r="A64" s="10"/>
      <c r="B64" s="185"/>
      <c r="C64" s="127"/>
      <c r="D64" s="186" t="s">
        <v>294</v>
      </c>
      <c r="E64" s="187"/>
      <c r="F64" s="187"/>
      <c r="G64" s="187"/>
      <c r="H64" s="187"/>
      <c r="I64" s="187"/>
      <c r="J64" s="188">
        <f>J213</f>
        <v>0</v>
      </c>
      <c r="K64" s="127"/>
      <c r="L64" s="189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s="10" customFormat="1" ht="19.92" customHeight="1">
      <c r="A65" s="10"/>
      <c r="B65" s="185"/>
      <c r="C65" s="127"/>
      <c r="D65" s="186" t="s">
        <v>295</v>
      </c>
      <c r="E65" s="187"/>
      <c r="F65" s="187"/>
      <c r="G65" s="187"/>
      <c r="H65" s="187"/>
      <c r="I65" s="187"/>
      <c r="J65" s="188">
        <f>J220</f>
        <v>0</v>
      </c>
      <c r="K65" s="127"/>
      <c r="L65" s="189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s="10" customFormat="1" ht="19.92" customHeight="1">
      <c r="A66" s="10"/>
      <c r="B66" s="185"/>
      <c r="C66" s="127"/>
      <c r="D66" s="186" t="s">
        <v>297</v>
      </c>
      <c r="E66" s="187"/>
      <c r="F66" s="187"/>
      <c r="G66" s="187"/>
      <c r="H66" s="187"/>
      <c r="I66" s="187"/>
      <c r="J66" s="188">
        <f>J228</f>
        <v>0</v>
      </c>
      <c r="K66" s="127"/>
      <c r="L66" s="189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s="9" customFormat="1" ht="24.96" customHeight="1">
      <c r="A67" s="9"/>
      <c r="B67" s="179"/>
      <c r="C67" s="180"/>
      <c r="D67" s="181" t="s">
        <v>298</v>
      </c>
      <c r="E67" s="182"/>
      <c r="F67" s="182"/>
      <c r="G67" s="182"/>
      <c r="H67" s="182"/>
      <c r="I67" s="182"/>
      <c r="J67" s="183">
        <f>J232</f>
        <v>0</v>
      </c>
      <c r="K67" s="180"/>
      <c r="L67" s="184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s="10" customFormat="1" ht="19.92" customHeight="1">
      <c r="A68" s="10"/>
      <c r="B68" s="185"/>
      <c r="C68" s="127"/>
      <c r="D68" s="186" t="s">
        <v>299</v>
      </c>
      <c r="E68" s="187"/>
      <c r="F68" s="187"/>
      <c r="G68" s="187"/>
      <c r="H68" s="187"/>
      <c r="I68" s="187"/>
      <c r="J68" s="188">
        <f>J233</f>
        <v>0</v>
      </c>
      <c r="K68" s="127"/>
      <c r="L68" s="189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 s="10" customFormat="1" ht="19.92" customHeight="1">
      <c r="A69" s="10"/>
      <c r="B69" s="185"/>
      <c r="C69" s="127"/>
      <c r="D69" s="186" t="s">
        <v>311</v>
      </c>
      <c r="E69" s="187"/>
      <c r="F69" s="187"/>
      <c r="G69" s="187"/>
      <c r="H69" s="187"/>
      <c r="I69" s="187"/>
      <c r="J69" s="188">
        <f>J246</f>
        <v>0</v>
      </c>
      <c r="K69" s="127"/>
      <c r="L69" s="189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="2" customFormat="1" ht="21.84" customHeight="1">
      <c r="A70" s="40"/>
      <c r="B70" s="41"/>
      <c r="C70" s="42"/>
      <c r="D70" s="42"/>
      <c r="E70" s="42"/>
      <c r="F70" s="42"/>
      <c r="G70" s="42"/>
      <c r="H70" s="42"/>
      <c r="I70" s="42"/>
      <c r="J70" s="42"/>
      <c r="K70" s="42"/>
      <c r="L70" s="148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</row>
    <row r="71" s="2" customFormat="1" ht="6.96" customHeight="1">
      <c r="A71" s="40"/>
      <c r="B71" s="61"/>
      <c r="C71" s="62"/>
      <c r="D71" s="62"/>
      <c r="E71" s="62"/>
      <c r="F71" s="62"/>
      <c r="G71" s="62"/>
      <c r="H71" s="62"/>
      <c r="I71" s="62"/>
      <c r="J71" s="62"/>
      <c r="K71" s="62"/>
      <c r="L71" s="148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</row>
    <row r="75" s="2" customFormat="1" ht="6.96" customHeight="1">
      <c r="A75" s="40"/>
      <c r="B75" s="63"/>
      <c r="C75" s="64"/>
      <c r="D75" s="64"/>
      <c r="E75" s="64"/>
      <c r="F75" s="64"/>
      <c r="G75" s="64"/>
      <c r="H75" s="64"/>
      <c r="I75" s="64"/>
      <c r="J75" s="64"/>
      <c r="K75" s="64"/>
      <c r="L75" s="148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 s="2" customFormat="1" ht="24.96" customHeight="1">
      <c r="A76" s="40"/>
      <c r="B76" s="41"/>
      <c r="C76" s="25" t="s">
        <v>319</v>
      </c>
      <c r="D76" s="42"/>
      <c r="E76" s="42"/>
      <c r="F76" s="42"/>
      <c r="G76" s="42"/>
      <c r="H76" s="42"/>
      <c r="I76" s="42"/>
      <c r="J76" s="42"/>
      <c r="K76" s="42"/>
      <c r="L76" s="148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 s="2" customFormat="1" ht="6.96" customHeight="1">
      <c r="A77" s="40"/>
      <c r="B77" s="41"/>
      <c r="C77" s="42"/>
      <c r="D77" s="42"/>
      <c r="E77" s="42"/>
      <c r="F77" s="42"/>
      <c r="G77" s="42"/>
      <c r="H77" s="42"/>
      <c r="I77" s="42"/>
      <c r="J77" s="42"/>
      <c r="K77" s="42"/>
      <c r="L77" s="148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 s="2" customFormat="1" ht="12" customHeight="1">
      <c r="A78" s="40"/>
      <c r="B78" s="41"/>
      <c r="C78" s="34" t="s">
        <v>16</v>
      </c>
      <c r="D78" s="42"/>
      <c r="E78" s="42"/>
      <c r="F78" s="42"/>
      <c r="G78" s="42"/>
      <c r="H78" s="42"/>
      <c r="I78" s="42"/>
      <c r="J78" s="42"/>
      <c r="K78" s="42"/>
      <c r="L78" s="148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2" customFormat="1" ht="26.25" customHeight="1">
      <c r="A79" s="40"/>
      <c r="B79" s="41"/>
      <c r="C79" s="42"/>
      <c r="D79" s="42"/>
      <c r="E79" s="174" t="str">
        <f>E7</f>
        <v>PROJEKT NA STAVBU HALY PRO DEPONACI SILNIČNÍCH VOZIDEL JHV VE VOZOVNĚ STŘEŠOVICE</v>
      </c>
      <c r="F79" s="34"/>
      <c r="G79" s="34"/>
      <c r="H79" s="34"/>
      <c r="I79" s="42"/>
      <c r="J79" s="42"/>
      <c r="K79" s="42"/>
      <c r="L79" s="148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12" customHeight="1">
      <c r="A80" s="40"/>
      <c r="B80" s="41"/>
      <c r="C80" s="34" t="s">
        <v>187</v>
      </c>
      <c r="D80" s="42"/>
      <c r="E80" s="42"/>
      <c r="F80" s="42"/>
      <c r="G80" s="42"/>
      <c r="H80" s="42"/>
      <c r="I80" s="42"/>
      <c r="J80" s="42"/>
      <c r="K80" s="42"/>
      <c r="L80" s="148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16.5" customHeight="1">
      <c r="A81" s="40"/>
      <c r="B81" s="41"/>
      <c r="C81" s="42"/>
      <c r="D81" s="42"/>
      <c r="E81" s="71" t="str">
        <f>E9</f>
        <v>SO-14 - OPĚRNÁ ZEĎ - MTP</v>
      </c>
      <c r="F81" s="42"/>
      <c r="G81" s="42"/>
      <c r="H81" s="42"/>
      <c r="I81" s="42"/>
      <c r="J81" s="42"/>
      <c r="K81" s="42"/>
      <c r="L81" s="148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6.96" customHeight="1">
      <c r="A82" s="40"/>
      <c r="B82" s="41"/>
      <c r="C82" s="42"/>
      <c r="D82" s="42"/>
      <c r="E82" s="42"/>
      <c r="F82" s="42"/>
      <c r="G82" s="42"/>
      <c r="H82" s="42"/>
      <c r="I82" s="42"/>
      <c r="J82" s="42"/>
      <c r="K82" s="42"/>
      <c r="L82" s="148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2" customFormat="1" ht="12" customHeight="1">
      <c r="A83" s="40"/>
      <c r="B83" s="41"/>
      <c r="C83" s="34" t="s">
        <v>21</v>
      </c>
      <c r="D83" s="42"/>
      <c r="E83" s="42"/>
      <c r="F83" s="29" t="str">
        <f>F12</f>
        <v xml:space="preserve">Patočkova č.p. 132 a 460, Na Ořechovce č.p. 1062 </v>
      </c>
      <c r="G83" s="42"/>
      <c r="H83" s="42"/>
      <c r="I83" s="34" t="s">
        <v>23</v>
      </c>
      <c r="J83" s="74" t="str">
        <f>IF(J12="","",J12)</f>
        <v>30. 1. 2023</v>
      </c>
      <c r="K83" s="42"/>
      <c r="L83" s="148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="2" customFormat="1" ht="6.96" customHeight="1">
      <c r="A84" s="40"/>
      <c r="B84" s="41"/>
      <c r="C84" s="42"/>
      <c r="D84" s="42"/>
      <c r="E84" s="42"/>
      <c r="F84" s="42"/>
      <c r="G84" s="42"/>
      <c r="H84" s="42"/>
      <c r="I84" s="42"/>
      <c r="J84" s="42"/>
      <c r="K84" s="42"/>
      <c r="L84" s="148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 s="2" customFormat="1" ht="15.15" customHeight="1">
      <c r="A85" s="40"/>
      <c r="B85" s="41"/>
      <c r="C85" s="34" t="s">
        <v>25</v>
      </c>
      <c r="D85" s="42"/>
      <c r="E85" s="42"/>
      <c r="F85" s="29" t="str">
        <f>E15</f>
        <v>Dopravní podnik hl. m. Prahy, akciová společnost</v>
      </c>
      <c r="G85" s="42"/>
      <c r="H85" s="42"/>
      <c r="I85" s="34" t="s">
        <v>33</v>
      </c>
      <c r="J85" s="38" t="str">
        <f>E21</f>
        <v>SAGASTA, s.r.o.</v>
      </c>
      <c r="K85" s="42"/>
      <c r="L85" s="148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="2" customFormat="1" ht="15.15" customHeight="1">
      <c r="A86" s="40"/>
      <c r="B86" s="41"/>
      <c r="C86" s="34" t="s">
        <v>31</v>
      </c>
      <c r="D86" s="42"/>
      <c r="E86" s="42"/>
      <c r="F86" s="29" t="str">
        <f>IF(E18="","",E18)</f>
        <v>Vyplň údaj</v>
      </c>
      <c r="G86" s="42"/>
      <c r="H86" s="42"/>
      <c r="I86" s="34" t="s">
        <v>38</v>
      </c>
      <c r="J86" s="38" t="str">
        <f>E24</f>
        <v>Tomáš Krhutek</v>
      </c>
      <c r="K86" s="42"/>
      <c r="L86" s="148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10.32" customHeight="1">
      <c r="A87" s="40"/>
      <c r="B87" s="41"/>
      <c r="C87" s="42"/>
      <c r="D87" s="42"/>
      <c r="E87" s="42"/>
      <c r="F87" s="42"/>
      <c r="G87" s="42"/>
      <c r="H87" s="42"/>
      <c r="I87" s="42"/>
      <c r="J87" s="42"/>
      <c r="K87" s="42"/>
      <c r="L87" s="148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11" customFormat="1" ht="29.28" customHeight="1">
      <c r="A88" s="190"/>
      <c r="B88" s="191"/>
      <c r="C88" s="192" t="s">
        <v>320</v>
      </c>
      <c r="D88" s="193" t="s">
        <v>61</v>
      </c>
      <c r="E88" s="193" t="s">
        <v>57</v>
      </c>
      <c r="F88" s="193" t="s">
        <v>58</v>
      </c>
      <c r="G88" s="193" t="s">
        <v>321</v>
      </c>
      <c r="H88" s="193" t="s">
        <v>322</v>
      </c>
      <c r="I88" s="193" t="s">
        <v>323</v>
      </c>
      <c r="J88" s="193" t="s">
        <v>286</v>
      </c>
      <c r="K88" s="194" t="s">
        <v>324</v>
      </c>
      <c r="L88" s="195"/>
      <c r="M88" s="94" t="s">
        <v>19</v>
      </c>
      <c r="N88" s="95" t="s">
        <v>46</v>
      </c>
      <c r="O88" s="95" t="s">
        <v>325</v>
      </c>
      <c r="P88" s="95" t="s">
        <v>326</v>
      </c>
      <c r="Q88" s="95" t="s">
        <v>327</v>
      </c>
      <c r="R88" s="95" t="s">
        <v>328</v>
      </c>
      <c r="S88" s="95" t="s">
        <v>329</v>
      </c>
      <c r="T88" s="95" t="s">
        <v>330</v>
      </c>
      <c r="U88" s="96" t="s">
        <v>331</v>
      </c>
      <c r="V88" s="190"/>
      <c r="W88" s="190"/>
      <c r="X88" s="190"/>
      <c r="Y88" s="190"/>
      <c r="Z88" s="190"/>
      <c r="AA88" s="190"/>
      <c r="AB88" s="190"/>
      <c r="AC88" s="190"/>
      <c r="AD88" s="190"/>
      <c r="AE88" s="190"/>
    </row>
    <row r="89" s="2" customFormat="1" ht="22.8" customHeight="1">
      <c r="A89" s="40"/>
      <c r="B89" s="41"/>
      <c r="C89" s="101" t="s">
        <v>332</v>
      </c>
      <c r="D89" s="42"/>
      <c r="E89" s="42"/>
      <c r="F89" s="42"/>
      <c r="G89" s="42"/>
      <c r="H89" s="42"/>
      <c r="I89" s="42"/>
      <c r="J89" s="196">
        <f>BK89</f>
        <v>0</v>
      </c>
      <c r="K89" s="42"/>
      <c r="L89" s="46"/>
      <c r="M89" s="97"/>
      <c r="N89" s="197"/>
      <c r="O89" s="98"/>
      <c r="P89" s="198">
        <f>P90+P232</f>
        <v>0</v>
      </c>
      <c r="Q89" s="98"/>
      <c r="R89" s="198">
        <f>R90+R232</f>
        <v>132.992924290872</v>
      </c>
      <c r="S89" s="98"/>
      <c r="T89" s="198">
        <f>T90+T232</f>
        <v>0</v>
      </c>
      <c r="U89" s="99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T89" s="19" t="s">
        <v>75</v>
      </c>
      <c r="AU89" s="19" t="s">
        <v>287</v>
      </c>
      <c r="BK89" s="199">
        <f>BK90+BK232</f>
        <v>0</v>
      </c>
    </row>
    <row r="90" s="12" customFormat="1" ht="25.92" customHeight="1">
      <c r="A90" s="12"/>
      <c r="B90" s="200"/>
      <c r="C90" s="201"/>
      <c r="D90" s="202" t="s">
        <v>75</v>
      </c>
      <c r="E90" s="203" t="s">
        <v>333</v>
      </c>
      <c r="F90" s="203" t="s">
        <v>334</v>
      </c>
      <c r="G90" s="201"/>
      <c r="H90" s="201"/>
      <c r="I90" s="204"/>
      <c r="J90" s="205">
        <f>BK90</f>
        <v>0</v>
      </c>
      <c r="K90" s="201"/>
      <c r="L90" s="206"/>
      <c r="M90" s="207"/>
      <c r="N90" s="208"/>
      <c r="O90" s="208"/>
      <c r="P90" s="209">
        <f>P91+P148+P207+P213+P220+P228</f>
        <v>0</v>
      </c>
      <c r="Q90" s="208"/>
      <c r="R90" s="209">
        <f>R91+R148+R207+R213+R220+R228</f>
        <v>132.032952790872</v>
      </c>
      <c r="S90" s="208"/>
      <c r="T90" s="209">
        <f>T91+T148+T207+T213+T220+T228</f>
        <v>0</v>
      </c>
      <c r="U90" s="210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R90" s="211" t="s">
        <v>83</v>
      </c>
      <c r="AT90" s="212" t="s">
        <v>75</v>
      </c>
      <c r="AU90" s="212" t="s">
        <v>76</v>
      </c>
      <c r="AY90" s="211" t="s">
        <v>335</v>
      </c>
      <c r="BK90" s="213">
        <f>BK91+BK148+BK207+BK213+BK220+BK228</f>
        <v>0</v>
      </c>
    </row>
    <row r="91" s="12" customFormat="1" ht="22.8" customHeight="1">
      <c r="A91" s="12"/>
      <c r="B91" s="200"/>
      <c r="C91" s="201"/>
      <c r="D91" s="202" t="s">
        <v>75</v>
      </c>
      <c r="E91" s="214" t="s">
        <v>83</v>
      </c>
      <c r="F91" s="214" t="s">
        <v>336</v>
      </c>
      <c r="G91" s="201"/>
      <c r="H91" s="201"/>
      <c r="I91" s="204"/>
      <c r="J91" s="215">
        <f>BK91</f>
        <v>0</v>
      </c>
      <c r="K91" s="201"/>
      <c r="L91" s="206"/>
      <c r="M91" s="207"/>
      <c r="N91" s="208"/>
      <c r="O91" s="208"/>
      <c r="P91" s="209">
        <f>SUM(P92:P147)</f>
        <v>0</v>
      </c>
      <c r="Q91" s="208"/>
      <c r="R91" s="209">
        <f>SUM(R92:R147)</f>
        <v>85.085999999999999</v>
      </c>
      <c r="S91" s="208"/>
      <c r="T91" s="209">
        <f>SUM(T92:T147)</f>
        <v>0</v>
      </c>
      <c r="U91" s="210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R91" s="211" t="s">
        <v>83</v>
      </c>
      <c r="AT91" s="212" t="s">
        <v>75</v>
      </c>
      <c r="AU91" s="212" t="s">
        <v>83</v>
      </c>
      <c r="AY91" s="211" t="s">
        <v>335</v>
      </c>
      <c r="BK91" s="213">
        <f>SUM(BK92:BK147)</f>
        <v>0</v>
      </c>
    </row>
    <row r="92" s="2" customFormat="1" ht="16.5" customHeight="1">
      <c r="A92" s="40"/>
      <c r="B92" s="41"/>
      <c r="C92" s="216" t="s">
        <v>83</v>
      </c>
      <c r="D92" s="216" t="s">
        <v>337</v>
      </c>
      <c r="E92" s="217" t="s">
        <v>6950</v>
      </c>
      <c r="F92" s="218" t="s">
        <v>6951</v>
      </c>
      <c r="G92" s="219" t="s">
        <v>351</v>
      </c>
      <c r="H92" s="220">
        <v>61.899999999999999</v>
      </c>
      <c r="I92" s="221"/>
      <c r="J92" s="222">
        <f>ROUND(I92*H92,2)</f>
        <v>0</v>
      </c>
      <c r="K92" s="218" t="s">
        <v>341</v>
      </c>
      <c r="L92" s="46"/>
      <c r="M92" s="223" t="s">
        <v>19</v>
      </c>
      <c r="N92" s="224" t="s">
        <v>47</v>
      </c>
      <c r="O92" s="86"/>
      <c r="P92" s="225">
        <f>O92*H92</f>
        <v>0</v>
      </c>
      <c r="Q92" s="225">
        <v>0</v>
      </c>
      <c r="R92" s="225">
        <f>Q92*H92</f>
        <v>0</v>
      </c>
      <c r="S92" s="225">
        <v>0</v>
      </c>
      <c r="T92" s="225">
        <f>S92*H92</f>
        <v>0</v>
      </c>
      <c r="U92" s="226" t="s">
        <v>19</v>
      </c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R92" s="227" t="s">
        <v>103</v>
      </c>
      <c r="AT92" s="227" t="s">
        <v>337</v>
      </c>
      <c r="AU92" s="227" t="s">
        <v>85</v>
      </c>
      <c r="AY92" s="19" t="s">
        <v>335</v>
      </c>
      <c r="BE92" s="228">
        <f>IF(N92="základní",J92,0)</f>
        <v>0</v>
      </c>
      <c r="BF92" s="228">
        <f>IF(N92="snížená",J92,0)</f>
        <v>0</v>
      </c>
      <c r="BG92" s="228">
        <f>IF(N92="zákl. přenesená",J92,0)</f>
        <v>0</v>
      </c>
      <c r="BH92" s="228">
        <f>IF(N92="sníž. přenesená",J92,0)</f>
        <v>0</v>
      </c>
      <c r="BI92" s="228">
        <f>IF(N92="nulová",J92,0)</f>
        <v>0</v>
      </c>
      <c r="BJ92" s="19" t="s">
        <v>83</v>
      </c>
      <c r="BK92" s="228">
        <f>ROUND(I92*H92,2)</f>
        <v>0</v>
      </c>
      <c r="BL92" s="19" t="s">
        <v>103</v>
      </c>
      <c r="BM92" s="227" t="s">
        <v>7213</v>
      </c>
    </row>
    <row r="93" s="2" customFormat="1">
      <c r="A93" s="40"/>
      <c r="B93" s="41"/>
      <c r="C93" s="42"/>
      <c r="D93" s="229" t="s">
        <v>343</v>
      </c>
      <c r="E93" s="42"/>
      <c r="F93" s="230" t="s">
        <v>6953</v>
      </c>
      <c r="G93" s="42"/>
      <c r="H93" s="42"/>
      <c r="I93" s="231"/>
      <c r="J93" s="42"/>
      <c r="K93" s="42"/>
      <c r="L93" s="46"/>
      <c r="M93" s="232"/>
      <c r="N93" s="233"/>
      <c r="O93" s="86"/>
      <c r="P93" s="86"/>
      <c r="Q93" s="86"/>
      <c r="R93" s="86"/>
      <c r="S93" s="86"/>
      <c r="T93" s="86"/>
      <c r="U93" s="87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T93" s="19" t="s">
        <v>343</v>
      </c>
      <c r="AU93" s="19" t="s">
        <v>85</v>
      </c>
    </row>
    <row r="94" s="2" customFormat="1">
      <c r="A94" s="40"/>
      <c r="B94" s="41"/>
      <c r="C94" s="42"/>
      <c r="D94" s="234" t="s">
        <v>345</v>
      </c>
      <c r="E94" s="42"/>
      <c r="F94" s="235" t="s">
        <v>6954</v>
      </c>
      <c r="G94" s="42"/>
      <c r="H94" s="42"/>
      <c r="I94" s="231"/>
      <c r="J94" s="42"/>
      <c r="K94" s="42"/>
      <c r="L94" s="46"/>
      <c r="M94" s="232"/>
      <c r="N94" s="233"/>
      <c r="O94" s="86"/>
      <c r="P94" s="86"/>
      <c r="Q94" s="86"/>
      <c r="R94" s="86"/>
      <c r="S94" s="86"/>
      <c r="T94" s="86"/>
      <c r="U94" s="87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T94" s="19" t="s">
        <v>345</v>
      </c>
      <c r="AU94" s="19" t="s">
        <v>85</v>
      </c>
    </row>
    <row r="95" s="13" customFormat="1">
      <c r="A95" s="13"/>
      <c r="B95" s="236"/>
      <c r="C95" s="237"/>
      <c r="D95" s="229" t="s">
        <v>347</v>
      </c>
      <c r="E95" s="238" t="s">
        <v>19</v>
      </c>
      <c r="F95" s="239" t="s">
        <v>7214</v>
      </c>
      <c r="G95" s="237"/>
      <c r="H95" s="240">
        <v>61.899999999999999</v>
      </c>
      <c r="I95" s="241"/>
      <c r="J95" s="237"/>
      <c r="K95" s="237"/>
      <c r="L95" s="242"/>
      <c r="M95" s="243"/>
      <c r="N95" s="244"/>
      <c r="O95" s="244"/>
      <c r="P95" s="244"/>
      <c r="Q95" s="244"/>
      <c r="R95" s="244"/>
      <c r="S95" s="244"/>
      <c r="T95" s="244"/>
      <c r="U95" s="245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T95" s="246" t="s">
        <v>347</v>
      </c>
      <c r="AU95" s="246" t="s">
        <v>85</v>
      </c>
      <c r="AV95" s="13" t="s">
        <v>85</v>
      </c>
      <c r="AW95" s="13" t="s">
        <v>37</v>
      </c>
      <c r="AX95" s="13" t="s">
        <v>76</v>
      </c>
      <c r="AY95" s="246" t="s">
        <v>335</v>
      </c>
    </row>
    <row r="96" s="15" customFormat="1">
      <c r="A96" s="15"/>
      <c r="B96" s="267"/>
      <c r="C96" s="268"/>
      <c r="D96" s="229" t="s">
        <v>347</v>
      </c>
      <c r="E96" s="269" t="s">
        <v>19</v>
      </c>
      <c r="F96" s="270" t="s">
        <v>462</v>
      </c>
      <c r="G96" s="268"/>
      <c r="H96" s="271">
        <v>61.899999999999999</v>
      </c>
      <c r="I96" s="272"/>
      <c r="J96" s="268"/>
      <c r="K96" s="268"/>
      <c r="L96" s="273"/>
      <c r="M96" s="274"/>
      <c r="N96" s="275"/>
      <c r="O96" s="275"/>
      <c r="P96" s="275"/>
      <c r="Q96" s="275"/>
      <c r="R96" s="275"/>
      <c r="S96" s="275"/>
      <c r="T96" s="275"/>
      <c r="U96" s="276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T96" s="277" t="s">
        <v>347</v>
      </c>
      <c r="AU96" s="277" t="s">
        <v>85</v>
      </c>
      <c r="AV96" s="15" t="s">
        <v>103</v>
      </c>
      <c r="AW96" s="15" t="s">
        <v>37</v>
      </c>
      <c r="AX96" s="15" t="s">
        <v>83</v>
      </c>
      <c r="AY96" s="277" t="s">
        <v>335</v>
      </c>
    </row>
    <row r="97" s="2" customFormat="1" ht="21.75" customHeight="1">
      <c r="A97" s="40"/>
      <c r="B97" s="41"/>
      <c r="C97" s="216" t="s">
        <v>85</v>
      </c>
      <c r="D97" s="216" t="s">
        <v>337</v>
      </c>
      <c r="E97" s="217" t="s">
        <v>6801</v>
      </c>
      <c r="F97" s="218" t="s">
        <v>6802</v>
      </c>
      <c r="G97" s="219" t="s">
        <v>351</v>
      </c>
      <c r="H97" s="220">
        <v>23.879999999999999</v>
      </c>
      <c r="I97" s="221"/>
      <c r="J97" s="222">
        <f>ROUND(I97*H97,2)</f>
        <v>0</v>
      </c>
      <c r="K97" s="218" t="s">
        <v>341</v>
      </c>
      <c r="L97" s="46"/>
      <c r="M97" s="223" t="s">
        <v>19</v>
      </c>
      <c r="N97" s="224" t="s">
        <v>47</v>
      </c>
      <c r="O97" s="86"/>
      <c r="P97" s="225">
        <f>O97*H97</f>
        <v>0</v>
      </c>
      <c r="Q97" s="225">
        <v>0</v>
      </c>
      <c r="R97" s="225">
        <f>Q97*H97</f>
        <v>0</v>
      </c>
      <c r="S97" s="225">
        <v>0</v>
      </c>
      <c r="T97" s="225">
        <f>S97*H97</f>
        <v>0</v>
      </c>
      <c r="U97" s="226" t="s">
        <v>19</v>
      </c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R97" s="227" t="s">
        <v>103</v>
      </c>
      <c r="AT97" s="227" t="s">
        <v>337</v>
      </c>
      <c r="AU97" s="227" t="s">
        <v>85</v>
      </c>
      <c r="AY97" s="19" t="s">
        <v>335</v>
      </c>
      <c r="BE97" s="228">
        <f>IF(N97="základní",J97,0)</f>
        <v>0</v>
      </c>
      <c r="BF97" s="228">
        <f>IF(N97="snížená",J97,0)</f>
        <v>0</v>
      </c>
      <c r="BG97" s="228">
        <f>IF(N97="zákl. přenesená",J97,0)</f>
        <v>0</v>
      </c>
      <c r="BH97" s="228">
        <f>IF(N97="sníž. přenesená",J97,0)</f>
        <v>0</v>
      </c>
      <c r="BI97" s="228">
        <f>IF(N97="nulová",J97,0)</f>
        <v>0</v>
      </c>
      <c r="BJ97" s="19" t="s">
        <v>83</v>
      </c>
      <c r="BK97" s="228">
        <f>ROUND(I97*H97,2)</f>
        <v>0</v>
      </c>
      <c r="BL97" s="19" t="s">
        <v>103</v>
      </c>
      <c r="BM97" s="227" t="s">
        <v>7215</v>
      </c>
    </row>
    <row r="98" s="2" customFormat="1">
      <c r="A98" s="40"/>
      <c r="B98" s="41"/>
      <c r="C98" s="42"/>
      <c r="D98" s="229" t="s">
        <v>343</v>
      </c>
      <c r="E98" s="42"/>
      <c r="F98" s="230" t="s">
        <v>6803</v>
      </c>
      <c r="G98" s="42"/>
      <c r="H98" s="42"/>
      <c r="I98" s="231"/>
      <c r="J98" s="42"/>
      <c r="K98" s="42"/>
      <c r="L98" s="46"/>
      <c r="M98" s="232"/>
      <c r="N98" s="233"/>
      <c r="O98" s="86"/>
      <c r="P98" s="86"/>
      <c r="Q98" s="86"/>
      <c r="R98" s="86"/>
      <c r="S98" s="86"/>
      <c r="T98" s="86"/>
      <c r="U98" s="87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T98" s="19" t="s">
        <v>343</v>
      </c>
      <c r="AU98" s="19" t="s">
        <v>85</v>
      </c>
    </row>
    <row r="99" s="2" customFormat="1">
      <c r="A99" s="40"/>
      <c r="B99" s="41"/>
      <c r="C99" s="42"/>
      <c r="D99" s="234" t="s">
        <v>345</v>
      </c>
      <c r="E99" s="42"/>
      <c r="F99" s="235" t="s">
        <v>6804</v>
      </c>
      <c r="G99" s="42"/>
      <c r="H99" s="42"/>
      <c r="I99" s="231"/>
      <c r="J99" s="42"/>
      <c r="K99" s="42"/>
      <c r="L99" s="46"/>
      <c r="M99" s="232"/>
      <c r="N99" s="233"/>
      <c r="O99" s="86"/>
      <c r="P99" s="86"/>
      <c r="Q99" s="86"/>
      <c r="R99" s="86"/>
      <c r="S99" s="86"/>
      <c r="T99" s="86"/>
      <c r="U99" s="87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T99" s="19" t="s">
        <v>345</v>
      </c>
      <c r="AU99" s="19" t="s">
        <v>85</v>
      </c>
    </row>
    <row r="100" s="14" customFormat="1">
      <c r="A100" s="14"/>
      <c r="B100" s="247"/>
      <c r="C100" s="248"/>
      <c r="D100" s="229" t="s">
        <v>347</v>
      </c>
      <c r="E100" s="249" t="s">
        <v>19</v>
      </c>
      <c r="F100" s="250" t="s">
        <v>6805</v>
      </c>
      <c r="G100" s="248"/>
      <c r="H100" s="249" t="s">
        <v>19</v>
      </c>
      <c r="I100" s="251"/>
      <c r="J100" s="248"/>
      <c r="K100" s="248"/>
      <c r="L100" s="252"/>
      <c r="M100" s="253"/>
      <c r="N100" s="254"/>
      <c r="O100" s="254"/>
      <c r="P100" s="254"/>
      <c r="Q100" s="254"/>
      <c r="R100" s="254"/>
      <c r="S100" s="254"/>
      <c r="T100" s="254"/>
      <c r="U100" s="255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T100" s="256" t="s">
        <v>347</v>
      </c>
      <c r="AU100" s="256" t="s">
        <v>85</v>
      </c>
      <c r="AV100" s="14" t="s">
        <v>83</v>
      </c>
      <c r="AW100" s="14" t="s">
        <v>37</v>
      </c>
      <c r="AX100" s="14" t="s">
        <v>76</v>
      </c>
      <c r="AY100" s="256" t="s">
        <v>335</v>
      </c>
    </row>
    <row r="101" s="13" customFormat="1">
      <c r="A101" s="13"/>
      <c r="B101" s="236"/>
      <c r="C101" s="237"/>
      <c r="D101" s="229" t="s">
        <v>347</v>
      </c>
      <c r="E101" s="238" t="s">
        <v>19</v>
      </c>
      <c r="F101" s="239" t="s">
        <v>7216</v>
      </c>
      <c r="G101" s="237"/>
      <c r="H101" s="240">
        <v>23.879999999999999</v>
      </c>
      <c r="I101" s="241"/>
      <c r="J101" s="237"/>
      <c r="K101" s="237"/>
      <c r="L101" s="242"/>
      <c r="M101" s="243"/>
      <c r="N101" s="244"/>
      <c r="O101" s="244"/>
      <c r="P101" s="244"/>
      <c r="Q101" s="244"/>
      <c r="R101" s="244"/>
      <c r="S101" s="244"/>
      <c r="T101" s="244"/>
      <c r="U101" s="245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T101" s="246" t="s">
        <v>347</v>
      </c>
      <c r="AU101" s="246" t="s">
        <v>85</v>
      </c>
      <c r="AV101" s="13" t="s">
        <v>85</v>
      </c>
      <c r="AW101" s="13" t="s">
        <v>37</v>
      </c>
      <c r="AX101" s="13" t="s">
        <v>76</v>
      </c>
      <c r="AY101" s="246" t="s">
        <v>335</v>
      </c>
    </row>
    <row r="102" s="15" customFormat="1">
      <c r="A102" s="15"/>
      <c r="B102" s="267"/>
      <c r="C102" s="268"/>
      <c r="D102" s="229" t="s">
        <v>347</v>
      </c>
      <c r="E102" s="269" t="s">
        <v>19</v>
      </c>
      <c r="F102" s="270" t="s">
        <v>462</v>
      </c>
      <c r="G102" s="268"/>
      <c r="H102" s="271">
        <v>23.879999999999999</v>
      </c>
      <c r="I102" s="272"/>
      <c r="J102" s="268"/>
      <c r="K102" s="268"/>
      <c r="L102" s="273"/>
      <c r="M102" s="274"/>
      <c r="N102" s="275"/>
      <c r="O102" s="275"/>
      <c r="P102" s="275"/>
      <c r="Q102" s="275"/>
      <c r="R102" s="275"/>
      <c r="S102" s="275"/>
      <c r="T102" s="275"/>
      <c r="U102" s="276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T102" s="277" t="s">
        <v>347</v>
      </c>
      <c r="AU102" s="277" t="s">
        <v>85</v>
      </c>
      <c r="AV102" s="15" t="s">
        <v>103</v>
      </c>
      <c r="AW102" s="15" t="s">
        <v>37</v>
      </c>
      <c r="AX102" s="15" t="s">
        <v>83</v>
      </c>
      <c r="AY102" s="277" t="s">
        <v>335</v>
      </c>
    </row>
    <row r="103" s="2" customFormat="1" ht="21.75" customHeight="1">
      <c r="A103" s="40"/>
      <c r="B103" s="41"/>
      <c r="C103" s="216" t="s">
        <v>99</v>
      </c>
      <c r="D103" s="216" t="s">
        <v>337</v>
      </c>
      <c r="E103" s="217" t="s">
        <v>6275</v>
      </c>
      <c r="F103" s="218" t="s">
        <v>6276</v>
      </c>
      <c r="G103" s="219" t="s">
        <v>351</v>
      </c>
      <c r="H103" s="220">
        <v>49.960000000000001</v>
      </c>
      <c r="I103" s="221"/>
      <c r="J103" s="222">
        <f>ROUND(I103*H103,2)</f>
        <v>0</v>
      </c>
      <c r="K103" s="218" t="s">
        <v>341</v>
      </c>
      <c r="L103" s="46"/>
      <c r="M103" s="223" t="s">
        <v>19</v>
      </c>
      <c r="N103" s="224" t="s">
        <v>47</v>
      </c>
      <c r="O103" s="86"/>
      <c r="P103" s="225">
        <f>O103*H103</f>
        <v>0</v>
      </c>
      <c r="Q103" s="225">
        <v>0</v>
      </c>
      <c r="R103" s="225">
        <f>Q103*H103</f>
        <v>0</v>
      </c>
      <c r="S103" s="225">
        <v>0</v>
      </c>
      <c r="T103" s="225">
        <f>S103*H103</f>
        <v>0</v>
      </c>
      <c r="U103" s="226" t="s">
        <v>19</v>
      </c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R103" s="227" t="s">
        <v>103</v>
      </c>
      <c r="AT103" s="227" t="s">
        <v>337</v>
      </c>
      <c r="AU103" s="227" t="s">
        <v>85</v>
      </c>
      <c r="AY103" s="19" t="s">
        <v>335</v>
      </c>
      <c r="BE103" s="228">
        <f>IF(N103="základní",J103,0)</f>
        <v>0</v>
      </c>
      <c r="BF103" s="228">
        <f>IF(N103="snížená",J103,0)</f>
        <v>0</v>
      </c>
      <c r="BG103" s="228">
        <f>IF(N103="zákl. přenesená",J103,0)</f>
        <v>0</v>
      </c>
      <c r="BH103" s="228">
        <f>IF(N103="sníž. přenesená",J103,0)</f>
        <v>0</v>
      </c>
      <c r="BI103" s="228">
        <f>IF(N103="nulová",J103,0)</f>
        <v>0</v>
      </c>
      <c r="BJ103" s="19" t="s">
        <v>83</v>
      </c>
      <c r="BK103" s="228">
        <f>ROUND(I103*H103,2)</f>
        <v>0</v>
      </c>
      <c r="BL103" s="19" t="s">
        <v>103</v>
      </c>
      <c r="BM103" s="227" t="s">
        <v>7217</v>
      </c>
    </row>
    <row r="104" s="2" customFormat="1">
      <c r="A104" s="40"/>
      <c r="B104" s="41"/>
      <c r="C104" s="42"/>
      <c r="D104" s="229" t="s">
        <v>343</v>
      </c>
      <c r="E104" s="42"/>
      <c r="F104" s="230" t="s">
        <v>6278</v>
      </c>
      <c r="G104" s="42"/>
      <c r="H104" s="42"/>
      <c r="I104" s="231"/>
      <c r="J104" s="42"/>
      <c r="K104" s="42"/>
      <c r="L104" s="46"/>
      <c r="M104" s="232"/>
      <c r="N104" s="233"/>
      <c r="O104" s="86"/>
      <c r="P104" s="86"/>
      <c r="Q104" s="86"/>
      <c r="R104" s="86"/>
      <c r="S104" s="86"/>
      <c r="T104" s="86"/>
      <c r="U104" s="87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T104" s="19" t="s">
        <v>343</v>
      </c>
      <c r="AU104" s="19" t="s">
        <v>85</v>
      </c>
    </row>
    <row r="105" s="2" customFormat="1">
      <c r="A105" s="40"/>
      <c r="B105" s="41"/>
      <c r="C105" s="42"/>
      <c r="D105" s="234" t="s">
        <v>345</v>
      </c>
      <c r="E105" s="42"/>
      <c r="F105" s="235" t="s">
        <v>6279</v>
      </c>
      <c r="G105" s="42"/>
      <c r="H105" s="42"/>
      <c r="I105" s="231"/>
      <c r="J105" s="42"/>
      <c r="K105" s="42"/>
      <c r="L105" s="46"/>
      <c r="M105" s="232"/>
      <c r="N105" s="233"/>
      <c r="O105" s="86"/>
      <c r="P105" s="86"/>
      <c r="Q105" s="86"/>
      <c r="R105" s="86"/>
      <c r="S105" s="86"/>
      <c r="T105" s="86"/>
      <c r="U105" s="87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T105" s="19" t="s">
        <v>345</v>
      </c>
      <c r="AU105" s="19" t="s">
        <v>85</v>
      </c>
    </row>
    <row r="106" s="13" customFormat="1">
      <c r="A106" s="13"/>
      <c r="B106" s="236"/>
      <c r="C106" s="237"/>
      <c r="D106" s="229" t="s">
        <v>347</v>
      </c>
      <c r="E106" s="238" t="s">
        <v>19</v>
      </c>
      <c r="F106" s="239" t="s">
        <v>7218</v>
      </c>
      <c r="G106" s="237"/>
      <c r="H106" s="240">
        <v>49.960000000000001</v>
      </c>
      <c r="I106" s="241"/>
      <c r="J106" s="237"/>
      <c r="K106" s="237"/>
      <c r="L106" s="242"/>
      <c r="M106" s="243"/>
      <c r="N106" s="244"/>
      <c r="O106" s="244"/>
      <c r="P106" s="244"/>
      <c r="Q106" s="244"/>
      <c r="R106" s="244"/>
      <c r="S106" s="244"/>
      <c r="T106" s="244"/>
      <c r="U106" s="245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T106" s="246" t="s">
        <v>347</v>
      </c>
      <c r="AU106" s="246" t="s">
        <v>85</v>
      </c>
      <c r="AV106" s="13" t="s">
        <v>85</v>
      </c>
      <c r="AW106" s="13" t="s">
        <v>37</v>
      </c>
      <c r="AX106" s="13" t="s">
        <v>76</v>
      </c>
      <c r="AY106" s="246" t="s">
        <v>335</v>
      </c>
    </row>
    <row r="107" s="15" customFormat="1">
      <c r="A107" s="15"/>
      <c r="B107" s="267"/>
      <c r="C107" s="268"/>
      <c r="D107" s="229" t="s">
        <v>347</v>
      </c>
      <c r="E107" s="269" t="s">
        <v>19</v>
      </c>
      <c r="F107" s="270" t="s">
        <v>462</v>
      </c>
      <c r="G107" s="268"/>
      <c r="H107" s="271">
        <v>49.960000000000001</v>
      </c>
      <c r="I107" s="272"/>
      <c r="J107" s="268"/>
      <c r="K107" s="268"/>
      <c r="L107" s="273"/>
      <c r="M107" s="274"/>
      <c r="N107" s="275"/>
      <c r="O107" s="275"/>
      <c r="P107" s="275"/>
      <c r="Q107" s="275"/>
      <c r="R107" s="275"/>
      <c r="S107" s="275"/>
      <c r="T107" s="275"/>
      <c r="U107" s="276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T107" s="277" t="s">
        <v>347</v>
      </c>
      <c r="AU107" s="277" t="s">
        <v>85</v>
      </c>
      <c r="AV107" s="15" t="s">
        <v>103</v>
      </c>
      <c r="AW107" s="15" t="s">
        <v>37</v>
      </c>
      <c r="AX107" s="15" t="s">
        <v>83</v>
      </c>
      <c r="AY107" s="277" t="s">
        <v>335</v>
      </c>
    </row>
    <row r="108" s="2" customFormat="1" ht="24.15" customHeight="1">
      <c r="A108" s="40"/>
      <c r="B108" s="41"/>
      <c r="C108" s="216" t="s">
        <v>103</v>
      </c>
      <c r="D108" s="216" t="s">
        <v>337</v>
      </c>
      <c r="E108" s="217" t="s">
        <v>6808</v>
      </c>
      <c r="F108" s="218" t="s">
        <v>6809</v>
      </c>
      <c r="G108" s="219" t="s">
        <v>351</v>
      </c>
      <c r="H108" s="220">
        <v>749.39999999999998</v>
      </c>
      <c r="I108" s="221"/>
      <c r="J108" s="222">
        <f>ROUND(I108*H108,2)</f>
        <v>0</v>
      </c>
      <c r="K108" s="218" t="s">
        <v>341</v>
      </c>
      <c r="L108" s="46"/>
      <c r="M108" s="223" t="s">
        <v>19</v>
      </c>
      <c r="N108" s="224" t="s">
        <v>47</v>
      </c>
      <c r="O108" s="86"/>
      <c r="P108" s="225">
        <f>O108*H108</f>
        <v>0</v>
      </c>
      <c r="Q108" s="225">
        <v>0</v>
      </c>
      <c r="R108" s="225">
        <f>Q108*H108</f>
        <v>0</v>
      </c>
      <c r="S108" s="225">
        <v>0</v>
      </c>
      <c r="T108" s="225">
        <f>S108*H108</f>
        <v>0</v>
      </c>
      <c r="U108" s="226" t="s">
        <v>19</v>
      </c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R108" s="227" t="s">
        <v>103</v>
      </c>
      <c r="AT108" s="227" t="s">
        <v>337</v>
      </c>
      <c r="AU108" s="227" t="s">
        <v>85</v>
      </c>
      <c r="AY108" s="19" t="s">
        <v>335</v>
      </c>
      <c r="BE108" s="228">
        <f>IF(N108="základní",J108,0)</f>
        <v>0</v>
      </c>
      <c r="BF108" s="228">
        <f>IF(N108="snížená",J108,0)</f>
        <v>0</v>
      </c>
      <c r="BG108" s="228">
        <f>IF(N108="zákl. přenesená",J108,0)</f>
        <v>0</v>
      </c>
      <c r="BH108" s="228">
        <f>IF(N108="sníž. přenesená",J108,0)</f>
        <v>0</v>
      </c>
      <c r="BI108" s="228">
        <f>IF(N108="nulová",J108,0)</f>
        <v>0</v>
      </c>
      <c r="BJ108" s="19" t="s">
        <v>83</v>
      </c>
      <c r="BK108" s="228">
        <f>ROUND(I108*H108,2)</f>
        <v>0</v>
      </c>
      <c r="BL108" s="19" t="s">
        <v>103</v>
      </c>
      <c r="BM108" s="227" t="s">
        <v>7219</v>
      </c>
    </row>
    <row r="109" s="2" customFormat="1">
      <c r="A109" s="40"/>
      <c r="B109" s="41"/>
      <c r="C109" s="42"/>
      <c r="D109" s="229" t="s">
        <v>343</v>
      </c>
      <c r="E109" s="42"/>
      <c r="F109" s="230" t="s">
        <v>6810</v>
      </c>
      <c r="G109" s="42"/>
      <c r="H109" s="42"/>
      <c r="I109" s="231"/>
      <c r="J109" s="42"/>
      <c r="K109" s="42"/>
      <c r="L109" s="46"/>
      <c r="M109" s="232"/>
      <c r="N109" s="233"/>
      <c r="O109" s="86"/>
      <c r="P109" s="86"/>
      <c r="Q109" s="86"/>
      <c r="R109" s="86"/>
      <c r="S109" s="86"/>
      <c r="T109" s="86"/>
      <c r="U109" s="87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T109" s="19" t="s">
        <v>343</v>
      </c>
      <c r="AU109" s="19" t="s">
        <v>85</v>
      </c>
    </row>
    <row r="110" s="2" customFormat="1">
      <c r="A110" s="40"/>
      <c r="B110" s="41"/>
      <c r="C110" s="42"/>
      <c r="D110" s="234" t="s">
        <v>345</v>
      </c>
      <c r="E110" s="42"/>
      <c r="F110" s="235" t="s">
        <v>6811</v>
      </c>
      <c r="G110" s="42"/>
      <c r="H110" s="42"/>
      <c r="I110" s="231"/>
      <c r="J110" s="42"/>
      <c r="K110" s="42"/>
      <c r="L110" s="46"/>
      <c r="M110" s="232"/>
      <c r="N110" s="233"/>
      <c r="O110" s="86"/>
      <c r="P110" s="86"/>
      <c r="Q110" s="86"/>
      <c r="R110" s="86"/>
      <c r="S110" s="86"/>
      <c r="T110" s="86"/>
      <c r="U110" s="87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T110" s="19" t="s">
        <v>345</v>
      </c>
      <c r="AU110" s="19" t="s">
        <v>85</v>
      </c>
    </row>
    <row r="111" s="13" customFormat="1">
      <c r="A111" s="13"/>
      <c r="B111" s="236"/>
      <c r="C111" s="237"/>
      <c r="D111" s="229" t="s">
        <v>347</v>
      </c>
      <c r="E111" s="238" t="s">
        <v>19</v>
      </c>
      <c r="F111" s="239" t="s">
        <v>7220</v>
      </c>
      <c r="G111" s="237"/>
      <c r="H111" s="240">
        <v>749.39999999999998</v>
      </c>
      <c r="I111" s="241"/>
      <c r="J111" s="237"/>
      <c r="K111" s="237"/>
      <c r="L111" s="242"/>
      <c r="M111" s="243"/>
      <c r="N111" s="244"/>
      <c r="O111" s="244"/>
      <c r="P111" s="244"/>
      <c r="Q111" s="244"/>
      <c r="R111" s="244"/>
      <c r="S111" s="244"/>
      <c r="T111" s="244"/>
      <c r="U111" s="245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T111" s="246" t="s">
        <v>347</v>
      </c>
      <c r="AU111" s="246" t="s">
        <v>85</v>
      </c>
      <c r="AV111" s="13" t="s">
        <v>85</v>
      </c>
      <c r="AW111" s="13" t="s">
        <v>37</v>
      </c>
      <c r="AX111" s="13" t="s">
        <v>76</v>
      </c>
      <c r="AY111" s="246" t="s">
        <v>335</v>
      </c>
    </row>
    <row r="112" s="15" customFormat="1">
      <c r="A112" s="15"/>
      <c r="B112" s="267"/>
      <c r="C112" s="268"/>
      <c r="D112" s="229" t="s">
        <v>347</v>
      </c>
      <c r="E112" s="269" t="s">
        <v>19</v>
      </c>
      <c r="F112" s="270" t="s">
        <v>462</v>
      </c>
      <c r="G112" s="268"/>
      <c r="H112" s="271">
        <v>749.39999999999998</v>
      </c>
      <c r="I112" s="272"/>
      <c r="J112" s="268"/>
      <c r="K112" s="268"/>
      <c r="L112" s="273"/>
      <c r="M112" s="274"/>
      <c r="N112" s="275"/>
      <c r="O112" s="275"/>
      <c r="P112" s="275"/>
      <c r="Q112" s="275"/>
      <c r="R112" s="275"/>
      <c r="S112" s="275"/>
      <c r="T112" s="275"/>
      <c r="U112" s="276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T112" s="277" t="s">
        <v>347</v>
      </c>
      <c r="AU112" s="277" t="s">
        <v>85</v>
      </c>
      <c r="AV112" s="15" t="s">
        <v>103</v>
      </c>
      <c r="AW112" s="15" t="s">
        <v>37</v>
      </c>
      <c r="AX112" s="15" t="s">
        <v>83</v>
      </c>
      <c r="AY112" s="277" t="s">
        <v>335</v>
      </c>
    </row>
    <row r="113" s="2" customFormat="1" ht="16.5" customHeight="1">
      <c r="A113" s="40"/>
      <c r="B113" s="41"/>
      <c r="C113" s="216" t="s">
        <v>385</v>
      </c>
      <c r="D113" s="216" t="s">
        <v>337</v>
      </c>
      <c r="E113" s="217" t="s">
        <v>6818</v>
      </c>
      <c r="F113" s="218" t="s">
        <v>6819</v>
      </c>
      <c r="G113" s="219" t="s">
        <v>351</v>
      </c>
      <c r="H113" s="220">
        <v>11.94</v>
      </c>
      <c r="I113" s="221"/>
      <c r="J113" s="222">
        <f>ROUND(I113*H113,2)</f>
        <v>0</v>
      </c>
      <c r="K113" s="218" t="s">
        <v>341</v>
      </c>
      <c r="L113" s="46"/>
      <c r="M113" s="223" t="s">
        <v>19</v>
      </c>
      <c r="N113" s="224" t="s">
        <v>47</v>
      </c>
      <c r="O113" s="86"/>
      <c r="P113" s="225">
        <f>O113*H113</f>
        <v>0</v>
      </c>
      <c r="Q113" s="225">
        <v>0</v>
      </c>
      <c r="R113" s="225">
        <f>Q113*H113</f>
        <v>0</v>
      </c>
      <c r="S113" s="225">
        <v>0</v>
      </c>
      <c r="T113" s="225">
        <f>S113*H113</f>
        <v>0</v>
      </c>
      <c r="U113" s="226" t="s">
        <v>19</v>
      </c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R113" s="227" t="s">
        <v>103</v>
      </c>
      <c r="AT113" s="227" t="s">
        <v>337</v>
      </c>
      <c r="AU113" s="227" t="s">
        <v>85</v>
      </c>
      <c r="AY113" s="19" t="s">
        <v>335</v>
      </c>
      <c r="BE113" s="228">
        <f>IF(N113="základní",J113,0)</f>
        <v>0</v>
      </c>
      <c r="BF113" s="228">
        <f>IF(N113="snížená",J113,0)</f>
        <v>0</v>
      </c>
      <c r="BG113" s="228">
        <f>IF(N113="zákl. přenesená",J113,0)</f>
        <v>0</v>
      </c>
      <c r="BH113" s="228">
        <f>IF(N113="sníž. přenesená",J113,0)</f>
        <v>0</v>
      </c>
      <c r="BI113" s="228">
        <f>IF(N113="nulová",J113,0)</f>
        <v>0</v>
      </c>
      <c r="BJ113" s="19" t="s">
        <v>83</v>
      </c>
      <c r="BK113" s="228">
        <f>ROUND(I113*H113,2)</f>
        <v>0</v>
      </c>
      <c r="BL113" s="19" t="s">
        <v>103</v>
      </c>
      <c r="BM113" s="227" t="s">
        <v>7221</v>
      </c>
    </row>
    <row r="114" s="2" customFormat="1">
      <c r="A114" s="40"/>
      <c r="B114" s="41"/>
      <c r="C114" s="42"/>
      <c r="D114" s="229" t="s">
        <v>343</v>
      </c>
      <c r="E114" s="42"/>
      <c r="F114" s="230" t="s">
        <v>6820</v>
      </c>
      <c r="G114" s="42"/>
      <c r="H114" s="42"/>
      <c r="I114" s="231"/>
      <c r="J114" s="42"/>
      <c r="K114" s="42"/>
      <c r="L114" s="46"/>
      <c r="M114" s="232"/>
      <c r="N114" s="233"/>
      <c r="O114" s="86"/>
      <c r="P114" s="86"/>
      <c r="Q114" s="86"/>
      <c r="R114" s="86"/>
      <c r="S114" s="86"/>
      <c r="T114" s="86"/>
      <c r="U114" s="87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T114" s="19" t="s">
        <v>343</v>
      </c>
      <c r="AU114" s="19" t="s">
        <v>85</v>
      </c>
    </row>
    <row r="115" s="2" customFormat="1">
      <c r="A115" s="40"/>
      <c r="B115" s="41"/>
      <c r="C115" s="42"/>
      <c r="D115" s="234" t="s">
        <v>345</v>
      </c>
      <c r="E115" s="42"/>
      <c r="F115" s="235" t="s">
        <v>6821</v>
      </c>
      <c r="G115" s="42"/>
      <c r="H115" s="42"/>
      <c r="I115" s="231"/>
      <c r="J115" s="42"/>
      <c r="K115" s="42"/>
      <c r="L115" s="46"/>
      <c r="M115" s="232"/>
      <c r="N115" s="233"/>
      <c r="O115" s="86"/>
      <c r="P115" s="86"/>
      <c r="Q115" s="86"/>
      <c r="R115" s="86"/>
      <c r="S115" s="86"/>
      <c r="T115" s="86"/>
      <c r="U115" s="87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T115" s="19" t="s">
        <v>345</v>
      </c>
      <c r="AU115" s="19" t="s">
        <v>85</v>
      </c>
    </row>
    <row r="116" s="2" customFormat="1" ht="16.5" customHeight="1">
      <c r="A116" s="40"/>
      <c r="B116" s="41"/>
      <c r="C116" s="216" t="s">
        <v>401</v>
      </c>
      <c r="D116" s="216" t="s">
        <v>337</v>
      </c>
      <c r="E116" s="217" t="s">
        <v>6963</v>
      </c>
      <c r="F116" s="218" t="s">
        <v>6964</v>
      </c>
      <c r="G116" s="219" t="s">
        <v>351</v>
      </c>
      <c r="H116" s="220">
        <v>38.670000000000002</v>
      </c>
      <c r="I116" s="221"/>
      <c r="J116" s="222">
        <f>ROUND(I116*H116,2)</f>
        <v>0</v>
      </c>
      <c r="K116" s="218" t="s">
        <v>341</v>
      </c>
      <c r="L116" s="46"/>
      <c r="M116" s="223" t="s">
        <v>19</v>
      </c>
      <c r="N116" s="224" t="s">
        <v>47</v>
      </c>
      <c r="O116" s="86"/>
      <c r="P116" s="225">
        <f>O116*H116</f>
        <v>0</v>
      </c>
      <c r="Q116" s="225">
        <v>0</v>
      </c>
      <c r="R116" s="225">
        <f>Q116*H116</f>
        <v>0</v>
      </c>
      <c r="S116" s="225">
        <v>0</v>
      </c>
      <c r="T116" s="225">
        <f>S116*H116</f>
        <v>0</v>
      </c>
      <c r="U116" s="226" t="s">
        <v>19</v>
      </c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R116" s="227" t="s">
        <v>103</v>
      </c>
      <c r="AT116" s="227" t="s">
        <v>337</v>
      </c>
      <c r="AU116" s="227" t="s">
        <v>85</v>
      </c>
      <c r="AY116" s="19" t="s">
        <v>335</v>
      </c>
      <c r="BE116" s="228">
        <f>IF(N116="základní",J116,0)</f>
        <v>0</v>
      </c>
      <c r="BF116" s="228">
        <f>IF(N116="snížená",J116,0)</f>
        <v>0</v>
      </c>
      <c r="BG116" s="228">
        <f>IF(N116="zákl. přenesená",J116,0)</f>
        <v>0</v>
      </c>
      <c r="BH116" s="228">
        <f>IF(N116="sníž. přenesená",J116,0)</f>
        <v>0</v>
      </c>
      <c r="BI116" s="228">
        <f>IF(N116="nulová",J116,0)</f>
        <v>0</v>
      </c>
      <c r="BJ116" s="19" t="s">
        <v>83</v>
      </c>
      <c r="BK116" s="228">
        <f>ROUND(I116*H116,2)</f>
        <v>0</v>
      </c>
      <c r="BL116" s="19" t="s">
        <v>103</v>
      </c>
      <c r="BM116" s="227" t="s">
        <v>7222</v>
      </c>
    </row>
    <row r="117" s="2" customFormat="1">
      <c r="A117" s="40"/>
      <c r="B117" s="41"/>
      <c r="C117" s="42"/>
      <c r="D117" s="229" t="s">
        <v>343</v>
      </c>
      <c r="E117" s="42"/>
      <c r="F117" s="230" t="s">
        <v>6966</v>
      </c>
      <c r="G117" s="42"/>
      <c r="H117" s="42"/>
      <c r="I117" s="231"/>
      <c r="J117" s="42"/>
      <c r="K117" s="42"/>
      <c r="L117" s="46"/>
      <c r="M117" s="232"/>
      <c r="N117" s="233"/>
      <c r="O117" s="86"/>
      <c r="P117" s="86"/>
      <c r="Q117" s="86"/>
      <c r="R117" s="86"/>
      <c r="S117" s="86"/>
      <c r="T117" s="86"/>
      <c r="U117" s="87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T117" s="19" t="s">
        <v>343</v>
      </c>
      <c r="AU117" s="19" t="s">
        <v>85</v>
      </c>
    </row>
    <row r="118" s="2" customFormat="1">
      <c r="A118" s="40"/>
      <c r="B118" s="41"/>
      <c r="C118" s="42"/>
      <c r="D118" s="234" t="s">
        <v>345</v>
      </c>
      <c r="E118" s="42"/>
      <c r="F118" s="235" t="s">
        <v>6967</v>
      </c>
      <c r="G118" s="42"/>
      <c r="H118" s="42"/>
      <c r="I118" s="231"/>
      <c r="J118" s="42"/>
      <c r="K118" s="42"/>
      <c r="L118" s="46"/>
      <c r="M118" s="232"/>
      <c r="N118" s="233"/>
      <c r="O118" s="86"/>
      <c r="P118" s="86"/>
      <c r="Q118" s="86"/>
      <c r="R118" s="86"/>
      <c r="S118" s="86"/>
      <c r="T118" s="86"/>
      <c r="U118" s="87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T118" s="19" t="s">
        <v>345</v>
      </c>
      <c r="AU118" s="19" t="s">
        <v>85</v>
      </c>
    </row>
    <row r="119" s="13" customFormat="1">
      <c r="A119" s="13"/>
      <c r="B119" s="236"/>
      <c r="C119" s="237"/>
      <c r="D119" s="229" t="s">
        <v>347</v>
      </c>
      <c r="E119" s="238" t="s">
        <v>19</v>
      </c>
      <c r="F119" s="239" t="s">
        <v>7223</v>
      </c>
      <c r="G119" s="237"/>
      <c r="H119" s="240">
        <v>38.670000000000002</v>
      </c>
      <c r="I119" s="241"/>
      <c r="J119" s="237"/>
      <c r="K119" s="237"/>
      <c r="L119" s="242"/>
      <c r="M119" s="243"/>
      <c r="N119" s="244"/>
      <c r="O119" s="244"/>
      <c r="P119" s="244"/>
      <c r="Q119" s="244"/>
      <c r="R119" s="244"/>
      <c r="S119" s="244"/>
      <c r="T119" s="244"/>
      <c r="U119" s="245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T119" s="246" t="s">
        <v>347</v>
      </c>
      <c r="AU119" s="246" t="s">
        <v>85</v>
      </c>
      <c r="AV119" s="13" t="s">
        <v>85</v>
      </c>
      <c r="AW119" s="13" t="s">
        <v>37</v>
      </c>
      <c r="AX119" s="13" t="s">
        <v>76</v>
      </c>
      <c r="AY119" s="246" t="s">
        <v>335</v>
      </c>
    </row>
    <row r="120" s="14" customFormat="1">
      <c r="A120" s="14"/>
      <c r="B120" s="247"/>
      <c r="C120" s="248"/>
      <c r="D120" s="229" t="s">
        <v>347</v>
      </c>
      <c r="E120" s="249" t="s">
        <v>19</v>
      </c>
      <c r="F120" s="250" t="s">
        <v>7224</v>
      </c>
      <c r="G120" s="248"/>
      <c r="H120" s="249" t="s">
        <v>19</v>
      </c>
      <c r="I120" s="251"/>
      <c r="J120" s="248"/>
      <c r="K120" s="248"/>
      <c r="L120" s="252"/>
      <c r="M120" s="253"/>
      <c r="N120" s="254"/>
      <c r="O120" s="254"/>
      <c r="P120" s="254"/>
      <c r="Q120" s="254"/>
      <c r="R120" s="254"/>
      <c r="S120" s="254"/>
      <c r="T120" s="254"/>
      <c r="U120" s="255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T120" s="256" t="s">
        <v>347</v>
      </c>
      <c r="AU120" s="256" t="s">
        <v>85</v>
      </c>
      <c r="AV120" s="14" t="s">
        <v>83</v>
      </c>
      <c r="AW120" s="14" t="s">
        <v>37</v>
      </c>
      <c r="AX120" s="14" t="s">
        <v>76</v>
      </c>
      <c r="AY120" s="256" t="s">
        <v>335</v>
      </c>
    </row>
    <row r="121" s="15" customFormat="1">
      <c r="A121" s="15"/>
      <c r="B121" s="267"/>
      <c r="C121" s="268"/>
      <c r="D121" s="229" t="s">
        <v>347</v>
      </c>
      <c r="E121" s="269" t="s">
        <v>19</v>
      </c>
      <c r="F121" s="270" t="s">
        <v>462</v>
      </c>
      <c r="G121" s="268"/>
      <c r="H121" s="271">
        <v>38.670000000000002</v>
      </c>
      <c r="I121" s="272"/>
      <c r="J121" s="268"/>
      <c r="K121" s="268"/>
      <c r="L121" s="273"/>
      <c r="M121" s="274"/>
      <c r="N121" s="275"/>
      <c r="O121" s="275"/>
      <c r="P121" s="275"/>
      <c r="Q121" s="275"/>
      <c r="R121" s="275"/>
      <c r="S121" s="275"/>
      <c r="T121" s="275"/>
      <c r="U121" s="276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T121" s="277" t="s">
        <v>347</v>
      </c>
      <c r="AU121" s="277" t="s">
        <v>85</v>
      </c>
      <c r="AV121" s="15" t="s">
        <v>103</v>
      </c>
      <c r="AW121" s="15" t="s">
        <v>37</v>
      </c>
      <c r="AX121" s="15" t="s">
        <v>83</v>
      </c>
      <c r="AY121" s="277" t="s">
        <v>335</v>
      </c>
    </row>
    <row r="122" s="2" customFormat="1" ht="16.5" customHeight="1">
      <c r="A122" s="40"/>
      <c r="B122" s="41"/>
      <c r="C122" s="257" t="s">
        <v>405</v>
      </c>
      <c r="D122" s="257" t="s">
        <v>395</v>
      </c>
      <c r="E122" s="258" t="s">
        <v>5989</v>
      </c>
      <c r="F122" s="259" t="s">
        <v>5990</v>
      </c>
      <c r="G122" s="260" t="s">
        <v>364</v>
      </c>
      <c r="H122" s="261">
        <v>69.605999999999995</v>
      </c>
      <c r="I122" s="262"/>
      <c r="J122" s="263">
        <f>ROUND(I122*H122,2)</f>
        <v>0</v>
      </c>
      <c r="K122" s="259" t="s">
        <v>341</v>
      </c>
      <c r="L122" s="264"/>
      <c r="M122" s="265" t="s">
        <v>19</v>
      </c>
      <c r="N122" s="266" t="s">
        <v>47</v>
      </c>
      <c r="O122" s="86"/>
      <c r="P122" s="225">
        <f>O122*H122</f>
        <v>0</v>
      </c>
      <c r="Q122" s="225">
        <v>1</v>
      </c>
      <c r="R122" s="225">
        <f>Q122*H122</f>
        <v>69.605999999999995</v>
      </c>
      <c r="S122" s="225">
        <v>0</v>
      </c>
      <c r="T122" s="225">
        <f>S122*H122</f>
        <v>0</v>
      </c>
      <c r="U122" s="226" t="s">
        <v>19</v>
      </c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R122" s="227" t="s">
        <v>394</v>
      </c>
      <c r="AT122" s="227" t="s">
        <v>395</v>
      </c>
      <c r="AU122" s="227" t="s">
        <v>85</v>
      </c>
      <c r="AY122" s="19" t="s">
        <v>335</v>
      </c>
      <c r="BE122" s="228">
        <f>IF(N122="základní",J122,0)</f>
        <v>0</v>
      </c>
      <c r="BF122" s="228">
        <f>IF(N122="snížená",J122,0)</f>
        <v>0</v>
      </c>
      <c r="BG122" s="228">
        <f>IF(N122="zákl. přenesená",J122,0)</f>
        <v>0</v>
      </c>
      <c r="BH122" s="228">
        <f>IF(N122="sníž. přenesená",J122,0)</f>
        <v>0</v>
      </c>
      <c r="BI122" s="228">
        <f>IF(N122="nulová",J122,0)</f>
        <v>0</v>
      </c>
      <c r="BJ122" s="19" t="s">
        <v>83</v>
      </c>
      <c r="BK122" s="228">
        <f>ROUND(I122*H122,2)</f>
        <v>0</v>
      </c>
      <c r="BL122" s="19" t="s">
        <v>103</v>
      </c>
      <c r="BM122" s="227" t="s">
        <v>7225</v>
      </c>
    </row>
    <row r="123" s="2" customFormat="1">
      <c r="A123" s="40"/>
      <c r="B123" s="41"/>
      <c r="C123" s="42"/>
      <c r="D123" s="229" t="s">
        <v>343</v>
      </c>
      <c r="E123" s="42"/>
      <c r="F123" s="230" t="s">
        <v>5990</v>
      </c>
      <c r="G123" s="42"/>
      <c r="H123" s="42"/>
      <c r="I123" s="231"/>
      <c r="J123" s="42"/>
      <c r="K123" s="42"/>
      <c r="L123" s="46"/>
      <c r="M123" s="232"/>
      <c r="N123" s="233"/>
      <c r="O123" s="86"/>
      <c r="P123" s="86"/>
      <c r="Q123" s="86"/>
      <c r="R123" s="86"/>
      <c r="S123" s="86"/>
      <c r="T123" s="86"/>
      <c r="U123" s="87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T123" s="19" t="s">
        <v>343</v>
      </c>
      <c r="AU123" s="19" t="s">
        <v>85</v>
      </c>
    </row>
    <row r="124" s="13" customFormat="1">
      <c r="A124" s="13"/>
      <c r="B124" s="236"/>
      <c r="C124" s="237"/>
      <c r="D124" s="229" t="s">
        <v>347</v>
      </c>
      <c r="E124" s="238" t="s">
        <v>19</v>
      </c>
      <c r="F124" s="239" t="s">
        <v>7226</v>
      </c>
      <c r="G124" s="237"/>
      <c r="H124" s="240">
        <v>69.605999999999995</v>
      </c>
      <c r="I124" s="241"/>
      <c r="J124" s="237"/>
      <c r="K124" s="237"/>
      <c r="L124" s="242"/>
      <c r="M124" s="243"/>
      <c r="N124" s="244"/>
      <c r="O124" s="244"/>
      <c r="P124" s="244"/>
      <c r="Q124" s="244"/>
      <c r="R124" s="244"/>
      <c r="S124" s="244"/>
      <c r="T124" s="244"/>
      <c r="U124" s="245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T124" s="246" t="s">
        <v>347</v>
      </c>
      <c r="AU124" s="246" t="s">
        <v>85</v>
      </c>
      <c r="AV124" s="13" t="s">
        <v>85</v>
      </c>
      <c r="AW124" s="13" t="s">
        <v>37</v>
      </c>
      <c r="AX124" s="13" t="s">
        <v>76</v>
      </c>
      <c r="AY124" s="246" t="s">
        <v>335</v>
      </c>
    </row>
    <row r="125" s="15" customFormat="1">
      <c r="A125" s="15"/>
      <c r="B125" s="267"/>
      <c r="C125" s="268"/>
      <c r="D125" s="229" t="s">
        <v>347</v>
      </c>
      <c r="E125" s="269" t="s">
        <v>19</v>
      </c>
      <c r="F125" s="270" t="s">
        <v>462</v>
      </c>
      <c r="G125" s="268"/>
      <c r="H125" s="271">
        <v>69.605999999999995</v>
      </c>
      <c r="I125" s="272"/>
      <c r="J125" s="268"/>
      <c r="K125" s="268"/>
      <c r="L125" s="273"/>
      <c r="M125" s="274"/>
      <c r="N125" s="275"/>
      <c r="O125" s="275"/>
      <c r="P125" s="275"/>
      <c r="Q125" s="275"/>
      <c r="R125" s="275"/>
      <c r="S125" s="275"/>
      <c r="T125" s="275"/>
      <c r="U125" s="276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T125" s="277" t="s">
        <v>347</v>
      </c>
      <c r="AU125" s="277" t="s">
        <v>85</v>
      </c>
      <c r="AV125" s="15" t="s">
        <v>103</v>
      </c>
      <c r="AW125" s="15" t="s">
        <v>37</v>
      </c>
      <c r="AX125" s="15" t="s">
        <v>83</v>
      </c>
      <c r="AY125" s="277" t="s">
        <v>335</v>
      </c>
    </row>
    <row r="126" s="2" customFormat="1" ht="16.5" customHeight="1">
      <c r="A126" s="40"/>
      <c r="B126" s="41"/>
      <c r="C126" s="216" t="s">
        <v>377</v>
      </c>
      <c r="D126" s="216" t="s">
        <v>337</v>
      </c>
      <c r="E126" s="217" t="s">
        <v>6814</v>
      </c>
      <c r="F126" s="218" t="s">
        <v>6815</v>
      </c>
      <c r="G126" s="219" t="s">
        <v>364</v>
      </c>
      <c r="H126" s="220">
        <v>89.927999999999997</v>
      </c>
      <c r="I126" s="221"/>
      <c r="J126" s="222">
        <f>ROUND(I126*H126,2)</f>
        <v>0</v>
      </c>
      <c r="K126" s="218" t="s">
        <v>341</v>
      </c>
      <c r="L126" s="46"/>
      <c r="M126" s="223" t="s">
        <v>19</v>
      </c>
      <c r="N126" s="224" t="s">
        <v>47</v>
      </c>
      <c r="O126" s="86"/>
      <c r="P126" s="225">
        <f>O126*H126</f>
        <v>0</v>
      </c>
      <c r="Q126" s="225">
        <v>0</v>
      </c>
      <c r="R126" s="225">
        <f>Q126*H126</f>
        <v>0</v>
      </c>
      <c r="S126" s="225">
        <v>0</v>
      </c>
      <c r="T126" s="225">
        <f>S126*H126</f>
        <v>0</v>
      </c>
      <c r="U126" s="226" t="s">
        <v>19</v>
      </c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R126" s="227" t="s">
        <v>103</v>
      </c>
      <c r="AT126" s="227" t="s">
        <v>337</v>
      </c>
      <c r="AU126" s="227" t="s">
        <v>85</v>
      </c>
      <c r="AY126" s="19" t="s">
        <v>335</v>
      </c>
      <c r="BE126" s="228">
        <f>IF(N126="základní",J126,0)</f>
        <v>0</v>
      </c>
      <c r="BF126" s="228">
        <f>IF(N126="snížená",J126,0)</f>
        <v>0</v>
      </c>
      <c r="BG126" s="228">
        <f>IF(N126="zákl. přenesená",J126,0)</f>
        <v>0</v>
      </c>
      <c r="BH126" s="228">
        <f>IF(N126="sníž. přenesená",J126,0)</f>
        <v>0</v>
      </c>
      <c r="BI126" s="228">
        <f>IF(N126="nulová",J126,0)</f>
        <v>0</v>
      </c>
      <c r="BJ126" s="19" t="s">
        <v>83</v>
      </c>
      <c r="BK126" s="228">
        <f>ROUND(I126*H126,2)</f>
        <v>0</v>
      </c>
      <c r="BL126" s="19" t="s">
        <v>103</v>
      </c>
      <c r="BM126" s="227" t="s">
        <v>7227</v>
      </c>
    </row>
    <row r="127" s="2" customFormat="1">
      <c r="A127" s="40"/>
      <c r="B127" s="41"/>
      <c r="C127" s="42"/>
      <c r="D127" s="229" t="s">
        <v>343</v>
      </c>
      <c r="E127" s="42"/>
      <c r="F127" s="230" t="s">
        <v>6307</v>
      </c>
      <c r="G127" s="42"/>
      <c r="H127" s="42"/>
      <c r="I127" s="231"/>
      <c r="J127" s="42"/>
      <c r="K127" s="42"/>
      <c r="L127" s="46"/>
      <c r="M127" s="232"/>
      <c r="N127" s="233"/>
      <c r="O127" s="86"/>
      <c r="P127" s="86"/>
      <c r="Q127" s="86"/>
      <c r="R127" s="86"/>
      <c r="S127" s="86"/>
      <c r="T127" s="86"/>
      <c r="U127" s="87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T127" s="19" t="s">
        <v>343</v>
      </c>
      <c r="AU127" s="19" t="s">
        <v>85</v>
      </c>
    </row>
    <row r="128" s="2" customFormat="1">
      <c r="A128" s="40"/>
      <c r="B128" s="41"/>
      <c r="C128" s="42"/>
      <c r="D128" s="234" t="s">
        <v>345</v>
      </c>
      <c r="E128" s="42"/>
      <c r="F128" s="235" t="s">
        <v>6816</v>
      </c>
      <c r="G128" s="42"/>
      <c r="H128" s="42"/>
      <c r="I128" s="231"/>
      <c r="J128" s="42"/>
      <c r="K128" s="42"/>
      <c r="L128" s="46"/>
      <c r="M128" s="232"/>
      <c r="N128" s="233"/>
      <c r="O128" s="86"/>
      <c r="P128" s="86"/>
      <c r="Q128" s="86"/>
      <c r="R128" s="86"/>
      <c r="S128" s="86"/>
      <c r="T128" s="86"/>
      <c r="U128" s="87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T128" s="19" t="s">
        <v>345</v>
      </c>
      <c r="AU128" s="19" t="s">
        <v>85</v>
      </c>
    </row>
    <row r="129" s="13" customFormat="1">
      <c r="A129" s="13"/>
      <c r="B129" s="236"/>
      <c r="C129" s="237"/>
      <c r="D129" s="229" t="s">
        <v>347</v>
      </c>
      <c r="E129" s="238" t="s">
        <v>19</v>
      </c>
      <c r="F129" s="239" t="s">
        <v>7228</v>
      </c>
      <c r="G129" s="237"/>
      <c r="H129" s="240">
        <v>89.927999999999997</v>
      </c>
      <c r="I129" s="241"/>
      <c r="J129" s="237"/>
      <c r="K129" s="237"/>
      <c r="L129" s="242"/>
      <c r="M129" s="243"/>
      <c r="N129" s="244"/>
      <c r="O129" s="244"/>
      <c r="P129" s="244"/>
      <c r="Q129" s="244"/>
      <c r="R129" s="244"/>
      <c r="S129" s="244"/>
      <c r="T129" s="244"/>
      <c r="U129" s="245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T129" s="246" t="s">
        <v>347</v>
      </c>
      <c r="AU129" s="246" t="s">
        <v>85</v>
      </c>
      <c r="AV129" s="13" t="s">
        <v>85</v>
      </c>
      <c r="AW129" s="13" t="s">
        <v>37</v>
      </c>
      <c r="AX129" s="13" t="s">
        <v>76</v>
      </c>
      <c r="AY129" s="246" t="s">
        <v>335</v>
      </c>
    </row>
    <row r="130" s="15" customFormat="1">
      <c r="A130" s="15"/>
      <c r="B130" s="267"/>
      <c r="C130" s="268"/>
      <c r="D130" s="229" t="s">
        <v>347</v>
      </c>
      <c r="E130" s="269" t="s">
        <v>19</v>
      </c>
      <c r="F130" s="270" t="s">
        <v>462</v>
      </c>
      <c r="G130" s="268"/>
      <c r="H130" s="271">
        <v>89.927999999999997</v>
      </c>
      <c r="I130" s="272"/>
      <c r="J130" s="268"/>
      <c r="K130" s="268"/>
      <c r="L130" s="273"/>
      <c r="M130" s="274"/>
      <c r="N130" s="275"/>
      <c r="O130" s="275"/>
      <c r="P130" s="275"/>
      <c r="Q130" s="275"/>
      <c r="R130" s="275"/>
      <c r="S130" s="275"/>
      <c r="T130" s="275"/>
      <c r="U130" s="276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T130" s="277" t="s">
        <v>347</v>
      </c>
      <c r="AU130" s="277" t="s">
        <v>85</v>
      </c>
      <c r="AV130" s="15" t="s">
        <v>103</v>
      </c>
      <c r="AW130" s="15" t="s">
        <v>37</v>
      </c>
      <c r="AX130" s="15" t="s">
        <v>83</v>
      </c>
      <c r="AY130" s="277" t="s">
        <v>335</v>
      </c>
    </row>
    <row r="131" s="2" customFormat="1" ht="16.5" customHeight="1">
      <c r="A131" s="40"/>
      <c r="B131" s="41"/>
      <c r="C131" s="216" t="s">
        <v>369</v>
      </c>
      <c r="D131" s="216" t="s">
        <v>337</v>
      </c>
      <c r="E131" s="217" t="s">
        <v>6313</v>
      </c>
      <c r="F131" s="218" t="s">
        <v>6314</v>
      </c>
      <c r="G131" s="219" t="s">
        <v>351</v>
      </c>
      <c r="H131" s="220">
        <v>61.899999999999999</v>
      </c>
      <c r="I131" s="221"/>
      <c r="J131" s="222">
        <f>ROUND(I131*H131,2)</f>
        <v>0</v>
      </c>
      <c r="K131" s="218" t="s">
        <v>341</v>
      </c>
      <c r="L131" s="46"/>
      <c r="M131" s="223" t="s">
        <v>19</v>
      </c>
      <c r="N131" s="224" t="s">
        <v>47</v>
      </c>
      <c r="O131" s="86"/>
      <c r="P131" s="225">
        <f>O131*H131</f>
        <v>0</v>
      </c>
      <c r="Q131" s="225">
        <v>0</v>
      </c>
      <c r="R131" s="225">
        <f>Q131*H131</f>
        <v>0</v>
      </c>
      <c r="S131" s="225">
        <v>0</v>
      </c>
      <c r="T131" s="225">
        <f>S131*H131</f>
        <v>0</v>
      </c>
      <c r="U131" s="226" t="s">
        <v>19</v>
      </c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R131" s="227" t="s">
        <v>103</v>
      </c>
      <c r="AT131" s="227" t="s">
        <v>337</v>
      </c>
      <c r="AU131" s="227" t="s">
        <v>85</v>
      </c>
      <c r="AY131" s="19" t="s">
        <v>335</v>
      </c>
      <c r="BE131" s="228">
        <f>IF(N131="základní",J131,0)</f>
        <v>0</v>
      </c>
      <c r="BF131" s="228">
        <f>IF(N131="snížená",J131,0)</f>
        <v>0</v>
      </c>
      <c r="BG131" s="228">
        <f>IF(N131="zákl. přenesená",J131,0)</f>
        <v>0</v>
      </c>
      <c r="BH131" s="228">
        <f>IF(N131="sníž. přenesená",J131,0)</f>
        <v>0</v>
      </c>
      <c r="BI131" s="228">
        <f>IF(N131="nulová",J131,0)</f>
        <v>0</v>
      </c>
      <c r="BJ131" s="19" t="s">
        <v>83</v>
      </c>
      <c r="BK131" s="228">
        <f>ROUND(I131*H131,2)</f>
        <v>0</v>
      </c>
      <c r="BL131" s="19" t="s">
        <v>103</v>
      </c>
      <c r="BM131" s="227" t="s">
        <v>7229</v>
      </c>
    </row>
    <row r="132" s="2" customFormat="1">
      <c r="A132" s="40"/>
      <c r="B132" s="41"/>
      <c r="C132" s="42"/>
      <c r="D132" s="229" t="s">
        <v>343</v>
      </c>
      <c r="E132" s="42"/>
      <c r="F132" s="230" t="s">
        <v>6316</v>
      </c>
      <c r="G132" s="42"/>
      <c r="H132" s="42"/>
      <c r="I132" s="231"/>
      <c r="J132" s="42"/>
      <c r="K132" s="42"/>
      <c r="L132" s="46"/>
      <c r="M132" s="232"/>
      <c r="N132" s="233"/>
      <c r="O132" s="86"/>
      <c r="P132" s="86"/>
      <c r="Q132" s="86"/>
      <c r="R132" s="86"/>
      <c r="S132" s="86"/>
      <c r="T132" s="86"/>
      <c r="U132" s="87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T132" s="19" t="s">
        <v>343</v>
      </c>
      <c r="AU132" s="19" t="s">
        <v>85</v>
      </c>
    </row>
    <row r="133" s="2" customFormat="1">
      <c r="A133" s="40"/>
      <c r="B133" s="41"/>
      <c r="C133" s="42"/>
      <c r="D133" s="234" t="s">
        <v>345</v>
      </c>
      <c r="E133" s="42"/>
      <c r="F133" s="235" t="s">
        <v>6317</v>
      </c>
      <c r="G133" s="42"/>
      <c r="H133" s="42"/>
      <c r="I133" s="231"/>
      <c r="J133" s="42"/>
      <c r="K133" s="42"/>
      <c r="L133" s="46"/>
      <c r="M133" s="232"/>
      <c r="N133" s="233"/>
      <c r="O133" s="86"/>
      <c r="P133" s="86"/>
      <c r="Q133" s="86"/>
      <c r="R133" s="86"/>
      <c r="S133" s="86"/>
      <c r="T133" s="86"/>
      <c r="U133" s="87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T133" s="19" t="s">
        <v>345</v>
      </c>
      <c r="AU133" s="19" t="s">
        <v>85</v>
      </c>
    </row>
    <row r="134" s="2" customFormat="1" ht="16.5" customHeight="1">
      <c r="A134" s="40"/>
      <c r="B134" s="41"/>
      <c r="C134" s="216" t="s">
        <v>394</v>
      </c>
      <c r="D134" s="216" t="s">
        <v>337</v>
      </c>
      <c r="E134" s="217" t="s">
        <v>6822</v>
      </c>
      <c r="F134" s="218" t="s">
        <v>6823</v>
      </c>
      <c r="G134" s="219" t="s">
        <v>351</v>
      </c>
      <c r="H134" s="220">
        <v>11.94</v>
      </c>
      <c r="I134" s="221"/>
      <c r="J134" s="222">
        <f>ROUND(I134*H134,2)</f>
        <v>0</v>
      </c>
      <c r="K134" s="218" t="s">
        <v>341</v>
      </c>
      <c r="L134" s="46"/>
      <c r="M134" s="223" t="s">
        <v>19</v>
      </c>
      <c r="N134" s="224" t="s">
        <v>47</v>
      </c>
      <c r="O134" s="86"/>
      <c r="P134" s="225">
        <f>O134*H134</f>
        <v>0</v>
      </c>
      <c r="Q134" s="225">
        <v>0</v>
      </c>
      <c r="R134" s="225">
        <f>Q134*H134</f>
        <v>0</v>
      </c>
      <c r="S134" s="225">
        <v>0</v>
      </c>
      <c r="T134" s="225">
        <f>S134*H134</f>
        <v>0</v>
      </c>
      <c r="U134" s="226" t="s">
        <v>19</v>
      </c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R134" s="227" t="s">
        <v>103</v>
      </c>
      <c r="AT134" s="227" t="s">
        <v>337</v>
      </c>
      <c r="AU134" s="227" t="s">
        <v>85</v>
      </c>
      <c r="AY134" s="19" t="s">
        <v>335</v>
      </c>
      <c r="BE134" s="228">
        <f>IF(N134="základní",J134,0)</f>
        <v>0</v>
      </c>
      <c r="BF134" s="228">
        <f>IF(N134="snížená",J134,0)</f>
        <v>0</v>
      </c>
      <c r="BG134" s="228">
        <f>IF(N134="zákl. přenesená",J134,0)</f>
        <v>0</v>
      </c>
      <c r="BH134" s="228">
        <f>IF(N134="sníž. přenesená",J134,0)</f>
        <v>0</v>
      </c>
      <c r="BI134" s="228">
        <f>IF(N134="nulová",J134,0)</f>
        <v>0</v>
      </c>
      <c r="BJ134" s="19" t="s">
        <v>83</v>
      </c>
      <c r="BK134" s="228">
        <f>ROUND(I134*H134,2)</f>
        <v>0</v>
      </c>
      <c r="BL134" s="19" t="s">
        <v>103</v>
      </c>
      <c r="BM134" s="227" t="s">
        <v>7230</v>
      </c>
    </row>
    <row r="135" s="2" customFormat="1">
      <c r="A135" s="40"/>
      <c r="B135" s="41"/>
      <c r="C135" s="42"/>
      <c r="D135" s="229" t="s">
        <v>343</v>
      </c>
      <c r="E135" s="42"/>
      <c r="F135" s="230" t="s">
        <v>6824</v>
      </c>
      <c r="G135" s="42"/>
      <c r="H135" s="42"/>
      <c r="I135" s="231"/>
      <c r="J135" s="42"/>
      <c r="K135" s="42"/>
      <c r="L135" s="46"/>
      <c r="M135" s="232"/>
      <c r="N135" s="233"/>
      <c r="O135" s="86"/>
      <c r="P135" s="86"/>
      <c r="Q135" s="86"/>
      <c r="R135" s="86"/>
      <c r="S135" s="86"/>
      <c r="T135" s="86"/>
      <c r="U135" s="87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T135" s="19" t="s">
        <v>343</v>
      </c>
      <c r="AU135" s="19" t="s">
        <v>85</v>
      </c>
    </row>
    <row r="136" s="2" customFormat="1">
      <c r="A136" s="40"/>
      <c r="B136" s="41"/>
      <c r="C136" s="42"/>
      <c r="D136" s="234" t="s">
        <v>345</v>
      </c>
      <c r="E136" s="42"/>
      <c r="F136" s="235" t="s">
        <v>6825</v>
      </c>
      <c r="G136" s="42"/>
      <c r="H136" s="42"/>
      <c r="I136" s="231"/>
      <c r="J136" s="42"/>
      <c r="K136" s="42"/>
      <c r="L136" s="46"/>
      <c r="M136" s="232"/>
      <c r="N136" s="233"/>
      <c r="O136" s="86"/>
      <c r="P136" s="86"/>
      <c r="Q136" s="86"/>
      <c r="R136" s="86"/>
      <c r="S136" s="86"/>
      <c r="T136" s="86"/>
      <c r="U136" s="87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T136" s="19" t="s">
        <v>345</v>
      </c>
      <c r="AU136" s="19" t="s">
        <v>85</v>
      </c>
    </row>
    <row r="137" s="13" customFormat="1">
      <c r="A137" s="13"/>
      <c r="B137" s="236"/>
      <c r="C137" s="237"/>
      <c r="D137" s="229" t="s">
        <v>347</v>
      </c>
      <c r="E137" s="238" t="s">
        <v>19</v>
      </c>
      <c r="F137" s="239" t="s">
        <v>7231</v>
      </c>
      <c r="G137" s="237"/>
      <c r="H137" s="240">
        <v>11.94</v>
      </c>
      <c r="I137" s="241"/>
      <c r="J137" s="237"/>
      <c r="K137" s="237"/>
      <c r="L137" s="242"/>
      <c r="M137" s="243"/>
      <c r="N137" s="244"/>
      <c r="O137" s="244"/>
      <c r="P137" s="244"/>
      <c r="Q137" s="244"/>
      <c r="R137" s="244"/>
      <c r="S137" s="244"/>
      <c r="T137" s="244"/>
      <c r="U137" s="245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T137" s="246" t="s">
        <v>347</v>
      </c>
      <c r="AU137" s="246" t="s">
        <v>85</v>
      </c>
      <c r="AV137" s="13" t="s">
        <v>85</v>
      </c>
      <c r="AW137" s="13" t="s">
        <v>37</v>
      </c>
      <c r="AX137" s="13" t="s">
        <v>76</v>
      </c>
      <c r="AY137" s="246" t="s">
        <v>335</v>
      </c>
    </row>
    <row r="138" s="15" customFormat="1">
      <c r="A138" s="15"/>
      <c r="B138" s="267"/>
      <c r="C138" s="268"/>
      <c r="D138" s="229" t="s">
        <v>347</v>
      </c>
      <c r="E138" s="269" t="s">
        <v>19</v>
      </c>
      <c r="F138" s="270" t="s">
        <v>462</v>
      </c>
      <c r="G138" s="268"/>
      <c r="H138" s="271">
        <v>11.94</v>
      </c>
      <c r="I138" s="272"/>
      <c r="J138" s="268"/>
      <c r="K138" s="268"/>
      <c r="L138" s="273"/>
      <c r="M138" s="274"/>
      <c r="N138" s="275"/>
      <c r="O138" s="275"/>
      <c r="P138" s="275"/>
      <c r="Q138" s="275"/>
      <c r="R138" s="275"/>
      <c r="S138" s="275"/>
      <c r="T138" s="275"/>
      <c r="U138" s="276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T138" s="277" t="s">
        <v>347</v>
      </c>
      <c r="AU138" s="277" t="s">
        <v>85</v>
      </c>
      <c r="AV138" s="15" t="s">
        <v>103</v>
      </c>
      <c r="AW138" s="15" t="s">
        <v>37</v>
      </c>
      <c r="AX138" s="15" t="s">
        <v>83</v>
      </c>
      <c r="AY138" s="277" t="s">
        <v>335</v>
      </c>
    </row>
    <row r="139" s="2" customFormat="1" ht="21.75" customHeight="1">
      <c r="A139" s="40"/>
      <c r="B139" s="41"/>
      <c r="C139" s="216" t="s">
        <v>412</v>
      </c>
      <c r="D139" s="216" t="s">
        <v>337</v>
      </c>
      <c r="E139" s="217" t="s">
        <v>7232</v>
      </c>
      <c r="F139" s="218" t="s">
        <v>7233</v>
      </c>
      <c r="G139" s="219" t="s">
        <v>351</v>
      </c>
      <c r="H139" s="220">
        <v>7.7400000000000002</v>
      </c>
      <c r="I139" s="221"/>
      <c r="J139" s="222">
        <f>ROUND(I139*H139,2)</f>
        <v>0</v>
      </c>
      <c r="K139" s="218" t="s">
        <v>341</v>
      </c>
      <c r="L139" s="46"/>
      <c r="M139" s="223" t="s">
        <v>19</v>
      </c>
      <c r="N139" s="224" t="s">
        <v>47</v>
      </c>
      <c r="O139" s="86"/>
      <c r="P139" s="225">
        <f>O139*H139</f>
        <v>0</v>
      </c>
      <c r="Q139" s="225">
        <v>0</v>
      </c>
      <c r="R139" s="225">
        <f>Q139*H139</f>
        <v>0</v>
      </c>
      <c r="S139" s="225">
        <v>0</v>
      </c>
      <c r="T139" s="225">
        <f>S139*H139</f>
        <v>0</v>
      </c>
      <c r="U139" s="226" t="s">
        <v>19</v>
      </c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R139" s="227" t="s">
        <v>103</v>
      </c>
      <c r="AT139" s="227" t="s">
        <v>337</v>
      </c>
      <c r="AU139" s="227" t="s">
        <v>85</v>
      </c>
      <c r="AY139" s="19" t="s">
        <v>335</v>
      </c>
      <c r="BE139" s="228">
        <f>IF(N139="základní",J139,0)</f>
        <v>0</v>
      </c>
      <c r="BF139" s="228">
        <f>IF(N139="snížená",J139,0)</f>
        <v>0</v>
      </c>
      <c r="BG139" s="228">
        <f>IF(N139="zákl. přenesená",J139,0)</f>
        <v>0</v>
      </c>
      <c r="BH139" s="228">
        <f>IF(N139="sníž. přenesená",J139,0)</f>
        <v>0</v>
      </c>
      <c r="BI139" s="228">
        <f>IF(N139="nulová",J139,0)</f>
        <v>0</v>
      </c>
      <c r="BJ139" s="19" t="s">
        <v>83</v>
      </c>
      <c r="BK139" s="228">
        <f>ROUND(I139*H139,2)</f>
        <v>0</v>
      </c>
      <c r="BL139" s="19" t="s">
        <v>103</v>
      </c>
      <c r="BM139" s="227" t="s">
        <v>7234</v>
      </c>
    </row>
    <row r="140" s="2" customFormat="1">
      <c r="A140" s="40"/>
      <c r="B140" s="41"/>
      <c r="C140" s="42"/>
      <c r="D140" s="229" t="s">
        <v>343</v>
      </c>
      <c r="E140" s="42"/>
      <c r="F140" s="230" t="s">
        <v>7235</v>
      </c>
      <c r="G140" s="42"/>
      <c r="H140" s="42"/>
      <c r="I140" s="231"/>
      <c r="J140" s="42"/>
      <c r="K140" s="42"/>
      <c r="L140" s="46"/>
      <c r="M140" s="232"/>
      <c r="N140" s="233"/>
      <c r="O140" s="86"/>
      <c r="P140" s="86"/>
      <c r="Q140" s="86"/>
      <c r="R140" s="86"/>
      <c r="S140" s="86"/>
      <c r="T140" s="86"/>
      <c r="U140" s="87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T140" s="19" t="s">
        <v>343</v>
      </c>
      <c r="AU140" s="19" t="s">
        <v>85</v>
      </c>
    </row>
    <row r="141" s="2" customFormat="1">
      <c r="A141" s="40"/>
      <c r="B141" s="41"/>
      <c r="C141" s="42"/>
      <c r="D141" s="234" t="s">
        <v>345</v>
      </c>
      <c r="E141" s="42"/>
      <c r="F141" s="235" t="s">
        <v>7236</v>
      </c>
      <c r="G141" s="42"/>
      <c r="H141" s="42"/>
      <c r="I141" s="231"/>
      <c r="J141" s="42"/>
      <c r="K141" s="42"/>
      <c r="L141" s="46"/>
      <c r="M141" s="232"/>
      <c r="N141" s="233"/>
      <c r="O141" s="86"/>
      <c r="P141" s="86"/>
      <c r="Q141" s="86"/>
      <c r="R141" s="86"/>
      <c r="S141" s="86"/>
      <c r="T141" s="86"/>
      <c r="U141" s="87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T141" s="19" t="s">
        <v>345</v>
      </c>
      <c r="AU141" s="19" t="s">
        <v>85</v>
      </c>
    </row>
    <row r="142" s="13" customFormat="1">
      <c r="A142" s="13"/>
      <c r="B142" s="236"/>
      <c r="C142" s="237"/>
      <c r="D142" s="229" t="s">
        <v>347</v>
      </c>
      <c r="E142" s="238" t="s">
        <v>19</v>
      </c>
      <c r="F142" s="239" t="s">
        <v>7237</v>
      </c>
      <c r="G142" s="237"/>
      <c r="H142" s="240">
        <v>7.7400000000000002</v>
      </c>
      <c r="I142" s="241"/>
      <c r="J142" s="237"/>
      <c r="K142" s="237"/>
      <c r="L142" s="242"/>
      <c r="M142" s="243"/>
      <c r="N142" s="244"/>
      <c r="O142" s="244"/>
      <c r="P142" s="244"/>
      <c r="Q142" s="244"/>
      <c r="R142" s="244"/>
      <c r="S142" s="244"/>
      <c r="T142" s="244"/>
      <c r="U142" s="245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T142" s="246" t="s">
        <v>347</v>
      </c>
      <c r="AU142" s="246" t="s">
        <v>85</v>
      </c>
      <c r="AV142" s="13" t="s">
        <v>85</v>
      </c>
      <c r="AW142" s="13" t="s">
        <v>37</v>
      </c>
      <c r="AX142" s="13" t="s">
        <v>76</v>
      </c>
      <c r="AY142" s="246" t="s">
        <v>335</v>
      </c>
    </row>
    <row r="143" s="15" customFormat="1">
      <c r="A143" s="15"/>
      <c r="B143" s="267"/>
      <c r="C143" s="268"/>
      <c r="D143" s="229" t="s">
        <v>347</v>
      </c>
      <c r="E143" s="269" t="s">
        <v>19</v>
      </c>
      <c r="F143" s="270" t="s">
        <v>462</v>
      </c>
      <c r="G143" s="268"/>
      <c r="H143" s="271">
        <v>7.7400000000000002</v>
      </c>
      <c r="I143" s="272"/>
      <c r="J143" s="268"/>
      <c r="K143" s="268"/>
      <c r="L143" s="273"/>
      <c r="M143" s="274"/>
      <c r="N143" s="275"/>
      <c r="O143" s="275"/>
      <c r="P143" s="275"/>
      <c r="Q143" s="275"/>
      <c r="R143" s="275"/>
      <c r="S143" s="275"/>
      <c r="T143" s="275"/>
      <c r="U143" s="276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T143" s="277" t="s">
        <v>347</v>
      </c>
      <c r="AU143" s="277" t="s">
        <v>85</v>
      </c>
      <c r="AV143" s="15" t="s">
        <v>103</v>
      </c>
      <c r="AW143" s="15" t="s">
        <v>37</v>
      </c>
      <c r="AX143" s="15" t="s">
        <v>83</v>
      </c>
      <c r="AY143" s="277" t="s">
        <v>335</v>
      </c>
    </row>
    <row r="144" s="2" customFormat="1" ht="16.5" customHeight="1">
      <c r="A144" s="40"/>
      <c r="B144" s="41"/>
      <c r="C144" s="257" t="s">
        <v>420</v>
      </c>
      <c r="D144" s="257" t="s">
        <v>395</v>
      </c>
      <c r="E144" s="258" t="s">
        <v>7238</v>
      </c>
      <c r="F144" s="259" t="s">
        <v>7239</v>
      </c>
      <c r="G144" s="260" t="s">
        <v>364</v>
      </c>
      <c r="H144" s="261">
        <v>15.48</v>
      </c>
      <c r="I144" s="262"/>
      <c r="J144" s="263">
        <f>ROUND(I144*H144,2)</f>
        <v>0</v>
      </c>
      <c r="K144" s="259" t="s">
        <v>341</v>
      </c>
      <c r="L144" s="264"/>
      <c r="M144" s="265" t="s">
        <v>19</v>
      </c>
      <c r="N144" s="266" t="s">
        <v>47</v>
      </c>
      <c r="O144" s="86"/>
      <c r="P144" s="225">
        <f>O144*H144</f>
        <v>0</v>
      </c>
      <c r="Q144" s="225">
        <v>1</v>
      </c>
      <c r="R144" s="225">
        <f>Q144*H144</f>
        <v>15.48</v>
      </c>
      <c r="S144" s="225">
        <v>0</v>
      </c>
      <c r="T144" s="225">
        <f>S144*H144</f>
        <v>0</v>
      </c>
      <c r="U144" s="226" t="s">
        <v>19</v>
      </c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R144" s="227" t="s">
        <v>394</v>
      </c>
      <c r="AT144" s="227" t="s">
        <v>395</v>
      </c>
      <c r="AU144" s="227" t="s">
        <v>85</v>
      </c>
      <c r="AY144" s="19" t="s">
        <v>335</v>
      </c>
      <c r="BE144" s="228">
        <f>IF(N144="základní",J144,0)</f>
        <v>0</v>
      </c>
      <c r="BF144" s="228">
        <f>IF(N144="snížená",J144,0)</f>
        <v>0</v>
      </c>
      <c r="BG144" s="228">
        <f>IF(N144="zákl. přenesená",J144,0)</f>
        <v>0</v>
      </c>
      <c r="BH144" s="228">
        <f>IF(N144="sníž. přenesená",J144,0)</f>
        <v>0</v>
      </c>
      <c r="BI144" s="228">
        <f>IF(N144="nulová",J144,0)</f>
        <v>0</v>
      </c>
      <c r="BJ144" s="19" t="s">
        <v>83</v>
      </c>
      <c r="BK144" s="228">
        <f>ROUND(I144*H144,2)</f>
        <v>0</v>
      </c>
      <c r="BL144" s="19" t="s">
        <v>103</v>
      </c>
      <c r="BM144" s="227" t="s">
        <v>7240</v>
      </c>
    </row>
    <row r="145" s="2" customFormat="1">
      <c r="A145" s="40"/>
      <c r="B145" s="41"/>
      <c r="C145" s="42"/>
      <c r="D145" s="229" t="s">
        <v>343</v>
      </c>
      <c r="E145" s="42"/>
      <c r="F145" s="230" t="s">
        <v>7239</v>
      </c>
      <c r="G145" s="42"/>
      <c r="H145" s="42"/>
      <c r="I145" s="231"/>
      <c r="J145" s="42"/>
      <c r="K145" s="42"/>
      <c r="L145" s="46"/>
      <c r="M145" s="232"/>
      <c r="N145" s="233"/>
      <c r="O145" s="86"/>
      <c r="P145" s="86"/>
      <c r="Q145" s="86"/>
      <c r="R145" s="86"/>
      <c r="S145" s="86"/>
      <c r="T145" s="86"/>
      <c r="U145" s="87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T145" s="19" t="s">
        <v>343</v>
      </c>
      <c r="AU145" s="19" t="s">
        <v>85</v>
      </c>
    </row>
    <row r="146" s="13" customFormat="1">
      <c r="A146" s="13"/>
      <c r="B146" s="236"/>
      <c r="C146" s="237"/>
      <c r="D146" s="229" t="s">
        <v>347</v>
      </c>
      <c r="E146" s="238" t="s">
        <v>19</v>
      </c>
      <c r="F146" s="239" t="s">
        <v>7241</v>
      </c>
      <c r="G146" s="237"/>
      <c r="H146" s="240">
        <v>15.48</v>
      </c>
      <c r="I146" s="241"/>
      <c r="J146" s="237"/>
      <c r="K146" s="237"/>
      <c r="L146" s="242"/>
      <c r="M146" s="243"/>
      <c r="N146" s="244"/>
      <c r="O146" s="244"/>
      <c r="P146" s="244"/>
      <c r="Q146" s="244"/>
      <c r="R146" s="244"/>
      <c r="S146" s="244"/>
      <c r="T146" s="244"/>
      <c r="U146" s="245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T146" s="246" t="s">
        <v>347</v>
      </c>
      <c r="AU146" s="246" t="s">
        <v>85</v>
      </c>
      <c r="AV146" s="13" t="s">
        <v>85</v>
      </c>
      <c r="AW146" s="13" t="s">
        <v>37</v>
      </c>
      <c r="AX146" s="13" t="s">
        <v>76</v>
      </c>
      <c r="AY146" s="246" t="s">
        <v>335</v>
      </c>
    </row>
    <row r="147" s="15" customFormat="1">
      <c r="A147" s="15"/>
      <c r="B147" s="267"/>
      <c r="C147" s="268"/>
      <c r="D147" s="229" t="s">
        <v>347</v>
      </c>
      <c r="E147" s="269" t="s">
        <v>19</v>
      </c>
      <c r="F147" s="270" t="s">
        <v>462</v>
      </c>
      <c r="G147" s="268"/>
      <c r="H147" s="271">
        <v>15.48</v>
      </c>
      <c r="I147" s="272"/>
      <c r="J147" s="268"/>
      <c r="K147" s="268"/>
      <c r="L147" s="273"/>
      <c r="M147" s="274"/>
      <c r="N147" s="275"/>
      <c r="O147" s="275"/>
      <c r="P147" s="275"/>
      <c r="Q147" s="275"/>
      <c r="R147" s="275"/>
      <c r="S147" s="275"/>
      <c r="T147" s="275"/>
      <c r="U147" s="276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T147" s="277" t="s">
        <v>347</v>
      </c>
      <c r="AU147" s="277" t="s">
        <v>85</v>
      </c>
      <c r="AV147" s="15" t="s">
        <v>103</v>
      </c>
      <c r="AW147" s="15" t="s">
        <v>37</v>
      </c>
      <c r="AX147" s="15" t="s">
        <v>83</v>
      </c>
      <c r="AY147" s="277" t="s">
        <v>335</v>
      </c>
    </row>
    <row r="148" s="12" customFormat="1" ht="22.8" customHeight="1">
      <c r="A148" s="12"/>
      <c r="B148" s="200"/>
      <c r="C148" s="201"/>
      <c r="D148" s="202" t="s">
        <v>75</v>
      </c>
      <c r="E148" s="214" t="s">
        <v>85</v>
      </c>
      <c r="F148" s="214" t="s">
        <v>384</v>
      </c>
      <c r="G148" s="201"/>
      <c r="H148" s="201"/>
      <c r="I148" s="204"/>
      <c r="J148" s="215">
        <f>BK148</f>
        <v>0</v>
      </c>
      <c r="K148" s="201"/>
      <c r="L148" s="206"/>
      <c r="M148" s="207"/>
      <c r="N148" s="208"/>
      <c r="O148" s="208"/>
      <c r="P148" s="209">
        <f>SUM(P149:P206)</f>
        <v>0</v>
      </c>
      <c r="Q148" s="208"/>
      <c r="R148" s="209">
        <f>SUM(R149:R206)</f>
        <v>38.027916340871997</v>
      </c>
      <c r="S148" s="208"/>
      <c r="T148" s="209">
        <f>SUM(T149:T206)</f>
        <v>0</v>
      </c>
      <c r="U148" s="210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R148" s="211" t="s">
        <v>83</v>
      </c>
      <c r="AT148" s="212" t="s">
        <v>75</v>
      </c>
      <c r="AU148" s="212" t="s">
        <v>83</v>
      </c>
      <c r="AY148" s="211" t="s">
        <v>335</v>
      </c>
      <c r="BK148" s="213">
        <f>SUM(BK149:BK206)</f>
        <v>0</v>
      </c>
    </row>
    <row r="149" s="2" customFormat="1" ht="16.5" customHeight="1">
      <c r="A149" s="40"/>
      <c r="B149" s="41"/>
      <c r="C149" s="216" t="s">
        <v>428</v>
      </c>
      <c r="D149" s="216" t="s">
        <v>337</v>
      </c>
      <c r="E149" s="217" t="s">
        <v>7242</v>
      </c>
      <c r="F149" s="218" t="s">
        <v>7243</v>
      </c>
      <c r="G149" s="219" t="s">
        <v>388</v>
      </c>
      <c r="H149" s="220">
        <v>21.600000000000001</v>
      </c>
      <c r="I149" s="221"/>
      <c r="J149" s="222">
        <f>ROUND(I149*H149,2)</f>
        <v>0</v>
      </c>
      <c r="K149" s="218" t="s">
        <v>341</v>
      </c>
      <c r="L149" s="46"/>
      <c r="M149" s="223" t="s">
        <v>19</v>
      </c>
      <c r="N149" s="224" t="s">
        <v>47</v>
      </c>
      <c r="O149" s="86"/>
      <c r="P149" s="225">
        <f>O149*H149</f>
        <v>0</v>
      </c>
      <c r="Q149" s="225">
        <v>0.00026668599999999997</v>
      </c>
      <c r="R149" s="225">
        <f>Q149*H149</f>
        <v>0.0057604175999999997</v>
      </c>
      <c r="S149" s="225">
        <v>0</v>
      </c>
      <c r="T149" s="225">
        <f>S149*H149</f>
        <v>0</v>
      </c>
      <c r="U149" s="226" t="s">
        <v>19</v>
      </c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R149" s="227" t="s">
        <v>103</v>
      </c>
      <c r="AT149" s="227" t="s">
        <v>337</v>
      </c>
      <c r="AU149" s="227" t="s">
        <v>85</v>
      </c>
      <c r="AY149" s="19" t="s">
        <v>335</v>
      </c>
      <c r="BE149" s="228">
        <f>IF(N149="základní",J149,0)</f>
        <v>0</v>
      </c>
      <c r="BF149" s="228">
        <f>IF(N149="snížená",J149,0)</f>
        <v>0</v>
      </c>
      <c r="BG149" s="228">
        <f>IF(N149="zákl. přenesená",J149,0)</f>
        <v>0</v>
      </c>
      <c r="BH149" s="228">
        <f>IF(N149="sníž. přenesená",J149,0)</f>
        <v>0</v>
      </c>
      <c r="BI149" s="228">
        <f>IF(N149="nulová",J149,0)</f>
        <v>0</v>
      </c>
      <c r="BJ149" s="19" t="s">
        <v>83</v>
      </c>
      <c r="BK149" s="228">
        <f>ROUND(I149*H149,2)</f>
        <v>0</v>
      </c>
      <c r="BL149" s="19" t="s">
        <v>103</v>
      </c>
      <c r="BM149" s="227" t="s">
        <v>7244</v>
      </c>
    </row>
    <row r="150" s="2" customFormat="1">
      <c r="A150" s="40"/>
      <c r="B150" s="41"/>
      <c r="C150" s="42"/>
      <c r="D150" s="229" t="s">
        <v>343</v>
      </c>
      <c r="E150" s="42"/>
      <c r="F150" s="230" t="s">
        <v>7245</v>
      </c>
      <c r="G150" s="42"/>
      <c r="H150" s="42"/>
      <c r="I150" s="231"/>
      <c r="J150" s="42"/>
      <c r="K150" s="42"/>
      <c r="L150" s="46"/>
      <c r="M150" s="232"/>
      <c r="N150" s="233"/>
      <c r="O150" s="86"/>
      <c r="P150" s="86"/>
      <c r="Q150" s="86"/>
      <c r="R150" s="86"/>
      <c r="S150" s="86"/>
      <c r="T150" s="86"/>
      <c r="U150" s="87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T150" s="19" t="s">
        <v>343</v>
      </c>
      <c r="AU150" s="19" t="s">
        <v>85</v>
      </c>
    </row>
    <row r="151" s="2" customFormat="1">
      <c r="A151" s="40"/>
      <c r="B151" s="41"/>
      <c r="C151" s="42"/>
      <c r="D151" s="234" t="s">
        <v>345</v>
      </c>
      <c r="E151" s="42"/>
      <c r="F151" s="235" t="s">
        <v>7246</v>
      </c>
      <c r="G151" s="42"/>
      <c r="H151" s="42"/>
      <c r="I151" s="231"/>
      <c r="J151" s="42"/>
      <c r="K151" s="42"/>
      <c r="L151" s="46"/>
      <c r="M151" s="232"/>
      <c r="N151" s="233"/>
      <c r="O151" s="86"/>
      <c r="P151" s="86"/>
      <c r="Q151" s="86"/>
      <c r="R151" s="86"/>
      <c r="S151" s="86"/>
      <c r="T151" s="86"/>
      <c r="U151" s="87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T151" s="19" t="s">
        <v>345</v>
      </c>
      <c r="AU151" s="19" t="s">
        <v>85</v>
      </c>
    </row>
    <row r="152" s="13" customFormat="1">
      <c r="A152" s="13"/>
      <c r="B152" s="236"/>
      <c r="C152" s="237"/>
      <c r="D152" s="229" t="s">
        <v>347</v>
      </c>
      <c r="E152" s="238" t="s">
        <v>19</v>
      </c>
      <c r="F152" s="239" t="s">
        <v>7247</v>
      </c>
      <c r="G152" s="237"/>
      <c r="H152" s="240">
        <v>21.600000000000001</v>
      </c>
      <c r="I152" s="241"/>
      <c r="J152" s="237"/>
      <c r="K152" s="237"/>
      <c r="L152" s="242"/>
      <c r="M152" s="243"/>
      <c r="N152" s="244"/>
      <c r="O152" s="244"/>
      <c r="P152" s="244"/>
      <c r="Q152" s="244"/>
      <c r="R152" s="244"/>
      <c r="S152" s="244"/>
      <c r="T152" s="244"/>
      <c r="U152" s="245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T152" s="246" t="s">
        <v>347</v>
      </c>
      <c r="AU152" s="246" t="s">
        <v>85</v>
      </c>
      <c r="AV152" s="13" t="s">
        <v>85</v>
      </c>
      <c r="AW152" s="13" t="s">
        <v>37</v>
      </c>
      <c r="AX152" s="13" t="s">
        <v>76</v>
      </c>
      <c r="AY152" s="246" t="s">
        <v>335</v>
      </c>
    </row>
    <row r="153" s="15" customFormat="1">
      <c r="A153" s="15"/>
      <c r="B153" s="267"/>
      <c r="C153" s="268"/>
      <c r="D153" s="229" t="s">
        <v>347</v>
      </c>
      <c r="E153" s="269" t="s">
        <v>19</v>
      </c>
      <c r="F153" s="270" t="s">
        <v>462</v>
      </c>
      <c r="G153" s="268"/>
      <c r="H153" s="271">
        <v>21.600000000000001</v>
      </c>
      <c r="I153" s="272"/>
      <c r="J153" s="268"/>
      <c r="K153" s="268"/>
      <c r="L153" s="273"/>
      <c r="M153" s="274"/>
      <c r="N153" s="275"/>
      <c r="O153" s="275"/>
      <c r="P153" s="275"/>
      <c r="Q153" s="275"/>
      <c r="R153" s="275"/>
      <c r="S153" s="275"/>
      <c r="T153" s="275"/>
      <c r="U153" s="276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T153" s="277" t="s">
        <v>347</v>
      </c>
      <c r="AU153" s="277" t="s">
        <v>85</v>
      </c>
      <c r="AV153" s="15" t="s">
        <v>103</v>
      </c>
      <c r="AW153" s="15" t="s">
        <v>37</v>
      </c>
      <c r="AX153" s="15" t="s">
        <v>83</v>
      </c>
      <c r="AY153" s="277" t="s">
        <v>335</v>
      </c>
    </row>
    <row r="154" s="2" customFormat="1" ht="16.5" customHeight="1">
      <c r="A154" s="40"/>
      <c r="B154" s="41"/>
      <c r="C154" s="257" t="s">
        <v>434</v>
      </c>
      <c r="D154" s="257" t="s">
        <v>395</v>
      </c>
      <c r="E154" s="258" t="s">
        <v>997</v>
      </c>
      <c r="F154" s="259" t="s">
        <v>998</v>
      </c>
      <c r="G154" s="260" t="s">
        <v>388</v>
      </c>
      <c r="H154" s="261">
        <v>25.585000000000001</v>
      </c>
      <c r="I154" s="262"/>
      <c r="J154" s="263">
        <f>ROUND(I154*H154,2)</f>
        <v>0</v>
      </c>
      <c r="K154" s="259" t="s">
        <v>341</v>
      </c>
      <c r="L154" s="264"/>
      <c r="M154" s="265" t="s">
        <v>19</v>
      </c>
      <c r="N154" s="266" t="s">
        <v>47</v>
      </c>
      <c r="O154" s="86"/>
      <c r="P154" s="225">
        <f>O154*H154</f>
        <v>0</v>
      </c>
      <c r="Q154" s="225">
        <v>0.00020000000000000001</v>
      </c>
      <c r="R154" s="225">
        <f>Q154*H154</f>
        <v>0.005117</v>
      </c>
      <c r="S154" s="225">
        <v>0</v>
      </c>
      <c r="T154" s="225">
        <f>S154*H154</f>
        <v>0</v>
      </c>
      <c r="U154" s="226" t="s">
        <v>19</v>
      </c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R154" s="227" t="s">
        <v>394</v>
      </c>
      <c r="AT154" s="227" t="s">
        <v>395</v>
      </c>
      <c r="AU154" s="227" t="s">
        <v>85</v>
      </c>
      <c r="AY154" s="19" t="s">
        <v>335</v>
      </c>
      <c r="BE154" s="228">
        <f>IF(N154="základní",J154,0)</f>
        <v>0</v>
      </c>
      <c r="BF154" s="228">
        <f>IF(N154="snížená",J154,0)</f>
        <v>0</v>
      </c>
      <c r="BG154" s="228">
        <f>IF(N154="zákl. přenesená",J154,0)</f>
        <v>0</v>
      </c>
      <c r="BH154" s="228">
        <f>IF(N154="sníž. přenesená",J154,0)</f>
        <v>0</v>
      </c>
      <c r="BI154" s="228">
        <f>IF(N154="nulová",J154,0)</f>
        <v>0</v>
      </c>
      <c r="BJ154" s="19" t="s">
        <v>83</v>
      </c>
      <c r="BK154" s="228">
        <f>ROUND(I154*H154,2)</f>
        <v>0</v>
      </c>
      <c r="BL154" s="19" t="s">
        <v>103</v>
      </c>
      <c r="BM154" s="227" t="s">
        <v>7248</v>
      </c>
    </row>
    <row r="155" s="2" customFormat="1">
      <c r="A155" s="40"/>
      <c r="B155" s="41"/>
      <c r="C155" s="42"/>
      <c r="D155" s="229" t="s">
        <v>343</v>
      </c>
      <c r="E155" s="42"/>
      <c r="F155" s="230" t="s">
        <v>998</v>
      </c>
      <c r="G155" s="42"/>
      <c r="H155" s="42"/>
      <c r="I155" s="231"/>
      <c r="J155" s="42"/>
      <c r="K155" s="42"/>
      <c r="L155" s="46"/>
      <c r="M155" s="232"/>
      <c r="N155" s="233"/>
      <c r="O155" s="86"/>
      <c r="P155" s="86"/>
      <c r="Q155" s="86"/>
      <c r="R155" s="86"/>
      <c r="S155" s="86"/>
      <c r="T155" s="86"/>
      <c r="U155" s="87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T155" s="19" t="s">
        <v>343</v>
      </c>
      <c r="AU155" s="19" t="s">
        <v>85</v>
      </c>
    </row>
    <row r="156" s="13" customFormat="1">
      <c r="A156" s="13"/>
      <c r="B156" s="236"/>
      <c r="C156" s="237"/>
      <c r="D156" s="229" t="s">
        <v>347</v>
      </c>
      <c r="E156" s="238" t="s">
        <v>19</v>
      </c>
      <c r="F156" s="239" t="s">
        <v>7249</v>
      </c>
      <c r="G156" s="237"/>
      <c r="H156" s="240">
        <v>25.585000000000001</v>
      </c>
      <c r="I156" s="241"/>
      <c r="J156" s="237"/>
      <c r="K156" s="237"/>
      <c r="L156" s="242"/>
      <c r="M156" s="243"/>
      <c r="N156" s="244"/>
      <c r="O156" s="244"/>
      <c r="P156" s="244"/>
      <c r="Q156" s="244"/>
      <c r="R156" s="244"/>
      <c r="S156" s="244"/>
      <c r="T156" s="244"/>
      <c r="U156" s="245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T156" s="246" t="s">
        <v>347</v>
      </c>
      <c r="AU156" s="246" t="s">
        <v>85</v>
      </c>
      <c r="AV156" s="13" t="s">
        <v>85</v>
      </c>
      <c r="AW156" s="13" t="s">
        <v>37</v>
      </c>
      <c r="AX156" s="13" t="s">
        <v>76</v>
      </c>
      <c r="AY156" s="246" t="s">
        <v>335</v>
      </c>
    </row>
    <row r="157" s="15" customFormat="1">
      <c r="A157" s="15"/>
      <c r="B157" s="267"/>
      <c r="C157" s="268"/>
      <c r="D157" s="229" t="s">
        <v>347</v>
      </c>
      <c r="E157" s="269" t="s">
        <v>19</v>
      </c>
      <c r="F157" s="270" t="s">
        <v>462</v>
      </c>
      <c r="G157" s="268"/>
      <c r="H157" s="271">
        <v>25.585000000000001</v>
      </c>
      <c r="I157" s="272"/>
      <c r="J157" s="268"/>
      <c r="K157" s="268"/>
      <c r="L157" s="273"/>
      <c r="M157" s="274"/>
      <c r="N157" s="275"/>
      <c r="O157" s="275"/>
      <c r="P157" s="275"/>
      <c r="Q157" s="275"/>
      <c r="R157" s="275"/>
      <c r="S157" s="275"/>
      <c r="T157" s="275"/>
      <c r="U157" s="276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T157" s="277" t="s">
        <v>347</v>
      </c>
      <c r="AU157" s="277" t="s">
        <v>85</v>
      </c>
      <c r="AV157" s="15" t="s">
        <v>103</v>
      </c>
      <c r="AW157" s="15" t="s">
        <v>37</v>
      </c>
      <c r="AX157" s="15" t="s">
        <v>83</v>
      </c>
      <c r="AY157" s="277" t="s">
        <v>335</v>
      </c>
    </row>
    <row r="158" s="2" customFormat="1" ht="16.5" customHeight="1">
      <c r="A158" s="40"/>
      <c r="B158" s="41"/>
      <c r="C158" s="216" t="s">
        <v>8</v>
      </c>
      <c r="D158" s="216" t="s">
        <v>337</v>
      </c>
      <c r="E158" s="217" t="s">
        <v>7250</v>
      </c>
      <c r="F158" s="218" t="s">
        <v>7251</v>
      </c>
      <c r="G158" s="219" t="s">
        <v>618</v>
      </c>
      <c r="H158" s="220">
        <v>11.5</v>
      </c>
      <c r="I158" s="221"/>
      <c r="J158" s="222">
        <f>ROUND(I158*H158,2)</f>
        <v>0</v>
      </c>
      <c r="K158" s="218" t="s">
        <v>341</v>
      </c>
      <c r="L158" s="46"/>
      <c r="M158" s="223" t="s">
        <v>19</v>
      </c>
      <c r="N158" s="224" t="s">
        <v>47</v>
      </c>
      <c r="O158" s="86"/>
      <c r="P158" s="225">
        <f>O158*H158</f>
        <v>0</v>
      </c>
      <c r="Q158" s="225">
        <v>0.00048000000000000001</v>
      </c>
      <c r="R158" s="225">
        <f>Q158*H158</f>
        <v>0.0055199999999999997</v>
      </c>
      <c r="S158" s="225">
        <v>0</v>
      </c>
      <c r="T158" s="225">
        <f>S158*H158</f>
        <v>0</v>
      </c>
      <c r="U158" s="226" t="s">
        <v>19</v>
      </c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R158" s="227" t="s">
        <v>103</v>
      </c>
      <c r="AT158" s="227" t="s">
        <v>337</v>
      </c>
      <c r="AU158" s="227" t="s">
        <v>85</v>
      </c>
      <c r="AY158" s="19" t="s">
        <v>335</v>
      </c>
      <c r="BE158" s="228">
        <f>IF(N158="základní",J158,0)</f>
        <v>0</v>
      </c>
      <c r="BF158" s="228">
        <f>IF(N158="snížená",J158,0)</f>
        <v>0</v>
      </c>
      <c r="BG158" s="228">
        <f>IF(N158="zákl. přenesená",J158,0)</f>
        <v>0</v>
      </c>
      <c r="BH158" s="228">
        <f>IF(N158="sníž. přenesená",J158,0)</f>
        <v>0</v>
      </c>
      <c r="BI158" s="228">
        <f>IF(N158="nulová",J158,0)</f>
        <v>0</v>
      </c>
      <c r="BJ158" s="19" t="s">
        <v>83</v>
      </c>
      <c r="BK158" s="228">
        <f>ROUND(I158*H158,2)</f>
        <v>0</v>
      </c>
      <c r="BL158" s="19" t="s">
        <v>103</v>
      </c>
      <c r="BM158" s="227" t="s">
        <v>7252</v>
      </c>
    </row>
    <row r="159" s="2" customFormat="1">
      <c r="A159" s="40"/>
      <c r="B159" s="41"/>
      <c r="C159" s="42"/>
      <c r="D159" s="229" t="s">
        <v>343</v>
      </c>
      <c r="E159" s="42"/>
      <c r="F159" s="230" t="s">
        <v>7253</v>
      </c>
      <c r="G159" s="42"/>
      <c r="H159" s="42"/>
      <c r="I159" s="231"/>
      <c r="J159" s="42"/>
      <c r="K159" s="42"/>
      <c r="L159" s="46"/>
      <c r="M159" s="232"/>
      <c r="N159" s="233"/>
      <c r="O159" s="86"/>
      <c r="P159" s="86"/>
      <c r="Q159" s="86"/>
      <c r="R159" s="86"/>
      <c r="S159" s="86"/>
      <c r="T159" s="86"/>
      <c r="U159" s="87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T159" s="19" t="s">
        <v>343</v>
      </c>
      <c r="AU159" s="19" t="s">
        <v>85</v>
      </c>
    </row>
    <row r="160" s="2" customFormat="1">
      <c r="A160" s="40"/>
      <c r="B160" s="41"/>
      <c r="C160" s="42"/>
      <c r="D160" s="234" t="s">
        <v>345</v>
      </c>
      <c r="E160" s="42"/>
      <c r="F160" s="235" t="s">
        <v>7254</v>
      </c>
      <c r="G160" s="42"/>
      <c r="H160" s="42"/>
      <c r="I160" s="231"/>
      <c r="J160" s="42"/>
      <c r="K160" s="42"/>
      <c r="L160" s="46"/>
      <c r="M160" s="232"/>
      <c r="N160" s="233"/>
      <c r="O160" s="86"/>
      <c r="P160" s="86"/>
      <c r="Q160" s="86"/>
      <c r="R160" s="86"/>
      <c r="S160" s="86"/>
      <c r="T160" s="86"/>
      <c r="U160" s="87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T160" s="19" t="s">
        <v>345</v>
      </c>
      <c r="AU160" s="19" t="s">
        <v>85</v>
      </c>
    </row>
    <row r="161" s="13" customFormat="1">
      <c r="A161" s="13"/>
      <c r="B161" s="236"/>
      <c r="C161" s="237"/>
      <c r="D161" s="229" t="s">
        <v>347</v>
      </c>
      <c r="E161" s="238" t="s">
        <v>19</v>
      </c>
      <c r="F161" s="239" t="s">
        <v>7255</v>
      </c>
      <c r="G161" s="237"/>
      <c r="H161" s="240">
        <v>11.5</v>
      </c>
      <c r="I161" s="241"/>
      <c r="J161" s="237"/>
      <c r="K161" s="237"/>
      <c r="L161" s="242"/>
      <c r="M161" s="243"/>
      <c r="N161" s="244"/>
      <c r="O161" s="244"/>
      <c r="P161" s="244"/>
      <c r="Q161" s="244"/>
      <c r="R161" s="244"/>
      <c r="S161" s="244"/>
      <c r="T161" s="244"/>
      <c r="U161" s="245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T161" s="246" t="s">
        <v>347</v>
      </c>
      <c r="AU161" s="246" t="s">
        <v>85</v>
      </c>
      <c r="AV161" s="13" t="s">
        <v>85</v>
      </c>
      <c r="AW161" s="13" t="s">
        <v>37</v>
      </c>
      <c r="AX161" s="13" t="s">
        <v>76</v>
      </c>
      <c r="AY161" s="246" t="s">
        <v>335</v>
      </c>
    </row>
    <row r="162" s="15" customFormat="1">
      <c r="A162" s="15"/>
      <c r="B162" s="267"/>
      <c r="C162" s="268"/>
      <c r="D162" s="229" t="s">
        <v>347</v>
      </c>
      <c r="E162" s="269" t="s">
        <v>19</v>
      </c>
      <c r="F162" s="270" t="s">
        <v>462</v>
      </c>
      <c r="G162" s="268"/>
      <c r="H162" s="271">
        <v>11.5</v>
      </c>
      <c r="I162" s="272"/>
      <c r="J162" s="268"/>
      <c r="K162" s="268"/>
      <c r="L162" s="273"/>
      <c r="M162" s="274"/>
      <c r="N162" s="275"/>
      <c r="O162" s="275"/>
      <c r="P162" s="275"/>
      <c r="Q162" s="275"/>
      <c r="R162" s="275"/>
      <c r="S162" s="275"/>
      <c r="T162" s="275"/>
      <c r="U162" s="276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T162" s="277" t="s">
        <v>347</v>
      </c>
      <c r="AU162" s="277" t="s">
        <v>85</v>
      </c>
      <c r="AV162" s="15" t="s">
        <v>103</v>
      </c>
      <c r="AW162" s="15" t="s">
        <v>37</v>
      </c>
      <c r="AX162" s="15" t="s">
        <v>83</v>
      </c>
      <c r="AY162" s="277" t="s">
        <v>335</v>
      </c>
    </row>
    <row r="163" s="2" customFormat="1" ht="16.5" customHeight="1">
      <c r="A163" s="40"/>
      <c r="B163" s="41"/>
      <c r="C163" s="216" t="s">
        <v>447</v>
      </c>
      <c r="D163" s="216" t="s">
        <v>337</v>
      </c>
      <c r="E163" s="217" t="s">
        <v>7256</v>
      </c>
      <c r="F163" s="218" t="s">
        <v>7257</v>
      </c>
      <c r="G163" s="219" t="s">
        <v>618</v>
      </c>
      <c r="H163" s="220">
        <v>3.5</v>
      </c>
      <c r="I163" s="221"/>
      <c r="J163" s="222">
        <f>ROUND(I163*H163,2)</f>
        <v>0</v>
      </c>
      <c r="K163" s="218" t="s">
        <v>341</v>
      </c>
      <c r="L163" s="46"/>
      <c r="M163" s="223" t="s">
        <v>19</v>
      </c>
      <c r="N163" s="224" t="s">
        <v>47</v>
      </c>
      <c r="O163" s="86"/>
      <c r="P163" s="225">
        <f>O163*H163</f>
        <v>0</v>
      </c>
      <c r="Q163" s="225">
        <v>0.00078750000000000001</v>
      </c>
      <c r="R163" s="225">
        <f>Q163*H163</f>
        <v>0.00275625</v>
      </c>
      <c r="S163" s="225">
        <v>0</v>
      </c>
      <c r="T163" s="225">
        <f>S163*H163</f>
        <v>0</v>
      </c>
      <c r="U163" s="226" t="s">
        <v>19</v>
      </c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R163" s="227" t="s">
        <v>103</v>
      </c>
      <c r="AT163" s="227" t="s">
        <v>337</v>
      </c>
      <c r="AU163" s="227" t="s">
        <v>85</v>
      </c>
      <c r="AY163" s="19" t="s">
        <v>335</v>
      </c>
      <c r="BE163" s="228">
        <f>IF(N163="základní",J163,0)</f>
        <v>0</v>
      </c>
      <c r="BF163" s="228">
        <f>IF(N163="snížená",J163,0)</f>
        <v>0</v>
      </c>
      <c r="BG163" s="228">
        <f>IF(N163="zákl. přenesená",J163,0)</f>
        <v>0</v>
      </c>
      <c r="BH163" s="228">
        <f>IF(N163="sníž. přenesená",J163,0)</f>
        <v>0</v>
      </c>
      <c r="BI163" s="228">
        <f>IF(N163="nulová",J163,0)</f>
        <v>0</v>
      </c>
      <c r="BJ163" s="19" t="s">
        <v>83</v>
      </c>
      <c r="BK163" s="228">
        <f>ROUND(I163*H163,2)</f>
        <v>0</v>
      </c>
      <c r="BL163" s="19" t="s">
        <v>103</v>
      </c>
      <c r="BM163" s="227" t="s">
        <v>7258</v>
      </c>
    </row>
    <row r="164" s="2" customFormat="1">
      <c r="A164" s="40"/>
      <c r="B164" s="41"/>
      <c r="C164" s="42"/>
      <c r="D164" s="229" t="s">
        <v>343</v>
      </c>
      <c r="E164" s="42"/>
      <c r="F164" s="230" t="s">
        <v>7259</v>
      </c>
      <c r="G164" s="42"/>
      <c r="H164" s="42"/>
      <c r="I164" s="231"/>
      <c r="J164" s="42"/>
      <c r="K164" s="42"/>
      <c r="L164" s="46"/>
      <c r="M164" s="232"/>
      <c r="N164" s="233"/>
      <c r="O164" s="86"/>
      <c r="P164" s="86"/>
      <c r="Q164" s="86"/>
      <c r="R164" s="86"/>
      <c r="S164" s="86"/>
      <c r="T164" s="86"/>
      <c r="U164" s="87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T164" s="19" t="s">
        <v>343</v>
      </c>
      <c r="AU164" s="19" t="s">
        <v>85</v>
      </c>
    </row>
    <row r="165" s="2" customFormat="1">
      <c r="A165" s="40"/>
      <c r="B165" s="41"/>
      <c r="C165" s="42"/>
      <c r="D165" s="234" t="s">
        <v>345</v>
      </c>
      <c r="E165" s="42"/>
      <c r="F165" s="235" t="s">
        <v>7260</v>
      </c>
      <c r="G165" s="42"/>
      <c r="H165" s="42"/>
      <c r="I165" s="231"/>
      <c r="J165" s="42"/>
      <c r="K165" s="42"/>
      <c r="L165" s="46"/>
      <c r="M165" s="232"/>
      <c r="N165" s="233"/>
      <c r="O165" s="86"/>
      <c r="P165" s="86"/>
      <c r="Q165" s="86"/>
      <c r="R165" s="86"/>
      <c r="S165" s="86"/>
      <c r="T165" s="86"/>
      <c r="U165" s="87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T165" s="19" t="s">
        <v>345</v>
      </c>
      <c r="AU165" s="19" t="s">
        <v>85</v>
      </c>
    </row>
    <row r="166" s="13" customFormat="1">
      <c r="A166" s="13"/>
      <c r="B166" s="236"/>
      <c r="C166" s="237"/>
      <c r="D166" s="229" t="s">
        <v>347</v>
      </c>
      <c r="E166" s="238" t="s">
        <v>19</v>
      </c>
      <c r="F166" s="239" t="s">
        <v>7261</v>
      </c>
      <c r="G166" s="237"/>
      <c r="H166" s="240">
        <v>3.5</v>
      </c>
      <c r="I166" s="241"/>
      <c r="J166" s="237"/>
      <c r="K166" s="237"/>
      <c r="L166" s="242"/>
      <c r="M166" s="243"/>
      <c r="N166" s="244"/>
      <c r="O166" s="244"/>
      <c r="P166" s="244"/>
      <c r="Q166" s="244"/>
      <c r="R166" s="244"/>
      <c r="S166" s="244"/>
      <c r="T166" s="244"/>
      <c r="U166" s="245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T166" s="246" t="s">
        <v>347</v>
      </c>
      <c r="AU166" s="246" t="s">
        <v>85</v>
      </c>
      <c r="AV166" s="13" t="s">
        <v>85</v>
      </c>
      <c r="AW166" s="13" t="s">
        <v>37</v>
      </c>
      <c r="AX166" s="13" t="s">
        <v>76</v>
      </c>
      <c r="AY166" s="246" t="s">
        <v>335</v>
      </c>
    </row>
    <row r="167" s="15" customFormat="1">
      <c r="A167" s="15"/>
      <c r="B167" s="267"/>
      <c r="C167" s="268"/>
      <c r="D167" s="229" t="s">
        <v>347</v>
      </c>
      <c r="E167" s="269" t="s">
        <v>19</v>
      </c>
      <c r="F167" s="270" t="s">
        <v>462</v>
      </c>
      <c r="G167" s="268"/>
      <c r="H167" s="271">
        <v>3.5</v>
      </c>
      <c r="I167" s="272"/>
      <c r="J167" s="268"/>
      <c r="K167" s="268"/>
      <c r="L167" s="273"/>
      <c r="M167" s="274"/>
      <c r="N167" s="275"/>
      <c r="O167" s="275"/>
      <c r="P167" s="275"/>
      <c r="Q167" s="275"/>
      <c r="R167" s="275"/>
      <c r="S167" s="275"/>
      <c r="T167" s="275"/>
      <c r="U167" s="276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T167" s="277" t="s">
        <v>347</v>
      </c>
      <c r="AU167" s="277" t="s">
        <v>85</v>
      </c>
      <c r="AV167" s="15" t="s">
        <v>103</v>
      </c>
      <c r="AW167" s="15" t="s">
        <v>37</v>
      </c>
      <c r="AX167" s="15" t="s">
        <v>83</v>
      </c>
      <c r="AY167" s="277" t="s">
        <v>335</v>
      </c>
    </row>
    <row r="168" s="2" customFormat="1" ht="16.5" customHeight="1">
      <c r="A168" s="40"/>
      <c r="B168" s="41"/>
      <c r="C168" s="216" t="s">
        <v>454</v>
      </c>
      <c r="D168" s="216" t="s">
        <v>337</v>
      </c>
      <c r="E168" s="217" t="s">
        <v>7008</v>
      </c>
      <c r="F168" s="218" t="s">
        <v>7009</v>
      </c>
      <c r="G168" s="219" t="s">
        <v>351</v>
      </c>
      <c r="H168" s="220">
        <v>2.0499999999999998</v>
      </c>
      <c r="I168" s="221"/>
      <c r="J168" s="222">
        <f>ROUND(I168*H168,2)</f>
        <v>0</v>
      </c>
      <c r="K168" s="218" t="s">
        <v>341</v>
      </c>
      <c r="L168" s="46"/>
      <c r="M168" s="223" t="s">
        <v>19</v>
      </c>
      <c r="N168" s="224" t="s">
        <v>47</v>
      </c>
      <c r="O168" s="86"/>
      <c r="P168" s="225">
        <f>O168*H168</f>
        <v>0</v>
      </c>
      <c r="Q168" s="225">
        <v>2.3010222040000001</v>
      </c>
      <c r="R168" s="225">
        <f>Q168*H168</f>
        <v>4.7170955181999998</v>
      </c>
      <c r="S168" s="225">
        <v>0</v>
      </c>
      <c r="T168" s="225">
        <f>S168*H168</f>
        <v>0</v>
      </c>
      <c r="U168" s="226" t="s">
        <v>19</v>
      </c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R168" s="227" t="s">
        <v>103</v>
      </c>
      <c r="AT168" s="227" t="s">
        <v>337</v>
      </c>
      <c r="AU168" s="227" t="s">
        <v>85</v>
      </c>
      <c r="AY168" s="19" t="s">
        <v>335</v>
      </c>
      <c r="BE168" s="228">
        <f>IF(N168="základní",J168,0)</f>
        <v>0</v>
      </c>
      <c r="BF168" s="228">
        <f>IF(N168="snížená",J168,0)</f>
        <v>0</v>
      </c>
      <c r="BG168" s="228">
        <f>IF(N168="zákl. přenesená",J168,0)</f>
        <v>0</v>
      </c>
      <c r="BH168" s="228">
        <f>IF(N168="sníž. přenesená",J168,0)</f>
        <v>0</v>
      </c>
      <c r="BI168" s="228">
        <f>IF(N168="nulová",J168,0)</f>
        <v>0</v>
      </c>
      <c r="BJ168" s="19" t="s">
        <v>83</v>
      </c>
      <c r="BK168" s="228">
        <f>ROUND(I168*H168,2)</f>
        <v>0</v>
      </c>
      <c r="BL168" s="19" t="s">
        <v>103</v>
      </c>
      <c r="BM168" s="227" t="s">
        <v>7262</v>
      </c>
    </row>
    <row r="169" s="2" customFormat="1">
      <c r="A169" s="40"/>
      <c r="B169" s="41"/>
      <c r="C169" s="42"/>
      <c r="D169" s="229" t="s">
        <v>343</v>
      </c>
      <c r="E169" s="42"/>
      <c r="F169" s="230" t="s">
        <v>7011</v>
      </c>
      <c r="G169" s="42"/>
      <c r="H169" s="42"/>
      <c r="I169" s="231"/>
      <c r="J169" s="42"/>
      <c r="K169" s="42"/>
      <c r="L169" s="46"/>
      <c r="M169" s="232"/>
      <c r="N169" s="233"/>
      <c r="O169" s="86"/>
      <c r="P169" s="86"/>
      <c r="Q169" s="86"/>
      <c r="R169" s="86"/>
      <c r="S169" s="86"/>
      <c r="T169" s="86"/>
      <c r="U169" s="87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T169" s="19" t="s">
        <v>343</v>
      </c>
      <c r="AU169" s="19" t="s">
        <v>85</v>
      </c>
    </row>
    <row r="170" s="2" customFormat="1">
      <c r="A170" s="40"/>
      <c r="B170" s="41"/>
      <c r="C170" s="42"/>
      <c r="D170" s="234" t="s">
        <v>345</v>
      </c>
      <c r="E170" s="42"/>
      <c r="F170" s="235" t="s">
        <v>7012</v>
      </c>
      <c r="G170" s="42"/>
      <c r="H170" s="42"/>
      <c r="I170" s="231"/>
      <c r="J170" s="42"/>
      <c r="K170" s="42"/>
      <c r="L170" s="46"/>
      <c r="M170" s="232"/>
      <c r="N170" s="233"/>
      <c r="O170" s="86"/>
      <c r="P170" s="86"/>
      <c r="Q170" s="86"/>
      <c r="R170" s="86"/>
      <c r="S170" s="86"/>
      <c r="T170" s="86"/>
      <c r="U170" s="87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T170" s="19" t="s">
        <v>345</v>
      </c>
      <c r="AU170" s="19" t="s">
        <v>85</v>
      </c>
    </row>
    <row r="171" s="13" customFormat="1">
      <c r="A171" s="13"/>
      <c r="B171" s="236"/>
      <c r="C171" s="237"/>
      <c r="D171" s="229" t="s">
        <v>347</v>
      </c>
      <c r="E171" s="238" t="s">
        <v>19</v>
      </c>
      <c r="F171" s="239" t="s">
        <v>7263</v>
      </c>
      <c r="G171" s="237"/>
      <c r="H171" s="240">
        <v>2.0499999999999998</v>
      </c>
      <c r="I171" s="241"/>
      <c r="J171" s="237"/>
      <c r="K171" s="237"/>
      <c r="L171" s="242"/>
      <c r="M171" s="243"/>
      <c r="N171" s="244"/>
      <c r="O171" s="244"/>
      <c r="P171" s="244"/>
      <c r="Q171" s="244"/>
      <c r="R171" s="244"/>
      <c r="S171" s="244"/>
      <c r="T171" s="244"/>
      <c r="U171" s="245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T171" s="246" t="s">
        <v>347</v>
      </c>
      <c r="AU171" s="246" t="s">
        <v>85</v>
      </c>
      <c r="AV171" s="13" t="s">
        <v>85</v>
      </c>
      <c r="AW171" s="13" t="s">
        <v>37</v>
      </c>
      <c r="AX171" s="13" t="s">
        <v>76</v>
      </c>
      <c r="AY171" s="246" t="s">
        <v>335</v>
      </c>
    </row>
    <row r="172" s="15" customFormat="1">
      <c r="A172" s="15"/>
      <c r="B172" s="267"/>
      <c r="C172" s="268"/>
      <c r="D172" s="229" t="s">
        <v>347</v>
      </c>
      <c r="E172" s="269" t="s">
        <v>19</v>
      </c>
      <c r="F172" s="270" t="s">
        <v>462</v>
      </c>
      <c r="G172" s="268"/>
      <c r="H172" s="271">
        <v>2.0499999999999998</v>
      </c>
      <c r="I172" s="272"/>
      <c r="J172" s="268"/>
      <c r="K172" s="268"/>
      <c r="L172" s="273"/>
      <c r="M172" s="274"/>
      <c r="N172" s="275"/>
      <c r="O172" s="275"/>
      <c r="P172" s="275"/>
      <c r="Q172" s="275"/>
      <c r="R172" s="275"/>
      <c r="S172" s="275"/>
      <c r="T172" s="275"/>
      <c r="U172" s="276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T172" s="277" t="s">
        <v>347</v>
      </c>
      <c r="AU172" s="277" t="s">
        <v>85</v>
      </c>
      <c r="AV172" s="15" t="s">
        <v>103</v>
      </c>
      <c r="AW172" s="15" t="s">
        <v>37</v>
      </c>
      <c r="AX172" s="15" t="s">
        <v>83</v>
      </c>
      <c r="AY172" s="277" t="s">
        <v>335</v>
      </c>
    </row>
    <row r="173" s="2" customFormat="1" ht="16.5" customHeight="1">
      <c r="A173" s="40"/>
      <c r="B173" s="41"/>
      <c r="C173" s="216" t="s">
        <v>463</v>
      </c>
      <c r="D173" s="216" t="s">
        <v>337</v>
      </c>
      <c r="E173" s="217" t="s">
        <v>2278</v>
      </c>
      <c r="F173" s="218" t="s">
        <v>2279</v>
      </c>
      <c r="G173" s="219" t="s">
        <v>351</v>
      </c>
      <c r="H173" s="220">
        <v>5.7599999999999998</v>
      </c>
      <c r="I173" s="221"/>
      <c r="J173" s="222">
        <f>ROUND(I173*H173,2)</f>
        <v>0</v>
      </c>
      <c r="K173" s="218" t="s">
        <v>341</v>
      </c>
      <c r="L173" s="46"/>
      <c r="M173" s="223" t="s">
        <v>19</v>
      </c>
      <c r="N173" s="224" t="s">
        <v>47</v>
      </c>
      <c r="O173" s="86"/>
      <c r="P173" s="225">
        <f>O173*H173</f>
        <v>0</v>
      </c>
      <c r="Q173" s="225">
        <v>2.523612</v>
      </c>
      <c r="R173" s="225">
        <f>Q173*H173</f>
        <v>14.536005119999999</v>
      </c>
      <c r="S173" s="225">
        <v>0</v>
      </c>
      <c r="T173" s="225">
        <f>S173*H173</f>
        <v>0</v>
      </c>
      <c r="U173" s="226" t="s">
        <v>19</v>
      </c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R173" s="227" t="s">
        <v>103</v>
      </c>
      <c r="AT173" s="227" t="s">
        <v>337</v>
      </c>
      <c r="AU173" s="227" t="s">
        <v>85</v>
      </c>
      <c r="AY173" s="19" t="s">
        <v>335</v>
      </c>
      <c r="BE173" s="228">
        <f>IF(N173="základní",J173,0)</f>
        <v>0</v>
      </c>
      <c r="BF173" s="228">
        <f>IF(N173="snížená",J173,0)</f>
        <v>0</v>
      </c>
      <c r="BG173" s="228">
        <f>IF(N173="zákl. přenesená",J173,0)</f>
        <v>0</v>
      </c>
      <c r="BH173" s="228">
        <f>IF(N173="sníž. přenesená",J173,0)</f>
        <v>0</v>
      </c>
      <c r="BI173" s="228">
        <f>IF(N173="nulová",J173,0)</f>
        <v>0</v>
      </c>
      <c r="BJ173" s="19" t="s">
        <v>83</v>
      </c>
      <c r="BK173" s="228">
        <f>ROUND(I173*H173,2)</f>
        <v>0</v>
      </c>
      <c r="BL173" s="19" t="s">
        <v>103</v>
      </c>
      <c r="BM173" s="227" t="s">
        <v>7264</v>
      </c>
    </row>
    <row r="174" s="2" customFormat="1">
      <c r="A174" s="40"/>
      <c r="B174" s="41"/>
      <c r="C174" s="42"/>
      <c r="D174" s="229" t="s">
        <v>343</v>
      </c>
      <c r="E174" s="42"/>
      <c r="F174" s="230" t="s">
        <v>2281</v>
      </c>
      <c r="G174" s="42"/>
      <c r="H174" s="42"/>
      <c r="I174" s="231"/>
      <c r="J174" s="42"/>
      <c r="K174" s="42"/>
      <c r="L174" s="46"/>
      <c r="M174" s="232"/>
      <c r="N174" s="233"/>
      <c r="O174" s="86"/>
      <c r="P174" s="86"/>
      <c r="Q174" s="86"/>
      <c r="R174" s="86"/>
      <c r="S174" s="86"/>
      <c r="T174" s="86"/>
      <c r="U174" s="87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T174" s="19" t="s">
        <v>343</v>
      </c>
      <c r="AU174" s="19" t="s">
        <v>85</v>
      </c>
    </row>
    <row r="175" s="2" customFormat="1">
      <c r="A175" s="40"/>
      <c r="B175" s="41"/>
      <c r="C175" s="42"/>
      <c r="D175" s="234" t="s">
        <v>345</v>
      </c>
      <c r="E175" s="42"/>
      <c r="F175" s="235" t="s">
        <v>2282</v>
      </c>
      <c r="G175" s="42"/>
      <c r="H175" s="42"/>
      <c r="I175" s="231"/>
      <c r="J175" s="42"/>
      <c r="K175" s="42"/>
      <c r="L175" s="46"/>
      <c r="M175" s="232"/>
      <c r="N175" s="233"/>
      <c r="O175" s="86"/>
      <c r="P175" s="86"/>
      <c r="Q175" s="86"/>
      <c r="R175" s="86"/>
      <c r="S175" s="86"/>
      <c r="T175" s="86"/>
      <c r="U175" s="87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T175" s="19" t="s">
        <v>345</v>
      </c>
      <c r="AU175" s="19" t="s">
        <v>85</v>
      </c>
    </row>
    <row r="176" s="13" customFormat="1">
      <c r="A176" s="13"/>
      <c r="B176" s="236"/>
      <c r="C176" s="237"/>
      <c r="D176" s="229" t="s">
        <v>347</v>
      </c>
      <c r="E176" s="238" t="s">
        <v>19</v>
      </c>
      <c r="F176" s="239" t="s">
        <v>7265</v>
      </c>
      <c r="G176" s="237"/>
      <c r="H176" s="240">
        <v>5.7599999999999998</v>
      </c>
      <c r="I176" s="241"/>
      <c r="J176" s="237"/>
      <c r="K176" s="237"/>
      <c r="L176" s="242"/>
      <c r="M176" s="243"/>
      <c r="N176" s="244"/>
      <c r="O176" s="244"/>
      <c r="P176" s="244"/>
      <c r="Q176" s="244"/>
      <c r="R176" s="244"/>
      <c r="S176" s="244"/>
      <c r="T176" s="244"/>
      <c r="U176" s="245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T176" s="246" t="s">
        <v>347</v>
      </c>
      <c r="AU176" s="246" t="s">
        <v>85</v>
      </c>
      <c r="AV176" s="13" t="s">
        <v>85</v>
      </c>
      <c r="AW176" s="13" t="s">
        <v>37</v>
      </c>
      <c r="AX176" s="13" t="s">
        <v>76</v>
      </c>
      <c r="AY176" s="246" t="s">
        <v>335</v>
      </c>
    </row>
    <row r="177" s="15" customFormat="1">
      <c r="A177" s="15"/>
      <c r="B177" s="267"/>
      <c r="C177" s="268"/>
      <c r="D177" s="229" t="s">
        <v>347</v>
      </c>
      <c r="E177" s="269" t="s">
        <v>19</v>
      </c>
      <c r="F177" s="270" t="s">
        <v>462</v>
      </c>
      <c r="G177" s="268"/>
      <c r="H177" s="271">
        <v>5.7599999999999998</v>
      </c>
      <c r="I177" s="272"/>
      <c r="J177" s="268"/>
      <c r="K177" s="268"/>
      <c r="L177" s="273"/>
      <c r="M177" s="274"/>
      <c r="N177" s="275"/>
      <c r="O177" s="275"/>
      <c r="P177" s="275"/>
      <c r="Q177" s="275"/>
      <c r="R177" s="275"/>
      <c r="S177" s="275"/>
      <c r="T177" s="275"/>
      <c r="U177" s="276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T177" s="277" t="s">
        <v>347</v>
      </c>
      <c r="AU177" s="277" t="s">
        <v>85</v>
      </c>
      <c r="AV177" s="15" t="s">
        <v>103</v>
      </c>
      <c r="AW177" s="15" t="s">
        <v>37</v>
      </c>
      <c r="AX177" s="15" t="s">
        <v>83</v>
      </c>
      <c r="AY177" s="277" t="s">
        <v>335</v>
      </c>
    </row>
    <row r="178" s="2" customFormat="1" ht="16.5" customHeight="1">
      <c r="A178" s="40"/>
      <c r="B178" s="41"/>
      <c r="C178" s="216" t="s">
        <v>471</v>
      </c>
      <c r="D178" s="216" t="s">
        <v>337</v>
      </c>
      <c r="E178" s="217" t="s">
        <v>7266</v>
      </c>
      <c r="F178" s="218" t="s">
        <v>7267</v>
      </c>
      <c r="G178" s="219" t="s">
        <v>388</v>
      </c>
      <c r="H178" s="220">
        <v>8.8800000000000008</v>
      </c>
      <c r="I178" s="221"/>
      <c r="J178" s="222">
        <f>ROUND(I178*H178,2)</f>
        <v>0</v>
      </c>
      <c r="K178" s="218" t="s">
        <v>341</v>
      </c>
      <c r="L178" s="46"/>
      <c r="M178" s="223" t="s">
        <v>19</v>
      </c>
      <c r="N178" s="224" t="s">
        <v>47</v>
      </c>
      <c r="O178" s="86"/>
      <c r="P178" s="225">
        <f>O178*H178</f>
        <v>0</v>
      </c>
      <c r="Q178" s="225">
        <v>0.0024719</v>
      </c>
      <c r="R178" s="225">
        <f>Q178*H178</f>
        <v>0.021950472000000002</v>
      </c>
      <c r="S178" s="225">
        <v>0</v>
      </c>
      <c r="T178" s="225">
        <f>S178*H178</f>
        <v>0</v>
      </c>
      <c r="U178" s="226" t="s">
        <v>19</v>
      </c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R178" s="227" t="s">
        <v>103</v>
      </c>
      <c r="AT178" s="227" t="s">
        <v>337</v>
      </c>
      <c r="AU178" s="227" t="s">
        <v>85</v>
      </c>
      <c r="AY178" s="19" t="s">
        <v>335</v>
      </c>
      <c r="BE178" s="228">
        <f>IF(N178="základní",J178,0)</f>
        <v>0</v>
      </c>
      <c r="BF178" s="228">
        <f>IF(N178="snížená",J178,0)</f>
        <v>0</v>
      </c>
      <c r="BG178" s="228">
        <f>IF(N178="zákl. přenesená",J178,0)</f>
        <v>0</v>
      </c>
      <c r="BH178" s="228">
        <f>IF(N178="sníž. přenesená",J178,0)</f>
        <v>0</v>
      </c>
      <c r="BI178" s="228">
        <f>IF(N178="nulová",J178,0)</f>
        <v>0</v>
      </c>
      <c r="BJ178" s="19" t="s">
        <v>83</v>
      </c>
      <c r="BK178" s="228">
        <f>ROUND(I178*H178,2)</f>
        <v>0</v>
      </c>
      <c r="BL178" s="19" t="s">
        <v>103</v>
      </c>
      <c r="BM178" s="227" t="s">
        <v>7268</v>
      </c>
    </row>
    <row r="179" s="2" customFormat="1">
      <c r="A179" s="40"/>
      <c r="B179" s="41"/>
      <c r="C179" s="42"/>
      <c r="D179" s="229" t="s">
        <v>343</v>
      </c>
      <c r="E179" s="42"/>
      <c r="F179" s="230" t="s">
        <v>7269</v>
      </c>
      <c r="G179" s="42"/>
      <c r="H179" s="42"/>
      <c r="I179" s="231"/>
      <c r="J179" s="42"/>
      <c r="K179" s="42"/>
      <c r="L179" s="46"/>
      <c r="M179" s="232"/>
      <c r="N179" s="233"/>
      <c r="O179" s="86"/>
      <c r="P179" s="86"/>
      <c r="Q179" s="86"/>
      <c r="R179" s="86"/>
      <c r="S179" s="86"/>
      <c r="T179" s="86"/>
      <c r="U179" s="87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T179" s="19" t="s">
        <v>343</v>
      </c>
      <c r="AU179" s="19" t="s">
        <v>85</v>
      </c>
    </row>
    <row r="180" s="2" customFormat="1">
      <c r="A180" s="40"/>
      <c r="B180" s="41"/>
      <c r="C180" s="42"/>
      <c r="D180" s="234" t="s">
        <v>345</v>
      </c>
      <c r="E180" s="42"/>
      <c r="F180" s="235" t="s">
        <v>7270</v>
      </c>
      <c r="G180" s="42"/>
      <c r="H180" s="42"/>
      <c r="I180" s="231"/>
      <c r="J180" s="42"/>
      <c r="K180" s="42"/>
      <c r="L180" s="46"/>
      <c r="M180" s="232"/>
      <c r="N180" s="233"/>
      <c r="O180" s="86"/>
      <c r="P180" s="86"/>
      <c r="Q180" s="86"/>
      <c r="R180" s="86"/>
      <c r="S180" s="86"/>
      <c r="T180" s="86"/>
      <c r="U180" s="87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T180" s="19" t="s">
        <v>345</v>
      </c>
      <c r="AU180" s="19" t="s">
        <v>85</v>
      </c>
    </row>
    <row r="181" s="13" customFormat="1">
      <c r="A181" s="13"/>
      <c r="B181" s="236"/>
      <c r="C181" s="237"/>
      <c r="D181" s="229" t="s">
        <v>347</v>
      </c>
      <c r="E181" s="238" t="s">
        <v>19</v>
      </c>
      <c r="F181" s="239" t="s">
        <v>7271</v>
      </c>
      <c r="G181" s="237"/>
      <c r="H181" s="240">
        <v>8.8800000000000008</v>
      </c>
      <c r="I181" s="241"/>
      <c r="J181" s="237"/>
      <c r="K181" s="237"/>
      <c r="L181" s="242"/>
      <c r="M181" s="243"/>
      <c r="N181" s="244"/>
      <c r="O181" s="244"/>
      <c r="P181" s="244"/>
      <c r="Q181" s="244"/>
      <c r="R181" s="244"/>
      <c r="S181" s="244"/>
      <c r="T181" s="244"/>
      <c r="U181" s="245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T181" s="246" t="s">
        <v>347</v>
      </c>
      <c r="AU181" s="246" t="s">
        <v>85</v>
      </c>
      <c r="AV181" s="13" t="s">
        <v>85</v>
      </c>
      <c r="AW181" s="13" t="s">
        <v>37</v>
      </c>
      <c r="AX181" s="13" t="s">
        <v>76</v>
      </c>
      <c r="AY181" s="246" t="s">
        <v>335</v>
      </c>
    </row>
    <row r="182" s="15" customFormat="1">
      <c r="A182" s="15"/>
      <c r="B182" s="267"/>
      <c r="C182" s="268"/>
      <c r="D182" s="229" t="s">
        <v>347</v>
      </c>
      <c r="E182" s="269" t="s">
        <v>19</v>
      </c>
      <c r="F182" s="270" t="s">
        <v>462</v>
      </c>
      <c r="G182" s="268"/>
      <c r="H182" s="271">
        <v>8.8800000000000008</v>
      </c>
      <c r="I182" s="272"/>
      <c r="J182" s="268"/>
      <c r="K182" s="268"/>
      <c r="L182" s="273"/>
      <c r="M182" s="274"/>
      <c r="N182" s="275"/>
      <c r="O182" s="275"/>
      <c r="P182" s="275"/>
      <c r="Q182" s="275"/>
      <c r="R182" s="275"/>
      <c r="S182" s="275"/>
      <c r="T182" s="275"/>
      <c r="U182" s="276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T182" s="277" t="s">
        <v>347</v>
      </c>
      <c r="AU182" s="277" t="s">
        <v>85</v>
      </c>
      <c r="AV182" s="15" t="s">
        <v>103</v>
      </c>
      <c r="AW182" s="15" t="s">
        <v>37</v>
      </c>
      <c r="AX182" s="15" t="s">
        <v>83</v>
      </c>
      <c r="AY182" s="277" t="s">
        <v>335</v>
      </c>
    </row>
    <row r="183" s="2" customFormat="1" ht="16.5" customHeight="1">
      <c r="A183" s="40"/>
      <c r="B183" s="41"/>
      <c r="C183" s="216" t="s">
        <v>478</v>
      </c>
      <c r="D183" s="216" t="s">
        <v>337</v>
      </c>
      <c r="E183" s="217" t="s">
        <v>7272</v>
      </c>
      <c r="F183" s="218" t="s">
        <v>7273</v>
      </c>
      <c r="G183" s="219" t="s">
        <v>388</v>
      </c>
      <c r="H183" s="220">
        <v>8.8800000000000008</v>
      </c>
      <c r="I183" s="221"/>
      <c r="J183" s="222">
        <f>ROUND(I183*H183,2)</f>
        <v>0</v>
      </c>
      <c r="K183" s="218" t="s">
        <v>341</v>
      </c>
      <c r="L183" s="46"/>
      <c r="M183" s="223" t="s">
        <v>19</v>
      </c>
      <c r="N183" s="224" t="s">
        <v>47</v>
      </c>
      <c r="O183" s="86"/>
      <c r="P183" s="225">
        <f>O183*H183</f>
        <v>0</v>
      </c>
      <c r="Q183" s="225">
        <v>0</v>
      </c>
      <c r="R183" s="225">
        <f>Q183*H183</f>
        <v>0</v>
      </c>
      <c r="S183" s="225">
        <v>0</v>
      </c>
      <c r="T183" s="225">
        <f>S183*H183</f>
        <v>0</v>
      </c>
      <c r="U183" s="226" t="s">
        <v>19</v>
      </c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R183" s="227" t="s">
        <v>103</v>
      </c>
      <c r="AT183" s="227" t="s">
        <v>337</v>
      </c>
      <c r="AU183" s="227" t="s">
        <v>85</v>
      </c>
      <c r="AY183" s="19" t="s">
        <v>335</v>
      </c>
      <c r="BE183" s="228">
        <f>IF(N183="základní",J183,0)</f>
        <v>0</v>
      </c>
      <c r="BF183" s="228">
        <f>IF(N183="snížená",J183,0)</f>
        <v>0</v>
      </c>
      <c r="BG183" s="228">
        <f>IF(N183="zákl. přenesená",J183,0)</f>
        <v>0</v>
      </c>
      <c r="BH183" s="228">
        <f>IF(N183="sníž. přenesená",J183,0)</f>
        <v>0</v>
      </c>
      <c r="BI183" s="228">
        <f>IF(N183="nulová",J183,0)</f>
        <v>0</v>
      </c>
      <c r="BJ183" s="19" t="s">
        <v>83</v>
      </c>
      <c r="BK183" s="228">
        <f>ROUND(I183*H183,2)</f>
        <v>0</v>
      </c>
      <c r="BL183" s="19" t="s">
        <v>103</v>
      </c>
      <c r="BM183" s="227" t="s">
        <v>7274</v>
      </c>
    </row>
    <row r="184" s="2" customFormat="1">
      <c r="A184" s="40"/>
      <c r="B184" s="41"/>
      <c r="C184" s="42"/>
      <c r="D184" s="229" t="s">
        <v>343</v>
      </c>
      <c r="E184" s="42"/>
      <c r="F184" s="230" t="s">
        <v>7275</v>
      </c>
      <c r="G184" s="42"/>
      <c r="H184" s="42"/>
      <c r="I184" s="231"/>
      <c r="J184" s="42"/>
      <c r="K184" s="42"/>
      <c r="L184" s="46"/>
      <c r="M184" s="232"/>
      <c r="N184" s="233"/>
      <c r="O184" s="86"/>
      <c r="P184" s="86"/>
      <c r="Q184" s="86"/>
      <c r="R184" s="86"/>
      <c r="S184" s="86"/>
      <c r="T184" s="86"/>
      <c r="U184" s="87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T184" s="19" t="s">
        <v>343</v>
      </c>
      <c r="AU184" s="19" t="s">
        <v>85</v>
      </c>
    </row>
    <row r="185" s="2" customFormat="1">
      <c r="A185" s="40"/>
      <c r="B185" s="41"/>
      <c r="C185" s="42"/>
      <c r="D185" s="234" t="s">
        <v>345</v>
      </c>
      <c r="E185" s="42"/>
      <c r="F185" s="235" t="s">
        <v>7276</v>
      </c>
      <c r="G185" s="42"/>
      <c r="H185" s="42"/>
      <c r="I185" s="231"/>
      <c r="J185" s="42"/>
      <c r="K185" s="42"/>
      <c r="L185" s="46"/>
      <c r="M185" s="232"/>
      <c r="N185" s="233"/>
      <c r="O185" s="86"/>
      <c r="P185" s="86"/>
      <c r="Q185" s="86"/>
      <c r="R185" s="86"/>
      <c r="S185" s="86"/>
      <c r="T185" s="86"/>
      <c r="U185" s="87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T185" s="19" t="s">
        <v>345</v>
      </c>
      <c r="AU185" s="19" t="s">
        <v>85</v>
      </c>
    </row>
    <row r="186" s="2" customFormat="1" ht="16.5" customHeight="1">
      <c r="A186" s="40"/>
      <c r="B186" s="41"/>
      <c r="C186" s="216" t="s">
        <v>7</v>
      </c>
      <c r="D186" s="216" t="s">
        <v>337</v>
      </c>
      <c r="E186" s="217" t="s">
        <v>2287</v>
      </c>
      <c r="F186" s="218" t="s">
        <v>2288</v>
      </c>
      <c r="G186" s="219" t="s">
        <v>364</v>
      </c>
      <c r="H186" s="220">
        <v>0.69999999999999996</v>
      </c>
      <c r="I186" s="221"/>
      <c r="J186" s="222">
        <f>ROUND(I186*H186,2)</f>
        <v>0</v>
      </c>
      <c r="K186" s="218" t="s">
        <v>341</v>
      </c>
      <c r="L186" s="46"/>
      <c r="M186" s="223" t="s">
        <v>19</v>
      </c>
      <c r="N186" s="224" t="s">
        <v>47</v>
      </c>
      <c r="O186" s="86"/>
      <c r="P186" s="225">
        <f>O186*H186</f>
        <v>0</v>
      </c>
      <c r="Q186" s="225">
        <v>1.0606207999999999</v>
      </c>
      <c r="R186" s="225">
        <f>Q186*H186</f>
        <v>0.74243455999999985</v>
      </c>
      <c r="S186" s="225">
        <v>0</v>
      </c>
      <c r="T186" s="225">
        <f>S186*H186</f>
        <v>0</v>
      </c>
      <c r="U186" s="226" t="s">
        <v>19</v>
      </c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R186" s="227" t="s">
        <v>103</v>
      </c>
      <c r="AT186" s="227" t="s">
        <v>337</v>
      </c>
      <c r="AU186" s="227" t="s">
        <v>85</v>
      </c>
      <c r="AY186" s="19" t="s">
        <v>335</v>
      </c>
      <c r="BE186" s="228">
        <f>IF(N186="základní",J186,0)</f>
        <v>0</v>
      </c>
      <c r="BF186" s="228">
        <f>IF(N186="snížená",J186,0)</f>
        <v>0</v>
      </c>
      <c r="BG186" s="228">
        <f>IF(N186="zákl. přenesená",J186,0)</f>
        <v>0</v>
      </c>
      <c r="BH186" s="228">
        <f>IF(N186="sníž. přenesená",J186,0)</f>
        <v>0</v>
      </c>
      <c r="BI186" s="228">
        <f>IF(N186="nulová",J186,0)</f>
        <v>0</v>
      </c>
      <c r="BJ186" s="19" t="s">
        <v>83</v>
      </c>
      <c r="BK186" s="228">
        <f>ROUND(I186*H186,2)</f>
        <v>0</v>
      </c>
      <c r="BL186" s="19" t="s">
        <v>103</v>
      </c>
      <c r="BM186" s="227" t="s">
        <v>7277</v>
      </c>
    </row>
    <row r="187" s="2" customFormat="1">
      <c r="A187" s="40"/>
      <c r="B187" s="41"/>
      <c r="C187" s="42"/>
      <c r="D187" s="229" t="s">
        <v>343</v>
      </c>
      <c r="E187" s="42"/>
      <c r="F187" s="230" t="s">
        <v>2290</v>
      </c>
      <c r="G187" s="42"/>
      <c r="H187" s="42"/>
      <c r="I187" s="231"/>
      <c r="J187" s="42"/>
      <c r="K187" s="42"/>
      <c r="L187" s="46"/>
      <c r="M187" s="232"/>
      <c r="N187" s="233"/>
      <c r="O187" s="86"/>
      <c r="P187" s="86"/>
      <c r="Q187" s="86"/>
      <c r="R187" s="86"/>
      <c r="S187" s="86"/>
      <c r="T187" s="86"/>
      <c r="U187" s="87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T187" s="19" t="s">
        <v>343</v>
      </c>
      <c r="AU187" s="19" t="s">
        <v>85</v>
      </c>
    </row>
    <row r="188" s="2" customFormat="1">
      <c r="A188" s="40"/>
      <c r="B188" s="41"/>
      <c r="C188" s="42"/>
      <c r="D188" s="234" t="s">
        <v>345</v>
      </c>
      <c r="E188" s="42"/>
      <c r="F188" s="235" t="s">
        <v>2291</v>
      </c>
      <c r="G188" s="42"/>
      <c r="H188" s="42"/>
      <c r="I188" s="231"/>
      <c r="J188" s="42"/>
      <c r="K188" s="42"/>
      <c r="L188" s="46"/>
      <c r="M188" s="232"/>
      <c r="N188" s="233"/>
      <c r="O188" s="86"/>
      <c r="P188" s="86"/>
      <c r="Q188" s="86"/>
      <c r="R188" s="86"/>
      <c r="S188" s="86"/>
      <c r="T188" s="86"/>
      <c r="U188" s="87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T188" s="19" t="s">
        <v>345</v>
      </c>
      <c r="AU188" s="19" t="s">
        <v>85</v>
      </c>
    </row>
    <row r="189" s="2" customFormat="1" ht="16.5" customHeight="1">
      <c r="A189" s="40"/>
      <c r="B189" s="41"/>
      <c r="C189" s="216" t="s">
        <v>490</v>
      </c>
      <c r="D189" s="216" t="s">
        <v>337</v>
      </c>
      <c r="E189" s="217" t="s">
        <v>2344</v>
      </c>
      <c r="F189" s="218" t="s">
        <v>2345</v>
      </c>
      <c r="G189" s="219" t="s">
        <v>351</v>
      </c>
      <c r="H189" s="220">
        <v>6.6180000000000003</v>
      </c>
      <c r="I189" s="221"/>
      <c r="J189" s="222">
        <f>ROUND(I189*H189,2)</f>
        <v>0</v>
      </c>
      <c r="K189" s="218" t="s">
        <v>341</v>
      </c>
      <c r="L189" s="46"/>
      <c r="M189" s="223" t="s">
        <v>19</v>
      </c>
      <c r="N189" s="224" t="s">
        <v>47</v>
      </c>
      <c r="O189" s="86"/>
      <c r="P189" s="225">
        <f>O189*H189</f>
        <v>0</v>
      </c>
      <c r="Q189" s="225">
        <v>2.5235022040000001</v>
      </c>
      <c r="R189" s="225">
        <f>Q189*H189</f>
        <v>16.700537586072002</v>
      </c>
      <c r="S189" s="225">
        <v>0</v>
      </c>
      <c r="T189" s="225">
        <f>S189*H189</f>
        <v>0</v>
      </c>
      <c r="U189" s="226" t="s">
        <v>19</v>
      </c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R189" s="227" t="s">
        <v>103</v>
      </c>
      <c r="AT189" s="227" t="s">
        <v>337</v>
      </c>
      <c r="AU189" s="227" t="s">
        <v>85</v>
      </c>
      <c r="AY189" s="19" t="s">
        <v>335</v>
      </c>
      <c r="BE189" s="228">
        <f>IF(N189="základní",J189,0)</f>
        <v>0</v>
      </c>
      <c r="BF189" s="228">
        <f>IF(N189="snížená",J189,0)</f>
        <v>0</v>
      </c>
      <c r="BG189" s="228">
        <f>IF(N189="zákl. přenesená",J189,0)</f>
        <v>0</v>
      </c>
      <c r="BH189" s="228">
        <f>IF(N189="sníž. přenesená",J189,0)</f>
        <v>0</v>
      </c>
      <c r="BI189" s="228">
        <f>IF(N189="nulová",J189,0)</f>
        <v>0</v>
      </c>
      <c r="BJ189" s="19" t="s">
        <v>83</v>
      </c>
      <c r="BK189" s="228">
        <f>ROUND(I189*H189,2)</f>
        <v>0</v>
      </c>
      <c r="BL189" s="19" t="s">
        <v>103</v>
      </c>
      <c r="BM189" s="227" t="s">
        <v>7278</v>
      </c>
    </row>
    <row r="190" s="2" customFormat="1">
      <c r="A190" s="40"/>
      <c r="B190" s="41"/>
      <c r="C190" s="42"/>
      <c r="D190" s="229" t="s">
        <v>343</v>
      </c>
      <c r="E190" s="42"/>
      <c r="F190" s="230" t="s">
        <v>2347</v>
      </c>
      <c r="G190" s="42"/>
      <c r="H190" s="42"/>
      <c r="I190" s="231"/>
      <c r="J190" s="42"/>
      <c r="K190" s="42"/>
      <c r="L190" s="46"/>
      <c r="M190" s="232"/>
      <c r="N190" s="233"/>
      <c r="O190" s="86"/>
      <c r="P190" s="86"/>
      <c r="Q190" s="86"/>
      <c r="R190" s="86"/>
      <c r="S190" s="86"/>
      <c r="T190" s="86"/>
      <c r="U190" s="87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T190" s="19" t="s">
        <v>343</v>
      </c>
      <c r="AU190" s="19" t="s">
        <v>85</v>
      </c>
    </row>
    <row r="191" s="2" customFormat="1">
      <c r="A191" s="40"/>
      <c r="B191" s="41"/>
      <c r="C191" s="42"/>
      <c r="D191" s="234" t="s">
        <v>345</v>
      </c>
      <c r="E191" s="42"/>
      <c r="F191" s="235" t="s">
        <v>2348</v>
      </c>
      <c r="G191" s="42"/>
      <c r="H191" s="42"/>
      <c r="I191" s="231"/>
      <c r="J191" s="42"/>
      <c r="K191" s="42"/>
      <c r="L191" s="46"/>
      <c r="M191" s="232"/>
      <c r="N191" s="233"/>
      <c r="O191" s="86"/>
      <c r="P191" s="86"/>
      <c r="Q191" s="86"/>
      <c r="R191" s="86"/>
      <c r="S191" s="86"/>
      <c r="T191" s="86"/>
      <c r="U191" s="87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T191" s="19" t="s">
        <v>345</v>
      </c>
      <c r="AU191" s="19" t="s">
        <v>85</v>
      </c>
    </row>
    <row r="192" s="13" customFormat="1">
      <c r="A192" s="13"/>
      <c r="B192" s="236"/>
      <c r="C192" s="237"/>
      <c r="D192" s="229" t="s">
        <v>347</v>
      </c>
      <c r="E192" s="238" t="s">
        <v>19</v>
      </c>
      <c r="F192" s="239" t="s">
        <v>7279</v>
      </c>
      <c r="G192" s="237"/>
      <c r="H192" s="240">
        <v>6.5030000000000001</v>
      </c>
      <c r="I192" s="241"/>
      <c r="J192" s="237"/>
      <c r="K192" s="237"/>
      <c r="L192" s="242"/>
      <c r="M192" s="243"/>
      <c r="N192" s="244"/>
      <c r="O192" s="244"/>
      <c r="P192" s="244"/>
      <c r="Q192" s="244"/>
      <c r="R192" s="244"/>
      <c r="S192" s="244"/>
      <c r="T192" s="244"/>
      <c r="U192" s="245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T192" s="246" t="s">
        <v>347</v>
      </c>
      <c r="AU192" s="246" t="s">
        <v>85</v>
      </c>
      <c r="AV192" s="13" t="s">
        <v>85</v>
      </c>
      <c r="AW192" s="13" t="s">
        <v>37</v>
      </c>
      <c r="AX192" s="13" t="s">
        <v>76</v>
      </c>
      <c r="AY192" s="246" t="s">
        <v>335</v>
      </c>
    </row>
    <row r="193" s="13" customFormat="1">
      <c r="A193" s="13"/>
      <c r="B193" s="236"/>
      <c r="C193" s="237"/>
      <c r="D193" s="229" t="s">
        <v>347</v>
      </c>
      <c r="E193" s="238" t="s">
        <v>19</v>
      </c>
      <c r="F193" s="239" t="s">
        <v>7280</v>
      </c>
      <c r="G193" s="237"/>
      <c r="H193" s="240">
        <v>0.11500000000000001</v>
      </c>
      <c r="I193" s="241"/>
      <c r="J193" s="237"/>
      <c r="K193" s="237"/>
      <c r="L193" s="242"/>
      <c r="M193" s="243"/>
      <c r="N193" s="244"/>
      <c r="O193" s="244"/>
      <c r="P193" s="244"/>
      <c r="Q193" s="244"/>
      <c r="R193" s="244"/>
      <c r="S193" s="244"/>
      <c r="T193" s="244"/>
      <c r="U193" s="245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T193" s="246" t="s">
        <v>347</v>
      </c>
      <c r="AU193" s="246" t="s">
        <v>85</v>
      </c>
      <c r="AV193" s="13" t="s">
        <v>85</v>
      </c>
      <c r="AW193" s="13" t="s">
        <v>37</v>
      </c>
      <c r="AX193" s="13" t="s">
        <v>76</v>
      </c>
      <c r="AY193" s="246" t="s">
        <v>335</v>
      </c>
    </row>
    <row r="194" s="15" customFormat="1">
      <c r="A194" s="15"/>
      <c r="B194" s="267"/>
      <c r="C194" s="268"/>
      <c r="D194" s="229" t="s">
        <v>347</v>
      </c>
      <c r="E194" s="269" t="s">
        <v>19</v>
      </c>
      <c r="F194" s="270" t="s">
        <v>462</v>
      </c>
      <c r="G194" s="268"/>
      <c r="H194" s="271">
        <v>6.6180000000000003</v>
      </c>
      <c r="I194" s="272"/>
      <c r="J194" s="268"/>
      <c r="K194" s="268"/>
      <c r="L194" s="273"/>
      <c r="M194" s="274"/>
      <c r="N194" s="275"/>
      <c r="O194" s="275"/>
      <c r="P194" s="275"/>
      <c r="Q194" s="275"/>
      <c r="R194" s="275"/>
      <c r="S194" s="275"/>
      <c r="T194" s="275"/>
      <c r="U194" s="276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T194" s="277" t="s">
        <v>347</v>
      </c>
      <c r="AU194" s="277" t="s">
        <v>85</v>
      </c>
      <c r="AV194" s="15" t="s">
        <v>103</v>
      </c>
      <c r="AW194" s="15" t="s">
        <v>37</v>
      </c>
      <c r="AX194" s="15" t="s">
        <v>83</v>
      </c>
      <c r="AY194" s="277" t="s">
        <v>335</v>
      </c>
    </row>
    <row r="195" s="2" customFormat="1" ht="16.5" customHeight="1">
      <c r="A195" s="40"/>
      <c r="B195" s="41"/>
      <c r="C195" s="216" t="s">
        <v>496</v>
      </c>
      <c r="D195" s="216" t="s">
        <v>337</v>
      </c>
      <c r="E195" s="217" t="s">
        <v>7281</v>
      </c>
      <c r="F195" s="218" t="s">
        <v>7282</v>
      </c>
      <c r="G195" s="219" t="s">
        <v>388</v>
      </c>
      <c r="H195" s="220">
        <v>45.649999999999999</v>
      </c>
      <c r="I195" s="221"/>
      <c r="J195" s="222">
        <f>ROUND(I195*H195,2)</f>
        <v>0</v>
      </c>
      <c r="K195" s="218" t="s">
        <v>341</v>
      </c>
      <c r="L195" s="46"/>
      <c r="M195" s="223" t="s">
        <v>19</v>
      </c>
      <c r="N195" s="224" t="s">
        <v>47</v>
      </c>
      <c r="O195" s="86"/>
      <c r="P195" s="225">
        <f>O195*H195</f>
        <v>0</v>
      </c>
      <c r="Q195" s="225">
        <v>0.0027469</v>
      </c>
      <c r="R195" s="225">
        <f>Q195*H195</f>
        <v>0.12539598499999999</v>
      </c>
      <c r="S195" s="225">
        <v>0</v>
      </c>
      <c r="T195" s="225">
        <f>S195*H195</f>
        <v>0</v>
      </c>
      <c r="U195" s="226" t="s">
        <v>19</v>
      </c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R195" s="227" t="s">
        <v>103</v>
      </c>
      <c r="AT195" s="227" t="s">
        <v>337</v>
      </c>
      <c r="AU195" s="227" t="s">
        <v>85</v>
      </c>
      <c r="AY195" s="19" t="s">
        <v>335</v>
      </c>
      <c r="BE195" s="228">
        <f>IF(N195="základní",J195,0)</f>
        <v>0</v>
      </c>
      <c r="BF195" s="228">
        <f>IF(N195="snížená",J195,0)</f>
        <v>0</v>
      </c>
      <c r="BG195" s="228">
        <f>IF(N195="zákl. přenesená",J195,0)</f>
        <v>0</v>
      </c>
      <c r="BH195" s="228">
        <f>IF(N195="sníž. přenesená",J195,0)</f>
        <v>0</v>
      </c>
      <c r="BI195" s="228">
        <f>IF(N195="nulová",J195,0)</f>
        <v>0</v>
      </c>
      <c r="BJ195" s="19" t="s">
        <v>83</v>
      </c>
      <c r="BK195" s="228">
        <f>ROUND(I195*H195,2)</f>
        <v>0</v>
      </c>
      <c r="BL195" s="19" t="s">
        <v>103</v>
      </c>
      <c r="BM195" s="227" t="s">
        <v>7283</v>
      </c>
    </row>
    <row r="196" s="2" customFormat="1">
      <c r="A196" s="40"/>
      <c r="B196" s="41"/>
      <c r="C196" s="42"/>
      <c r="D196" s="229" t="s">
        <v>343</v>
      </c>
      <c r="E196" s="42"/>
      <c r="F196" s="230" t="s">
        <v>7284</v>
      </c>
      <c r="G196" s="42"/>
      <c r="H196" s="42"/>
      <c r="I196" s="231"/>
      <c r="J196" s="42"/>
      <c r="K196" s="42"/>
      <c r="L196" s="46"/>
      <c r="M196" s="232"/>
      <c r="N196" s="233"/>
      <c r="O196" s="86"/>
      <c r="P196" s="86"/>
      <c r="Q196" s="86"/>
      <c r="R196" s="86"/>
      <c r="S196" s="86"/>
      <c r="T196" s="86"/>
      <c r="U196" s="87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T196" s="19" t="s">
        <v>343</v>
      </c>
      <c r="AU196" s="19" t="s">
        <v>85</v>
      </c>
    </row>
    <row r="197" s="2" customFormat="1">
      <c r="A197" s="40"/>
      <c r="B197" s="41"/>
      <c r="C197" s="42"/>
      <c r="D197" s="234" t="s">
        <v>345</v>
      </c>
      <c r="E197" s="42"/>
      <c r="F197" s="235" t="s">
        <v>7285</v>
      </c>
      <c r="G197" s="42"/>
      <c r="H197" s="42"/>
      <c r="I197" s="231"/>
      <c r="J197" s="42"/>
      <c r="K197" s="42"/>
      <c r="L197" s="46"/>
      <c r="M197" s="232"/>
      <c r="N197" s="233"/>
      <c r="O197" s="86"/>
      <c r="P197" s="86"/>
      <c r="Q197" s="86"/>
      <c r="R197" s="86"/>
      <c r="S197" s="86"/>
      <c r="T197" s="86"/>
      <c r="U197" s="87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T197" s="19" t="s">
        <v>345</v>
      </c>
      <c r="AU197" s="19" t="s">
        <v>85</v>
      </c>
    </row>
    <row r="198" s="13" customFormat="1">
      <c r="A198" s="13"/>
      <c r="B198" s="236"/>
      <c r="C198" s="237"/>
      <c r="D198" s="229" t="s">
        <v>347</v>
      </c>
      <c r="E198" s="238" t="s">
        <v>19</v>
      </c>
      <c r="F198" s="239" t="s">
        <v>7286</v>
      </c>
      <c r="G198" s="237"/>
      <c r="H198" s="240">
        <v>43.350000000000001</v>
      </c>
      <c r="I198" s="241"/>
      <c r="J198" s="237"/>
      <c r="K198" s="237"/>
      <c r="L198" s="242"/>
      <c r="M198" s="243"/>
      <c r="N198" s="244"/>
      <c r="O198" s="244"/>
      <c r="P198" s="244"/>
      <c r="Q198" s="244"/>
      <c r="R198" s="244"/>
      <c r="S198" s="244"/>
      <c r="T198" s="244"/>
      <c r="U198" s="245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T198" s="246" t="s">
        <v>347</v>
      </c>
      <c r="AU198" s="246" t="s">
        <v>85</v>
      </c>
      <c r="AV198" s="13" t="s">
        <v>85</v>
      </c>
      <c r="AW198" s="13" t="s">
        <v>37</v>
      </c>
      <c r="AX198" s="13" t="s">
        <v>76</v>
      </c>
      <c r="AY198" s="246" t="s">
        <v>335</v>
      </c>
    </row>
    <row r="199" s="13" customFormat="1">
      <c r="A199" s="13"/>
      <c r="B199" s="236"/>
      <c r="C199" s="237"/>
      <c r="D199" s="229" t="s">
        <v>347</v>
      </c>
      <c r="E199" s="238" t="s">
        <v>19</v>
      </c>
      <c r="F199" s="239" t="s">
        <v>7287</v>
      </c>
      <c r="G199" s="237"/>
      <c r="H199" s="240">
        <v>2.2999999999999998</v>
      </c>
      <c r="I199" s="241"/>
      <c r="J199" s="237"/>
      <c r="K199" s="237"/>
      <c r="L199" s="242"/>
      <c r="M199" s="243"/>
      <c r="N199" s="244"/>
      <c r="O199" s="244"/>
      <c r="P199" s="244"/>
      <c r="Q199" s="244"/>
      <c r="R199" s="244"/>
      <c r="S199" s="244"/>
      <c r="T199" s="244"/>
      <c r="U199" s="245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T199" s="246" t="s">
        <v>347</v>
      </c>
      <c r="AU199" s="246" t="s">
        <v>85</v>
      </c>
      <c r="AV199" s="13" t="s">
        <v>85</v>
      </c>
      <c r="AW199" s="13" t="s">
        <v>37</v>
      </c>
      <c r="AX199" s="13" t="s">
        <v>76</v>
      </c>
      <c r="AY199" s="246" t="s">
        <v>335</v>
      </c>
    </row>
    <row r="200" s="15" customFormat="1">
      <c r="A200" s="15"/>
      <c r="B200" s="267"/>
      <c r="C200" s="268"/>
      <c r="D200" s="229" t="s">
        <v>347</v>
      </c>
      <c r="E200" s="269" t="s">
        <v>19</v>
      </c>
      <c r="F200" s="270" t="s">
        <v>462</v>
      </c>
      <c r="G200" s="268"/>
      <c r="H200" s="271">
        <v>45.649999999999999</v>
      </c>
      <c r="I200" s="272"/>
      <c r="J200" s="268"/>
      <c r="K200" s="268"/>
      <c r="L200" s="273"/>
      <c r="M200" s="274"/>
      <c r="N200" s="275"/>
      <c r="O200" s="275"/>
      <c r="P200" s="275"/>
      <c r="Q200" s="275"/>
      <c r="R200" s="275"/>
      <c r="S200" s="275"/>
      <c r="T200" s="275"/>
      <c r="U200" s="276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T200" s="277" t="s">
        <v>347</v>
      </c>
      <c r="AU200" s="277" t="s">
        <v>85</v>
      </c>
      <c r="AV200" s="15" t="s">
        <v>103</v>
      </c>
      <c r="AW200" s="15" t="s">
        <v>37</v>
      </c>
      <c r="AX200" s="15" t="s">
        <v>83</v>
      </c>
      <c r="AY200" s="277" t="s">
        <v>335</v>
      </c>
    </row>
    <row r="201" s="2" customFormat="1" ht="16.5" customHeight="1">
      <c r="A201" s="40"/>
      <c r="B201" s="41"/>
      <c r="C201" s="216" t="s">
        <v>502</v>
      </c>
      <c r="D201" s="216" t="s">
        <v>337</v>
      </c>
      <c r="E201" s="217" t="s">
        <v>7288</v>
      </c>
      <c r="F201" s="218" t="s">
        <v>7289</v>
      </c>
      <c r="G201" s="219" t="s">
        <v>388</v>
      </c>
      <c r="H201" s="220">
        <v>45.649999999999999</v>
      </c>
      <c r="I201" s="221"/>
      <c r="J201" s="222">
        <f>ROUND(I201*H201,2)</f>
        <v>0</v>
      </c>
      <c r="K201" s="218" t="s">
        <v>341</v>
      </c>
      <c r="L201" s="46"/>
      <c r="M201" s="223" t="s">
        <v>19</v>
      </c>
      <c r="N201" s="224" t="s">
        <v>47</v>
      </c>
      <c r="O201" s="86"/>
      <c r="P201" s="225">
        <f>O201*H201</f>
        <v>0</v>
      </c>
      <c r="Q201" s="225">
        <v>0</v>
      </c>
      <c r="R201" s="225">
        <f>Q201*H201</f>
        <v>0</v>
      </c>
      <c r="S201" s="225">
        <v>0</v>
      </c>
      <c r="T201" s="225">
        <f>S201*H201</f>
        <v>0</v>
      </c>
      <c r="U201" s="226" t="s">
        <v>19</v>
      </c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R201" s="227" t="s">
        <v>103</v>
      </c>
      <c r="AT201" s="227" t="s">
        <v>337</v>
      </c>
      <c r="AU201" s="227" t="s">
        <v>85</v>
      </c>
      <c r="AY201" s="19" t="s">
        <v>335</v>
      </c>
      <c r="BE201" s="228">
        <f>IF(N201="základní",J201,0)</f>
        <v>0</v>
      </c>
      <c r="BF201" s="228">
        <f>IF(N201="snížená",J201,0)</f>
        <v>0</v>
      </c>
      <c r="BG201" s="228">
        <f>IF(N201="zákl. přenesená",J201,0)</f>
        <v>0</v>
      </c>
      <c r="BH201" s="228">
        <f>IF(N201="sníž. přenesená",J201,0)</f>
        <v>0</v>
      </c>
      <c r="BI201" s="228">
        <f>IF(N201="nulová",J201,0)</f>
        <v>0</v>
      </c>
      <c r="BJ201" s="19" t="s">
        <v>83</v>
      </c>
      <c r="BK201" s="228">
        <f>ROUND(I201*H201,2)</f>
        <v>0</v>
      </c>
      <c r="BL201" s="19" t="s">
        <v>103</v>
      </c>
      <c r="BM201" s="227" t="s">
        <v>7290</v>
      </c>
    </row>
    <row r="202" s="2" customFormat="1">
      <c r="A202" s="40"/>
      <c r="B202" s="41"/>
      <c r="C202" s="42"/>
      <c r="D202" s="229" t="s">
        <v>343</v>
      </c>
      <c r="E202" s="42"/>
      <c r="F202" s="230" t="s">
        <v>7291</v>
      </c>
      <c r="G202" s="42"/>
      <c r="H202" s="42"/>
      <c r="I202" s="231"/>
      <c r="J202" s="42"/>
      <c r="K202" s="42"/>
      <c r="L202" s="46"/>
      <c r="M202" s="232"/>
      <c r="N202" s="233"/>
      <c r="O202" s="86"/>
      <c r="P202" s="86"/>
      <c r="Q202" s="86"/>
      <c r="R202" s="86"/>
      <c r="S202" s="86"/>
      <c r="T202" s="86"/>
      <c r="U202" s="87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T202" s="19" t="s">
        <v>343</v>
      </c>
      <c r="AU202" s="19" t="s">
        <v>85</v>
      </c>
    </row>
    <row r="203" s="2" customFormat="1">
      <c r="A203" s="40"/>
      <c r="B203" s="41"/>
      <c r="C203" s="42"/>
      <c r="D203" s="234" t="s">
        <v>345</v>
      </c>
      <c r="E203" s="42"/>
      <c r="F203" s="235" t="s">
        <v>7292</v>
      </c>
      <c r="G203" s="42"/>
      <c r="H203" s="42"/>
      <c r="I203" s="231"/>
      <c r="J203" s="42"/>
      <c r="K203" s="42"/>
      <c r="L203" s="46"/>
      <c r="M203" s="232"/>
      <c r="N203" s="233"/>
      <c r="O203" s="86"/>
      <c r="P203" s="86"/>
      <c r="Q203" s="86"/>
      <c r="R203" s="86"/>
      <c r="S203" s="86"/>
      <c r="T203" s="86"/>
      <c r="U203" s="87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T203" s="19" t="s">
        <v>345</v>
      </c>
      <c r="AU203" s="19" t="s">
        <v>85</v>
      </c>
    </row>
    <row r="204" s="2" customFormat="1" ht="16.5" customHeight="1">
      <c r="A204" s="40"/>
      <c r="B204" s="41"/>
      <c r="C204" s="216" t="s">
        <v>510</v>
      </c>
      <c r="D204" s="216" t="s">
        <v>337</v>
      </c>
      <c r="E204" s="217" t="s">
        <v>7293</v>
      </c>
      <c r="F204" s="218" t="s">
        <v>7294</v>
      </c>
      <c r="G204" s="219" t="s">
        <v>364</v>
      </c>
      <c r="H204" s="220">
        <v>1.1000000000000001</v>
      </c>
      <c r="I204" s="221"/>
      <c r="J204" s="222">
        <f>ROUND(I204*H204,2)</f>
        <v>0</v>
      </c>
      <c r="K204" s="218" t="s">
        <v>341</v>
      </c>
      <c r="L204" s="46"/>
      <c r="M204" s="223" t="s">
        <v>19</v>
      </c>
      <c r="N204" s="224" t="s">
        <v>47</v>
      </c>
      <c r="O204" s="86"/>
      <c r="P204" s="225">
        <f>O204*H204</f>
        <v>0</v>
      </c>
      <c r="Q204" s="225">
        <v>1.05940312</v>
      </c>
      <c r="R204" s="225">
        <f>Q204*H204</f>
        <v>1.1653434320000002</v>
      </c>
      <c r="S204" s="225">
        <v>0</v>
      </c>
      <c r="T204" s="225">
        <f>S204*H204</f>
        <v>0</v>
      </c>
      <c r="U204" s="226" t="s">
        <v>19</v>
      </c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R204" s="227" t="s">
        <v>103</v>
      </c>
      <c r="AT204" s="227" t="s">
        <v>337</v>
      </c>
      <c r="AU204" s="227" t="s">
        <v>85</v>
      </c>
      <c r="AY204" s="19" t="s">
        <v>335</v>
      </c>
      <c r="BE204" s="228">
        <f>IF(N204="základní",J204,0)</f>
        <v>0</v>
      </c>
      <c r="BF204" s="228">
        <f>IF(N204="snížená",J204,0)</f>
        <v>0</v>
      </c>
      <c r="BG204" s="228">
        <f>IF(N204="zákl. přenesená",J204,0)</f>
        <v>0</v>
      </c>
      <c r="BH204" s="228">
        <f>IF(N204="sníž. přenesená",J204,0)</f>
        <v>0</v>
      </c>
      <c r="BI204" s="228">
        <f>IF(N204="nulová",J204,0)</f>
        <v>0</v>
      </c>
      <c r="BJ204" s="19" t="s">
        <v>83</v>
      </c>
      <c r="BK204" s="228">
        <f>ROUND(I204*H204,2)</f>
        <v>0</v>
      </c>
      <c r="BL204" s="19" t="s">
        <v>103</v>
      </c>
      <c r="BM204" s="227" t="s">
        <v>7295</v>
      </c>
    </row>
    <row r="205" s="2" customFormat="1">
      <c r="A205" s="40"/>
      <c r="B205" s="41"/>
      <c r="C205" s="42"/>
      <c r="D205" s="229" t="s">
        <v>343</v>
      </c>
      <c r="E205" s="42"/>
      <c r="F205" s="230" t="s">
        <v>7296</v>
      </c>
      <c r="G205" s="42"/>
      <c r="H205" s="42"/>
      <c r="I205" s="231"/>
      <c r="J205" s="42"/>
      <c r="K205" s="42"/>
      <c r="L205" s="46"/>
      <c r="M205" s="232"/>
      <c r="N205" s="233"/>
      <c r="O205" s="86"/>
      <c r="P205" s="86"/>
      <c r="Q205" s="86"/>
      <c r="R205" s="86"/>
      <c r="S205" s="86"/>
      <c r="T205" s="86"/>
      <c r="U205" s="87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T205" s="19" t="s">
        <v>343</v>
      </c>
      <c r="AU205" s="19" t="s">
        <v>85</v>
      </c>
    </row>
    <row r="206" s="2" customFormat="1">
      <c r="A206" s="40"/>
      <c r="B206" s="41"/>
      <c r="C206" s="42"/>
      <c r="D206" s="234" t="s">
        <v>345</v>
      </c>
      <c r="E206" s="42"/>
      <c r="F206" s="235" t="s">
        <v>7297</v>
      </c>
      <c r="G206" s="42"/>
      <c r="H206" s="42"/>
      <c r="I206" s="231"/>
      <c r="J206" s="42"/>
      <c r="K206" s="42"/>
      <c r="L206" s="46"/>
      <c r="M206" s="232"/>
      <c r="N206" s="233"/>
      <c r="O206" s="86"/>
      <c r="P206" s="86"/>
      <c r="Q206" s="86"/>
      <c r="R206" s="86"/>
      <c r="S206" s="86"/>
      <c r="T206" s="86"/>
      <c r="U206" s="87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T206" s="19" t="s">
        <v>345</v>
      </c>
      <c r="AU206" s="19" t="s">
        <v>85</v>
      </c>
    </row>
    <row r="207" s="12" customFormat="1" ht="22.8" customHeight="1">
      <c r="A207" s="12"/>
      <c r="B207" s="200"/>
      <c r="C207" s="201"/>
      <c r="D207" s="202" t="s">
        <v>75</v>
      </c>
      <c r="E207" s="214" t="s">
        <v>99</v>
      </c>
      <c r="F207" s="214" t="s">
        <v>419</v>
      </c>
      <c r="G207" s="201"/>
      <c r="H207" s="201"/>
      <c r="I207" s="204"/>
      <c r="J207" s="215">
        <f>BK207</f>
        <v>0</v>
      </c>
      <c r="K207" s="201"/>
      <c r="L207" s="206"/>
      <c r="M207" s="207"/>
      <c r="N207" s="208"/>
      <c r="O207" s="208"/>
      <c r="P207" s="209">
        <f>SUM(P208:P212)</f>
        <v>0</v>
      </c>
      <c r="Q207" s="208"/>
      <c r="R207" s="209">
        <f>SUM(R208:R212)</f>
        <v>0.045480199999999998</v>
      </c>
      <c r="S207" s="208"/>
      <c r="T207" s="209">
        <f>SUM(T208:T212)</f>
        <v>0</v>
      </c>
      <c r="U207" s="210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R207" s="211" t="s">
        <v>83</v>
      </c>
      <c r="AT207" s="212" t="s">
        <v>75</v>
      </c>
      <c r="AU207" s="212" t="s">
        <v>83</v>
      </c>
      <c r="AY207" s="211" t="s">
        <v>335</v>
      </c>
      <c r="BK207" s="213">
        <f>SUM(BK208:BK212)</f>
        <v>0</v>
      </c>
    </row>
    <row r="208" s="2" customFormat="1" ht="16.5" customHeight="1">
      <c r="A208" s="40"/>
      <c r="B208" s="41"/>
      <c r="C208" s="216" t="s">
        <v>525</v>
      </c>
      <c r="D208" s="216" t="s">
        <v>337</v>
      </c>
      <c r="E208" s="217" t="s">
        <v>7017</v>
      </c>
      <c r="F208" s="218" t="s">
        <v>7018</v>
      </c>
      <c r="G208" s="219" t="s">
        <v>618</v>
      </c>
      <c r="H208" s="220">
        <v>11.5</v>
      </c>
      <c r="I208" s="221"/>
      <c r="J208" s="222">
        <f>ROUND(I208*H208,2)</f>
        <v>0</v>
      </c>
      <c r="K208" s="218" t="s">
        <v>341</v>
      </c>
      <c r="L208" s="46"/>
      <c r="M208" s="223" t="s">
        <v>19</v>
      </c>
      <c r="N208" s="224" t="s">
        <v>47</v>
      </c>
      <c r="O208" s="86"/>
      <c r="P208" s="225">
        <f>O208*H208</f>
        <v>0</v>
      </c>
      <c r="Q208" s="225">
        <v>0.0039547999999999996</v>
      </c>
      <c r="R208" s="225">
        <f>Q208*H208</f>
        <v>0.045480199999999998</v>
      </c>
      <c r="S208" s="225">
        <v>0</v>
      </c>
      <c r="T208" s="225">
        <f>S208*H208</f>
        <v>0</v>
      </c>
      <c r="U208" s="226" t="s">
        <v>19</v>
      </c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R208" s="227" t="s">
        <v>103</v>
      </c>
      <c r="AT208" s="227" t="s">
        <v>337</v>
      </c>
      <c r="AU208" s="227" t="s">
        <v>85</v>
      </c>
      <c r="AY208" s="19" t="s">
        <v>335</v>
      </c>
      <c r="BE208" s="228">
        <f>IF(N208="základní",J208,0)</f>
        <v>0</v>
      </c>
      <c r="BF208" s="228">
        <f>IF(N208="snížená",J208,0)</f>
        <v>0</v>
      </c>
      <c r="BG208" s="228">
        <f>IF(N208="zákl. přenesená",J208,0)</f>
        <v>0</v>
      </c>
      <c r="BH208" s="228">
        <f>IF(N208="sníž. přenesená",J208,0)</f>
        <v>0</v>
      </c>
      <c r="BI208" s="228">
        <f>IF(N208="nulová",J208,0)</f>
        <v>0</v>
      </c>
      <c r="BJ208" s="19" t="s">
        <v>83</v>
      </c>
      <c r="BK208" s="228">
        <f>ROUND(I208*H208,2)</f>
        <v>0</v>
      </c>
      <c r="BL208" s="19" t="s">
        <v>103</v>
      </c>
      <c r="BM208" s="227" t="s">
        <v>7298</v>
      </c>
    </row>
    <row r="209" s="2" customFormat="1">
      <c r="A209" s="40"/>
      <c r="B209" s="41"/>
      <c r="C209" s="42"/>
      <c r="D209" s="229" t="s">
        <v>343</v>
      </c>
      <c r="E209" s="42"/>
      <c r="F209" s="230" t="s">
        <v>7020</v>
      </c>
      <c r="G209" s="42"/>
      <c r="H209" s="42"/>
      <c r="I209" s="231"/>
      <c r="J209" s="42"/>
      <c r="K209" s="42"/>
      <c r="L209" s="46"/>
      <c r="M209" s="232"/>
      <c r="N209" s="233"/>
      <c r="O209" s="86"/>
      <c r="P209" s="86"/>
      <c r="Q209" s="86"/>
      <c r="R209" s="86"/>
      <c r="S209" s="86"/>
      <c r="T209" s="86"/>
      <c r="U209" s="87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T209" s="19" t="s">
        <v>343</v>
      </c>
      <c r="AU209" s="19" t="s">
        <v>85</v>
      </c>
    </row>
    <row r="210" s="2" customFormat="1">
      <c r="A210" s="40"/>
      <c r="B210" s="41"/>
      <c r="C210" s="42"/>
      <c r="D210" s="234" t="s">
        <v>345</v>
      </c>
      <c r="E210" s="42"/>
      <c r="F210" s="235" t="s">
        <v>7021</v>
      </c>
      <c r="G210" s="42"/>
      <c r="H210" s="42"/>
      <c r="I210" s="231"/>
      <c r="J210" s="42"/>
      <c r="K210" s="42"/>
      <c r="L210" s="46"/>
      <c r="M210" s="232"/>
      <c r="N210" s="233"/>
      <c r="O210" s="86"/>
      <c r="P210" s="86"/>
      <c r="Q210" s="86"/>
      <c r="R210" s="86"/>
      <c r="S210" s="86"/>
      <c r="T210" s="86"/>
      <c r="U210" s="87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T210" s="19" t="s">
        <v>345</v>
      </c>
      <c r="AU210" s="19" t="s">
        <v>85</v>
      </c>
    </row>
    <row r="211" s="2" customFormat="1" ht="16.5" customHeight="1">
      <c r="A211" s="40"/>
      <c r="B211" s="41"/>
      <c r="C211" s="257" t="s">
        <v>533</v>
      </c>
      <c r="D211" s="257" t="s">
        <v>395</v>
      </c>
      <c r="E211" s="258" t="s">
        <v>7299</v>
      </c>
      <c r="F211" s="259" t="s">
        <v>7024</v>
      </c>
      <c r="G211" s="260" t="s">
        <v>618</v>
      </c>
      <c r="H211" s="261">
        <v>11.5</v>
      </c>
      <c r="I211" s="262"/>
      <c r="J211" s="263">
        <f>ROUND(I211*H211,2)</f>
        <v>0</v>
      </c>
      <c r="K211" s="259" t="s">
        <v>19</v>
      </c>
      <c r="L211" s="264"/>
      <c r="M211" s="265" t="s">
        <v>19</v>
      </c>
      <c r="N211" s="266" t="s">
        <v>47</v>
      </c>
      <c r="O211" s="86"/>
      <c r="P211" s="225">
        <f>O211*H211</f>
        <v>0</v>
      </c>
      <c r="Q211" s="225">
        <v>0</v>
      </c>
      <c r="R211" s="225">
        <f>Q211*H211</f>
        <v>0</v>
      </c>
      <c r="S211" s="225">
        <v>0</v>
      </c>
      <c r="T211" s="225">
        <f>S211*H211</f>
        <v>0</v>
      </c>
      <c r="U211" s="226" t="s">
        <v>19</v>
      </c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R211" s="227" t="s">
        <v>394</v>
      </c>
      <c r="AT211" s="227" t="s">
        <v>395</v>
      </c>
      <c r="AU211" s="227" t="s">
        <v>85</v>
      </c>
      <c r="AY211" s="19" t="s">
        <v>335</v>
      </c>
      <c r="BE211" s="228">
        <f>IF(N211="základní",J211,0)</f>
        <v>0</v>
      </c>
      <c r="BF211" s="228">
        <f>IF(N211="snížená",J211,0)</f>
        <v>0</v>
      </c>
      <c r="BG211" s="228">
        <f>IF(N211="zákl. přenesená",J211,0)</f>
        <v>0</v>
      </c>
      <c r="BH211" s="228">
        <f>IF(N211="sníž. přenesená",J211,0)</f>
        <v>0</v>
      </c>
      <c r="BI211" s="228">
        <f>IF(N211="nulová",J211,0)</f>
        <v>0</v>
      </c>
      <c r="BJ211" s="19" t="s">
        <v>83</v>
      </c>
      <c r="BK211" s="228">
        <f>ROUND(I211*H211,2)</f>
        <v>0</v>
      </c>
      <c r="BL211" s="19" t="s">
        <v>103</v>
      </c>
      <c r="BM211" s="227" t="s">
        <v>7300</v>
      </c>
    </row>
    <row r="212" s="2" customFormat="1">
      <c r="A212" s="40"/>
      <c r="B212" s="41"/>
      <c r="C212" s="42"/>
      <c r="D212" s="229" t="s">
        <v>343</v>
      </c>
      <c r="E212" s="42"/>
      <c r="F212" s="230" t="s">
        <v>7024</v>
      </c>
      <c r="G212" s="42"/>
      <c r="H212" s="42"/>
      <c r="I212" s="231"/>
      <c r="J212" s="42"/>
      <c r="K212" s="42"/>
      <c r="L212" s="46"/>
      <c r="M212" s="232"/>
      <c r="N212" s="233"/>
      <c r="O212" s="86"/>
      <c r="P212" s="86"/>
      <c r="Q212" s="86"/>
      <c r="R212" s="86"/>
      <c r="S212" s="86"/>
      <c r="T212" s="86"/>
      <c r="U212" s="87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T212" s="19" t="s">
        <v>343</v>
      </c>
      <c r="AU212" s="19" t="s">
        <v>85</v>
      </c>
    </row>
    <row r="213" s="12" customFormat="1" ht="22.8" customHeight="1">
      <c r="A213" s="12"/>
      <c r="B213" s="200"/>
      <c r="C213" s="201"/>
      <c r="D213" s="202" t="s">
        <v>75</v>
      </c>
      <c r="E213" s="214" t="s">
        <v>394</v>
      </c>
      <c r="F213" s="214" t="s">
        <v>690</v>
      </c>
      <c r="G213" s="201"/>
      <c r="H213" s="201"/>
      <c r="I213" s="204"/>
      <c r="J213" s="215">
        <f>BK213</f>
        <v>0</v>
      </c>
      <c r="K213" s="201"/>
      <c r="L213" s="206"/>
      <c r="M213" s="207"/>
      <c r="N213" s="208"/>
      <c r="O213" s="208"/>
      <c r="P213" s="209">
        <f>SUM(P214:P219)</f>
        <v>0</v>
      </c>
      <c r="Q213" s="208"/>
      <c r="R213" s="209">
        <f>SUM(R214:R219)</f>
        <v>5.3153562000000001</v>
      </c>
      <c r="S213" s="208"/>
      <c r="T213" s="209">
        <f>SUM(T214:T219)</f>
        <v>0</v>
      </c>
      <c r="U213" s="210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R213" s="211" t="s">
        <v>83</v>
      </c>
      <c r="AT213" s="212" t="s">
        <v>75</v>
      </c>
      <c r="AU213" s="212" t="s">
        <v>83</v>
      </c>
      <c r="AY213" s="211" t="s">
        <v>335</v>
      </c>
      <c r="BK213" s="213">
        <f>SUM(BK214:BK219)</f>
        <v>0</v>
      </c>
    </row>
    <row r="214" s="2" customFormat="1" ht="16.5" customHeight="1">
      <c r="A214" s="40"/>
      <c r="B214" s="41"/>
      <c r="C214" s="216" t="s">
        <v>538</v>
      </c>
      <c r="D214" s="216" t="s">
        <v>337</v>
      </c>
      <c r="E214" s="217" t="s">
        <v>6906</v>
      </c>
      <c r="F214" s="218" t="s">
        <v>6907</v>
      </c>
      <c r="G214" s="219" t="s">
        <v>351</v>
      </c>
      <c r="H214" s="220">
        <v>2.3100000000000001</v>
      </c>
      <c r="I214" s="221"/>
      <c r="J214" s="222">
        <f>ROUND(I214*H214,2)</f>
        <v>0</v>
      </c>
      <c r="K214" s="218" t="s">
        <v>341</v>
      </c>
      <c r="L214" s="46"/>
      <c r="M214" s="223" t="s">
        <v>19</v>
      </c>
      <c r="N214" s="224" t="s">
        <v>47</v>
      </c>
      <c r="O214" s="86"/>
      <c r="P214" s="225">
        <f>O214*H214</f>
        <v>0</v>
      </c>
      <c r="Q214" s="225">
        <v>2.3010199999999998</v>
      </c>
      <c r="R214" s="225">
        <f>Q214*H214</f>
        <v>5.3153562000000001</v>
      </c>
      <c r="S214" s="225">
        <v>0</v>
      </c>
      <c r="T214" s="225">
        <f>S214*H214</f>
        <v>0</v>
      </c>
      <c r="U214" s="226" t="s">
        <v>19</v>
      </c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R214" s="227" t="s">
        <v>103</v>
      </c>
      <c r="AT214" s="227" t="s">
        <v>337</v>
      </c>
      <c r="AU214" s="227" t="s">
        <v>85</v>
      </c>
      <c r="AY214" s="19" t="s">
        <v>335</v>
      </c>
      <c r="BE214" s="228">
        <f>IF(N214="základní",J214,0)</f>
        <v>0</v>
      </c>
      <c r="BF214" s="228">
        <f>IF(N214="snížená",J214,0)</f>
        <v>0</v>
      </c>
      <c r="BG214" s="228">
        <f>IF(N214="zákl. přenesená",J214,0)</f>
        <v>0</v>
      </c>
      <c r="BH214" s="228">
        <f>IF(N214="sníž. přenesená",J214,0)</f>
        <v>0</v>
      </c>
      <c r="BI214" s="228">
        <f>IF(N214="nulová",J214,0)</f>
        <v>0</v>
      </c>
      <c r="BJ214" s="19" t="s">
        <v>83</v>
      </c>
      <c r="BK214" s="228">
        <f>ROUND(I214*H214,2)</f>
        <v>0</v>
      </c>
      <c r="BL214" s="19" t="s">
        <v>103</v>
      </c>
      <c r="BM214" s="227" t="s">
        <v>7301</v>
      </c>
    </row>
    <row r="215" s="2" customFormat="1">
      <c r="A215" s="40"/>
      <c r="B215" s="41"/>
      <c r="C215" s="42"/>
      <c r="D215" s="229" t="s">
        <v>343</v>
      </c>
      <c r="E215" s="42"/>
      <c r="F215" s="230" t="s">
        <v>6908</v>
      </c>
      <c r="G215" s="42"/>
      <c r="H215" s="42"/>
      <c r="I215" s="231"/>
      <c r="J215" s="42"/>
      <c r="K215" s="42"/>
      <c r="L215" s="46"/>
      <c r="M215" s="232"/>
      <c r="N215" s="233"/>
      <c r="O215" s="86"/>
      <c r="P215" s="86"/>
      <c r="Q215" s="86"/>
      <c r="R215" s="86"/>
      <c r="S215" s="86"/>
      <c r="T215" s="86"/>
      <c r="U215" s="87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T215" s="19" t="s">
        <v>343</v>
      </c>
      <c r="AU215" s="19" t="s">
        <v>85</v>
      </c>
    </row>
    <row r="216" s="2" customFormat="1">
      <c r="A216" s="40"/>
      <c r="B216" s="41"/>
      <c r="C216" s="42"/>
      <c r="D216" s="234" t="s">
        <v>345</v>
      </c>
      <c r="E216" s="42"/>
      <c r="F216" s="235" t="s">
        <v>6909</v>
      </c>
      <c r="G216" s="42"/>
      <c r="H216" s="42"/>
      <c r="I216" s="231"/>
      <c r="J216" s="42"/>
      <c r="K216" s="42"/>
      <c r="L216" s="46"/>
      <c r="M216" s="232"/>
      <c r="N216" s="233"/>
      <c r="O216" s="86"/>
      <c r="P216" s="86"/>
      <c r="Q216" s="86"/>
      <c r="R216" s="86"/>
      <c r="S216" s="86"/>
      <c r="T216" s="86"/>
      <c r="U216" s="87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T216" s="19" t="s">
        <v>345</v>
      </c>
      <c r="AU216" s="19" t="s">
        <v>85</v>
      </c>
    </row>
    <row r="217" s="13" customFormat="1">
      <c r="A217" s="13"/>
      <c r="B217" s="236"/>
      <c r="C217" s="237"/>
      <c r="D217" s="229" t="s">
        <v>347</v>
      </c>
      <c r="E217" s="238" t="s">
        <v>19</v>
      </c>
      <c r="F217" s="239" t="s">
        <v>7302</v>
      </c>
      <c r="G217" s="237"/>
      <c r="H217" s="240">
        <v>1.9650000000000001</v>
      </c>
      <c r="I217" s="241"/>
      <c r="J217" s="237"/>
      <c r="K217" s="237"/>
      <c r="L217" s="242"/>
      <c r="M217" s="243"/>
      <c r="N217" s="244"/>
      <c r="O217" s="244"/>
      <c r="P217" s="244"/>
      <c r="Q217" s="244"/>
      <c r="R217" s="244"/>
      <c r="S217" s="244"/>
      <c r="T217" s="244"/>
      <c r="U217" s="245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T217" s="246" t="s">
        <v>347</v>
      </c>
      <c r="AU217" s="246" t="s">
        <v>85</v>
      </c>
      <c r="AV217" s="13" t="s">
        <v>85</v>
      </c>
      <c r="AW217" s="13" t="s">
        <v>37</v>
      </c>
      <c r="AX217" s="13" t="s">
        <v>76</v>
      </c>
      <c r="AY217" s="246" t="s">
        <v>335</v>
      </c>
    </row>
    <row r="218" s="13" customFormat="1">
      <c r="A218" s="13"/>
      <c r="B218" s="236"/>
      <c r="C218" s="237"/>
      <c r="D218" s="229" t="s">
        <v>347</v>
      </c>
      <c r="E218" s="238" t="s">
        <v>19</v>
      </c>
      <c r="F218" s="239" t="s">
        <v>7303</v>
      </c>
      <c r="G218" s="237"/>
      <c r="H218" s="240">
        <v>0.34499999999999997</v>
      </c>
      <c r="I218" s="241"/>
      <c r="J218" s="237"/>
      <c r="K218" s="237"/>
      <c r="L218" s="242"/>
      <c r="M218" s="243"/>
      <c r="N218" s="244"/>
      <c r="O218" s="244"/>
      <c r="P218" s="244"/>
      <c r="Q218" s="244"/>
      <c r="R218" s="244"/>
      <c r="S218" s="244"/>
      <c r="T218" s="244"/>
      <c r="U218" s="245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T218" s="246" t="s">
        <v>347</v>
      </c>
      <c r="AU218" s="246" t="s">
        <v>85</v>
      </c>
      <c r="AV218" s="13" t="s">
        <v>85</v>
      </c>
      <c r="AW218" s="13" t="s">
        <v>37</v>
      </c>
      <c r="AX218" s="13" t="s">
        <v>76</v>
      </c>
      <c r="AY218" s="246" t="s">
        <v>335</v>
      </c>
    </row>
    <row r="219" s="15" customFormat="1">
      <c r="A219" s="15"/>
      <c r="B219" s="267"/>
      <c r="C219" s="268"/>
      <c r="D219" s="229" t="s">
        <v>347</v>
      </c>
      <c r="E219" s="269" t="s">
        <v>19</v>
      </c>
      <c r="F219" s="270" t="s">
        <v>462</v>
      </c>
      <c r="G219" s="268"/>
      <c r="H219" s="271">
        <v>2.3100000000000001</v>
      </c>
      <c r="I219" s="272"/>
      <c r="J219" s="268"/>
      <c r="K219" s="268"/>
      <c r="L219" s="273"/>
      <c r="M219" s="274"/>
      <c r="N219" s="275"/>
      <c r="O219" s="275"/>
      <c r="P219" s="275"/>
      <c r="Q219" s="275"/>
      <c r="R219" s="275"/>
      <c r="S219" s="275"/>
      <c r="T219" s="275"/>
      <c r="U219" s="276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T219" s="277" t="s">
        <v>347</v>
      </c>
      <c r="AU219" s="277" t="s">
        <v>85</v>
      </c>
      <c r="AV219" s="15" t="s">
        <v>103</v>
      </c>
      <c r="AW219" s="15" t="s">
        <v>37</v>
      </c>
      <c r="AX219" s="15" t="s">
        <v>83</v>
      </c>
      <c r="AY219" s="277" t="s">
        <v>335</v>
      </c>
    </row>
    <row r="220" s="12" customFormat="1" ht="22.8" customHeight="1">
      <c r="A220" s="12"/>
      <c r="B220" s="200"/>
      <c r="C220" s="201"/>
      <c r="D220" s="202" t="s">
        <v>75</v>
      </c>
      <c r="E220" s="214" t="s">
        <v>401</v>
      </c>
      <c r="F220" s="214" t="s">
        <v>698</v>
      </c>
      <c r="G220" s="201"/>
      <c r="H220" s="201"/>
      <c r="I220" s="204"/>
      <c r="J220" s="215">
        <f>BK220</f>
        <v>0</v>
      </c>
      <c r="K220" s="201"/>
      <c r="L220" s="206"/>
      <c r="M220" s="207"/>
      <c r="N220" s="208"/>
      <c r="O220" s="208"/>
      <c r="P220" s="209">
        <f>SUM(P221:P227)</f>
        <v>0</v>
      </c>
      <c r="Q220" s="208"/>
      <c r="R220" s="209">
        <f>SUM(R221:R227)</f>
        <v>3.5582000499999999</v>
      </c>
      <c r="S220" s="208"/>
      <c r="T220" s="209">
        <f>SUM(T221:T227)</f>
        <v>0</v>
      </c>
      <c r="U220" s="210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R220" s="211" t="s">
        <v>83</v>
      </c>
      <c r="AT220" s="212" t="s">
        <v>75</v>
      </c>
      <c r="AU220" s="212" t="s">
        <v>83</v>
      </c>
      <c r="AY220" s="211" t="s">
        <v>335</v>
      </c>
      <c r="BK220" s="213">
        <f>SUM(BK221:BK227)</f>
        <v>0</v>
      </c>
    </row>
    <row r="221" s="2" customFormat="1" ht="16.5" customHeight="1">
      <c r="A221" s="40"/>
      <c r="B221" s="41"/>
      <c r="C221" s="216" t="s">
        <v>545</v>
      </c>
      <c r="D221" s="216" t="s">
        <v>337</v>
      </c>
      <c r="E221" s="217" t="s">
        <v>7165</v>
      </c>
      <c r="F221" s="218" t="s">
        <v>7166</v>
      </c>
      <c r="G221" s="219" t="s">
        <v>618</v>
      </c>
      <c r="H221" s="220">
        <v>11.5</v>
      </c>
      <c r="I221" s="221"/>
      <c r="J221" s="222">
        <f>ROUND(I221*H221,2)</f>
        <v>0</v>
      </c>
      <c r="K221" s="218" t="s">
        <v>341</v>
      </c>
      <c r="L221" s="46"/>
      <c r="M221" s="223" t="s">
        <v>19</v>
      </c>
      <c r="N221" s="224" t="s">
        <v>47</v>
      </c>
      <c r="O221" s="86"/>
      <c r="P221" s="225">
        <f>O221*H221</f>
        <v>0</v>
      </c>
      <c r="Q221" s="225">
        <v>0.29220869999999999</v>
      </c>
      <c r="R221" s="225">
        <f>Q221*H221</f>
        <v>3.36040005</v>
      </c>
      <c r="S221" s="225">
        <v>0</v>
      </c>
      <c r="T221" s="225">
        <f>S221*H221</f>
        <v>0</v>
      </c>
      <c r="U221" s="226" t="s">
        <v>19</v>
      </c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R221" s="227" t="s">
        <v>103</v>
      </c>
      <c r="AT221" s="227" t="s">
        <v>337</v>
      </c>
      <c r="AU221" s="227" t="s">
        <v>85</v>
      </c>
      <c r="AY221" s="19" t="s">
        <v>335</v>
      </c>
      <c r="BE221" s="228">
        <f>IF(N221="základní",J221,0)</f>
        <v>0</v>
      </c>
      <c r="BF221" s="228">
        <f>IF(N221="snížená",J221,0)</f>
        <v>0</v>
      </c>
      <c r="BG221" s="228">
        <f>IF(N221="zákl. přenesená",J221,0)</f>
        <v>0</v>
      </c>
      <c r="BH221" s="228">
        <f>IF(N221="sníž. přenesená",J221,0)</f>
        <v>0</v>
      </c>
      <c r="BI221" s="228">
        <f>IF(N221="nulová",J221,0)</f>
        <v>0</v>
      </c>
      <c r="BJ221" s="19" t="s">
        <v>83</v>
      </c>
      <c r="BK221" s="228">
        <f>ROUND(I221*H221,2)</f>
        <v>0</v>
      </c>
      <c r="BL221" s="19" t="s">
        <v>103</v>
      </c>
      <c r="BM221" s="227" t="s">
        <v>7304</v>
      </c>
    </row>
    <row r="222" s="2" customFormat="1">
      <c r="A222" s="40"/>
      <c r="B222" s="41"/>
      <c r="C222" s="42"/>
      <c r="D222" s="229" t="s">
        <v>343</v>
      </c>
      <c r="E222" s="42"/>
      <c r="F222" s="230" t="s">
        <v>7168</v>
      </c>
      <c r="G222" s="42"/>
      <c r="H222" s="42"/>
      <c r="I222" s="231"/>
      <c r="J222" s="42"/>
      <c r="K222" s="42"/>
      <c r="L222" s="46"/>
      <c r="M222" s="232"/>
      <c r="N222" s="233"/>
      <c r="O222" s="86"/>
      <c r="P222" s="86"/>
      <c r="Q222" s="86"/>
      <c r="R222" s="86"/>
      <c r="S222" s="86"/>
      <c r="T222" s="86"/>
      <c r="U222" s="87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T222" s="19" t="s">
        <v>343</v>
      </c>
      <c r="AU222" s="19" t="s">
        <v>85</v>
      </c>
    </row>
    <row r="223" s="2" customFormat="1">
      <c r="A223" s="40"/>
      <c r="B223" s="41"/>
      <c r="C223" s="42"/>
      <c r="D223" s="234" t="s">
        <v>345</v>
      </c>
      <c r="E223" s="42"/>
      <c r="F223" s="235" t="s">
        <v>7169</v>
      </c>
      <c r="G223" s="42"/>
      <c r="H223" s="42"/>
      <c r="I223" s="231"/>
      <c r="J223" s="42"/>
      <c r="K223" s="42"/>
      <c r="L223" s="46"/>
      <c r="M223" s="232"/>
      <c r="N223" s="233"/>
      <c r="O223" s="86"/>
      <c r="P223" s="86"/>
      <c r="Q223" s="86"/>
      <c r="R223" s="86"/>
      <c r="S223" s="86"/>
      <c r="T223" s="86"/>
      <c r="U223" s="87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T223" s="19" t="s">
        <v>345</v>
      </c>
      <c r="AU223" s="19" t="s">
        <v>85</v>
      </c>
    </row>
    <row r="224" s="13" customFormat="1">
      <c r="A224" s="13"/>
      <c r="B224" s="236"/>
      <c r="C224" s="237"/>
      <c r="D224" s="229" t="s">
        <v>347</v>
      </c>
      <c r="E224" s="238" t="s">
        <v>19</v>
      </c>
      <c r="F224" s="239" t="s">
        <v>7255</v>
      </c>
      <c r="G224" s="237"/>
      <c r="H224" s="240">
        <v>11.5</v>
      </c>
      <c r="I224" s="241"/>
      <c r="J224" s="237"/>
      <c r="K224" s="237"/>
      <c r="L224" s="242"/>
      <c r="M224" s="243"/>
      <c r="N224" s="244"/>
      <c r="O224" s="244"/>
      <c r="P224" s="244"/>
      <c r="Q224" s="244"/>
      <c r="R224" s="244"/>
      <c r="S224" s="244"/>
      <c r="T224" s="244"/>
      <c r="U224" s="245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T224" s="246" t="s">
        <v>347</v>
      </c>
      <c r="AU224" s="246" t="s">
        <v>85</v>
      </c>
      <c r="AV224" s="13" t="s">
        <v>85</v>
      </c>
      <c r="AW224" s="13" t="s">
        <v>37</v>
      </c>
      <c r="AX224" s="13" t="s">
        <v>76</v>
      </c>
      <c r="AY224" s="246" t="s">
        <v>335</v>
      </c>
    </row>
    <row r="225" s="15" customFormat="1">
      <c r="A225" s="15"/>
      <c r="B225" s="267"/>
      <c r="C225" s="268"/>
      <c r="D225" s="229" t="s">
        <v>347</v>
      </c>
      <c r="E225" s="269" t="s">
        <v>19</v>
      </c>
      <c r="F225" s="270" t="s">
        <v>462</v>
      </c>
      <c r="G225" s="268"/>
      <c r="H225" s="271">
        <v>11.5</v>
      </c>
      <c r="I225" s="272"/>
      <c r="J225" s="268"/>
      <c r="K225" s="268"/>
      <c r="L225" s="273"/>
      <c r="M225" s="274"/>
      <c r="N225" s="275"/>
      <c r="O225" s="275"/>
      <c r="P225" s="275"/>
      <c r="Q225" s="275"/>
      <c r="R225" s="275"/>
      <c r="S225" s="275"/>
      <c r="T225" s="275"/>
      <c r="U225" s="276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T225" s="277" t="s">
        <v>347</v>
      </c>
      <c r="AU225" s="277" t="s">
        <v>85</v>
      </c>
      <c r="AV225" s="15" t="s">
        <v>103</v>
      </c>
      <c r="AW225" s="15" t="s">
        <v>37</v>
      </c>
      <c r="AX225" s="15" t="s">
        <v>83</v>
      </c>
      <c r="AY225" s="277" t="s">
        <v>335</v>
      </c>
    </row>
    <row r="226" s="2" customFormat="1" ht="16.5" customHeight="1">
      <c r="A226" s="40"/>
      <c r="B226" s="41"/>
      <c r="C226" s="257" t="s">
        <v>550</v>
      </c>
      <c r="D226" s="257" t="s">
        <v>395</v>
      </c>
      <c r="E226" s="258" t="s">
        <v>7170</v>
      </c>
      <c r="F226" s="259" t="s">
        <v>7171</v>
      </c>
      <c r="G226" s="260" t="s">
        <v>618</v>
      </c>
      <c r="H226" s="261">
        <v>11.5</v>
      </c>
      <c r="I226" s="262"/>
      <c r="J226" s="263">
        <f>ROUND(I226*H226,2)</f>
        <v>0</v>
      </c>
      <c r="K226" s="259" t="s">
        <v>341</v>
      </c>
      <c r="L226" s="264"/>
      <c r="M226" s="265" t="s">
        <v>19</v>
      </c>
      <c r="N226" s="266" t="s">
        <v>47</v>
      </c>
      <c r="O226" s="86"/>
      <c r="P226" s="225">
        <f>O226*H226</f>
        <v>0</v>
      </c>
      <c r="Q226" s="225">
        <v>0.0172</v>
      </c>
      <c r="R226" s="225">
        <f>Q226*H226</f>
        <v>0.1978</v>
      </c>
      <c r="S226" s="225">
        <v>0</v>
      </c>
      <c r="T226" s="225">
        <f>S226*H226</f>
        <v>0</v>
      </c>
      <c r="U226" s="226" t="s">
        <v>19</v>
      </c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R226" s="227" t="s">
        <v>394</v>
      </c>
      <c r="AT226" s="227" t="s">
        <v>395</v>
      </c>
      <c r="AU226" s="227" t="s">
        <v>85</v>
      </c>
      <c r="AY226" s="19" t="s">
        <v>335</v>
      </c>
      <c r="BE226" s="228">
        <f>IF(N226="základní",J226,0)</f>
        <v>0</v>
      </c>
      <c r="BF226" s="228">
        <f>IF(N226="snížená",J226,0)</f>
        <v>0</v>
      </c>
      <c r="BG226" s="228">
        <f>IF(N226="zákl. přenesená",J226,0)</f>
        <v>0</v>
      </c>
      <c r="BH226" s="228">
        <f>IF(N226="sníž. přenesená",J226,0)</f>
        <v>0</v>
      </c>
      <c r="BI226" s="228">
        <f>IF(N226="nulová",J226,0)</f>
        <v>0</v>
      </c>
      <c r="BJ226" s="19" t="s">
        <v>83</v>
      </c>
      <c r="BK226" s="228">
        <f>ROUND(I226*H226,2)</f>
        <v>0</v>
      </c>
      <c r="BL226" s="19" t="s">
        <v>103</v>
      </c>
      <c r="BM226" s="227" t="s">
        <v>7305</v>
      </c>
    </row>
    <row r="227" s="2" customFormat="1">
      <c r="A227" s="40"/>
      <c r="B227" s="41"/>
      <c r="C227" s="42"/>
      <c r="D227" s="229" t="s">
        <v>343</v>
      </c>
      <c r="E227" s="42"/>
      <c r="F227" s="230" t="s">
        <v>7171</v>
      </c>
      <c r="G227" s="42"/>
      <c r="H227" s="42"/>
      <c r="I227" s="231"/>
      <c r="J227" s="42"/>
      <c r="K227" s="42"/>
      <c r="L227" s="46"/>
      <c r="M227" s="232"/>
      <c r="N227" s="233"/>
      <c r="O227" s="86"/>
      <c r="P227" s="86"/>
      <c r="Q227" s="86"/>
      <c r="R227" s="86"/>
      <c r="S227" s="86"/>
      <c r="T227" s="86"/>
      <c r="U227" s="87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T227" s="19" t="s">
        <v>343</v>
      </c>
      <c r="AU227" s="19" t="s">
        <v>85</v>
      </c>
    </row>
    <row r="228" s="12" customFormat="1" ht="22.8" customHeight="1">
      <c r="A228" s="12"/>
      <c r="B228" s="200"/>
      <c r="C228" s="201"/>
      <c r="D228" s="202" t="s">
        <v>75</v>
      </c>
      <c r="E228" s="214" t="s">
        <v>819</v>
      </c>
      <c r="F228" s="214" t="s">
        <v>820</v>
      </c>
      <c r="G228" s="201"/>
      <c r="H228" s="201"/>
      <c r="I228" s="204"/>
      <c r="J228" s="215">
        <f>BK228</f>
        <v>0</v>
      </c>
      <c r="K228" s="201"/>
      <c r="L228" s="206"/>
      <c r="M228" s="207"/>
      <c r="N228" s="208"/>
      <c r="O228" s="208"/>
      <c r="P228" s="209">
        <f>SUM(P229:P231)</f>
        <v>0</v>
      </c>
      <c r="Q228" s="208"/>
      <c r="R228" s="209">
        <f>SUM(R229:R231)</f>
        <v>0</v>
      </c>
      <c r="S228" s="208"/>
      <c r="T228" s="209">
        <f>SUM(T229:T231)</f>
        <v>0</v>
      </c>
      <c r="U228" s="210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R228" s="211" t="s">
        <v>83</v>
      </c>
      <c r="AT228" s="212" t="s">
        <v>75</v>
      </c>
      <c r="AU228" s="212" t="s">
        <v>83</v>
      </c>
      <c r="AY228" s="211" t="s">
        <v>335</v>
      </c>
      <c r="BK228" s="213">
        <f>SUM(BK229:BK231)</f>
        <v>0</v>
      </c>
    </row>
    <row r="229" s="2" customFormat="1" ht="16.5" customHeight="1">
      <c r="A229" s="40"/>
      <c r="B229" s="41"/>
      <c r="C229" s="216" t="s">
        <v>565</v>
      </c>
      <c r="D229" s="216" t="s">
        <v>337</v>
      </c>
      <c r="E229" s="217" t="s">
        <v>7306</v>
      </c>
      <c r="F229" s="218" t="s">
        <v>7307</v>
      </c>
      <c r="G229" s="219" t="s">
        <v>364</v>
      </c>
      <c r="H229" s="220">
        <v>126.01900000000001</v>
      </c>
      <c r="I229" s="221"/>
      <c r="J229" s="222">
        <f>ROUND(I229*H229,2)</f>
        <v>0</v>
      </c>
      <c r="K229" s="218" t="s">
        <v>341</v>
      </c>
      <c r="L229" s="46"/>
      <c r="M229" s="223" t="s">
        <v>19</v>
      </c>
      <c r="N229" s="224" t="s">
        <v>47</v>
      </c>
      <c r="O229" s="86"/>
      <c r="P229" s="225">
        <f>O229*H229</f>
        <v>0</v>
      </c>
      <c r="Q229" s="225">
        <v>0</v>
      </c>
      <c r="R229" s="225">
        <f>Q229*H229</f>
        <v>0</v>
      </c>
      <c r="S229" s="225">
        <v>0</v>
      </c>
      <c r="T229" s="225">
        <f>S229*H229</f>
        <v>0</v>
      </c>
      <c r="U229" s="226" t="s">
        <v>19</v>
      </c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R229" s="227" t="s">
        <v>103</v>
      </c>
      <c r="AT229" s="227" t="s">
        <v>337</v>
      </c>
      <c r="AU229" s="227" t="s">
        <v>85</v>
      </c>
      <c r="AY229" s="19" t="s">
        <v>335</v>
      </c>
      <c r="BE229" s="228">
        <f>IF(N229="základní",J229,0)</f>
        <v>0</v>
      </c>
      <c r="BF229" s="228">
        <f>IF(N229="snížená",J229,0)</f>
        <v>0</v>
      </c>
      <c r="BG229" s="228">
        <f>IF(N229="zákl. přenesená",J229,0)</f>
        <v>0</v>
      </c>
      <c r="BH229" s="228">
        <f>IF(N229="sníž. přenesená",J229,0)</f>
        <v>0</v>
      </c>
      <c r="BI229" s="228">
        <f>IF(N229="nulová",J229,0)</f>
        <v>0</v>
      </c>
      <c r="BJ229" s="19" t="s">
        <v>83</v>
      </c>
      <c r="BK229" s="228">
        <f>ROUND(I229*H229,2)</f>
        <v>0</v>
      </c>
      <c r="BL229" s="19" t="s">
        <v>103</v>
      </c>
      <c r="BM229" s="227" t="s">
        <v>7308</v>
      </c>
    </row>
    <row r="230" s="2" customFormat="1">
      <c r="A230" s="40"/>
      <c r="B230" s="41"/>
      <c r="C230" s="42"/>
      <c r="D230" s="229" t="s">
        <v>343</v>
      </c>
      <c r="E230" s="42"/>
      <c r="F230" s="230" t="s">
        <v>7309</v>
      </c>
      <c r="G230" s="42"/>
      <c r="H230" s="42"/>
      <c r="I230" s="231"/>
      <c r="J230" s="42"/>
      <c r="K230" s="42"/>
      <c r="L230" s="46"/>
      <c r="M230" s="232"/>
      <c r="N230" s="233"/>
      <c r="O230" s="86"/>
      <c r="P230" s="86"/>
      <c r="Q230" s="86"/>
      <c r="R230" s="86"/>
      <c r="S230" s="86"/>
      <c r="T230" s="86"/>
      <c r="U230" s="87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T230" s="19" t="s">
        <v>343</v>
      </c>
      <c r="AU230" s="19" t="s">
        <v>85</v>
      </c>
    </row>
    <row r="231" s="2" customFormat="1">
      <c r="A231" s="40"/>
      <c r="B231" s="41"/>
      <c r="C231" s="42"/>
      <c r="D231" s="234" t="s">
        <v>345</v>
      </c>
      <c r="E231" s="42"/>
      <c r="F231" s="235" t="s">
        <v>7310</v>
      </c>
      <c r="G231" s="42"/>
      <c r="H231" s="42"/>
      <c r="I231" s="231"/>
      <c r="J231" s="42"/>
      <c r="K231" s="42"/>
      <c r="L231" s="46"/>
      <c r="M231" s="232"/>
      <c r="N231" s="233"/>
      <c r="O231" s="86"/>
      <c r="P231" s="86"/>
      <c r="Q231" s="86"/>
      <c r="R231" s="86"/>
      <c r="S231" s="86"/>
      <c r="T231" s="86"/>
      <c r="U231" s="87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T231" s="19" t="s">
        <v>345</v>
      </c>
      <c r="AU231" s="19" t="s">
        <v>85</v>
      </c>
    </row>
    <row r="232" s="12" customFormat="1" ht="25.92" customHeight="1">
      <c r="A232" s="12"/>
      <c r="B232" s="200"/>
      <c r="C232" s="201"/>
      <c r="D232" s="202" t="s">
        <v>75</v>
      </c>
      <c r="E232" s="203" t="s">
        <v>827</v>
      </c>
      <c r="F232" s="203" t="s">
        <v>828</v>
      </c>
      <c r="G232" s="201"/>
      <c r="H232" s="201"/>
      <c r="I232" s="204"/>
      <c r="J232" s="205">
        <f>BK232</f>
        <v>0</v>
      </c>
      <c r="K232" s="201"/>
      <c r="L232" s="206"/>
      <c r="M232" s="207"/>
      <c r="N232" s="208"/>
      <c r="O232" s="208"/>
      <c r="P232" s="209">
        <f>P233+P246</f>
        <v>0</v>
      </c>
      <c r="Q232" s="208"/>
      <c r="R232" s="209">
        <f>R233+R246</f>
        <v>0.95997150000000009</v>
      </c>
      <c r="S232" s="208"/>
      <c r="T232" s="209">
        <f>T233+T246</f>
        <v>0</v>
      </c>
      <c r="U232" s="210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R232" s="211" t="s">
        <v>85</v>
      </c>
      <c r="AT232" s="212" t="s">
        <v>75</v>
      </c>
      <c r="AU232" s="212" t="s">
        <v>76</v>
      </c>
      <c r="AY232" s="211" t="s">
        <v>335</v>
      </c>
      <c r="BK232" s="213">
        <f>BK233+BK246</f>
        <v>0</v>
      </c>
    </row>
    <row r="233" s="12" customFormat="1" ht="22.8" customHeight="1">
      <c r="A233" s="12"/>
      <c r="B233" s="200"/>
      <c r="C233" s="201"/>
      <c r="D233" s="202" t="s">
        <v>75</v>
      </c>
      <c r="E233" s="214" t="s">
        <v>829</v>
      </c>
      <c r="F233" s="214" t="s">
        <v>830</v>
      </c>
      <c r="G233" s="201"/>
      <c r="H233" s="201"/>
      <c r="I233" s="204"/>
      <c r="J233" s="215">
        <f>BK233</f>
        <v>0</v>
      </c>
      <c r="K233" s="201"/>
      <c r="L233" s="206"/>
      <c r="M233" s="207"/>
      <c r="N233" s="208"/>
      <c r="O233" s="208"/>
      <c r="P233" s="209">
        <f>SUM(P234:P245)</f>
        <v>0</v>
      </c>
      <c r="Q233" s="208"/>
      <c r="R233" s="209">
        <f>SUM(R234:R245)</f>
        <v>0.010999999999999999</v>
      </c>
      <c r="S233" s="208"/>
      <c r="T233" s="209">
        <f>SUM(T234:T245)</f>
        <v>0</v>
      </c>
      <c r="U233" s="210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R233" s="211" t="s">
        <v>85</v>
      </c>
      <c r="AT233" s="212" t="s">
        <v>75</v>
      </c>
      <c r="AU233" s="212" t="s">
        <v>83</v>
      </c>
      <c r="AY233" s="211" t="s">
        <v>335</v>
      </c>
      <c r="BK233" s="213">
        <f>SUM(BK234:BK245)</f>
        <v>0</v>
      </c>
    </row>
    <row r="234" s="2" customFormat="1" ht="16.5" customHeight="1">
      <c r="A234" s="40"/>
      <c r="B234" s="41"/>
      <c r="C234" s="216" t="s">
        <v>570</v>
      </c>
      <c r="D234" s="216" t="s">
        <v>337</v>
      </c>
      <c r="E234" s="217" t="s">
        <v>7178</v>
      </c>
      <c r="F234" s="218" t="s">
        <v>7179</v>
      </c>
      <c r="G234" s="219" t="s">
        <v>388</v>
      </c>
      <c r="H234" s="220">
        <v>34.549999999999997</v>
      </c>
      <c r="I234" s="221"/>
      <c r="J234" s="222">
        <f>ROUND(I234*H234,2)</f>
        <v>0</v>
      </c>
      <c r="K234" s="218" t="s">
        <v>341</v>
      </c>
      <c r="L234" s="46"/>
      <c r="M234" s="223" t="s">
        <v>19</v>
      </c>
      <c r="N234" s="224" t="s">
        <v>47</v>
      </c>
      <c r="O234" s="86"/>
      <c r="P234" s="225">
        <f>O234*H234</f>
        <v>0</v>
      </c>
      <c r="Q234" s="225">
        <v>0</v>
      </c>
      <c r="R234" s="225">
        <f>Q234*H234</f>
        <v>0</v>
      </c>
      <c r="S234" s="225">
        <v>0</v>
      </c>
      <c r="T234" s="225">
        <f>S234*H234</f>
        <v>0</v>
      </c>
      <c r="U234" s="226" t="s">
        <v>19</v>
      </c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R234" s="227" t="s">
        <v>447</v>
      </c>
      <c r="AT234" s="227" t="s">
        <v>337</v>
      </c>
      <c r="AU234" s="227" t="s">
        <v>85</v>
      </c>
      <c r="AY234" s="19" t="s">
        <v>335</v>
      </c>
      <c r="BE234" s="228">
        <f>IF(N234="základní",J234,0)</f>
        <v>0</v>
      </c>
      <c r="BF234" s="228">
        <f>IF(N234="snížená",J234,0)</f>
        <v>0</v>
      </c>
      <c r="BG234" s="228">
        <f>IF(N234="zákl. přenesená",J234,0)</f>
        <v>0</v>
      </c>
      <c r="BH234" s="228">
        <f>IF(N234="sníž. přenesená",J234,0)</f>
        <v>0</v>
      </c>
      <c r="BI234" s="228">
        <f>IF(N234="nulová",J234,0)</f>
        <v>0</v>
      </c>
      <c r="BJ234" s="19" t="s">
        <v>83</v>
      </c>
      <c r="BK234" s="228">
        <f>ROUND(I234*H234,2)</f>
        <v>0</v>
      </c>
      <c r="BL234" s="19" t="s">
        <v>447</v>
      </c>
      <c r="BM234" s="227" t="s">
        <v>7311</v>
      </c>
    </row>
    <row r="235" s="2" customFormat="1">
      <c r="A235" s="40"/>
      <c r="B235" s="41"/>
      <c r="C235" s="42"/>
      <c r="D235" s="229" t="s">
        <v>343</v>
      </c>
      <c r="E235" s="42"/>
      <c r="F235" s="230" t="s">
        <v>7181</v>
      </c>
      <c r="G235" s="42"/>
      <c r="H235" s="42"/>
      <c r="I235" s="231"/>
      <c r="J235" s="42"/>
      <c r="K235" s="42"/>
      <c r="L235" s="46"/>
      <c r="M235" s="232"/>
      <c r="N235" s="233"/>
      <c r="O235" s="86"/>
      <c r="P235" s="86"/>
      <c r="Q235" s="86"/>
      <c r="R235" s="86"/>
      <c r="S235" s="86"/>
      <c r="T235" s="86"/>
      <c r="U235" s="87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T235" s="19" t="s">
        <v>343</v>
      </c>
      <c r="AU235" s="19" t="s">
        <v>85</v>
      </c>
    </row>
    <row r="236" s="2" customFormat="1">
      <c r="A236" s="40"/>
      <c r="B236" s="41"/>
      <c r="C236" s="42"/>
      <c r="D236" s="234" t="s">
        <v>345</v>
      </c>
      <c r="E236" s="42"/>
      <c r="F236" s="235" t="s">
        <v>7182</v>
      </c>
      <c r="G236" s="42"/>
      <c r="H236" s="42"/>
      <c r="I236" s="231"/>
      <c r="J236" s="42"/>
      <c r="K236" s="42"/>
      <c r="L236" s="46"/>
      <c r="M236" s="232"/>
      <c r="N236" s="233"/>
      <c r="O236" s="86"/>
      <c r="P236" s="86"/>
      <c r="Q236" s="86"/>
      <c r="R236" s="86"/>
      <c r="S236" s="86"/>
      <c r="T236" s="86"/>
      <c r="U236" s="87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T236" s="19" t="s">
        <v>345</v>
      </c>
      <c r="AU236" s="19" t="s">
        <v>85</v>
      </c>
    </row>
    <row r="237" s="13" customFormat="1">
      <c r="A237" s="13"/>
      <c r="B237" s="236"/>
      <c r="C237" s="237"/>
      <c r="D237" s="229" t="s">
        <v>347</v>
      </c>
      <c r="E237" s="238" t="s">
        <v>19</v>
      </c>
      <c r="F237" s="239" t="s">
        <v>7312</v>
      </c>
      <c r="G237" s="237"/>
      <c r="H237" s="240">
        <v>34.549999999999997</v>
      </c>
      <c r="I237" s="241"/>
      <c r="J237" s="237"/>
      <c r="K237" s="237"/>
      <c r="L237" s="242"/>
      <c r="M237" s="243"/>
      <c r="N237" s="244"/>
      <c r="O237" s="244"/>
      <c r="P237" s="244"/>
      <c r="Q237" s="244"/>
      <c r="R237" s="244"/>
      <c r="S237" s="244"/>
      <c r="T237" s="244"/>
      <c r="U237" s="245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T237" s="246" t="s">
        <v>347</v>
      </c>
      <c r="AU237" s="246" t="s">
        <v>85</v>
      </c>
      <c r="AV237" s="13" t="s">
        <v>85</v>
      </c>
      <c r="AW237" s="13" t="s">
        <v>37</v>
      </c>
      <c r="AX237" s="13" t="s">
        <v>76</v>
      </c>
      <c r="AY237" s="246" t="s">
        <v>335</v>
      </c>
    </row>
    <row r="238" s="15" customFormat="1">
      <c r="A238" s="15"/>
      <c r="B238" s="267"/>
      <c r="C238" s="268"/>
      <c r="D238" s="229" t="s">
        <v>347</v>
      </c>
      <c r="E238" s="269" t="s">
        <v>19</v>
      </c>
      <c r="F238" s="270" t="s">
        <v>462</v>
      </c>
      <c r="G238" s="268"/>
      <c r="H238" s="271">
        <v>34.549999999999997</v>
      </c>
      <c r="I238" s="272"/>
      <c r="J238" s="268"/>
      <c r="K238" s="268"/>
      <c r="L238" s="273"/>
      <c r="M238" s="274"/>
      <c r="N238" s="275"/>
      <c r="O238" s="275"/>
      <c r="P238" s="275"/>
      <c r="Q238" s="275"/>
      <c r="R238" s="275"/>
      <c r="S238" s="275"/>
      <c r="T238" s="275"/>
      <c r="U238" s="276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T238" s="277" t="s">
        <v>347</v>
      </c>
      <c r="AU238" s="277" t="s">
        <v>85</v>
      </c>
      <c r="AV238" s="15" t="s">
        <v>103</v>
      </c>
      <c r="AW238" s="15" t="s">
        <v>37</v>
      </c>
      <c r="AX238" s="15" t="s">
        <v>83</v>
      </c>
      <c r="AY238" s="277" t="s">
        <v>335</v>
      </c>
    </row>
    <row r="239" s="2" customFormat="1" ht="16.5" customHeight="1">
      <c r="A239" s="40"/>
      <c r="B239" s="41"/>
      <c r="C239" s="257" t="s">
        <v>581</v>
      </c>
      <c r="D239" s="257" t="s">
        <v>395</v>
      </c>
      <c r="E239" s="258" t="s">
        <v>7183</v>
      </c>
      <c r="F239" s="259" t="s">
        <v>7184</v>
      </c>
      <c r="G239" s="260" t="s">
        <v>364</v>
      </c>
      <c r="H239" s="261">
        <v>0.010999999999999999</v>
      </c>
      <c r="I239" s="262"/>
      <c r="J239" s="263">
        <f>ROUND(I239*H239,2)</f>
        <v>0</v>
      </c>
      <c r="K239" s="259" t="s">
        <v>341</v>
      </c>
      <c r="L239" s="264"/>
      <c r="M239" s="265" t="s">
        <v>19</v>
      </c>
      <c r="N239" s="266" t="s">
        <v>47</v>
      </c>
      <c r="O239" s="86"/>
      <c r="P239" s="225">
        <f>O239*H239</f>
        <v>0</v>
      </c>
      <c r="Q239" s="225">
        <v>1</v>
      </c>
      <c r="R239" s="225">
        <f>Q239*H239</f>
        <v>0.010999999999999999</v>
      </c>
      <c r="S239" s="225">
        <v>0</v>
      </c>
      <c r="T239" s="225">
        <f>S239*H239</f>
        <v>0</v>
      </c>
      <c r="U239" s="226" t="s">
        <v>19</v>
      </c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R239" s="227" t="s">
        <v>565</v>
      </c>
      <c r="AT239" s="227" t="s">
        <v>395</v>
      </c>
      <c r="AU239" s="227" t="s">
        <v>85</v>
      </c>
      <c r="AY239" s="19" t="s">
        <v>335</v>
      </c>
      <c r="BE239" s="228">
        <f>IF(N239="základní",J239,0)</f>
        <v>0</v>
      </c>
      <c r="BF239" s="228">
        <f>IF(N239="snížená",J239,0)</f>
        <v>0</v>
      </c>
      <c r="BG239" s="228">
        <f>IF(N239="zákl. přenesená",J239,0)</f>
        <v>0</v>
      </c>
      <c r="BH239" s="228">
        <f>IF(N239="sníž. přenesená",J239,0)</f>
        <v>0</v>
      </c>
      <c r="BI239" s="228">
        <f>IF(N239="nulová",J239,0)</f>
        <v>0</v>
      </c>
      <c r="BJ239" s="19" t="s">
        <v>83</v>
      </c>
      <c r="BK239" s="228">
        <f>ROUND(I239*H239,2)</f>
        <v>0</v>
      </c>
      <c r="BL239" s="19" t="s">
        <v>447</v>
      </c>
      <c r="BM239" s="227" t="s">
        <v>7313</v>
      </c>
    </row>
    <row r="240" s="2" customFormat="1">
      <c r="A240" s="40"/>
      <c r="B240" s="41"/>
      <c r="C240" s="42"/>
      <c r="D240" s="229" t="s">
        <v>343</v>
      </c>
      <c r="E240" s="42"/>
      <c r="F240" s="230" t="s">
        <v>7184</v>
      </c>
      <c r="G240" s="42"/>
      <c r="H240" s="42"/>
      <c r="I240" s="231"/>
      <c r="J240" s="42"/>
      <c r="K240" s="42"/>
      <c r="L240" s="46"/>
      <c r="M240" s="232"/>
      <c r="N240" s="233"/>
      <c r="O240" s="86"/>
      <c r="P240" s="86"/>
      <c r="Q240" s="86"/>
      <c r="R240" s="86"/>
      <c r="S240" s="86"/>
      <c r="T240" s="86"/>
      <c r="U240" s="87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T240" s="19" t="s">
        <v>343</v>
      </c>
      <c r="AU240" s="19" t="s">
        <v>85</v>
      </c>
    </row>
    <row r="241" s="13" customFormat="1">
      <c r="A241" s="13"/>
      <c r="B241" s="236"/>
      <c r="C241" s="237"/>
      <c r="D241" s="229" t="s">
        <v>347</v>
      </c>
      <c r="E241" s="238" t="s">
        <v>19</v>
      </c>
      <c r="F241" s="239" t="s">
        <v>7314</v>
      </c>
      <c r="G241" s="237"/>
      <c r="H241" s="240">
        <v>0.010999999999999999</v>
      </c>
      <c r="I241" s="241"/>
      <c r="J241" s="237"/>
      <c r="K241" s="237"/>
      <c r="L241" s="242"/>
      <c r="M241" s="243"/>
      <c r="N241" s="244"/>
      <c r="O241" s="244"/>
      <c r="P241" s="244"/>
      <c r="Q241" s="244"/>
      <c r="R241" s="244"/>
      <c r="S241" s="244"/>
      <c r="T241" s="244"/>
      <c r="U241" s="245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T241" s="246" t="s">
        <v>347</v>
      </c>
      <c r="AU241" s="246" t="s">
        <v>85</v>
      </c>
      <c r="AV241" s="13" t="s">
        <v>85</v>
      </c>
      <c r="AW241" s="13" t="s">
        <v>37</v>
      </c>
      <c r="AX241" s="13" t="s">
        <v>76</v>
      </c>
      <c r="AY241" s="246" t="s">
        <v>335</v>
      </c>
    </row>
    <row r="242" s="15" customFormat="1">
      <c r="A242" s="15"/>
      <c r="B242" s="267"/>
      <c r="C242" s="268"/>
      <c r="D242" s="229" t="s">
        <v>347</v>
      </c>
      <c r="E242" s="269" t="s">
        <v>19</v>
      </c>
      <c r="F242" s="270" t="s">
        <v>462</v>
      </c>
      <c r="G242" s="268"/>
      <c r="H242" s="271">
        <v>0.010999999999999999</v>
      </c>
      <c r="I242" s="272"/>
      <c r="J242" s="268"/>
      <c r="K242" s="268"/>
      <c r="L242" s="273"/>
      <c r="M242" s="274"/>
      <c r="N242" s="275"/>
      <c r="O242" s="275"/>
      <c r="P242" s="275"/>
      <c r="Q242" s="275"/>
      <c r="R242" s="275"/>
      <c r="S242" s="275"/>
      <c r="T242" s="275"/>
      <c r="U242" s="276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T242" s="277" t="s">
        <v>347</v>
      </c>
      <c r="AU242" s="277" t="s">
        <v>85</v>
      </c>
      <c r="AV242" s="15" t="s">
        <v>103</v>
      </c>
      <c r="AW242" s="15" t="s">
        <v>37</v>
      </c>
      <c r="AX242" s="15" t="s">
        <v>83</v>
      </c>
      <c r="AY242" s="277" t="s">
        <v>335</v>
      </c>
    </row>
    <row r="243" s="2" customFormat="1" ht="16.5" customHeight="1">
      <c r="A243" s="40"/>
      <c r="B243" s="41"/>
      <c r="C243" s="216" t="s">
        <v>604</v>
      </c>
      <c r="D243" s="216" t="s">
        <v>337</v>
      </c>
      <c r="E243" s="217" t="s">
        <v>7187</v>
      </c>
      <c r="F243" s="218" t="s">
        <v>7188</v>
      </c>
      <c r="G243" s="219" t="s">
        <v>364</v>
      </c>
      <c r="H243" s="220">
        <v>0.010999999999999999</v>
      </c>
      <c r="I243" s="221"/>
      <c r="J243" s="222">
        <f>ROUND(I243*H243,2)</f>
        <v>0</v>
      </c>
      <c r="K243" s="218" t="s">
        <v>341</v>
      </c>
      <c r="L243" s="46"/>
      <c r="M243" s="223" t="s">
        <v>19</v>
      </c>
      <c r="N243" s="224" t="s">
        <v>47</v>
      </c>
      <c r="O243" s="86"/>
      <c r="P243" s="225">
        <f>O243*H243</f>
        <v>0</v>
      </c>
      <c r="Q243" s="225">
        <v>0</v>
      </c>
      <c r="R243" s="225">
        <f>Q243*H243</f>
        <v>0</v>
      </c>
      <c r="S243" s="225">
        <v>0</v>
      </c>
      <c r="T243" s="225">
        <f>S243*H243</f>
        <v>0</v>
      </c>
      <c r="U243" s="226" t="s">
        <v>19</v>
      </c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R243" s="227" t="s">
        <v>447</v>
      </c>
      <c r="AT243" s="227" t="s">
        <v>337</v>
      </c>
      <c r="AU243" s="227" t="s">
        <v>85</v>
      </c>
      <c r="AY243" s="19" t="s">
        <v>335</v>
      </c>
      <c r="BE243" s="228">
        <f>IF(N243="základní",J243,0)</f>
        <v>0</v>
      </c>
      <c r="BF243" s="228">
        <f>IF(N243="snížená",J243,0)</f>
        <v>0</v>
      </c>
      <c r="BG243" s="228">
        <f>IF(N243="zákl. přenesená",J243,0)</f>
        <v>0</v>
      </c>
      <c r="BH243" s="228">
        <f>IF(N243="sníž. přenesená",J243,0)</f>
        <v>0</v>
      </c>
      <c r="BI243" s="228">
        <f>IF(N243="nulová",J243,0)</f>
        <v>0</v>
      </c>
      <c r="BJ243" s="19" t="s">
        <v>83</v>
      </c>
      <c r="BK243" s="228">
        <f>ROUND(I243*H243,2)</f>
        <v>0</v>
      </c>
      <c r="BL243" s="19" t="s">
        <v>447</v>
      </c>
      <c r="BM243" s="227" t="s">
        <v>7315</v>
      </c>
    </row>
    <row r="244" s="2" customFormat="1">
      <c r="A244" s="40"/>
      <c r="B244" s="41"/>
      <c r="C244" s="42"/>
      <c r="D244" s="229" t="s">
        <v>343</v>
      </c>
      <c r="E244" s="42"/>
      <c r="F244" s="230" t="s">
        <v>7190</v>
      </c>
      <c r="G244" s="42"/>
      <c r="H244" s="42"/>
      <c r="I244" s="231"/>
      <c r="J244" s="42"/>
      <c r="K244" s="42"/>
      <c r="L244" s="46"/>
      <c r="M244" s="232"/>
      <c r="N244" s="233"/>
      <c r="O244" s="86"/>
      <c r="P244" s="86"/>
      <c r="Q244" s="86"/>
      <c r="R244" s="86"/>
      <c r="S244" s="86"/>
      <c r="T244" s="86"/>
      <c r="U244" s="87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T244" s="19" t="s">
        <v>343</v>
      </c>
      <c r="AU244" s="19" t="s">
        <v>85</v>
      </c>
    </row>
    <row r="245" s="2" customFormat="1">
      <c r="A245" s="40"/>
      <c r="B245" s="41"/>
      <c r="C245" s="42"/>
      <c r="D245" s="234" t="s">
        <v>345</v>
      </c>
      <c r="E245" s="42"/>
      <c r="F245" s="235" t="s">
        <v>7191</v>
      </c>
      <c r="G245" s="42"/>
      <c r="H245" s="42"/>
      <c r="I245" s="231"/>
      <c r="J245" s="42"/>
      <c r="K245" s="42"/>
      <c r="L245" s="46"/>
      <c r="M245" s="232"/>
      <c r="N245" s="233"/>
      <c r="O245" s="86"/>
      <c r="P245" s="86"/>
      <c r="Q245" s="86"/>
      <c r="R245" s="86"/>
      <c r="S245" s="86"/>
      <c r="T245" s="86"/>
      <c r="U245" s="87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T245" s="19" t="s">
        <v>345</v>
      </c>
      <c r="AU245" s="19" t="s">
        <v>85</v>
      </c>
    </row>
    <row r="246" s="12" customFormat="1" ht="22.8" customHeight="1">
      <c r="A246" s="12"/>
      <c r="B246" s="200"/>
      <c r="C246" s="201"/>
      <c r="D246" s="202" t="s">
        <v>75</v>
      </c>
      <c r="E246" s="214" t="s">
        <v>1982</v>
      </c>
      <c r="F246" s="214" t="s">
        <v>1983</v>
      </c>
      <c r="G246" s="201"/>
      <c r="H246" s="201"/>
      <c r="I246" s="204"/>
      <c r="J246" s="215">
        <f>BK246</f>
        <v>0</v>
      </c>
      <c r="K246" s="201"/>
      <c r="L246" s="206"/>
      <c r="M246" s="207"/>
      <c r="N246" s="208"/>
      <c r="O246" s="208"/>
      <c r="P246" s="209">
        <f>SUM(P247:P264)</f>
        <v>0</v>
      </c>
      <c r="Q246" s="208"/>
      <c r="R246" s="209">
        <f>SUM(R247:R264)</f>
        <v>0.94897150000000008</v>
      </c>
      <c r="S246" s="208"/>
      <c r="T246" s="209">
        <f>SUM(T247:T264)</f>
        <v>0</v>
      </c>
      <c r="U246" s="210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R246" s="211" t="s">
        <v>85</v>
      </c>
      <c r="AT246" s="212" t="s">
        <v>75</v>
      </c>
      <c r="AU246" s="212" t="s">
        <v>83</v>
      </c>
      <c r="AY246" s="211" t="s">
        <v>335</v>
      </c>
      <c r="BK246" s="213">
        <f>SUM(BK247:BK264)</f>
        <v>0</v>
      </c>
    </row>
    <row r="247" s="2" customFormat="1" ht="16.5" customHeight="1">
      <c r="A247" s="40"/>
      <c r="B247" s="41"/>
      <c r="C247" s="216" t="s">
        <v>586</v>
      </c>
      <c r="D247" s="216" t="s">
        <v>337</v>
      </c>
      <c r="E247" s="217" t="s">
        <v>7192</v>
      </c>
      <c r="F247" s="218" t="s">
        <v>7193</v>
      </c>
      <c r="G247" s="219" t="s">
        <v>618</v>
      </c>
      <c r="H247" s="220">
        <v>11.5</v>
      </c>
      <c r="I247" s="221"/>
      <c r="J247" s="222">
        <f>ROUND(I247*H247,2)</f>
        <v>0</v>
      </c>
      <c r="K247" s="218" t="s">
        <v>341</v>
      </c>
      <c r="L247" s="46"/>
      <c r="M247" s="223" t="s">
        <v>19</v>
      </c>
      <c r="N247" s="224" t="s">
        <v>47</v>
      </c>
      <c r="O247" s="86"/>
      <c r="P247" s="225">
        <f>O247*H247</f>
        <v>0</v>
      </c>
      <c r="Q247" s="225">
        <v>0.0064050000000000001</v>
      </c>
      <c r="R247" s="225">
        <f>Q247*H247</f>
        <v>0.073657500000000001</v>
      </c>
      <c r="S247" s="225">
        <v>0</v>
      </c>
      <c r="T247" s="225">
        <f>S247*H247</f>
        <v>0</v>
      </c>
      <c r="U247" s="226" t="s">
        <v>19</v>
      </c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R247" s="227" t="s">
        <v>447</v>
      </c>
      <c r="AT247" s="227" t="s">
        <v>337</v>
      </c>
      <c r="AU247" s="227" t="s">
        <v>85</v>
      </c>
      <c r="AY247" s="19" t="s">
        <v>335</v>
      </c>
      <c r="BE247" s="228">
        <f>IF(N247="základní",J247,0)</f>
        <v>0</v>
      </c>
      <c r="BF247" s="228">
        <f>IF(N247="snížená",J247,0)</f>
        <v>0</v>
      </c>
      <c r="BG247" s="228">
        <f>IF(N247="zákl. přenesená",J247,0)</f>
        <v>0</v>
      </c>
      <c r="BH247" s="228">
        <f>IF(N247="sníž. přenesená",J247,0)</f>
        <v>0</v>
      </c>
      <c r="BI247" s="228">
        <f>IF(N247="nulová",J247,0)</f>
        <v>0</v>
      </c>
      <c r="BJ247" s="19" t="s">
        <v>83</v>
      </c>
      <c r="BK247" s="228">
        <f>ROUND(I247*H247,2)</f>
        <v>0</v>
      </c>
      <c r="BL247" s="19" t="s">
        <v>447</v>
      </c>
      <c r="BM247" s="227" t="s">
        <v>7316</v>
      </c>
    </row>
    <row r="248" s="2" customFormat="1">
      <c r="A248" s="40"/>
      <c r="B248" s="41"/>
      <c r="C248" s="42"/>
      <c r="D248" s="229" t="s">
        <v>343</v>
      </c>
      <c r="E248" s="42"/>
      <c r="F248" s="230" t="s">
        <v>7195</v>
      </c>
      <c r="G248" s="42"/>
      <c r="H248" s="42"/>
      <c r="I248" s="231"/>
      <c r="J248" s="42"/>
      <c r="K248" s="42"/>
      <c r="L248" s="46"/>
      <c r="M248" s="232"/>
      <c r="N248" s="233"/>
      <c r="O248" s="86"/>
      <c r="P248" s="86"/>
      <c r="Q248" s="86"/>
      <c r="R248" s="86"/>
      <c r="S248" s="86"/>
      <c r="T248" s="86"/>
      <c r="U248" s="87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T248" s="19" t="s">
        <v>343</v>
      </c>
      <c r="AU248" s="19" t="s">
        <v>85</v>
      </c>
    </row>
    <row r="249" s="2" customFormat="1">
      <c r="A249" s="40"/>
      <c r="B249" s="41"/>
      <c r="C249" s="42"/>
      <c r="D249" s="234" t="s">
        <v>345</v>
      </c>
      <c r="E249" s="42"/>
      <c r="F249" s="235" t="s">
        <v>7196</v>
      </c>
      <c r="G249" s="42"/>
      <c r="H249" s="42"/>
      <c r="I249" s="231"/>
      <c r="J249" s="42"/>
      <c r="K249" s="42"/>
      <c r="L249" s="46"/>
      <c r="M249" s="232"/>
      <c r="N249" s="233"/>
      <c r="O249" s="86"/>
      <c r="P249" s="86"/>
      <c r="Q249" s="86"/>
      <c r="R249" s="86"/>
      <c r="S249" s="86"/>
      <c r="T249" s="86"/>
      <c r="U249" s="87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T249" s="19" t="s">
        <v>345</v>
      </c>
      <c r="AU249" s="19" t="s">
        <v>85</v>
      </c>
    </row>
    <row r="250" s="13" customFormat="1">
      <c r="A250" s="13"/>
      <c r="B250" s="236"/>
      <c r="C250" s="237"/>
      <c r="D250" s="229" t="s">
        <v>347</v>
      </c>
      <c r="E250" s="238" t="s">
        <v>19</v>
      </c>
      <c r="F250" s="239" t="s">
        <v>7255</v>
      </c>
      <c r="G250" s="237"/>
      <c r="H250" s="240">
        <v>11.5</v>
      </c>
      <c r="I250" s="241"/>
      <c r="J250" s="237"/>
      <c r="K250" s="237"/>
      <c r="L250" s="242"/>
      <c r="M250" s="243"/>
      <c r="N250" s="244"/>
      <c r="O250" s="244"/>
      <c r="P250" s="244"/>
      <c r="Q250" s="244"/>
      <c r="R250" s="244"/>
      <c r="S250" s="244"/>
      <c r="T250" s="244"/>
      <c r="U250" s="245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T250" s="246" t="s">
        <v>347</v>
      </c>
      <c r="AU250" s="246" t="s">
        <v>85</v>
      </c>
      <c r="AV250" s="13" t="s">
        <v>85</v>
      </c>
      <c r="AW250" s="13" t="s">
        <v>37</v>
      </c>
      <c r="AX250" s="13" t="s">
        <v>76</v>
      </c>
      <c r="AY250" s="246" t="s">
        <v>335</v>
      </c>
    </row>
    <row r="251" s="15" customFormat="1">
      <c r="A251" s="15"/>
      <c r="B251" s="267"/>
      <c r="C251" s="268"/>
      <c r="D251" s="229" t="s">
        <v>347</v>
      </c>
      <c r="E251" s="269" t="s">
        <v>19</v>
      </c>
      <c r="F251" s="270" t="s">
        <v>462</v>
      </c>
      <c r="G251" s="268"/>
      <c r="H251" s="271">
        <v>11.5</v>
      </c>
      <c r="I251" s="272"/>
      <c r="J251" s="268"/>
      <c r="K251" s="268"/>
      <c r="L251" s="273"/>
      <c r="M251" s="274"/>
      <c r="N251" s="275"/>
      <c r="O251" s="275"/>
      <c r="P251" s="275"/>
      <c r="Q251" s="275"/>
      <c r="R251" s="275"/>
      <c r="S251" s="275"/>
      <c r="T251" s="275"/>
      <c r="U251" s="276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T251" s="277" t="s">
        <v>347</v>
      </c>
      <c r="AU251" s="277" t="s">
        <v>85</v>
      </c>
      <c r="AV251" s="15" t="s">
        <v>103</v>
      </c>
      <c r="AW251" s="15" t="s">
        <v>37</v>
      </c>
      <c r="AX251" s="15" t="s">
        <v>83</v>
      </c>
      <c r="AY251" s="277" t="s">
        <v>335</v>
      </c>
    </row>
    <row r="252" s="2" customFormat="1" ht="24.15" customHeight="1">
      <c r="A252" s="40"/>
      <c r="B252" s="41"/>
      <c r="C252" s="216" t="s">
        <v>594</v>
      </c>
      <c r="D252" s="216" t="s">
        <v>337</v>
      </c>
      <c r="E252" s="217" t="s">
        <v>7197</v>
      </c>
      <c r="F252" s="218" t="s">
        <v>7198</v>
      </c>
      <c r="G252" s="219" t="s">
        <v>388</v>
      </c>
      <c r="H252" s="220">
        <v>12.1</v>
      </c>
      <c r="I252" s="221"/>
      <c r="J252" s="222">
        <f>ROUND(I252*H252,2)</f>
        <v>0</v>
      </c>
      <c r="K252" s="218" t="s">
        <v>341</v>
      </c>
      <c r="L252" s="46"/>
      <c r="M252" s="223" t="s">
        <v>19</v>
      </c>
      <c r="N252" s="224" t="s">
        <v>47</v>
      </c>
      <c r="O252" s="86"/>
      <c r="P252" s="225">
        <f>O252*H252</f>
        <v>0</v>
      </c>
      <c r="Q252" s="225">
        <v>0.033399999999999999</v>
      </c>
      <c r="R252" s="225">
        <f>Q252*H252</f>
        <v>0.40414</v>
      </c>
      <c r="S252" s="225">
        <v>0</v>
      </c>
      <c r="T252" s="225">
        <f>S252*H252</f>
        <v>0</v>
      </c>
      <c r="U252" s="226" t="s">
        <v>19</v>
      </c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R252" s="227" t="s">
        <v>447</v>
      </c>
      <c r="AT252" s="227" t="s">
        <v>337</v>
      </c>
      <c r="AU252" s="227" t="s">
        <v>85</v>
      </c>
      <c r="AY252" s="19" t="s">
        <v>335</v>
      </c>
      <c r="BE252" s="228">
        <f>IF(N252="základní",J252,0)</f>
        <v>0</v>
      </c>
      <c r="BF252" s="228">
        <f>IF(N252="snížená",J252,0)</f>
        <v>0</v>
      </c>
      <c r="BG252" s="228">
        <f>IF(N252="zákl. přenesená",J252,0)</f>
        <v>0</v>
      </c>
      <c r="BH252" s="228">
        <f>IF(N252="sníž. přenesená",J252,0)</f>
        <v>0</v>
      </c>
      <c r="BI252" s="228">
        <f>IF(N252="nulová",J252,0)</f>
        <v>0</v>
      </c>
      <c r="BJ252" s="19" t="s">
        <v>83</v>
      </c>
      <c r="BK252" s="228">
        <f>ROUND(I252*H252,2)</f>
        <v>0</v>
      </c>
      <c r="BL252" s="19" t="s">
        <v>447</v>
      </c>
      <c r="BM252" s="227" t="s">
        <v>7317</v>
      </c>
    </row>
    <row r="253" s="2" customFormat="1">
      <c r="A253" s="40"/>
      <c r="B253" s="41"/>
      <c r="C253" s="42"/>
      <c r="D253" s="229" t="s">
        <v>343</v>
      </c>
      <c r="E253" s="42"/>
      <c r="F253" s="230" t="s">
        <v>7200</v>
      </c>
      <c r="G253" s="42"/>
      <c r="H253" s="42"/>
      <c r="I253" s="231"/>
      <c r="J253" s="42"/>
      <c r="K253" s="42"/>
      <c r="L253" s="46"/>
      <c r="M253" s="232"/>
      <c r="N253" s="233"/>
      <c r="O253" s="86"/>
      <c r="P253" s="86"/>
      <c r="Q253" s="86"/>
      <c r="R253" s="86"/>
      <c r="S253" s="86"/>
      <c r="T253" s="86"/>
      <c r="U253" s="87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T253" s="19" t="s">
        <v>343</v>
      </c>
      <c r="AU253" s="19" t="s">
        <v>85</v>
      </c>
    </row>
    <row r="254" s="2" customFormat="1">
      <c r="A254" s="40"/>
      <c r="B254" s="41"/>
      <c r="C254" s="42"/>
      <c r="D254" s="234" t="s">
        <v>345</v>
      </c>
      <c r="E254" s="42"/>
      <c r="F254" s="235" t="s">
        <v>7201</v>
      </c>
      <c r="G254" s="42"/>
      <c r="H254" s="42"/>
      <c r="I254" s="231"/>
      <c r="J254" s="42"/>
      <c r="K254" s="42"/>
      <c r="L254" s="46"/>
      <c r="M254" s="232"/>
      <c r="N254" s="233"/>
      <c r="O254" s="86"/>
      <c r="P254" s="86"/>
      <c r="Q254" s="86"/>
      <c r="R254" s="86"/>
      <c r="S254" s="86"/>
      <c r="T254" s="86"/>
      <c r="U254" s="87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T254" s="19" t="s">
        <v>345</v>
      </c>
      <c r="AU254" s="19" t="s">
        <v>85</v>
      </c>
    </row>
    <row r="255" s="13" customFormat="1">
      <c r="A255" s="13"/>
      <c r="B255" s="236"/>
      <c r="C255" s="237"/>
      <c r="D255" s="229" t="s">
        <v>347</v>
      </c>
      <c r="E255" s="238" t="s">
        <v>19</v>
      </c>
      <c r="F255" s="239" t="s">
        <v>7318</v>
      </c>
      <c r="G255" s="237"/>
      <c r="H255" s="240">
        <v>12.1</v>
      </c>
      <c r="I255" s="241"/>
      <c r="J255" s="237"/>
      <c r="K255" s="237"/>
      <c r="L255" s="242"/>
      <c r="M255" s="243"/>
      <c r="N255" s="244"/>
      <c r="O255" s="244"/>
      <c r="P255" s="244"/>
      <c r="Q255" s="244"/>
      <c r="R255" s="244"/>
      <c r="S255" s="244"/>
      <c r="T255" s="244"/>
      <c r="U255" s="245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T255" s="246" t="s">
        <v>347</v>
      </c>
      <c r="AU255" s="246" t="s">
        <v>85</v>
      </c>
      <c r="AV255" s="13" t="s">
        <v>85</v>
      </c>
      <c r="AW255" s="13" t="s">
        <v>37</v>
      </c>
      <c r="AX255" s="13" t="s">
        <v>76</v>
      </c>
      <c r="AY255" s="246" t="s">
        <v>335</v>
      </c>
    </row>
    <row r="256" s="15" customFormat="1">
      <c r="A256" s="15"/>
      <c r="B256" s="267"/>
      <c r="C256" s="268"/>
      <c r="D256" s="229" t="s">
        <v>347</v>
      </c>
      <c r="E256" s="269" t="s">
        <v>19</v>
      </c>
      <c r="F256" s="270" t="s">
        <v>462</v>
      </c>
      <c r="G256" s="268"/>
      <c r="H256" s="271">
        <v>12.1</v>
      </c>
      <c r="I256" s="272"/>
      <c r="J256" s="268"/>
      <c r="K256" s="268"/>
      <c r="L256" s="273"/>
      <c r="M256" s="274"/>
      <c r="N256" s="275"/>
      <c r="O256" s="275"/>
      <c r="P256" s="275"/>
      <c r="Q256" s="275"/>
      <c r="R256" s="275"/>
      <c r="S256" s="275"/>
      <c r="T256" s="275"/>
      <c r="U256" s="276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T256" s="277" t="s">
        <v>347</v>
      </c>
      <c r="AU256" s="277" t="s">
        <v>85</v>
      </c>
      <c r="AV256" s="15" t="s">
        <v>103</v>
      </c>
      <c r="AW256" s="15" t="s">
        <v>37</v>
      </c>
      <c r="AX256" s="15" t="s">
        <v>83</v>
      </c>
      <c r="AY256" s="277" t="s">
        <v>335</v>
      </c>
    </row>
    <row r="257" s="2" customFormat="1" ht="16.5" customHeight="1">
      <c r="A257" s="40"/>
      <c r="B257" s="41"/>
      <c r="C257" s="257" t="s">
        <v>598</v>
      </c>
      <c r="D257" s="257" t="s">
        <v>395</v>
      </c>
      <c r="E257" s="258" t="s">
        <v>7203</v>
      </c>
      <c r="F257" s="259" t="s">
        <v>7204</v>
      </c>
      <c r="G257" s="260" t="s">
        <v>388</v>
      </c>
      <c r="H257" s="261">
        <v>13.310000000000001</v>
      </c>
      <c r="I257" s="262"/>
      <c r="J257" s="263">
        <f>ROUND(I257*H257,2)</f>
        <v>0</v>
      </c>
      <c r="K257" s="259" t="s">
        <v>341</v>
      </c>
      <c r="L257" s="264"/>
      <c r="M257" s="265" t="s">
        <v>19</v>
      </c>
      <c r="N257" s="266" t="s">
        <v>47</v>
      </c>
      <c r="O257" s="86"/>
      <c r="P257" s="225">
        <f>O257*H257</f>
        <v>0</v>
      </c>
      <c r="Q257" s="225">
        <v>0.035400000000000001</v>
      </c>
      <c r="R257" s="225">
        <f>Q257*H257</f>
        <v>0.47117400000000004</v>
      </c>
      <c r="S257" s="225">
        <v>0</v>
      </c>
      <c r="T257" s="225">
        <f>S257*H257</f>
        <v>0</v>
      </c>
      <c r="U257" s="226" t="s">
        <v>19</v>
      </c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R257" s="227" t="s">
        <v>565</v>
      </c>
      <c r="AT257" s="227" t="s">
        <v>395</v>
      </c>
      <c r="AU257" s="227" t="s">
        <v>85</v>
      </c>
      <c r="AY257" s="19" t="s">
        <v>335</v>
      </c>
      <c r="BE257" s="228">
        <f>IF(N257="základní",J257,0)</f>
        <v>0</v>
      </c>
      <c r="BF257" s="228">
        <f>IF(N257="snížená",J257,0)</f>
        <v>0</v>
      </c>
      <c r="BG257" s="228">
        <f>IF(N257="zákl. přenesená",J257,0)</f>
        <v>0</v>
      </c>
      <c r="BH257" s="228">
        <f>IF(N257="sníž. přenesená",J257,0)</f>
        <v>0</v>
      </c>
      <c r="BI257" s="228">
        <f>IF(N257="nulová",J257,0)</f>
        <v>0</v>
      </c>
      <c r="BJ257" s="19" t="s">
        <v>83</v>
      </c>
      <c r="BK257" s="228">
        <f>ROUND(I257*H257,2)</f>
        <v>0</v>
      </c>
      <c r="BL257" s="19" t="s">
        <v>447</v>
      </c>
      <c r="BM257" s="227" t="s">
        <v>7319</v>
      </c>
    </row>
    <row r="258" s="2" customFormat="1">
      <c r="A258" s="40"/>
      <c r="B258" s="41"/>
      <c r="C258" s="42"/>
      <c r="D258" s="229" t="s">
        <v>343</v>
      </c>
      <c r="E258" s="42"/>
      <c r="F258" s="230" t="s">
        <v>7204</v>
      </c>
      <c r="G258" s="42"/>
      <c r="H258" s="42"/>
      <c r="I258" s="231"/>
      <c r="J258" s="42"/>
      <c r="K258" s="42"/>
      <c r="L258" s="46"/>
      <c r="M258" s="232"/>
      <c r="N258" s="233"/>
      <c r="O258" s="86"/>
      <c r="P258" s="86"/>
      <c r="Q258" s="86"/>
      <c r="R258" s="86"/>
      <c r="S258" s="86"/>
      <c r="T258" s="86"/>
      <c r="U258" s="87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T258" s="19" t="s">
        <v>343</v>
      </c>
      <c r="AU258" s="19" t="s">
        <v>85</v>
      </c>
    </row>
    <row r="259" s="13" customFormat="1">
      <c r="A259" s="13"/>
      <c r="B259" s="236"/>
      <c r="C259" s="237"/>
      <c r="D259" s="229" t="s">
        <v>347</v>
      </c>
      <c r="E259" s="238" t="s">
        <v>19</v>
      </c>
      <c r="F259" s="239" t="s">
        <v>7320</v>
      </c>
      <c r="G259" s="237"/>
      <c r="H259" s="240">
        <v>13.310000000000001</v>
      </c>
      <c r="I259" s="241"/>
      <c r="J259" s="237"/>
      <c r="K259" s="237"/>
      <c r="L259" s="242"/>
      <c r="M259" s="243"/>
      <c r="N259" s="244"/>
      <c r="O259" s="244"/>
      <c r="P259" s="244"/>
      <c r="Q259" s="244"/>
      <c r="R259" s="244"/>
      <c r="S259" s="244"/>
      <c r="T259" s="244"/>
      <c r="U259" s="245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T259" s="246" t="s">
        <v>347</v>
      </c>
      <c r="AU259" s="246" t="s">
        <v>85</v>
      </c>
      <c r="AV259" s="13" t="s">
        <v>85</v>
      </c>
      <c r="AW259" s="13" t="s">
        <v>37</v>
      </c>
      <c r="AX259" s="13" t="s">
        <v>76</v>
      </c>
      <c r="AY259" s="246" t="s">
        <v>335</v>
      </c>
    </row>
    <row r="260" s="14" customFormat="1">
      <c r="A260" s="14"/>
      <c r="B260" s="247"/>
      <c r="C260" s="248"/>
      <c r="D260" s="229" t="s">
        <v>347</v>
      </c>
      <c r="E260" s="249" t="s">
        <v>19</v>
      </c>
      <c r="F260" s="250" t="s">
        <v>7321</v>
      </c>
      <c r="G260" s="248"/>
      <c r="H260" s="249" t="s">
        <v>19</v>
      </c>
      <c r="I260" s="251"/>
      <c r="J260" s="248"/>
      <c r="K260" s="248"/>
      <c r="L260" s="252"/>
      <c r="M260" s="253"/>
      <c r="N260" s="254"/>
      <c r="O260" s="254"/>
      <c r="P260" s="254"/>
      <c r="Q260" s="254"/>
      <c r="R260" s="254"/>
      <c r="S260" s="254"/>
      <c r="T260" s="254"/>
      <c r="U260" s="255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T260" s="256" t="s">
        <v>347</v>
      </c>
      <c r="AU260" s="256" t="s">
        <v>85</v>
      </c>
      <c r="AV260" s="14" t="s">
        <v>83</v>
      </c>
      <c r="AW260" s="14" t="s">
        <v>37</v>
      </c>
      <c r="AX260" s="14" t="s">
        <v>76</v>
      </c>
      <c r="AY260" s="256" t="s">
        <v>335</v>
      </c>
    </row>
    <row r="261" s="15" customFormat="1">
      <c r="A261" s="15"/>
      <c r="B261" s="267"/>
      <c r="C261" s="268"/>
      <c r="D261" s="229" t="s">
        <v>347</v>
      </c>
      <c r="E261" s="269" t="s">
        <v>19</v>
      </c>
      <c r="F261" s="270" t="s">
        <v>462</v>
      </c>
      <c r="G261" s="268"/>
      <c r="H261" s="271">
        <v>13.310000000000001</v>
      </c>
      <c r="I261" s="272"/>
      <c r="J261" s="268"/>
      <c r="K261" s="268"/>
      <c r="L261" s="273"/>
      <c r="M261" s="274"/>
      <c r="N261" s="275"/>
      <c r="O261" s="275"/>
      <c r="P261" s="275"/>
      <c r="Q261" s="275"/>
      <c r="R261" s="275"/>
      <c r="S261" s="275"/>
      <c r="T261" s="275"/>
      <c r="U261" s="276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T261" s="277" t="s">
        <v>347</v>
      </c>
      <c r="AU261" s="277" t="s">
        <v>85</v>
      </c>
      <c r="AV261" s="15" t="s">
        <v>103</v>
      </c>
      <c r="AW261" s="15" t="s">
        <v>37</v>
      </c>
      <c r="AX261" s="15" t="s">
        <v>83</v>
      </c>
      <c r="AY261" s="277" t="s">
        <v>335</v>
      </c>
    </row>
    <row r="262" s="2" customFormat="1" ht="16.5" customHeight="1">
      <c r="A262" s="40"/>
      <c r="B262" s="41"/>
      <c r="C262" s="216" t="s">
        <v>615</v>
      </c>
      <c r="D262" s="216" t="s">
        <v>337</v>
      </c>
      <c r="E262" s="217" t="s">
        <v>7207</v>
      </c>
      <c r="F262" s="218" t="s">
        <v>7208</v>
      </c>
      <c r="G262" s="219" t="s">
        <v>364</v>
      </c>
      <c r="H262" s="220">
        <v>0.94899999999999995</v>
      </c>
      <c r="I262" s="221"/>
      <c r="J262" s="222">
        <f>ROUND(I262*H262,2)</f>
        <v>0</v>
      </c>
      <c r="K262" s="218" t="s">
        <v>341</v>
      </c>
      <c r="L262" s="46"/>
      <c r="M262" s="223" t="s">
        <v>19</v>
      </c>
      <c r="N262" s="224" t="s">
        <v>47</v>
      </c>
      <c r="O262" s="86"/>
      <c r="P262" s="225">
        <f>O262*H262</f>
        <v>0</v>
      </c>
      <c r="Q262" s="225">
        <v>0</v>
      </c>
      <c r="R262" s="225">
        <f>Q262*H262</f>
        <v>0</v>
      </c>
      <c r="S262" s="225">
        <v>0</v>
      </c>
      <c r="T262" s="225">
        <f>S262*H262</f>
        <v>0</v>
      </c>
      <c r="U262" s="226" t="s">
        <v>19</v>
      </c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R262" s="227" t="s">
        <v>447</v>
      </c>
      <c r="AT262" s="227" t="s">
        <v>337</v>
      </c>
      <c r="AU262" s="227" t="s">
        <v>85</v>
      </c>
      <c r="AY262" s="19" t="s">
        <v>335</v>
      </c>
      <c r="BE262" s="228">
        <f>IF(N262="základní",J262,0)</f>
        <v>0</v>
      </c>
      <c r="BF262" s="228">
        <f>IF(N262="snížená",J262,0)</f>
        <v>0</v>
      </c>
      <c r="BG262" s="228">
        <f>IF(N262="zákl. přenesená",J262,0)</f>
        <v>0</v>
      </c>
      <c r="BH262" s="228">
        <f>IF(N262="sníž. přenesená",J262,0)</f>
        <v>0</v>
      </c>
      <c r="BI262" s="228">
        <f>IF(N262="nulová",J262,0)</f>
        <v>0</v>
      </c>
      <c r="BJ262" s="19" t="s">
        <v>83</v>
      </c>
      <c r="BK262" s="228">
        <f>ROUND(I262*H262,2)</f>
        <v>0</v>
      </c>
      <c r="BL262" s="19" t="s">
        <v>447</v>
      </c>
      <c r="BM262" s="227" t="s">
        <v>7322</v>
      </c>
    </row>
    <row r="263" s="2" customFormat="1">
      <c r="A263" s="40"/>
      <c r="B263" s="41"/>
      <c r="C263" s="42"/>
      <c r="D263" s="229" t="s">
        <v>343</v>
      </c>
      <c r="E263" s="42"/>
      <c r="F263" s="230" t="s">
        <v>7210</v>
      </c>
      <c r="G263" s="42"/>
      <c r="H263" s="42"/>
      <c r="I263" s="231"/>
      <c r="J263" s="42"/>
      <c r="K263" s="42"/>
      <c r="L263" s="46"/>
      <c r="M263" s="232"/>
      <c r="N263" s="233"/>
      <c r="O263" s="86"/>
      <c r="P263" s="86"/>
      <c r="Q263" s="86"/>
      <c r="R263" s="86"/>
      <c r="S263" s="86"/>
      <c r="T263" s="86"/>
      <c r="U263" s="87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T263" s="19" t="s">
        <v>343</v>
      </c>
      <c r="AU263" s="19" t="s">
        <v>85</v>
      </c>
    </row>
    <row r="264" s="2" customFormat="1">
      <c r="A264" s="40"/>
      <c r="B264" s="41"/>
      <c r="C264" s="42"/>
      <c r="D264" s="234" t="s">
        <v>345</v>
      </c>
      <c r="E264" s="42"/>
      <c r="F264" s="235" t="s">
        <v>7211</v>
      </c>
      <c r="G264" s="42"/>
      <c r="H264" s="42"/>
      <c r="I264" s="231"/>
      <c r="J264" s="42"/>
      <c r="K264" s="42"/>
      <c r="L264" s="46"/>
      <c r="M264" s="293"/>
      <c r="N264" s="294"/>
      <c r="O264" s="295"/>
      <c r="P264" s="295"/>
      <c r="Q264" s="295"/>
      <c r="R264" s="295"/>
      <c r="S264" s="295"/>
      <c r="T264" s="295"/>
      <c r="U264" s="296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T264" s="19" t="s">
        <v>345</v>
      </c>
      <c r="AU264" s="19" t="s">
        <v>85</v>
      </c>
    </row>
    <row r="265" s="2" customFormat="1" ht="6.96" customHeight="1">
      <c r="A265" s="40"/>
      <c r="B265" s="61"/>
      <c r="C265" s="62"/>
      <c r="D265" s="62"/>
      <c r="E265" s="62"/>
      <c r="F265" s="62"/>
      <c r="G265" s="62"/>
      <c r="H265" s="62"/>
      <c r="I265" s="62"/>
      <c r="J265" s="62"/>
      <c r="K265" s="62"/>
      <c r="L265" s="46"/>
      <c r="M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</row>
  </sheetData>
  <sheetProtection sheet="1" autoFilter="0" formatColumns="0" formatRows="0" objects="1" scenarios="1" spinCount="100000" saltValue="IjAtEHTy09sPVOxMCteUzzEK76iYUNEfTUeQGQu6gLn+y1vK1FT4Wvnm3/QXjey0jHKo9+OpKdziq9eiXIXXLg==" hashValue="+Tyw6guYdqlL9KvHIABhjbcV2cHq3PBoMTmpEOwJUie5aDe0HsrBUe84hQSEML5n/g9/ozVJv7b1nO4xBlS+Zg==" algorithmName="SHA-512" password="B0A8"/>
  <autoFilter ref="C88:K264"/>
  <mergeCells count="9">
    <mergeCell ref="E7:H7"/>
    <mergeCell ref="E9:H9"/>
    <mergeCell ref="E18:H18"/>
    <mergeCell ref="E27:H27"/>
    <mergeCell ref="E48:H48"/>
    <mergeCell ref="E50:H50"/>
    <mergeCell ref="E79:H79"/>
    <mergeCell ref="E81:H81"/>
    <mergeCell ref="L2:V2"/>
  </mergeCells>
  <hyperlinks>
    <hyperlink ref="F94" r:id="rId1" display="https://podminky.urs.cz/item/CS_URS_2022_02/131251103"/>
    <hyperlink ref="F99" r:id="rId2" display="https://podminky.urs.cz/item/CS_URS_2022_02/162351103"/>
    <hyperlink ref="F105" r:id="rId3" display="https://podminky.urs.cz/item/CS_URS_2022_02/162751117"/>
    <hyperlink ref="F110" r:id="rId4" display="https://podminky.urs.cz/item/CS_URS_2022_02/162751119"/>
    <hyperlink ref="F115" r:id="rId5" display="https://podminky.urs.cz/item/CS_URS_2022_02/167151101"/>
    <hyperlink ref="F118" r:id="rId6" display="https://podminky.urs.cz/item/CS_URS_2022_02/171152121"/>
    <hyperlink ref="F128" r:id="rId7" display="https://podminky.urs.cz/item/CS_URS_2022_02/171201221"/>
    <hyperlink ref="F133" r:id="rId8" display="https://podminky.urs.cz/item/CS_URS_2022_02/171251201"/>
    <hyperlink ref="F136" r:id="rId9" display="https://podminky.urs.cz/item/CS_URS_2022_02/174151101"/>
    <hyperlink ref="F141" r:id="rId10" display="https://podminky.urs.cz/item/CS_URS_2022_02/175151201"/>
    <hyperlink ref="F151" r:id="rId11" display="https://podminky.urs.cz/item/CS_URS_2022_02/211971122"/>
    <hyperlink ref="F160" r:id="rId12" display="https://podminky.urs.cz/item/CS_URS_2022_02/212792211"/>
    <hyperlink ref="F165" r:id="rId13" display="https://podminky.urs.cz/item/CS_URS_2022_02/212792311"/>
    <hyperlink ref="F170" r:id="rId14" display="https://podminky.urs.cz/item/CS_URS_2022_02/273313511"/>
    <hyperlink ref="F175" r:id="rId15" display="https://podminky.urs.cz/item/CS_URS_2022_02/273323611"/>
    <hyperlink ref="F180" r:id="rId16" display="https://podminky.urs.cz/item/CS_URS_2022_02/273351121"/>
    <hyperlink ref="F185" r:id="rId17" display="https://podminky.urs.cz/item/CS_URS_2022_02/273351122"/>
    <hyperlink ref="F188" r:id="rId18" display="https://podminky.urs.cz/item/CS_URS_2022_02/273361821"/>
    <hyperlink ref="F191" r:id="rId19" display="https://podminky.urs.cz/item/CS_URS_2022_02/279323112"/>
    <hyperlink ref="F197" r:id="rId20" display="https://podminky.urs.cz/item/CS_URS_2022_02/279351121"/>
    <hyperlink ref="F203" r:id="rId21" display="https://podminky.urs.cz/item/CS_URS_2022_02/279351122"/>
    <hyperlink ref="F206" r:id="rId22" display="https://podminky.urs.cz/item/CS_URS_2022_02/279361821"/>
    <hyperlink ref="F210" r:id="rId23" display="https://podminky.urs.cz/item/CS_URS_2022_02/348171112"/>
    <hyperlink ref="F216" r:id="rId24" display="https://podminky.urs.cz/item/CS_URS_2022_02/899623141"/>
    <hyperlink ref="F223" r:id="rId25" display="https://podminky.urs.cz/item/CS_URS_2022_02/935113111"/>
    <hyperlink ref="F231" r:id="rId26" display="https://podminky.urs.cz/item/CS_URS_2022_02/998152111"/>
    <hyperlink ref="F236" r:id="rId27" display="https://podminky.urs.cz/item/CS_URS_2022_02/711111001"/>
    <hyperlink ref="F245" r:id="rId28" display="https://podminky.urs.cz/item/CS_URS_2022_02/998711102"/>
    <hyperlink ref="F249" r:id="rId29" display="https://podminky.urs.cz/item/CS_URS_2022_02/781491511"/>
    <hyperlink ref="F254" r:id="rId30" display="https://podminky.urs.cz/item/CS_URS_2022_02/781731112"/>
    <hyperlink ref="F264" r:id="rId31" display="https://podminky.urs.cz/item/CS_URS_2022_02/998781102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32"/>
</worksheet>
</file>

<file path=xl/worksheets/sheet22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4.16016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161</v>
      </c>
    </row>
    <row r="3" s="1" customFormat="1" ht="6.96" customHeight="1"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22"/>
      <c r="AT3" s="19" t="s">
        <v>85</v>
      </c>
    </row>
    <row r="4" s="1" customFormat="1" ht="24.96" customHeight="1">
      <c r="B4" s="22"/>
      <c r="D4" s="144" t="s">
        <v>174</v>
      </c>
      <c r="L4" s="22"/>
      <c r="M4" s="145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6" t="s">
        <v>16</v>
      </c>
      <c r="L6" s="22"/>
    </row>
    <row r="7" s="1" customFormat="1" ht="26.25" customHeight="1">
      <c r="B7" s="22"/>
      <c r="E7" s="147" t="str">
        <f>'Rekapitulace stavby'!K6</f>
        <v>PROJEKT NA STAVBU HALY PRO DEPONACI SILNIČNÍCH VOZIDEL JHV VE VOZOVNĚ STŘEŠOVICE</v>
      </c>
      <c r="F7" s="146"/>
      <c r="G7" s="146"/>
      <c r="H7" s="146"/>
      <c r="L7" s="22"/>
    </row>
    <row r="8" s="2" customFormat="1" ht="12" customHeight="1">
      <c r="A8" s="40"/>
      <c r="B8" s="46"/>
      <c r="C8" s="40"/>
      <c r="D8" s="146" t="s">
        <v>187</v>
      </c>
      <c r="E8" s="40"/>
      <c r="F8" s="40"/>
      <c r="G8" s="40"/>
      <c r="H8" s="40"/>
      <c r="I8" s="40"/>
      <c r="J8" s="40"/>
      <c r="K8" s="40"/>
      <c r="L8" s="148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</row>
    <row r="9" s="2" customFormat="1" ht="16.5" customHeight="1">
      <c r="A9" s="40"/>
      <c r="B9" s="46"/>
      <c r="C9" s="40"/>
      <c r="D9" s="40"/>
      <c r="E9" s="149" t="s">
        <v>7323</v>
      </c>
      <c r="F9" s="40"/>
      <c r="G9" s="40"/>
      <c r="H9" s="40"/>
      <c r="I9" s="40"/>
      <c r="J9" s="40"/>
      <c r="K9" s="40"/>
      <c r="L9" s="148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="2" customFormat="1">
      <c r="A10" s="40"/>
      <c r="B10" s="46"/>
      <c r="C10" s="40"/>
      <c r="D10" s="40"/>
      <c r="E10" s="40"/>
      <c r="F10" s="40"/>
      <c r="G10" s="40"/>
      <c r="H10" s="40"/>
      <c r="I10" s="40"/>
      <c r="J10" s="40"/>
      <c r="K10" s="40"/>
      <c r="L10" s="148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="2" customFormat="1" ht="12" customHeight="1">
      <c r="A11" s="40"/>
      <c r="B11" s="46"/>
      <c r="C11" s="40"/>
      <c r="D11" s="146" t="s">
        <v>18</v>
      </c>
      <c r="E11" s="40"/>
      <c r="F11" s="135" t="s">
        <v>19</v>
      </c>
      <c r="G11" s="40"/>
      <c r="H11" s="40"/>
      <c r="I11" s="146" t="s">
        <v>20</v>
      </c>
      <c r="J11" s="135" t="s">
        <v>19</v>
      </c>
      <c r="K11" s="40"/>
      <c r="L11" s="148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 ht="12" customHeight="1">
      <c r="A12" s="40"/>
      <c r="B12" s="46"/>
      <c r="C12" s="40"/>
      <c r="D12" s="146" t="s">
        <v>21</v>
      </c>
      <c r="E12" s="40"/>
      <c r="F12" s="135" t="s">
        <v>22</v>
      </c>
      <c r="G12" s="40"/>
      <c r="H12" s="40"/>
      <c r="I12" s="146" t="s">
        <v>23</v>
      </c>
      <c r="J12" s="150" t="str">
        <f>'Rekapitulace stavby'!AN8</f>
        <v>30. 1. 2023</v>
      </c>
      <c r="K12" s="40"/>
      <c r="L12" s="148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0.8" customHeight="1">
      <c r="A13" s="40"/>
      <c r="B13" s="46"/>
      <c r="C13" s="40"/>
      <c r="D13" s="40"/>
      <c r="E13" s="40"/>
      <c r="F13" s="40"/>
      <c r="G13" s="40"/>
      <c r="H13" s="40"/>
      <c r="I13" s="40"/>
      <c r="J13" s="40"/>
      <c r="K13" s="40"/>
      <c r="L13" s="148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 ht="12" customHeight="1">
      <c r="A14" s="40"/>
      <c r="B14" s="46"/>
      <c r="C14" s="40"/>
      <c r="D14" s="146" t="s">
        <v>25</v>
      </c>
      <c r="E14" s="40"/>
      <c r="F14" s="40"/>
      <c r="G14" s="40"/>
      <c r="H14" s="40"/>
      <c r="I14" s="146" t="s">
        <v>26</v>
      </c>
      <c r="J14" s="135" t="s">
        <v>27</v>
      </c>
      <c r="K14" s="40"/>
      <c r="L14" s="148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8" customHeight="1">
      <c r="A15" s="40"/>
      <c r="B15" s="46"/>
      <c r="C15" s="40"/>
      <c r="D15" s="40"/>
      <c r="E15" s="135" t="s">
        <v>28</v>
      </c>
      <c r="F15" s="40"/>
      <c r="G15" s="40"/>
      <c r="H15" s="40"/>
      <c r="I15" s="146" t="s">
        <v>29</v>
      </c>
      <c r="J15" s="135" t="s">
        <v>30</v>
      </c>
      <c r="K15" s="40"/>
      <c r="L15" s="148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6.96" customHeight="1">
      <c r="A16" s="40"/>
      <c r="B16" s="46"/>
      <c r="C16" s="40"/>
      <c r="D16" s="40"/>
      <c r="E16" s="40"/>
      <c r="F16" s="40"/>
      <c r="G16" s="40"/>
      <c r="H16" s="40"/>
      <c r="I16" s="40"/>
      <c r="J16" s="40"/>
      <c r="K16" s="40"/>
      <c r="L16" s="148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2" customHeight="1">
      <c r="A17" s="40"/>
      <c r="B17" s="46"/>
      <c r="C17" s="40"/>
      <c r="D17" s="146" t="s">
        <v>31</v>
      </c>
      <c r="E17" s="40"/>
      <c r="F17" s="40"/>
      <c r="G17" s="40"/>
      <c r="H17" s="40"/>
      <c r="I17" s="146" t="s">
        <v>26</v>
      </c>
      <c r="J17" s="35" t="str">
        <f>'Rekapitulace stavby'!AN13</f>
        <v>Vyplň údaj</v>
      </c>
      <c r="K17" s="40"/>
      <c r="L17" s="148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18" customHeight="1">
      <c r="A18" s="40"/>
      <c r="B18" s="46"/>
      <c r="C18" s="40"/>
      <c r="D18" s="40"/>
      <c r="E18" s="35" t="str">
        <f>'Rekapitulace stavby'!E14</f>
        <v>Vyplň údaj</v>
      </c>
      <c r="F18" s="135"/>
      <c r="G18" s="135"/>
      <c r="H18" s="135"/>
      <c r="I18" s="146" t="s">
        <v>29</v>
      </c>
      <c r="J18" s="35" t="str">
        <f>'Rekapitulace stavby'!AN14</f>
        <v>Vyplň údaj</v>
      </c>
      <c r="K18" s="40"/>
      <c r="L18" s="148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6.96" customHeight="1">
      <c r="A19" s="40"/>
      <c r="B19" s="46"/>
      <c r="C19" s="40"/>
      <c r="D19" s="40"/>
      <c r="E19" s="40"/>
      <c r="F19" s="40"/>
      <c r="G19" s="40"/>
      <c r="H19" s="40"/>
      <c r="I19" s="40"/>
      <c r="J19" s="40"/>
      <c r="K19" s="40"/>
      <c r="L19" s="148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12" customHeight="1">
      <c r="A20" s="40"/>
      <c r="B20" s="46"/>
      <c r="C20" s="40"/>
      <c r="D20" s="146" t="s">
        <v>33</v>
      </c>
      <c r="E20" s="40"/>
      <c r="F20" s="40"/>
      <c r="G20" s="40"/>
      <c r="H20" s="40"/>
      <c r="I20" s="146" t="s">
        <v>26</v>
      </c>
      <c r="J20" s="135" t="str">
        <f>IF('Rekapitulace stavby'!AN16="","",'Rekapitulace stavby'!AN16)</f>
        <v>04598555</v>
      </c>
      <c r="K20" s="40"/>
      <c r="L20" s="148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18" customHeight="1">
      <c r="A21" s="40"/>
      <c r="B21" s="46"/>
      <c r="C21" s="40"/>
      <c r="D21" s="40"/>
      <c r="E21" s="135" t="str">
        <f>IF('Rekapitulace stavby'!E17="","",'Rekapitulace stavby'!E17)</f>
        <v>SAGASTA, s.r.o.</v>
      </c>
      <c r="F21" s="40"/>
      <c r="G21" s="40"/>
      <c r="H21" s="40"/>
      <c r="I21" s="146" t="s">
        <v>29</v>
      </c>
      <c r="J21" s="135" t="str">
        <f>IF('Rekapitulace stavby'!AN17="","",'Rekapitulace stavby'!AN17)</f>
        <v xml:space="preserve">CZ04598555 </v>
      </c>
      <c r="K21" s="40"/>
      <c r="L21" s="148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6.96" customHeight="1">
      <c r="A22" s="40"/>
      <c r="B22" s="46"/>
      <c r="C22" s="40"/>
      <c r="D22" s="40"/>
      <c r="E22" s="40"/>
      <c r="F22" s="40"/>
      <c r="G22" s="40"/>
      <c r="H22" s="40"/>
      <c r="I22" s="40"/>
      <c r="J22" s="40"/>
      <c r="K22" s="40"/>
      <c r="L22" s="148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12" customHeight="1">
      <c r="A23" s="40"/>
      <c r="B23" s="46"/>
      <c r="C23" s="40"/>
      <c r="D23" s="146" t="s">
        <v>38</v>
      </c>
      <c r="E23" s="40"/>
      <c r="F23" s="40"/>
      <c r="G23" s="40"/>
      <c r="H23" s="40"/>
      <c r="I23" s="146" t="s">
        <v>26</v>
      </c>
      <c r="J23" s="135" t="str">
        <f>IF('Rekapitulace stavby'!AN19="","",'Rekapitulace stavby'!AN19)</f>
        <v/>
      </c>
      <c r="K23" s="40"/>
      <c r="L23" s="148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18" customHeight="1">
      <c r="A24" s="40"/>
      <c r="B24" s="46"/>
      <c r="C24" s="40"/>
      <c r="D24" s="40"/>
      <c r="E24" s="135" t="str">
        <f>IF('Rekapitulace stavby'!E20="","",'Rekapitulace stavby'!E20)</f>
        <v>Tomáš Krhutek</v>
      </c>
      <c r="F24" s="40"/>
      <c r="G24" s="40"/>
      <c r="H24" s="40"/>
      <c r="I24" s="146" t="s">
        <v>29</v>
      </c>
      <c r="J24" s="135" t="str">
        <f>IF('Rekapitulace stavby'!AN20="","",'Rekapitulace stavby'!AN20)</f>
        <v/>
      </c>
      <c r="K24" s="40"/>
      <c r="L24" s="148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6.96" customHeight="1">
      <c r="A25" s="40"/>
      <c r="B25" s="46"/>
      <c r="C25" s="40"/>
      <c r="D25" s="40"/>
      <c r="E25" s="40"/>
      <c r="F25" s="40"/>
      <c r="G25" s="40"/>
      <c r="H25" s="40"/>
      <c r="I25" s="40"/>
      <c r="J25" s="40"/>
      <c r="K25" s="40"/>
      <c r="L25" s="148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12" customHeight="1">
      <c r="A26" s="40"/>
      <c r="B26" s="46"/>
      <c r="C26" s="40"/>
      <c r="D26" s="146" t="s">
        <v>40</v>
      </c>
      <c r="E26" s="40"/>
      <c r="F26" s="40"/>
      <c r="G26" s="40"/>
      <c r="H26" s="40"/>
      <c r="I26" s="40"/>
      <c r="J26" s="40"/>
      <c r="K26" s="40"/>
      <c r="L26" s="148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8" customFormat="1" ht="16.5" customHeight="1">
      <c r="A27" s="151"/>
      <c r="B27" s="152"/>
      <c r="C27" s="151"/>
      <c r="D27" s="151"/>
      <c r="E27" s="153" t="s">
        <v>19</v>
      </c>
      <c r="F27" s="153"/>
      <c r="G27" s="153"/>
      <c r="H27" s="153"/>
      <c r="I27" s="151"/>
      <c r="J27" s="151"/>
      <c r="K27" s="151"/>
      <c r="L27" s="154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</row>
    <row r="28" s="2" customFormat="1" ht="6.96" customHeight="1">
      <c r="A28" s="40"/>
      <c r="B28" s="46"/>
      <c r="C28" s="40"/>
      <c r="D28" s="40"/>
      <c r="E28" s="40"/>
      <c r="F28" s="40"/>
      <c r="G28" s="40"/>
      <c r="H28" s="40"/>
      <c r="I28" s="40"/>
      <c r="J28" s="40"/>
      <c r="K28" s="40"/>
      <c r="L28" s="148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2" customFormat="1" ht="6.96" customHeight="1">
      <c r="A29" s="40"/>
      <c r="B29" s="46"/>
      <c r="C29" s="40"/>
      <c r="D29" s="156"/>
      <c r="E29" s="156"/>
      <c r="F29" s="156"/>
      <c r="G29" s="156"/>
      <c r="H29" s="156"/>
      <c r="I29" s="156"/>
      <c r="J29" s="156"/>
      <c r="K29" s="156"/>
      <c r="L29" s="148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s="2" customFormat="1" ht="25.44" customHeight="1">
      <c r="A30" s="40"/>
      <c r="B30" s="46"/>
      <c r="C30" s="40"/>
      <c r="D30" s="157" t="s">
        <v>42</v>
      </c>
      <c r="E30" s="40"/>
      <c r="F30" s="40"/>
      <c r="G30" s="40"/>
      <c r="H30" s="40"/>
      <c r="I30" s="40"/>
      <c r="J30" s="158">
        <f>ROUND(J81, 2)</f>
        <v>0</v>
      </c>
      <c r="K30" s="40"/>
      <c r="L30" s="148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2" customFormat="1" ht="6.96" customHeight="1">
      <c r="A31" s="40"/>
      <c r="B31" s="46"/>
      <c r="C31" s="40"/>
      <c r="D31" s="156"/>
      <c r="E31" s="156"/>
      <c r="F31" s="156"/>
      <c r="G31" s="156"/>
      <c r="H31" s="156"/>
      <c r="I31" s="156"/>
      <c r="J31" s="156"/>
      <c r="K31" s="156"/>
      <c r="L31" s="148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s="2" customFormat="1" ht="14.4" customHeight="1">
      <c r="A32" s="40"/>
      <c r="B32" s="46"/>
      <c r="C32" s="40"/>
      <c r="D32" s="40"/>
      <c r="E32" s="40"/>
      <c r="F32" s="159" t="s">
        <v>44</v>
      </c>
      <c r="G32" s="40"/>
      <c r="H32" s="40"/>
      <c r="I32" s="159" t="s">
        <v>43</v>
      </c>
      <c r="J32" s="159" t="s">
        <v>45</v>
      </c>
      <c r="K32" s="40"/>
      <c r="L32" s="148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14.4" customHeight="1">
      <c r="A33" s="40"/>
      <c r="B33" s="46"/>
      <c r="C33" s="40"/>
      <c r="D33" s="160" t="s">
        <v>46</v>
      </c>
      <c r="E33" s="146" t="s">
        <v>47</v>
      </c>
      <c r="F33" s="161">
        <f>ROUND((SUM(BE81:BE105)),  2)</f>
        <v>0</v>
      </c>
      <c r="G33" s="40"/>
      <c r="H33" s="40"/>
      <c r="I33" s="162">
        <v>0.20999999999999999</v>
      </c>
      <c r="J33" s="161">
        <f>ROUND(((SUM(BE81:BE105))*I33),  2)</f>
        <v>0</v>
      </c>
      <c r="K33" s="40"/>
      <c r="L33" s="148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14.4" customHeight="1">
      <c r="A34" s="40"/>
      <c r="B34" s="46"/>
      <c r="C34" s="40"/>
      <c r="D34" s="40"/>
      <c r="E34" s="146" t="s">
        <v>48</v>
      </c>
      <c r="F34" s="161">
        <f>ROUND((SUM(BF81:BF105)),  2)</f>
        <v>0</v>
      </c>
      <c r="G34" s="40"/>
      <c r="H34" s="40"/>
      <c r="I34" s="162">
        <v>0.14999999999999999</v>
      </c>
      <c r="J34" s="161">
        <f>ROUND(((SUM(BF81:BF105))*I34),  2)</f>
        <v>0</v>
      </c>
      <c r="K34" s="40"/>
      <c r="L34" s="148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hidden="1" s="2" customFormat="1" ht="14.4" customHeight="1">
      <c r="A35" s="40"/>
      <c r="B35" s="46"/>
      <c r="C35" s="40"/>
      <c r="D35" s="40"/>
      <c r="E35" s="146" t="s">
        <v>49</v>
      </c>
      <c r="F35" s="161">
        <f>ROUND((SUM(BG81:BG105)),  2)</f>
        <v>0</v>
      </c>
      <c r="G35" s="40"/>
      <c r="H35" s="40"/>
      <c r="I35" s="162">
        <v>0.20999999999999999</v>
      </c>
      <c r="J35" s="161">
        <f>0</f>
        <v>0</v>
      </c>
      <c r="K35" s="40"/>
      <c r="L35" s="148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hidden="1" s="2" customFormat="1" ht="14.4" customHeight="1">
      <c r="A36" s="40"/>
      <c r="B36" s="46"/>
      <c r="C36" s="40"/>
      <c r="D36" s="40"/>
      <c r="E36" s="146" t="s">
        <v>50</v>
      </c>
      <c r="F36" s="161">
        <f>ROUND((SUM(BH81:BH105)),  2)</f>
        <v>0</v>
      </c>
      <c r="G36" s="40"/>
      <c r="H36" s="40"/>
      <c r="I36" s="162">
        <v>0.14999999999999999</v>
      </c>
      <c r="J36" s="161">
        <f>0</f>
        <v>0</v>
      </c>
      <c r="K36" s="40"/>
      <c r="L36" s="148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46" t="s">
        <v>51</v>
      </c>
      <c r="F37" s="161">
        <f>ROUND((SUM(BI81:BI105)),  2)</f>
        <v>0</v>
      </c>
      <c r="G37" s="40"/>
      <c r="H37" s="40"/>
      <c r="I37" s="162">
        <v>0</v>
      </c>
      <c r="J37" s="161">
        <f>0</f>
        <v>0</v>
      </c>
      <c r="K37" s="40"/>
      <c r="L37" s="148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s="2" customFormat="1" ht="6.96" customHeight="1">
      <c r="A38" s="40"/>
      <c r="B38" s="46"/>
      <c r="C38" s="40"/>
      <c r="D38" s="40"/>
      <c r="E38" s="40"/>
      <c r="F38" s="40"/>
      <c r="G38" s="40"/>
      <c r="H38" s="40"/>
      <c r="I38" s="40"/>
      <c r="J38" s="40"/>
      <c r="K38" s="40"/>
      <c r="L38" s="148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s="2" customFormat="1" ht="25.44" customHeight="1">
      <c r="A39" s="40"/>
      <c r="B39" s="46"/>
      <c r="C39" s="163"/>
      <c r="D39" s="164" t="s">
        <v>52</v>
      </c>
      <c r="E39" s="165"/>
      <c r="F39" s="165"/>
      <c r="G39" s="166" t="s">
        <v>53</v>
      </c>
      <c r="H39" s="167" t="s">
        <v>54</v>
      </c>
      <c r="I39" s="165"/>
      <c r="J39" s="168">
        <f>SUM(J30:J37)</f>
        <v>0</v>
      </c>
      <c r="K39" s="169"/>
      <c r="L39" s="148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s="2" customFormat="1" ht="14.4" customHeight="1">
      <c r="A40" s="40"/>
      <c r="B40" s="170"/>
      <c r="C40" s="171"/>
      <c r="D40" s="171"/>
      <c r="E40" s="171"/>
      <c r="F40" s="171"/>
      <c r="G40" s="171"/>
      <c r="H40" s="171"/>
      <c r="I40" s="171"/>
      <c r="J40" s="171"/>
      <c r="K40" s="171"/>
      <c r="L40" s="148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4" s="2" customFormat="1" ht="6.96" customHeight="1">
      <c r="A44" s="40"/>
      <c r="B44" s="172"/>
      <c r="C44" s="173"/>
      <c r="D44" s="173"/>
      <c r="E44" s="173"/>
      <c r="F44" s="173"/>
      <c r="G44" s="173"/>
      <c r="H44" s="173"/>
      <c r="I44" s="173"/>
      <c r="J44" s="173"/>
      <c r="K44" s="173"/>
      <c r="L44" s="148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 s="2" customFormat="1" ht="24.96" customHeight="1">
      <c r="A45" s="40"/>
      <c r="B45" s="41"/>
      <c r="C45" s="25" t="s">
        <v>284</v>
      </c>
      <c r="D45" s="42"/>
      <c r="E45" s="42"/>
      <c r="F45" s="42"/>
      <c r="G45" s="42"/>
      <c r="H45" s="42"/>
      <c r="I45" s="42"/>
      <c r="J45" s="42"/>
      <c r="K45" s="42"/>
      <c r="L45" s="148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 s="2" customFormat="1" ht="6.96" customHeight="1">
      <c r="A46" s="40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148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s="2" customFormat="1" ht="12" customHeight="1">
      <c r="A47" s="40"/>
      <c r="B47" s="41"/>
      <c r="C47" s="34" t="s">
        <v>16</v>
      </c>
      <c r="D47" s="42"/>
      <c r="E47" s="42"/>
      <c r="F47" s="42"/>
      <c r="G47" s="42"/>
      <c r="H47" s="42"/>
      <c r="I47" s="42"/>
      <c r="J47" s="42"/>
      <c r="K47" s="42"/>
      <c r="L47" s="148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s="2" customFormat="1" ht="26.25" customHeight="1">
      <c r="A48" s="40"/>
      <c r="B48" s="41"/>
      <c r="C48" s="42"/>
      <c r="D48" s="42"/>
      <c r="E48" s="174" t="str">
        <f>E7</f>
        <v>PROJEKT NA STAVBU HALY PRO DEPONACI SILNIČNÍCH VOZIDEL JHV VE VOZOVNĚ STŘEŠOVICE</v>
      </c>
      <c r="F48" s="34"/>
      <c r="G48" s="34"/>
      <c r="H48" s="34"/>
      <c r="I48" s="42"/>
      <c r="J48" s="42"/>
      <c r="K48" s="42"/>
      <c r="L48" s="148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12" customHeight="1">
      <c r="A49" s="40"/>
      <c r="B49" s="41"/>
      <c r="C49" s="34" t="s">
        <v>187</v>
      </c>
      <c r="D49" s="42"/>
      <c r="E49" s="42"/>
      <c r="F49" s="42"/>
      <c r="G49" s="42"/>
      <c r="H49" s="42"/>
      <c r="I49" s="42"/>
      <c r="J49" s="42"/>
      <c r="K49" s="42"/>
      <c r="L49" s="148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16.5" customHeight="1">
      <c r="A50" s="40"/>
      <c r="B50" s="41"/>
      <c r="C50" s="42"/>
      <c r="D50" s="42"/>
      <c r="E50" s="71" t="str">
        <f>E9</f>
        <v>SO 21 - TROLEJOVÉ VEDENÍ - MTP - NEZBYTNÁ ČÁST</v>
      </c>
      <c r="F50" s="42"/>
      <c r="G50" s="42"/>
      <c r="H50" s="42"/>
      <c r="I50" s="42"/>
      <c r="J50" s="42"/>
      <c r="K50" s="42"/>
      <c r="L50" s="148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2" customFormat="1" ht="6.96" customHeight="1">
      <c r="A51" s="40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148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s="2" customFormat="1" ht="12" customHeight="1">
      <c r="A52" s="40"/>
      <c r="B52" s="41"/>
      <c r="C52" s="34" t="s">
        <v>21</v>
      </c>
      <c r="D52" s="42"/>
      <c r="E52" s="42"/>
      <c r="F52" s="29" t="str">
        <f>F12</f>
        <v xml:space="preserve">Patočkova č.p. 132 a 460, Na Ořechovce č.p. 1062 </v>
      </c>
      <c r="G52" s="42"/>
      <c r="H52" s="42"/>
      <c r="I52" s="34" t="s">
        <v>23</v>
      </c>
      <c r="J52" s="74" t="str">
        <f>IF(J12="","",J12)</f>
        <v>30. 1. 2023</v>
      </c>
      <c r="K52" s="42"/>
      <c r="L52" s="148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2" customFormat="1" ht="6.96" customHeight="1">
      <c r="A53" s="40"/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148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s="2" customFormat="1" ht="15.15" customHeight="1">
      <c r="A54" s="40"/>
      <c r="B54" s="41"/>
      <c r="C54" s="34" t="s">
        <v>25</v>
      </c>
      <c r="D54" s="42"/>
      <c r="E54" s="42"/>
      <c r="F54" s="29" t="str">
        <f>E15</f>
        <v>Dopravní podnik hl. m. Prahy, akciová společnost</v>
      </c>
      <c r="G54" s="42"/>
      <c r="H54" s="42"/>
      <c r="I54" s="34" t="s">
        <v>33</v>
      </c>
      <c r="J54" s="38" t="str">
        <f>E21</f>
        <v>SAGASTA, s.r.o.</v>
      </c>
      <c r="K54" s="42"/>
      <c r="L54" s="148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s="2" customFormat="1" ht="15.15" customHeight="1">
      <c r="A55" s="40"/>
      <c r="B55" s="41"/>
      <c r="C55" s="34" t="s">
        <v>31</v>
      </c>
      <c r="D55" s="42"/>
      <c r="E55" s="42"/>
      <c r="F55" s="29" t="str">
        <f>IF(E18="","",E18)</f>
        <v>Vyplň údaj</v>
      </c>
      <c r="G55" s="42"/>
      <c r="H55" s="42"/>
      <c r="I55" s="34" t="s">
        <v>38</v>
      </c>
      <c r="J55" s="38" t="str">
        <f>E24</f>
        <v>Tomáš Krhutek</v>
      </c>
      <c r="K55" s="42"/>
      <c r="L55" s="148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s="2" customFormat="1" ht="10.32" customHeight="1">
      <c r="A56" s="40"/>
      <c r="B56" s="41"/>
      <c r="C56" s="42"/>
      <c r="D56" s="42"/>
      <c r="E56" s="42"/>
      <c r="F56" s="42"/>
      <c r="G56" s="42"/>
      <c r="H56" s="42"/>
      <c r="I56" s="42"/>
      <c r="J56" s="42"/>
      <c r="K56" s="42"/>
      <c r="L56" s="148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29.28" customHeight="1">
      <c r="A57" s="40"/>
      <c r="B57" s="41"/>
      <c r="C57" s="175" t="s">
        <v>285</v>
      </c>
      <c r="D57" s="176"/>
      <c r="E57" s="176"/>
      <c r="F57" s="176"/>
      <c r="G57" s="176"/>
      <c r="H57" s="176"/>
      <c r="I57" s="176"/>
      <c r="J57" s="177" t="s">
        <v>286</v>
      </c>
      <c r="K57" s="176"/>
      <c r="L57" s="148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0.32" customHeight="1">
      <c r="A58" s="40"/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148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22.8" customHeight="1">
      <c r="A59" s="40"/>
      <c r="B59" s="41"/>
      <c r="C59" s="178" t="s">
        <v>74</v>
      </c>
      <c r="D59" s="42"/>
      <c r="E59" s="42"/>
      <c r="F59" s="42"/>
      <c r="G59" s="42"/>
      <c r="H59" s="42"/>
      <c r="I59" s="42"/>
      <c r="J59" s="104">
        <f>J81</f>
        <v>0</v>
      </c>
      <c r="K59" s="42"/>
      <c r="L59" s="148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U59" s="19" t="s">
        <v>287</v>
      </c>
    </row>
    <row r="60" s="9" customFormat="1" ht="24.96" customHeight="1">
      <c r="A60" s="9"/>
      <c r="B60" s="179"/>
      <c r="C60" s="180"/>
      <c r="D60" s="181" t="s">
        <v>7324</v>
      </c>
      <c r="E60" s="182"/>
      <c r="F60" s="182"/>
      <c r="G60" s="182"/>
      <c r="H60" s="182"/>
      <c r="I60" s="182"/>
      <c r="J60" s="183">
        <f>J82</f>
        <v>0</v>
      </c>
      <c r="K60" s="180"/>
      <c r="L60" s="184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="9" customFormat="1" ht="24.96" customHeight="1">
      <c r="A61" s="9"/>
      <c r="B61" s="179"/>
      <c r="C61" s="180"/>
      <c r="D61" s="181" t="s">
        <v>2150</v>
      </c>
      <c r="E61" s="182"/>
      <c r="F61" s="182"/>
      <c r="G61" s="182"/>
      <c r="H61" s="182"/>
      <c r="I61" s="182"/>
      <c r="J61" s="183">
        <f>J96</f>
        <v>0</v>
      </c>
      <c r="K61" s="180"/>
      <c r="L61" s="184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s="2" customFormat="1" ht="21.84" customHeight="1">
      <c r="A62" s="40"/>
      <c r="B62" s="41"/>
      <c r="C62" s="42"/>
      <c r="D62" s="42"/>
      <c r="E62" s="42"/>
      <c r="F62" s="42"/>
      <c r="G62" s="42"/>
      <c r="H62" s="42"/>
      <c r="I62" s="42"/>
      <c r="J62" s="42"/>
      <c r="K62" s="42"/>
      <c r="L62" s="148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6.96" customHeight="1">
      <c r="A63" s="40"/>
      <c r="B63" s="61"/>
      <c r="C63" s="62"/>
      <c r="D63" s="62"/>
      <c r="E63" s="62"/>
      <c r="F63" s="62"/>
      <c r="G63" s="62"/>
      <c r="H63" s="62"/>
      <c r="I63" s="62"/>
      <c r="J63" s="62"/>
      <c r="K63" s="62"/>
      <c r="L63" s="148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7" s="2" customFormat="1" ht="6.96" customHeight="1">
      <c r="A67" s="40"/>
      <c r="B67" s="63"/>
      <c r="C67" s="64"/>
      <c r="D67" s="64"/>
      <c r="E67" s="64"/>
      <c r="F67" s="64"/>
      <c r="G67" s="64"/>
      <c r="H67" s="64"/>
      <c r="I67" s="64"/>
      <c r="J67" s="64"/>
      <c r="K67" s="64"/>
      <c r="L67" s="148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</row>
    <row r="68" s="2" customFormat="1" ht="24.96" customHeight="1">
      <c r="A68" s="40"/>
      <c r="B68" s="41"/>
      <c r="C68" s="25" t="s">
        <v>319</v>
      </c>
      <c r="D68" s="42"/>
      <c r="E68" s="42"/>
      <c r="F68" s="42"/>
      <c r="G68" s="42"/>
      <c r="H68" s="42"/>
      <c r="I68" s="42"/>
      <c r="J68" s="42"/>
      <c r="K68" s="42"/>
      <c r="L68" s="148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</row>
    <row r="69" s="2" customFormat="1" ht="6.96" customHeight="1">
      <c r="A69" s="40"/>
      <c r="B69" s="41"/>
      <c r="C69" s="42"/>
      <c r="D69" s="42"/>
      <c r="E69" s="42"/>
      <c r="F69" s="42"/>
      <c r="G69" s="42"/>
      <c r="H69" s="42"/>
      <c r="I69" s="42"/>
      <c r="J69" s="42"/>
      <c r="K69" s="42"/>
      <c r="L69" s="148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</row>
    <row r="70" s="2" customFormat="1" ht="12" customHeight="1">
      <c r="A70" s="40"/>
      <c r="B70" s="41"/>
      <c r="C70" s="34" t="s">
        <v>16</v>
      </c>
      <c r="D70" s="42"/>
      <c r="E70" s="42"/>
      <c r="F70" s="42"/>
      <c r="G70" s="42"/>
      <c r="H70" s="42"/>
      <c r="I70" s="42"/>
      <c r="J70" s="42"/>
      <c r="K70" s="42"/>
      <c r="L70" s="148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</row>
    <row r="71" s="2" customFormat="1" ht="26.25" customHeight="1">
      <c r="A71" s="40"/>
      <c r="B71" s="41"/>
      <c r="C71" s="42"/>
      <c r="D71" s="42"/>
      <c r="E71" s="174" t="str">
        <f>E7</f>
        <v>PROJEKT NA STAVBU HALY PRO DEPONACI SILNIČNÍCH VOZIDEL JHV VE VOZOVNĚ STŘEŠOVICE</v>
      </c>
      <c r="F71" s="34"/>
      <c r="G71" s="34"/>
      <c r="H71" s="34"/>
      <c r="I71" s="42"/>
      <c r="J71" s="42"/>
      <c r="K71" s="42"/>
      <c r="L71" s="148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</row>
    <row r="72" s="2" customFormat="1" ht="12" customHeight="1">
      <c r="A72" s="40"/>
      <c r="B72" s="41"/>
      <c r="C72" s="34" t="s">
        <v>187</v>
      </c>
      <c r="D72" s="42"/>
      <c r="E72" s="42"/>
      <c r="F72" s="42"/>
      <c r="G72" s="42"/>
      <c r="H72" s="42"/>
      <c r="I72" s="42"/>
      <c r="J72" s="42"/>
      <c r="K72" s="42"/>
      <c r="L72" s="148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</row>
    <row r="73" s="2" customFormat="1" ht="16.5" customHeight="1">
      <c r="A73" s="40"/>
      <c r="B73" s="41"/>
      <c r="C73" s="42"/>
      <c r="D73" s="42"/>
      <c r="E73" s="71" t="str">
        <f>E9</f>
        <v>SO 21 - TROLEJOVÉ VEDENÍ - MTP - NEZBYTNÁ ČÁST</v>
      </c>
      <c r="F73" s="42"/>
      <c r="G73" s="42"/>
      <c r="H73" s="42"/>
      <c r="I73" s="42"/>
      <c r="J73" s="42"/>
      <c r="K73" s="42"/>
      <c r="L73" s="148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 s="2" customFormat="1" ht="6.96" customHeight="1">
      <c r="A74" s="40"/>
      <c r="B74" s="41"/>
      <c r="C74" s="42"/>
      <c r="D74" s="42"/>
      <c r="E74" s="42"/>
      <c r="F74" s="42"/>
      <c r="G74" s="42"/>
      <c r="H74" s="42"/>
      <c r="I74" s="42"/>
      <c r="J74" s="42"/>
      <c r="K74" s="42"/>
      <c r="L74" s="148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 s="2" customFormat="1" ht="12" customHeight="1">
      <c r="A75" s="40"/>
      <c r="B75" s="41"/>
      <c r="C75" s="34" t="s">
        <v>21</v>
      </c>
      <c r="D75" s="42"/>
      <c r="E75" s="42"/>
      <c r="F75" s="29" t="str">
        <f>F12</f>
        <v xml:space="preserve">Patočkova č.p. 132 a 460, Na Ořechovce č.p. 1062 </v>
      </c>
      <c r="G75" s="42"/>
      <c r="H75" s="42"/>
      <c r="I75" s="34" t="s">
        <v>23</v>
      </c>
      <c r="J75" s="74" t="str">
        <f>IF(J12="","",J12)</f>
        <v>30. 1. 2023</v>
      </c>
      <c r="K75" s="42"/>
      <c r="L75" s="148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 s="2" customFormat="1" ht="6.96" customHeight="1">
      <c r="A76" s="40"/>
      <c r="B76" s="41"/>
      <c r="C76" s="42"/>
      <c r="D76" s="42"/>
      <c r="E76" s="42"/>
      <c r="F76" s="42"/>
      <c r="G76" s="42"/>
      <c r="H76" s="42"/>
      <c r="I76" s="42"/>
      <c r="J76" s="42"/>
      <c r="K76" s="42"/>
      <c r="L76" s="148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 s="2" customFormat="1" ht="15.15" customHeight="1">
      <c r="A77" s="40"/>
      <c r="B77" s="41"/>
      <c r="C77" s="34" t="s">
        <v>25</v>
      </c>
      <c r="D77" s="42"/>
      <c r="E77" s="42"/>
      <c r="F77" s="29" t="str">
        <f>E15</f>
        <v>Dopravní podnik hl. m. Prahy, akciová společnost</v>
      </c>
      <c r="G77" s="42"/>
      <c r="H77" s="42"/>
      <c r="I77" s="34" t="s">
        <v>33</v>
      </c>
      <c r="J77" s="38" t="str">
        <f>E21</f>
        <v>SAGASTA, s.r.o.</v>
      </c>
      <c r="K77" s="42"/>
      <c r="L77" s="148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 s="2" customFormat="1" ht="15.15" customHeight="1">
      <c r="A78" s="40"/>
      <c r="B78" s="41"/>
      <c r="C78" s="34" t="s">
        <v>31</v>
      </c>
      <c r="D78" s="42"/>
      <c r="E78" s="42"/>
      <c r="F78" s="29" t="str">
        <f>IF(E18="","",E18)</f>
        <v>Vyplň údaj</v>
      </c>
      <c r="G78" s="42"/>
      <c r="H78" s="42"/>
      <c r="I78" s="34" t="s">
        <v>38</v>
      </c>
      <c r="J78" s="38" t="str">
        <f>E24</f>
        <v>Tomáš Krhutek</v>
      </c>
      <c r="K78" s="42"/>
      <c r="L78" s="148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2" customFormat="1" ht="10.32" customHeight="1">
      <c r="A79" s="40"/>
      <c r="B79" s="41"/>
      <c r="C79" s="42"/>
      <c r="D79" s="42"/>
      <c r="E79" s="42"/>
      <c r="F79" s="42"/>
      <c r="G79" s="42"/>
      <c r="H79" s="42"/>
      <c r="I79" s="42"/>
      <c r="J79" s="42"/>
      <c r="K79" s="42"/>
      <c r="L79" s="148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11" customFormat="1" ht="29.28" customHeight="1">
      <c r="A80" s="190"/>
      <c r="B80" s="191"/>
      <c r="C80" s="192" t="s">
        <v>320</v>
      </c>
      <c r="D80" s="193" t="s">
        <v>61</v>
      </c>
      <c r="E80" s="193" t="s">
        <v>57</v>
      </c>
      <c r="F80" s="193" t="s">
        <v>58</v>
      </c>
      <c r="G80" s="193" t="s">
        <v>321</v>
      </c>
      <c r="H80" s="193" t="s">
        <v>322</v>
      </c>
      <c r="I80" s="193" t="s">
        <v>323</v>
      </c>
      <c r="J80" s="193" t="s">
        <v>286</v>
      </c>
      <c r="K80" s="194" t="s">
        <v>324</v>
      </c>
      <c r="L80" s="195"/>
      <c r="M80" s="94" t="s">
        <v>19</v>
      </c>
      <c r="N80" s="95" t="s">
        <v>46</v>
      </c>
      <c r="O80" s="95" t="s">
        <v>325</v>
      </c>
      <c r="P80" s="95" t="s">
        <v>326</v>
      </c>
      <c r="Q80" s="95" t="s">
        <v>327</v>
      </c>
      <c r="R80" s="95" t="s">
        <v>328</v>
      </c>
      <c r="S80" s="95" t="s">
        <v>329</v>
      </c>
      <c r="T80" s="95" t="s">
        <v>330</v>
      </c>
      <c r="U80" s="96" t="s">
        <v>331</v>
      </c>
      <c r="V80" s="190"/>
      <c r="W80" s="190"/>
      <c r="X80" s="190"/>
      <c r="Y80" s="190"/>
      <c r="Z80" s="190"/>
      <c r="AA80" s="190"/>
      <c r="AB80" s="190"/>
      <c r="AC80" s="190"/>
      <c r="AD80" s="190"/>
      <c r="AE80" s="190"/>
    </row>
    <row r="81" s="2" customFormat="1" ht="22.8" customHeight="1">
      <c r="A81" s="40"/>
      <c r="B81" s="41"/>
      <c r="C81" s="101" t="s">
        <v>332</v>
      </c>
      <c r="D81" s="42"/>
      <c r="E81" s="42"/>
      <c r="F81" s="42"/>
      <c r="G81" s="42"/>
      <c r="H81" s="42"/>
      <c r="I81" s="42"/>
      <c r="J81" s="196">
        <f>BK81</f>
        <v>0</v>
      </c>
      <c r="K81" s="42"/>
      <c r="L81" s="46"/>
      <c r="M81" s="97"/>
      <c r="N81" s="197"/>
      <c r="O81" s="98"/>
      <c r="P81" s="198">
        <f>P82+P96</f>
        <v>0</v>
      </c>
      <c r="Q81" s="98"/>
      <c r="R81" s="198">
        <f>R82+R96</f>
        <v>0</v>
      </c>
      <c r="S81" s="98"/>
      <c r="T81" s="198">
        <f>T82+T96</f>
        <v>0</v>
      </c>
      <c r="U81" s="99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T81" s="19" t="s">
        <v>75</v>
      </c>
      <c r="AU81" s="19" t="s">
        <v>287</v>
      </c>
      <c r="BK81" s="199">
        <f>BK82+BK96</f>
        <v>0</v>
      </c>
    </row>
    <row r="82" s="12" customFormat="1" ht="25.92" customHeight="1">
      <c r="A82" s="12"/>
      <c r="B82" s="200"/>
      <c r="C82" s="201"/>
      <c r="D82" s="202" t="s">
        <v>75</v>
      </c>
      <c r="E82" s="203" t="s">
        <v>6606</v>
      </c>
      <c r="F82" s="203" t="s">
        <v>6607</v>
      </c>
      <c r="G82" s="201"/>
      <c r="H82" s="201"/>
      <c r="I82" s="204"/>
      <c r="J82" s="205">
        <f>BK82</f>
        <v>0</v>
      </c>
      <c r="K82" s="201"/>
      <c r="L82" s="206"/>
      <c r="M82" s="207"/>
      <c r="N82" s="208"/>
      <c r="O82" s="208"/>
      <c r="P82" s="209">
        <f>SUM(P83:P95)</f>
        <v>0</v>
      </c>
      <c r="Q82" s="208"/>
      <c r="R82" s="209">
        <f>SUM(R83:R95)</f>
        <v>0</v>
      </c>
      <c r="S82" s="208"/>
      <c r="T82" s="209">
        <f>SUM(T83:T95)</f>
        <v>0</v>
      </c>
      <c r="U82" s="210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R82" s="211" t="s">
        <v>99</v>
      </c>
      <c r="AT82" s="212" t="s">
        <v>75</v>
      </c>
      <c r="AU82" s="212" t="s">
        <v>76</v>
      </c>
      <c r="AY82" s="211" t="s">
        <v>335</v>
      </c>
      <c r="BK82" s="213">
        <f>SUM(BK83:BK95)</f>
        <v>0</v>
      </c>
    </row>
    <row r="83" s="2" customFormat="1" ht="16.5" customHeight="1">
      <c r="A83" s="40"/>
      <c r="B83" s="41"/>
      <c r="C83" s="216" t="s">
        <v>640</v>
      </c>
      <c r="D83" s="216" t="s">
        <v>337</v>
      </c>
      <c r="E83" s="217" t="s">
        <v>7325</v>
      </c>
      <c r="F83" s="218" t="s">
        <v>7326</v>
      </c>
      <c r="G83" s="219" t="s">
        <v>618</v>
      </c>
      <c r="H83" s="220">
        <v>80</v>
      </c>
      <c r="I83" s="221"/>
      <c r="J83" s="222">
        <f>ROUND(I83*H83,2)</f>
        <v>0</v>
      </c>
      <c r="K83" s="218" t="s">
        <v>19</v>
      </c>
      <c r="L83" s="46"/>
      <c r="M83" s="223" t="s">
        <v>19</v>
      </c>
      <c r="N83" s="224" t="s">
        <v>47</v>
      </c>
      <c r="O83" s="86"/>
      <c r="P83" s="225">
        <f>O83*H83</f>
        <v>0</v>
      </c>
      <c r="Q83" s="225">
        <v>0</v>
      </c>
      <c r="R83" s="225">
        <f>Q83*H83</f>
        <v>0</v>
      </c>
      <c r="S83" s="225">
        <v>0</v>
      </c>
      <c r="T83" s="225">
        <f>S83*H83</f>
        <v>0</v>
      </c>
      <c r="U83" s="226" t="s">
        <v>19</v>
      </c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R83" s="227" t="s">
        <v>788</v>
      </c>
      <c r="AT83" s="227" t="s">
        <v>337</v>
      </c>
      <c r="AU83" s="227" t="s">
        <v>83</v>
      </c>
      <c r="AY83" s="19" t="s">
        <v>335</v>
      </c>
      <c r="BE83" s="228">
        <f>IF(N83="základní",J83,0)</f>
        <v>0</v>
      </c>
      <c r="BF83" s="228">
        <f>IF(N83="snížená",J83,0)</f>
        <v>0</v>
      </c>
      <c r="BG83" s="228">
        <f>IF(N83="zákl. přenesená",J83,0)</f>
        <v>0</v>
      </c>
      <c r="BH83" s="228">
        <f>IF(N83="sníž. přenesená",J83,0)</f>
        <v>0</v>
      </c>
      <c r="BI83" s="228">
        <f>IF(N83="nulová",J83,0)</f>
        <v>0</v>
      </c>
      <c r="BJ83" s="19" t="s">
        <v>83</v>
      </c>
      <c r="BK83" s="228">
        <f>ROUND(I83*H83,2)</f>
        <v>0</v>
      </c>
      <c r="BL83" s="19" t="s">
        <v>788</v>
      </c>
      <c r="BM83" s="227" t="s">
        <v>961</v>
      </c>
    </row>
    <row r="84" s="2" customFormat="1">
      <c r="A84" s="40"/>
      <c r="B84" s="41"/>
      <c r="C84" s="42"/>
      <c r="D84" s="229" t="s">
        <v>343</v>
      </c>
      <c r="E84" s="42"/>
      <c r="F84" s="230" t="s">
        <v>7326</v>
      </c>
      <c r="G84" s="42"/>
      <c r="H84" s="42"/>
      <c r="I84" s="231"/>
      <c r="J84" s="42"/>
      <c r="K84" s="42"/>
      <c r="L84" s="46"/>
      <c r="M84" s="232"/>
      <c r="N84" s="233"/>
      <c r="O84" s="86"/>
      <c r="P84" s="86"/>
      <c r="Q84" s="86"/>
      <c r="R84" s="86"/>
      <c r="S84" s="86"/>
      <c r="T84" s="86"/>
      <c r="U84" s="87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T84" s="19" t="s">
        <v>343</v>
      </c>
      <c r="AU84" s="19" t="s">
        <v>83</v>
      </c>
    </row>
    <row r="85" s="13" customFormat="1">
      <c r="A85" s="13"/>
      <c r="B85" s="236"/>
      <c r="C85" s="237"/>
      <c r="D85" s="229" t="s">
        <v>347</v>
      </c>
      <c r="E85" s="238" t="s">
        <v>19</v>
      </c>
      <c r="F85" s="239" t="s">
        <v>7327</v>
      </c>
      <c r="G85" s="237"/>
      <c r="H85" s="240">
        <v>80</v>
      </c>
      <c r="I85" s="241"/>
      <c r="J85" s="237"/>
      <c r="K85" s="237"/>
      <c r="L85" s="242"/>
      <c r="M85" s="243"/>
      <c r="N85" s="244"/>
      <c r="O85" s="244"/>
      <c r="P85" s="244"/>
      <c r="Q85" s="244"/>
      <c r="R85" s="244"/>
      <c r="S85" s="244"/>
      <c r="T85" s="244"/>
      <c r="U85" s="245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T85" s="246" t="s">
        <v>347</v>
      </c>
      <c r="AU85" s="246" t="s">
        <v>83</v>
      </c>
      <c r="AV85" s="13" t="s">
        <v>85</v>
      </c>
      <c r="AW85" s="13" t="s">
        <v>37</v>
      </c>
      <c r="AX85" s="13" t="s">
        <v>76</v>
      </c>
      <c r="AY85" s="246" t="s">
        <v>335</v>
      </c>
    </row>
    <row r="86" s="15" customFormat="1">
      <c r="A86" s="15"/>
      <c r="B86" s="267"/>
      <c r="C86" s="268"/>
      <c r="D86" s="229" t="s">
        <v>347</v>
      </c>
      <c r="E86" s="269" t="s">
        <v>19</v>
      </c>
      <c r="F86" s="270" t="s">
        <v>462</v>
      </c>
      <c r="G86" s="268"/>
      <c r="H86" s="271">
        <v>80</v>
      </c>
      <c r="I86" s="272"/>
      <c r="J86" s="268"/>
      <c r="K86" s="268"/>
      <c r="L86" s="273"/>
      <c r="M86" s="274"/>
      <c r="N86" s="275"/>
      <c r="O86" s="275"/>
      <c r="P86" s="275"/>
      <c r="Q86" s="275"/>
      <c r="R86" s="275"/>
      <c r="S86" s="275"/>
      <c r="T86" s="275"/>
      <c r="U86" s="276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T86" s="277" t="s">
        <v>347</v>
      </c>
      <c r="AU86" s="277" t="s">
        <v>83</v>
      </c>
      <c r="AV86" s="15" t="s">
        <v>103</v>
      </c>
      <c r="AW86" s="15" t="s">
        <v>37</v>
      </c>
      <c r="AX86" s="15" t="s">
        <v>83</v>
      </c>
      <c r="AY86" s="277" t="s">
        <v>335</v>
      </c>
    </row>
    <row r="87" s="2" customFormat="1" ht="16.5" customHeight="1">
      <c r="A87" s="40"/>
      <c r="B87" s="41"/>
      <c r="C87" s="216" t="s">
        <v>83</v>
      </c>
      <c r="D87" s="216" t="s">
        <v>337</v>
      </c>
      <c r="E87" s="217" t="s">
        <v>7328</v>
      </c>
      <c r="F87" s="218" t="s">
        <v>7329</v>
      </c>
      <c r="G87" s="219" t="s">
        <v>4140</v>
      </c>
      <c r="H87" s="220">
        <v>1</v>
      </c>
      <c r="I87" s="221"/>
      <c r="J87" s="222">
        <f>ROUND(I87*H87,2)</f>
        <v>0</v>
      </c>
      <c r="K87" s="218" t="s">
        <v>19</v>
      </c>
      <c r="L87" s="46"/>
      <c r="M87" s="223" t="s">
        <v>19</v>
      </c>
      <c r="N87" s="224" t="s">
        <v>47</v>
      </c>
      <c r="O87" s="86"/>
      <c r="P87" s="225">
        <f>O87*H87</f>
        <v>0</v>
      </c>
      <c r="Q87" s="225">
        <v>0</v>
      </c>
      <c r="R87" s="225">
        <f>Q87*H87</f>
        <v>0</v>
      </c>
      <c r="S87" s="225">
        <v>0</v>
      </c>
      <c r="T87" s="225">
        <f>S87*H87</f>
        <v>0</v>
      </c>
      <c r="U87" s="226" t="s">
        <v>19</v>
      </c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R87" s="227" t="s">
        <v>103</v>
      </c>
      <c r="AT87" s="227" t="s">
        <v>337</v>
      </c>
      <c r="AU87" s="227" t="s">
        <v>83</v>
      </c>
      <c r="AY87" s="19" t="s">
        <v>335</v>
      </c>
      <c r="BE87" s="228">
        <f>IF(N87="základní",J87,0)</f>
        <v>0</v>
      </c>
      <c r="BF87" s="228">
        <f>IF(N87="snížená",J87,0)</f>
        <v>0</v>
      </c>
      <c r="BG87" s="228">
        <f>IF(N87="zákl. přenesená",J87,0)</f>
        <v>0</v>
      </c>
      <c r="BH87" s="228">
        <f>IF(N87="sníž. přenesená",J87,0)</f>
        <v>0</v>
      </c>
      <c r="BI87" s="228">
        <f>IF(N87="nulová",J87,0)</f>
        <v>0</v>
      </c>
      <c r="BJ87" s="19" t="s">
        <v>83</v>
      </c>
      <c r="BK87" s="228">
        <f>ROUND(I87*H87,2)</f>
        <v>0</v>
      </c>
      <c r="BL87" s="19" t="s">
        <v>103</v>
      </c>
      <c r="BM87" s="227" t="s">
        <v>85</v>
      </c>
    </row>
    <row r="88" s="2" customFormat="1">
      <c r="A88" s="40"/>
      <c r="B88" s="41"/>
      <c r="C88" s="42"/>
      <c r="D88" s="229" t="s">
        <v>343</v>
      </c>
      <c r="E88" s="42"/>
      <c r="F88" s="230" t="s">
        <v>7329</v>
      </c>
      <c r="G88" s="42"/>
      <c r="H88" s="42"/>
      <c r="I88" s="231"/>
      <c r="J88" s="42"/>
      <c r="K88" s="42"/>
      <c r="L88" s="46"/>
      <c r="M88" s="232"/>
      <c r="N88" s="233"/>
      <c r="O88" s="86"/>
      <c r="P88" s="86"/>
      <c r="Q88" s="86"/>
      <c r="R88" s="86"/>
      <c r="S88" s="86"/>
      <c r="T88" s="86"/>
      <c r="U88" s="87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T88" s="19" t="s">
        <v>343</v>
      </c>
      <c r="AU88" s="19" t="s">
        <v>83</v>
      </c>
    </row>
    <row r="89" s="2" customFormat="1">
      <c r="A89" s="40"/>
      <c r="B89" s="41"/>
      <c r="C89" s="42"/>
      <c r="D89" s="229" t="s">
        <v>928</v>
      </c>
      <c r="E89" s="42"/>
      <c r="F89" s="289" t="s">
        <v>7330</v>
      </c>
      <c r="G89" s="42"/>
      <c r="H89" s="42"/>
      <c r="I89" s="231"/>
      <c r="J89" s="42"/>
      <c r="K89" s="42"/>
      <c r="L89" s="46"/>
      <c r="M89" s="232"/>
      <c r="N89" s="233"/>
      <c r="O89" s="86"/>
      <c r="P89" s="86"/>
      <c r="Q89" s="86"/>
      <c r="R89" s="86"/>
      <c r="S89" s="86"/>
      <c r="T89" s="86"/>
      <c r="U89" s="87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T89" s="19" t="s">
        <v>928</v>
      </c>
      <c r="AU89" s="19" t="s">
        <v>83</v>
      </c>
    </row>
    <row r="90" s="2" customFormat="1" ht="16.5" customHeight="1">
      <c r="A90" s="40"/>
      <c r="B90" s="41"/>
      <c r="C90" s="216" t="s">
        <v>385</v>
      </c>
      <c r="D90" s="216" t="s">
        <v>337</v>
      </c>
      <c r="E90" s="217" t="s">
        <v>7331</v>
      </c>
      <c r="F90" s="218" t="s">
        <v>7332</v>
      </c>
      <c r="G90" s="219" t="s">
        <v>666</v>
      </c>
      <c r="H90" s="220">
        <v>4</v>
      </c>
      <c r="I90" s="221"/>
      <c r="J90" s="222">
        <f>ROUND(I90*H90,2)</f>
        <v>0</v>
      </c>
      <c r="K90" s="218" t="s">
        <v>19</v>
      </c>
      <c r="L90" s="46"/>
      <c r="M90" s="223" t="s">
        <v>19</v>
      </c>
      <c r="N90" s="224" t="s">
        <v>47</v>
      </c>
      <c r="O90" s="86"/>
      <c r="P90" s="225">
        <f>O90*H90</f>
        <v>0</v>
      </c>
      <c r="Q90" s="225">
        <v>0</v>
      </c>
      <c r="R90" s="225">
        <f>Q90*H90</f>
        <v>0</v>
      </c>
      <c r="S90" s="225">
        <v>0</v>
      </c>
      <c r="T90" s="225">
        <f>S90*H90</f>
        <v>0</v>
      </c>
      <c r="U90" s="226" t="s">
        <v>19</v>
      </c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R90" s="227" t="s">
        <v>103</v>
      </c>
      <c r="AT90" s="227" t="s">
        <v>337</v>
      </c>
      <c r="AU90" s="227" t="s">
        <v>83</v>
      </c>
      <c r="AY90" s="19" t="s">
        <v>335</v>
      </c>
      <c r="BE90" s="228">
        <f>IF(N90="základní",J90,0)</f>
        <v>0</v>
      </c>
      <c r="BF90" s="228">
        <f>IF(N90="snížená",J90,0)</f>
        <v>0</v>
      </c>
      <c r="BG90" s="228">
        <f>IF(N90="zákl. přenesená",J90,0)</f>
        <v>0</v>
      </c>
      <c r="BH90" s="228">
        <f>IF(N90="sníž. přenesená",J90,0)</f>
        <v>0</v>
      </c>
      <c r="BI90" s="228">
        <f>IF(N90="nulová",J90,0)</f>
        <v>0</v>
      </c>
      <c r="BJ90" s="19" t="s">
        <v>83</v>
      </c>
      <c r="BK90" s="228">
        <f>ROUND(I90*H90,2)</f>
        <v>0</v>
      </c>
      <c r="BL90" s="19" t="s">
        <v>103</v>
      </c>
      <c r="BM90" s="227" t="s">
        <v>434</v>
      </c>
    </row>
    <row r="91" s="2" customFormat="1">
      <c r="A91" s="40"/>
      <c r="B91" s="41"/>
      <c r="C91" s="42"/>
      <c r="D91" s="229" t="s">
        <v>343</v>
      </c>
      <c r="E91" s="42"/>
      <c r="F91" s="230" t="s">
        <v>7332</v>
      </c>
      <c r="G91" s="42"/>
      <c r="H91" s="42"/>
      <c r="I91" s="231"/>
      <c r="J91" s="42"/>
      <c r="K91" s="42"/>
      <c r="L91" s="46"/>
      <c r="M91" s="232"/>
      <c r="N91" s="233"/>
      <c r="O91" s="86"/>
      <c r="P91" s="86"/>
      <c r="Q91" s="86"/>
      <c r="R91" s="86"/>
      <c r="S91" s="86"/>
      <c r="T91" s="86"/>
      <c r="U91" s="87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T91" s="19" t="s">
        <v>343</v>
      </c>
      <c r="AU91" s="19" t="s">
        <v>83</v>
      </c>
    </row>
    <row r="92" s="2" customFormat="1">
      <c r="A92" s="40"/>
      <c r="B92" s="41"/>
      <c r="C92" s="42"/>
      <c r="D92" s="229" t="s">
        <v>928</v>
      </c>
      <c r="E92" s="42"/>
      <c r="F92" s="289" t="s">
        <v>7333</v>
      </c>
      <c r="G92" s="42"/>
      <c r="H92" s="42"/>
      <c r="I92" s="231"/>
      <c r="J92" s="42"/>
      <c r="K92" s="42"/>
      <c r="L92" s="46"/>
      <c r="M92" s="232"/>
      <c r="N92" s="233"/>
      <c r="O92" s="86"/>
      <c r="P92" s="86"/>
      <c r="Q92" s="86"/>
      <c r="R92" s="86"/>
      <c r="S92" s="86"/>
      <c r="T92" s="86"/>
      <c r="U92" s="87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T92" s="19" t="s">
        <v>928</v>
      </c>
      <c r="AU92" s="19" t="s">
        <v>83</v>
      </c>
    </row>
    <row r="93" s="2" customFormat="1" ht="16.5" customHeight="1">
      <c r="A93" s="40"/>
      <c r="B93" s="41"/>
      <c r="C93" s="216" t="s">
        <v>401</v>
      </c>
      <c r="D93" s="216" t="s">
        <v>337</v>
      </c>
      <c r="E93" s="217" t="s">
        <v>7334</v>
      </c>
      <c r="F93" s="218" t="s">
        <v>7335</v>
      </c>
      <c r="G93" s="219" t="s">
        <v>1529</v>
      </c>
      <c r="H93" s="220">
        <v>1</v>
      </c>
      <c r="I93" s="221"/>
      <c r="J93" s="222">
        <f>ROUND(I93*H93,2)</f>
        <v>0</v>
      </c>
      <c r="K93" s="218" t="s">
        <v>19</v>
      </c>
      <c r="L93" s="46"/>
      <c r="M93" s="223" t="s">
        <v>19</v>
      </c>
      <c r="N93" s="224" t="s">
        <v>47</v>
      </c>
      <c r="O93" s="86"/>
      <c r="P93" s="225">
        <f>O93*H93</f>
        <v>0</v>
      </c>
      <c r="Q93" s="225">
        <v>0</v>
      </c>
      <c r="R93" s="225">
        <f>Q93*H93</f>
        <v>0</v>
      </c>
      <c r="S93" s="225">
        <v>0</v>
      </c>
      <c r="T93" s="225">
        <f>S93*H93</f>
        <v>0</v>
      </c>
      <c r="U93" s="226" t="s">
        <v>19</v>
      </c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R93" s="227" t="s">
        <v>103</v>
      </c>
      <c r="AT93" s="227" t="s">
        <v>337</v>
      </c>
      <c r="AU93" s="227" t="s">
        <v>83</v>
      </c>
      <c r="AY93" s="19" t="s">
        <v>335</v>
      </c>
      <c r="BE93" s="228">
        <f>IF(N93="základní",J93,0)</f>
        <v>0</v>
      </c>
      <c r="BF93" s="228">
        <f>IF(N93="snížená",J93,0)</f>
        <v>0</v>
      </c>
      <c r="BG93" s="228">
        <f>IF(N93="zákl. přenesená",J93,0)</f>
        <v>0</v>
      </c>
      <c r="BH93" s="228">
        <f>IF(N93="sníž. přenesená",J93,0)</f>
        <v>0</v>
      </c>
      <c r="BI93" s="228">
        <f>IF(N93="nulová",J93,0)</f>
        <v>0</v>
      </c>
      <c r="BJ93" s="19" t="s">
        <v>83</v>
      </c>
      <c r="BK93" s="228">
        <f>ROUND(I93*H93,2)</f>
        <v>0</v>
      </c>
      <c r="BL93" s="19" t="s">
        <v>103</v>
      </c>
      <c r="BM93" s="227" t="s">
        <v>463</v>
      </c>
    </row>
    <row r="94" s="2" customFormat="1">
      <c r="A94" s="40"/>
      <c r="B94" s="41"/>
      <c r="C94" s="42"/>
      <c r="D94" s="229" t="s">
        <v>343</v>
      </c>
      <c r="E94" s="42"/>
      <c r="F94" s="230" t="s">
        <v>7335</v>
      </c>
      <c r="G94" s="42"/>
      <c r="H94" s="42"/>
      <c r="I94" s="231"/>
      <c r="J94" s="42"/>
      <c r="K94" s="42"/>
      <c r="L94" s="46"/>
      <c r="M94" s="232"/>
      <c r="N94" s="233"/>
      <c r="O94" s="86"/>
      <c r="P94" s="86"/>
      <c r="Q94" s="86"/>
      <c r="R94" s="86"/>
      <c r="S94" s="86"/>
      <c r="T94" s="86"/>
      <c r="U94" s="87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T94" s="19" t="s">
        <v>343</v>
      </c>
      <c r="AU94" s="19" t="s">
        <v>83</v>
      </c>
    </row>
    <row r="95" s="2" customFormat="1">
      <c r="A95" s="40"/>
      <c r="B95" s="41"/>
      <c r="C95" s="42"/>
      <c r="D95" s="229" t="s">
        <v>928</v>
      </c>
      <c r="E95" s="42"/>
      <c r="F95" s="289" t="s">
        <v>7336</v>
      </c>
      <c r="G95" s="42"/>
      <c r="H95" s="42"/>
      <c r="I95" s="231"/>
      <c r="J95" s="42"/>
      <c r="K95" s="42"/>
      <c r="L95" s="46"/>
      <c r="M95" s="232"/>
      <c r="N95" s="233"/>
      <c r="O95" s="86"/>
      <c r="P95" s="86"/>
      <c r="Q95" s="86"/>
      <c r="R95" s="86"/>
      <c r="S95" s="86"/>
      <c r="T95" s="86"/>
      <c r="U95" s="87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T95" s="19" t="s">
        <v>928</v>
      </c>
      <c r="AU95" s="19" t="s">
        <v>83</v>
      </c>
    </row>
    <row r="96" s="12" customFormat="1" ht="25.92" customHeight="1">
      <c r="A96" s="12"/>
      <c r="B96" s="200"/>
      <c r="C96" s="201"/>
      <c r="D96" s="202" t="s">
        <v>75</v>
      </c>
      <c r="E96" s="203" t="s">
        <v>3092</v>
      </c>
      <c r="F96" s="203" t="s">
        <v>3093</v>
      </c>
      <c r="G96" s="201"/>
      <c r="H96" s="201"/>
      <c r="I96" s="204"/>
      <c r="J96" s="205">
        <f>BK96</f>
        <v>0</v>
      </c>
      <c r="K96" s="201"/>
      <c r="L96" s="206"/>
      <c r="M96" s="207"/>
      <c r="N96" s="208"/>
      <c r="O96" s="208"/>
      <c r="P96" s="209">
        <f>SUM(P97:P105)</f>
        <v>0</v>
      </c>
      <c r="Q96" s="208"/>
      <c r="R96" s="209">
        <f>SUM(R97:R105)</f>
        <v>0</v>
      </c>
      <c r="S96" s="208"/>
      <c r="T96" s="209">
        <f>SUM(T97:T105)</f>
        <v>0</v>
      </c>
      <c r="U96" s="210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R96" s="211" t="s">
        <v>369</v>
      </c>
      <c r="AT96" s="212" t="s">
        <v>75</v>
      </c>
      <c r="AU96" s="212" t="s">
        <v>76</v>
      </c>
      <c r="AY96" s="211" t="s">
        <v>335</v>
      </c>
      <c r="BK96" s="213">
        <f>SUM(BK97:BK105)</f>
        <v>0</v>
      </c>
    </row>
    <row r="97" s="2" customFormat="1" ht="16.5" customHeight="1">
      <c r="A97" s="40"/>
      <c r="B97" s="41"/>
      <c r="C97" s="216" t="s">
        <v>948</v>
      </c>
      <c r="D97" s="216" t="s">
        <v>337</v>
      </c>
      <c r="E97" s="217" t="s">
        <v>7337</v>
      </c>
      <c r="F97" s="218" t="s">
        <v>7338</v>
      </c>
      <c r="G97" s="219" t="s">
        <v>340</v>
      </c>
      <c r="H97" s="220">
        <v>5</v>
      </c>
      <c r="I97" s="221"/>
      <c r="J97" s="222">
        <f>ROUND(I97*H97,2)</f>
        <v>0</v>
      </c>
      <c r="K97" s="218" t="s">
        <v>341</v>
      </c>
      <c r="L97" s="46"/>
      <c r="M97" s="223" t="s">
        <v>19</v>
      </c>
      <c r="N97" s="224" t="s">
        <v>47</v>
      </c>
      <c r="O97" s="86"/>
      <c r="P97" s="225">
        <f>O97*H97</f>
        <v>0</v>
      </c>
      <c r="Q97" s="225">
        <v>0</v>
      </c>
      <c r="R97" s="225">
        <f>Q97*H97</f>
        <v>0</v>
      </c>
      <c r="S97" s="225">
        <v>0</v>
      </c>
      <c r="T97" s="225">
        <f>S97*H97</f>
        <v>0</v>
      </c>
      <c r="U97" s="226" t="s">
        <v>19</v>
      </c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R97" s="227" t="s">
        <v>103</v>
      </c>
      <c r="AT97" s="227" t="s">
        <v>337</v>
      </c>
      <c r="AU97" s="227" t="s">
        <v>83</v>
      </c>
      <c r="AY97" s="19" t="s">
        <v>335</v>
      </c>
      <c r="BE97" s="228">
        <f>IF(N97="základní",J97,0)</f>
        <v>0</v>
      </c>
      <c r="BF97" s="228">
        <f>IF(N97="snížená",J97,0)</f>
        <v>0</v>
      </c>
      <c r="BG97" s="228">
        <f>IF(N97="zákl. přenesená",J97,0)</f>
        <v>0</v>
      </c>
      <c r="BH97" s="228">
        <f>IF(N97="sníž. přenesená",J97,0)</f>
        <v>0</v>
      </c>
      <c r="BI97" s="228">
        <f>IF(N97="nulová",J97,0)</f>
        <v>0</v>
      </c>
      <c r="BJ97" s="19" t="s">
        <v>83</v>
      </c>
      <c r="BK97" s="228">
        <f>ROUND(I97*H97,2)</f>
        <v>0</v>
      </c>
      <c r="BL97" s="19" t="s">
        <v>103</v>
      </c>
      <c r="BM97" s="227" t="s">
        <v>1504</v>
      </c>
    </row>
    <row r="98" s="2" customFormat="1">
      <c r="A98" s="40"/>
      <c r="B98" s="41"/>
      <c r="C98" s="42"/>
      <c r="D98" s="229" t="s">
        <v>343</v>
      </c>
      <c r="E98" s="42"/>
      <c r="F98" s="230" t="s">
        <v>7339</v>
      </c>
      <c r="G98" s="42"/>
      <c r="H98" s="42"/>
      <c r="I98" s="231"/>
      <c r="J98" s="42"/>
      <c r="K98" s="42"/>
      <c r="L98" s="46"/>
      <c r="M98" s="232"/>
      <c r="N98" s="233"/>
      <c r="O98" s="86"/>
      <c r="P98" s="86"/>
      <c r="Q98" s="86"/>
      <c r="R98" s="86"/>
      <c r="S98" s="86"/>
      <c r="T98" s="86"/>
      <c r="U98" s="87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T98" s="19" t="s">
        <v>343</v>
      </c>
      <c r="AU98" s="19" t="s">
        <v>83</v>
      </c>
    </row>
    <row r="99" s="2" customFormat="1">
      <c r="A99" s="40"/>
      <c r="B99" s="41"/>
      <c r="C99" s="42"/>
      <c r="D99" s="234" t="s">
        <v>345</v>
      </c>
      <c r="E99" s="42"/>
      <c r="F99" s="235" t="s">
        <v>7340</v>
      </c>
      <c r="G99" s="42"/>
      <c r="H99" s="42"/>
      <c r="I99" s="231"/>
      <c r="J99" s="42"/>
      <c r="K99" s="42"/>
      <c r="L99" s="46"/>
      <c r="M99" s="232"/>
      <c r="N99" s="233"/>
      <c r="O99" s="86"/>
      <c r="P99" s="86"/>
      <c r="Q99" s="86"/>
      <c r="R99" s="86"/>
      <c r="S99" s="86"/>
      <c r="T99" s="86"/>
      <c r="U99" s="87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T99" s="19" t="s">
        <v>345</v>
      </c>
      <c r="AU99" s="19" t="s">
        <v>83</v>
      </c>
    </row>
    <row r="100" s="2" customFormat="1" ht="16.5" customHeight="1">
      <c r="A100" s="40"/>
      <c r="B100" s="41"/>
      <c r="C100" s="216" t="s">
        <v>956</v>
      </c>
      <c r="D100" s="216" t="s">
        <v>337</v>
      </c>
      <c r="E100" s="217" t="s">
        <v>7341</v>
      </c>
      <c r="F100" s="218" t="s">
        <v>7342</v>
      </c>
      <c r="G100" s="219" t="s">
        <v>340</v>
      </c>
      <c r="H100" s="220">
        <v>5</v>
      </c>
      <c r="I100" s="221"/>
      <c r="J100" s="222">
        <f>ROUND(I100*H100,2)</f>
        <v>0</v>
      </c>
      <c r="K100" s="218" t="s">
        <v>341</v>
      </c>
      <c r="L100" s="46"/>
      <c r="M100" s="223" t="s">
        <v>19</v>
      </c>
      <c r="N100" s="224" t="s">
        <v>47</v>
      </c>
      <c r="O100" s="86"/>
      <c r="P100" s="225">
        <f>O100*H100</f>
        <v>0</v>
      </c>
      <c r="Q100" s="225">
        <v>0</v>
      </c>
      <c r="R100" s="225">
        <f>Q100*H100</f>
        <v>0</v>
      </c>
      <c r="S100" s="225">
        <v>0</v>
      </c>
      <c r="T100" s="225">
        <f>S100*H100</f>
        <v>0</v>
      </c>
      <c r="U100" s="226" t="s">
        <v>19</v>
      </c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R100" s="227" t="s">
        <v>103</v>
      </c>
      <c r="AT100" s="227" t="s">
        <v>337</v>
      </c>
      <c r="AU100" s="227" t="s">
        <v>83</v>
      </c>
      <c r="AY100" s="19" t="s">
        <v>335</v>
      </c>
      <c r="BE100" s="228">
        <f>IF(N100="základní",J100,0)</f>
        <v>0</v>
      </c>
      <c r="BF100" s="228">
        <f>IF(N100="snížená",J100,0)</f>
        <v>0</v>
      </c>
      <c r="BG100" s="228">
        <f>IF(N100="zákl. přenesená",J100,0)</f>
        <v>0</v>
      </c>
      <c r="BH100" s="228">
        <f>IF(N100="sníž. přenesená",J100,0)</f>
        <v>0</v>
      </c>
      <c r="BI100" s="228">
        <f>IF(N100="nulová",J100,0)</f>
        <v>0</v>
      </c>
      <c r="BJ100" s="19" t="s">
        <v>83</v>
      </c>
      <c r="BK100" s="228">
        <f>ROUND(I100*H100,2)</f>
        <v>0</v>
      </c>
      <c r="BL100" s="19" t="s">
        <v>103</v>
      </c>
      <c r="BM100" s="227" t="s">
        <v>1515</v>
      </c>
    </row>
    <row r="101" s="2" customFormat="1">
      <c r="A101" s="40"/>
      <c r="B101" s="41"/>
      <c r="C101" s="42"/>
      <c r="D101" s="229" t="s">
        <v>343</v>
      </c>
      <c r="E101" s="42"/>
      <c r="F101" s="230" t="s">
        <v>7343</v>
      </c>
      <c r="G101" s="42"/>
      <c r="H101" s="42"/>
      <c r="I101" s="231"/>
      <c r="J101" s="42"/>
      <c r="K101" s="42"/>
      <c r="L101" s="46"/>
      <c r="M101" s="232"/>
      <c r="N101" s="233"/>
      <c r="O101" s="86"/>
      <c r="P101" s="86"/>
      <c r="Q101" s="86"/>
      <c r="R101" s="86"/>
      <c r="S101" s="86"/>
      <c r="T101" s="86"/>
      <c r="U101" s="87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T101" s="19" t="s">
        <v>343</v>
      </c>
      <c r="AU101" s="19" t="s">
        <v>83</v>
      </c>
    </row>
    <row r="102" s="2" customFormat="1">
      <c r="A102" s="40"/>
      <c r="B102" s="41"/>
      <c r="C102" s="42"/>
      <c r="D102" s="234" t="s">
        <v>345</v>
      </c>
      <c r="E102" s="42"/>
      <c r="F102" s="235" t="s">
        <v>7344</v>
      </c>
      <c r="G102" s="42"/>
      <c r="H102" s="42"/>
      <c r="I102" s="231"/>
      <c r="J102" s="42"/>
      <c r="K102" s="42"/>
      <c r="L102" s="46"/>
      <c r="M102" s="232"/>
      <c r="N102" s="233"/>
      <c r="O102" s="86"/>
      <c r="P102" s="86"/>
      <c r="Q102" s="86"/>
      <c r="R102" s="86"/>
      <c r="S102" s="86"/>
      <c r="T102" s="86"/>
      <c r="U102" s="87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T102" s="19" t="s">
        <v>345</v>
      </c>
      <c r="AU102" s="19" t="s">
        <v>83</v>
      </c>
    </row>
    <row r="103" s="2" customFormat="1" ht="16.5" customHeight="1">
      <c r="A103" s="40"/>
      <c r="B103" s="41"/>
      <c r="C103" s="216" t="s">
        <v>961</v>
      </c>
      <c r="D103" s="216" t="s">
        <v>337</v>
      </c>
      <c r="E103" s="217" t="s">
        <v>7345</v>
      </c>
      <c r="F103" s="218" t="s">
        <v>7346</v>
      </c>
      <c r="G103" s="219" t="s">
        <v>340</v>
      </c>
      <c r="H103" s="220">
        <v>5</v>
      </c>
      <c r="I103" s="221"/>
      <c r="J103" s="222">
        <f>ROUND(I103*H103,2)</f>
        <v>0</v>
      </c>
      <c r="K103" s="218" t="s">
        <v>341</v>
      </c>
      <c r="L103" s="46"/>
      <c r="M103" s="223" t="s">
        <v>19</v>
      </c>
      <c r="N103" s="224" t="s">
        <v>47</v>
      </c>
      <c r="O103" s="86"/>
      <c r="P103" s="225">
        <f>O103*H103</f>
        <v>0</v>
      </c>
      <c r="Q103" s="225">
        <v>0</v>
      </c>
      <c r="R103" s="225">
        <f>Q103*H103</f>
        <v>0</v>
      </c>
      <c r="S103" s="225">
        <v>0</v>
      </c>
      <c r="T103" s="225">
        <f>S103*H103</f>
        <v>0</v>
      </c>
      <c r="U103" s="226" t="s">
        <v>19</v>
      </c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R103" s="227" t="s">
        <v>103</v>
      </c>
      <c r="AT103" s="227" t="s">
        <v>337</v>
      </c>
      <c r="AU103" s="227" t="s">
        <v>83</v>
      </c>
      <c r="AY103" s="19" t="s">
        <v>335</v>
      </c>
      <c r="BE103" s="228">
        <f>IF(N103="základní",J103,0)</f>
        <v>0</v>
      </c>
      <c r="BF103" s="228">
        <f>IF(N103="snížená",J103,0)</f>
        <v>0</v>
      </c>
      <c r="BG103" s="228">
        <f>IF(N103="zákl. přenesená",J103,0)</f>
        <v>0</v>
      </c>
      <c r="BH103" s="228">
        <f>IF(N103="sníž. přenesená",J103,0)</f>
        <v>0</v>
      </c>
      <c r="BI103" s="228">
        <f>IF(N103="nulová",J103,0)</f>
        <v>0</v>
      </c>
      <c r="BJ103" s="19" t="s">
        <v>83</v>
      </c>
      <c r="BK103" s="228">
        <f>ROUND(I103*H103,2)</f>
        <v>0</v>
      </c>
      <c r="BL103" s="19" t="s">
        <v>103</v>
      </c>
      <c r="BM103" s="227" t="s">
        <v>1526</v>
      </c>
    </row>
    <row r="104" s="2" customFormat="1">
      <c r="A104" s="40"/>
      <c r="B104" s="41"/>
      <c r="C104" s="42"/>
      <c r="D104" s="229" t="s">
        <v>343</v>
      </c>
      <c r="E104" s="42"/>
      <c r="F104" s="230" t="s">
        <v>7347</v>
      </c>
      <c r="G104" s="42"/>
      <c r="H104" s="42"/>
      <c r="I104" s="231"/>
      <c r="J104" s="42"/>
      <c r="K104" s="42"/>
      <c r="L104" s="46"/>
      <c r="M104" s="232"/>
      <c r="N104" s="233"/>
      <c r="O104" s="86"/>
      <c r="P104" s="86"/>
      <c r="Q104" s="86"/>
      <c r="R104" s="86"/>
      <c r="S104" s="86"/>
      <c r="T104" s="86"/>
      <c r="U104" s="87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T104" s="19" t="s">
        <v>343</v>
      </c>
      <c r="AU104" s="19" t="s">
        <v>83</v>
      </c>
    </row>
    <row r="105" s="2" customFormat="1">
      <c r="A105" s="40"/>
      <c r="B105" s="41"/>
      <c r="C105" s="42"/>
      <c r="D105" s="234" t="s">
        <v>345</v>
      </c>
      <c r="E105" s="42"/>
      <c r="F105" s="235" t="s">
        <v>7348</v>
      </c>
      <c r="G105" s="42"/>
      <c r="H105" s="42"/>
      <c r="I105" s="231"/>
      <c r="J105" s="42"/>
      <c r="K105" s="42"/>
      <c r="L105" s="46"/>
      <c r="M105" s="293"/>
      <c r="N105" s="294"/>
      <c r="O105" s="295"/>
      <c r="P105" s="295"/>
      <c r="Q105" s="295"/>
      <c r="R105" s="295"/>
      <c r="S105" s="295"/>
      <c r="T105" s="295"/>
      <c r="U105" s="296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T105" s="19" t="s">
        <v>345</v>
      </c>
      <c r="AU105" s="19" t="s">
        <v>83</v>
      </c>
    </row>
    <row r="106" s="2" customFormat="1" ht="6.96" customHeight="1">
      <c r="A106" s="40"/>
      <c r="B106" s="61"/>
      <c r="C106" s="62"/>
      <c r="D106" s="62"/>
      <c r="E106" s="62"/>
      <c r="F106" s="62"/>
      <c r="G106" s="62"/>
      <c r="H106" s="62"/>
      <c r="I106" s="62"/>
      <c r="J106" s="62"/>
      <c r="K106" s="62"/>
      <c r="L106" s="46"/>
      <c r="M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</row>
  </sheetData>
  <sheetProtection sheet="1" autoFilter="0" formatColumns="0" formatRows="0" objects="1" scenarios="1" spinCount="100000" saltValue="byI14YHi93vvvRGFfuuEmQ46haKrfEuzUkNT+ZjgXdSjNIRzgj2/O1LdO2UC9Widj39s7nTI11JJBNuy5iMpIg==" hashValue="LcsApcOwSmxBBhMRKA0UVDi+B/yvR4jt2DpYc7ALozW2ijouWI4r7tprX8mP8ooPDFS6AariRW+qEDcbfKNSqQ==" algorithmName="SHA-512" password="B0A8"/>
  <autoFilter ref="C80:K105"/>
  <mergeCells count="9">
    <mergeCell ref="E7:H7"/>
    <mergeCell ref="E9:H9"/>
    <mergeCell ref="E18:H18"/>
    <mergeCell ref="E27:H27"/>
    <mergeCell ref="E48:H48"/>
    <mergeCell ref="E50:H50"/>
    <mergeCell ref="E71:H71"/>
    <mergeCell ref="E73:H73"/>
    <mergeCell ref="L2:V2"/>
  </mergeCells>
  <hyperlinks>
    <hyperlink ref="F99" r:id="rId1" display="https://podminky.urs.cz/item/CS_URS_2022_02/HZS4212"/>
    <hyperlink ref="F102" r:id="rId2" display="https://podminky.urs.cz/item/CS_URS_2022_02/HZS4222"/>
    <hyperlink ref="F105" r:id="rId3" display="https://podminky.urs.cz/item/CS_URS_2022_02/HZS4232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4"/>
</worksheet>
</file>

<file path=xl/worksheets/sheet23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4.16016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164</v>
      </c>
    </row>
    <row r="3" s="1" customFormat="1" ht="6.96" customHeight="1"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22"/>
      <c r="AT3" s="19" t="s">
        <v>85</v>
      </c>
    </row>
    <row r="4" s="1" customFormat="1" ht="24.96" customHeight="1">
      <c r="B4" s="22"/>
      <c r="D4" s="144" t="s">
        <v>174</v>
      </c>
      <c r="L4" s="22"/>
      <c r="M4" s="145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6" t="s">
        <v>16</v>
      </c>
      <c r="L6" s="22"/>
    </row>
    <row r="7" s="1" customFormat="1" ht="26.25" customHeight="1">
      <c r="B7" s="22"/>
      <c r="E7" s="147" t="str">
        <f>'Rekapitulace stavby'!K6</f>
        <v>PROJEKT NA STAVBU HALY PRO DEPONACI SILNIČNÍCH VOZIDEL JHV VE VOZOVNĚ STŘEŠOVICE</v>
      </c>
      <c r="F7" s="146"/>
      <c r="G7" s="146"/>
      <c r="H7" s="146"/>
      <c r="L7" s="22"/>
    </row>
    <row r="8" s="2" customFormat="1" ht="12" customHeight="1">
      <c r="A8" s="40"/>
      <c r="B8" s="46"/>
      <c r="C8" s="40"/>
      <c r="D8" s="146" t="s">
        <v>187</v>
      </c>
      <c r="E8" s="40"/>
      <c r="F8" s="40"/>
      <c r="G8" s="40"/>
      <c r="H8" s="40"/>
      <c r="I8" s="40"/>
      <c r="J8" s="40"/>
      <c r="K8" s="40"/>
      <c r="L8" s="148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</row>
    <row r="9" s="2" customFormat="1" ht="16.5" customHeight="1">
      <c r="A9" s="40"/>
      <c r="B9" s="46"/>
      <c r="C9" s="40"/>
      <c r="D9" s="40"/>
      <c r="E9" s="149" t="s">
        <v>7349</v>
      </c>
      <c r="F9" s="40"/>
      <c r="G9" s="40"/>
      <c r="H9" s="40"/>
      <c r="I9" s="40"/>
      <c r="J9" s="40"/>
      <c r="K9" s="40"/>
      <c r="L9" s="148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="2" customFormat="1">
      <c r="A10" s="40"/>
      <c r="B10" s="46"/>
      <c r="C10" s="40"/>
      <c r="D10" s="40"/>
      <c r="E10" s="40"/>
      <c r="F10" s="40"/>
      <c r="G10" s="40"/>
      <c r="H10" s="40"/>
      <c r="I10" s="40"/>
      <c r="J10" s="40"/>
      <c r="K10" s="40"/>
      <c r="L10" s="148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="2" customFormat="1" ht="12" customHeight="1">
      <c r="A11" s="40"/>
      <c r="B11" s="46"/>
      <c r="C11" s="40"/>
      <c r="D11" s="146" t="s">
        <v>18</v>
      </c>
      <c r="E11" s="40"/>
      <c r="F11" s="135" t="s">
        <v>19</v>
      </c>
      <c r="G11" s="40"/>
      <c r="H11" s="40"/>
      <c r="I11" s="146" t="s">
        <v>20</v>
      </c>
      <c r="J11" s="135" t="s">
        <v>19</v>
      </c>
      <c r="K11" s="40"/>
      <c r="L11" s="148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 ht="12" customHeight="1">
      <c r="A12" s="40"/>
      <c r="B12" s="46"/>
      <c r="C12" s="40"/>
      <c r="D12" s="146" t="s">
        <v>21</v>
      </c>
      <c r="E12" s="40"/>
      <c r="F12" s="135" t="s">
        <v>22</v>
      </c>
      <c r="G12" s="40"/>
      <c r="H12" s="40"/>
      <c r="I12" s="146" t="s">
        <v>23</v>
      </c>
      <c r="J12" s="150" t="str">
        <f>'Rekapitulace stavby'!AN8</f>
        <v>30. 1. 2023</v>
      </c>
      <c r="K12" s="40"/>
      <c r="L12" s="148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0.8" customHeight="1">
      <c r="A13" s="40"/>
      <c r="B13" s="46"/>
      <c r="C13" s="40"/>
      <c r="D13" s="40"/>
      <c r="E13" s="40"/>
      <c r="F13" s="40"/>
      <c r="G13" s="40"/>
      <c r="H13" s="40"/>
      <c r="I13" s="40"/>
      <c r="J13" s="40"/>
      <c r="K13" s="40"/>
      <c r="L13" s="148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 ht="12" customHeight="1">
      <c r="A14" s="40"/>
      <c r="B14" s="46"/>
      <c r="C14" s="40"/>
      <c r="D14" s="146" t="s">
        <v>25</v>
      </c>
      <c r="E14" s="40"/>
      <c r="F14" s="40"/>
      <c r="G14" s="40"/>
      <c r="H14" s="40"/>
      <c r="I14" s="146" t="s">
        <v>26</v>
      </c>
      <c r="J14" s="135" t="s">
        <v>27</v>
      </c>
      <c r="K14" s="40"/>
      <c r="L14" s="148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8" customHeight="1">
      <c r="A15" s="40"/>
      <c r="B15" s="46"/>
      <c r="C15" s="40"/>
      <c r="D15" s="40"/>
      <c r="E15" s="135" t="s">
        <v>28</v>
      </c>
      <c r="F15" s="40"/>
      <c r="G15" s="40"/>
      <c r="H15" s="40"/>
      <c r="I15" s="146" t="s">
        <v>29</v>
      </c>
      <c r="J15" s="135" t="s">
        <v>30</v>
      </c>
      <c r="K15" s="40"/>
      <c r="L15" s="148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6.96" customHeight="1">
      <c r="A16" s="40"/>
      <c r="B16" s="46"/>
      <c r="C16" s="40"/>
      <c r="D16" s="40"/>
      <c r="E16" s="40"/>
      <c r="F16" s="40"/>
      <c r="G16" s="40"/>
      <c r="H16" s="40"/>
      <c r="I16" s="40"/>
      <c r="J16" s="40"/>
      <c r="K16" s="40"/>
      <c r="L16" s="148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2" customHeight="1">
      <c r="A17" s="40"/>
      <c r="B17" s="46"/>
      <c r="C17" s="40"/>
      <c r="D17" s="146" t="s">
        <v>31</v>
      </c>
      <c r="E17" s="40"/>
      <c r="F17" s="40"/>
      <c r="G17" s="40"/>
      <c r="H17" s="40"/>
      <c r="I17" s="146" t="s">
        <v>26</v>
      </c>
      <c r="J17" s="35" t="str">
        <f>'Rekapitulace stavby'!AN13</f>
        <v>Vyplň údaj</v>
      </c>
      <c r="K17" s="40"/>
      <c r="L17" s="148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18" customHeight="1">
      <c r="A18" s="40"/>
      <c r="B18" s="46"/>
      <c r="C18" s="40"/>
      <c r="D18" s="40"/>
      <c r="E18" s="35" t="str">
        <f>'Rekapitulace stavby'!E14</f>
        <v>Vyplň údaj</v>
      </c>
      <c r="F18" s="135"/>
      <c r="G18" s="135"/>
      <c r="H18" s="135"/>
      <c r="I18" s="146" t="s">
        <v>29</v>
      </c>
      <c r="J18" s="35" t="str">
        <f>'Rekapitulace stavby'!AN14</f>
        <v>Vyplň údaj</v>
      </c>
      <c r="K18" s="40"/>
      <c r="L18" s="148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6.96" customHeight="1">
      <c r="A19" s="40"/>
      <c r="B19" s="46"/>
      <c r="C19" s="40"/>
      <c r="D19" s="40"/>
      <c r="E19" s="40"/>
      <c r="F19" s="40"/>
      <c r="G19" s="40"/>
      <c r="H19" s="40"/>
      <c r="I19" s="40"/>
      <c r="J19" s="40"/>
      <c r="K19" s="40"/>
      <c r="L19" s="148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12" customHeight="1">
      <c r="A20" s="40"/>
      <c r="B20" s="46"/>
      <c r="C20" s="40"/>
      <c r="D20" s="146" t="s">
        <v>33</v>
      </c>
      <c r="E20" s="40"/>
      <c r="F20" s="40"/>
      <c r="G20" s="40"/>
      <c r="H20" s="40"/>
      <c r="I20" s="146" t="s">
        <v>26</v>
      </c>
      <c r="J20" s="135" t="s">
        <v>34</v>
      </c>
      <c r="K20" s="40"/>
      <c r="L20" s="148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18" customHeight="1">
      <c r="A21" s="40"/>
      <c r="B21" s="46"/>
      <c r="C21" s="40"/>
      <c r="D21" s="40"/>
      <c r="E21" s="135" t="s">
        <v>35</v>
      </c>
      <c r="F21" s="40"/>
      <c r="G21" s="40"/>
      <c r="H21" s="40"/>
      <c r="I21" s="146" t="s">
        <v>29</v>
      </c>
      <c r="J21" s="135" t="s">
        <v>36</v>
      </c>
      <c r="K21" s="40"/>
      <c r="L21" s="148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6.96" customHeight="1">
      <c r="A22" s="40"/>
      <c r="B22" s="46"/>
      <c r="C22" s="40"/>
      <c r="D22" s="40"/>
      <c r="E22" s="40"/>
      <c r="F22" s="40"/>
      <c r="G22" s="40"/>
      <c r="H22" s="40"/>
      <c r="I22" s="40"/>
      <c r="J22" s="40"/>
      <c r="K22" s="40"/>
      <c r="L22" s="148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12" customHeight="1">
      <c r="A23" s="40"/>
      <c r="B23" s="46"/>
      <c r="C23" s="40"/>
      <c r="D23" s="146" t="s">
        <v>38</v>
      </c>
      <c r="E23" s="40"/>
      <c r="F23" s="40"/>
      <c r="G23" s="40"/>
      <c r="H23" s="40"/>
      <c r="I23" s="146" t="s">
        <v>26</v>
      </c>
      <c r="J23" s="135" t="str">
        <f>IF('Rekapitulace stavby'!AN19="","",'Rekapitulace stavby'!AN19)</f>
        <v/>
      </c>
      <c r="K23" s="40"/>
      <c r="L23" s="148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18" customHeight="1">
      <c r="A24" s="40"/>
      <c r="B24" s="46"/>
      <c r="C24" s="40"/>
      <c r="D24" s="40"/>
      <c r="E24" s="135" t="str">
        <f>IF('Rekapitulace stavby'!E20="","",'Rekapitulace stavby'!E20)</f>
        <v>Tomáš Krhutek</v>
      </c>
      <c r="F24" s="40"/>
      <c r="G24" s="40"/>
      <c r="H24" s="40"/>
      <c r="I24" s="146" t="s">
        <v>29</v>
      </c>
      <c r="J24" s="135" t="str">
        <f>IF('Rekapitulace stavby'!AN20="","",'Rekapitulace stavby'!AN20)</f>
        <v/>
      </c>
      <c r="K24" s="40"/>
      <c r="L24" s="148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6.96" customHeight="1">
      <c r="A25" s="40"/>
      <c r="B25" s="46"/>
      <c r="C25" s="40"/>
      <c r="D25" s="40"/>
      <c r="E25" s="40"/>
      <c r="F25" s="40"/>
      <c r="G25" s="40"/>
      <c r="H25" s="40"/>
      <c r="I25" s="40"/>
      <c r="J25" s="40"/>
      <c r="K25" s="40"/>
      <c r="L25" s="148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12" customHeight="1">
      <c r="A26" s="40"/>
      <c r="B26" s="46"/>
      <c r="C26" s="40"/>
      <c r="D26" s="146" t="s">
        <v>40</v>
      </c>
      <c r="E26" s="40"/>
      <c r="F26" s="40"/>
      <c r="G26" s="40"/>
      <c r="H26" s="40"/>
      <c r="I26" s="40"/>
      <c r="J26" s="40"/>
      <c r="K26" s="40"/>
      <c r="L26" s="148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8" customFormat="1" ht="16.5" customHeight="1">
      <c r="A27" s="151"/>
      <c r="B27" s="152"/>
      <c r="C27" s="151"/>
      <c r="D27" s="151"/>
      <c r="E27" s="153" t="s">
        <v>19</v>
      </c>
      <c r="F27" s="153"/>
      <c r="G27" s="153"/>
      <c r="H27" s="153"/>
      <c r="I27" s="151"/>
      <c r="J27" s="151"/>
      <c r="K27" s="151"/>
      <c r="L27" s="154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</row>
    <row r="28" s="2" customFormat="1" ht="6.96" customHeight="1">
      <c r="A28" s="40"/>
      <c r="B28" s="46"/>
      <c r="C28" s="40"/>
      <c r="D28" s="40"/>
      <c r="E28" s="40"/>
      <c r="F28" s="40"/>
      <c r="G28" s="40"/>
      <c r="H28" s="40"/>
      <c r="I28" s="40"/>
      <c r="J28" s="40"/>
      <c r="K28" s="40"/>
      <c r="L28" s="148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2" customFormat="1" ht="6.96" customHeight="1">
      <c r="A29" s="40"/>
      <c r="B29" s="46"/>
      <c r="C29" s="40"/>
      <c r="D29" s="156"/>
      <c r="E29" s="156"/>
      <c r="F29" s="156"/>
      <c r="G29" s="156"/>
      <c r="H29" s="156"/>
      <c r="I29" s="156"/>
      <c r="J29" s="156"/>
      <c r="K29" s="156"/>
      <c r="L29" s="148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s="2" customFormat="1" ht="25.44" customHeight="1">
      <c r="A30" s="40"/>
      <c r="B30" s="46"/>
      <c r="C30" s="40"/>
      <c r="D30" s="157" t="s">
        <v>42</v>
      </c>
      <c r="E30" s="40"/>
      <c r="F30" s="40"/>
      <c r="G30" s="40"/>
      <c r="H30" s="40"/>
      <c r="I30" s="40"/>
      <c r="J30" s="158">
        <f>ROUND(J80, 2)</f>
        <v>0</v>
      </c>
      <c r="K30" s="40"/>
      <c r="L30" s="148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2" customFormat="1" ht="6.96" customHeight="1">
      <c r="A31" s="40"/>
      <c r="B31" s="46"/>
      <c r="C31" s="40"/>
      <c r="D31" s="156"/>
      <c r="E31" s="156"/>
      <c r="F31" s="156"/>
      <c r="G31" s="156"/>
      <c r="H31" s="156"/>
      <c r="I31" s="156"/>
      <c r="J31" s="156"/>
      <c r="K31" s="156"/>
      <c r="L31" s="148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s="2" customFormat="1" ht="14.4" customHeight="1">
      <c r="A32" s="40"/>
      <c r="B32" s="46"/>
      <c r="C32" s="40"/>
      <c r="D32" s="40"/>
      <c r="E32" s="40"/>
      <c r="F32" s="159" t="s">
        <v>44</v>
      </c>
      <c r="G32" s="40"/>
      <c r="H32" s="40"/>
      <c r="I32" s="159" t="s">
        <v>43</v>
      </c>
      <c r="J32" s="159" t="s">
        <v>45</v>
      </c>
      <c r="K32" s="40"/>
      <c r="L32" s="148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14.4" customHeight="1">
      <c r="A33" s="40"/>
      <c r="B33" s="46"/>
      <c r="C33" s="40"/>
      <c r="D33" s="160" t="s">
        <v>46</v>
      </c>
      <c r="E33" s="146" t="s">
        <v>47</v>
      </c>
      <c r="F33" s="161">
        <f>ROUND((SUM(BE80:BE128)),  2)</f>
        <v>0</v>
      </c>
      <c r="G33" s="40"/>
      <c r="H33" s="40"/>
      <c r="I33" s="162">
        <v>0.20999999999999999</v>
      </c>
      <c r="J33" s="161">
        <f>ROUND(((SUM(BE80:BE128))*I33),  2)</f>
        <v>0</v>
      </c>
      <c r="K33" s="40"/>
      <c r="L33" s="148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14.4" customHeight="1">
      <c r="A34" s="40"/>
      <c r="B34" s="46"/>
      <c r="C34" s="40"/>
      <c r="D34" s="40"/>
      <c r="E34" s="146" t="s">
        <v>48</v>
      </c>
      <c r="F34" s="161">
        <f>ROUND((SUM(BF80:BF128)),  2)</f>
        <v>0</v>
      </c>
      <c r="G34" s="40"/>
      <c r="H34" s="40"/>
      <c r="I34" s="162">
        <v>0.14999999999999999</v>
      </c>
      <c r="J34" s="161">
        <f>ROUND(((SUM(BF80:BF128))*I34),  2)</f>
        <v>0</v>
      </c>
      <c r="K34" s="40"/>
      <c r="L34" s="148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hidden="1" s="2" customFormat="1" ht="14.4" customHeight="1">
      <c r="A35" s="40"/>
      <c r="B35" s="46"/>
      <c r="C35" s="40"/>
      <c r="D35" s="40"/>
      <c r="E35" s="146" t="s">
        <v>49</v>
      </c>
      <c r="F35" s="161">
        <f>ROUND((SUM(BG80:BG128)),  2)</f>
        <v>0</v>
      </c>
      <c r="G35" s="40"/>
      <c r="H35" s="40"/>
      <c r="I35" s="162">
        <v>0.20999999999999999</v>
      </c>
      <c r="J35" s="161">
        <f>0</f>
        <v>0</v>
      </c>
      <c r="K35" s="40"/>
      <c r="L35" s="148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hidden="1" s="2" customFormat="1" ht="14.4" customHeight="1">
      <c r="A36" s="40"/>
      <c r="B36" s="46"/>
      <c r="C36" s="40"/>
      <c r="D36" s="40"/>
      <c r="E36" s="146" t="s">
        <v>50</v>
      </c>
      <c r="F36" s="161">
        <f>ROUND((SUM(BH80:BH128)),  2)</f>
        <v>0</v>
      </c>
      <c r="G36" s="40"/>
      <c r="H36" s="40"/>
      <c r="I36" s="162">
        <v>0.14999999999999999</v>
      </c>
      <c r="J36" s="161">
        <f>0</f>
        <v>0</v>
      </c>
      <c r="K36" s="40"/>
      <c r="L36" s="148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46" t="s">
        <v>51</v>
      </c>
      <c r="F37" s="161">
        <f>ROUND((SUM(BI80:BI128)),  2)</f>
        <v>0</v>
      </c>
      <c r="G37" s="40"/>
      <c r="H37" s="40"/>
      <c r="I37" s="162">
        <v>0</v>
      </c>
      <c r="J37" s="161">
        <f>0</f>
        <v>0</v>
      </c>
      <c r="K37" s="40"/>
      <c r="L37" s="148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s="2" customFormat="1" ht="6.96" customHeight="1">
      <c r="A38" s="40"/>
      <c r="B38" s="46"/>
      <c r="C38" s="40"/>
      <c r="D38" s="40"/>
      <c r="E38" s="40"/>
      <c r="F38" s="40"/>
      <c r="G38" s="40"/>
      <c r="H38" s="40"/>
      <c r="I38" s="40"/>
      <c r="J38" s="40"/>
      <c r="K38" s="40"/>
      <c r="L38" s="148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s="2" customFormat="1" ht="25.44" customHeight="1">
      <c r="A39" s="40"/>
      <c r="B39" s="46"/>
      <c r="C39" s="163"/>
      <c r="D39" s="164" t="s">
        <v>52</v>
      </c>
      <c r="E39" s="165"/>
      <c r="F39" s="165"/>
      <c r="G39" s="166" t="s">
        <v>53</v>
      </c>
      <c r="H39" s="167" t="s">
        <v>54</v>
      </c>
      <c r="I39" s="165"/>
      <c r="J39" s="168">
        <f>SUM(J30:J37)</f>
        <v>0</v>
      </c>
      <c r="K39" s="169"/>
      <c r="L39" s="148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s="2" customFormat="1" ht="14.4" customHeight="1">
      <c r="A40" s="40"/>
      <c r="B40" s="170"/>
      <c r="C40" s="171"/>
      <c r="D40" s="171"/>
      <c r="E40" s="171"/>
      <c r="F40" s="171"/>
      <c r="G40" s="171"/>
      <c r="H40" s="171"/>
      <c r="I40" s="171"/>
      <c r="J40" s="171"/>
      <c r="K40" s="171"/>
      <c r="L40" s="148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4" s="2" customFormat="1" ht="6.96" customHeight="1">
      <c r="A44" s="40"/>
      <c r="B44" s="172"/>
      <c r="C44" s="173"/>
      <c r="D44" s="173"/>
      <c r="E44" s="173"/>
      <c r="F44" s="173"/>
      <c r="G44" s="173"/>
      <c r="H44" s="173"/>
      <c r="I44" s="173"/>
      <c r="J44" s="173"/>
      <c r="K44" s="173"/>
      <c r="L44" s="148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 s="2" customFormat="1" ht="24.96" customHeight="1">
      <c r="A45" s="40"/>
      <c r="B45" s="41"/>
      <c r="C45" s="25" t="s">
        <v>284</v>
      </c>
      <c r="D45" s="42"/>
      <c r="E45" s="42"/>
      <c r="F45" s="42"/>
      <c r="G45" s="42"/>
      <c r="H45" s="42"/>
      <c r="I45" s="42"/>
      <c r="J45" s="42"/>
      <c r="K45" s="42"/>
      <c r="L45" s="148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 s="2" customFormat="1" ht="6.96" customHeight="1">
      <c r="A46" s="40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148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s="2" customFormat="1" ht="12" customHeight="1">
      <c r="A47" s="40"/>
      <c r="B47" s="41"/>
      <c r="C47" s="34" t="s">
        <v>16</v>
      </c>
      <c r="D47" s="42"/>
      <c r="E47" s="42"/>
      <c r="F47" s="42"/>
      <c r="G47" s="42"/>
      <c r="H47" s="42"/>
      <c r="I47" s="42"/>
      <c r="J47" s="42"/>
      <c r="K47" s="42"/>
      <c r="L47" s="148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s="2" customFormat="1" ht="26.25" customHeight="1">
      <c r="A48" s="40"/>
      <c r="B48" s="41"/>
      <c r="C48" s="42"/>
      <c r="D48" s="42"/>
      <c r="E48" s="174" t="str">
        <f>E7</f>
        <v>PROJEKT NA STAVBU HALY PRO DEPONACI SILNIČNÍCH VOZIDEL JHV VE VOZOVNĚ STŘEŠOVICE</v>
      </c>
      <c r="F48" s="34"/>
      <c r="G48" s="34"/>
      <c r="H48" s="34"/>
      <c r="I48" s="42"/>
      <c r="J48" s="42"/>
      <c r="K48" s="42"/>
      <c r="L48" s="148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12" customHeight="1">
      <c r="A49" s="40"/>
      <c r="B49" s="41"/>
      <c r="C49" s="34" t="s">
        <v>187</v>
      </c>
      <c r="D49" s="42"/>
      <c r="E49" s="42"/>
      <c r="F49" s="42"/>
      <c r="G49" s="42"/>
      <c r="H49" s="42"/>
      <c r="I49" s="42"/>
      <c r="J49" s="42"/>
      <c r="K49" s="42"/>
      <c r="L49" s="148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16.5" customHeight="1">
      <c r="A50" s="40"/>
      <c r="B50" s="41"/>
      <c r="C50" s="42"/>
      <c r="D50" s="42"/>
      <c r="E50" s="71" t="str">
        <f>E9</f>
        <v>SO-23 - ELEKTOPŘÍPOJKA K ČERPADLU - MTP</v>
      </c>
      <c r="F50" s="42"/>
      <c r="G50" s="42"/>
      <c r="H50" s="42"/>
      <c r="I50" s="42"/>
      <c r="J50" s="42"/>
      <c r="K50" s="42"/>
      <c r="L50" s="148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2" customFormat="1" ht="6.96" customHeight="1">
      <c r="A51" s="40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148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s="2" customFormat="1" ht="12" customHeight="1">
      <c r="A52" s="40"/>
      <c r="B52" s="41"/>
      <c r="C52" s="34" t="s">
        <v>21</v>
      </c>
      <c r="D52" s="42"/>
      <c r="E52" s="42"/>
      <c r="F52" s="29" t="str">
        <f>F12</f>
        <v xml:space="preserve">Patočkova č.p. 132 a 460, Na Ořechovce č.p. 1062 </v>
      </c>
      <c r="G52" s="42"/>
      <c r="H52" s="42"/>
      <c r="I52" s="34" t="s">
        <v>23</v>
      </c>
      <c r="J52" s="74" t="str">
        <f>IF(J12="","",J12)</f>
        <v>30. 1. 2023</v>
      </c>
      <c r="K52" s="42"/>
      <c r="L52" s="148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2" customFormat="1" ht="6.96" customHeight="1">
      <c r="A53" s="40"/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148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s="2" customFormat="1" ht="15.15" customHeight="1">
      <c r="A54" s="40"/>
      <c r="B54" s="41"/>
      <c r="C54" s="34" t="s">
        <v>25</v>
      </c>
      <c r="D54" s="42"/>
      <c r="E54" s="42"/>
      <c r="F54" s="29" t="str">
        <f>E15</f>
        <v>Dopravní podnik hl. m. Prahy, akciová společnost</v>
      </c>
      <c r="G54" s="42"/>
      <c r="H54" s="42"/>
      <c r="I54" s="34" t="s">
        <v>33</v>
      </c>
      <c r="J54" s="38" t="str">
        <f>E21</f>
        <v>SAGASTA, s.r.o.</v>
      </c>
      <c r="K54" s="42"/>
      <c r="L54" s="148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s="2" customFormat="1" ht="15.15" customHeight="1">
      <c r="A55" s="40"/>
      <c r="B55" s="41"/>
      <c r="C55" s="34" t="s">
        <v>31</v>
      </c>
      <c r="D55" s="42"/>
      <c r="E55" s="42"/>
      <c r="F55" s="29" t="str">
        <f>IF(E18="","",E18)</f>
        <v>Vyplň údaj</v>
      </c>
      <c r="G55" s="42"/>
      <c r="H55" s="42"/>
      <c r="I55" s="34" t="s">
        <v>38</v>
      </c>
      <c r="J55" s="38" t="str">
        <f>E24</f>
        <v>Tomáš Krhutek</v>
      </c>
      <c r="K55" s="42"/>
      <c r="L55" s="148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s="2" customFormat="1" ht="10.32" customHeight="1">
      <c r="A56" s="40"/>
      <c r="B56" s="41"/>
      <c r="C56" s="42"/>
      <c r="D56" s="42"/>
      <c r="E56" s="42"/>
      <c r="F56" s="42"/>
      <c r="G56" s="42"/>
      <c r="H56" s="42"/>
      <c r="I56" s="42"/>
      <c r="J56" s="42"/>
      <c r="K56" s="42"/>
      <c r="L56" s="148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29.28" customHeight="1">
      <c r="A57" s="40"/>
      <c r="B57" s="41"/>
      <c r="C57" s="175" t="s">
        <v>285</v>
      </c>
      <c r="D57" s="176"/>
      <c r="E57" s="176"/>
      <c r="F57" s="176"/>
      <c r="G57" s="176"/>
      <c r="H57" s="176"/>
      <c r="I57" s="176"/>
      <c r="J57" s="177" t="s">
        <v>286</v>
      </c>
      <c r="K57" s="176"/>
      <c r="L57" s="148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0.32" customHeight="1">
      <c r="A58" s="40"/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148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22.8" customHeight="1">
      <c r="A59" s="40"/>
      <c r="B59" s="41"/>
      <c r="C59" s="178" t="s">
        <v>74</v>
      </c>
      <c r="D59" s="42"/>
      <c r="E59" s="42"/>
      <c r="F59" s="42"/>
      <c r="G59" s="42"/>
      <c r="H59" s="42"/>
      <c r="I59" s="42"/>
      <c r="J59" s="104">
        <f>J80</f>
        <v>0</v>
      </c>
      <c r="K59" s="42"/>
      <c r="L59" s="148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U59" s="19" t="s">
        <v>287</v>
      </c>
    </row>
    <row r="60" s="9" customFormat="1" ht="24.96" customHeight="1">
      <c r="A60" s="9"/>
      <c r="B60" s="179"/>
      <c r="C60" s="180"/>
      <c r="D60" s="181" t="s">
        <v>7350</v>
      </c>
      <c r="E60" s="182"/>
      <c r="F60" s="182"/>
      <c r="G60" s="182"/>
      <c r="H60" s="182"/>
      <c r="I60" s="182"/>
      <c r="J60" s="183">
        <f>J81</f>
        <v>0</v>
      </c>
      <c r="K60" s="180"/>
      <c r="L60" s="184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="2" customFormat="1" ht="21.84" customHeight="1">
      <c r="A61" s="40"/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148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6.96" customHeight="1">
      <c r="A62" s="40"/>
      <c r="B62" s="61"/>
      <c r="C62" s="62"/>
      <c r="D62" s="62"/>
      <c r="E62" s="62"/>
      <c r="F62" s="62"/>
      <c r="G62" s="62"/>
      <c r="H62" s="62"/>
      <c r="I62" s="62"/>
      <c r="J62" s="62"/>
      <c r="K62" s="62"/>
      <c r="L62" s="148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6" s="2" customFormat="1" ht="6.96" customHeight="1">
      <c r="A66" s="40"/>
      <c r="B66" s="63"/>
      <c r="C66" s="64"/>
      <c r="D66" s="64"/>
      <c r="E66" s="64"/>
      <c r="F66" s="64"/>
      <c r="G66" s="64"/>
      <c r="H66" s="64"/>
      <c r="I66" s="64"/>
      <c r="J66" s="64"/>
      <c r="K66" s="64"/>
      <c r="L66" s="148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 s="2" customFormat="1" ht="24.96" customHeight="1">
      <c r="A67" s="40"/>
      <c r="B67" s="41"/>
      <c r="C67" s="25" t="s">
        <v>319</v>
      </c>
      <c r="D67" s="42"/>
      <c r="E67" s="42"/>
      <c r="F67" s="42"/>
      <c r="G67" s="42"/>
      <c r="H67" s="42"/>
      <c r="I67" s="42"/>
      <c r="J67" s="42"/>
      <c r="K67" s="42"/>
      <c r="L67" s="148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</row>
    <row r="68" s="2" customFormat="1" ht="6.96" customHeight="1">
      <c r="A68" s="40"/>
      <c r="B68" s="41"/>
      <c r="C68" s="42"/>
      <c r="D68" s="42"/>
      <c r="E68" s="42"/>
      <c r="F68" s="42"/>
      <c r="G68" s="42"/>
      <c r="H68" s="42"/>
      <c r="I68" s="42"/>
      <c r="J68" s="42"/>
      <c r="K68" s="42"/>
      <c r="L68" s="148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</row>
    <row r="69" s="2" customFormat="1" ht="12" customHeight="1">
      <c r="A69" s="40"/>
      <c r="B69" s="41"/>
      <c r="C69" s="34" t="s">
        <v>16</v>
      </c>
      <c r="D69" s="42"/>
      <c r="E69" s="42"/>
      <c r="F69" s="42"/>
      <c r="G69" s="42"/>
      <c r="H69" s="42"/>
      <c r="I69" s="42"/>
      <c r="J69" s="42"/>
      <c r="K69" s="42"/>
      <c r="L69" s="148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</row>
    <row r="70" s="2" customFormat="1" ht="26.25" customHeight="1">
      <c r="A70" s="40"/>
      <c r="B70" s="41"/>
      <c r="C70" s="42"/>
      <c r="D70" s="42"/>
      <c r="E70" s="174" t="str">
        <f>E7</f>
        <v>PROJEKT NA STAVBU HALY PRO DEPONACI SILNIČNÍCH VOZIDEL JHV VE VOZOVNĚ STŘEŠOVICE</v>
      </c>
      <c r="F70" s="34"/>
      <c r="G70" s="34"/>
      <c r="H70" s="34"/>
      <c r="I70" s="42"/>
      <c r="J70" s="42"/>
      <c r="K70" s="42"/>
      <c r="L70" s="148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</row>
    <row r="71" s="2" customFormat="1" ht="12" customHeight="1">
      <c r="A71" s="40"/>
      <c r="B71" s="41"/>
      <c r="C71" s="34" t="s">
        <v>187</v>
      </c>
      <c r="D71" s="42"/>
      <c r="E71" s="42"/>
      <c r="F71" s="42"/>
      <c r="G71" s="42"/>
      <c r="H71" s="42"/>
      <c r="I71" s="42"/>
      <c r="J71" s="42"/>
      <c r="K71" s="42"/>
      <c r="L71" s="148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</row>
    <row r="72" s="2" customFormat="1" ht="16.5" customHeight="1">
      <c r="A72" s="40"/>
      <c r="B72" s="41"/>
      <c r="C72" s="42"/>
      <c r="D72" s="42"/>
      <c r="E72" s="71" t="str">
        <f>E9</f>
        <v>SO-23 - ELEKTOPŘÍPOJKA K ČERPADLU - MTP</v>
      </c>
      <c r="F72" s="42"/>
      <c r="G72" s="42"/>
      <c r="H72" s="42"/>
      <c r="I72" s="42"/>
      <c r="J72" s="42"/>
      <c r="K72" s="42"/>
      <c r="L72" s="148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</row>
    <row r="73" s="2" customFormat="1" ht="6.96" customHeight="1">
      <c r="A73" s="40"/>
      <c r="B73" s="41"/>
      <c r="C73" s="42"/>
      <c r="D73" s="42"/>
      <c r="E73" s="42"/>
      <c r="F73" s="42"/>
      <c r="G73" s="42"/>
      <c r="H73" s="42"/>
      <c r="I73" s="42"/>
      <c r="J73" s="42"/>
      <c r="K73" s="42"/>
      <c r="L73" s="148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 s="2" customFormat="1" ht="12" customHeight="1">
      <c r="A74" s="40"/>
      <c r="B74" s="41"/>
      <c r="C74" s="34" t="s">
        <v>21</v>
      </c>
      <c r="D74" s="42"/>
      <c r="E74" s="42"/>
      <c r="F74" s="29" t="str">
        <f>F12</f>
        <v xml:space="preserve">Patočkova č.p. 132 a 460, Na Ořechovce č.p. 1062 </v>
      </c>
      <c r="G74" s="42"/>
      <c r="H74" s="42"/>
      <c r="I74" s="34" t="s">
        <v>23</v>
      </c>
      <c r="J74" s="74" t="str">
        <f>IF(J12="","",J12)</f>
        <v>30. 1. 2023</v>
      </c>
      <c r="K74" s="42"/>
      <c r="L74" s="148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 s="2" customFormat="1" ht="6.96" customHeight="1">
      <c r="A75" s="40"/>
      <c r="B75" s="41"/>
      <c r="C75" s="42"/>
      <c r="D75" s="42"/>
      <c r="E75" s="42"/>
      <c r="F75" s="42"/>
      <c r="G75" s="42"/>
      <c r="H75" s="42"/>
      <c r="I75" s="42"/>
      <c r="J75" s="42"/>
      <c r="K75" s="42"/>
      <c r="L75" s="148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 s="2" customFormat="1" ht="15.15" customHeight="1">
      <c r="A76" s="40"/>
      <c r="B76" s="41"/>
      <c r="C76" s="34" t="s">
        <v>25</v>
      </c>
      <c r="D76" s="42"/>
      <c r="E76" s="42"/>
      <c r="F76" s="29" t="str">
        <f>E15</f>
        <v>Dopravní podnik hl. m. Prahy, akciová společnost</v>
      </c>
      <c r="G76" s="42"/>
      <c r="H76" s="42"/>
      <c r="I76" s="34" t="s">
        <v>33</v>
      </c>
      <c r="J76" s="38" t="str">
        <f>E21</f>
        <v>SAGASTA, s.r.o.</v>
      </c>
      <c r="K76" s="42"/>
      <c r="L76" s="148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 s="2" customFormat="1" ht="15.15" customHeight="1">
      <c r="A77" s="40"/>
      <c r="B77" s="41"/>
      <c r="C77" s="34" t="s">
        <v>31</v>
      </c>
      <c r="D77" s="42"/>
      <c r="E77" s="42"/>
      <c r="F77" s="29" t="str">
        <f>IF(E18="","",E18)</f>
        <v>Vyplň údaj</v>
      </c>
      <c r="G77" s="42"/>
      <c r="H77" s="42"/>
      <c r="I77" s="34" t="s">
        <v>38</v>
      </c>
      <c r="J77" s="38" t="str">
        <f>E24</f>
        <v>Tomáš Krhutek</v>
      </c>
      <c r="K77" s="42"/>
      <c r="L77" s="148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 s="2" customFormat="1" ht="10.32" customHeight="1">
      <c r="A78" s="40"/>
      <c r="B78" s="41"/>
      <c r="C78" s="42"/>
      <c r="D78" s="42"/>
      <c r="E78" s="42"/>
      <c r="F78" s="42"/>
      <c r="G78" s="42"/>
      <c r="H78" s="42"/>
      <c r="I78" s="42"/>
      <c r="J78" s="42"/>
      <c r="K78" s="42"/>
      <c r="L78" s="148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11" customFormat="1" ht="29.28" customHeight="1">
      <c r="A79" s="190"/>
      <c r="B79" s="191"/>
      <c r="C79" s="192" t="s">
        <v>320</v>
      </c>
      <c r="D79" s="193" t="s">
        <v>61</v>
      </c>
      <c r="E79" s="193" t="s">
        <v>57</v>
      </c>
      <c r="F79" s="193" t="s">
        <v>58</v>
      </c>
      <c r="G79" s="193" t="s">
        <v>321</v>
      </c>
      <c r="H79" s="193" t="s">
        <v>322</v>
      </c>
      <c r="I79" s="193" t="s">
        <v>323</v>
      </c>
      <c r="J79" s="193" t="s">
        <v>286</v>
      </c>
      <c r="K79" s="194" t="s">
        <v>324</v>
      </c>
      <c r="L79" s="195"/>
      <c r="M79" s="94" t="s">
        <v>19</v>
      </c>
      <c r="N79" s="95" t="s">
        <v>46</v>
      </c>
      <c r="O79" s="95" t="s">
        <v>325</v>
      </c>
      <c r="P79" s="95" t="s">
        <v>326</v>
      </c>
      <c r="Q79" s="95" t="s">
        <v>327</v>
      </c>
      <c r="R79" s="95" t="s">
        <v>328</v>
      </c>
      <c r="S79" s="95" t="s">
        <v>329</v>
      </c>
      <c r="T79" s="95" t="s">
        <v>330</v>
      </c>
      <c r="U79" s="96" t="s">
        <v>331</v>
      </c>
      <c r="V79" s="190"/>
      <c r="W79" s="190"/>
      <c r="X79" s="190"/>
      <c r="Y79" s="190"/>
      <c r="Z79" s="190"/>
      <c r="AA79" s="190"/>
      <c r="AB79" s="190"/>
      <c r="AC79" s="190"/>
      <c r="AD79" s="190"/>
      <c r="AE79" s="190"/>
    </row>
    <row r="80" s="2" customFormat="1" ht="22.8" customHeight="1">
      <c r="A80" s="40"/>
      <c r="B80" s="41"/>
      <c r="C80" s="101" t="s">
        <v>332</v>
      </c>
      <c r="D80" s="42"/>
      <c r="E80" s="42"/>
      <c r="F80" s="42"/>
      <c r="G80" s="42"/>
      <c r="H80" s="42"/>
      <c r="I80" s="42"/>
      <c r="J80" s="196">
        <f>BK80</f>
        <v>0</v>
      </c>
      <c r="K80" s="42"/>
      <c r="L80" s="46"/>
      <c r="M80" s="97"/>
      <c r="N80" s="197"/>
      <c r="O80" s="98"/>
      <c r="P80" s="198">
        <f>P81</f>
        <v>0</v>
      </c>
      <c r="Q80" s="98"/>
      <c r="R80" s="198">
        <f>R81</f>
        <v>0</v>
      </c>
      <c r="S80" s="98"/>
      <c r="T80" s="198">
        <f>T81</f>
        <v>0</v>
      </c>
      <c r="U80" s="99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T80" s="19" t="s">
        <v>75</v>
      </c>
      <c r="AU80" s="19" t="s">
        <v>287</v>
      </c>
      <c r="BK80" s="199">
        <f>BK81</f>
        <v>0</v>
      </c>
    </row>
    <row r="81" s="12" customFormat="1" ht="25.92" customHeight="1">
      <c r="A81" s="12"/>
      <c r="B81" s="200"/>
      <c r="C81" s="201"/>
      <c r="D81" s="202" t="s">
        <v>75</v>
      </c>
      <c r="E81" s="203" t="s">
        <v>83</v>
      </c>
      <c r="F81" s="203" t="s">
        <v>7351</v>
      </c>
      <c r="G81" s="201"/>
      <c r="H81" s="201"/>
      <c r="I81" s="204"/>
      <c r="J81" s="205">
        <f>BK81</f>
        <v>0</v>
      </c>
      <c r="K81" s="201"/>
      <c r="L81" s="206"/>
      <c r="M81" s="207"/>
      <c r="N81" s="208"/>
      <c r="O81" s="208"/>
      <c r="P81" s="209">
        <f>SUM(P82:P128)</f>
        <v>0</v>
      </c>
      <c r="Q81" s="208"/>
      <c r="R81" s="209">
        <f>SUM(R82:R128)</f>
        <v>0</v>
      </c>
      <c r="S81" s="208"/>
      <c r="T81" s="209">
        <f>SUM(T82:T128)</f>
        <v>0</v>
      </c>
      <c r="U81" s="210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R81" s="211" t="s">
        <v>83</v>
      </c>
      <c r="AT81" s="212" t="s">
        <v>75</v>
      </c>
      <c r="AU81" s="212" t="s">
        <v>76</v>
      </c>
      <c r="AY81" s="211" t="s">
        <v>335</v>
      </c>
      <c r="BK81" s="213">
        <f>SUM(BK82:BK128)</f>
        <v>0</v>
      </c>
    </row>
    <row r="82" s="2" customFormat="1" ht="16.5" customHeight="1">
      <c r="A82" s="40"/>
      <c r="B82" s="41"/>
      <c r="C82" s="216" t="s">
        <v>83</v>
      </c>
      <c r="D82" s="216" t="s">
        <v>337</v>
      </c>
      <c r="E82" s="217" t="s">
        <v>7352</v>
      </c>
      <c r="F82" s="218" t="s">
        <v>7353</v>
      </c>
      <c r="G82" s="219" t="s">
        <v>666</v>
      </c>
      <c r="H82" s="220">
        <v>1</v>
      </c>
      <c r="I82" s="221"/>
      <c r="J82" s="222">
        <f>ROUND(I82*H82,2)</f>
        <v>0</v>
      </c>
      <c r="K82" s="218" t="s">
        <v>19</v>
      </c>
      <c r="L82" s="46"/>
      <c r="M82" s="223" t="s">
        <v>19</v>
      </c>
      <c r="N82" s="224" t="s">
        <v>47</v>
      </c>
      <c r="O82" s="86"/>
      <c r="P82" s="225">
        <f>O82*H82</f>
        <v>0</v>
      </c>
      <c r="Q82" s="225">
        <v>0</v>
      </c>
      <c r="R82" s="225">
        <f>Q82*H82</f>
        <v>0</v>
      </c>
      <c r="S82" s="225">
        <v>0</v>
      </c>
      <c r="T82" s="225">
        <f>S82*H82</f>
        <v>0</v>
      </c>
      <c r="U82" s="226" t="s">
        <v>19</v>
      </c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R82" s="227" t="s">
        <v>103</v>
      </c>
      <c r="AT82" s="227" t="s">
        <v>337</v>
      </c>
      <c r="AU82" s="227" t="s">
        <v>83</v>
      </c>
      <c r="AY82" s="19" t="s">
        <v>335</v>
      </c>
      <c r="BE82" s="228">
        <f>IF(N82="základní",J82,0)</f>
        <v>0</v>
      </c>
      <c r="BF82" s="228">
        <f>IF(N82="snížená",J82,0)</f>
        <v>0</v>
      </c>
      <c r="BG82" s="228">
        <f>IF(N82="zákl. přenesená",J82,0)</f>
        <v>0</v>
      </c>
      <c r="BH82" s="228">
        <f>IF(N82="sníž. přenesená",J82,0)</f>
        <v>0</v>
      </c>
      <c r="BI82" s="228">
        <f>IF(N82="nulová",J82,0)</f>
        <v>0</v>
      </c>
      <c r="BJ82" s="19" t="s">
        <v>83</v>
      </c>
      <c r="BK82" s="228">
        <f>ROUND(I82*H82,2)</f>
        <v>0</v>
      </c>
      <c r="BL82" s="19" t="s">
        <v>103</v>
      </c>
      <c r="BM82" s="227" t="s">
        <v>7354</v>
      </c>
    </row>
    <row r="83" s="2" customFormat="1">
      <c r="A83" s="40"/>
      <c r="B83" s="41"/>
      <c r="C83" s="42"/>
      <c r="D83" s="229" t="s">
        <v>343</v>
      </c>
      <c r="E83" s="42"/>
      <c r="F83" s="230" t="s">
        <v>7353</v>
      </c>
      <c r="G83" s="42"/>
      <c r="H83" s="42"/>
      <c r="I83" s="231"/>
      <c r="J83" s="42"/>
      <c r="K83" s="42"/>
      <c r="L83" s="46"/>
      <c r="M83" s="232"/>
      <c r="N83" s="233"/>
      <c r="O83" s="86"/>
      <c r="P83" s="86"/>
      <c r="Q83" s="86"/>
      <c r="R83" s="86"/>
      <c r="S83" s="86"/>
      <c r="T83" s="86"/>
      <c r="U83" s="87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T83" s="19" t="s">
        <v>343</v>
      </c>
      <c r="AU83" s="19" t="s">
        <v>83</v>
      </c>
    </row>
    <row r="84" s="2" customFormat="1">
      <c r="A84" s="40"/>
      <c r="B84" s="41"/>
      <c r="C84" s="42"/>
      <c r="D84" s="229" t="s">
        <v>928</v>
      </c>
      <c r="E84" s="42"/>
      <c r="F84" s="289" t="s">
        <v>7355</v>
      </c>
      <c r="G84" s="42"/>
      <c r="H84" s="42"/>
      <c r="I84" s="231"/>
      <c r="J84" s="42"/>
      <c r="K84" s="42"/>
      <c r="L84" s="46"/>
      <c r="M84" s="232"/>
      <c r="N84" s="233"/>
      <c r="O84" s="86"/>
      <c r="P84" s="86"/>
      <c r="Q84" s="86"/>
      <c r="R84" s="86"/>
      <c r="S84" s="86"/>
      <c r="T84" s="86"/>
      <c r="U84" s="87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T84" s="19" t="s">
        <v>928</v>
      </c>
      <c r="AU84" s="19" t="s">
        <v>83</v>
      </c>
    </row>
    <row r="85" s="2" customFormat="1" ht="16.5" customHeight="1">
      <c r="A85" s="40"/>
      <c r="B85" s="41"/>
      <c r="C85" s="216" t="s">
        <v>85</v>
      </c>
      <c r="D85" s="216" t="s">
        <v>337</v>
      </c>
      <c r="E85" s="217" t="s">
        <v>7356</v>
      </c>
      <c r="F85" s="218" t="s">
        <v>7357</v>
      </c>
      <c r="G85" s="219" t="s">
        <v>666</v>
      </c>
      <c r="H85" s="220">
        <v>1</v>
      </c>
      <c r="I85" s="221"/>
      <c r="J85" s="222">
        <f>ROUND(I85*H85,2)</f>
        <v>0</v>
      </c>
      <c r="K85" s="218" t="s">
        <v>19</v>
      </c>
      <c r="L85" s="46"/>
      <c r="M85" s="223" t="s">
        <v>19</v>
      </c>
      <c r="N85" s="224" t="s">
        <v>47</v>
      </c>
      <c r="O85" s="86"/>
      <c r="P85" s="225">
        <f>O85*H85</f>
        <v>0</v>
      </c>
      <c r="Q85" s="225">
        <v>0</v>
      </c>
      <c r="R85" s="225">
        <f>Q85*H85</f>
        <v>0</v>
      </c>
      <c r="S85" s="225">
        <v>0</v>
      </c>
      <c r="T85" s="225">
        <f>S85*H85</f>
        <v>0</v>
      </c>
      <c r="U85" s="226" t="s">
        <v>19</v>
      </c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R85" s="227" t="s">
        <v>103</v>
      </c>
      <c r="AT85" s="227" t="s">
        <v>337</v>
      </c>
      <c r="AU85" s="227" t="s">
        <v>83</v>
      </c>
      <c r="AY85" s="19" t="s">
        <v>335</v>
      </c>
      <c r="BE85" s="228">
        <f>IF(N85="základní",J85,0)</f>
        <v>0</v>
      </c>
      <c r="BF85" s="228">
        <f>IF(N85="snížená",J85,0)</f>
        <v>0</v>
      </c>
      <c r="BG85" s="228">
        <f>IF(N85="zákl. přenesená",J85,0)</f>
        <v>0</v>
      </c>
      <c r="BH85" s="228">
        <f>IF(N85="sníž. přenesená",J85,0)</f>
        <v>0</v>
      </c>
      <c r="BI85" s="228">
        <f>IF(N85="nulová",J85,0)</f>
        <v>0</v>
      </c>
      <c r="BJ85" s="19" t="s">
        <v>83</v>
      </c>
      <c r="BK85" s="228">
        <f>ROUND(I85*H85,2)</f>
        <v>0</v>
      </c>
      <c r="BL85" s="19" t="s">
        <v>103</v>
      </c>
      <c r="BM85" s="227" t="s">
        <v>7358</v>
      </c>
    </row>
    <row r="86" s="2" customFormat="1">
      <c r="A86" s="40"/>
      <c r="B86" s="41"/>
      <c r="C86" s="42"/>
      <c r="D86" s="229" t="s">
        <v>343</v>
      </c>
      <c r="E86" s="42"/>
      <c r="F86" s="230" t="s">
        <v>7357</v>
      </c>
      <c r="G86" s="42"/>
      <c r="H86" s="42"/>
      <c r="I86" s="231"/>
      <c r="J86" s="42"/>
      <c r="K86" s="42"/>
      <c r="L86" s="46"/>
      <c r="M86" s="232"/>
      <c r="N86" s="233"/>
      <c r="O86" s="86"/>
      <c r="P86" s="86"/>
      <c r="Q86" s="86"/>
      <c r="R86" s="86"/>
      <c r="S86" s="86"/>
      <c r="T86" s="86"/>
      <c r="U86" s="87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T86" s="19" t="s">
        <v>343</v>
      </c>
      <c r="AU86" s="19" t="s">
        <v>83</v>
      </c>
    </row>
    <row r="87" s="2" customFormat="1">
      <c r="A87" s="40"/>
      <c r="B87" s="41"/>
      <c r="C87" s="42"/>
      <c r="D87" s="229" t="s">
        <v>928</v>
      </c>
      <c r="E87" s="42"/>
      <c r="F87" s="289" t="s">
        <v>7359</v>
      </c>
      <c r="G87" s="42"/>
      <c r="H87" s="42"/>
      <c r="I87" s="231"/>
      <c r="J87" s="42"/>
      <c r="K87" s="42"/>
      <c r="L87" s="46"/>
      <c r="M87" s="232"/>
      <c r="N87" s="233"/>
      <c r="O87" s="86"/>
      <c r="P87" s="86"/>
      <c r="Q87" s="86"/>
      <c r="R87" s="86"/>
      <c r="S87" s="86"/>
      <c r="T87" s="86"/>
      <c r="U87" s="87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T87" s="19" t="s">
        <v>928</v>
      </c>
      <c r="AU87" s="19" t="s">
        <v>83</v>
      </c>
    </row>
    <row r="88" s="2" customFormat="1" ht="16.5" customHeight="1">
      <c r="A88" s="40"/>
      <c r="B88" s="41"/>
      <c r="C88" s="216" t="s">
        <v>99</v>
      </c>
      <c r="D88" s="216" t="s">
        <v>337</v>
      </c>
      <c r="E88" s="217" t="s">
        <v>7360</v>
      </c>
      <c r="F88" s="218" t="s">
        <v>7361</v>
      </c>
      <c r="G88" s="219" t="s">
        <v>666</v>
      </c>
      <c r="H88" s="220">
        <v>1</v>
      </c>
      <c r="I88" s="221"/>
      <c r="J88" s="222">
        <f>ROUND(I88*H88,2)</f>
        <v>0</v>
      </c>
      <c r="K88" s="218" t="s">
        <v>19</v>
      </c>
      <c r="L88" s="46"/>
      <c r="M88" s="223" t="s">
        <v>19</v>
      </c>
      <c r="N88" s="224" t="s">
        <v>47</v>
      </c>
      <c r="O88" s="86"/>
      <c r="P88" s="225">
        <f>O88*H88</f>
        <v>0</v>
      </c>
      <c r="Q88" s="225">
        <v>0</v>
      </c>
      <c r="R88" s="225">
        <f>Q88*H88</f>
        <v>0</v>
      </c>
      <c r="S88" s="225">
        <v>0</v>
      </c>
      <c r="T88" s="225">
        <f>S88*H88</f>
        <v>0</v>
      </c>
      <c r="U88" s="226" t="s">
        <v>19</v>
      </c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R88" s="227" t="s">
        <v>103</v>
      </c>
      <c r="AT88" s="227" t="s">
        <v>337</v>
      </c>
      <c r="AU88" s="227" t="s">
        <v>83</v>
      </c>
      <c r="AY88" s="19" t="s">
        <v>335</v>
      </c>
      <c r="BE88" s="228">
        <f>IF(N88="základní",J88,0)</f>
        <v>0</v>
      </c>
      <c r="BF88" s="228">
        <f>IF(N88="snížená",J88,0)</f>
        <v>0</v>
      </c>
      <c r="BG88" s="228">
        <f>IF(N88="zákl. přenesená",J88,0)</f>
        <v>0</v>
      </c>
      <c r="BH88" s="228">
        <f>IF(N88="sníž. přenesená",J88,0)</f>
        <v>0</v>
      </c>
      <c r="BI88" s="228">
        <f>IF(N88="nulová",J88,0)</f>
        <v>0</v>
      </c>
      <c r="BJ88" s="19" t="s">
        <v>83</v>
      </c>
      <c r="BK88" s="228">
        <f>ROUND(I88*H88,2)</f>
        <v>0</v>
      </c>
      <c r="BL88" s="19" t="s">
        <v>103</v>
      </c>
      <c r="BM88" s="227" t="s">
        <v>7362</v>
      </c>
    </row>
    <row r="89" s="2" customFormat="1">
      <c r="A89" s="40"/>
      <c r="B89" s="41"/>
      <c r="C89" s="42"/>
      <c r="D89" s="229" t="s">
        <v>343</v>
      </c>
      <c r="E89" s="42"/>
      <c r="F89" s="230" t="s">
        <v>7361</v>
      </c>
      <c r="G89" s="42"/>
      <c r="H89" s="42"/>
      <c r="I89" s="231"/>
      <c r="J89" s="42"/>
      <c r="K89" s="42"/>
      <c r="L89" s="46"/>
      <c r="M89" s="232"/>
      <c r="N89" s="233"/>
      <c r="O89" s="86"/>
      <c r="P89" s="86"/>
      <c r="Q89" s="86"/>
      <c r="R89" s="86"/>
      <c r="S89" s="86"/>
      <c r="T89" s="86"/>
      <c r="U89" s="87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T89" s="19" t="s">
        <v>343</v>
      </c>
      <c r="AU89" s="19" t="s">
        <v>83</v>
      </c>
    </row>
    <row r="90" s="2" customFormat="1">
      <c r="A90" s="40"/>
      <c r="B90" s="41"/>
      <c r="C90" s="42"/>
      <c r="D90" s="229" t="s">
        <v>928</v>
      </c>
      <c r="E90" s="42"/>
      <c r="F90" s="289" t="s">
        <v>7363</v>
      </c>
      <c r="G90" s="42"/>
      <c r="H90" s="42"/>
      <c r="I90" s="231"/>
      <c r="J90" s="42"/>
      <c r="K90" s="42"/>
      <c r="L90" s="46"/>
      <c r="M90" s="232"/>
      <c r="N90" s="233"/>
      <c r="O90" s="86"/>
      <c r="P90" s="86"/>
      <c r="Q90" s="86"/>
      <c r="R90" s="86"/>
      <c r="S90" s="86"/>
      <c r="T90" s="86"/>
      <c r="U90" s="87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T90" s="19" t="s">
        <v>928</v>
      </c>
      <c r="AU90" s="19" t="s">
        <v>83</v>
      </c>
    </row>
    <row r="91" s="2" customFormat="1" ht="16.5" customHeight="1">
      <c r="A91" s="40"/>
      <c r="B91" s="41"/>
      <c r="C91" s="216" t="s">
        <v>434</v>
      </c>
      <c r="D91" s="216" t="s">
        <v>337</v>
      </c>
      <c r="E91" s="217" t="s">
        <v>7364</v>
      </c>
      <c r="F91" s="218" t="s">
        <v>7365</v>
      </c>
      <c r="G91" s="219" t="s">
        <v>618</v>
      </c>
      <c r="H91" s="220">
        <v>45</v>
      </c>
      <c r="I91" s="221"/>
      <c r="J91" s="222">
        <f>ROUND(I91*H91,2)</f>
        <v>0</v>
      </c>
      <c r="K91" s="218" t="s">
        <v>19</v>
      </c>
      <c r="L91" s="46"/>
      <c r="M91" s="223" t="s">
        <v>19</v>
      </c>
      <c r="N91" s="224" t="s">
        <v>47</v>
      </c>
      <c r="O91" s="86"/>
      <c r="P91" s="225">
        <f>O91*H91</f>
        <v>0</v>
      </c>
      <c r="Q91" s="225">
        <v>0</v>
      </c>
      <c r="R91" s="225">
        <f>Q91*H91</f>
        <v>0</v>
      </c>
      <c r="S91" s="225">
        <v>0</v>
      </c>
      <c r="T91" s="225">
        <f>S91*H91</f>
        <v>0</v>
      </c>
      <c r="U91" s="226" t="s">
        <v>19</v>
      </c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R91" s="227" t="s">
        <v>103</v>
      </c>
      <c r="AT91" s="227" t="s">
        <v>337</v>
      </c>
      <c r="AU91" s="227" t="s">
        <v>83</v>
      </c>
      <c r="AY91" s="19" t="s">
        <v>335</v>
      </c>
      <c r="BE91" s="228">
        <f>IF(N91="základní",J91,0)</f>
        <v>0</v>
      </c>
      <c r="BF91" s="228">
        <f>IF(N91="snížená",J91,0)</f>
        <v>0</v>
      </c>
      <c r="BG91" s="228">
        <f>IF(N91="zákl. přenesená",J91,0)</f>
        <v>0</v>
      </c>
      <c r="BH91" s="228">
        <f>IF(N91="sníž. přenesená",J91,0)</f>
        <v>0</v>
      </c>
      <c r="BI91" s="228">
        <f>IF(N91="nulová",J91,0)</f>
        <v>0</v>
      </c>
      <c r="BJ91" s="19" t="s">
        <v>83</v>
      </c>
      <c r="BK91" s="228">
        <f>ROUND(I91*H91,2)</f>
        <v>0</v>
      </c>
      <c r="BL91" s="19" t="s">
        <v>103</v>
      </c>
      <c r="BM91" s="227" t="s">
        <v>7366</v>
      </c>
    </row>
    <row r="92" s="2" customFormat="1">
      <c r="A92" s="40"/>
      <c r="B92" s="41"/>
      <c r="C92" s="42"/>
      <c r="D92" s="229" t="s">
        <v>343</v>
      </c>
      <c r="E92" s="42"/>
      <c r="F92" s="230" t="s">
        <v>7365</v>
      </c>
      <c r="G92" s="42"/>
      <c r="H92" s="42"/>
      <c r="I92" s="231"/>
      <c r="J92" s="42"/>
      <c r="K92" s="42"/>
      <c r="L92" s="46"/>
      <c r="M92" s="232"/>
      <c r="N92" s="233"/>
      <c r="O92" s="86"/>
      <c r="P92" s="86"/>
      <c r="Q92" s="86"/>
      <c r="R92" s="86"/>
      <c r="S92" s="86"/>
      <c r="T92" s="86"/>
      <c r="U92" s="87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T92" s="19" t="s">
        <v>343</v>
      </c>
      <c r="AU92" s="19" t="s">
        <v>83</v>
      </c>
    </row>
    <row r="93" s="2" customFormat="1">
      <c r="A93" s="40"/>
      <c r="B93" s="41"/>
      <c r="C93" s="42"/>
      <c r="D93" s="229" t="s">
        <v>928</v>
      </c>
      <c r="E93" s="42"/>
      <c r="F93" s="289" t="s">
        <v>7367</v>
      </c>
      <c r="G93" s="42"/>
      <c r="H93" s="42"/>
      <c r="I93" s="231"/>
      <c r="J93" s="42"/>
      <c r="K93" s="42"/>
      <c r="L93" s="46"/>
      <c r="M93" s="232"/>
      <c r="N93" s="233"/>
      <c r="O93" s="86"/>
      <c r="P93" s="86"/>
      <c r="Q93" s="86"/>
      <c r="R93" s="86"/>
      <c r="S93" s="86"/>
      <c r="T93" s="86"/>
      <c r="U93" s="87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T93" s="19" t="s">
        <v>928</v>
      </c>
      <c r="AU93" s="19" t="s">
        <v>83</v>
      </c>
    </row>
    <row r="94" s="2" customFormat="1" ht="16.5" customHeight="1">
      <c r="A94" s="40"/>
      <c r="B94" s="41"/>
      <c r="C94" s="216" t="s">
        <v>420</v>
      </c>
      <c r="D94" s="216" t="s">
        <v>337</v>
      </c>
      <c r="E94" s="217" t="s">
        <v>7368</v>
      </c>
      <c r="F94" s="218" t="s">
        <v>7369</v>
      </c>
      <c r="G94" s="219" t="s">
        <v>618</v>
      </c>
      <c r="H94" s="220">
        <v>5</v>
      </c>
      <c r="I94" s="221"/>
      <c r="J94" s="222">
        <f>ROUND(I94*H94,2)</f>
        <v>0</v>
      </c>
      <c r="K94" s="218" t="s">
        <v>19</v>
      </c>
      <c r="L94" s="46"/>
      <c r="M94" s="223" t="s">
        <v>19</v>
      </c>
      <c r="N94" s="224" t="s">
        <v>47</v>
      </c>
      <c r="O94" s="86"/>
      <c r="P94" s="225">
        <f>O94*H94</f>
        <v>0</v>
      </c>
      <c r="Q94" s="225">
        <v>0</v>
      </c>
      <c r="R94" s="225">
        <f>Q94*H94</f>
        <v>0</v>
      </c>
      <c r="S94" s="225">
        <v>0</v>
      </c>
      <c r="T94" s="225">
        <f>S94*H94</f>
        <v>0</v>
      </c>
      <c r="U94" s="226" t="s">
        <v>19</v>
      </c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R94" s="227" t="s">
        <v>103</v>
      </c>
      <c r="AT94" s="227" t="s">
        <v>337</v>
      </c>
      <c r="AU94" s="227" t="s">
        <v>83</v>
      </c>
      <c r="AY94" s="19" t="s">
        <v>335</v>
      </c>
      <c r="BE94" s="228">
        <f>IF(N94="základní",J94,0)</f>
        <v>0</v>
      </c>
      <c r="BF94" s="228">
        <f>IF(N94="snížená",J94,0)</f>
        <v>0</v>
      </c>
      <c r="BG94" s="228">
        <f>IF(N94="zákl. přenesená",J94,0)</f>
        <v>0</v>
      </c>
      <c r="BH94" s="228">
        <f>IF(N94="sníž. přenesená",J94,0)</f>
        <v>0</v>
      </c>
      <c r="BI94" s="228">
        <f>IF(N94="nulová",J94,0)</f>
        <v>0</v>
      </c>
      <c r="BJ94" s="19" t="s">
        <v>83</v>
      </c>
      <c r="BK94" s="228">
        <f>ROUND(I94*H94,2)</f>
        <v>0</v>
      </c>
      <c r="BL94" s="19" t="s">
        <v>103</v>
      </c>
      <c r="BM94" s="227" t="s">
        <v>7370</v>
      </c>
    </row>
    <row r="95" s="2" customFormat="1">
      <c r="A95" s="40"/>
      <c r="B95" s="41"/>
      <c r="C95" s="42"/>
      <c r="D95" s="229" t="s">
        <v>343</v>
      </c>
      <c r="E95" s="42"/>
      <c r="F95" s="230" t="s">
        <v>7369</v>
      </c>
      <c r="G95" s="42"/>
      <c r="H95" s="42"/>
      <c r="I95" s="231"/>
      <c r="J95" s="42"/>
      <c r="K95" s="42"/>
      <c r="L95" s="46"/>
      <c r="M95" s="232"/>
      <c r="N95" s="233"/>
      <c r="O95" s="86"/>
      <c r="P95" s="86"/>
      <c r="Q95" s="86"/>
      <c r="R95" s="86"/>
      <c r="S95" s="86"/>
      <c r="T95" s="86"/>
      <c r="U95" s="87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T95" s="19" t="s">
        <v>343</v>
      </c>
      <c r="AU95" s="19" t="s">
        <v>83</v>
      </c>
    </row>
    <row r="96" s="2" customFormat="1">
      <c r="A96" s="40"/>
      <c r="B96" s="41"/>
      <c r="C96" s="42"/>
      <c r="D96" s="229" t="s">
        <v>928</v>
      </c>
      <c r="E96" s="42"/>
      <c r="F96" s="289" t="s">
        <v>7367</v>
      </c>
      <c r="G96" s="42"/>
      <c r="H96" s="42"/>
      <c r="I96" s="231"/>
      <c r="J96" s="42"/>
      <c r="K96" s="42"/>
      <c r="L96" s="46"/>
      <c r="M96" s="232"/>
      <c r="N96" s="233"/>
      <c r="O96" s="86"/>
      <c r="P96" s="86"/>
      <c r="Q96" s="86"/>
      <c r="R96" s="86"/>
      <c r="S96" s="86"/>
      <c r="T96" s="86"/>
      <c r="U96" s="87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T96" s="19" t="s">
        <v>928</v>
      </c>
      <c r="AU96" s="19" t="s">
        <v>83</v>
      </c>
    </row>
    <row r="97" s="2" customFormat="1" ht="16.5" customHeight="1">
      <c r="A97" s="40"/>
      <c r="B97" s="41"/>
      <c r="C97" s="216" t="s">
        <v>428</v>
      </c>
      <c r="D97" s="216" t="s">
        <v>337</v>
      </c>
      <c r="E97" s="217" t="s">
        <v>7371</v>
      </c>
      <c r="F97" s="218" t="s">
        <v>7372</v>
      </c>
      <c r="G97" s="219" t="s">
        <v>618</v>
      </c>
      <c r="H97" s="220">
        <v>45</v>
      </c>
      <c r="I97" s="221"/>
      <c r="J97" s="222">
        <f>ROUND(I97*H97,2)</f>
        <v>0</v>
      </c>
      <c r="K97" s="218" t="s">
        <v>19</v>
      </c>
      <c r="L97" s="46"/>
      <c r="M97" s="223" t="s">
        <v>19</v>
      </c>
      <c r="N97" s="224" t="s">
        <v>47</v>
      </c>
      <c r="O97" s="86"/>
      <c r="P97" s="225">
        <f>O97*H97</f>
        <v>0</v>
      </c>
      <c r="Q97" s="225">
        <v>0</v>
      </c>
      <c r="R97" s="225">
        <f>Q97*H97</f>
        <v>0</v>
      </c>
      <c r="S97" s="225">
        <v>0</v>
      </c>
      <c r="T97" s="225">
        <f>S97*H97</f>
        <v>0</v>
      </c>
      <c r="U97" s="226" t="s">
        <v>19</v>
      </c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R97" s="227" t="s">
        <v>103</v>
      </c>
      <c r="AT97" s="227" t="s">
        <v>337</v>
      </c>
      <c r="AU97" s="227" t="s">
        <v>83</v>
      </c>
      <c r="AY97" s="19" t="s">
        <v>335</v>
      </c>
      <c r="BE97" s="228">
        <f>IF(N97="základní",J97,0)</f>
        <v>0</v>
      </c>
      <c r="BF97" s="228">
        <f>IF(N97="snížená",J97,0)</f>
        <v>0</v>
      </c>
      <c r="BG97" s="228">
        <f>IF(N97="zákl. přenesená",J97,0)</f>
        <v>0</v>
      </c>
      <c r="BH97" s="228">
        <f>IF(N97="sníž. přenesená",J97,0)</f>
        <v>0</v>
      </c>
      <c r="BI97" s="228">
        <f>IF(N97="nulová",J97,0)</f>
        <v>0</v>
      </c>
      <c r="BJ97" s="19" t="s">
        <v>83</v>
      </c>
      <c r="BK97" s="228">
        <f>ROUND(I97*H97,2)</f>
        <v>0</v>
      </c>
      <c r="BL97" s="19" t="s">
        <v>103</v>
      </c>
      <c r="BM97" s="227" t="s">
        <v>7373</v>
      </c>
    </row>
    <row r="98" s="2" customFormat="1">
      <c r="A98" s="40"/>
      <c r="B98" s="41"/>
      <c r="C98" s="42"/>
      <c r="D98" s="229" t="s">
        <v>343</v>
      </c>
      <c r="E98" s="42"/>
      <c r="F98" s="230" t="s">
        <v>7372</v>
      </c>
      <c r="G98" s="42"/>
      <c r="H98" s="42"/>
      <c r="I98" s="231"/>
      <c r="J98" s="42"/>
      <c r="K98" s="42"/>
      <c r="L98" s="46"/>
      <c r="M98" s="232"/>
      <c r="N98" s="233"/>
      <c r="O98" s="86"/>
      <c r="P98" s="86"/>
      <c r="Q98" s="86"/>
      <c r="R98" s="86"/>
      <c r="S98" s="86"/>
      <c r="T98" s="86"/>
      <c r="U98" s="87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T98" s="19" t="s">
        <v>343</v>
      </c>
      <c r="AU98" s="19" t="s">
        <v>83</v>
      </c>
    </row>
    <row r="99" s="2" customFormat="1">
      <c r="A99" s="40"/>
      <c r="B99" s="41"/>
      <c r="C99" s="42"/>
      <c r="D99" s="229" t="s">
        <v>928</v>
      </c>
      <c r="E99" s="42"/>
      <c r="F99" s="289" t="s">
        <v>7367</v>
      </c>
      <c r="G99" s="42"/>
      <c r="H99" s="42"/>
      <c r="I99" s="231"/>
      <c r="J99" s="42"/>
      <c r="K99" s="42"/>
      <c r="L99" s="46"/>
      <c r="M99" s="232"/>
      <c r="N99" s="233"/>
      <c r="O99" s="86"/>
      <c r="P99" s="86"/>
      <c r="Q99" s="86"/>
      <c r="R99" s="86"/>
      <c r="S99" s="86"/>
      <c r="T99" s="86"/>
      <c r="U99" s="87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T99" s="19" t="s">
        <v>928</v>
      </c>
      <c r="AU99" s="19" t="s">
        <v>83</v>
      </c>
    </row>
    <row r="100" s="2" customFormat="1" ht="24.15" customHeight="1">
      <c r="A100" s="40"/>
      <c r="B100" s="41"/>
      <c r="C100" s="216" t="s">
        <v>377</v>
      </c>
      <c r="D100" s="216" t="s">
        <v>337</v>
      </c>
      <c r="E100" s="217" t="s">
        <v>7374</v>
      </c>
      <c r="F100" s="218" t="s">
        <v>7375</v>
      </c>
      <c r="G100" s="219" t="s">
        <v>618</v>
      </c>
      <c r="H100" s="220">
        <v>45</v>
      </c>
      <c r="I100" s="221"/>
      <c r="J100" s="222">
        <f>ROUND(I100*H100,2)</f>
        <v>0</v>
      </c>
      <c r="K100" s="218" t="s">
        <v>19</v>
      </c>
      <c r="L100" s="46"/>
      <c r="M100" s="223" t="s">
        <v>19</v>
      </c>
      <c r="N100" s="224" t="s">
        <v>47</v>
      </c>
      <c r="O100" s="86"/>
      <c r="P100" s="225">
        <f>O100*H100</f>
        <v>0</v>
      </c>
      <c r="Q100" s="225">
        <v>0</v>
      </c>
      <c r="R100" s="225">
        <f>Q100*H100</f>
        <v>0</v>
      </c>
      <c r="S100" s="225">
        <v>0</v>
      </c>
      <c r="T100" s="225">
        <f>S100*H100</f>
        <v>0</v>
      </c>
      <c r="U100" s="226" t="s">
        <v>19</v>
      </c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R100" s="227" t="s">
        <v>103</v>
      </c>
      <c r="AT100" s="227" t="s">
        <v>337</v>
      </c>
      <c r="AU100" s="227" t="s">
        <v>83</v>
      </c>
      <c r="AY100" s="19" t="s">
        <v>335</v>
      </c>
      <c r="BE100" s="228">
        <f>IF(N100="základní",J100,0)</f>
        <v>0</v>
      </c>
      <c r="BF100" s="228">
        <f>IF(N100="snížená",J100,0)</f>
        <v>0</v>
      </c>
      <c r="BG100" s="228">
        <f>IF(N100="zákl. přenesená",J100,0)</f>
        <v>0</v>
      </c>
      <c r="BH100" s="228">
        <f>IF(N100="sníž. přenesená",J100,0)</f>
        <v>0</v>
      </c>
      <c r="BI100" s="228">
        <f>IF(N100="nulová",J100,0)</f>
        <v>0</v>
      </c>
      <c r="BJ100" s="19" t="s">
        <v>83</v>
      </c>
      <c r="BK100" s="228">
        <f>ROUND(I100*H100,2)</f>
        <v>0</v>
      </c>
      <c r="BL100" s="19" t="s">
        <v>103</v>
      </c>
      <c r="BM100" s="227" t="s">
        <v>7376</v>
      </c>
    </row>
    <row r="101" s="2" customFormat="1">
      <c r="A101" s="40"/>
      <c r="B101" s="41"/>
      <c r="C101" s="42"/>
      <c r="D101" s="229" t="s">
        <v>343</v>
      </c>
      <c r="E101" s="42"/>
      <c r="F101" s="230" t="s">
        <v>7375</v>
      </c>
      <c r="G101" s="42"/>
      <c r="H101" s="42"/>
      <c r="I101" s="231"/>
      <c r="J101" s="42"/>
      <c r="K101" s="42"/>
      <c r="L101" s="46"/>
      <c r="M101" s="232"/>
      <c r="N101" s="233"/>
      <c r="O101" s="86"/>
      <c r="P101" s="86"/>
      <c r="Q101" s="86"/>
      <c r="R101" s="86"/>
      <c r="S101" s="86"/>
      <c r="T101" s="86"/>
      <c r="U101" s="87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T101" s="19" t="s">
        <v>343</v>
      </c>
      <c r="AU101" s="19" t="s">
        <v>83</v>
      </c>
    </row>
    <row r="102" s="2" customFormat="1">
      <c r="A102" s="40"/>
      <c r="B102" s="41"/>
      <c r="C102" s="42"/>
      <c r="D102" s="229" t="s">
        <v>928</v>
      </c>
      <c r="E102" s="42"/>
      <c r="F102" s="289" t="s">
        <v>7377</v>
      </c>
      <c r="G102" s="42"/>
      <c r="H102" s="42"/>
      <c r="I102" s="231"/>
      <c r="J102" s="42"/>
      <c r="K102" s="42"/>
      <c r="L102" s="46"/>
      <c r="M102" s="232"/>
      <c r="N102" s="233"/>
      <c r="O102" s="86"/>
      <c r="P102" s="86"/>
      <c r="Q102" s="86"/>
      <c r="R102" s="86"/>
      <c r="S102" s="86"/>
      <c r="T102" s="86"/>
      <c r="U102" s="87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T102" s="19" t="s">
        <v>928</v>
      </c>
      <c r="AU102" s="19" t="s">
        <v>83</v>
      </c>
    </row>
    <row r="103" s="2" customFormat="1" ht="16.5" customHeight="1">
      <c r="A103" s="40"/>
      <c r="B103" s="41"/>
      <c r="C103" s="216" t="s">
        <v>369</v>
      </c>
      <c r="D103" s="216" t="s">
        <v>337</v>
      </c>
      <c r="E103" s="217" t="s">
        <v>7378</v>
      </c>
      <c r="F103" s="218" t="s">
        <v>7379</v>
      </c>
      <c r="G103" s="219" t="s">
        <v>618</v>
      </c>
      <c r="H103" s="220">
        <v>8</v>
      </c>
      <c r="I103" s="221"/>
      <c r="J103" s="222">
        <f>ROUND(I103*H103,2)</f>
        <v>0</v>
      </c>
      <c r="K103" s="218" t="s">
        <v>19</v>
      </c>
      <c r="L103" s="46"/>
      <c r="M103" s="223" t="s">
        <v>19</v>
      </c>
      <c r="N103" s="224" t="s">
        <v>47</v>
      </c>
      <c r="O103" s="86"/>
      <c r="P103" s="225">
        <f>O103*H103</f>
        <v>0</v>
      </c>
      <c r="Q103" s="225">
        <v>0</v>
      </c>
      <c r="R103" s="225">
        <f>Q103*H103</f>
        <v>0</v>
      </c>
      <c r="S103" s="225">
        <v>0</v>
      </c>
      <c r="T103" s="225">
        <f>S103*H103</f>
        <v>0</v>
      </c>
      <c r="U103" s="226" t="s">
        <v>19</v>
      </c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R103" s="227" t="s">
        <v>103</v>
      </c>
      <c r="AT103" s="227" t="s">
        <v>337</v>
      </c>
      <c r="AU103" s="227" t="s">
        <v>83</v>
      </c>
      <c r="AY103" s="19" t="s">
        <v>335</v>
      </c>
      <c r="BE103" s="228">
        <f>IF(N103="základní",J103,0)</f>
        <v>0</v>
      </c>
      <c r="BF103" s="228">
        <f>IF(N103="snížená",J103,0)</f>
        <v>0</v>
      </c>
      <c r="BG103" s="228">
        <f>IF(N103="zákl. přenesená",J103,0)</f>
        <v>0</v>
      </c>
      <c r="BH103" s="228">
        <f>IF(N103="sníž. přenesená",J103,0)</f>
        <v>0</v>
      </c>
      <c r="BI103" s="228">
        <f>IF(N103="nulová",J103,0)</f>
        <v>0</v>
      </c>
      <c r="BJ103" s="19" t="s">
        <v>83</v>
      </c>
      <c r="BK103" s="228">
        <f>ROUND(I103*H103,2)</f>
        <v>0</v>
      </c>
      <c r="BL103" s="19" t="s">
        <v>103</v>
      </c>
      <c r="BM103" s="227" t="s">
        <v>7380</v>
      </c>
    </row>
    <row r="104" s="2" customFormat="1">
      <c r="A104" s="40"/>
      <c r="B104" s="41"/>
      <c r="C104" s="42"/>
      <c r="D104" s="229" t="s">
        <v>343</v>
      </c>
      <c r="E104" s="42"/>
      <c r="F104" s="230" t="s">
        <v>7379</v>
      </c>
      <c r="G104" s="42"/>
      <c r="H104" s="42"/>
      <c r="I104" s="231"/>
      <c r="J104" s="42"/>
      <c r="K104" s="42"/>
      <c r="L104" s="46"/>
      <c r="M104" s="232"/>
      <c r="N104" s="233"/>
      <c r="O104" s="86"/>
      <c r="P104" s="86"/>
      <c r="Q104" s="86"/>
      <c r="R104" s="86"/>
      <c r="S104" s="86"/>
      <c r="T104" s="86"/>
      <c r="U104" s="87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T104" s="19" t="s">
        <v>343</v>
      </c>
      <c r="AU104" s="19" t="s">
        <v>83</v>
      </c>
    </row>
    <row r="105" s="2" customFormat="1" ht="16.5" customHeight="1">
      <c r="A105" s="40"/>
      <c r="B105" s="41"/>
      <c r="C105" s="216" t="s">
        <v>405</v>
      </c>
      <c r="D105" s="216" t="s">
        <v>337</v>
      </c>
      <c r="E105" s="217" t="s">
        <v>7381</v>
      </c>
      <c r="F105" s="218" t="s">
        <v>7382</v>
      </c>
      <c r="G105" s="219" t="s">
        <v>618</v>
      </c>
      <c r="H105" s="220">
        <v>10</v>
      </c>
      <c r="I105" s="221"/>
      <c r="J105" s="222">
        <f>ROUND(I105*H105,2)</f>
        <v>0</v>
      </c>
      <c r="K105" s="218" t="s">
        <v>19</v>
      </c>
      <c r="L105" s="46"/>
      <c r="M105" s="223" t="s">
        <v>19</v>
      </c>
      <c r="N105" s="224" t="s">
        <v>47</v>
      </c>
      <c r="O105" s="86"/>
      <c r="P105" s="225">
        <f>O105*H105</f>
        <v>0</v>
      </c>
      <c r="Q105" s="225">
        <v>0</v>
      </c>
      <c r="R105" s="225">
        <f>Q105*H105</f>
        <v>0</v>
      </c>
      <c r="S105" s="225">
        <v>0</v>
      </c>
      <c r="T105" s="225">
        <f>S105*H105</f>
        <v>0</v>
      </c>
      <c r="U105" s="226" t="s">
        <v>19</v>
      </c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R105" s="227" t="s">
        <v>103</v>
      </c>
      <c r="AT105" s="227" t="s">
        <v>337</v>
      </c>
      <c r="AU105" s="227" t="s">
        <v>83</v>
      </c>
      <c r="AY105" s="19" t="s">
        <v>335</v>
      </c>
      <c r="BE105" s="228">
        <f>IF(N105="základní",J105,0)</f>
        <v>0</v>
      </c>
      <c r="BF105" s="228">
        <f>IF(N105="snížená",J105,0)</f>
        <v>0</v>
      </c>
      <c r="BG105" s="228">
        <f>IF(N105="zákl. přenesená",J105,0)</f>
        <v>0</v>
      </c>
      <c r="BH105" s="228">
        <f>IF(N105="sníž. přenesená",J105,0)</f>
        <v>0</v>
      </c>
      <c r="BI105" s="228">
        <f>IF(N105="nulová",J105,0)</f>
        <v>0</v>
      </c>
      <c r="BJ105" s="19" t="s">
        <v>83</v>
      </c>
      <c r="BK105" s="228">
        <f>ROUND(I105*H105,2)</f>
        <v>0</v>
      </c>
      <c r="BL105" s="19" t="s">
        <v>103</v>
      </c>
      <c r="BM105" s="227" t="s">
        <v>7383</v>
      </c>
    </row>
    <row r="106" s="2" customFormat="1">
      <c r="A106" s="40"/>
      <c r="B106" s="41"/>
      <c r="C106" s="42"/>
      <c r="D106" s="229" t="s">
        <v>343</v>
      </c>
      <c r="E106" s="42"/>
      <c r="F106" s="230" t="s">
        <v>7384</v>
      </c>
      <c r="G106" s="42"/>
      <c r="H106" s="42"/>
      <c r="I106" s="231"/>
      <c r="J106" s="42"/>
      <c r="K106" s="42"/>
      <c r="L106" s="46"/>
      <c r="M106" s="232"/>
      <c r="N106" s="233"/>
      <c r="O106" s="86"/>
      <c r="P106" s="86"/>
      <c r="Q106" s="86"/>
      <c r="R106" s="86"/>
      <c r="S106" s="86"/>
      <c r="T106" s="86"/>
      <c r="U106" s="87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T106" s="19" t="s">
        <v>343</v>
      </c>
      <c r="AU106" s="19" t="s">
        <v>83</v>
      </c>
    </row>
    <row r="107" s="2" customFormat="1">
      <c r="A107" s="40"/>
      <c r="B107" s="41"/>
      <c r="C107" s="42"/>
      <c r="D107" s="229" t="s">
        <v>928</v>
      </c>
      <c r="E107" s="42"/>
      <c r="F107" s="289" t="s">
        <v>7385</v>
      </c>
      <c r="G107" s="42"/>
      <c r="H107" s="42"/>
      <c r="I107" s="231"/>
      <c r="J107" s="42"/>
      <c r="K107" s="42"/>
      <c r="L107" s="46"/>
      <c r="M107" s="232"/>
      <c r="N107" s="233"/>
      <c r="O107" s="86"/>
      <c r="P107" s="86"/>
      <c r="Q107" s="86"/>
      <c r="R107" s="86"/>
      <c r="S107" s="86"/>
      <c r="T107" s="86"/>
      <c r="U107" s="87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T107" s="19" t="s">
        <v>928</v>
      </c>
      <c r="AU107" s="19" t="s">
        <v>83</v>
      </c>
    </row>
    <row r="108" s="2" customFormat="1" ht="16.5" customHeight="1">
      <c r="A108" s="40"/>
      <c r="B108" s="41"/>
      <c r="C108" s="216" t="s">
        <v>412</v>
      </c>
      <c r="D108" s="216" t="s">
        <v>337</v>
      </c>
      <c r="E108" s="217" t="s">
        <v>7386</v>
      </c>
      <c r="F108" s="218" t="s">
        <v>7387</v>
      </c>
      <c r="G108" s="219" t="s">
        <v>666</v>
      </c>
      <c r="H108" s="220">
        <v>2</v>
      </c>
      <c r="I108" s="221"/>
      <c r="J108" s="222">
        <f>ROUND(I108*H108,2)</f>
        <v>0</v>
      </c>
      <c r="K108" s="218" t="s">
        <v>19</v>
      </c>
      <c r="L108" s="46"/>
      <c r="M108" s="223" t="s">
        <v>19</v>
      </c>
      <c r="N108" s="224" t="s">
        <v>47</v>
      </c>
      <c r="O108" s="86"/>
      <c r="P108" s="225">
        <f>O108*H108</f>
        <v>0</v>
      </c>
      <c r="Q108" s="225">
        <v>0</v>
      </c>
      <c r="R108" s="225">
        <f>Q108*H108</f>
        <v>0</v>
      </c>
      <c r="S108" s="225">
        <v>0</v>
      </c>
      <c r="T108" s="225">
        <f>S108*H108</f>
        <v>0</v>
      </c>
      <c r="U108" s="226" t="s">
        <v>19</v>
      </c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R108" s="227" t="s">
        <v>103</v>
      </c>
      <c r="AT108" s="227" t="s">
        <v>337</v>
      </c>
      <c r="AU108" s="227" t="s">
        <v>83</v>
      </c>
      <c r="AY108" s="19" t="s">
        <v>335</v>
      </c>
      <c r="BE108" s="228">
        <f>IF(N108="základní",J108,0)</f>
        <v>0</v>
      </c>
      <c r="BF108" s="228">
        <f>IF(N108="snížená",J108,0)</f>
        <v>0</v>
      </c>
      <c r="BG108" s="228">
        <f>IF(N108="zákl. přenesená",J108,0)</f>
        <v>0</v>
      </c>
      <c r="BH108" s="228">
        <f>IF(N108="sníž. přenesená",J108,0)</f>
        <v>0</v>
      </c>
      <c r="BI108" s="228">
        <f>IF(N108="nulová",J108,0)</f>
        <v>0</v>
      </c>
      <c r="BJ108" s="19" t="s">
        <v>83</v>
      </c>
      <c r="BK108" s="228">
        <f>ROUND(I108*H108,2)</f>
        <v>0</v>
      </c>
      <c r="BL108" s="19" t="s">
        <v>103</v>
      </c>
      <c r="BM108" s="227" t="s">
        <v>7388</v>
      </c>
    </row>
    <row r="109" s="2" customFormat="1">
      <c r="A109" s="40"/>
      <c r="B109" s="41"/>
      <c r="C109" s="42"/>
      <c r="D109" s="229" t="s">
        <v>343</v>
      </c>
      <c r="E109" s="42"/>
      <c r="F109" s="230" t="s">
        <v>7387</v>
      </c>
      <c r="G109" s="42"/>
      <c r="H109" s="42"/>
      <c r="I109" s="231"/>
      <c r="J109" s="42"/>
      <c r="K109" s="42"/>
      <c r="L109" s="46"/>
      <c r="M109" s="232"/>
      <c r="N109" s="233"/>
      <c r="O109" s="86"/>
      <c r="P109" s="86"/>
      <c r="Q109" s="86"/>
      <c r="R109" s="86"/>
      <c r="S109" s="86"/>
      <c r="T109" s="86"/>
      <c r="U109" s="87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T109" s="19" t="s">
        <v>343</v>
      </c>
      <c r="AU109" s="19" t="s">
        <v>83</v>
      </c>
    </row>
    <row r="110" s="2" customFormat="1">
      <c r="A110" s="40"/>
      <c r="B110" s="41"/>
      <c r="C110" s="42"/>
      <c r="D110" s="229" t="s">
        <v>928</v>
      </c>
      <c r="E110" s="42"/>
      <c r="F110" s="289" t="s">
        <v>7389</v>
      </c>
      <c r="G110" s="42"/>
      <c r="H110" s="42"/>
      <c r="I110" s="231"/>
      <c r="J110" s="42"/>
      <c r="K110" s="42"/>
      <c r="L110" s="46"/>
      <c r="M110" s="232"/>
      <c r="N110" s="233"/>
      <c r="O110" s="86"/>
      <c r="P110" s="86"/>
      <c r="Q110" s="86"/>
      <c r="R110" s="86"/>
      <c r="S110" s="86"/>
      <c r="T110" s="86"/>
      <c r="U110" s="87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T110" s="19" t="s">
        <v>928</v>
      </c>
      <c r="AU110" s="19" t="s">
        <v>83</v>
      </c>
    </row>
    <row r="111" s="2" customFormat="1" ht="16.5" customHeight="1">
      <c r="A111" s="40"/>
      <c r="B111" s="41"/>
      <c r="C111" s="216" t="s">
        <v>394</v>
      </c>
      <c r="D111" s="216" t="s">
        <v>337</v>
      </c>
      <c r="E111" s="217" t="s">
        <v>7390</v>
      </c>
      <c r="F111" s="218" t="s">
        <v>7391</v>
      </c>
      <c r="G111" s="219" t="s">
        <v>666</v>
      </c>
      <c r="H111" s="220">
        <v>1</v>
      </c>
      <c r="I111" s="221"/>
      <c r="J111" s="222">
        <f>ROUND(I111*H111,2)</f>
        <v>0</v>
      </c>
      <c r="K111" s="218" t="s">
        <v>19</v>
      </c>
      <c r="L111" s="46"/>
      <c r="M111" s="223" t="s">
        <v>19</v>
      </c>
      <c r="N111" s="224" t="s">
        <v>47</v>
      </c>
      <c r="O111" s="86"/>
      <c r="P111" s="225">
        <f>O111*H111</f>
        <v>0</v>
      </c>
      <c r="Q111" s="225">
        <v>0</v>
      </c>
      <c r="R111" s="225">
        <f>Q111*H111</f>
        <v>0</v>
      </c>
      <c r="S111" s="225">
        <v>0</v>
      </c>
      <c r="T111" s="225">
        <f>S111*H111</f>
        <v>0</v>
      </c>
      <c r="U111" s="226" t="s">
        <v>19</v>
      </c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R111" s="227" t="s">
        <v>103</v>
      </c>
      <c r="AT111" s="227" t="s">
        <v>337</v>
      </c>
      <c r="AU111" s="227" t="s">
        <v>83</v>
      </c>
      <c r="AY111" s="19" t="s">
        <v>335</v>
      </c>
      <c r="BE111" s="228">
        <f>IF(N111="základní",J111,0)</f>
        <v>0</v>
      </c>
      <c r="BF111" s="228">
        <f>IF(N111="snížená",J111,0)</f>
        <v>0</v>
      </c>
      <c r="BG111" s="228">
        <f>IF(N111="zákl. přenesená",J111,0)</f>
        <v>0</v>
      </c>
      <c r="BH111" s="228">
        <f>IF(N111="sníž. přenesená",J111,0)</f>
        <v>0</v>
      </c>
      <c r="BI111" s="228">
        <f>IF(N111="nulová",J111,0)</f>
        <v>0</v>
      </c>
      <c r="BJ111" s="19" t="s">
        <v>83</v>
      </c>
      <c r="BK111" s="228">
        <f>ROUND(I111*H111,2)</f>
        <v>0</v>
      </c>
      <c r="BL111" s="19" t="s">
        <v>103</v>
      </c>
      <c r="BM111" s="227" t="s">
        <v>7392</v>
      </c>
    </row>
    <row r="112" s="2" customFormat="1">
      <c r="A112" s="40"/>
      <c r="B112" s="41"/>
      <c r="C112" s="42"/>
      <c r="D112" s="229" t="s">
        <v>343</v>
      </c>
      <c r="E112" s="42"/>
      <c r="F112" s="230" t="s">
        <v>7391</v>
      </c>
      <c r="G112" s="42"/>
      <c r="H112" s="42"/>
      <c r="I112" s="231"/>
      <c r="J112" s="42"/>
      <c r="K112" s="42"/>
      <c r="L112" s="46"/>
      <c r="M112" s="232"/>
      <c r="N112" s="233"/>
      <c r="O112" s="86"/>
      <c r="P112" s="86"/>
      <c r="Q112" s="86"/>
      <c r="R112" s="86"/>
      <c r="S112" s="86"/>
      <c r="T112" s="86"/>
      <c r="U112" s="87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T112" s="19" t="s">
        <v>343</v>
      </c>
      <c r="AU112" s="19" t="s">
        <v>83</v>
      </c>
    </row>
    <row r="113" s="2" customFormat="1">
      <c r="A113" s="40"/>
      <c r="B113" s="41"/>
      <c r="C113" s="42"/>
      <c r="D113" s="229" t="s">
        <v>928</v>
      </c>
      <c r="E113" s="42"/>
      <c r="F113" s="289" t="s">
        <v>7393</v>
      </c>
      <c r="G113" s="42"/>
      <c r="H113" s="42"/>
      <c r="I113" s="231"/>
      <c r="J113" s="42"/>
      <c r="K113" s="42"/>
      <c r="L113" s="46"/>
      <c r="M113" s="232"/>
      <c r="N113" s="233"/>
      <c r="O113" s="86"/>
      <c r="P113" s="86"/>
      <c r="Q113" s="86"/>
      <c r="R113" s="86"/>
      <c r="S113" s="86"/>
      <c r="T113" s="86"/>
      <c r="U113" s="87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T113" s="19" t="s">
        <v>928</v>
      </c>
      <c r="AU113" s="19" t="s">
        <v>83</v>
      </c>
    </row>
    <row r="114" s="2" customFormat="1" ht="16.5" customHeight="1">
      <c r="A114" s="40"/>
      <c r="B114" s="41"/>
      <c r="C114" s="216" t="s">
        <v>401</v>
      </c>
      <c r="D114" s="216" t="s">
        <v>337</v>
      </c>
      <c r="E114" s="217" t="s">
        <v>7394</v>
      </c>
      <c r="F114" s="218" t="s">
        <v>7395</v>
      </c>
      <c r="G114" s="219" t="s">
        <v>666</v>
      </c>
      <c r="H114" s="220">
        <v>1</v>
      </c>
      <c r="I114" s="221"/>
      <c r="J114" s="222">
        <f>ROUND(I114*H114,2)</f>
        <v>0</v>
      </c>
      <c r="K114" s="218" t="s">
        <v>19</v>
      </c>
      <c r="L114" s="46"/>
      <c r="M114" s="223" t="s">
        <v>19</v>
      </c>
      <c r="N114" s="224" t="s">
        <v>47</v>
      </c>
      <c r="O114" s="86"/>
      <c r="P114" s="225">
        <f>O114*H114</f>
        <v>0</v>
      </c>
      <c r="Q114" s="225">
        <v>0</v>
      </c>
      <c r="R114" s="225">
        <f>Q114*H114</f>
        <v>0</v>
      </c>
      <c r="S114" s="225">
        <v>0</v>
      </c>
      <c r="T114" s="225">
        <f>S114*H114</f>
        <v>0</v>
      </c>
      <c r="U114" s="226" t="s">
        <v>19</v>
      </c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R114" s="227" t="s">
        <v>103</v>
      </c>
      <c r="AT114" s="227" t="s">
        <v>337</v>
      </c>
      <c r="AU114" s="227" t="s">
        <v>83</v>
      </c>
      <c r="AY114" s="19" t="s">
        <v>335</v>
      </c>
      <c r="BE114" s="228">
        <f>IF(N114="základní",J114,0)</f>
        <v>0</v>
      </c>
      <c r="BF114" s="228">
        <f>IF(N114="snížená",J114,0)</f>
        <v>0</v>
      </c>
      <c r="BG114" s="228">
        <f>IF(N114="zákl. přenesená",J114,0)</f>
        <v>0</v>
      </c>
      <c r="BH114" s="228">
        <f>IF(N114="sníž. přenesená",J114,0)</f>
        <v>0</v>
      </c>
      <c r="BI114" s="228">
        <f>IF(N114="nulová",J114,0)</f>
        <v>0</v>
      </c>
      <c r="BJ114" s="19" t="s">
        <v>83</v>
      </c>
      <c r="BK114" s="228">
        <f>ROUND(I114*H114,2)</f>
        <v>0</v>
      </c>
      <c r="BL114" s="19" t="s">
        <v>103</v>
      </c>
      <c r="BM114" s="227" t="s">
        <v>7396</v>
      </c>
    </row>
    <row r="115" s="2" customFormat="1">
      <c r="A115" s="40"/>
      <c r="B115" s="41"/>
      <c r="C115" s="42"/>
      <c r="D115" s="229" t="s">
        <v>343</v>
      </c>
      <c r="E115" s="42"/>
      <c r="F115" s="230" t="s">
        <v>7395</v>
      </c>
      <c r="G115" s="42"/>
      <c r="H115" s="42"/>
      <c r="I115" s="231"/>
      <c r="J115" s="42"/>
      <c r="K115" s="42"/>
      <c r="L115" s="46"/>
      <c r="M115" s="232"/>
      <c r="N115" s="233"/>
      <c r="O115" s="86"/>
      <c r="P115" s="86"/>
      <c r="Q115" s="86"/>
      <c r="R115" s="86"/>
      <c r="S115" s="86"/>
      <c r="T115" s="86"/>
      <c r="U115" s="87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T115" s="19" t="s">
        <v>343</v>
      </c>
      <c r="AU115" s="19" t="s">
        <v>83</v>
      </c>
    </row>
    <row r="116" s="2" customFormat="1">
      <c r="A116" s="40"/>
      <c r="B116" s="41"/>
      <c r="C116" s="42"/>
      <c r="D116" s="229" t="s">
        <v>928</v>
      </c>
      <c r="E116" s="42"/>
      <c r="F116" s="289" t="s">
        <v>7397</v>
      </c>
      <c r="G116" s="42"/>
      <c r="H116" s="42"/>
      <c r="I116" s="231"/>
      <c r="J116" s="42"/>
      <c r="K116" s="42"/>
      <c r="L116" s="46"/>
      <c r="M116" s="232"/>
      <c r="N116" s="233"/>
      <c r="O116" s="86"/>
      <c r="P116" s="86"/>
      <c r="Q116" s="86"/>
      <c r="R116" s="86"/>
      <c r="S116" s="86"/>
      <c r="T116" s="86"/>
      <c r="U116" s="87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T116" s="19" t="s">
        <v>928</v>
      </c>
      <c r="AU116" s="19" t="s">
        <v>83</v>
      </c>
    </row>
    <row r="117" s="2" customFormat="1" ht="16.5" customHeight="1">
      <c r="A117" s="40"/>
      <c r="B117" s="41"/>
      <c r="C117" s="216" t="s">
        <v>385</v>
      </c>
      <c r="D117" s="216" t="s">
        <v>337</v>
      </c>
      <c r="E117" s="217" t="s">
        <v>7398</v>
      </c>
      <c r="F117" s="218" t="s">
        <v>7399</v>
      </c>
      <c r="G117" s="219" t="s">
        <v>340</v>
      </c>
      <c r="H117" s="220">
        <v>4</v>
      </c>
      <c r="I117" s="221"/>
      <c r="J117" s="222">
        <f>ROUND(I117*H117,2)</f>
        <v>0</v>
      </c>
      <c r="K117" s="218" t="s">
        <v>19</v>
      </c>
      <c r="L117" s="46"/>
      <c r="M117" s="223" t="s">
        <v>19</v>
      </c>
      <c r="N117" s="224" t="s">
        <v>47</v>
      </c>
      <c r="O117" s="86"/>
      <c r="P117" s="225">
        <f>O117*H117</f>
        <v>0</v>
      </c>
      <c r="Q117" s="225">
        <v>0</v>
      </c>
      <c r="R117" s="225">
        <f>Q117*H117</f>
        <v>0</v>
      </c>
      <c r="S117" s="225">
        <v>0</v>
      </c>
      <c r="T117" s="225">
        <f>S117*H117</f>
        <v>0</v>
      </c>
      <c r="U117" s="226" t="s">
        <v>19</v>
      </c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R117" s="227" t="s">
        <v>103</v>
      </c>
      <c r="AT117" s="227" t="s">
        <v>337</v>
      </c>
      <c r="AU117" s="227" t="s">
        <v>83</v>
      </c>
      <c r="AY117" s="19" t="s">
        <v>335</v>
      </c>
      <c r="BE117" s="228">
        <f>IF(N117="základní",J117,0)</f>
        <v>0</v>
      </c>
      <c r="BF117" s="228">
        <f>IF(N117="snížená",J117,0)</f>
        <v>0</v>
      </c>
      <c r="BG117" s="228">
        <f>IF(N117="zákl. přenesená",J117,0)</f>
        <v>0</v>
      </c>
      <c r="BH117" s="228">
        <f>IF(N117="sníž. přenesená",J117,0)</f>
        <v>0</v>
      </c>
      <c r="BI117" s="228">
        <f>IF(N117="nulová",J117,0)</f>
        <v>0</v>
      </c>
      <c r="BJ117" s="19" t="s">
        <v>83</v>
      </c>
      <c r="BK117" s="228">
        <f>ROUND(I117*H117,2)</f>
        <v>0</v>
      </c>
      <c r="BL117" s="19" t="s">
        <v>103</v>
      </c>
      <c r="BM117" s="227" t="s">
        <v>7400</v>
      </c>
    </row>
    <row r="118" s="2" customFormat="1">
      <c r="A118" s="40"/>
      <c r="B118" s="41"/>
      <c r="C118" s="42"/>
      <c r="D118" s="229" t="s">
        <v>343</v>
      </c>
      <c r="E118" s="42"/>
      <c r="F118" s="230" t="s">
        <v>7399</v>
      </c>
      <c r="G118" s="42"/>
      <c r="H118" s="42"/>
      <c r="I118" s="231"/>
      <c r="J118" s="42"/>
      <c r="K118" s="42"/>
      <c r="L118" s="46"/>
      <c r="M118" s="232"/>
      <c r="N118" s="233"/>
      <c r="O118" s="86"/>
      <c r="P118" s="86"/>
      <c r="Q118" s="86"/>
      <c r="R118" s="86"/>
      <c r="S118" s="86"/>
      <c r="T118" s="86"/>
      <c r="U118" s="87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T118" s="19" t="s">
        <v>343</v>
      </c>
      <c r="AU118" s="19" t="s">
        <v>83</v>
      </c>
    </row>
    <row r="119" s="2" customFormat="1">
      <c r="A119" s="40"/>
      <c r="B119" s="41"/>
      <c r="C119" s="42"/>
      <c r="D119" s="229" t="s">
        <v>928</v>
      </c>
      <c r="E119" s="42"/>
      <c r="F119" s="289" t="s">
        <v>7401</v>
      </c>
      <c r="G119" s="42"/>
      <c r="H119" s="42"/>
      <c r="I119" s="231"/>
      <c r="J119" s="42"/>
      <c r="K119" s="42"/>
      <c r="L119" s="46"/>
      <c r="M119" s="232"/>
      <c r="N119" s="233"/>
      <c r="O119" s="86"/>
      <c r="P119" s="86"/>
      <c r="Q119" s="86"/>
      <c r="R119" s="86"/>
      <c r="S119" s="86"/>
      <c r="T119" s="86"/>
      <c r="U119" s="87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T119" s="19" t="s">
        <v>928</v>
      </c>
      <c r="AU119" s="19" t="s">
        <v>83</v>
      </c>
    </row>
    <row r="120" s="2" customFormat="1" ht="16.5" customHeight="1">
      <c r="A120" s="40"/>
      <c r="B120" s="41"/>
      <c r="C120" s="216" t="s">
        <v>8</v>
      </c>
      <c r="D120" s="216" t="s">
        <v>337</v>
      </c>
      <c r="E120" s="217" t="s">
        <v>7402</v>
      </c>
      <c r="F120" s="218" t="s">
        <v>7403</v>
      </c>
      <c r="G120" s="219" t="s">
        <v>340</v>
      </c>
      <c r="H120" s="220">
        <v>2</v>
      </c>
      <c r="I120" s="221"/>
      <c r="J120" s="222">
        <f>ROUND(I120*H120,2)</f>
        <v>0</v>
      </c>
      <c r="K120" s="218" t="s">
        <v>19</v>
      </c>
      <c r="L120" s="46"/>
      <c r="M120" s="223" t="s">
        <v>19</v>
      </c>
      <c r="N120" s="224" t="s">
        <v>47</v>
      </c>
      <c r="O120" s="86"/>
      <c r="P120" s="225">
        <f>O120*H120</f>
        <v>0</v>
      </c>
      <c r="Q120" s="225">
        <v>0</v>
      </c>
      <c r="R120" s="225">
        <f>Q120*H120</f>
        <v>0</v>
      </c>
      <c r="S120" s="225">
        <v>0</v>
      </c>
      <c r="T120" s="225">
        <f>S120*H120</f>
        <v>0</v>
      </c>
      <c r="U120" s="226" t="s">
        <v>19</v>
      </c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R120" s="227" t="s">
        <v>103</v>
      </c>
      <c r="AT120" s="227" t="s">
        <v>337</v>
      </c>
      <c r="AU120" s="227" t="s">
        <v>83</v>
      </c>
      <c r="AY120" s="19" t="s">
        <v>335</v>
      </c>
      <c r="BE120" s="228">
        <f>IF(N120="základní",J120,0)</f>
        <v>0</v>
      </c>
      <c r="BF120" s="228">
        <f>IF(N120="snížená",J120,0)</f>
        <v>0</v>
      </c>
      <c r="BG120" s="228">
        <f>IF(N120="zákl. přenesená",J120,0)</f>
        <v>0</v>
      </c>
      <c r="BH120" s="228">
        <f>IF(N120="sníž. přenesená",J120,0)</f>
        <v>0</v>
      </c>
      <c r="BI120" s="228">
        <f>IF(N120="nulová",J120,0)</f>
        <v>0</v>
      </c>
      <c r="BJ120" s="19" t="s">
        <v>83</v>
      </c>
      <c r="BK120" s="228">
        <f>ROUND(I120*H120,2)</f>
        <v>0</v>
      </c>
      <c r="BL120" s="19" t="s">
        <v>103</v>
      </c>
      <c r="BM120" s="227" t="s">
        <v>7404</v>
      </c>
    </row>
    <row r="121" s="2" customFormat="1">
      <c r="A121" s="40"/>
      <c r="B121" s="41"/>
      <c r="C121" s="42"/>
      <c r="D121" s="229" t="s">
        <v>343</v>
      </c>
      <c r="E121" s="42"/>
      <c r="F121" s="230" t="s">
        <v>7403</v>
      </c>
      <c r="G121" s="42"/>
      <c r="H121" s="42"/>
      <c r="I121" s="231"/>
      <c r="J121" s="42"/>
      <c r="K121" s="42"/>
      <c r="L121" s="46"/>
      <c r="M121" s="232"/>
      <c r="N121" s="233"/>
      <c r="O121" s="86"/>
      <c r="P121" s="86"/>
      <c r="Q121" s="86"/>
      <c r="R121" s="86"/>
      <c r="S121" s="86"/>
      <c r="T121" s="86"/>
      <c r="U121" s="87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T121" s="19" t="s">
        <v>343</v>
      </c>
      <c r="AU121" s="19" t="s">
        <v>83</v>
      </c>
    </row>
    <row r="122" s="2" customFormat="1">
      <c r="A122" s="40"/>
      <c r="B122" s="41"/>
      <c r="C122" s="42"/>
      <c r="D122" s="229" t="s">
        <v>928</v>
      </c>
      <c r="E122" s="42"/>
      <c r="F122" s="289" t="s">
        <v>7405</v>
      </c>
      <c r="G122" s="42"/>
      <c r="H122" s="42"/>
      <c r="I122" s="231"/>
      <c r="J122" s="42"/>
      <c r="K122" s="42"/>
      <c r="L122" s="46"/>
      <c r="M122" s="232"/>
      <c r="N122" s="233"/>
      <c r="O122" s="86"/>
      <c r="P122" s="86"/>
      <c r="Q122" s="86"/>
      <c r="R122" s="86"/>
      <c r="S122" s="86"/>
      <c r="T122" s="86"/>
      <c r="U122" s="87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T122" s="19" t="s">
        <v>928</v>
      </c>
      <c r="AU122" s="19" t="s">
        <v>83</v>
      </c>
    </row>
    <row r="123" s="2" customFormat="1" ht="16.5" customHeight="1">
      <c r="A123" s="40"/>
      <c r="B123" s="41"/>
      <c r="C123" s="216" t="s">
        <v>447</v>
      </c>
      <c r="D123" s="216" t="s">
        <v>337</v>
      </c>
      <c r="E123" s="217" t="s">
        <v>7406</v>
      </c>
      <c r="F123" s="218" t="s">
        <v>7407</v>
      </c>
      <c r="G123" s="219" t="s">
        <v>340</v>
      </c>
      <c r="H123" s="220">
        <v>4</v>
      </c>
      <c r="I123" s="221"/>
      <c r="J123" s="222">
        <f>ROUND(I123*H123,2)</f>
        <v>0</v>
      </c>
      <c r="K123" s="218" t="s">
        <v>19</v>
      </c>
      <c r="L123" s="46"/>
      <c r="M123" s="223" t="s">
        <v>19</v>
      </c>
      <c r="N123" s="224" t="s">
        <v>47</v>
      </c>
      <c r="O123" s="86"/>
      <c r="P123" s="225">
        <f>O123*H123</f>
        <v>0</v>
      </c>
      <c r="Q123" s="225">
        <v>0</v>
      </c>
      <c r="R123" s="225">
        <f>Q123*H123</f>
        <v>0</v>
      </c>
      <c r="S123" s="225">
        <v>0</v>
      </c>
      <c r="T123" s="225">
        <f>S123*H123</f>
        <v>0</v>
      </c>
      <c r="U123" s="226" t="s">
        <v>19</v>
      </c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R123" s="227" t="s">
        <v>103</v>
      </c>
      <c r="AT123" s="227" t="s">
        <v>337</v>
      </c>
      <c r="AU123" s="227" t="s">
        <v>83</v>
      </c>
      <c r="AY123" s="19" t="s">
        <v>335</v>
      </c>
      <c r="BE123" s="228">
        <f>IF(N123="základní",J123,0)</f>
        <v>0</v>
      </c>
      <c r="BF123" s="228">
        <f>IF(N123="snížená",J123,0)</f>
        <v>0</v>
      </c>
      <c r="BG123" s="228">
        <f>IF(N123="zákl. přenesená",J123,0)</f>
        <v>0</v>
      </c>
      <c r="BH123" s="228">
        <f>IF(N123="sníž. přenesená",J123,0)</f>
        <v>0</v>
      </c>
      <c r="BI123" s="228">
        <f>IF(N123="nulová",J123,0)</f>
        <v>0</v>
      </c>
      <c r="BJ123" s="19" t="s">
        <v>83</v>
      </c>
      <c r="BK123" s="228">
        <f>ROUND(I123*H123,2)</f>
        <v>0</v>
      </c>
      <c r="BL123" s="19" t="s">
        <v>103</v>
      </c>
      <c r="BM123" s="227" t="s">
        <v>7408</v>
      </c>
    </row>
    <row r="124" s="2" customFormat="1">
      <c r="A124" s="40"/>
      <c r="B124" s="41"/>
      <c r="C124" s="42"/>
      <c r="D124" s="229" t="s">
        <v>343</v>
      </c>
      <c r="E124" s="42"/>
      <c r="F124" s="230" t="s">
        <v>7407</v>
      </c>
      <c r="G124" s="42"/>
      <c r="H124" s="42"/>
      <c r="I124" s="231"/>
      <c r="J124" s="42"/>
      <c r="K124" s="42"/>
      <c r="L124" s="46"/>
      <c r="M124" s="232"/>
      <c r="N124" s="233"/>
      <c r="O124" s="86"/>
      <c r="P124" s="86"/>
      <c r="Q124" s="86"/>
      <c r="R124" s="86"/>
      <c r="S124" s="86"/>
      <c r="T124" s="86"/>
      <c r="U124" s="87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T124" s="19" t="s">
        <v>343</v>
      </c>
      <c r="AU124" s="19" t="s">
        <v>83</v>
      </c>
    </row>
    <row r="125" s="2" customFormat="1">
      <c r="A125" s="40"/>
      <c r="B125" s="41"/>
      <c r="C125" s="42"/>
      <c r="D125" s="229" t="s">
        <v>928</v>
      </c>
      <c r="E125" s="42"/>
      <c r="F125" s="289" t="s">
        <v>7409</v>
      </c>
      <c r="G125" s="42"/>
      <c r="H125" s="42"/>
      <c r="I125" s="231"/>
      <c r="J125" s="42"/>
      <c r="K125" s="42"/>
      <c r="L125" s="46"/>
      <c r="M125" s="232"/>
      <c r="N125" s="233"/>
      <c r="O125" s="86"/>
      <c r="P125" s="86"/>
      <c r="Q125" s="86"/>
      <c r="R125" s="86"/>
      <c r="S125" s="86"/>
      <c r="T125" s="86"/>
      <c r="U125" s="87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T125" s="19" t="s">
        <v>928</v>
      </c>
      <c r="AU125" s="19" t="s">
        <v>83</v>
      </c>
    </row>
    <row r="126" s="2" customFormat="1" ht="16.5" customHeight="1">
      <c r="A126" s="40"/>
      <c r="B126" s="41"/>
      <c r="C126" s="216" t="s">
        <v>103</v>
      </c>
      <c r="D126" s="216" t="s">
        <v>337</v>
      </c>
      <c r="E126" s="217" t="s">
        <v>7410</v>
      </c>
      <c r="F126" s="218" t="s">
        <v>7411</v>
      </c>
      <c r="G126" s="219" t="s">
        <v>618</v>
      </c>
      <c r="H126" s="220">
        <v>45</v>
      </c>
      <c r="I126" s="221"/>
      <c r="J126" s="222">
        <f>ROUND(I126*H126,2)</f>
        <v>0</v>
      </c>
      <c r="K126" s="218" t="s">
        <v>19</v>
      </c>
      <c r="L126" s="46"/>
      <c r="M126" s="223" t="s">
        <v>19</v>
      </c>
      <c r="N126" s="224" t="s">
        <v>47</v>
      </c>
      <c r="O126" s="86"/>
      <c r="P126" s="225">
        <f>O126*H126</f>
        <v>0</v>
      </c>
      <c r="Q126" s="225">
        <v>0</v>
      </c>
      <c r="R126" s="225">
        <f>Q126*H126</f>
        <v>0</v>
      </c>
      <c r="S126" s="225">
        <v>0</v>
      </c>
      <c r="T126" s="225">
        <f>S126*H126</f>
        <v>0</v>
      </c>
      <c r="U126" s="226" t="s">
        <v>19</v>
      </c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R126" s="227" t="s">
        <v>103</v>
      </c>
      <c r="AT126" s="227" t="s">
        <v>337</v>
      </c>
      <c r="AU126" s="227" t="s">
        <v>83</v>
      </c>
      <c r="AY126" s="19" t="s">
        <v>335</v>
      </c>
      <c r="BE126" s="228">
        <f>IF(N126="základní",J126,0)</f>
        <v>0</v>
      </c>
      <c r="BF126" s="228">
        <f>IF(N126="snížená",J126,0)</f>
        <v>0</v>
      </c>
      <c r="BG126" s="228">
        <f>IF(N126="zákl. přenesená",J126,0)</f>
        <v>0</v>
      </c>
      <c r="BH126" s="228">
        <f>IF(N126="sníž. přenesená",J126,0)</f>
        <v>0</v>
      </c>
      <c r="BI126" s="228">
        <f>IF(N126="nulová",J126,0)</f>
        <v>0</v>
      </c>
      <c r="BJ126" s="19" t="s">
        <v>83</v>
      </c>
      <c r="BK126" s="228">
        <f>ROUND(I126*H126,2)</f>
        <v>0</v>
      </c>
      <c r="BL126" s="19" t="s">
        <v>103</v>
      </c>
      <c r="BM126" s="227" t="s">
        <v>7412</v>
      </c>
    </row>
    <row r="127" s="2" customFormat="1">
      <c r="A127" s="40"/>
      <c r="B127" s="41"/>
      <c r="C127" s="42"/>
      <c r="D127" s="229" t="s">
        <v>343</v>
      </c>
      <c r="E127" s="42"/>
      <c r="F127" s="230" t="s">
        <v>7411</v>
      </c>
      <c r="G127" s="42"/>
      <c r="H127" s="42"/>
      <c r="I127" s="231"/>
      <c r="J127" s="42"/>
      <c r="K127" s="42"/>
      <c r="L127" s="46"/>
      <c r="M127" s="232"/>
      <c r="N127" s="233"/>
      <c r="O127" s="86"/>
      <c r="P127" s="86"/>
      <c r="Q127" s="86"/>
      <c r="R127" s="86"/>
      <c r="S127" s="86"/>
      <c r="T127" s="86"/>
      <c r="U127" s="87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T127" s="19" t="s">
        <v>343</v>
      </c>
      <c r="AU127" s="19" t="s">
        <v>83</v>
      </c>
    </row>
    <row r="128" s="2" customFormat="1">
      <c r="A128" s="40"/>
      <c r="B128" s="41"/>
      <c r="C128" s="42"/>
      <c r="D128" s="229" t="s">
        <v>928</v>
      </c>
      <c r="E128" s="42"/>
      <c r="F128" s="289" t="s">
        <v>7413</v>
      </c>
      <c r="G128" s="42"/>
      <c r="H128" s="42"/>
      <c r="I128" s="231"/>
      <c r="J128" s="42"/>
      <c r="K128" s="42"/>
      <c r="L128" s="46"/>
      <c r="M128" s="293"/>
      <c r="N128" s="294"/>
      <c r="O128" s="295"/>
      <c r="P128" s="295"/>
      <c r="Q128" s="295"/>
      <c r="R128" s="295"/>
      <c r="S128" s="295"/>
      <c r="T128" s="295"/>
      <c r="U128" s="296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T128" s="19" t="s">
        <v>928</v>
      </c>
      <c r="AU128" s="19" t="s">
        <v>83</v>
      </c>
    </row>
    <row r="129" s="2" customFormat="1" ht="6.96" customHeight="1">
      <c r="A129" s="40"/>
      <c r="B129" s="61"/>
      <c r="C129" s="62"/>
      <c r="D129" s="62"/>
      <c r="E129" s="62"/>
      <c r="F129" s="62"/>
      <c r="G129" s="62"/>
      <c r="H129" s="62"/>
      <c r="I129" s="62"/>
      <c r="J129" s="62"/>
      <c r="K129" s="62"/>
      <c r="L129" s="46"/>
      <c r="M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</row>
  </sheetData>
  <sheetProtection sheet="1" autoFilter="0" formatColumns="0" formatRows="0" objects="1" scenarios="1" spinCount="100000" saltValue="6JeYXxPvTWX3FTGQUS3e5rbxP02sQm6+SsfuiqHLvOM9euvRFKAtDGDYQ/Wa5zQ+hsoPjAabyr9ziO6NGe/PDA==" hashValue="yyOghp4oTBTYXdS6VEHhyXMlGZS66aLzwUpX1nNf1AG6QVxBIHsVSubZAtvFVmyH9HGGOLm73I+iJxEQAqEDhQ==" algorithmName="SHA-512" password="B0A8"/>
  <autoFilter ref="C79:K128"/>
  <mergeCells count="9">
    <mergeCell ref="E7:H7"/>
    <mergeCell ref="E9:H9"/>
    <mergeCell ref="E18:H18"/>
    <mergeCell ref="E27:H27"/>
    <mergeCell ref="E48:H48"/>
    <mergeCell ref="E50:H50"/>
    <mergeCell ref="E70:H70"/>
    <mergeCell ref="E72:H72"/>
    <mergeCell ref="L2:V2"/>
  </mergeCell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1"/>
</worksheet>
</file>

<file path=xl/worksheets/sheet24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4.16016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167</v>
      </c>
    </row>
    <row r="3" s="1" customFormat="1" ht="6.96" customHeight="1"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22"/>
      <c r="AT3" s="19" t="s">
        <v>85</v>
      </c>
    </row>
    <row r="4" s="1" customFormat="1" ht="24.96" customHeight="1">
      <c r="B4" s="22"/>
      <c r="D4" s="144" t="s">
        <v>174</v>
      </c>
      <c r="L4" s="22"/>
      <c r="M4" s="145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6" t="s">
        <v>16</v>
      </c>
      <c r="L6" s="22"/>
    </row>
    <row r="7" s="1" customFormat="1" ht="26.25" customHeight="1">
      <c r="B7" s="22"/>
      <c r="E7" s="147" t="str">
        <f>'Rekapitulace stavby'!K6</f>
        <v>PROJEKT NA STAVBU HALY PRO DEPONACI SILNIČNÍCH VOZIDEL JHV VE VOZOVNĚ STŘEŠOVICE</v>
      </c>
      <c r="F7" s="146"/>
      <c r="G7" s="146"/>
      <c r="H7" s="146"/>
      <c r="L7" s="22"/>
    </row>
    <row r="8" s="2" customFormat="1" ht="12" customHeight="1">
      <c r="A8" s="40"/>
      <c r="B8" s="46"/>
      <c r="C8" s="40"/>
      <c r="D8" s="146" t="s">
        <v>187</v>
      </c>
      <c r="E8" s="40"/>
      <c r="F8" s="40"/>
      <c r="G8" s="40"/>
      <c r="H8" s="40"/>
      <c r="I8" s="40"/>
      <c r="J8" s="40"/>
      <c r="K8" s="40"/>
      <c r="L8" s="148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</row>
    <row r="9" s="2" customFormat="1" ht="16.5" customHeight="1">
      <c r="A9" s="40"/>
      <c r="B9" s="46"/>
      <c r="C9" s="40"/>
      <c r="D9" s="40"/>
      <c r="E9" s="149" t="s">
        <v>7414</v>
      </c>
      <c r="F9" s="40"/>
      <c r="G9" s="40"/>
      <c r="H9" s="40"/>
      <c r="I9" s="40"/>
      <c r="J9" s="40"/>
      <c r="K9" s="40"/>
      <c r="L9" s="148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="2" customFormat="1">
      <c r="A10" s="40"/>
      <c r="B10" s="46"/>
      <c r="C10" s="40"/>
      <c r="D10" s="40"/>
      <c r="E10" s="40"/>
      <c r="F10" s="40"/>
      <c r="G10" s="40"/>
      <c r="H10" s="40"/>
      <c r="I10" s="40"/>
      <c r="J10" s="40"/>
      <c r="K10" s="40"/>
      <c r="L10" s="148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="2" customFormat="1" ht="12" customHeight="1">
      <c r="A11" s="40"/>
      <c r="B11" s="46"/>
      <c r="C11" s="40"/>
      <c r="D11" s="146" t="s">
        <v>18</v>
      </c>
      <c r="E11" s="40"/>
      <c r="F11" s="135" t="s">
        <v>19</v>
      </c>
      <c r="G11" s="40"/>
      <c r="H11" s="40"/>
      <c r="I11" s="146" t="s">
        <v>20</v>
      </c>
      <c r="J11" s="135" t="s">
        <v>19</v>
      </c>
      <c r="K11" s="40"/>
      <c r="L11" s="148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 ht="12" customHeight="1">
      <c r="A12" s="40"/>
      <c r="B12" s="46"/>
      <c r="C12" s="40"/>
      <c r="D12" s="146" t="s">
        <v>21</v>
      </c>
      <c r="E12" s="40"/>
      <c r="F12" s="135" t="s">
        <v>22</v>
      </c>
      <c r="G12" s="40"/>
      <c r="H12" s="40"/>
      <c r="I12" s="146" t="s">
        <v>23</v>
      </c>
      <c r="J12" s="150" t="str">
        <f>'Rekapitulace stavby'!AN8</f>
        <v>30. 1. 2023</v>
      </c>
      <c r="K12" s="40"/>
      <c r="L12" s="148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0.8" customHeight="1">
      <c r="A13" s="40"/>
      <c r="B13" s="46"/>
      <c r="C13" s="40"/>
      <c r="D13" s="40"/>
      <c r="E13" s="40"/>
      <c r="F13" s="40"/>
      <c r="G13" s="40"/>
      <c r="H13" s="40"/>
      <c r="I13" s="40"/>
      <c r="J13" s="40"/>
      <c r="K13" s="40"/>
      <c r="L13" s="148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 ht="12" customHeight="1">
      <c r="A14" s="40"/>
      <c r="B14" s="46"/>
      <c r="C14" s="40"/>
      <c r="D14" s="146" t="s">
        <v>25</v>
      </c>
      <c r="E14" s="40"/>
      <c r="F14" s="40"/>
      <c r="G14" s="40"/>
      <c r="H14" s="40"/>
      <c r="I14" s="146" t="s">
        <v>26</v>
      </c>
      <c r="J14" s="135" t="s">
        <v>27</v>
      </c>
      <c r="K14" s="40"/>
      <c r="L14" s="148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8" customHeight="1">
      <c r="A15" s="40"/>
      <c r="B15" s="46"/>
      <c r="C15" s="40"/>
      <c r="D15" s="40"/>
      <c r="E15" s="135" t="s">
        <v>28</v>
      </c>
      <c r="F15" s="40"/>
      <c r="G15" s="40"/>
      <c r="H15" s="40"/>
      <c r="I15" s="146" t="s">
        <v>29</v>
      </c>
      <c r="J15" s="135" t="s">
        <v>30</v>
      </c>
      <c r="K15" s="40"/>
      <c r="L15" s="148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6.96" customHeight="1">
      <c r="A16" s="40"/>
      <c r="B16" s="46"/>
      <c r="C16" s="40"/>
      <c r="D16" s="40"/>
      <c r="E16" s="40"/>
      <c r="F16" s="40"/>
      <c r="G16" s="40"/>
      <c r="H16" s="40"/>
      <c r="I16" s="40"/>
      <c r="J16" s="40"/>
      <c r="K16" s="40"/>
      <c r="L16" s="148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2" customHeight="1">
      <c r="A17" s="40"/>
      <c r="B17" s="46"/>
      <c r="C17" s="40"/>
      <c r="D17" s="146" t="s">
        <v>31</v>
      </c>
      <c r="E17" s="40"/>
      <c r="F17" s="40"/>
      <c r="G17" s="40"/>
      <c r="H17" s="40"/>
      <c r="I17" s="146" t="s">
        <v>26</v>
      </c>
      <c r="J17" s="35" t="str">
        <f>'Rekapitulace stavby'!AN13</f>
        <v>Vyplň údaj</v>
      </c>
      <c r="K17" s="40"/>
      <c r="L17" s="148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18" customHeight="1">
      <c r="A18" s="40"/>
      <c r="B18" s="46"/>
      <c r="C18" s="40"/>
      <c r="D18" s="40"/>
      <c r="E18" s="35" t="str">
        <f>'Rekapitulace stavby'!E14</f>
        <v>Vyplň údaj</v>
      </c>
      <c r="F18" s="135"/>
      <c r="G18" s="135"/>
      <c r="H18" s="135"/>
      <c r="I18" s="146" t="s">
        <v>29</v>
      </c>
      <c r="J18" s="35" t="str">
        <f>'Rekapitulace stavby'!AN14</f>
        <v>Vyplň údaj</v>
      </c>
      <c r="K18" s="40"/>
      <c r="L18" s="148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6.96" customHeight="1">
      <c r="A19" s="40"/>
      <c r="B19" s="46"/>
      <c r="C19" s="40"/>
      <c r="D19" s="40"/>
      <c r="E19" s="40"/>
      <c r="F19" s="40"/>
      <c r="G19" s="40"/>
      <c r="H19" s="40"/>
      <c r="I19" s="40"/>
      <c r="J19" s="40"/>
      <c r="K19" s="40"/>
      <c r="L19" s="148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12" customHeight="1">
      <c r="A20" s="40"/>
      <c r="B20" s="46"/>
      <c r="C20" s="40"/>
      <c r="D20" s="146" t="s">
        <v>33</v>
      </c>
      <c r="E20" s="40"/>
      <c r="F20" s="40"/>
      <c r="G20" s="40"/>
      <c r="H20" s="40"/>
      <c r="I20" s="146" t="s">
        <v>26</v>
      </c>
      <c r="J20" s="135" t="s">
        <v>34</v>
      </c>
      <c r="K20" s="40"/>
      <c r="L20" s="148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18" customHeight="1">
      <c r="A21" s="40"/>
      <c r="B21" s="46"/>
      <c r="C21" s="40"/>
      <c r="D21" s="40"/>
      <c r="E21" s="135" t="s">
        <v>35</v>
      </c>
      <c r="F21" s="40"/>
      <c r="G21" s="40"/>
      <c r="H21" s="40"/>
      <c r="I21" s="146" t="s">
        <v>29</v>
      </c>
      <c r="J21" s="135" t="s">
        <v>36</v>
      </c>
      <c r="K21" s="40"/>
      <c r="L21" s="148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6.96" customHeight="1">
      <c r="A22" s="40"/>
      <c r="B22" s="46"/>
      <c r="C22" s="40"/>
      <c r="D22" s="40"/>
      <c r="E22" s="40"/>
      <c r="F22" s="40"/>
      <c r="G22" s="40"/>
      <c r="H22" s="40"/>
      <c r="I22" s="40"/>
      <c r="J22" s="40"/>
      <c r="K22" s="40"/>
      <c r="L22" s="148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12" customHeight="1">
      <c r="A23" s="40"/>
      <c r="B23" s="46"/>
      <c r="C23" s="40"/>
      <c r="D23" s="146" t="s">
        <v>38</v>
      </c>
      <c r="E23" s="40"/>
      <c r="F23" s="40"/>
      <c r="G23" s="40"/>
      <c r="H23" s="40"/>
      <c r="I23" s="146" t="s">
        <v>26</v>
      </c>
      <c r="J23" s="135" t="str">
        <f>IF('Rekapitulace stavby'!AN19="","",'Rekapitulace stavby'!AN19)</f>
        <v/>
      </c>
      <c r="K23" s="40"/>
      <c r="L23" s="148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18" customHeight="1">
      <c r="A24" s="40"/>
      <c r="B24" s="46"/>
      <c r="C24" s="40"/>
      <c r="D24" s="40"/>
      <c r="E24" s="135" t="str">
        <f>IF('Rekapitulace stavby'!E20="","",'Rekapitulace stavby'!E20)</f>
        <v>Tomáš Krhutek</v>
      </c>
      <c r="F24" s="40"/>
      <c r="G24" s="40"/>
      <c r="H24" s="40"/>
      <c r="I24" s="146" t="s">
        <v>29</v>
      </c>
      <c r="J24" s="135" t="str">
        <f>IF('Rekapitulace stavby'!AN20="","",'Rekapitulace stavby'!AN20)</f>
        <v/>
      </c>
      <c r="K24" s="40"/>
      <c r="L24" s="148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6.96" customHeight="1">
      <c r="A25" s="40"/>
      <c r="B25" s="46"/>
      <c r="C25" s="40"/>
      <c r="D25" s="40"/>
      <c r="E25" s="40"/>
      <c r="F25" s="40"/>
      <c r="G25" s="40"/>
      <c r="H25" s="40"/>
      <c r="I25" s="40"/>
      <c r="J25" s="40"/>
      <c r="K25" s="40"/>
      <c r="L25" s="148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12" customHeight="1">
      <c r="A26" s="40"/>
      <c r="B26" s="46"/>
      <c r="C26" s="40"/>
      <c r="D26" s="146" t="s">
        <v>40</v>
      </c>
      <c r="E26" s="40"/>
      <c r="F26" s="40"/>
      <c r="G26" s="40"/>
      <c r="H26" s="40"/>
      <c r="I26" s="40"/>
      <c r="J26" s="40"/>
      <c r="K26" s="40"/>
      <c r="L26" s="148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8" customFormat="1" ht="16.5" customHeight="1">
      <c r="A27" s="151"/>
      <c r="B27" s="152"/>
      <c r="C27" s="151"/>
      <c r="D27" s="151"/>
      <c r="E27" s="153" t="s">
        <v>19</v>
      </c>
      <c r="F27" s="153"/>
      <c r="G27" s="153"/>
      <c r="H27" s="153"/>
      <c r="I27" s="151"/>
      <c r="J27" s="151"/>
      <c r="K27" s="151"/>
      <c r="L27" s="154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</row>
    <row r="28" s="2" customFormat="1" ht="6.96" customHeight="1">
      <c r="A28" s="40"/>
      <c r="B28" s="46"/>
      <c r="C28" s="40"/>
      <c r="D28" s="40"/>
      <c r="E28" s="40"/>
      <c r="F28" s="40"/>
      <c r="G28" s="40"/>
      <c r="H28" s="40"/>
      <c r="I28" s="40"/>
      <c r="J28" s="40"/>
      <c r="K28" s="40"/>
      <c r="L28" s="148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2" customFormat="1" ht="6.96" customHeight="1">
      <c r="A29" s="40"/>
      <c r="B29" s="46"/>
      <c r="C29" s="40"/>
      <c r="D29" s="156"/>
      <c r="E29" s="156"/>
      <c r="F29" s="156"/>
      <c r="G29" s="156"/>
      <c r="H29" s="156"/>
      <c r="I29" s="156"/>
      <c r="J29" s="156"/>
      <c r="K29" s="156"/>
      <c r="L29" s="148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s="2" customFormat="1" ht="25.44" customHeight="1">
      <c r="A30" s="40"/>
      <c r="B30" s="46"/>
      <c r="C30" s="40"/>
      <c r="D30" s="157" t="s">
        <v>42</v>
      </c>
      <c r="E30" s="40"/>
      <c r="F30" s="40"/>
      <c r="G30" s="40"/>
      <c r="H30" s="40"/>
      <c r="I30" s="40"/>
      <c r="J30" s="158">
        <f>ROUND(J80, 2)</f>
        <v>0</v>
      </c>
      <c r="K30" s="40"/>
      <c r="L30" s="148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2" customFormat="1" ht="6.96" customHeight="1">
      <c r="A31" s="40"/>
      <c r="B31" s="46"/>
      <c r="C31" s="40"/>
      <c r="D31" s="156"/>
      <c r="E31" s="156"/>
      <c r="F31" s="156"/>
      <c r="G31" s="156"/>
      <c r="H31" s="156"/>
      <c r="I31" s="156"/>
      <c r="J31" s="156"/>
      <c r="K31" s="156"/>
      <c r="L31" s="148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s="2" customFormat="1" ht="14.4" customHeight="1">
      <c r="A32" s="40"/>
      <c r="B32" s="46"/>
      <c r="C32" s="40"/>
      <c r="D32" s="40"/>
      <c r="E32" s="40"/>
      <c r="F32" s="159" t="s">
        <v>44</v>
      </c>
      <c r="G32" s="40"/>
      <c r="H32" s="40"/>
      <c r="I32" s="159" t="s">
        <v>43</v>
      </c>
      <c r="J32" s="159" t="s">
        <v>45</v>
      </c>
      <c r="K32" s="40"/>
      <c r="L32" s="148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14.4" customHeight="1">
      <c r="A33" s="40"/>
      <c r="B33" s="46"/>
      <c r="C33" s="40"/>
      <c r="D33" s="160" t="s">
        <v>46</v>
      </c>
      <c r="E33" s="146" t="s">
        <v>47</v>
      </c>
      <c r="F33" s="161">
        <f>ROUND((SUM(BE80:BE101)),  2)</f>
        <v>0</v>
      </c>
      <c r="G33" s="40"/>
      <c r="H33" s="40"/>
      <c r="I33" s="162">
        <v>0.20999999999999999</v>
      </c>
      <c r="J33" s="161">
        <f>ROUND(((SUM(BE80:BE101))*I33),  2)</f>
        <v>0</v>
      </c>
      <c r="K33" s="40"/>
      <c r="L33" s="148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14.4" customHeight="1">
      <c r="A34" s="40"/>
      <c r="B34" s="46"/>
      <c r="C34" s="40"/>
      <c r="D34" s="40"/>
      <c r="E34" s="146" t="s">
        <v>48</v>
      </c>
      <c r="F34" s="161">
        <f>ROUND((SUM(BF80:BF101)),  2)</f>
        <v>0</v>
      </c>
      <c r="G34" s="40"/>
      <c r="H34" s="40"/>
      <c r="I34" s="162">
        <v>0.14999999999999999</v>
      </c>
      <c r="J34" s="161">
        <f>ROUND(((SUM(BF80:BF101))*I34),  2)</f>
        <v>0</v>
      </c>
      <c r="K34" s="40"/>
      <c r="L34" s="148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hidden="1" s="2" customFormat="1" ht="14.4" customHeight="1">
      <c r="A35" s="40"/>
      <c r="B35" s="46"/>
      <c r="C35" s="40"/>
      <c r="D35" s="40"/>
      <c r="E35" s="146" t="s">
        <v>49</v>
      </c>
      <c r="F35" s="161">
        <f>ROUND((SUM(BG80:BG101)),  2)</f>
        <v>0</v>
      </c>
      <c r="G35" s="40"/>
      <c r="H35" s="40"/>
      <c r="I35" s="162">
        <v>0.20999999999999999</v>
      </c>
      <c r="J35" s="161">
        <f>0</f>
        <v>0</v>
      </c>
      <c r="K35" s="40"/>
      <c r="L35" s="148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hidden="1" s="2" customFormat="1" ht="14.4" customHeight="1">
      <c r="A36" s="40"/>
      <c r="B36" s="46"/>
      <c r="C36" s="40"/>
      <c r="D36" s="40"/>
      <c r="E36" s="146" t="s">
        <v>50</v>
      </c>
      <c r="F36" s="161">
        <f>ROUND((SUM(BH80:BH101)),  2)</f>
        <v>0</v>
      </c>
      <c r="G36" s="40"/>
      <c r="H36" s="40"/>
      <c r="I36" s="162">
        <v>0.14999999999999999</v>
      </c>
      <c r="J36" s="161">
        <f>0</f>
        <v>0</v>
      </c>
      <c r="K36" s="40"/>
      <c r="L36" s="148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46" t="s">
        <v>51</v>
      </c>
      <c r="F37" s="161">
        <f>ROUND((SUM(BI80:BI101)),  2)</f>
        <v>0</v>
      </c>
      <c r="G37" s="40"/>
      <c r="H37" s="40"/>
      <c r="I37" s="162">
        <v>0</v>
      </c>
      <c r="J37" s="161">
        <f>0</f>
        <v>0</v>
      </c>
      <c r="K37" s="40"/>
      <c r="L37" s="148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s="2" customFormat="1" ht="6.96" customHeight="1">
      <c r="A38" s="40"/>
      <c r="B38" s="46"/>
      <c r="C38" s="40"/>
      <c r="D38" s="40"/>
      <c r="E38" s="40"/>
      <c r="F38" s="40"/>
      <c r="G38" s="40"/>
      <c r="H38" s="40"/>
      <c r="I38" s="40"/>
      <c r="J38" s="40"/>
      <c r="K38" s="40"/>
      <c r="L38" s="148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s="2" customFormat="1" ht="25.44" customHeight="1">
      <c r="A39" s="40"/>
      <c r="B39" s="46"/>
      <c r="C39" s="163"/>
      <c r="D39" s="164" t="s">
        <v>52</v>
      </c>
      <c r="E39" s="165"/>
      <c r="F39" s="165"/>
      <c r="G39" s="166" t="s">
        <v>53</v>
      </c>
      <c r="H39" s="167" t="s">
        <v>54</v>
      </c>
      <c r="I39" s="165"/>
      <c r="J39" s="168">
        <f>SUM(J30:J37)</f>
        <v>0</v>
      </c>
      <c r="K39" s="169"/>
      <c r="L39" s="148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s="2" customFormat="1" ht="14.4" customHeight="1">
      <c r="A40" s="40"/>
      <c r="B40" s="170"/>
      <c r="C40" s="171"/>
      <c r="D40" s="171"/>
      <c r="E40" s="171"/>
      <c r="F40" s="171"/>
      <c r="G40" s="171"/>
      <c r="H40" s="171"/>
      <c r="I40" s="171"/>
      <c r="J40" s="171"/>
      <c r="K40" s="171"/>
      <c r="L40" s="148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4" s="2" customFormat="1" ht="6.96" customHeight="1">
      <c r="A44" s="40"/>
      <c r="B44" s="172"/>
      <c r="C44" s="173"/>
      <c r="D44" s="173"/>
      <c r="E44" s="173"/>
      <c r="F44" s="173"/>
      <c r="G44" s="173"/>
      <c r="H44" s="173"/>
      <c r="I44" s="173"/>
      <c r="J44" s="173"/>
      <c r="K44" s="173"/>
      <c r="L44" s="148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 s="2" customFormat="1" ht="24.96" customHeight="1">
      <c r="A45" s="40"/>
      <c r="B45" s="41"/>
      <c r="C45" s="25" t="s">
        <v>284</v>
      </c>
      <c r="D45" s="42"/>
      <c r="E45" s="42"/>
      <c r="F45" s="42"/>
      <c r="G45" s="42"/>
      <c r="H45" s="42"/>
      <c r="I45" s="42"/>
      <c r="J45" s="42"/>
      <c r="K45" s="42"/>
      <c r="L45" s="148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 s="2" customFormat="1" ht="6.96" customHeight="1">
      <c r="A46" s="40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148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s="2" customFormat="1" ht="12" customHeight="1">
      <c r="A47" s="40"/>
      <c r="B47" s="41"/>
      <c r="C47" s="34" t="s">
        <v>16</v>
      </c>
      <c r="D47" s="42"/>
      <c r="E47" s="42"/>
      <c r="F47" s="42"/>
      <c r="G47" s="42"/>
      <c r="H47" s="42"/>
      <c r="I47" s="42"/>
      <c r="J47" s="42"/>
      <c r="K47" s="42"/>
      <c r="L47" s="148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s="2" customFormat="1" ht="26.25" customHeight="1">
      <c r="A48" s="40"/>
      <c r="B48" s="41"/>
      <c r="C48" s="42"/>
      <c r="D48" s="42"/>
      <c r="E48" s="174" t="str">
        <f>E7</f>
        <v>PROJEKT NA STAVBU HALY PRO DEPONACI SILNIČNÍCH VOZIDEL JHV VE VOZOVNĚ STŘEŠOVICE</v>
      </c>
      <c r="F48" s="34"/>
      <c r="G48" s="34"/>
      <c r="H48" s="34"/>
      <c r="I48" s="42"/>
      <c r="J48" s="42"/>
      <c r="K48" s="42"/>
      <c r="L48" s="148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12" customHeight="1">
      <c r="A49" s="40"/>
      <c r="B49" s="41"/>
      <c r="C49" s="34" t="s">
        <v>187</v>
      </c>
      <c r="D49" s="42"/>
      <c r="E49" s="42"/>
      <c r="F49" s="42"/>
      <c r="G49" s="42"/>
      <c r="H49" s="42"/>
      <c r="I49" s="42"/>
      <c r="J49" s="42"/>
      <c r="K49" s="42"/>
      <c r="L49" s="148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16.5" customHeight="1">
      <c r="A50" s="40"/>
      <c r="B50" s="41"/>
      <c r="C50" s="42"/>
      <c r="D50" s="42"/>
      <c r="E50" s="71" t="str">
        <f>E9</f>
        <v>VON - VEDLEJŠÍ A OSTATNÍ ROZPOČTOVÉ NÁKLADY</v>
      </c>
      <c r="F50" s="42"/>
      <c r="G50" s="42"/>
      <c r="H50" s="42"/>
      <c r="I50" s="42"/>
      <c r="J50" s="42"/>
      <c r="K50" s="42"/>
      <c r="L50" s="148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2" customFormat="1" ht="6.96" customHeight="1">
      <c r="A51" s="40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148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s="2" customFormat="1" ht="12" customHeight="1">
      <c r="A52" s="40"/>
      <c r="B52" s="41"/>
      <c r="C52" s="34" t="s">
        <v>21</v>
      </c>
      <c r="D52" s="42"/>
      <c r="E52" s="42"/>
      <c r="F52" s="29" t="str">
        <f>F12</f>
        <v xml:space="preserve">Patočkova č.p. 132 a 460, Na Ořechovce č.p. 1062 </v>
      </c>
      <c r="G52" s="42"/>
      <c r="H52" s="42"/>
      <c r="I52" s="34" t="s">
        <v>23</v>
      </c>
      <c r="J52" s="74" t="str">
        <f>IF(J12="","",J12)</f>
        <v>30. 1. 2023</v>
      </c>
      <c r="K52" s="42"/>
      <c r="L52" s="148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2" customFormat="1" ht="6.96" customHeight="1">
      <c r="A53" s="40"/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148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s="2" customFormat="1" ht="15.15" customHeight="1">
      <c r="A54" s="40"/>
      <c r="B54" s="41"/>
      <c r="C54" s="34" t="s">
        <v>25</v>
      </c>
      <c r="D54" s="42"/>
      <c r="E54" s="42"/>
      <c r="F54" s="29" t="str">
        <f>E15</f>
        <v>Dopravní podnik hl. m. Prahy, akciová společnost</v>
      </c>
      <c r="G54" s="42"/>
      <c r="H54" s="42"/>
      <c r="I54" s="34" t="s">
        <v>33</v>
      </c>
      <c r="J54" s="38" t="str">
        <f>E21</f>
        <v>SAGASTA, s.r.o.</v>
      </c>
      <c r="K54" s="42"/>
      <c r="L54" s="148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s="2" customFormat="1" ht="15.15" customHeight="1">
      <c r="A55" s="40"/>
      <c r="B55" s="41"/>
      <c r="C55" s="34" t="s">
        <v>31</v>
      </c>
      <c r="D55" s="42"/>
      <c r="E55" s="42"/>
      <c r="F55" s="29" t="str">
        <f>IF(E18="","",E18)</f>
        <v>Vyplň údaj</v>
      </c>
      <c r="G55" s="42"/>
      <c r="H55" s="42"/>
      <c r="I55" s="34" t="s">
        <v>38</v>
      </c>
      <c r="J55" s="38" t="str">
        <f>E24</f>
        <v>Tomáš Krhutek</v>
      </c>
      <c r="K55" s="42"/>
      <c r="L55" s="148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s="2" customFormat="1" ht="10.32" customHeight="1">
      <c r="A56" s="40"/>
      <c r="B56" s="41"/>
      <c r="C56" s="42"/>
      <c r="D56" s="42"/>
      <c r="E56" s="42"/>
      <c r="F56" s="42"/>
      <c r="G56" s="42"/>
      <c r="H56" s="42"/>
      <c r="I56" s="42"/>
      <c r="J56" s="42"/>
      <c r="K56" s="42"/>
      <c r="L56" s="148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29.28" customHeight="1">
      <c r="A57" s="40"/>
      <c r="B57" s="41"/>
      <c r="C57" s="175" t="s">
        <v>285</v>
      </c>
      <c r="D57" s="176"/>
      <c r="E57" s="176"/>
      <c r="F57" s="176"/>
      <c r="G57" s="176"/>
      <c r="H57" s="176"/>
      <c r="I57" s="176"/>
      <c r="J57" s="177" t="s">
        <v>286</v>
      </c>
      <c r="K57" s="176"/>
      <c r="L57" s="148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0.32" customHeight="1">
      <c r="A58" s="40"/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148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22.8" customHeight="1">
      <c r="A59" s="40"/>
      <c r="B59" s="41"/>
      <c r="C59" s="178" t="s">
        <v>74</v>
      </c>
      <c r="D59" s="42"/>
      <c r="E59" s="42"/>
      <c r="F59" s="42"/>
      <c r="G59" s="42"/>
      <c r="H59" s="42"/>
      <c r="I59" s="42"/>
      <c r="J59" s="104">
        <f>J80</f>
        <v>0</v>
      </c>
      <c r="K59" s="42"/>
      <c r="L59" s="148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U59" s="19" t="s">
        <v>287</v>
      </c>
    </row>
    <row r="60" s="9" customFormat="1" ht="24.96" customHeight="1">
      <c r="A60" s="9"/>
      <c r="B60" s="179"/>
      <c r="C60" s="180"/>
      <c r="D60" s="181" t="s">
        <v>7415</v>
      </c>
      <c r="E60" s="182"/>
      <c r="F60" s="182"/>
      <c r="G60" s="182"/>
      <c r="H60" s="182"/>
      <c r="I60" s="182"/>
      <c r="J60" s="183">
        <f>J81</f>
        <v>0</v>
      </c>
      <c r="K60" s="180"/>
      <c r="L60" s="184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="2" customFormat="1" ht="21.84" customHeight="1">
      <c r="A61" s="40"/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148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6.96" customHeight="1">
      <c r="A62" s="40"/>
      <c r="B62" s="61"/>
      <c r="C62" s="62"/>
      <c r="D62" s="62"/>
      <c r="E62" s="62"/>
      <c r="F62" s="62"/>
      <c r="G62" s="62"/>
      <c r="H62" s="62"/>
      <c r="I62" s="62"/>
      <c r="J62" s="62"/>
      <c r="K62" s="62"/>
      <c r="L62" s="148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6" s="2" customFormat="1" ht="6.96" customHeight="1">
      <c r="A66" s="40"/>
      <c r="B66" s="63"/>
      <c r="C66" s="64"/>
      <c r="D66" s="64"/>
      <c r="E66" s="64"/>
      <c r="F66" s="64"/>
      <c r="G66" s="64"/>
      <c r="H66" s="64"/>
      <c r="I66" s="64"/>
      <c r="J66" s="64"/>
      <c r="K66" s="64"/>
      <c r="L66" s="148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 s="2" customFormat="1" ht="24.96" customHeight="1">
      <c r="A67" s="40"/>
      <c r="B67" s="41"/>
      <c r="C67" s="25" t="s">
        <v>319</v>
      </c>
      <c r="D67" s="42"/>
      <c r="E67" s="42"/>
      <c r="F67" s="42"/>
      <c r="G67" s="42"/>
      <c r="H67" s="42"/>
      <c r="I67" s="42"/>
      <c r="J67" s="42"/>
      <c r="K67" s="42"/>
      <c r="L67" s="148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</row>
    <row r="68" s="2" customFormat="1" ht="6.96" customHeight="1">
      <c r="A68" s="40"/>
      <c r="B68" s="41"/>
      <c r="C68" s="42"/>
      <c r="D68" s="42"/>
      <c r="E68" s="42"/>
      <c r="F68" s="42"/>
      <c r="G68" s="42"/>
      <c r="H68" s="42"/>
      <c r="I68" s="42"/>
      <c r="J68" s="42"/>
      <c r="K68" s="42"/>
      <c r="L68" s="148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</row>
    <row r="69" s="2" customFormat="1" ht="12" customHeight="1">
      <c r="A69" s="40"/>
      <c r="B69" s="41"/>
      <c r="C69" s="34" t="s">
        <v>16</v>
      </c>
      <c r="D69" s="42"/>
      <c r="E69" s="42"/>
      <c r="F69" s="42"/>
      <c r="G69" s="42"/>
      <c r="H69" s="42"/>
      <c r="I69" s="42"/>
      <c r="J69" s="42"/>
      <c r="K69" s="42"/>
      <c r="L69" s="148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</row>
    <row r="70" s="2" customFormat="1" ht="26.25" customHeight="1">
      <c r="A70" s="40"/>
      <c r="B70" s="41"/>
      <c r="C70" s="42"/>
      <c r="D70" s="42"/>
      <c r="E70" s="174" t="str">
        <f>E7</f>
        <v>PROJEKT NA STAVBU HALY PRO DEPONACI SILNIČNÍCH VOZIDEL JHV VE VOZOVNĚ STŘEŠOVICE</v>
      </c>
      <c r="F70" s="34"/>
      <c r="G70" s="34"/>
      <c r="H70" s="34"/>
      <c r="I70" s="42"/>
      <c r="J70" s="42"/>
      <c r="K70" s="42"/>
      <c r="L70" s="148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</row>
    <row r="71" s="2" customFormat="1" ht="12" customHeight="1">
      <c r="A71" s="40"/>
      <c r="B71" s="41"/>
      <c r="C71" s="34" t="s">
        <v>187</v>
      </c>
      <c r="D71" s="42"/>
      <c r="E71" s="42"/>
      <c r="F71" s="42"/>
      <c r="G71" s="42"/>
      <c r="H71" s="42"/>
      <c r="I71" s="42"/>
      <c r="J71" s="42"/>
      <c r="K71" s="42"/>
      <c r="L71" s="148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</row>
    <row r="72" s="2" customFormat="1" ht="16.5" customHeight="1">
      <c r="A72" s="40"/>
      <c r="B72" s="41"/>
      <c r="C72" s="42"/>
      <c r="D72" s="42"/>
      <c r="E72" s="71" t="str">
        <f>E9</f>
        <v>VON - VEDLEJŠÍ A OSTATNÍ ROZPOČTOVÉ NÁKLADY</v>
      </c>
      <c r="F72" s="42"/>
      <c r="G72" s="42"/>
      <c r="H72" s="42"/>
      <c r="I72" s="42"/>
      <c r="J72" s="42"/>
      <c r="K72" s="42"/>
      <c r="L72" s="148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</row>
    <row r="73" s="2" customFormat="1" ht="6.96" customHeight="1">
      <c r="A73" s="40"/>
      <c r="B73" s="41"/>
      <c r="C73" s="42"/>
      <c r="D73" s="42"/>
      <c r="E73" s="42"/>
      <c r="F73" s="42"/>
      <c r="G73" s="42"/>
      <c r="H73" s="42"/>
      <c r="I73" s="42"/>
      <c r="J73" s="42"/>
      <c r="K73" s="42"/>
      <c r="L73" s="148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 s="2" customFormat="1" ht="12" customHeight="1">
      <c r="A74" s="40"/>
      <c r="B74" s="41"/>
      <c r="C74" s="34" t="s">
        <v>21</v>
      </c>
      <c r="D74" s="42"/>
      <c r="E74" s="42"/>
      <c r="F74" s="29" t="str">
        <f>F12</f>
        <v xml:space="preserve">Patočkova č.p. 132 a 460, Na Ořechovce č.p. 1062 </v>
      </c>
      <c r="G74" s="42"/>
      <c r="H74" s="42"/>
      <c r="I74" s="34" t="s">
        <v>23</v>
      </c>
      <c r="J74" s="74" t="str">
        <f>IF(J12="","",J12)</f>
        <v>30. 1. 2023</v>
      </c>
      <c r="K74" s="42"/>
      <c r="L74" s="148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 s="2" customFormat="1" ht="6.96" customHeight="1">
      <c r="A75" s="40"/>
      <c r="B75" s="41"/>
      <c r="C75" s="42"/>
      <c r="D75" s="42"/>
      <c r="E75" s="42"/>
      <c r="F75" s="42"/>
      <c r="G75" s="42"/>
      <c r="H75" s="42"/>
      <c r="I75" s="42"/>
      <c r="J75" s="42"/>
      <c r="K75" s="42"/>
      <c r="L75" s="148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 s="2" customFormat="1" ht="15.15" customHeight="1">
      <c r="A76" s="40"/>
      <c r="B76" s="41"/>
      <c r="C76" s="34" t="s">
        <v>25</v>
      </c>
      <c r="D76" s="42"/>
      <c r="E76" s="42"/>
      <c r="F76" s="29" t="str">
        <f>E15</f>
        <v>Dopravní podnik hl. m. Prahy, akciová společnost</v>
      </c>
      <c r="G76" s="42"/>
      <c r="H76" s="42"/>
      <c r="I76" s="34" t="s">
        <v>33</v>
      </c>
      <c r="J76" s="38" t="str">
        <f>E21</f>
        <v>SAGASTA, s.r.o.</v>
      </c>
      <c r="K76" s="42"/>
      <c r="L76" s="148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 s="2" customFormat="1" ht="15.15" customHeight="1">
      <c r="A77" s="40"/>
      <c r="B77" s="41"/>
      <c r="C77" s="34" t="s">
        <v>31</v>
      </c>
      <c r="D77" s="42"/>
      <c r="E77" s="42"/>
      <c r="F77" s="29" t="str">
        <f>IF(E18="","",E18)</f>
        <v>Vyplň údaj</v>
      </c>
      <c r="G77" s="42"/>
      <c r="H77" s="42"/>
      <c r="I77" s="34" t="s">
        <v>38</v>
      </c>
      <c r="J77" s="38" t="str">
        <f>E24</f>
        <v>Tomáš Krhutek</v>
      </c>
      <c r="K77" s="42"/>
      <c r="L77" s="148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 s="2" customFormat="1" ht="10.32" customHeight="1">
      <c r="A78" s="40"/>
      <c r="B78" s="41"/>
      <c r="C78" s="42"/>
      <c r="D78" s="42"/>
      <c r="E78" s="42"/>
      <c r="F78" s="42"/>
      <c r="G78" s="42"/>
      <c r="H78" s="42"/>
      <c r="I78" s="42"/>
      <c r="J78" s="42"/>
      <c r="K78" s="42"/>
      <c r="L78" s="148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11" customFormat="1" ht="29.28" customHeight="1">
      <c r="A79" s="190"/>
      <c r="B79" s="191"/>
      <c r="C79" s="192" t="s">
        <v>320</v>
      </c>
      <c r="D79" s="193" t="s">
        <v>61</v>
      </c>
      <c r="E79" s="193" t="s">
        <v>57</v>
      </c>
      <c r="F79" s="193" t="s">
        <v>58</v>
      </c>
      <c r="G79" s="193" t="s">
        <v>321</v>
      </c>
      <c r="H79" s="193" t="s">
        <v>322</v>
      </c>
      <c r="I79" s="193" t="s">
        <v>323</v>
      </c>
      <c r="J79" s="193" t="s">
        <v>286</v>
      </c>
      <c r="K79" s="194" t="s">
        <v>324</v>
      </c>
      <c r="L79" s="195"/>
      <c r="M79" s="94" t="s">
        <v>19</v>
      </c>
      <c r="N79" s="95" t="s">
        <v>46</v>
      </c>
      <c r="O79" s="95" t="s">
        <v>325</v>
      </c>
      <c r="P79" s="95" t="s">
        <v>326</v>
      </c>
      <c r="Q79" s="95" t="s">
        <v>327</v>
      </c>
      <c r="R79" s="95" t="s">
        <v>328</v>
      </c>
      <c r="S79" s="95" t="s">
        <v>329</v>
      </c>
      <c r="T79" s="95" t="s">
        <v>330</v>
      </c>
      <c r="U79" s="96" t="s">
        <v>331</v>
      </c>
      <c r="V79" s="190"/>
      <c r="W79" s="190"/>
      <c r="X79" s="190"/>
      <c r="Y79" s="190"/>
      <c r="Z79" s="190"/>
      <c r="AA79" s="190"/>
      <c r="AB79" s="190"/>
      <c r="AC79" s="190"/>
      <c r="AD79" s="190"/>
      <c r="AE79" s="190"/>
    </row>
    <row r="80" s="2" customFormat="1" ht="22.8" customHeight="1">
      <c r="A80" s="40"/>
      <c r="B80" s="41"/>
      <c r="C80" s="101" t="s">
        <v>332</v>
      </c>
      <c r="D80" s="42"/>
      <c r="E80" s="42"/>
      <c r="F80" s="42"/>
      <c r="G80" s="42"/>
      <c r="H80" s="42"/>
      <c r="I80" s="42"/>
      <c r="J80" s="196">
        <f>BK80</f>
        <v>0</v>
      </c>
      <c r="K80" s="42"/>
      <c r="L80" s="46"/>
      <c r="M80" s="97"/>
      <c r="N80" s="197"/>
      <c r="O80" s="98"/>
      <c r="P80" s="198">
        <f>P81</f>
        <v>0</v>
      </c>
      <c r="Q80" s="98"/>
      <c r="R80" s="198">
        <f>R81</f>
        <v>0</v>
      </c>
      <c r="S80" s="98"/>
      <c r="T80" s="198">
        <f>T81</f>
        <v>0</v>
      </c>
      <c r="U80" s="99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T80" s="19" t="s">
        <v>75</v>
      </c>
      <c r="AU80" s="19" t="s">
        <v>287</v>
      </c>
      <c r="BK80" s="199">
        <f>BK81</f>
        <v>0</v>
      </c>
    </row>
    <row r="81" s="12" customFormat="1" ht="25.92" customHeight="1">
      <c r="A81" s="12"/>
      <c r="B81" s="200"/>
      <c r="C81" s="201"/>
      <c r="D81" s="202" t="s">
        <v>75</v>
      </c>
      <c r="E81" s="203" t="s">
        <v>4105</v>
      </c>
      <c r="F81" s="203" t="s">
        <v>7416</v>
      </c>
      <c r="G81" s="201"/>
      <c r="H81" s="201"/>
      <c r="I81" s="204"/>
      <c r="J81" s="205">
        <f>BK81</f>
        <v>0</v>
      </c>
      <c r="K81" s="201"/>
      <c r="L81" s="206"/>
      <c r="M81" s="207"/>
      <c r="N81" s="208"/>
      <c r="O81" s="208"/>
      <c r="P81" s="209">
        <f>SUM(P82:P101)</f>
        <v>0</v>
      </c>
      <c r="Q81" s="208"/>
      <c r="R81" s="209">
        <f>SUM(R82:R101)</f>
        <v>0</v>
      </c>
      <c r="S81" s="208"/>
      <c r="T81" s="209">
        <f>SUM(T82:T101)</f>
        <v>0</v>
      </c>
      <c r="U81" s="210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R81" s="211" t="s">
        <v>103</v>
      </c>
      <c r="AT81" s="212" t="s">
        <v>75</v>
      </c>
      <c r="AU81" s="212" t="s">
        <v>76</v>
      </c>
      <c r="AY81" s="211" t="s">
        <v>335</v>
      </c>
      <c r="BK81" s="213">
        <f>SUM(BK82:BK101)</f>
        <v>0</v>
      </c>
    </row>
    <row r="82" s="2" customFormat="1" ht="16.5" customHeight="1">
      <c r="A82" s="40"/>
      <c r="B82" s="41"/>
      <c r="C82" s="216" t="s">
        <v>83</v>
      </c>
      <c r="D82" s="216" t="s">
        <v>337</v>
      </c>
      <c r="E82" s="217" t="s">
        <v>7417</v>
      </c>
      <c r="F82" s="218" t="s">
        <v>7418</v>
      </c>
      <c r="G82" s="219" t="s">
        <v>1529</v>
      </c>
      <c r="H82" s="220">
        <v>1</v>
      </c>
      <c r="I82" s="221"/>
      <c r="J82" s="222">
        <f>ROUND(I82*H82,2)</f>
        <v>0</v>
      </c>
      <c r="K82" s="218" t="s">
        <v>19</v>
      </c>
      <c r="L82" s="46"/>
      <c r="M82" s="223" t="s">
        <v>19</v>
      </c>
      <c r="N82" s="224" t="s">
        <v>47</v>
      </c>
      <c r="O82" s="86"/>
      <c r="P82" s="225">
        <f>O82*H82</f>
        <v>0</v>
      </c>
      <c r="Q82" s="225">
        <v>0</v>
      </c>
      <c r="R82" s="225">
        <f>Q82*H82</f>
        <v>0</v>
      </c>
      <c r="S82" s="225">
        <v>0</v>
      </c>
      <c r="T82" s="225">
        <f>S82*H82</f>
        <v>0</v>
      </c>
      <c r="U82" s="226" t="s">
        <v>19</v>
      </c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R82" s="227" t="s">
        <v>103</v>
      </c>
      <c r="AT82" s="227" t="s">
        <v>337</v>
      </c>
      <c r="AU82" s="227" t="s">
        <v>83</v>
      </c>
      <c r="AY82" s="19" t="s">
        <v>335</v>
      </c>
      <c r="BE82" s="228">
        <f>IF(N82="základní",J82,0)</f>
        <v>0</v>
      </c>
      <c r="BF82" s="228">
        <f>IF(N82="snížená",J82,0)</f>
        <v>0</v>
      </c>
      <c r="BG82" s="228">
        <f>IF(N82="zákl. přenesená",J82,0)</f>
        <v>0</v>
      </c>
      <c r="BH82" s="228">
        <f>IF(N82="sníž. přenesená",J82,0)</f>
        <v>0</v>
      </c>
      <c r="BI82" s="228">
        <f>IF(N82="nulová",J82,0)</f>
        <v>0</v>
      </c>
      <c r="BJ82" s="19" t="s">
        <v>83</v>
      </c>
      <c r="BK82" s="228">
        <f>ROUND(I82*H82,2)</f>
        <v>0</v>
      </c>
      <c r="BL82" s="19" t="s">
        <v>103</v>
      </c>
      <c r="BM82" s="227" t="s">
        <v>7419</v>
      </c>
    </row>
    <row r="83" s="2" customFormat="1">
      <c r="A83" s="40"/>
      <c r="B83" s="41"/>
      <c r="C83" s="42"/>
      <c r="D83" s="229" t="s">
        <v>343</v>
      </c>
      <c r="E83" s="42"/>
      <c r="F83" s="230" t="s">
        <v>7418</v>
      </c>
      <c r="G83" s="42"/>
      <c r="H83" s="42"/>
      <c r="I83" s="231"/>
      <c r="J83" s="42"/>
      <c r="K83" s="42"/>
      <c r="L83" s="46"/>
      <c r="M83" s="232"/>
      <c r="N83" s="233"/>
      <c r="O83" s="86"/>
      <c r="P83" s="86"/>
      <c r="Q83" s="86"/>
      <c r="R83" s="86"/>
      <c r="S83" s="86"/>
      <c r="T83" s="86"/>
      <c r="U83" s="87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T83" s="19" t="s">
        <v>343</v>
      </c>
      <c r="AU83" s="19" t="s">
        <v>83</v>
      </c>
    </row>
    <row r="84" s="2" customFormat="1">
      <c r="A84" s="40"/>
      <c r="B84" s="41"/>
      <c r="C84" s="42"/>
      <c r="D84" s="229" t="s">
        <v>928</v>
      </c>
      <c r="E84" s="42"/>
      <c r="F84" s="289" t="s">
        <v>7420</v>
      </c>
      <c r="G84" s="42"/>
      <c r="H84" s="42"/>
      <c r="I84" s="231"/>
      <c r="J84" s="42"/>
      <c r="K84" s="42"/>
      <c r="L84" s="46"/>
      <c r="M84" s="232"/>
      <c r="N84" s="233"/>
      <c r="O84" s="86"/>
      <c r="P84" s="86"/>
      <c r="Q84" s="86"/>
      <c r="R84" s="86"/>
      <c r="S84" s="86"/>
      <c r="T84" s="86"/>
      <c r="U84" s="87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T84" s="19" t="s">
        <v>928</v>
      </c>
      <c r="AU84" s="19" t="s">
        <v>83</v>
      </c>
    </row>
    <row r="85" s="2" customFormat="1" ht="16.5" customHeight="1">
      <c r="A85" s="40"/>
      <c r="B85" s="41"/>
      <c r="C85" s="216" t="s">
        <v>85</v>
      </c>
      <c r="D85" s="216" t="s">
        <v>337</v>
      </c>
      <c r="E85" s="217" t="s">
        <v>7421</v>
      </c>
      <c r="F85" s="218" t="s">
        <v>7422</v>
      </c>
      <c r="G85" s="219" t="s">
        <v>1529</v>
      </c>
      <c r="H85" s="220">
        <v>1</v>
      </c>
      <c r="I85" s="221"/>
      <c r="J85" s="222">
        <f>ROUND(I85*H85,2)</f>
        <v>0</v>
      </c>
      <c r="K85" s="218" t="s">
        <v>19</v>
      </c>
      <c r="L85" s="46"/>
      <c r="M85" s="223" t="s">
        <v>19</v>
      </c>
      <c r="N85" s="224" t="s">
        <v>47</v>
      </c>
      <c r="O85" s="86"/>
      <c r="P85" s="225">
        <f>O85*H85</f>
        <v>0</v>
      </c>
      <c r="Q85" s="225">
        <v>0</v>
      </c>
      <c r="R85" s="225">
        <f>Q85*H85</f>
        <v>0</v>
      </c>
      <c r="S85" s="225">
        <v>0</v>
      </c>
      <c r="T85" s="225">
        <f>S85*H85</f>
        <v>0</v>
      </c>
      <c r="U85" s="226" t="s">
        <v>19</v>
      </c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R85" s="227" t="s">
        <v>103</v>
      </c>
      <c r="AT85" s="227" t="s">
        <v>337</v>
      </c>
      <c r="AU85" s="227" t="s">
        <v>83</v>
      </c>
      <c r="AY85" s="19" t="s">
        <v>335</v>
      </c>
      <c r="BE85" s="228">
        <f>IF(N85="základní",J85,0)</f>
        <v>0</v>
      </c>
      <c r="BF85" s="228">
        <f>IF(N85="snížená",J85,0)</f>
        <v>0</v>
      </c>
      <c r="BG85" s="228">
        <f>IF(N85="zákl. přenesená",J85,0)</f>
        <v>0</v>
      </c>
      <c r="BH85" s="228">
        <f>IF(N85="sníž. přenesená",J85,0)</f>
        <v>0</v>
      </c>
      <c r="BI85" s="228">
        <f>IF(N85="nulová",J85,0)</f>
        <v>0</v>
      </c>
      <c r="BJ85" s="19" t="s">
        <v>83</v>
      </c>
      <c r="BK85" s="228">
        <f>ROUND(I85*H85,2)</f>
        <v>0</v>
      </c>
      <c r="BL85" s="19" t="s">
        <v>103</v>
      </c>
      <c r="BM85" s="227" t="s">
        <v>7423</v>
      </c>
    </row>
    <row r="86" s="2" customFormat="1">
      <c r="A86" s="40"/>
      <c r="B86" s="41"/>
      <c r="C86" s="42"/>
      <c r="D86" s="229" t="s">
        <v>343</v>
      </c>
      <c r="E86" s="42"/>
      <c r="F86" s="230" t="s">
        <v>7422</v>
      </c>
      <c r="G86" s="42"/>
      <c r="H86" s="42"/>
      <c r="I86" s="231"/>
      <c r="J86" s="42"/>
      <c r="K86" s="42"/>
      <c r="L86" s="46"/>
      <c r="M86" s="232"/>
      <c r="N86" s="233"/>
      <c r="O86" s="86"/>
      <c r="P86" s="86"/>
      <c r="Q86" s="86"/>
      <c r="R86" s="86"/>
      <c r="S86" s="86"/>
      <c r="T86" s="86"/>
      <c r="U86" s="87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T86" s="19" t="s">
        <v>343</v>
      </c>
      <c r="AU86" s="19" t="s">
        <v>83</v>
      </c>
    </row>
    <row r="87" s="2" customFormat="1">
      <c r="A87" s="40"/>
      <c r="B87" s="41"/>
      <c r="C87" s="42"/>
      <c r="D87" s="229" t="s">
        <v>928</v>
      </c>
      <c r="E87" s="42"/>
      <c r="F87" s="289" t="s">
        <v>7424</v>
      </c>
      <c r="G87" s="42"/>
      <c r="H87" s="42"/>
      <c r="I87" s="231"/>
      <c r="J87" s="42"/>
      <c r="K87" s="42"/>
      <c r="L87" s="46"/>
      <c r="M87" s="232"/>
      <c r="N87" s="233"/>
      <c r="O87" s="86"/>
      <c r="P87" s="86"/>
      <c r="Q87" s="86"/>
      <c r="R87" s="86"/>
      <c r="S87" s="86"/>
      <c r="T87" s="86"/>
      <c r="U87" s="87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T87" s="19" t="s">
        <v>928</v>
      </c>
      <c r="AU87" s="19" t="s">
        <v>83</v>
      </c>
    </row>
    <row r="88" s="2" customFormat="1" ht="16.5" customHeight="1">
      <c r="A88" s="40"/>
      <c r="B88" s="41"/>
      <c r="C88" s="216" t="s">
        <v>99</v>
      </c>
      <c r="D88" s="216" t="s">
        <v>337</v>
      </c>
      <c r="E88" s="217" t="s">
        <v>7425</v>
      </c>
      <c r="F88" s="218" t="s">
        <v>7426</v>
      </c>
      <c r="G88" s="219" t="s">
        <v>1529</v>
      </c>
      <c r="H88" s="220">
        <v>1</v>
      </c>
      <c r="I88" s="221"/>
      <c r="J88" s="222">
        <f>ROUND(I88*H88,2)</f>
        <v>0</v>
      </c>
      <c r="K88" s="218" t="s">
        <v>19</v>
      </c>
      <c r="L88" s="46"/>
      <c r="M88" s="223" t="s">
        <v>19</v>
      </c>
      <c r="N88" s="224" t="s">
        <v>47</v>
      </c>
      <c r="O88" s="86"/>
      <c r="P88" s="225">
        <f>O88*H88</f>
        <v>0</v>
      </c>
      <c r="Q88" s="225">
        <v>0</v>
      </c>
      <c r="R88" s="225">
        <f>Q88*H88</f>
        <v>0</v>
      </c>
      <c r="S88" s="225">
        <v>0</v>
      </c>
      <c r="T88" s="225">
        <f>S88*H88</f>
        <v>0</v>
      </c>
      <c r="U88" s="226" t="s">
        <v>19</v>
      </c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R88" s="227" t="s">
        <v>103</v>
      </c>
      <c r="AT88" s="227" t="s">
        <v>337</v>
      </c>
      <c r="AU88" s="227" t="s">
        <v>83</v>
      </c>
      <c r="AY88" s="19" t="s">
        <v>335</v>
      </c>
      <c r="BE88" s="228">
        <f>IF(N88="základní",J88,0)</f>
        <v>0</v>
      </c>
      <c r="BF88" s="228">
        <f>IF(N88="snížená",J88,0)</f>
        <v>0</v>
      </c>
      <c r="BG88" s="228">
        <f>IF(N88="zákl. přenesená",J88,0)</f>
        <v>0</v>
      </c>
      <c r="BH88" s="228">
        <f>IF(N88="sníž. přenesená",J88,0)</f>
        <v>0</v>
      </c>
      <c r="BI88" s="228">
        <f>IF(N88="nulová",J88,0)</f>
        <v>0</v>
      </c>
      <c r="BJ88" s="19" t="s">
        <v>83</v>
      </c>
      <c r="BK88" s="228">
        <f>ROUND(I88*H88,2)</f>
        <v>0</v>
      </c>
      <c r="BL88" s="19" t="s">
        <v>103</v>
      </c>
      <c r="BM88" s="227" t="s">
        <v>7427</v>
      </c>
    </row>
    <row r="89" s="2" customFormat="1">
      <c r="A89" s="40"/>
      <c r="B89" s="41"/>
      <c r="C89" s="42"/>
      <c r="D89" s="229" t="s">
        <v>343</v>
      </c>
      <c r="E89" s="42"/>
      <c r="F89" s="230" t="s">
        <v>7426</v>
      </c>
      <c r="G89" s="42"/>
      <c r="H89" s="42"/>
      <c r="I89" s="231"/>
      <c r="J89" s="42"/>
      <c r="K89" s="42"/>
      <c r="L89" s="46"/>
      <c r="M89" s="232"/>
      <c r="N89" s="233"/>
      <c r="O89" s="86"/>
      <c r="P89" s="86"/>
      <c r="Q89" s="86"/>
      <c r="R89" s="86"/>
      <c r="S89" s="86"/>
      <c r="T89" s="86"/>
      <c r="U89" s="87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T89" s="19" t="s">
        <v>343</v>
      </c>
      <c r="AU89" s="19" t="s">
        <v>83</v>
      </c>
    </row>
    <row r="90" s="2" customFormat="1" ht="16.5" customHeight="1">
      <c r="A90" s="40"/>
      <c r="B90" s="41"/>
      <c r="C90" s="216" t="s">
        <v>103</v>
      </c>
      <c r="D90" s="216" t="s">
        <v>337</v>
      </c>
      <c r="E90" s="217" t="s">
        <v>7428</v>
      </c>
      <c r="F90" s="218" t="s">
        <v>7429</v>
      </c>
      <c r="G90" s="219" t="s">
        <v>1529</v>
      </c>
      <c r="H90" s="220">
        <v>1</v>
      </c>
      <c r="I90" s="221"/>
      <c r="J90" s="222">
        <f>ROUND(I90*H90,2)</f>
        <v>0</v>
      </c>
      <c r="K90" s="218" t="s">
        <v>19</v>
      </c>
      <c r="L90" s="46"/>
      <c r="M90" s="223" t="s">
        <v>19</v>
      </c>
      <c r="N90" s="224" t="s">
        <v>47</v>
      </c>
      <c r="O90" s="86"/>
      <c r="P90" s="225">
        <f>O90*H90</f>
        <v>0</v>
      </c>
      <c r="Q90" s="225">
        <v>0</v>
      </c>
      <c r="R90" s="225">
        <f>Q90*H90</f>
        <v>0</v>
      </c>
      <c r="S90" s="225">
        <v>0</v>
      </c>
      <c r="T90" s="225">
        <f>S90*H90</f>
        <v>0</v>
      </c>
      <c r="U90" s="226" t="s">
        <v>19</v>
      </c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R90" s="227" t="s">
        <v>103</v>
      </c>
      <c r="AT90" s="227" t="s">
        <v>337</v>
      </c>
      <c r="AU90" s="227" t="s">
        <v>83</v>
      </c>
      <c r="AY90" s="19" t="s">
        <v>335</v>
      </c>
      <c r="BE90" s="228">
        <f>IF(N90="základní",J90,0)</f>
        <v>0</v>
      </c>
      <c r="BF90" s="228">
        <f>IF(N90="snížená",J90,0)</f>
        <v>0</v>
      </c>
      <c r="BG90" s="228">
        <f>IF(N90="zákl. přenesená",J90,0)</f>
        <v>0</v>
      </c>
      <c r="BH90" s="228">
        <f>IF(N90="sníž. přenesená",J90,0)</f>
        <v>0</v>
      </c>
      <c r="BI90" s="228">
        <f>IF(N90="nulová",J90,0)</f>
        <v>0</v>
      </c>
      <c r="BJ90" s="19" t="s">
        <v>83</v>
      </c>
      <c r="BK90" s="228">
        <f>ROUND(I90*H90,2)</f>
        <v>0</v>
      </c>
      <c r="BL90" s="19" t="s">
        <v>103</v>
      </c>
      <c r="BM90" s="227" t="s">
        <v>7430</v>
      </c>
    </row>
    <row r="91" s="2" customFormat="1">
      <c r="A91" s="40"/>
      <c r="B91" s="41"/>
      <c r="C91" s="42"/>
      <c r="D91" s="229" t="s">
        <v>343</v>
      </c>
      <c r="E91" s="42"/>
      <c r="F91" s="230" t="s">
        <v>7429</v>
      </c>
      <c r="G91" s="42"/>
      <c r="H91" s="42"/>
      <c r="I91" s="231"/>
      <c r="J91" s="42"/>
      <c r="K91" s="42"/>
      <c r="L91" s="46"/>
      <c r="M91" s="232"/>
      <c r="N91" s="233"/>
      <c r="O91" s="86"/>
      <c r="P91" s="86"/>
      <c r="Q91" s="86"/>
      <c r="R91" s="86"/>
      <c r="S91" s="86"/>
      <c r="T91" s="86"/>
      <c r="U91" s="87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T91" s="19" t="s">
        <v>343</v>
      </c>
      <c r="AU91" s="19" t="s">
        <v>83</v>
      </c>
    </row>
    <row r="92" s="2" customFormat="1" ht="16.5" customHeight="1">
      <c r="A92" s="40"/>
      <c r="B92" s="41"/>
      <c r="C92" s="216" t="s">
        <v>369</v>
      </c>
      <c r="D92" s="216" t="s">
        <v>337</v>
      </c>
      <c r="E92" s="217" t="s">
        <v>7431</v>
      </c>
      <c r="F92" s="218" t="s">
        <v>7432</v>
      </c>
      <c r="G92" s="219" t="s">
        <v>1529</v>
      </c>
      <c r="H92" s="220">
        <v>1</v>
      </c>
      <c r="I92" s="221"/>
      <c r="J92" s="222">
        <f>ROUND(I92*H92,2)</f>
        <v>0</v>
      </c>
      <c r="K92" s="218" t="s">
        <v>19</v>
      </c>
      <c r="L92" s="46"/>
      <c r="M92" s="223" t="s">
        <v>19</v>
      </c>
      <c r="N92" s="224" t="s">
        <v>47</v>
      </c>
      <c r="O92" s="86"/>
      <c r="P92" s="225">
        <f>O92*H92</f>
        <v>0</v>
      </c>
      <c r="Q92" s="225">
        <v>0</v>
      </c>
      <c r="R92" s="225">
        <f>Q92*H92</f>
        <v>0</v>
      </c>
      <c r="S92" s="225">
        <v>0</v>
      </c>
      <c r="T92" s="225">
        <f>S92*H92</f>
        <v>0</v>
      </c>
      <c r="U92" s="226" t="s">
        <v>19</v>
      </c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R92" s="227" t="s">
        <v>103</v>
      </c>
      <c r="AT92" s="227" t="s">
        <v>337</v>
      </c>
      <c r="AU92" s="227" t="s">
        <v>83</v>
      </c>
      <c r="AY92" s="19" t="s">
        <v>335</v>
      </c>
      <c r="BE92" s="228">
        <f>IF(N92="základní",J92,0)</f>
        <v>0</v>
      </c>
      <c r="BF92" s="228">
        <f>IF(N92="snížená",J92,0)</f>
        <v>0</v>
      </c>
      <c r="BG92" s="228">
        <f>IF(N92="zákl. přenesená",J92,0)</f>
        <v>0</v>
      </c>
      <c r="BH92" s="228">
        <f>IF(N92="sníž. přenesená",J92,0)</f>
        <v>0</v>
      </c>
      <c r="BI92" s="228">
        <f>IF(N92="nulová",J92,0)</f>
        <v>0</v>
      </c>
      <c r="BJ92" s="19" t="s">
        <v>83</v>
      </c>
      <c r="BK92" s="228">
        <f>ROUND(I92*H92,2)</f>
        <v>0</v>
      </c>
      <c r="BL92" s="19" t="s">
        <v>103</v>
      </c>
      <c r="BM92" s="227" t="s">
        <v>7433</v>
      </c>
    </row>
    <row r="93" s="2" customFormat="1">
      <c r="A93" s="40"/>
      <c r="B93" s="41"/>
      <c r="C93" s="42"/>
      <c r="D93" s="229" t="s">
        <v>343</v>
      </c>
      <c r="E93" s="42"/>
      <c r="F93" s="230" t="s">
        <v>7432</v>
      </c>
      <c r="G93" s="42"/>
      <c r="H93" s="42"/>
      <c r="I93" s="231"/>
      <c r="J93" s="42"/>
      <c r="K93" s="42"/>
      <c r="L93" s="46"/>
      <c r="M93" s="232"/>
      <c r="N93" s="233"/>
      <c r="O93" s="86"/>
      <c r="P93" s="86"/>
      <c r="Q93" s="86"/>
      <c r="R93" s="86"/>
      <c r="S93" s="86"/>
      <c r="T93" s="86"/>
      <c r="U93" s="87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T93" s="19" t="s">
        <v>343</v>
      </c>
      <c r="AU93" s="19" t="s">
        <v>83</v>
      </c>
    </row>
    <row r="94" s="2" customFormat="1" ht="16.5" customHeight="1">
      <c r="A94" s="40"/>
      <c r="B94" s="41"/>
      <c r="C94" s="216" t="s">
        <v>377</v>
      </c>
      <c r="D94" s="216" t="s">
        <v>337</v>
      </c>
      <c r="E94" s="217" t="s">
        <v>7434</v>
      </c>
      <c r="F94" s="218" t="s">
        <v>7435</v>
      </c>
      <c r="G94" s="219" t="s">
        <v>1529</v>
      </c>
      <c r="H94" s="220">
        <v>1</v>
      </c>
      <c r="I94" s="221"/>
      <c r="J94" s="222">
        <f>ROUND(I94*H94,2)</f>
        <v>0</v>
      </c>
      <c r="K94" s="218" t="s">
        <v>19</v>
      </c>
      <c r="L94" s="46"/>
      <c r="M94" s="223" t="s">
        <v>19</v>
      </c>
      <c r="N94" s="224" t="s">
        <v>47</v>
      </c>
      <c r="O94" s="86"/>
      <c r="P94" s="225">
        <f>O94*H94</f>
        <v>0</v>
      </c>
      <c r="Q94" s="225">
        <v>0</v>
      </c>
      <c r="R94" s="225">
        <f>Q94*H94</f>
        <v>0</v>
      </c>
      <c r="S94" s="225">
        <v>0</v>
      </c>
      <c r="T94" s="225">
        <f>S94*H94</f>
        <v>0</v>
      </c>
      <c r="U94" s="226" t="s">
        <v>19</v>
      </c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R94" s="227" t="s">
        <v>103</v>
      </c>
      <c r="AT94" s="227" t="s">
        <v>337</v>
      </c>
      <c r="AU94" s="227" t="s">
        <v>83</v>
      </c>
      <c r="AY94" s="19" t="s">
        <v>335</v>
      </c>
      <c r="BE94" s="228">
        <f>IF(N94="základní",J94,0)</f>
        <v>0</v>
      </c>
      <c r="BF94" s="228">
        <f>IF(N94="snížená",J94,0)</f>
        <v>0</v>
      </c>
      <c r="BG94" s="228">
        <f>IF(N94="zákl. přenesená",J94,0)</f>
        <v>0</v>
      </c>
      <c r="BH94" s="228">
        <f>IF(N94="sníž. přenesená",J94,0)</f>
        <v>0</v>
      </c>
      <c r="BI94" s="228">
        <f>IF(N94="nulová",J94,0)</f>
        <v>0</v>
      </c>
      <c r="BJ94" s="19" t="s">
        <v>83</v>
      </c>
      <c r="BK94" s="228">
        <f>ROUND(I94*H94,2)</f>
        <v>0</v>
      </c>
      <c r="BL94" s="19" t="s">
        <v>103</v>
      </c>
      <c r="BM94" s="227" t="s">
        <v>7436</v>
      </c>
    </row>
    <row r="95" s="2" customFormat="1">
      <c r="A95" s="40"/>
      <c r="B95" s="41"/>
      <c r="C95" s="42"/>
      <c r="D95" s="229" t="s">
        <v>343</v>
      </c>
      <c r="E95" s="42"/>
      <c r="F95" s="230" t="s">
        <v>7435</v>
      </c>
      <c r="G95" s="42"/>
      <c r="H95" s="42"/>
      <c r="I95" s="231"/>
      <c r="J95" s="42"/>
      <c r="K95" s="42"/>
      <c r="L95" s="46"/>
      <c r="M95" s="232"/>
      <c r="N95" s="233"/>
      <c r="O95" s="86"/>
      <c r="P95" s="86"/>
      <c r="Q95" s="86"/>
      <c r="R95" s="86"/>
      <c r="S95" s="86"/>
      <c r="T95" s="86"/>
      <c r="U95" s="87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T95" s="19" t="s">
        <v>343</v>
      </c>
      <c r="AU95" s="19" t="s">
        <v>83</v>
      </c>
    </row>
    <row r="96" s="2" customFormat="1" ht="16.5" customHeight="1">
      <c r="A96" s="40"/>
      <c r="B96" s="41"/>
      <c r="C96" s="216" t="s">
        <v>394</v>
      </c>
      <c r="D96" s="216" t="s">
        <v>337</v>
      </c>
      <c r="E96" s="217" t="s">
        <v>7437</v>
      </c>
      <c r="F96" s="218" t="s">
        <v>7438</v>
      </c>
      <c r="G96" s="219" t="s">
        <v>1529</v>
      </c>
      <c r="H96" s="220">
        <v>1</v>
      </c>
      <c r="I96" s="221"/>
      <c r="J96" s="222">
        <f>ROUND(I96*H96,2)</f>
        <v>0</v>
      </c>
      <c r="K96" s="218" t="s">
        <v>19</v>
      </c>
      <c r="L96" s="46"/>
      <c r="M96" s="223" t="s">
        <v>19</v>
      </c>
      <c r="N96" s="224" t="s">
        <v>47</v>
      </c>
      <c r="O96" s="86"/>
      <c r="P96" s="225">
        <f>O96*H96</f>
        <v>0</v>
      </c>
      <c r="Q96" s="225">
        <v>0</v>
      </c>
      <c r="R96" s="225">
        <f>Q96*H96</f>
        <v>0</v>
      </c>
      <c r="S96" s="225">
        <v>0</v>
      </c>
      <c r="T96" s="225">
        <f>S96*H96</f>
        <v>0</v>
      </c>
      <c r="U96" s="226" t="s">
        <v>19</v>
      </c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R96" s="227" t="s">
        <v>103</v>
      </c>
      <c r="AT96" s="227" t="s">
        <v>337</v>
      </c>
      <c r="AU96" s="227" t="s">
        <v>83</v>
      </c>
      <c r="AY96" s="19" t="s">
        <v>335</v>
      </c>
      <c r="BE96" s="228">
        <f>IF(N96="základní",J96,0)</f>
        <v>0</v>
      </c>
      <c r="BF96" s="228">
        <f>IF(N96="snížená",J96,0)</f>
        <v>0</v>
      </c>
      <c r="BG96" s="228">
        <f>IF(N96="zákl. přenesená",J96,0)</f>
        <v>0</v>
      </c>
      <c r="BH96" s="228">
        <f>IF(N96="sníž. přenesená",J96,0)</f>
        <v>0</v>
      </c>
      <c r="BI96" s="228">
        <f>IF(N96="nulová",J96,0)</f>
        <v>0</v>
      </c>
      <c r="BJ96" s="19" t="s">
        <v>83</v>
      </c>
      <c r="BK96" s="228">
        <f>ROUND(I96*H96,2)</f>
        <v>0</v>
      </c>
      <c r="BL96" s="19" t="s">
        <v>103</v>
      </c>
      <c r="BM96" s="227" t="s">
        <v>7439</v>
      </c>
    </row>
    <row r="97" s="2" customFormat="1">
      <c r="A97" s="40"/>
      <c r="B97" s="41"/>
      <c r="C97" s="42"/>
      <c r="D97" s="229" t="s">
        <v>343</v>
      </c>
      <c r="E97" s="42"/>
      <c r="F97" s="230" t="s">
        <v>7438</v>
      </c>
      <c r="G97" s="42"/>
      <c r="H97" s="42"/>
      <c r="I97" s="231"/>
      <c r="J97" s="42"/>
      <c r="K97" s="42"/>
      <c r="L97" s="46"/>
      <c r="M97" s="232"/>
      <c r="N97" s="233"/>
      <c r="O97" s="86"/>
      <c r="P97" s="86"/>
      <c r="Q97" s="86"/>
      <c r="R97" s="86"/>
      <c r="S97" s="86"/>
      <c r="T97" s="86"/>
      <c r="U97" s="87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T97" s="19" t="s">
        <v>343</v>
      </c>
      <c r="AU97" s="19" t="s">
        <v>83</v>
      </c>
    </row>
    <row r="98" s="2" customFormat="1" ht="16.5" customHeight="1">
      <c r="A98" s="40"/>
      <c r="B98" s="41"/>
      <c r="C98" s="216" t="s">
        <v>401</v>
      </c>
      <c r="D98" s="216" t="s">
        <v>337</v>
      </c>
      <c r="E98" s="217" t="s">
        <v>7440</v>
      </c>
      <c r="F98" s="218" t="s">
        <v>7441</v>
      </c>
      <c r="G98" s="219" t="s">
        <v>1529</v>
      </c>
      <c r="H98" s="220">
        <v>1</v>
      </c>
      <c r="I98" s="221"/>
      <c r="J98" s="222">
        <f>ROUND(I98*H98,2)</f>
        <v>0</v>
      </c>
      <c r="K98" s="218" t="s">
        <v>19</v>
      </c>
      <c r="L98" s="46"/>
      <c r="M98" s="223" t="s">
        <v>19</v>
      </c>
      <c r="N98" s="224" t="s">
        <v>47</v>
      </c>
      <c r="O98" s="86"/>
      <c r="P98" s="225">
        <f>O98*H98</f>
        <v>0</v>
      </c>
      <c r="Q98" s="225">
        <v>0</v>
      </c>
      <c r="R98" s="225">
        <f>Q98*H98</f>
        <v>0</v>
      </c>
      <c r="S98" s="225">
        <v>0</v>
      </c>
      <c r="T98" s="225">
        <f>S98*H98</f>
        <v>0</v>
      </c>
      <c r="U98" s="226" t="s">
        <v>19</v>
      </c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R98" s="227" t="s">
        <v>103</v>
      </c>
      <c r="AT98" s="227" t="s">
        <v>337</v>
      </c>
      <c r="AU98" s="227" t="s">
        <v>83</v>
      </c>
      <c r="AY98" s="19" t="s">
        <v>335</v>
      </c>
      <c r="BE98" s="228">
        <f>IF(N98="základní",J98,0)</f>
        <v>0</v>
      </c>
      <c r="BF98" s="228">
        <f>IF(N98="snížená",J98,0)</f>
        <v>0</v>
      </c>
      <c r="BG98" s="228">
        <f>IF(N98="zákl. přenesená",J98,0)</f>
        <v>0</v>
      </c>
      <c r="BH98" s="228">
        <f>IF(N98="sníž. přenesená",J98,0)</f>
        <v>0</v>
      </c>
      <c r="BI98" s="228">
        <f>IF(N98="nulová",J98,0)</f>
        <v>0</v>
      </c>
      <c r="BJ98" s="19" t="s">
        <v>83</v>
      </c>
      <c r="BK98" s="228">
        <f>ROUND(I98*H98,2)</f>
        <v>0</v>
      </c>
      <c r="BL98" s="19" t="s">
        <v>103</v>
      </c>
      <c r="BM98" s="227" t="s">
        <v>7442</v>
      </c>
    </row>
    <row r="99" s="2" customFormat="1">
      <c r="A99" s="40"/>
      <c r="B99" s="41"/>
      <c r="C99" s="42"/>
      <c r="D99" s="229" t="s">
        <v>343</v>
      </c>
      <c r="E99" s="42"/>
      <c r="F99" s="230" t="s">
        <v>7441</v>
      </c>
      <c r="G99" s="42"/>
      <c r="H99" s="42"/>
      <c r="I99" s="231"/>
      <c r="J99" s="42"/>
      <c r="K99" s="42"/>
      <c r="L99" s="46"/>
      <c r="M99" s="232"/>
      <c r="N99" s="233"/>
      <c r="O99" s="86"/>
      <c r="P99" s="86"/>
      <c r="Q99" s="86"/>
      <c r="R99" s="86"/>
      <c r="S99" s="86"/>
      <c r="T99" s="86"/>
      <c r="U99" s="87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T99" s="19" t="s">
        <v>343</v>
      </c>
      <c r="AU99" s="19" t="s">
        <v>83</v>
      </c>
    </row>
    <row r="100" s="2" customFormat="1" ht="21.75" customHeight="1">
      <c r="A100" s="40"/>
      <c r="B100" s="41"/>
      <c r="C100" s="216" t="s">
        <v>405</v>
      </c>
      <c r="D100" s="216" t="s">
        <v>337</v>
      </c>
      <c r="E100" s="217" t="s">
        <v>7443</v>
      </c>
      <c r="F100" s="218" t="s">
        <v>7444</v>
      </c>
      <c r="G100" s="219" t="s">
        <v>1529</v>
      </c>
      <c r="H100" s="220">
        <v>1</v>
      </c>
      <c r="I100" s="221"/>
      <c r="J100" s="222">
        <f>ROUND(I100*H100,2)</f>
        <v>0</v>
      </c>
      <c r="K100" s="218" t="s">
        <v>19</v>
      </c>
      <c r="L100" s="46"/>
      <c r="M100" s="223" t="s">
        <v>19</v>
      </c>
      <c r="N100" s="224" t="s">
        <v>47</v>
      </c>
      <c r="O100" s="86"/>
      <c r="P100" s="225">
        <f>O100*H100</f>
        <v>0</v>
      </c>
      <c r="Q100" s="225">
        <v>0</v>
      </c>
      <c r="R100" s="225">
        <f>Q100*H100</f>
        <v>0</v>
      </c>
      <c r="S100" s="225">
        <v>0</v>
      </c>
      <c r="T100" s="225">
        <f>S100*H100</f>
        <v>0</v>
      </c>
      <c r="U100" s="226" t="s">
        <v>19</v>
      </c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R100" s="227" t="s">
        <v>103</v>
      </c>
      <c r="AT100" s="227" t="s">
        <v>337</v>
      </c>
      <c r="AU100" s="227" t="s">
        <v>83</v>
      </c>
      <c r="AY100" s="19" t="s">
        <v>335</v>
      </c>
      <c r="BE100" s="228">
        <f>IF(N100="základní",J100,0)</f>
        <v>0</v>
      </c>
      <c r="BF100" s="228">
        <f>IF(N100="snížená",J100,0)</f>
        <v>0</v>
      </c>
      <c r="BG100" s="228">
        <f>IF(N100="zákl. přenesená",J100,0)</f>
        <v>0</v>
      </c>
      <c r="BH100" s="228">
        <f>IF(N100="sníž. přenesená",J100,0)</f>
        <v>0</v>
      </c>
      <c r="BI100" s="228">
        <f>IF(N100="nulová",J100,0)</f>
        <v>0</v>
      </c>
      <c r="BJ100" s="19" t="s">
        <v>83</v>
      </c>
      <c r="BK100" s="228">
        <f>ROUND(I100*H100,2)</f>
        <v>0</v>
      </c>
      <c r="BL100" s="19" t="s">
        <v>103</v>
      </c>
      <c r="BM100" s="227" t="s">
        <v>7445</v>
      </c>
    </row>
    <row r="101" s="2" customFormat="1">
      <c r="A101" s="40"/>
      <c r="B101" s="41"/>
      <c r="C101" s="42"/>
      <c r="D101" s="229" t="s">
        <v>343</v>
      </c>
      <c r="E101" s="42"/>
      <c r="F101" s="230" t="s">
        <v>7444</v>
      </c>
      <c r="G101" s="42"/>
      <c r="H101" s="42"/>
      <c r="I101" s="231"/>
      <c r="J101" s="42"/>
      <c r="K101" s="42"/>
      <c r="L101" s="46"/>
      <c r="M101" s="293"/>
      <c r="N101" s="294"/>
      <c r="O101" s="295"/>
      <c r="P101" s="295"/>
      <c r="Q101" s="295"/>
      <c r="R101" s="295"/>
      <c r="S101" s="295"/>
      <c r="T101" s="295"/>
      <c r="U101" s="296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T101" s="19" t="s">
        <v>343</v>
      </c>
      <c r="AU101" s="19" t="s">
        <v>83</v>
      </c>
    </row>
    <row r="102" s="2" customFormat="1" ht="6.96" customHeight="1">
      <c r="A102" s="40"/>
      <c r="B102" s="61"/>
      <c r="C102" s="62"/>
      <c r="D102" s="62"/>
      <c r="E102" s="62"/>
      <c r="F102" s="62"/>
      <c r="G102" s="62"/>
      <c r="H102" s="62"/>
      <c r="I102" s="62"/>
      <c r="J102" s="62"/>
      <c r="K102" s="62"/>
      <c r="L102" s="46"/>
      <c r="M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</row>
  </sheetData>
  <sheetProtection sheet="1" autoFilter="0" formatColumns="0" formatRows="0" objects="1" scenarios="1" spinCount="100000" saltValue="EI61ZbwNlX0D9RA6dlymb9crNTJNyDPozAWs+/X2/yfVMMlK2bdSUNowbHEuWMGvC5RgTJmBU7AFOoyQ8th/Eg==" hashValue="uk/uGq84jX5BGd3dQRsUaS8b+fWNZwboKPqYYhE7riFkBVr12JEUTzmF3w25+aIJdvfzuX6S47rNtbbO3TeQfg==" algorithmName="SHA-512" password="B0A8"/>
  <autoFilter ref="C79:K101"/>
  <mergeCells count="9">
    <mergeCell ref="E7:H7"/>
    <mergeCell ref="E9:H9"/>
    <mergeCell ref="E18:H18"/>
    <mergeCell ref="E27:H27"/>
    <mergeCell ref="E48:H48"/>
    <mergeCell ref="E50:H50"/>
    <mergeCell ref="E70:H70"/>
    <mergeCell ref="E72:H72"/>
    <mergeCell ref="L2:V2"/>
  </mergeCell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1"/>
</worksheet>
</file>

<file path=xl/worksheets/sheet25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667969" style="1" customWidth="1"/>
    <col min="3" max="3" width="25" style="1" customWidth="1"/>
    <col min="4" max="4" width="130.832" style="1" customWidth="1"/>
    <col min="5" max="5" width="13.33203" style="1" customWidth="1"/>
    <col min="6" max="6" width="20" style="1" customWidth="1"/>
    <col min="7" max="7" width="1.667969" style="1" customWidth="1"/>
    <col min="8" max="8" width="8.332031" style="1" customWidth="1"/>
  </cols>
  <sheetData>
    <row r="1" s="1" customFormat="1" ht="11.28" customHeight="1"/>
    <row r="2" s="1" customFormat="1" ht="36.96" customHeight="1"/>
    <row r="3" s="1" customFormat="1" ht="6.96" customHeight="1">
      <c r="B3" s="142"/>
      <c r="C3" s="143"/>
      <c r="D3" s="143"/>
      <c r="E3" s="143"/>
      <c r="F3" s="143"/>
      <c r="G3" s="143"/>
      <c r="H3" s="22"/>
    </row>
    <row r="4" s="1" customFormat="1" ht="24.96" customHeight="1">
      <c r="B4" s="22"/>
      <c r="C4" s="144" t="s">
        <v>7446</v>
      </c>
      <c r="H4" s="22"/>
    </row>
    <row r="5" s="1" customFormat="1" ht="12" customHeight="1">
      <c r="B5" s="22"/>
      <c r="C5" s="298" t="s">
        <v>13</v>
      </c>
      <c r="D5" s="153" t="s">
        <v>14</v>
      </c>
      <c r="E5" s="1"/>
      <c r="F5" s="1"/>
      <c r="H5" s="22"/>
    </row>
    <row r="6" s="1" customFormat="1" ht="36.96" customHeight="1">
      <c r="B6" s="22"/>
      <c r="C6" s="299" t="s">
        <v>16</v>
      </c>
      <c r="D6" s="300" t="s">
        <v>17</v>
      </c>
      <c r="E6" s="1"/>
      <c r="F6" s="1"/>
      <c r="H6" s="22"/>
    </row>
    <row r="7" s="1" customFormat="1" ht="16.5" customHeight="1">
      <c r="B7" s="22"/>
      <c r="C7" s="146" t="s">
        <v>23</v>
      </c>
      <c r="D7" s="150" t="str">
        <f>'Rekapitulace stavby'!AN8</f>
        <v>30. 1. 2023</v>
      </c>
      <c r="H7" s="22"/>
    </row>
    <row r="8" s="2" customFormat="1" ht="10.8" customHeight="1">
      <c r="A8" s="40"/>
      <c r="B8" s="46"/>
      <c r="C8" s="40"/>
      <c r="D8" s="40"/>
      <c r="E8" s="40"/>
      <c r="F8" s="40"/>
      <c r="G8" s="40"/>
      <c r="H8" s="46"/>
    </row>
    <row r="9" s="11" customFormat="1" ht="29.28" customHeight="1">
      <c r="A9" s="190"/>
      <c r="B9" s="301"/>
      <c r="C9" s="302" t="s">
        <v>57</v>
      </c>
      <c r="D9" s="303" t="s">
        <v>58</v>
      </c>
      <c r="E9" s="303" t="s">
        <v>321</v>
      </c>
      <c r="F9" s="304" t="s">
        <v>7447</v>
      </c>
      <c r="G9" s="190"/>
      <c r="H9" s="301"/>
    </row>
    <row r="10" s="2" customFormat="1" ht="26.4" customHeight="1">
      <c r="A10" s="40"/>
      <c r="B10" s="46"/>
      <c r="C10" s="305" t="s">
        <v>7448</v>
      </c>
      <c r="D10" s="305" t="s">
        <v>88</v>
      </c>
      <c r="E10" s="40"/>
      <c r="F10" s="40"/>
      <c r="G10" s="40"/>
      <c r="H10" s="46"/>
    </row>
    <row r="11" s="2" customFormat="1" ht="16.8" customHeight="1">
      <c r="A11" s="40"/>
      <c r="B11" s="46"/>
      <c r="C11" s="306" t="s">
        <v>2100</v>
      </c>
      <c r="D11" s="307" t="s">
        <v>7449</v>
      </c>
      <c r="E11" s="308" t="s">
        <v>19</v>
      </c>
      <c r="F11" s="309">
        <v>2467.2220000000002</v>
      </c>
      <c r="G11" s="40"/>
      <c r="H11" s="46"/>
    </row>
    <row r="12" s="2" customFormat="1" ht="16.8" customHeight="1">
      <c r="A12" s="40"/>
      <c r="B12" s="46"/>
      <c r="C12" s="310" t="s">
        <v>2100</v>
      </c>
      <c r="D12" s="310" t="s">
        <v>2093</v>
      </c>
      <c r="E12" s="19" t="s">
        <v>19</v>
      </c>
      <c r="F12" s="311">
        <v>2467.2220000000002</v>
      </c>
      <c r="G12" s="40"/>
      <c r="H12" s="46"/>
    </row>
    <row r="13" s="2" customFormat="1" ht="16.8" customHeight="1">
      <c r="A13" s="40"/>
      <c r="B13" s="46"/>
      <c r="C13" s="306" t="s">
        <v>168</v>
      </c>
      <c r="D13" s="307" t="s">
        <v>169</v>
      </c>
      <c r="E13" s="308" t="s">
        <v>19</v>
      </c>
      <c r="F13" s="309">
        <v>38.5</v>
      </c>
      <c r="G13" s="40"/>
      <c r="H13" s="46"/>
    </row>
    <row r="14" s="2" customFormat="1" ht="16.8" customHeight="1">
      <c r="A14" s="40"/>
      <c r="B14" s="46"/>
      <c r="C14" s="310" t="s">
        <v>19</v>
      </c>
      <c r="D14" s="310" t="s">
        <v>750</v>
      </c>
      <c r="E14" s="19" t="s">
        <v>19</v>
      </c>
      <c r="F14" s="311">
        <v>0</v>
      </c>
      <c r="G14" s="40"/>
      <c r="H14" s="46"/>
    </row>
    <row r="15" s="2" customFormat="1" ht="16.8" customHeight="1">
      <c r="A15" s="40"/>
      <c r="B15" s="46"/>
      <c r="C15" s="310" t="s">
        <v>168</v>
      </c>
      <c r="D15" s="310" t="s">
        <v>751</v>
      </c>
      <c r="E15" s="19" t="s">
        <v>19</v>
      </c>
      <c r="F15" s="311">
        <v>38.5</v>
      </c>
      <c r="G15" s="40"/>
      <c r="H15" s="46"/>
    </row>
    <row r="16" s="2" customFormat="1" ht="16.8" customHeight="1">
      <c r="A16" s="40"/>
      <c r="B16" s="46"/>
      <c r="C16" s="312" t="s">
        <v>7450</v>
      </c>
      <c r="D16" s="40"/>
      <c r="E16" s="40"/>
      <c r="F16" s="40"/>
      <c r="G16" s="40"/>
      <c r="H16" s="46"/>
    </row>
    <row r="17" s="2" customFormat="1" ht="16.8" customHeight="1">
      <c r="A17" s="40"/>
      <c r="B17" s="46"/>
      <c r="C17" s="310" t="s">
        <v>770</v>
      </c>
      <c r="D17" s="310" t="s">
        <v>771</v>
      </c>
      <c r="E17" s="19" t="s">
        <v>388</v>
      </c>
      <c r="F17" s="311">
        <v>1448.0999999999999</v>
      </c>
      <c r="G17" s="40"/>
      <c r="H17" s="46"/>
    </row>
    <row r="18" s="2" customFormat="1" ht="16.8" customHeight="1">
      <c r="A18" s="40"/>
      <c r="B18" s="46"/>
      <c r="C18" s="310" t="s">
        <v>1878</v>
      </c>
      <c r="D18" s="310" t="s">
        <v>1879</v>
      </c>
      <c r="E18" s="19" t="s">
        <v>388</v>
      </c>
      <c r="F18" s="311">
        <v>1388.7000000000001</v>
      </c>
      <c r="G18" s="40"/>
      <c r="H18" s="46"/>
    </row>
    <row r="19" s="2" customFormat="1" ht="16.8" customHeight="1">
      <c r="A19" s="40"/>
      <c r="B19" s="46"/>
      <c r="C19" s="310" t="s">
        <v>2088</v>
      </c>
      <c r="D19" s="310" t="s">
        <v>2089</v>
      </c>
      <c r="E19" s="19" t="s">
        <v>388</v>
      </c>
      <c r="F19" s="311">
        <v>2467.2220000000002</v>
      </c>
      <c r="G19" s="40"/>
      <c r="H19" s="46"/>
    </row>
    <row r="20" s="2" customFormat="1" ht="16.8" customHeight="1">
      <c r="A20" s="40"/>
      <c r="B20" s="46"/>
      <c r="C20" s="310" t="s">
        <v>2095</v>
      </c>
      <c r="D20" s="310" t="s">
        <v>2096</v>
      </c>
      <c r="E20" s="19" t="s">
        <v>388</v>
      </c>
      <c r="F20" s="311">
        <v>2467.2220000000002</v>
      </c>
      <c r="G20" s="40"/>
      <c r="H20" s="46"/>
    </row>
    <row r="21" s="2" customFormat="1" ht="16.8" customHeight="1">
      <c r="A21" s="40"/>
      <c r="B21" s="46"/>
      <c r="C21" s="306" t="s">
        <v>171</v>
      </c>
      <c r="D21" s="307" t="s">
        <v>172</v>
      </c>
      <c r="E21" s="308" t="s">
        <v>19</v>
      </c>
      <c r="F21" s="309">
        <v>663.39999999999998</v>
      </c>
      <c r="G21" s="40"/>
      <c r="H21" s="46"/>
    </row>
    <row r="22" s="2" customFormat="1" ht="16.8" customHeight="1">
      <c r="A22" s="40"/>
      <c r="B22" s="46"/>
      <c r="C22" s="310" t="s">
        <v>171</v>
      </c>
      <c r="D22" s="310" t="s">
        <v>752</v>
      </c>
      <c r="E22" s="19" t="s">
        <v>19</v>
      </c>
      <c r="F22" s="311">
        <v>663.39999999999998</v>
      </c>
      <c r="G22" s="40"/>
      <c r="H22" s="46"/>
    </row>
    <row r="23" s="2" customFormat="1" ht="16.8" customHeight="1">
      <c r="A23" s="40"/>
      <c r="B23" s="46"/>
      <c r="C23" s="312" t="s">
        <v>7450</v>
      </c>
      <c r="D23" s="40"/>
      <c r="E23" s="40"/>
      <c r="F23" s="40"/>
      <c r="G23" s="40"/>
      <c r="H23" s="46"/>
    </row>
    <row r="24" s="2" customFormat="1" ht="16.8" customHeight="1">
      <c r="A24" s="40"/>
      <c r="B24" s="46"/>
      <c r="C24" s="310" t="s">
        <v>770</v>
      </c>
      <c r="D24" s="310" t="s">
        <v>771</v>
      </c>
      <c r="E24" s="19" t="s">
        <v>388</v>
      </c>
      <c r="F24" s="311">
        <v>1448.0999999999999</v>
      </c>
      <c r="G24" s="40"/>
      <c r="H24" s="46"/>
    </row>
    <row r="25" s="2" customFormat="1" ht="16.8" customHeight="1">
      <c r="A25" s="40"/>
      <c r="B25" s="46"/>
      <c r="C25" s="310" t="s">
        <v>1878</v>
      </c>
      <c r="D25" s="310" t="s">
        <v>1879</v>
      </c>
      <c r="E25" s="19" t="s">
        <v>388</v>
      </c>
      <c r="F25" s="311">
        <v>1388.7000000000001</v>
      </c>
      <c r="G25" s="40"/>
      <c r="H25" s="46"/>
    </row>
    <row r="26" s="2" customFormat="1" ht="16.8" customHeight="1">
      <c r="A26" s="40"/>
      <c r="B26" s="46"/>
      <c r="C26" s="310" t="s">
        <v>2088</v>
      </c>
      <c r="D26" s="310" t="s">
        <v>2089</v>
      </c>
      <c r="E26" s="19" t="s">
        <v>388</v>
      </c>
      <c r="F26" s="311">
        <v>2467.2220000000002</v>
      </c>
      <c r="G26" s="40"/>
      <c r="H26" s="46"/>
    </row>
    <row r="27" s="2" customFormat="1" ht="16.8" customHeight="1">
      <c r="A27" s="40"/>
      <c r="B27" s="46"/>
      <c r="C27" s="310" t="s">
        <v>2095</v>
      </c>
      <c r="D27" s="310" t="s">
        <v>2096</v>
      </c>
      <c r="E27" s="19" t="s">
        <v>388</v>
      </c>
      <c r="F27" s="311">
        <v>2467.2220000000002</v>
      </c>
      <c r="G27" s="40"/>
      <c r="H27" s="46"/>
    </row>
    <row r="28" s="2" customFormat="1" ht="16.8" customHeight="1">
      <c r="A28" s="40"/>
      <c r="B28" s="46"/>
      <c r="C28" s="306" t="s">
        <v>175</v>
      </c>
      <c r="D28" s="307" t="s">
        <v>176</v>
      </c>
      <c r="E28" s="308" t="s">
        <v>19</v>
      </c>
      <c r="F28" s="309">
        <v>15.300000000000001</v>
      </c>
      <c r="G28" s="40"/>
      <c r="H28" s="46"/>
    </row>
    <row r="29" s="2" customFormat="1" ht="16.8" customHeight="1">
      <c r="A29" s="40"/>
      <c r="B29" s="46"/>
      <c r="C29" s="310" t="s">
        <v>175</v>
      </c>
      <c r="D29" s="310" t="s">
        <v>753</v>
      </c>
      <c r="E29" s="19" t="s">
        <v>19</v>
      </c>
      <c r="F29" s="311">
        <v>15.300000000000001</v>
      </c>
      <c r="G29" s="40"/>
      <c r="H29" s="46"/>
    </row>
    <row r="30" s="2" customFormat="1" ht="16.8" customHeight="1">
      <c r="A30" s="40"/>
      <c r="B30" s="46"/>
      <c r="C30" s="312" t="s">
        <v>7450</v>
      </c>
      <c r="D30" s="40"/>
      <c r="E30" s="40"/>
      <c r="F30" s="40"/>
      <c r="G30" s="40"/>
      <c r="H30" s="46"/>
    </row>
    <row r="31" s="2" customFormat="1" ht="16.8" customHeight="1">
      <c r="A31" s="40"/>
      <c r="B31" s="46"/>
      <c r="C31" s="310" t="s">
        <v>770</v>
      </c>
      <c r="D31" s="310" t="s">
        <v>771</v>
      </c>
      <c r="E31" s="19" t="s">
        <v>388</v>
      </c>
      <c r="F31" s="311">
        <v>1448.0999999999999</v>
      </c>
      <c r="G31" s="40"/>
      <c r="H31" s="46"/>
    </row>
    <row r="32" s="2" customFormat="1" ht="16.8" customHeight="1">
      <c r="A32" s="40"/>
      <c r="B32" s="46"/>
      <c r="C32" s="310" t="s">
        <v>1878</v>
      </c>
      <c r="D32" s="310" t="s">
        <v>1879</v>
      </c>
      <c r="E32" s="19" t="s">
        <v>388</v>
      </c>
      <c r="F32" s="311">
        <v>1388.7000000000001</v>
      </c>
      <c r="G32" s="40"/>
      <c r="H32" s="46"/>
    </row>
    <row r="33" s="2" customFormat="1" ht="16.8" customHeight="1">
      <c r="A33" s="40"/>
      <c r="B33" s="46"/>
      <c r="C33" s="310" t="s">
        <v>2088</v>
      </c>
      <c r="D33" s="310" t="s">
        <v>2089</v>
      </c>
      <c r="E33" s="19" t="s">
        <v>388</v>
      </c>
      <c r="F33" s="311">
        <v>2467.2220000000002</v>
      </c>
      <c r="G33" s="40"/>
      <c r="H33" s="46"/>
    </row>
    <row r="34" s="2" customFormat="1" ht="16.8" customHeight="1">
      <c r="A34" s="40"/>
      <c r="B34" s="46"/>
      <c r="C34" s="310" t="s">
        <v>2095</v>
      </c>
      <c r="D34" s="310" t="s">
        <v>2096</v>
      </c>
      <c r="E34" s="19" t="s">
        <v>388</v>
      </c>
      <c r="F34" s="311">
        <v>2467.2220000000002</v>
      </c>
      <c r="G34" s="40"/>
      <c r="H34" s="46"/>
    </row>
    <row r="35" s="2" customFormat="1" ht="16.8" customHeight="1">
      <c r="A35" s="40"/>
      <c r="B35" s="46"/>
      <c r="C35" s="306" t="s">
        <v>178</v>
      </c>
      <c r="D35" s="307" t="s">
        <v>179</v>
      </c>
      <c r="E35" s="308" t="s">
        <v>19</v>
      </c>
      <c r="F35" s="309">
        <v>4.4000000000000004</v>
      </c>
      <c r="G35" s="40"/>
      <c r="H35" s="46"/>
    </row>
    <row r="36" s="2" customFormat="1" ht="16.8" customHeight="1">
      <c r="A36" s="40"/>
      <c r="B36" s="46"/>
      <c r="C36" s="310" t="s">
        <v>178</v>
      </c>
      <c r="D36" s="310" t="s">
        <v>754</v>
      </c>
      <c r="E36" s="19" t="s">
        <v>19</v>
      </c>
      <c r="F36" s="311">
        <v>4.4000000000000004</v>
      </c>
      <c r="G36" s="40"/>
      <c r="H36" s="46"/>
    </row>
    <row r="37" s="2" customFormat="1" ht="16.8" customHeight="1">
      <c r="A37" s="40"/>
      <c r="B37" s="46"/>
      <c r="C37" s="312" t="s">
        <v>7450</v>
      </c>
      <c r="D37" s="40"/>
      <c r="E37" s="40"/>
      <c r="F37" s="40"/>
      <c r="G37" s="40"/>
      <c r="H37" s="46"/>
    </row>
    <row r="38" s="2" customFormat="1" ht="16.8" customHeight="1">
      <c r="A38" s="40"/>
      <c r="B38" s="46"/>
      <c r="C38" s="310" t="s">
        <v>770</v>
      </c>
      <c r="D38" s="310" t="s">
        <v>771</v>
      </c>
      <c r="E38" s="19" t="s">
        <v>388</v>
      </c>
      <c r="F38" s="311">
        <v>1448.0999999999999</v>
      </c>
      <c r="G38" s="40"/>
      <c r="H38" s="46"/>
    </row>
    <row r="39" s="2" customFormat="1" ht="16.8" customHeight="1">
      <c r="A39" s="40"/>
      <c r="B39" s="46"/>
      <c r="C39" s="310" t="s">
        <v>1272</v>
      </c>
      <c r="D39" s="310" t="s">
        <v>1273</v>
      </c>
      <c r="E39" s="19" t="s">
        <v>388</v>
      </c>
      <c r="F39" s="311">
        <v>8.8000000000000007</v>
      </c>
      <c r="G39" s="40"/>
      <c r="H39" s="46"/>
    </row>
    <row r="40" s="2" customFormat="1" ht="16.8" customHeight="1">
      <c r="A40" s="40"/>
      <c r="B40" s="46"/>
      <c r="C40" s="310" t="s">
        <v>1840</v>
      </c>
      <c r="D40" s="310" t="s">
        <v>1841</v>
      </c>
      <c r="E40" s="19" t="s">
        <v>388</v>
      </c>
      <c r="F40" s="311">
        <v>51.399999999999999</v>
      </c>
      <c r="G40" s="40"/>
      <c r="H40" s="46"/>
    </row>
    <row r="41" s="2" customFormat="1" ht="16.8" customHeight="1">
      <c r="A41" s="40"/>
      <c r="B41" s="46"/>
      <c r="C41" s="306" t="s">
        <v>775</v>
      </c>
      <c r="D41" s="307" t="s">
        <v>7451</v>
      </c>
      <c r="E41" s="308" t="s">
        <v>19</v>
      </c>
      <c r="F41" s="309">
        <v>4</v>
      </c>
      <c r="G41" s="40"/>
      <c r="H41" s="46"/>
    </row>
    <row r="42" s="2" customFormat="1" ht="16.8" customHeight="1">
      <c r="A42" s="40"/>
      <c r="B42" s="46"/>
      <c r="C42" s="310" t="s">
        <v>775</v>
      </c>
      <c r="D42" s="310" t="s">
        <v>755</v>
      </c>
      <c r="E42" s="19" t="s">
        <v>19</v>
      </c>
      <c r="F42" s="311">
        <v>4</v>
      </c>
      <c r="G42" s="40"/>
      <c r="H42" s="46"/>
    </row>
    <row r="43" s="2" customFormat="1" ht="16.8" customHeight="1">
      <c r="A43" s="40"/>
      <c r="B43" s="46"/>
      <c r="C43" s="306" t="s">
        <v>181</v>
      </c>
      <c r="D43" s="307" t="s">
        <v>182</v>
      </c>
      <c r="E43" s="308" t="s">
        <v>19</v>
      </c>
      <c r="F43" s="309">
        <v>7.4000000000000004</v>
      </c>
      <c r="G43" s="40"/>
      <c r="H43" s="46"/>
    </row>
    <row r="44" s="2" customFormat="1" ht="16.8" customHeight="1">
      <c r="A44" s="40"/>
      <c r="B44" s="46"/>
      <c r="C44" s="310" t="s">
        <v>181</v>
      </c>
      <c r="D44" s="310" t="s">
        <v>756</v>
      </c>
      <c r="E44" s="19" t="s">
        <v>19</v>
      </c>
      <c r="F44" s="311">
        <v>7.4000000000000004</v>
      </c>
      <c r="G44" s="40"/>
      <c r="H44" s="46"/>
    </row>
    <row r="45" s="2" customFormat="1" ht="16.8" customHeight="1">
      <c r="A45" s="40"/>
      <c r="B45" s="46"/>
      <c r="C45" s="312" t="s">
        <v>7450</v>
      </c>
      <c r="D45" s="40"/>
      <c r="E45" s="40"/>
      <c r="F45" s="40"/>
      <c r="G45" s="40"/>
      <c r="H45" s="46"/>
    </row>
    <row r="46" s="2" customFormat="1" ht="16.8" customHeight="1">
      <c r="A46" s="40"/>
      <c r="B46" s="46"/>
      <c r="C46" s="310" t="s">
        <v>770</v>
      </c>
      <c r="D46" s="310" t="s">
        <v>771</v>
      </c>
      <c r="E46" s="19" t="s">
        <v>388</v>
      </c>
      <c r="F46" s="311">
        <v>1448.0999999999999</v>
      </c>
      <c r="G46" s="40"/>
      <c r="H46" s="46"/>
    </row>
    <row r="47" s="2" customFormat="1" ht="16.8" customHeight="1">
      <c r="A47" s="40"/>
      <c r="B47" s="46"/>
      <c r="C47" s="310" t="s">
        <v>1878</v>
      </c>
      <c r="D47" s="310" t="s">
        <v>1879</v>
      </c>
      <c r="E47" s="19" t="s">
        <v>388</v>
      </c>
      <c r="F47" s="311">
        <v>1388.7000000000001</v>
      </c>
      <c r="G47" s="40"/>
      <c r="H47" s="46"/>
    </row>
    <row r="48" s="2" customFormat="1" ht="16.8" customHeight="1">
      <c r="A48" s="40"/>
      <c r="B48" s="46"/>
      <c r="C48" s="310" t="s">
        <v>2088</v>
      </c>
      <c r="D48" s="310" t="s">
        <v>2089</v>
      </c>
      <c r="E48" s="19" t="s">
        <v>388</v>
      </c>
      <c r="F48" s="311">
        <v>2467.2220000000002</v>
      </c>
      <c r="G48" s="40"/>
      <c r="H48" s="46"/>
    </row>
    <row r="49" s="2" customFormat="1" ht="16.8" customHeight="1">
      <c r="A49" s="40"/>
      <c r="B49" s="46"/>
      <c r="C49" s="310" t="s">
        <v>2095</v>
      </c>
      <c r="D49" s="310" t="s">
        <v>2096</v>
      </c>
      <c r="E49" s="19" t="s">
        <v>388</v>
      </c>
      <c r="F49" s="311">
        <v>2467.2220000000002</v>
      </c>
      <c r="G49" s="40"/>
      <c r="H49" s="46"/>
    </row>
    <row r="50" s="2" customFormat="1" ht="16.8" customHeight="1">
      <c r="A50" s="40"/>
      <c r="B50" s="46"/>
      <c r="C50" s="306" t="s">
        <v>184</v>
      </c>
      <c r="D50" s="307" t="s">
        <v>185</v>
      </c>
      <c r="E50" s="308" t="s">
        <v>19</v>
      </c>
      <c r="F50" s="309">
        <v>35.700000000000003</v>
      </c>
      <c r="G50" s="40"/>
      <c r="H50" s="46"/>
    </row>
    <row r="51" s="2" customFormat="1" ht="16.8" customHeight="1">
      <c r="A51" s="40"/>
      <c r="B51" s="46"/>
      <c r="C51" s="310" t="s">
        <v>19</v>
      </c>
      <c r="D51" s="310" t="s">
        <v>758</v>
      </c>
      <c r="E51" s="19" t="s">
        <v>19</v>
      </c>
      <c r="F51" s="311">
        <v>0</v>
      </c>
      <c r="G51" s="40"/>
      <c r="H51" s="46"/>
    </row>
    <row r="52" s="2" customFormat="1" ht="16.8" customHeight="1">
      <c r="A52" s="40"/>
      <c r="B52" s="46"/>
      <c r="C52" s="310" t="s">
        <v>184</v>
      </c>
      <c r="D52" s="310" t="s">
        <v>759</v>
      </c>
      <c r="E52" s="19" t="s">
        <v>19</v>
      </c>
      <c r="F52" s="311">
        <v>35.700000000000003</v>
      </c>
      <c r="G52" s="40"/>
      <c r="H52" s="46"/>
    </row>
    <row r="53" s="2" customFormat="1" ht="16.8" customHeight="1">
      <c r="A53" s="40"/>
      <c r="B53" s="46"/>
      <c r="C53" s="312" t="s">
        <v>7450</v>
      </c>
      <c r="D53" s="40"/>
      <c r="E53" s="40"/>
      <c r="F53" s="40"/>
      <c r="G53" s="40"/>
      <c r="H53" s="46"/>
    </row>
    <row r="54" s="2" customFormat="1" ht="16.8" customHeight="1">
      <c r="A54" s="40"/>
      <c r="B54" s="46"/>
      <c r="C54" s="310" t="s">
        <v>770</v>
      </c>
      <c r="D54" s="310" t="s">
        <v>771</v>
      </c>
      <c r="E54" s="19" t="s">
        <v>388</v>
      </c>
      <c r="F54" s="311">
        <v>1448.0999999999999</v>
      </c>
      <c r="G54" s="40"/>
      <c r="H54" s="46"/>
    </row>
    <row r="55" s="2" customFormat="1" ht="16.8" customHeight="1">
      <c r="A55" s="40"/>
      <c r="B55" s="46"/>
      <c r="C55" s="310" t="s">
        <v>1878</v>
      </c>
      <c r="D55" s="310" t="s">
        <v>1879</v>
      </c>
      <c r="E55" s="19" t="s">
        <v>388</v>
      </c>
      <c r="F55" s="311">
        <v>1388.7000000000001</v>
      </c>
      <c r="G55" s="40"/>
      <c r="H55" s="46"/>
    </row>
    <row r="56" s="2" customFormat="1" ht="16.8" customHeight="1">
      <c r="A56" s="40"/>
      <c r="B56" s="46"/>
      <c r="C56" s="310" t="s">
        <v>2088</v>
      </c>
      <c r="D56" s="310" t="s">
        <v>2089</v>
      </c>
      <c r="E56" s="19" t="s">
        <v>388</v>
      </c>
      <c r="F56" s="311">
        <v>2467.2220000000002</v>
      </c>
      <c r="G56" s="40"/>
      <c r="H56" s="46"/>
    </row>
    <row r="57" s="2" customFormat="1" ht="16.8" customHeight="1">
      <c r="A57" s="40"/>
      <c r="B57" s="46"/>
      <c r="C57" s="310" t="s">
        <v>2095</v>
      </c>
      <c r="D57" s="310" t="s">
        <v>2096</v>
      </c>
      <c r="E57" s="19" t="s">
        <v>388</v>
      </c>
      <c r="F57" s="311">
        <v>2467.2220000000002</v>
      </c>
      <c r="G57" s="40"/>
      <c r="H57" s="46"/>
    </row>
    <row r="58" s="2" customFormat="1" ht="16.8" customHeight="1">
      <c r="A58" s="40"/>
      <c r="B58" s="46"/>
      <c r="C58" s="306" t="s">
        <v>188</v>
      </c>
      <c r="D58" s="307" t="s">
        <v>189</v>
      </c>
      <c r="E58" s="308" t="s">
        <v>19</v>
      </c>
      <c r="F58" s="309">
        <v>538.60000000000002</v>
      </c>
      <c r="G58" s="40"/>
      <c r="H58" s="46"/>
    </row>
    <row r="59" s="2" customFormat="1" ht="16.8" customHeight="1">
      <c r="A59" s="40"/>
      <c r="B59" s="46"/>
      <c r="C59" s="310" t="s">
        <v>188</v>
      </c>
      <c r="D59" s="310" t="s">
        <v>760</v>
      </c>
      <c r="E59" s="19" t="s">
        <v>19</v>
      </c>
      <c r="F59" s="311">
        <v>538.60000000000002</v>
      </c>
      <c r="G59" s="40"/>
      <c r="H59" s="46"/>
    </row>
    <row r="60" s="2" customFormat="1" ht="16.8" customHeight="1">
      <c r="A60" s="40"/>
      <c r="B60" s="46"/>
      <c r="C60" s="312" t="s">
        <v>7450</v>
      </c>
      <c r="D60" s="40"/>
      <c r="E60" s="40"/>
      <c r="F60" s="40"/>
      <c r="G60" s="40"/>
      <c r="H60" s="46"/>
    </row>
    <row r="61" s="2" customFormat="1" ht="16.8" customHeight="1">
      <c r="A61" s="40"/>
      <c r="B61" s="46"/>
      <c r="C61" s="310" t="s">
        <v>770</v>
      </c>
      <c r="D61" s="310" t="s">
        <v>771</v>
      </c>
      <c r="E61" s="19" t="s">
        <v>388</v>
      </c>
      <c r="F61" s="311">
        <v>1448.0999999999999</v>
      </c>
      <c r="G61" s="40"/>
      <c r="H61" s="46"/>
    </row>
    <row r="62" s="2" customFormat="1" ht="16.8" customHeight="1">
      <c r="A62" s="40"/>
      <c r="B62" s="46"/>
      <c r="C62" s="310" t="s">
        <v>1878</v>
      </c>
      <c r="D62" s="310" t="s">
        <v>1879</v>
      </c>
      <c r="E62" s="19" t="s">
        <v>388</v>
      </c>
      <c r="F62" s="311">
        <v>1388.7000000000001</v>
      </c>
      <c r="G62" s="40"/>
      <c r="H62" s="46"/>
    </row>
    <row r="63" s="2" customFormat="1" ht="16.8" customHeight="1">
      <c r="A63" s="40"/>
      <c r="B63" s="46"/>
      <c r="C63" s="306" t="s">
        <v>192</v>
      </c>
      <c r="D63" s="307" t="s">
        <v>193</v>
      </c>
      <c r="E63" s="308" t="s">
        <v>19</v>
      </c>
      <c r="F63" s="309">
        <v>85.400000000000006</v>
      </c>
      <c r="G63" s="40"/>
      <c r="H63" s="46"/>
    </row>
    <row r="64" s="2" customFormat="1" ht="16.8" customHeight="1">
      <c r="A64" s="40"/>
      <c r="B64" s="46"/>
      <c r="C64" s="310" t="s">
        <v>192</v>
      </c>
      <c r="D64" s="310" t="s">
        <v>761</v>
      </c>
      <c r="E64" s="19" t="s">
        <v>19</v>
      </c>
      <c r="F64" s="311">
        <v>85.400000000000006</v>
      </c>
      <c r="G64" s="40"/>
      <c r="H64" s="46"/>
    </row>
    <row r="65" s="2" customFormat="1" ht="16.8" customHeight="1">
      <c r="A65" s="40"/>
      <c r="B65" s="46"/>
      <c r="C65" s="312" t="s">
        <v>7450</v>
      </c>
      <c r="D65" s="40"/>
      <c r="E65" s="40"/>
      <c r="F65" s="40"/>
      <c r="G65" s="40"/>
      <c r="H65" s="46"/>
    </row>
    <row r="66" s="2" customFormat="1" ht="16.8" customHeight="1">
      <c r="A66" s="40"/>
      <c r="B66" s="46"/>
      <c r="C66" s="310" t="s">
        <v>770</v>
      </c>
      <c r="D66" s="310" t="s">
        <v>771</v>
      </c>
      <c r="E66" s="19" t="s">
        <v>388</v>
      </c>
      <c r="F66" s="311">
        <v>1448.0999999999999</v>
      </c>
      <c r="G66" s="40"/>
      <c r="H66" s="46"/>
    </row>
    <row r="67" s="2" customFormat="1" ht="16.8" customHeight="1">
      <c r="A67" s="40"/>
      <c r="B67" s="46"/>
      <c r="C67" s="310" t="s">
        <v>1878</v>
      </c>
      <c r="D67" s="310" t="s">
        <v>1879</v>
      </c>
      <c r="E67" s="19" t="s">
        <v>388</v>
      </c>
      <c r="F67" s="311">
        <v>1388.7000000000001</v>
      </c>
      <c r="G67" s="40"/>
      <c r="H67" s="46"/>
    </row>
    <row r="68" s="2" customFormat="1" ht="16.8" customHeight="1">
      <c r="A68" s="40"/>
      <c r="B68" s="46"/>
      <c r="C68" s="306" t="s">
        <v>196</v>
      </c>
      <c r="D68" s="307" t="s">
        <v>197</v>
      </c>
      <c r="E68" s="308" t="s">
        <v>19</v>
      </c>
      <c r="F68" s="309">
        <v>4.4000000000000004</v>
      </c>
      <c r="G68" s="40"/>
      <c r="H68" s="46"/>
    </row>
    <row r="69" s="2" customFormat="1" ht="16.8" customHeight="1">
      <c r="A69" s="40"/>
      <c r="B69" s="46"/>
      <c r="C69" s="310" t="s">
        <v>196</v>
      </c>
      <c r="D69" s="310" t="s">
        <v>762</v>
      </c>
      <c r="E69" s="19" t="s">
        <v>19</v>
      </c>
      <c r="F69" s="311">
        <v>4.4000000000000004</v>
      </c>
      <c r="G69" s="40"/>
      <c r="H69" s="46"/>
    </row>
    <row r="70" s="2" customFormat="1" ht="16.8" customHeight="1">
      <c r="A70" s="40"/>
      <c r="B70" s="46"/>
      <c r="C70" s="312" t="s">
        <v>7450</v>
      </c>
      <c r="D70" s="40"/>
      <c r="E70" s="40"/>
      <c r="F70" s="40"/>
      <c r="G70" s="40"/>
      <c r="H70" s="46"/>
    </row>
    <row r="71" s="2" customFormat="1" ht="16.8" customHeight="1">
      <c r="A71" s="40"/>
      <c r="B71" s="46"/>
      <c r="C71" s="310" t="s">
        <v>770</v>
      </c>
      <c r="D71" s="310" t="s">
        <v>771</v>
      </c>
      <c r="E71" s="19" t="s">
        <v>388</v>
      </c>
      <c r="F71" s="311">
        <v>1448.0999999999999</v>
      </c>
      <c r="G71" s="40"/>
      <c r="H71" s="46"/>
    </row>
    <row r="72" s="2" customFormat="1" ht="16.8" customHeight="1">
      <c r="A72" s="40"/>
      <c r="B72" s="46"/>
      <c r="C72" s="310" t="s">
        <v>1272</v>
      </c>
      <c r="D72" s="310" t="s">
        <v>1273</v>
      </c>
      <c r="E72" s="19" t="s">
        <v>388</v>
      </c>
      <c r="F72" s="311">
        <v>8.8000000000000007</v>
      </c>
      <c r="G72" s="40"/>
      <c r="H72" s="46"/>
    </row>
    <row r="73" s="2" customFormat="1" ht="16.8" customHeight="1">
      <c r="A73" s="40"/>
      <c r="B73" s="46"/>
      <c r="C73" s="310" t="s">
        <v>1878</v>
      </c>
      <c r="D73" s="310" t="s">
        <v>1879</v>
      </c>
      <c r="E73" s="19" t="s">
        <v>388</v>
      </c>
      <c r="F73" s="311">
        <v>1388.7000000000001</v>
      </c>
      <c r="G73" s="40"/>
      <c r="H73" s="46"/>
    </row>
    <row r="74" s="2" customFormat="1" ht="16.8" customHeight="1">
      <c r="A74" s="40"/>
      <c r="B74" s="46"/>
      <c r="C74" s="306" t="s">
        <v>199</v>
      </c>
      <c r="D74" s="307" t="s">
        <v>200</v>
      </c>
      <c r="E74" s="308" t="s">
        <v>19</v>
      </c>
      <c r="F74" s="309">
        <v>16.800000000000001</v>
      </c>
      <c r="G74" s="40"/>
      <c r="H74" s="46"/>
    </row>
    <row r="75" s="2" customFormat="1" ht="16.8" customHeight="1">
      <c r="A75" s="40"/>
      <c r="B75" s="46"/>
      <c r="C75" s="310" t="s">
        <v>199</v>
      </c>
      <c r="D75" s="310" t="s">
        <v>763</v>
      </c>
      <c r="E75" s="19" t="s">
        <v>19</v>
      </c>
      <c r="F75" s="311">
        <v>16.800000000000001</v>
      </c>
      <c r="G75" s="40"/>
      <c r="H75" s="46"/>
    </row>
    <row r="76" s="2" customFormat="1" ht="16.8" customHeight="1">
      <c r="A76" s="40"/>
      <c r="B76" s="46"/>
      <c r="C76" s="312" t="s">
        <v>7450</v>
      </c>
      <c r="D76" s="40"/>
      <c r="E76" s="40"/>
      <c r="F76" s="40"/>
      <c r="G76" s="40"/>
      <c r="H76" s="46"/>
    </row>
    <row r="77" s="2" customFormat="1" ht="16.8" customHeight="1">
      <c r="A77" s="40"/>
      <c r="B77" s="46"/>
      <c r="C77" s="310" t="s">
        <v>770</v>
      </c>
      <c r="D77" s="310" t="s">
        <v>771</v>
      </c>
      <c r="E77" s="19" t="s">
        <v>388</v>
      </c>
      <c r="F77" s="311">
        <v>1448.0999999999999</v>
      </c>
      <c r="G77" s="40"/>
      <c r="H77" s="46"/>
    </row>
    <row r="78" s="2" customFormat="1" ht="16.8" customHeight="1">
      <c r="A78" s="40"/>
      <c r="B78" s="46"/>
      <c r="C78" s="310" t="s">
        <v>1265</v>
      </c>
      <c r="D78" s="310" t="s">
        <v>1266</v>
      </c>
      <c r="E78" s="19" t="s">
        <v>388</v>
      </c>
      <c r="F78" s="311">
        <v>47</v>
      </c>
      <c r="G78" s="40"/>
      <c r="H78" s="46"/>
    </row>
    <row r="79" s="2" customFormat="1" ht="16.8" customHeight="1">
      <c r="A79" s="40"/>
      <c r="B79" s="46"/>
      <c r="C79" s="310" t="s">
        <v>1840</v>
      </c>
      <c r="D79" s="310" t="s">
        <v>1841</v>
      </c>
      <c r="E79" s="19" t="s">
        <v>388</v>
      </c>
      <c r="F79" s="311">
        <v>51.399999999999999</v>
      </c>
      <c r="G79" s="40"/>
      <c r="H79" s="46"/>
    </row>
    <row r="80" s="2" customFormat="1" ht="16.8" customHeight="1">
      <c r="A80" s="40"/>
      <c r="B80" s="46"/>
      <c r="C80" s="306" t="s">
        <v>202</v>
      </c>
      <c r="D80" s="307" t="s">
        <v>203</v>
      </c>
      <c r="E80" s="308" t="s">
        <v>19</v>
      </c>
      <c r="F80" s="309">
        <v>5.2999999999999998</v>
      </c>
      <c r="G80" s="40"/>
      <c r="H80" s="46"/>
    </row>
    <row r="81" s="2" customFormat="1" ht="16.8" customHeight="1">
      <c r="A81" s="40"/>
      <c r="B81" s="46"/>
      <c r="C81" s="310" t="s">
        <v>202</v>
      </c>
      <c r="D81" s="310" t="s">
        <v>764</v>
      </c>
      <c r="E81" s="19" t="s">
        <v>19</v>
      </c>
      <c r="F81" s="311">
        <v>5.2999999999999998</v>
      </c>
      <c r="G81" s="40"/>
      <c r="H81" s="46"/>
    </row>
    <row r="82" s="2" customFormat="1" ht="16.8" customHeight="1">
      <c r="A82" s="40"/>
      <c r="B82" s="46"/>
      <c r="C82" s="312" t="s">
        <v>7450</v>
      </c>
      <c r="D82" s="40"/>
      <c r="E82" s="40"/>
      <c r="F82" s="40"/>
      <c r="G82" s="40"/>
      <c r="H82" s="46"/>
    </row>
    <row r="83" s="2" customFormat="1" ht="16.8" customHeight="1">
      <c r="A83" s="40"/>
      <c r="B83" s="46"/>
      <c r="C83" s="310" t="s">
        <v>770</v>
      </c>
      <c r="D83" s="310" t="s">
        <v>771</v>
      </c>
      <c r="E83" s="19" t="s">
        <v>388</v>
      </c>
      <c r="F83" s="311">
        <v>1448.0999999999999</v>
      </c>
      <c r="G83" s="40"/>
      <c r="H83" s="46"/>
    </row>
    <row r="84" s="2" customFormat="1" ht="16.8" customHeight="1">
      <c r="A84" s="40"/>
      <c r="B84" s="46"/>
      <c r="C84" s="310" t="s">
        <v>1265</v>
      </c>
      <c r="D84" s="310" t="s">
        <v>1266</v>
      </c>
      <c r="E84" s="19" t="s">
        <v>388</v>
      </c>
      <c r="F84" s="311">
        <v>47</v>
      </c>
      <c r="G84" s="40"/>
      <c r="H84" s="46"/>
    </row>
    <row r="85" s="2" customFormat="1" ht="16.8" customHeight="1">
      <c r="A85" s="40"/>
      <c r="B85" s="46"/>
      <c r="C85" s="310" t="s">
        <v>1840</v>
      </c>
      <c r="D85" s="310" t="s">
        <v>1841</v>
      </c>
      <c r="E85" s="19" t="s">
        <v>388</v>
      </c>
      <c r="F85" s="311">
        <v>51.399999999999999</v>
      </c>
      <c r="G85" s="40"/>
      <c r="H85" s="46"/>
    </row>
    <row r="86" s="2" customFormat="1" ht="16.8" customHeight="1">
      <c r="A86" s="40"/>
      <c r="B86" s="46"/>
      <c r="C86" s="306" t="s">
        <v>226</v>
      </c>
      <c r="D86" s="307" t="s">
        <v>227</v>
      </c>
      <c r="E86" s="308" t="s">
        <v>19</v>
      </c>
      <c r="F86" s="309">
        <v>12.1</v>
      </c>
      <c r="G86" s="40"/>
      <c r="H86" s="46"/>
    </row>
    <row r="87" s="2" customFormat="1" ht="16.8" customHeight="1">
      <c r="A87" s="40"/>
      <c r="B87" s="46"/>
      <c r="C87" s="310" t="s">
        <v>226</v>
      </c>
      <c r="D87" s="310" t="s">
        <v>765</v>
      </c>
      <c r="E87" s="19" t="s">
        <v>19</v>
      </c>
      <c r="F87" s="311">
        <v>12.1</v>
      </c>
      <c r="G87" s="40"/>
      <c r="H87" s="46"/>
    </row>
    <row r="88" s="2" customFormat="1" ht="16.8" customHeight="1">
      <c r="A88" s="40"/>
      <c r="B88" s="46"/>
      <c r="C88" s="312" t="s">
        <v>7450</v>
      </c>
      <c r="D88" s="40"/>
      <c r="E88" s="40"/>
      <c r="F88" s="40"/>
      <c r="G88" s="40"/>
      <c r="H88" s="46"/>
    </row>
    <row r="89" s="2" customFormat="1" ht="16.8" customHeight="1">
      <c r="A89" s="40"/>
      <c r="B89" s="46"/>
      <c r="C89" s="310" t="s">
        <v>770</v>
      </c>
      <c r="D89" s="310" t="s">
        <v>771</v>
      </c>
      <c r="E89" s="19" t="s">
        <v>388</v>
      </c>
      <c r="F89" s="311">
        <v>1448.0999999999999</v>
      </c>
      <c r="G89" s="40"/>
      <c r="H89" s="46"/>
    </row>
    <row r="90" s="2" customFormat="1" ht="16.8" customHeight="1">
      <c r="A90" s="40"/>
      <c r="B90" s="46"/>
      <c r="C90" s="310" t="s">
        <v>1265</v>
      </c>
      <c r="D90" s="310" t="s">
        <v>1266</v>
      </c>
      <c r="E90" s="19" t="s">
        <v>388</v>
      </c>
      <c r="F90" s="311">
        <v>47</v>
      </c>
      <c r="G90" s="40"/>
      <c r="H90" s="46"/>
    </row>
    <row r="91" s="2" customFormat="1" ht="16.8" customHeight="1">
      <c r="A91" s="40"/>
      <c r="B91" s="46"/>
      <c r="C91" s="310" t="s">
        <v>1840</v>
      </c>
      <c r="D91" s="310" t="s">
        <v>1841</v>
      </c>
      <c r="E91" s="19" t="s">
        <v>388</v>
      </c>
      <c r="F91" s="311">
        <v>51.399999999999999</v>
      </c>
      <c r="G91" s="40"/>
      <c r="H91" s="46"/>
    </row>
    <row r="92" s="2" customFormat="1" ht="16.8" customHeight="1">
      <c r="A92" s="40"/>
      <c r="B92" s="46"/>
      <c r="C92" s="306" t="s">
        <v>229</v>
      </c>
      <c r="D92" s="307" t="s">
        <v>230</v>
      </c>
      <c r="E92" s="308" t="s">
        <v>19</v>
      </c>
      <c r="F92" s="309">
        <v>9.6999999999999993</v>
      </c>
      <c r="G92" s="40"/>
      <c r="H92" s="46"/>
    </row>
    <row r="93" s="2" customFormat="1" ht="16.8" customHeight="1">
      <c r="A93" s="40"/>
      <c r="B93" s="46"/>
      <c r="C93" s="310" t="s">
        <v>229</v>
      </c>
      <c r="D93" s="310" t="s">
        <v>766</v>
      </c>
      <c r="E93" s="19" t="s">
        <v>19</v>
      </c>
      <c r="F93" s="311">
        <v>9.6999999999999993</v>
      </c>
      <c r="G93" s="40"/>
      <c r="H93" s="46"/>
    </row>
    <row r="94" s="2" customFormat="1" ht="16.8" customHeight="1">
      <c r="A94" s="40"/>
      <c r="B94" s="46"/>
      <c r="C94" s="312" t="s">
        <v>7450</v>
      </c>
      <c r="D94" s="40"/>
      <c r="E94" s="40"/>
      <c r="F94" s="40"/>
      <c r="G94" s="40"/>
      <c r="H94" s="46"/>
    </row>
    <row r="95" s="2" customFormat="1" ht="16.8" customHeight="1">
      <c r="A95" s="40"/>
      <c r="B95" s="46"/>
      <c r="C95" s="310" t="s">
        <v>770</v>
      </c>
      <c r="D95" s="310" t="s">
        <v>771</v>
      </c>
      <c r="E95" s="19" t="s">
        <v>388</v>
      </c>
      <c r="F95" s="311">
        <v>1448.0999999999999</v>
      </c>
      <c r="G95" s="40"/>
      <c r="H95" s="46"/>
    </row>
    <row r="96" s="2" customFormat="1" ht="16.8" customHeight="1">
      <c r="A96" s="40"/>
      <c r="B96" s="46"/>
      <c r="C96" s="310" t="s">
        <v>1265</v>
      </c>
      <c r="D96" s="310" t="s">
        <v>1266</v>
      </c>
      <c r="E96" s="19" t="s">
        <v>388</v>
      </c>
      <c r="F96" s="311">
        <v>47</v>
      </c>
      <c r="G96" s="40"/>
      <c r="H96" s="46"/>
    </row>
    <row r="97" s="2" customFormat="1" ht="16.8" customHeight="1">
      <c r="A97" s="40"/>
      <c r="B97" s="46"/>
      <c r="C97" s="310" t="s">
        <v>1840</v>
      </c>
      <c r="D97" s="310" t="s">
        <v>1841</v>
      </c>
      <c r="E97" s="19" t="s">
        <v>388</v>
      </c>
      <c r="F97" s="311">
        <v>51.399999999999999</v>
      </c>
      <c r="G97" s="40"/>
      <c r="H97" s="46"/>
    </row>
    <row r="98" s="2" customFormat="1" ht="16.8" customHeight="1">
      <c r="A98" s="40"/>
      <c r="B98" s="46"/>
      <c r="C98" s="306" t="s">
        <v>232</v>
      </c>
      <c r="D98" s="307" t="s">
        <v>233</v>
      </c>
      <c r="E98" s="308" t="s">
        <v>19</v>
      </c>
      <c r="F98" s="309">
        <v>3.1000000000000001</v>
      </c>
      <c r="G98" s="40"/>
      <c r="H98" s="46"/>
    </row>
    <row r="99" s="2" customFormat="1" ht="16.8" customHeight="1">
      <c r="A99" s="40"/>
      <c r="B99" s="46"/>
      <c r="C99" s="310" t="s">
        <v>232</v>
      </c>
      <c r="D99" s="310" t="s">
        <v>767</v>
      </c>
      <c r="E99" s="19" t="s">
        <v>19</v>
      </c>
      <c r="F99" s="311">
        <v>3.1000000000000001</v>
      </c>
      <c r="G99" s="40"/>
      <c r="H99" s="46"/>
    </row>
    <row r="100" s="2" customFormat="1" ht="16.8" customHeight="1">
      <c r="A100" s="40"/>
      <c r="B100" s="46"/>
      <c r="C100" s="312" t="s">
        <v>7450</v>
      </c>
      <c r="D100" s="40"/>
      <c r="E100" s="40"/>
      <c r="F100" s="40"/>
      <c r="G100" s="40"/>
      <c r="H100" s="46"/>
    </row>
    <row r="101" s="2" customFormat="1" ht="16.8" customHeight="1">
      <c r="A101" s="40"/>
      <c r="B101" s="46"/>
      <c r="C101" s="310" t="s">
        <v>770</v>
      </c>
      <c r="D101" s="310" t="s">
        <v>771</v>
      </c>
      <c r="E101" s="19" t="s">
        <v>388</v>
      </c>
      <c r="F101" s="311">
        <v>1448.0999999999999</v>
      </c>
      <c r="G101" s="40"/>
      <c r="H101" s="46"/>
    </row>
    <row r="102" s="2" customFormat="1" ht="16.8" customHeight="1">
      <c r="A102" s="40"/>
      <c r="B102" s="46"/>
      <c r="C102" s="310" t="s">
        <v>1265</v>
      </c>
      <c r="D102" s="310" t="s">
        <v>1266</v>
      </c>
      <c r="E102" s="19" t="s">
        <v>388</v>
      </c>
      <c r="F102" s="311">
        <v>47</v>
      </c>
      <c r="G102" s="40"/>
      <c r="H102" s="46"/>
    </row>
    <row r="103" s="2" customFormat="1" ht="16.8" customHeight="1">
      <c r="A103" s="40"/>
      <c r="B103" s="46"/>
      <c r="C103" s="310" t="s">
        <v>1840</v>
      </c>
      <c r="D103" s="310" t="s">
        <v>1841</v>
      </c>
      <c r="E103" s="19" t="s">
        <v>388</v>
      </c>
      <c r="F103" s="311">
        <v>51.399999999999999</v>
      </c>
      <c r="G103" s="40"/>
      <c r="H103" s="46"/>
    </row>
    <row r="104" s="2" customFormat="1" ht="16.8" customHeight="1">
      <c r="A104" s="40"/>
      <c r="B104" s="46"/>
      <c r="C104" s="306" t="s">
        <v>776</v>
      </c>
      <c r="D104" s="307" t="s">
        <v>7452</v>
      </c>
      <c r="E104" s="308" t="s">
        <v>19</v>
      </c>
      <c r="F104" s="309">
        <v>4</v>
      </c>
      <c r="G104" s="40"/>
      <c r="H104" s="46"/>
    </row>
    <row r="105" s="2" customFormat="1" ht="16.8" customHeight="1">
      <c r="A105" s="40"/>
      <c r="B105" s="46"/>
      <c r="C105" s="310" t="s">
        <v>776</v>
      </c>
      <c r="D105" s="310" t="s">
        <v>768</v>
      </c>
      <c r="E105" s="19" t="s">
        <v>19</v>
      </c>
      <c r="F105" s="311">
        <v>4</v>
      </c>
      <c r="G105" s="40"/>
      <c r="H105" s="46"/>
    </row>
    <row r="106" s="2" customFormat="1" ht="16.8" customHeight="1">
      <c r="A106" s="40"/>
      <c r="B106" s="46"/>
      <c r="C106" s="306" t="s">
        <v>265</v>
      </c>
      <c r="D106" s="307" t="s">
        <v>266</v>
      </c>
      <c r="E106" s="308" t="s">
        <v>267</v>
      </c>
      <c r="F106" s="309">
        <v>1388.7000000000001</v>
      </c>
      <c r="G106" s="40"/>
      <c r="H106" s="46"/>
    </row>
    <row r="107" s="2" customFormat="1" ht="16.8" customHeight="1">
      <c r="A107" s="40"/>
      <c r="B107" s="46"/>
      <c r="C107" s="310" t="s">
        <v>19</v>
      </c>
      <c r="D107" s="310" t="s">
        <v>1883</v>
      </c>
      <c r="E107" s="19" t="s">
        <v>19</v>
      </c>
      <c r="F107" s="311">
        <v>0</v>
      </c>
      <c r="G107" s="40"/>
      <c r="H107" s="46"/>
    </row>
    <row r="108" s="2" customFormat="1" ht="16.8" customHeight="1">
      <c r="A108" s="40"/>
      <c r="B108" s="46"/>
      <c r="C108" s="310" t="s">
        <v>265</v>
      </c>
      <c r="D108" s="310" t="s">
        <v>1884</v>
      </c>
      <c r="E108" s="19" t="s">
        <v>19</v>
      </c>
      <c r="F108" s="311">
        <v>1388.7000000000001</v>
      </c>
      <c r="G108" s="40"/>
      <c r="H108" s="46"/>
    </row>
    <row r="109" s="2" customFormat="1" ht="16.8" customHeight="1">
      <c r="A109" s="40"/>
      <c r="B109" s="46"/>
      <c r="C109" s="312" t="s">
        <v>7450</v>
      </c>
      <c r="D109" s="40"/>
      <c r="E109" s="40"/>
      <c r="F109" s="40"/>
      <c r="G109" s="40"/>
      <c r="H109" s="46"/>
    </row>
    <row r="110" s="2" customFormat="1" ht="16.8" customHeight="1">
      <c r="A110" s="40"/>
      <c r="B110" s="46"/>
      <c r="C110" s="310" t="s">
        <v>1878</v>
      </c>
      <c r="D110" s="310" t="s">
        <v>1879</v>
      </c>
      <c r="E110" s="19" t="s">
        <v>388</v>
      </c>
      <c r="F110" s="311">
        <v>1388.7000000000001</v>
      </c>
      <c r="G110" s="40"/>
      <c r="H110" s="46"/>
    </row>
    <row r="111" s="2" customFormat="1" ht="16.8" customHeight="1">
      <c r="A111" s="40"/>
      <c r="B111" s="46"/>
      <c r="C111" s="310" t="s">
        <v>649</v>
      </c>
      <c r="D111" s="310" t="s">
        <v>650</v>
      </c>
      <c r="E111" s="19" t="s">
        <v>351</v>
      </c>
      <c r="F111" s="311">
        <v>103.34999999999999</v>
      </c>
      <c r="G111" s="40"/>
      <c r="H111" s="46"/>
    </row>
    <row r="112" s="2" customFormat="1" ht="16.8" customHeight="1">
      <c r="A112" s="40"/>
      <c r="B112" s="46"/>
      <c r="C112" s="310" t="s">
        <v>656</v>
      </c>
      <c r="D112" s="310" t="s">
        <v>657</v>
      </c>
      <c r="E112" s="19" t="s">
        <v>364</v>
      </c>
      <c r="F112" s="311">
        <v>7.0490000000000004</v>
      </c>
      <c r="G112" s="40"/>
      <c r="H112" s="46"/>
    </row>
    <row r="113" s="2" customFormat="1" ht="16.8" customHeight="1">
      <c r="A113" s="40"/>
      <c r="B113" s="46"/>
      <c r="C113" s="310" t="s">
        <v>1886</v>
      </c>
      <c r="D113" s="310" t="s">
        <v>1887</v>
      </c>
      <c r="E113" s="19" t="s">
        <v>388</v>
      </c>
      <c r="F113" s="311">
        <v>1388.7000000000001</v>
      </c>
      <c r="G113" s="40"/>
      <c r="H113" s="46"/>
    </row>
    <row r="114" s="2" customFormat="1" ht="16.8" customHeight="1">
      <c r="A114" s="40"/>
      <c r="B114" s="46"/>
      <c r="C114" s="310" t="s">
        <v>1892</v>
      </c>
      <c r="D114" s="310" t="s">
        <v>1893</v>
      </c>
      <c r="E114" s="19" t="s">
        <v>388</v>
      </c>
      <c r="F114" s="311">
        <v>1411.8510000000001</v>
      </c>
      <c r="G114" s="40"/>
      <c r="H114" s="46"/>
    </row>
    <row r="115" s="2" customFormat="1" ht="16.8" customHeight="1">
      <c r="A115" s="40"/>
      <c r="B115" s="46"/>
      <c r="C115" s="310" t="s">
        <v>1909</v>
      </c>
      <c r="D115" s="310" t="s">
        <v>1910</v>
      </c>
      <c r="E115" s="19" t="s">
        <v>388</v>
      </c>
      <c r="F115" s="311">
        <v>1388.7000000000001</v>
      </c>
      <c r="G115" s="40"/>
      <c r="H115" s="46"/>
    </row>
    <row r="116" s="2" customFormat="1" ht="16.8" customHeight="1">
      <c r="A116" s="40"/>
      <c r="B116" s="46"/>
      <c r="C116" s="310" t="s">
        <v>1916</v>
      </c>
      <c r="D116" s="310" t="s">
        <v>1917</v>
      </c>
      <c r="E116" s="19" t="s">
        <v>388</v>
      </c>
      <c r="F116" s="311">
        <v>1411.8510000000001</v>
      </c>
      <c r="G116" s="40"/>
      <c r="H116" s="46"/>
    </row>
    <row r="117" s="2" customFormat="1" ht="16.8" customHeight="1">
      <c r="A117" s="40"/>
      <c r="B117" s="46"/>
      <c r="C117" s="310" t="s">
        <v>1950</v>
      </c>
      <c r="D117" s="310" t="s">
        <v>1951</v>
      </c>
      <c r="E117" s="19" t="s">
        <v>388</v>
      </c>
      <c r="F117" s="311">
        <v>1411.8510000000001</v>
      </c>
      <c r="G117" s="40"/>
      <c r="H117" s="46"/>
    </row>
    <row r="118" s="2" customFormat="1" ht="16.8" customHeight="1">
      <c r="A118" s="40"/>
      <c r="B118" s="46"/>
      <c r="C118" s="306" t="s">
        <v>7453</v>
      </c>
      <c r="D118" s="307" t="s">
        <v>7454</v>
      </c>
      <c r="E118" s="308" t="s">
        <v>19</v>
      </c>
      <c r="F118" s="309">
        <v>27.109999999999999</v>
      </c>
      <c r="G118" s="40"/>
      <c r="H118" s="46"/>
    </row>
    <row r="119" s="2" customFormat="1" ht="16.8" customHeight="1">
      <c r="A119" s="40"/>
      <c r="B119" s="46"/>
      <c r="C119" s="310" t="s">
        <v>19</v>
      </c>
      <c r="D119" s="310" t="s">
        <v>7455</v>
      </c>
      <c r="E119" s="19" t="s">
        <v>19</v>
      </c>
      <c r="F119" s="311">
        <v>27.109999999999999</v>
      </c>
      <c r="G119" s="40"/>
      <c r="H119" s="46"/>
    </row>
    <row r="120" s="2" customFormat="1" ht="16.8" customHeight="1">
      <c r="A120" s="40"/>
      <c r="B120" s="46"/>
      <c r="C120" s="306" t="s">
        <v>269</v>
      </c>
      <c r="D120" s="307" t="s">
        <v>270</v>
      </c>
      <c r="E120" s="308" t="s">
        <v>19</v>
      </c>
      <c r="F120" s="309">
        <v>88.084999999999994</v>
      </c>
      <c r="G120" s="40"/>
      <c r="H120" s="46"/>
    </row>
    <row r="121" s="2" customFormat="1" ht="16.8" customHeight="1">
      <c r="A121" s="40"/>
      <c r="B121" s="46"/>
      <c r="C121" s="310" t="s">
        <v>19</v>
      </c>
      <c r="D121" s="310" t="s">
        <v>7456</v>
      </c>
      <c r="E121" s="19" t="s">
        <v>19</v>
      </c>
      <c r="F121" s="311">
        <v>124.035</v>
      </c>
      <c r="G121" s="40"/>
      <c r="H121" s="46"/>
    </row>
    <row r="122" s="2" customFormat="1" ht="16.8" customHeight="1">
      <c r="A122" s="40"/>
      <c r="B122" s="46"/>
      <c r="C122" s="310" t="s">
        <v>19</v>
      </c>
      <c r="D122" s="310" t="s">
        <v>7457</v>
      </c>
      <c r="E122" s="19" t="s">
        <v>19</v>
      </c>
      <c r="F122" s="311">
        <v>-35.950000000000003</v>
      </c>
      <c r="G122" s="40"/>
      <c r="H122" s="46"/>
    </row>
    <row r="123" s="2" customFormat="1" ht="16.8" customHeight="1">
      <c r="A123" s="40"/>
      <c r="B123" s="46"/>
      <c r="C123" s="310" t="s">
        <v>19</v>
      </c>
      <c r="D123" s="310" t="s">
        <v>462</v>
      </c>
      <c r="E123" s="19" t="s">
        <v>19</v>
      </c>
      <c r="F123" s="311">
        <v>88.084999999999994</v>
      </c>
      <c r="G123" s="40"/>
      <c r="H123" s="46"/>
    </row>
    <row r="124" s="2" customFormat="1" ht="16.8" customHeight="1">
      <c r="A124" s="40"/>
      <c r="B124" s="46"/>
      <c r="C124" s="312" t="s">
        <v>7450</v>
      </c>
      <c r="D124" s="40"/>
      <c r="E124" s="40"/>
      <c r="F124" s="40"/>
      <c r="G124" s="40"/>
      <c r="H124" s="46"/>
    </row>
    <row r="125" s="2" customFormat="1" ht="16.8" customHeight="1">
      <c r="A125" s="40"/>
      <c r="B125" s="46"/>
      <c r="C125" s="310" t="s">
        <v>1968</v>
      </c>
      <c r="D125" s="310" t="s">
        <v>1969</v>
      </c>
      <c r="E125" s="19" t="s">
        <v>618</v>
      </c>
      <c r="F125" s="311">
        <v>231.50999999999999</v>
      </c>
      <c r="G125" s="40"/>
      <c r="H125" s="46"/>
    </row>
    <row r="126" s="2" customFormat="1" ht="16.8" customHeight="1">
      <c r="A126" s="40"/>
      <c r="B126" s="46"/>
      <c r="C126" s="306" t="s">
        <v>272</v>
      </c>
      <c r="D126" s="307" t="s">
        <v>273</v>
      </c>
      <c r="E126" s="308" t="s">
        <v>19</v>
      </c>
      <c r="F126" s="309">
        <v>16.149999999999999</v>
      </c>
      <c r="G126" s="40"/>
      <c r="H126" s="46"/>
    </row>
    <row r="127" s="2" customFormat="1" ht="16.8" customHeight="1">
      <c r="A127" s="40"/>
      <c r="B127" s="46"/>
      <c r="C127" s="310" t="s">
        <v>19</v>
      </c>
      <c r="D127" s="310" t="s">
        <v>7458</v>
      </c>
      <c r="E127" s="19" t="s">
        <v>19</v>
      </c>
      <c r="F127" s="311">
        <v>16.149999999999999</v>
      </c>
      <c r="G127" s="40"/>
      <c r="H127" s="46"/>
    </row>
    <row r="128" s="2" customFormat="1" ht="16.8" customHeight="1">
      <c r="A128" s="40"/>
      <c r="B128" s="46"/>
      <c r="C128" s="312" t="s">
        <v>7450</v>
      </c>
      <c r="D128" s="40"/>
      <c r="E128" s="40"/>
      <c r="F128" s="40"/>
      <c r="G128" s="40"/>
      <c r="H128" s="46"/>
    </row>
    <row r="129" s="2" customFormat="1" ht="16.8" customHeight="1">
      <c r="A129" s="40"/>
      <c r="B129" s="46"/>
      <c r="C129" s="310" t="s">
        <v>1968</v>
      </c>
      <c r="D129" s="310" t="s">
        <v>1969</v>
      </c>
      <c r="E129" s="19" t="s">
        <v>618</v>
      </c>
      <c r="F129" s="311">
        <v>231.50999999999999</v>
      </c>
      <c r="G129" s="40"/>
      <c r="H129" s="46"/>
    </row>
    <row r="130" s="2" customFormat="1" ht="16.8" customHeight="1">
      <c r="A130" s="40"/>
      <c r="B130" s="46"/>
      <c r="C130" s="306" t="s">
        <v>7459</v>
      </c>
      <c r="D130" s="307" t="s">
        <v>7460</v>
      </c>
      <c r="E130" s="308" t="s">
        <v>19</v>
      </c>
      <c r="F130" s="309">
        <v>7.5</v>
      </c>
      <c r="G130" s="40"/>
      <c r="H130" s="46"/>
    </row>
    <row r="131" s="2" customFormat="1" ht="16.8" customHeight="1">
      <c r="A131" s="40"/>
      <c r="B131" s="46"/>
      <c r="C131" s="310" t="s">
        <v>19</v>
      </c>
      <c r="D131" s="310" t="s">
        <v>7461</v>
      </c>
      <c r="E131" s="19" t="s">
        <v>19</v>
      </c>
      <c r="F131" s="311">
        <v>7.5</v>
      </c>
      <c r="G131" s="40"/>
      <c r="H131" s="46"/>
    </row>
    <row r="132" s="2" customFormat="1" ht="16.8" customHeight="1">
      <c r="A132" s="40"/>
      <c r="B132" s="46"/>
      <c r="C132" s="306" t="s">
        <v>275</v>
      </c>
      <c r="D132" s="307" t="s">
        <v>276</v>
      </c>
      <c r="E132" s="308" t="s">
        <v>19</v>
      </c>
      <c r="F132" s="309">
        <v>11.305</v>
      </c>
      <c r="G132" s="40"/>
      <c r="H132" s="46"/>
    </row>
    <row r="133" s="2" customFormat="1" ht="16.8" customHeight="1">
      <c r="A133" s="40"/>
      <c r="B133" s="46"/>
      <c r="C133" s="310" t="s">
        <v>19</v>
      </c>
      <c r="D133" s="310" t="s">
        <v>7462</v>
      </c>
      <c r="E133" s="19" t="s">
        <v>19</v>
      </c>
      <c r="F133" s="311">
        <v>11.305</v>
      </c>
      <c r="G133" s="40"/>
      <c r="H133" s="46"/>
    </row>
    <row r="134" s="2" customFormat="1" ht="16.8" customHeight="1">
      <c r="A134" s="40"/>
      <c r="B134" s="46"/>
      <c r="C134" s="312" t="s">
        <v>7450</v>
      </c>
      <c r="D134" s="40"/>
      <c r="E134" s="40"/>
      <c r="F134" s="40"/>
      <c r="G134" s="40"/>
      <c r="H134" s="46"/>
    </row>
    <row r="135" s="2" customFormat="1" ht="16.8" customHeight="1">
      <c r="A135" s="40"/>
      <c r="B135" s="46"/>
      <c r="C135" s="310" t="s">
        <v>1968</v>
      </c>
      <c r="D135" s="310" t="s">
        <v>1969</v>
      </c>
      <c r="E135" s="19" t="s">
        <v>618</v>
      </c>
      <c r="F135" s="311">
        <v>231.50999999999999</v>
      </c>
      <c r="G135" s="40"/>
      <c r="H135" s="46"/>
    </row>
    <row r="136" s="2" customFormat="1" ht="16.8" customHeight="1">
      <c r="A136" s="40"/>
      <c r="B136" s="46"/>
      <c r="C136" s="306" t="s">
        <v>7463</v>
      </c>
      <c r="D136" s="307" t="s">
        <v>7464</v>
      </c>
      <c r="E136" s="308" t="s">
        <v>19</v>
      </c>
      <c r="F136" s="309">
        <v>28.190000000000001</v>
      </c>
      <c r="G136" s="40"/>
      <c r="H136" s="46"/>
    </row>
    <row r="137" s="2" customFormat="1" ht="16.8" customHeight="1">
      <c r="A137" s="40"/>
      <c r="B137" s="46"/>
      <c r="C137" s="310" t="s">
        <v>19</v>
      </c>
      <c r="D137" s="310" t="s">
        <v>7465</v>
      </c>
      <c r="E137" s="19" t="s">
        <v>19</v>
      </c>
      <c r="F137" s="311">
        <v>31.789999999999999</v>
      </c>
      <c r="G137" s="40"/>
      <c r="H137" s="46"/>
    </row>
    <row r="138" s="2" customFormat="1" ht="16.8" customHeight="1">
      <c r="A138" s="40"/>
      <c r="B138" s="46"/>
      <c r="C138" s="310" t="s">
        <v>19</v>
      </c>
      <c r="D138" s="310" t="s">
        <v>7466</v>
      </c>
      <c r="E138" s="19" t="s">
        <v>19</v>
      </c>
      <c r="F138" s="311">
        <v>-3.6000000000000001</v>
      </c>
      <c r="G138" s="40"/>
      <c r="H138" s="46"/>
    </row>
    <row r="139" s="2" customFormat="1" ht="16.8" customHeight="1">
      <c r="A139" s="40"/>
      <c r="B139" s="46"/>
      <c r="C139" s="310" t="s">
        <v>19</v>
      </c>
      <c r="D139" s="310" t="s">
        <v>462</v>
      </c>
      <c r="E139" s="19" t="s">
        <v>19</v>
      </c>
      <c r="F139" s="311">
        <v>28.190000000000001</v>
      </c>
      <c r="G139" s="40"/>
      <c r="H139" s="46"/>
    </row>
    <row r="140" s="2" customFormat="1" ht="16.8" customHeight="1">
      <c r="A140" s="40"/>
      <c r="B140" s="46"/>
      <c r="C140" s="306" t="s">
        <v>278</v>
      </c>
      <c r="D140" s="307" t="s">
        <v>279</v>
      </c>
      <c r="E140" s="308" t="s">
        <v>19</v>
      </c>
      <c r="F140" s="309">
        <v>108.47</v>
      </c>
      <c r="G140" s="40"/>
      <c r="H140" s="46"/>
    </row>
    <row r="141" s="2" customFormat="1" ht="16.8" customHeight="1">
      <c r="A141" s="40"/>
      <c r="B141" s="46"/>
      <c r="C141" s="310" t="s">
        <v>19</v>
      </c>
      <c r="D141" s="310" t="s">
        <v>7467</v>
      </c>
      <c r="E141" s="19" t="s">
        <v>19</v>
      </c>
      <c r="F141" s="311">
        <v>27.285</v>
      </c>
      <c r="G141" s="40"/>
      <c r="H141" s="46"/>
    </row>
    <row r="142" s="2" customFormat="1" ht="16.8" customHeight="1">
      <c r="A142" s="40"/>
      <c r="B142" s="46"/>
      <c r="C142" s="310" t="s">
        <v>19</v>
      </c>
      <c r="D142" s="310" t="s">
        <v>7468</v>
      </c>
      <c r="E142" s="19" t="s">
        <v>19</v>
      </c>
      <c r="F142" s="311">
        <v>46.969999999999999</v>
      </c>
      <c r="G142" s="40"/>
      <c r="H142" s="46"/>
    </row>
    <row r="143" s="2" customFormat="1" ht="16.8" customHeight="1">
      <c r="A143" s="40"/>
      <c r="B143" s="46"/>
      <c r="C143" s="310" t="s">
        <v>19</v>
      </c>
      <c r="D143" s="310" t="s">
        <v>7469</v>
      </c>
      <c r="E143" s="19" t="s">
        <v>19</v>
      </c>
      <c r="F143" s="311">
        <v>44.064999999999998</v>
      </c>
      <c r="G143" s="40"/>
      <c r="H143" s="46"/>
    </row>
    <row r="144" s="2" customFormat="1" ht="16.8" customHeight="1">
      <c r="A144" s="40"/>
      <c r="B144" s="46"/>
      <c r="C144" s="310" t="s">
        <v>19</v>
      </c>
      <c r="D144" s="310" t="s">
        <v>7470</v>
      </c>
      <c r="E144" s="19" t="s">
        <v>19</v>
      </c>
      <c r="F144" s="311">
        <v>-9.8499999999999996</v>
      </c>
      <c r="G144" s="40"/>
      <c r="H144" s="46"/>
    </row>
    <row r="145" s="2" customFormat="1" ht="16.8" customHeight="1">
      <c r="A145" s="40"/>
      <c r="B145" s="46"/>
      <c r="C145" s="310" t="s">
        <v>19</v>
      </c>
      <c r="D145" s="310" t="s">
        <v>462</v>
      </c>
      <c r="E145" s="19" t="s">
        <v>19</v>
      </c>
      <c r="F145" s="311">
        <v>108.47</v>
      </c>
      <c r="G145" s="40"/>
      <c r="H145" s="46"/>
    </row>
    <row r="146" s="2" customFormat="1" ht="16.8" customHeight="1">
      <c r="A146" s="40"/>
      <c r="B146" s="46"/>
      <c r="C146" s="312" t="s">
        <v>7450</v>
      </c>
      <c r="D146" s="40"/>
      <c r="E146" s="40"/>
      <c r="F146" s="40"/>
      <c r="G146" s="40"/>
      <c r="H146" s="46"/>
    </row>
    <row r="147" s="2" customFormat="1" ht="16.8" customHeight="1">
      <c r="A147" s="40"/>
      <c r="B147" s="46"/>
      <c r="C147" s="310" t="s">
        <v>1968</v>
      </c>
      <c r="D147" s="310" t="s">
        <v>1969</v>
      </c>
      <c r="E147" s="19" t="s">
        <v>618</v>
      </c>
      <c r="F147" s="311">
        <v>231.50999999999999</v>
      </c>
      <c r="G147" s="40"/>
      <c r="H147" s="46"/>
    </row>
    <row r="148" s="2" customFormat="1" ht="16.8" customHeight="1">
      <c r="A148" s="40"/>
      <c r="B148" s="46"/>
      <c r="C148" s="306" t="s">
        <v>281</v>
      </c>
      <c r="D148" s="307" t="s">
        <v>282</v>
      </c>
      <c r="E148" s="308" t="s">
        <v>19</v>
      </c>
      <c r="F148" s="309">
        <v>7.5</v>
      </c>
      <c r="G148" s="40"/>
      <c r="H148" s="46"/>
    </row>
    <row r="149" s="2" customFormat="1" ht="16.8" customHeight="1">
      <c r="A149" s="40"/>
      <c r="B149" s="46"/>
      <c r="C149" s="310" t="s">
        <v>19</v>
      </c>
      <c r="D149" s="310" t="s">
        <v>7471</v>
      </c>
      <c r="E149" s="19" t="s">
        <v>19</v>
      </c>
      <c r="F149" s="311">
        <v>7.5</v>
      </c>
      <c r="G149" s="40"/>
      <c r="H149" s="46"/>
    </row>
    <row r="150" s="2" customFormat="1" ht="16.8" customHeight="1">
      <c r="A150" s="40"/>
      <c r="B150" s="46"/>
      <c r="C150" s="312" t="s">
        <v>7450</v>
      </c>
      <c r="D150" s="40"/>
      <c r="E150" s="40"/>
      <c r="F150" s="40"/>
      <c r="G150" s="40"/>
      <c r="H150" s="46"/>
    </row>
    <row r="151" s="2" customFormat="1" ht="16.8" customHeight="1">
      <c r="A151" s="40"/>
      <c r="B151" s="46"/>
      <c r="C151" s="310" t="s">
        <v>1968</v>
      </c>
      <c r="D151" s="310" t="s">
        <v>1969</v>
      </c>
      <c r="E151" s="19" t="s">
        <v>618</v>
      </c>
      <c r="F151" s="311">
        <v>231.50999999999999</v>
      </c>
      <c r="G151" s="40"/>
      <c r="H151" s="46"/>
    </row>
    <row r="152" s="2" customFormat="1" ht="16.8" customHeight="1">
      <c r="A152" s="40"/>
      <c r="B152" s="46"/>
      <c r="C152" s="306" t="s">
        <v>7472</v>
      </c>
      <c r="D152" s="307" t="s">
        <v>7473</v>
      </c>
      <c r="E152" s="308" t="s">
        <v>19</v>
      </c>
      <c r="F152" s="309">
        <v>15.460000000000001</v>
      </c>
      <c r="G152" s="40"/>
      <c r="H152" s="46"/>
    </row>
    <row r="153" s="2" customFormat="1" ht="16.8" customHeight="1">
      <c r="A153" s="40"/>
      <c r="B153" s="46"/>
      <c r="C153" s="310" t="s">
        <v>19</v>
      </c>
      <c r="D153" s="310" t="s">
        <v>7474</v>
      </c>
      <c r="E153" s="19" t="s">
        <v>19</v>
      </c>
      <c r="F153" s="311">
        <v>15.460000000000001</v>
      </c>
      <c r="G153" s="40"/>
      <c r="H153" s="46"/>
    </row>
    <row r="154" s="2" customFormat="1" ht="16.8" customHeight="1">
      <c r="A154" s="40"/>
      <c r="B154" s="46"/>
      <c r="C154" s="306" t="s">
        <v>7475</v>
      </c>
      <c r="D154" s="307" t="s">
        <v>7476</v>
      </c>
      <c r="E154" s="308" t="s">
        <v>19</v>
      </c>
      <c r="F154" s="309">
        <v>11.085000000000001</v>
      </c>
      <c r="G154" s="40"/>
      <c r="H154" s="46"/>
    </row>
    <row r="155" s="2" customFormat="1" ht="16.8" customHeight="1">
      <c r="A155" s="40"/>
      <c r="B155" s="46"/>
      <c r="C155" s="310" t="s">
        <v>19</v>
      </c>
      <c r="D155" s="310" t="s">
        <v>7477</v>
      </c>
      <c r="E155" s="19" t="s">
        <v>19</v>
      </c>
      <c r="F155" s="311">
        <v>11.085000000000001</v>
      </c>
      <c r="G155" s="40"/>
      <c r="H155" s="46"/>
    </row>
    <row r="156" s="2" customFormat="1" ht="16.8" customHeight="1">
      <c r="A156" s="40"/>
      <c r="B156" s="46"/>
      <c r="C156" s="306" t="s">
        <v>7478</v>
      </c>
      <c r="D156" s="307" t="s">
        <v>7479</v>
      </c>
      <c r="E156" s="308" t="s">
        <v>19</v>
      </c>
      <c r="F156" s="309">
        <v>17.940000000000001</v>
      </c>
      <c r="G156" s="40"/>
      <c r="H156" s="46"/>
    </row>
    <row r="157" s="2" customFormat="1" ht="16.8" customHeight="1">
      <c r="A157" s="40"/>
      <c r="B157" s="46"/>
      <c r="C157" s="310" t="s">
        <v>19</v>
      </c>
      <c r="D157" s="310" t="s">
        <v>7480</v>
      </c>
      <c r="E157" s="19" t="s">
        <v>19</v>
      </c>
      <c r="F157" s="311">
        <v>17.940000000000001</v>
      </c>
      <c r="G157" s="40"/>
      <c r="H157" s="46"/>
    </row>
    <row r="158" s="2" customFormat="1" ht="16.8" customHeight="1">
      <c r="A158" s="40"/>
      <c r="B158" s="46"/>
      <c r="C158" s="306" t="s">
        <v>7481</v>
      </c>
      <c r="D158" s="307" t="s">
        <v>7482</v>
      </c>
      <c r="E158" s="308" t="s">
        <v>19</v>
      </c>
      <c r="F158" s="309">
        <v>16.940000000000001</v>
      </c>
      <c r="G158" s="40"/>
      <c r="H158" s="46"/>
    </row>
    <row r="159" s="2" customFormat="1" ht="16.8" customHeight="1">
      <c r="A159" s="40"/>
      <c r="B159" s="46"/>
      <c r="C159" s="310" t="s">
        <v>19</v>
      </c>
      <c r="D159" s="310" t="s">
        <v>7483</v>
      </c>
      <c r="E159" s="19" t="s">
        <v>19</v>
      </c>
      <c r="F159" s="311">
        <v>16.940000000000001</v>
      </c>
      <c r="G159" s="40"/>
      <c r="H159" s="46"/>
    </row>
    <row r="160" s="2" customFormat="1" ht="16.8" customHeight="1">
      <c r="A160" s="40"/>
      <c r="B160" s="46"/>
      <c r="C160" s="306" t="s">
        <v>7484</v>
      </c>
      <c r="D160" s="307" t="s">
        <v>7485</v>
      </c>
      <c r="E160" s="308" t="s">
        <v>19</v>
      </c>
      <c r="F160" s="309">
        <v>4.9299999999999997</v>
      </c>
      <c r="G160" s="40"/>
      <c r="H160" s="46"/>
    </row>
    <row r="161" s="2" customFormat="1" ht="16.8" customHeight="1">
      <c r="A161" s="40"/>
      <c r="B161" s="46"/>
      <c r="C161" s="310" t="s">
        <v>19</v>
      </c>
      <c r="D161" s="310" t="s">
        <v>7486</v>
      </c>
      <c r="E161" s="19" t="s">
        <v>19</v>
      </c>
      <c r="F161" s="311">
        <v>4.9299999999999997</v>
      </c>
      <c r="G161" s="40"/>
      <c r="H161" s="46"/>
    </row>
    <row r="162" s="2" customFormat="1" ht="16.8" customHeight="1">
      <c r="A162" s="40"/>
      <c r="B162" s="46"/>
      <c r="C162" s="306" t="s">
        <v>205</v>
      </c>
      <c r="D162" s="307" t="s">
        <v>206</v>
      </c>
      <c r="E162" s="308" t="s">
        <v>19</v>
      </c>
      <c r="F162" s="309">
        <v>111.15000000000001</v>
      </c>
      <c r="G162" s="40"/>
      <c r="H162" s="46"/>
    </row>
    <row r="163" s="2" customFormat="1" ht="16.8" customHeight="1">
      <c r="A163" s="40"/>
      <c r="B163" s="46"/>
      <c r="C163" s="310" t="s">
        <v>19</v>
      </c>
      <c r="D163" s="310" t="s">
        <v>1990</v>
      </c>
      <c r="E163" s="19" t="s">
        <v>19</v>
      </c>
      <c r="F163" s="311">
        <v>14.949999999999999</v>
      </c>
      <c r="G163" s="40"/>
      <c r="H163" s="46"/>
    </row>
    <row r="164" s="2" customFormat="1" ht="16.8" customHeight="1">
      <c r="A164" s="40"/>
      <c r="B164" s="46"/>
      <c r="C164" s="310" t="s">
        <v>19</v>
      </c>
      <c r="D164" s="310" t="s">
        <v>1991</v>
      </c>
      <c r="E164" s="19" t="s">
        <v>19</v>
      </c>
      <c r="F164" s="311">
        <v>15</v>
      </c>
      <c r="G164" s="40"/>
      <c r="H164" s="46"/>
    </row>
    <row r="165" s="2" customFormat="1" ht="16.8" customHeight="1">
      <c r="A165" s="40"/>
      <c r="B165" s="46"/>
      <c r="C165" s="310" t="s">
        <v>19</v>
      </c>
      <c r="D165" s="310" t="s">
        <v>1992</v>
      </c>
      <c r="E165" s="19" t="s">
        <v>19</v>
      </c>
      <c r="F165" s="311">
        <v>35.460000000000001</v>
      </c>
      <c r="G165" s="40"/>
      <c r="H165" s="46"/>
    </row>
    <row r="166" s="2" customFormat="1" ht="16.8" customHeight="1">
      <c r="A166" s="40"/>
      <c r="B166" s="46"/>
      <c r="C166" s="310" t="s">
        <v>19</v>
      </c>
      <c r="D166" s="310" t="s">
        <v>1993</v>
      </c>
      <c r="E166" s="19" t="s">
        <v>19</v>
      </c>
      <c r="F166" s="311">
        <v>33.880000000000003</v>
      </c>
      <c r="G166" s="40"/>
      <c r="H166" s="46"/>
    </row>
    <row r="167" s="2" customFormat="1" ht="16.8" customHeight="1">
      <c r="A167" s="40"/>
      <c r="B167" s="46"/>
      <c r="C167" s="310" t="s">
        <v>19</v>
      </c>
      <c r="D167" s="310" t="s">
        <v>1994</v>
      </c>
      <c r="E167" s="19" t="s">
        <v>19</v>
      </c>
      <c r="F167" s="311">
        <v>11.859999999999999</v>
      </c>
      <c r="G167" s="40"/>
      <c r="H167" s="46"/>
    </row>
    <row r="168" s="2" customFormat="1" ht="16.8" customHeight="1">
      <c r="A168" s="40"/>
      <c r="B168" s="46"/>
      <c r="C168" s="310" t="s">
        <v>205</v>
      </c>
      <c r="D168" s="310" t="s">
        <v>462</v>
      </c>
      <c r="E168" s="19" t="s">
        <v>19</v>
      </c>
      <c r="F168" s="311">
        <v>111.15000000000001</v>
      </c>
      <c r="G168" s="40"/>
      <c r="H168" s="46"/>
    </row>
    <row r="169" s="2" customFormat="1" ht="16.8" customHeight="1">
      <c r="A169" s="40"/>
      <c r="B169" s="46"/>
      <c r="C169" s="312" t="s">
        <v>7450</v>
      </c>
      <c r="D169" s="40"/>
      <c r="E169" s="40"/>
      <c r="F169" s="40"/>
      <c r="G169" s="40"/>
      <c r="H169" s="46"/>
    </row>
    <row r="170" s="2" customFormat="1" ht="16.8" customHeight="1">
      <c r="A170" s="40"/>
      <c r="B170" s="46"/>
      <c r="C170" s="310" t="s">
        <v>1985</v>
      </c>
      <c r="D170" s="310" t="s">
        <v>1986</v>
      </c>
      <c r="E170" s="19" t="s">
        <v>388</v>
      </c>
      <c r="F170" s="311">
        <v>111.15000000000001</v>
      </c>
      <c r="G170" s="40"/>
      <c r="H170" s="46"/>
    </row>
    <row r="171" s="2" customFormat="1" ht="16.8" customHeight="1">
      <c r="A171" s="40"/>
      <c r="B171" s="46"/>
      <c r="C171" s="310" t="s">
        <v>511</v>
      </c>
      <c r="D171" s="310" t="s">
        <v>512</v>
      </c>
      <c r="E171" s="19" t="s">
        <v>388</v>
      </c>
      <c r="F171" s="311">
        <v>111.15000000000001</v>
      </c>
      <c r="G171" s="40"/>
      <c r="H171" s="46"/>
    </row>
    <row r="172" s="2" customFormat="1" ht="16.8" customHeight="1">
      <c r="A172" s="40"/>
      <c r="B172" s="46"/>
      <c r="C172" s="310" t="s">
        <v>517</v>
      </c>
      <c r="D172" s="310" t="s">
        <v>518</v>
      </c>
      <c r="E172" s="19" t="s">
        <v>388</v>
      </c>
      <c r="F172" s="311">
        <v>129.60499999999999</v>
      </c>
      <c r="G172" s="40"/>
      <c r="H172" s="46"/>
    </row>
    <row r="173" s="2" customFormat="1" ht="16.8" customHeight="1">
      <c r="A173" s="40"/>
      <c r="B173" s="46"/>
      <c r="C173" s="310" t="s">
        <v>1996</v>
      </c>
      <c r="D173" s="310" t="s">
        <v>1997</v>
      </c>
      <c r="E173" s="19" t="s">
        <v>388</v>
      </c>
      <c r="F173" s="311">
        <v>111.15000000000001</v>
      </c>
      <c r="G173" s="40"/>
      <c r="H173" s="46"/>
    </row>
    <row r="174" s="2" customFormat="1" ht="16.8" customHeight="1">
      <c r="A174" s="40"/>
      <c r="B174" s="46"/>
      <c r="C174" s="310" t="s">
        <v>2002</v>
      </c>
      <c r="D174" s="310" t="s">
        <v>2003</v>
      </c>
      <c r="E174" s="19" t="s">
        <v>388</v>
      </c>
      <c r="F174" s="311">
        <v>111.15000000000001</v>
      </c>
      <c r="G174" s="40"/>
      <c r="H174" s="46"/>
    </row>
    <row r="175" s="2" customFormat="1" ht="16.8" customHeight="1">
      <c r="A175" s="40"/>
      <c r="B175" s="46"/>
      <c r="C175" s="310" t="s">
        <v>2022</v>
      </c>
      <c r="D175" s="310" t="s">
        <v>2023</v>
      </c>
      <c r="E175" s="19" t="s">
        <v>388</v>
      </c>
      <c r="F175" s="311">
        <v>111.15000000000001</v>
      </c>
      <c r="G175" s="40"/>
      <c r="H175" s="46"/>
    </row>
    <row r="176" s="2" customFormat="1" ht="16.8" customHeight="1">
      <c r="A176" s="40"/>
      <c r="B176" s="46"/>
      <c r="C176" s="306" t="s">
        <v>1974</v>
      </c>
      <c r="D176" s="307" t="s">
        <v>7487</v>
      </c>
      <c r="E176" s="308" t="s">
        <v>395</v>
      </c>
      <c r="F176" s="309">
        <v>231.50999999999999</v>
      </c>
      <c r="G176" s="40"/>
      <c r="H176" s="46"/>
    </row>
    <row r="177" s="2" customFormat="1" ht="16.8" customHeight="1">
      <c r="A177" s="40"/>
      <c r="B177" s="46"/>
      <c r="C177" s="310" t="s">
        <v>19</v>
      </c>
      <c r="D177" s="310" t="s">
        <v>1973</v>
      </c>
      <c r="E177" s="19" t="s">
        <v>19</v>
      </c>
      <c r="F177" s="311">
        <v>0</v>
      </c>
      <c r="G177" s="40"/>
      <c r="H177" s="46"/>
    </row>
    <row r="178" s="2" customFormat="1" ht="16.8" customHeight="1">
      <c r="A178" s="40"/>
      <c r="B178" s="46"/>
      <c r="C178" s="310" t="s">
        <v>1974</v>
      </c>
      <c r="D178" s="310" t="s">
        <v>1975</v>
      </c>
      <c r="E178" s="19" t="s">
        <v>19</v>
      </c>
      <c r="F178" s="311">
        <v>231.50999999999999</v>
      </c>
      <c r="G178" s="40"/>
      <c r="H178" s="46"/>
    </row>
    <row r="179" s="2" customFormat="1" ht="16.8" customHeight="1">
      <c r="A179" s="40"/>
      <c r="B179" s="46"/>
      <c r="C179" s="312" t="s">
        <v>7450</v>
      </c>
      <c r="D179" s="40"/>
      <c r="E179" s="40"/>
      <c r="F179" s="40"/>
      <c r="G179" s="40"/>
      <c r="H179" s="46"/>
    </row>
    <row r="180" s="2" customFormat="1" ht="16.8" customHeight="1">
      <c r="A180" s="40"/>
      <c r="B180" s="46"/>
      <c r="C180" s="310" t="s">
        <v>1968</v>
      </c>
      <c r="D180" s="310" t="s">
        <v>1969</v>
      </c>
      <c r="E180" s="19" t="s">
        <v>618</v>
      </c>
      <c r="F180" s="311">
        <v>231.50999999999999</v>
      </c>
      <c r="G180" s="40"/>
      <c r="H180" s="46"/>
    </row>
    <row r="181" s="2" customFormat="1" ht="16.8" customHeight="1">
      <c r="A181" s="40"/>
      <c r="B181" s="46"/>
      <c r="C181" s="310" t="s">
        <v>1892</v>
      </c>
      <c r="D181" s="310" t="s">
        <v>1893</v>
      </c>
      <c r="E181" s="19" t="s">
        <v>388</v>
      </c>
      <c r="F181" s="311">
        <v>1411.8510000000001</v>
      </c>
      <c r="G181" s="40"/>
      <c r="H181" s="46"/>
    </row>
    <row r="182" s="2" customFormat="1" ht="16.8" customHeight="1">
      <c r="A182" s="40"/>
      <c r="B182" s="46"/>
      <c r="C182" s="310" t="s">
        <v>1916</v>
      </c>
      <c r="D182" s="310" t="s">
        <v>1917</v>
      </c>
      <c r="E182" s="19" t="s">
        <v>388</v>
      </c>
      <c r="F182" s="311">
        <v>1411.8510000000001</v>
      </c>
      <c r="G182" s="40"/>
      <c r="H182" s="46"/>
    </row>
    <row r="183" s="2" customFormat="1" ht="16.8" customHeight="1">
      <c r="A183" s="40"/>
      <c r="B183" s="46"/>
      <c r="C183" s="310" t="s">
        <v>1922</v>
      </c>
      <c r="D183" s="310" t="s">
        <v>1923</v>
      </c>
      <c r="E183" s="19" t="s">
        <v>388</v>
      </c>
      <c r="F183" s="311">
        <v>23.151</v>
      </c>
      <c r="G183" s="40"/>
      <c r="H183" s="46"/>
    </row>
    <row r="184" s="2" customFormat="1" ht="16.8" customHeight="1">
      <c r="A184" s="40"/>
      <c r="B184" s="46"/>
      <c r="C184" s="310" t="s">
        <v>1950</v>
      </c>
      <c r="D184" s="310" t="s">
        <v>1951</v>
      </c>
      <c r="E184" s="19" t="s">
        <v>388</v>
      </c>
      <c r="F184" s="311">
        <v>1411.8510000000001</v>
      </c>
      <c r="G184" s="40"/>
      <c r="H184" s="46"/>
    </row>
    <row r="185" s="2" customFormat="1" ht="16.8" customHeight="1">
      <c r="A185" s="40"/>
      <c r="B185" s="46"/>
      <c r="C185" s="310" t="s">
        <v>1956</v>
      </c>
      <c r="D185" s="310" t="s">
        <v>1957</v>
      </c>
      <c r="E185" s="19" t="s">
        <v>388</v>
      </c>
      <c r="F185" s="311">
        <v>23.151</v>
      </c>
      <c r="G185" s="40"/>
      <c r="H185" s="46"/>
    </row>
    <row r="186" s="2" customFormat="1" ht="16.8" customHeight="1">
      <c r="A186" s="40"/>
      <c r="B186" s="46"/>
      <c r="C186" s="306" t="s">
        <v>208</v>
      </c>
      <c r="D186" s="307" t="s">
        <v>209</v>
      </c>
      <c r="E186" s="308" t="s">
        <v>19</v>
      </c>
      <c r="F186" s="309">
        <v>129.60499999999999</v>
      </c>
      <c r="G186" s="40"/>
      <c r="H186" s="46"/>
    </row>
    <row r="187" s="2" customFormat="1" ht="16.8" customHeight="1">
      <c r="A187" s="40"/>
      <c r="B187" s="46"/>
      <c r="C187" s="310" t="s">
        <v>19</v>
      </c>
      <c r="D187" s="310" t="s">
        <v>522</v>
      </c>
      <c r="E187" s="19" t="s">
        <v>19</v>
      </c>
      <c r="F187" s="311">
        <v>40.584000000000003</v>
      </c>
      <c r="G187" s="40"/>
      <c r="H187" s="46"/>
    </row>
    <row r="188" s="2" customFormat="1" ht="16.8" customHeight="1">
      <c r="A188" s="40"/>
      <c r="B188" s="46"/>
      <c r="C188" s="310" t="s">
        <v>19</v>
      </c>
      <c r="D188" s="310" t="s">
        <v>523</v>
      </c>
      <c r="E188" s="19" t="s">
        <v>19</v>
      </c>
      <c r="F188" s="311">
        <v>200.17099999999999</v>
      </c>
      <c r="G188" s="40"/>
      <c r="H188" s="46"/>
    </row>
    <row r="189" s="2" customFormat="1" ht="16.8" customHeight="1">
      <c r="A189" s="40"/>
      <c r="B189" s="46"/>
      <c r="C189" s="310" t="s">
        <v>19</v>
      </c>
      <c r="D189" s="310" t="s">
        <v>524</v>
      </c>
      <c r="E189" s="19" t="s">
        <v>19</v>
      </c>
      <c r="F189" s="311">
        <v>-111.15000000000001</v>
      </c>
      <c r="G189" s="40"/>
      <c r="H189" s="46"/>
    </row>
    <row r="190" s="2" customFormat="1" ht="16.8" customHeight="1">
      <c r="A190" s="40"/>
      <c r="B190" s="46"/>
      <c r="C190" s="310" t="s">
        <v>208</v>
      </c>
      <c r="D190" s="310" t="s">
        <v>462</v>
      </c>
      <c r="E190" s="19" t="s">
        <v>19</v>
      </c>
      <c r="F190" s="311">
        <v>129.60499999999999</v>
      </c>
      <c r="G190" s="40"/>
      <c r="H190" s="46"/>
    </row>
    <row r="191" s="2" customFormat="1" ht="16.8" customHeight="1">
      <c r="A191" s="40"/>
      <c r="B191" s="46"/>
      <c r="C191" s="312" t="s">
        <v>7450</v>
      </c>
      <c r="D191" s="40"/>
      <c r="E191" s="40"/>
      <c r="F191" s="40"/>
      <c r="G191" s="40"/>
      <c r="H191" s="46"/>
    </row>
    <row r="192" s="2" customFormat="1" ht="16.8" customHeight="1">
      <c r="A192" s="40"/>
      <c r="B192" s="46"/>
      <c r="C192" s="310" t="s">
        <v>517</v>
      </c>
      <c r="D192" s="310" t="s">
        <v>518</v>
      </c>
      <c r="E192" s="19" t="s">
        <v>388</v>
      </c>
      <c r="F192" s="311">
        <v>129.60499999999999</v>
      </c>
      <c r="G192" s="40"/>
      <c r="H192" s="46"/>
    </row>
    <row r="193" s="2" customFormat="1" ht="16.8" customHeight="1">
      <c r="A193" s="40"/>
      <c r="B193" s="46"/>
      <c r="C193" s="310" t="s">
        <v>2104</v>
      </c>
      <c r="D193" s="310" t="s">
        <v>2105</v>
      </c>
      <c r="E193" s="19" t="s">
        <v>388</v>
      </c>
      <c r="F193" s="311">
        <v>129.60499999999999</v>
      </c>
      <c r="G193" s="40"/>
      <c r="H193" s="46"/>
    </row>
    <row r="194" s="2" customFormat="1" ht="16.8" customHeight="1">
      <c r="A194" s="40"/>
      <c r="B194" s="46"/>
      <c r="C194" s="310" t="s">
        <v>2110</v>
      </c>
      <c r="D194" s="310" t="s">
        <v>2111</v>
      </c>
      <c r="E194" s="19" t="s">
        <v>388</v>
      </c>
      <c r="F194" s="311">
        <v>129.60499999999999</v>
      </c>
      <c r="G194" s="40"/>
      <c r="H194" s="46"/>
    </row>
    <row r="195" s="2" customFormat="1" ht="16.8" customHeight="1">
      <c r="A195" s="40"/>
      <c r="B195" s="46"/>
      <c r="C195" s="310" t="s">
        <v>2116</v>
      </c>
      <c r="D195" s="310" t="s">
        <v>2117</v>
      </c>
      <c r="E195" s="19" t="s">
        <v>388</v>
      </c>
      <c r="F195" s="311">
        <v>129.60499999999999</v>
      </c>
      <c r="G195" s="40"/>
      <c r="H195" s="46"/>
    </row>
    <row r="196" s="2" customFormat="1" ht="16.8" customHeight="1">
      <c r="A196" s="40"/>
      <c r="B196" s="46"/>
      <c r="C196" s="306" t="s">
        <v>211</v>
      </c>
      <c r="D196" s="307" t="s">
        <v>212</v>
      </c>
      <c r="E196" s="308" t="s">
        <v>19</v>
      </c>
      <c r="F196" s="309">
        <v>159.363</v>
      </c>
      <c r="G196" s="40"/>
      <c r="H196" s="46"/>
    </row>
    <row r="197" s="2" customFormat="1" ht="16.8" customHeight="1">
      <c r="A197" s="40"/>
      <c r="B197" s="46"/>
      <c r="C197" s="310" t="s">
        <v>19</v>
      </c>
      <c r="D197" s="310" t="s">
        <v>7488</v>
      </c>
      <c r="E197" s="19" t="s">
        <v>19</v>
      </c>
      <c r="F197" s="311">
        <v>159.363</v>
      </c>
      <c r="G197" s="40"/>
      <c r="H197" s="46"/>
    </row>
    <row r="198" s="2" customFormat="1" ht="16.8" customHeight="1">
      <c r="A198" s="40"/>
      <c r="B198" s="46"/>
      <c r="C198" s="312" t="s">
        <v>7450</v>
      </c>
      <c r="D198" s="40"/>
      <c r="E198" s="40"/>
      <c r="F198" s="40"/>
      <c r="G198" s="40"/>
      <c r="H198" s="46"/>
    </row>
    <row r="199" s="2" customFormat="1" ht="16.8" customHeight="1">
      <c r="A199" s="40"/>
      <c r="B199" s="46"/>
      <c r="C199" s="310" t="s">
        <v>2088</v>
      </c>
      <c r="D199" s="310" t="s">
        <v>2089</v>
      </c>
      <c r="E199" s="19" t="s">
        <v>388</v>
      </c>
      <c r="F199" s="311">
        <v>2467.2220000000002</v>
      </c>
      <c r="G199" s="40"/>
      <c r="H199" s="46"/>
    </row>
    <row r="200" s="2" customFormat="1" ht="16.8" customHeight="1">
      <c r="A200" s="40"/>
      <c r="B200" s="46"/>
      <c r="C200" s="310" t="s">
        <v>2095</v>
      </c>
      <c r="D200" s="310" t="s">
        <v>2096</v>
      </c>
      <c r="E200" s="19" t="s">
        <v>388</v>
      </c>
      <c r="F200" s="311">
        <v>2467.2220000000002</v>
      </c>
      <c r="G200" s="40"/>
      <c r="H200" s="46"/>
    </row>
    <row r="201" s="2" customFormat="1" ht="16.8" customHeight="1">
      <c r="A201" s="40"/>
      <c r="B201" s="46"/>
      <c r="C201" s="306" t="s">
        <v>214</v>
      </c>
      <c r="D201" s="307" t="s">
        <v>215</v>
      </c>
      <c r="E201" s="308" t="s">
        <v>19</v>
      </c>
      <c r="F201" s="309">
        <v>500.30200000000002</v>
      </c>
      <c r="G201" s="40"/>
      <c r="H201" s="46"/>
    </row>
    <row r="202" s="2" customFormat="1" ht="16.8" customHeight="1">
      <c r="A202" s="40"/>
      <c r="B202" s="46"/>
      <c r="C202" s="310" t="s">
        <v>19</v>
      </c>
      <c r="D202" s="310" t="s">
        <v>7489</v>
      </c>
      <c r="E202" s="19" t="s">
        <v>19</v>
      </c>
      <c r="F202" s="311">
        <v>648.70299999999997</v>
      </c>
      <c r="G202" s="40"/>
      <c r="H202" s="46"/>
    </row>
    <row r="203" s="2" customFormat="1" ht="16.8" customHeight="1">
      <c r="A203" s="40"/>
      <c r="B203" s="46"/>
      <c r="C203" s="310" t="s">
        <v>19</v>
      </c>
      <c r="D203" s="310" t="s">
        <v>7490</v>
      </c>
      <c r="E203" s="19" t="s">
        <v>19</v>
      </c>
      <c r="F203" s="311">
        <v>-148.40100000000001</v>
      </c>
      <c r="G203" s="40"/>
      <c r="H203" s="46"/>
    </row>
    <row r="204" s="2" customFormat="1" ht="16.8" customHeight="1">
      <c r="A204" s="40"/>
      <c r="B204" s="46"/>
      <c r="C204" s="310" t="s">
        <v>19</v>
      </c>
      <c r="D204" s="310" t="s">
        <v>462</v>
      </c>
      <c r="E204" s="19" t="s">
        <v>19</v>
      </c>
      <c r="F204" s="311">
        <v>500.30200000000002</v>
      </c>
      <c r="G204" s="40"/>
      <c r="H204" s="46"/>
    </row>
    <row r="205" s="2" customFormat="1" ht="16.8" customHeight="1">
      <c r="A205" s="40"/>
      <c r="B205" s="46"/>
      <c r="C205" s="312" t="s">
        <v>7450</v>
      </c>
      <c r="D205" s="40"/>
      <c r="E205" s="40"/>
      <c r="F205" s="40"/>
      <c r="G205" s="40"/>
      <c r="H205" s="46"/>
    </row>
    <row r="206" s="2" customFormat="1" ht="16.8" customHeight="1">
      <c r="A206" s="40"/>
      <c r="B206" s="46"/>
      <c r="C206" s="310" t="s">
        <v>2088</v>
      </c>
      <c r="D206" s="310" t="s">
        <v>2089</v>
      </c>
      <c r="E206" s="19" t="s">
        <v>388</v>
      </c>
      <c r="F206" s="311">
        <v>2467.2220000000002</v>
      </c>
      <c r="G206" s="40"/>
      <c r="H206" s="46"/>
    </row>
    <row r="207" s="2" customFormat="1" ht="16.8" customHeight="1">
      <c r="A207" s="40"/>
      <c r="B207" s="46"/>
      <c r="C207" s="310" t="s">
        <v>2095</v>
      </c>
      <c r="D207" s="310" t="s">
        <v>2096</v>
      </c>
      <c r="E207" s="19" t="s">
        <v>388</v>
      </c>
      <c r="F207" s="311">
        <v>2467.2220000000002</v>
      </c>
      <c r="G207" s="40"/>
      <c r="H207" s="46"/>
    </row>
    <row r="208" s="2" customFormat="1" ht="16.8" customHeight="1">
      <c r="A208" s="40"/>
      <c r="B208" s="46"/>
      <c r="C208" s="306" t="s">
        <v>217</v>
      </c>
      <c r="D208" s="307" t="s">
        <v>218</v>
      </c>
      <c r="E208" s="308" t="s">
        <v>19</v>
      </c>
      <c r="F208" s="309">
        <v>87.980999999999995</v>
      </c>
      <c r="G208" s="40"/>
      <c r="H208" s="46"/>
    </row>
    <row r="209" s="2" customFormat="1" ht="16.8" customHeight="1">
      <c r="A209" s="40"/>
      <c r="B209" s="46"/>
      <c r="C209" s="310" t="s">
        <v>19</v>
      </c>
      <c r="D209" s="310" t="s">
        <v>7491</v>
      </c>
      <c r="E209" s="19" t="s">
        <v>19</v>
      </c>
      <c r="F209" s="311">
        <v>87.980999999999995</v>
      </c>
      <c r="G209" s="40"/>
      <c r="H209" s="46"/>
    </row>
    <row r="210" s="2" customFormat="1" ht="16.8" customHeight="1">
      <c r="A210" s="40"/>
      <c r="B210" s="46"/>
      <c r="C210" s="312" t="s">
        <v>7450</v>
      </c>
      <c r="D210" s="40"/>
      <c r="E210" s="40"/>
      <c r="F210" s="40"/>
      <c r="G210" s="40"/>
      <c r="H210" s="46"/>
    </row>
    <row r="211" s="2" customFormat="1" ht="16.8" customHeight="1">
      <c r="A211" s="40"/>
      <c r="B211" s="46"/>
      <c r="C211" s="310" t="s">
        <v>2088</v>
      </c>
      <c r="D211" s="310" t="s">
        <v>2089</v>
      </c>
      <c r="E211" s="19" t="s">
        <v>388</v>
      </c>
      <c r="F211" s="311">
        <v>2467.2220000000002</v>
      </c>
      <c r="G211" s="40"/>
      <c r="H211" s="46"/>
    </row>
    <row r="212" s="2" customFormat="1" ht="16.8" customHeight="1">
      <c r="A212" s="40"/>
      <c r="B212" s="46"/>
      <c r="C212" s="310" t="s">
        <v>2095</v>
      </c>
      <c r="D212" s="310" t="s">
        <v>2096</v>
      </c>
      <c r="E212" s="19" t="s">
        <v>388</v>
      </c>
      <c r="F212" s="311">
        <v>2467.2220000000002</v>
      </c>
      <c r="G212" s="40"/>
      <c r="H212" s="46"/>
    </row>
    <row r="213" s="2" customFormat="1" ht="16.8" customHeight="1">
      <c r="A213" s="40"/>
      <c r="B213" s="46"/>
      <c r="C213" s="306" t="s">
        <v>7492</v>
      </c>
      <c r="D213" s="307" t="s">
        <v>7493</v>
      </c>
      <c r="E213" s="308" t="s">
        <v>19</v>
      </c>
      <c r="F213" s="309">
        <v>42.234999999999999</v>
      </c>
      <c r="G213" s="40"/>
      <c r="H213" s="46"/>
    </row>
    <row r="214" s="2" customFormat="1" ht="16.8" customHeight="1">
      <c r="A214" s="40"/>
      <c r="B214" s="46"/>
      <c r="C214" s="310" t="s">
        <v>19</v>
      </c>
      <c r="D214" s="310" t="s">
        <v>7494</v>
      </c>
      <c r="E214" s="19" t="s">
        <v>19</v>
      </c>
      <c r="F214" s="311">
        <v>42.234999999999999</v>
      </c>
      <c r="G214" s="40"/>
      <c r="H214" s="46"/>
    </row>
    <row r="215" s="2" customFormat="1" ht="16.8" customHeight="1">
      <c r="A215" s="40"/>
      <c r="B215" s="46"/>
      <c r="C215" s="306" t="s">
        <v>220</v>
      </c>
      <c r="D215" s="307" t="s">
        <v>221</v>
      </c>
      <c r="E215" s="308" t="s">
        <v>19</v>
      </c>
      <c r="F215" s="309">
        <v>62.640999999999998</v>
      </c>
      <c r="G215" s="40"/>
      <c r="H215" s="46"/>
    </row>
    <row r="216" s="2" customFormat="1" ht="16.8" customHeight="1">
      <c r="A216" s="40"/>
      <c r="B216" s="46"/>
      <c r="C216" s="310" t="s">
        <v>19</v>
      </c>
      <c r="D216" s="310" t="s">
        <v>7495</v>
      </c>
      <c r="E216" s="19" t="s">
        <v>19</v>
      </c>
      <c r="F216" s="311">
        <v>62.640999999999998</v>
      </c>
      <c r="G216" s="40"/>
      <c r="H216" s="46"/>
    </row>
    <row r="217" s="2" customFormat="1" ht="16.8" customHeight="1">
      <c r="A217" s="40"/>
      <c r="B217" s="46"/>
      <c r="C217" s="312" t="s">
        <v>7450</v>
      </c>
      <c r="D217" s="40"/>
      <c r="E217" s="40"/>
      <c r="F217" s="40"/>
      <c r="G217" s="40"/>
      <c r="H217" s="46"/>
    </row>
    <row r="218" s="2" customFormat="1" ht="16.8" customHeight="1">
      <c r="A218" s="40"/>
      <c r="B218" s="46"/>
      <c r="C218" s="310" t="s">
        <v>2088</v>
      </c>
      <c r="D218" s="310" t="s">
        <v>2089</v>
      </c>
      <c r="E218" s="19" t="s">
        <v>388</v>
      </c>
      <c r="F218" s="311">
        <v>2467.2220000000002</v>
      </c>
      <c r="G218" s="40"/>
      <c r="H218" s="46"/>
    </row>
    <row r="219" s="2" customFormat="1" ht="16.8" customHeight="1">
      <c r="A219" s="40"/>
      <c r="B219" s="46"/>
      <c r="C219" s="310" t="s">
        <v>2095</v>
      </c>
      <c r="D219" s="310" t="s">
        <v>2096</v>
      </c>
      <c r="E219" s="19" t="s">
        <v>388</v>
      </c>
      <c r="F219" s="311">
        <v>2467.2220000000002</v>
      </c>
      <c r="G219" s="40"/>
      <c r="H219" s="46"/>
    </row>
    <row r="220" s="2" customFormat="1" ht="16.8" customHeight="1">
      <c r="A220" s="40"/>
      <c r="B220" s="46"/>
      <c r="C220" s="306" t="s">
        <v>223</v>
      </c>
      <c r="D220" s="307" t="s">
        <v>224</v>
      </c>
      <c r="E220" s="308" t="s">
        <v>19</v>
      </c>
      <c r="F220" s="309">
        <v>189.58699999999999</v>
      </c>
      <c r="G220" s="40"/>
      <c r="H220" s="46"/>
    </row>
    <row r="221" s="2" customFormat="1" ht="16.8" customHeight="1">
      <c r="A221" s="40"/>
      <c r="B221" s="46"/>
      <c r="C221" s="310" t="s">
        <v>19</v>
      </c>
      <c r="D221" s="310" t="s">
        <v>7496</v>
      </c>
      <c r="E221" s="19" t="s">
        <v>19</v>
      </c>
      <c r="F221" s="311">
        <v>207.43000000000001</v>
      </c>
      <c r="G221" s="40"/>
      <c r="H221" s="46"/>
    </row>
    <row r="222" s="2" customFormat="1" ht="16.8" customHeight="1">
      <c r="A222" s="40"/>
      <c r="B222" s="46"/>
      <c r="C222" s="310" t="s">
        <v>19</v>
      </c>
      <c r="D222" s="310" t="s">
        <v>7497</v>
      </c>
      <c r="E222" s="19" t="s">
        <v>19</v>
      </c>
      <c r="F222" s="311">
        <v>-17.843</v>
      </c>
      <c r="G222" s="40"/>
      <c r="H222" s="46"/>
    </row>
    <row r="223" s="2" customFormat="1" ht="16.8" customHeight="1">
      <c r="A223" s="40"/>
      <c r="B223" s="46"/>
      <c r="C223" s="310" t="s">
        <v>19</v>
      </c>
      <c r="D223" s="310" t="s">
        <v>462</v>
      </c>
      <c r="E223" s="19" t="s">
        <v>19</v>
      </c>
      <c r="F223" s="311">
        <v>189.58699999999999</v>
      </c>
      <c r="G223" s="40"/>
      <c r="H223" s="46"/>
    </row>
    <row r="224" s="2" customFormat="1" ht="16.8" customHeight="1">
      <c r="A224" s="40"/>
      <c r="B224" s="46"/>
      <c r="C224" s="312" t="s">
        <v>7450</v>
      </c>
      <c r="D224" s="40"/>
      <c r="E224" s="40"/>
      <c r="F224" s="40"/>
      <c r="G224" s="40"/>
      <c r="H224" s="46"/>
    </row>
    <row r="225" s="2" customFormat="1" ht="16.8" customHeight="1">
      <c r="A225" s="40"/>
      <c r="B225" s="46"/>
      <c r="C225" s="310" t="s">
        <v>2088</v>
      </c>
      <c r="D225" s="310" t="s">
        <v>2089</v>
      </c>
      <c r="E225" s="19" t="s">
        <v>388</v>
      </c>
      <c r="F225" s="311">
        <v>2467.2220000000002</v>
      </c>
      <c r="G225" s="40"/>
      <c r="H225" s="46"/>
    </row>
    <row r="226" s="2" customFormat="1" ht="16.8" customHeight="1">
      <c r="A226" s="40"/>
      <c r="B226" s="46"/>
      <c r="C226" s="310" t="s">
        <v>2095</v>
      </c>
      <c r="D226" s="310" t="s">
        <v>2096</v>
      </c>
      <c r="E226" s="19" t="s">
        <v>388</v>
      </c>
      <c r="F226" s="311">
        <v>2467.2220000000002</v>
      </c>
      <c r="G226" s="40"/>
      <c r="H226" s="46"/>
    </row>
    <row r="227" s="2" customFormat="1" ht="16.8" customHeight="1">
      <c r="A227" s="40"/>
      <c r="B227" s="46"/>
      <c r="C227" s="306" t="s">
        <v>235</v>
      </c>
      <c r="D227" s="307" t="s">
        <v>236</v>
      </c>
      <c r="E227" s="308" t="s">
        <v>19</v>
      </c>
      <c r="F227" s="309">
        <v>596.49900000000002</v>
      </c>
      <c r="G227" s="40"/>
      <c r="H227" s="46"/>
    </row>
    <row r="228" s="2" customFormat="1" ht="16.8" customHeight="1">
      <c r="A228" s="40"/>
      <c r="B228" s="46"/>
      <c r="C228" s="310" t="s">
        <v>19</v>
      </c>
      <c r="D228" s="310" t="s">
        <v>7498</v>
      </c>
      <c r="E228" s="19" t="s">
        <v>19</v>
      </c>
      <c r="F228" s="311">
        <v>178.035</v>
      </c>
      <c r="G228" s="40"/>
      <c r="H228" s="46"/>
    </row>
    <row r="229" s="2" customFormat="1" ht="16.8" customHeight="1">
      <c r="A229" s="40"/>
      <c r="B229" s="46"/>
      <c r="C229" s="310" t="s">
        <v>19</v>
      </c>
      <c r="D229" s="310" t="s">
        <v>7499</v>
      </c>
      <c r="E229" s="19" t="s">
        <v>19</v>
      </c>
      <c r="F229" s="311">
        <v>279.00200000000001</v>
      </c>
      <c r="G229" s="40"/>
      <c r="H229" s="46"/>
    </row>
    <row r="230" s="2" customFormat="1" ht="16.8" customHeight="1">
      <c r="A230" s="40"/>
      <c r="B230" s="46"/>
      <c r="C230" s="310" t="s">
        <v>19</v>
      </c>
      <c r="D230" s="310" t="s">
        <v>7500</v>
      </c>
      <c r="E230" s="19" t="s">
        <v>19</v>
      </c>
      <c r="F230" s="311">
        <v>312.42099999999999</v>
      </c>
      <c r="G230" s="40"/>
      <c r="H230" s="46"/>
    </row>
    <row r="231" s="2" customFormat="1" ht="16.8" customHeight="1">
      <c r="A231" s="40"/>
      <c r="B231" s="46"/>
      <c r="C231" s="310" t="s">
        <v>19</v>
      </c>
      <c r="D231" s="310" t="s">
        <v>7501</v>
      </c>
      <c r="E231" s="19" t="s">
        <v>19</v>
      </c>
      <c r="F231" s="311">
        <v>-172.959</v>
      </c>
      <c r="G231" s="40"/>
      <c r="H231" s="46"/>
    </row>
    <row r="232" s="2" customFormat="1" ht="16.8" customHeight="1">
      <c r="A232" s="40"/>
      <c r="B232" s="46"/>
      <c r="C232" s="310" t="s">
        <v>19</v>
      </c>
      <c r="D232" s="310" t="s">
        <v>462</v>
      </c>
      <c r="E232" s="19" t="s">
        <v>19</v>
      </c>
      <c r="F232" s="311">
        <v>596.49900000000002</v>
      </c>
      <c r="G232" s="40"/>
      <c r="H232" s="46"/>
    </row>
    <row r="233" s="2" customFormat="1" ht="16.8" customHeight="1">
      <c r="A233" s="40"/>
      <c r="B233" s="46"/>
      <c r="C233" s="312" t="s">
        <v>7450</v>
      </c>
      <c r="D233" s="40"/>
      <c r="E233" s="40"/>
      <c r="F233" s="40"/>
      <c r="G233" s="40"/>
      <c r="H233" s="46"/>
    </row>
    <row r="234" s="2" customFormat="1" ht="16.8" customHeight="1">
      <c r="A234" s="40"/>
      <c r="B234" s="46"/>
      <c r="C234" s="310" t="s">
        <v>2088</v>
      </c>
      <c r="D234" s="310" t="s">
        <v>2089</v>
      </c>
      <c r="E234" s="19" t="s">
        <v>388</v>
      </c>
      <c r="F234" s="311">
        <v>2467.2220000000002</v>
      </c>
      <c r="G234" s="40"/>
      <c r="H234" s="46"/>
    </row>
    <row r="235" s="2" customFormat="1" ht="16.8" customHeight="1">
      <c r="A235" s="40"/>
      <c r="B235" s="46"/>
      <c r="C235" s="310" t="s">
        <v>2095</v>
      </c>
      <c r="D235" s="310" t="s">
        <v>2096</v>
      </c>
      <c r="E235" s="19" t="s">
        <v>388</v>
      </c>
      <c r="F235" s="311">
        <v>2467.2220000000002</v>
      </c>
      <c r="G235" s="40"/>
      <c r="H235" s="46"/>
    </row>
    <row r="236" s="2" customFormat="1" ht="16.8" customHeight="1">
      <c r="A236" s="40"/>
      <c r="B236" s="46"/>
      <c r="C236" s="306" t="s">
        <v>238</v>
      </c>
      <c r="D236" s="307" t="s">
        <v>239</v>
      </c>
      <c r="E236" s="308" t="s">
        <v>19</v>
      </c>
      <c r="F236" s="309">
        <v>36.825000000000003</v>
      </c>
      <c r="G236" s="40"/>
      <c r="H236" s="46"/>
    </row>
    <row r="237" s="2" customFormat="1" ht="16.8" customHeight="1">
      <c r="A237" s="40"/>
      <c r="B237" s="46"/>
      <c r="C237" s="310" t="s">
        <v>19</v>
      </c>
      <c r="D237" s="310" t="s">
        <v>7502</v>
      </c>
      <c r="E237" s="19" t="s">
        <v>19</v>
      </c>
      <c r="F237" s="311">
        <v>36.825000000000003</v>
      </c>
      <c r="G237" s="40"/>
      <c r="H237" s="46"/>
    </row>
    <row r="238" s="2" customFormat="1" ht="16.8" customHeight="1">
      <c r="A238" s="40"/>
      <c r="B238" s="46"/>
      <c r="C238" s="312" t="s">
        <v>7450</v>
      </c>
      <c r="D238" s="40"/>
      <c r="E238" s="40"/>
      <c r="F238" s="40"/>
      <c r="G238" s="40"/>
      <c r="H238" s="46"/>
    </row>
    <row r="239" s="2" customFormat="1" ht="16.8" customHeight="1">
      <c r="A239" s="40"/>
      <c r="B239" s="46"/>
      <c r="C239" s="310" t="s">
        <v>2088</v>
      </c>
      <c r="D239" s="310" t="s">
        <v>2089</v>
      </c>
      <c r="E239" s="19" t="s">
        <v>388</v>
      </c>
      <c r="F239" s="311">
        <v>2467.2220000000002</v>
      </c>
      <c r="G239" s="40"/>
      <c r="H239" s="46"/>
    </row>
    <row r="240" s="2" customFormat="1" ht="16.8" customHeight="1">
      <c r="A240" s="40"/>
      <c r="B240" s="46"/>
      <c r="C240" s="310" t="s">
        <v>2095</v>
      </c>
      <c r="D240" s="310" t="s">
        <v>2096</v>
      </c>
      <c r="E240" s="19" t="s">
        <v>388</v>
      </c>
      <c r="F240" s="311">
        <v>2467.2220000000002</v>
      </c>
      <c r="G240" s="40"/>
      <c r="H240" s="46"/>
    </row>
    <row r="241" s="2" customFormat="1" ht="16.8" customHeight="1">
      <c r="A241" s="40"/>
      <c r="B241" s="46"/>
      <c r="C241" s="306" t="s">
        <v>241</v>
      </c>
      <c r="D241" s="307" t="s">
        <v>242</v>
      </c>
      <c r="E241" s="308" t="s">
        <v>19</v>
      </c>
      <c r="F241" s="309">
        <v>42.353999999999999</v>
      </c>
      <c r="G241" s="40"/>
      <c r="H241" s="46"/>
    </row>
    <row r="242" s="2" customFormat="1" ht="16.8" customHeight="1">
      <c r="A242" s="40"/>
      <c r="B242" s="46"/>
      <c r="C242" s="310" t="s">
        <v>19</v>
      </c>
      <c r="D242" s="310" t="s">
        <v>7503</v>
      </c>
      <c r="E242" s="19" t="s">
        <v>19</v>
      </c>
      <c r="F242" s="311">
        <v>42.353999999999999</v>
      </c>
      <c r="G242" s="40"/>
      <c r="H242" s="46"/>
    </row>
    <row r="243" s="2" customFormat="1" ht="16.8" customHeight="1">
      <c r="A243" s="40"/>
      <c r="B243" s="46"/>
      <c r="C243" s="312" t="s">
        <v>7450</v>
      </c>
      <c r="D243" s="40"/>
      <c r="E243" s="40"/>
      <c r="F243" s="40"/>
      <c r="G243" s="40"/>
      <c r="H243" s="46"/>
    </row>
    <row r="244" s="2" customFormat="1" ht="16.8" customHeight="1">
      <c r="A244" s="40"/>
      <c r="B244" s="46"/>
      <c r="C244" s="310" t="s">
        <v>517</v>
      </c>
      <c r="D244" s="310" t="s">
        <v>518</v>
      </c>
      <c r="E244" s="19" t="s">
        <v>388</v>
      </c>
      <c r="F244" s="311">
        <v>129.60499999999999</v>
      </c>
      <c r="G244" s="40"/>
      <c r="H244" s="46"/>
    </row>
    <row r="245" s="2" customFormat="1" ht="16.8" customHeight="1">
      <c r="A245" s="40"/>
      <c r="B245" s="46"/>
      <c r="C245" s="310" t="s">
        <v>2088</v>
      </c>
      <c r="D245" s="310" t="s">
        <v>2089</v>
      </c>
      <c r="E245" s="19" t="s">
        <v>388</v>
      </c>
      <c r="F245" s="311">
        <v>2467.2220000000002</v>
      </c>
      <c r="G245" s="40"/>
      <c r="H245" s="46"/>
    </row>
    <row r="246" s="2" customFormat="1" ht="16.8" customHeight="1">
      <c r="A246" s="40"/>
      <c r="B246" s="46"/>
      <c r="C246" s="310" t="s">
        <v>2095</v>
      </c>
      <c r="D246" s="310" t="s">
        <v>2096</v>
      </c>
      <c r="E246" s="19" t="s">
        <v>388</v>
      </c>
      <c r="F246" s="311">
        <v>2467.2220000000002</v>
      </c>
      <c r="G246" s="40"/>
      <c r="H246" s="46"/>
    </row>
    <row r="247" s="2" customFormat="1" ht="16.8" customHeight="1">
      <c r="A247" s="40"/>
      <c r="B247" s="46"/>
      <c r="C247" s="306" t="s">
        <v>244</v>
      </c>
      <c r="D247" s="307" t="s">
        <v>245</v>
      </c>
      <c r="E247" s="308" t="s">
        <v>19</v>
      </c>
      <c r="F247" s="309">
        <v>31.370000000000001</v>
      </c>
      <c r="G247" s="40"/>
      <c r="H247" s="46"/>
    </row>
    <row r="248" s="2" customFormat="1" ht="16.8" customHeight="1">
      <c r="A248" s="40"/>
      <c r="B248" s="46"/>
      <c r="C248" s="310" t="s">
        <v>19</v>
      </c>
      <c r="D248" s="310" t="s">
        <v>7504</v>
      </c>
      <c r="E248" s="19" t="s">
        <v>19</v>
      </c>
      <c r="F248" s="311">
        <v>31.370000000000001</v>
      </c>
      <c r="G248" s="40"/>
      <c r="H248" s="46"/>
    </row>
    <row r="249" s="2" customFormat="1" ht="16.8" customHeight="1">
      <c r="A249" s="40"/>
      <c r="B249" s="46"/>
      <c r="C249" s="312" t="s">
        <v>7450</v>
      </c>
      <c r="D249" s="40"/>
      <c r="E249" s="40"/>
      <c r="F249" s="40"/>
      <c r="G249" s="40"/>
      <c r="H249" s="46"/>
    </row>
    <row r="250" s="2" customFormat="1" ht="16.8" customHeight="1">
      <c r="A250" s="40"/>
      <c r="B250" s="46"/>
      <c r="C250" s="310" t="s">
        <v>517</v>
      </c>
      <c r="D250" s="310" t="s">
        <v>518</v>
      </c>
      <c r="E250" s="19" t="s">
        <v>388</v>
      </c>
      <c r="F250" s="311">
        <v>129.60499999999999</v>
      </c>
      <c r="G250" s="40"/>
      <c r="H250" s="46"/>
    </row>
    <row r="251" s="2" customFormat="1" ht="16.8" customHeight="1">
      <c r="A251" s="40"/>
      <c r="B251" s="46"/>
      <c r="C251" s="310" t="s">
        <v>2088</v>
      </c>
      <c r="D251" s="310" t="s">
        <v>2089</v>
      </c>
      <c r="E251" s="19" t="s">
        <v>388</v>
      </c>
      <c r="F251" s="311">
        <v>2467.2220000000002</v>
      </c>
      <c r="G251" s="40"/>
      <c r="H251" s="46"/>
    </row>
    <row r="252" s="2" customFormat="1" ht="16.8" customHeight="1">
      <c r="A252" s="40"/>
      <c r="B252" s="46"/>
      <c r="C252" s="310" t="s">
        <v>2095</v>
      </c>
      <c r="D252" s="310" t="s">
        <v>2096</v>
      </c>
      <c r="E252" s="19" t="s">
        <v>388</v>
      </c>
      <c r="F252" s="311">
        <v>2467.2220000000002</v>
      </c>
      <c r="G252" s="40"/>
      <c r="H252" s="46"/>
    </row>
    <row r="253" s="2" customFormat="1" ht="16.8" customHeight="1">
      <c r="A253" s="40"/>
      <c r="B253" s="46"/>
      <c r="C253" s="306" t="s">
        <v>247</v>
      </c>
      <c r="D253" s="307" t="s">
        <v>248</v>
      </c>
      <c r="E253" s="308" t="s">
        <v>19</v>
      </c>
      <c r="F253" s="309">
        <v>51.497999999999998</v>
      </c>
      <c r="G253" s="40"/>
      <c r="H253" s="46"/>
    </row>
    <row r="254" s="2" customFormat="1" ht="16.8" customHeight="1">
      <c r="A254" s="40"/>
      <c r="B254" s="46"/>
      <c r="C254" s="310" t="s">
        <v>19</v>
      </c>
      <c r="D254" s="310" t="s">
        <v>7505</v>
      </c>
      <c r="E254" s="19" t="s">
        <v>19</v>
      </c>
      <c r="F254" s="311">
        <v>51.497999999999998</v>
      </c>
      <c r="G254" s="40"/>
      <c r="H254" s="46"/>
    </row>
    <row r="255" s="2" customFormat="1" ht="16.8" customHeight="1">
      <c r="A255" s="40"/>
      <c r="B255" s="46"/>
      <c r="C255" s="312" t="s">
        <v>7450</v>
      </c>
      <c r="D255" s="40"/>
      <c r="E255" s="40"/>
      <c r="F255" s="40"/>
      <c r="G255" s="40"/>
      <c r="H255" s="46"/>
    </row>
    <row r="256" s="2" customFormat="1" ht="16.8" customHeight="1">
      <c r="A256" s="40"/>
      <c r="B256" s="46"/>
      <c r="C256" s="310" t="s">
        <v>517</v>
      </c>
      <c r="D256" s="310" t="s">
        <v>518</v>
      </c>
      <c r="E256" s="19" t="s">
        <v>388</v>
      </c>
      <c r="F256" s="311">
        <v>129.60499999999999</v>
      </c>
      <c r="G256" s="40"/>
      <c r="H256" s="46"/>
    </row>
    <row r="257" s="2" customFormat="1" ht="16.8" customHeight="1">
      <c r="A257" s="40"/>
      <c r="B257" s="46"/>
      <c r="C257" s="306" t="s">
        <v>250</v>
      </c>
      <c r="D257" s="307" t="s">
        <v>251</v>
      </c>
      <c r="E257" s="308" t="s">
        <v>19</v>
      </c>
      <c r="F257" s="309">
        <v>47.573999999999998</v>
      </c>
      <c r="G257" s="40"/>
      <c r="H257" s="46"/>
    </row>
    <row r="258" s="2" customFormat="1" ht="16.8" customHeight="1">
      <c r="A258" s="40"/>
      <c r="B258" s="46"/>
      <c r="C258" s="310" t="s">
        <v>19</v>
      </c>
      <c r="D258" s="310" t="s">
        <v>7506</v>
      </c>
      <c r="E258" s="19" t="s">
        <v>19</v>
      </c>
      <c r="F258" s="311">
        <v>47.573999999999998</v>
      </c>
      <c r="G258" s="40"/>
      <c r="H258" s="46"/>
    </row>
    <row r="259" s="2" customFormat="1" ht="16.8" customHeight="1">
      <c r="A259" s="40"/>
      <c r="B259" s="46"/>
      <c r="C259" s="312" t="s">
        <v>7450</v>
      </c>
      <c r="D259" s="40"/>
      <c r="E259" s="40"/>
      <c r="F259" s="40"/>
      <c r="G259" s="40"/>
      <c r="H259" s="46"/>
    </row>
    <row r="260" s="2" customFormat="1" ht="16.8" customHeight="1">
      <c r="A260" s="40"/>
      <c r="B260" s="46"/>
      <c r="C260" s="310" t="s">
        <v>517</v>
      </c>
      <c r="D260" s="310" t="s">
        <v>518</v>
      </c>
      <c r="E260" s="19" t="s">
        <v>388</v>
      </c>
      <c r="F260" s="311">
        <v>129.60499999999999</v>
      </c>
      <c r="G260" s="40"/>
      <c r="H260" s="46"/>
    </row>
    <row r="261" s="2" customFormat="1" ht="16.8" customHeight="1">
      <c r="A261" s="40"/>
      <c r="B261" s="46"/>
      <c r="C261" s="306" t="s">
        <v>253</v>
      </c>
      <c r="D261" s="307" t="s">
        <v>254</v>
      </c>
      <c r="E261" s="308" t="s">
        <v>19</v>
      </c>
      <c r="F261" s="309">
        <v>27.375</v>
      </c>
      <c r="G261" s="40"/>
      <c r="H261" s="46"/>
    </row>
    <row r="262" s="2" customFormat="1" ht="16.8" customHeight="1">
      <c r="A262" s="40"/>
      <c r="B262" s="46"/>
      <c r="C262" s="310" t="s">
        <v>19</v>
      </c>
      <c r="D262" s="310" t="s">
        <v>7507</v>
      </c>
      <c r="E262" s="19" t="s">
        <v>19</v>
      </c>
      <c r="F262" s="311">
        <v>27.375</v>
      </c>
      <c r="G262" s="40"/>
      <c r="H262" s="46"/>
    </row>
    <row r="263" s="2" customFormat="1" ht="16.8" customHeight="1">
      <c r="A263" s="40"/>
      <c r="B263" s="46"/>
      <c r="C263" s="312" t="s">
        <v>7450</v>
      </c>
      <c r="D263" s="40"/>
      <c r="E263" s="40"/>
      <c r="F263" s="40"/>
      <c r="G263" s="40"/>
      <c r="H263" s="46"/>
    </row>
    <row r="264" s="2" customFormat="1" ht="16.8" customHeight="1">
      <c r="A264" s="40"/>
      <c r="B264" s="46"/>
      <c r="C264" s="310" t="s">
        <v>517</v>
      </c>
      <c r="D264" s="310" t="s">
        <v>518</v>
      </c>
      <c r="E264" s="19" t="s">
        <v>388</v>
      </c>
      <c r="F264" s="311">
        <v>129.60499999999999</v>
      </c>
      <c r="G264" s="40"/>
      <c r="H264" s="46"/>
    </row>
    <row r="265" s="2" customFormat="1" ht="16.8" customHeight="1">
      <c r="A265" s="40"/>
      <c r="B265" s="46"/>
      <c r="C265" s="306" t="s">
        <v>256</v>
      </c>
      <c r="D265" s="307" t="s">
        <v>257</v>
      </c>
      <c r="E265" s="308" t="s">
        <v>19</v>
      </c>
      <c r="F265" s="309">
        <v>50.860999999999997</v>
      </c>
      <c r="G265" s="40"/>
      <c r="H265" s="46"/>
    </row>
    <row r="266" s="2" customFormat="1" ht="16.8" customHeight="1">
      <c r="A266" s="40"/>
      <c r="B266" s="46"/>
      <c r="C266" s="310" t="s">
        <v>19</v>
      </c>
      <c r="D266" s="310" t="s">
        <v>1213</v>
      </c>
      <c r="E266" s="19" t="s">
        <v>19</v>
      </c>
      <c r="F266" s="311">
        <v>0</v>
      </c>
      <c r="G266" s="40"/>
      <c r="H266" s="46"/>
    </row>
    <row r="267" s="2" customFormat="1" ht="16.8" customHeight="1">
      <c r="A267" s="40"/>
      <c r="B267" s="46"/>
      <c r="C267" s="310" t="s">
        <v>256</v>
      </c>
      <c r="D267" s="310" t="s">
        <v>1214</v>
      </c>
      <c r="E267" s="19" t="s">
        <v>19</v>
      </c>
      <c r="F267" s="311">
        <v>50.860999999999997</v>
      </c>
      <c r="G267" s="40"/>
      <c r="H267" s="46"/>
    </row>
    <row r="268" s="2" customFormat="1" ht="16.8" customHeight="1">
      <c r="A268" s="40"/>
      <c r="B268" s="46"/>
      <c r="C268" s="312" t="s">
        <v>7450</v>
      </c>
      <c r="D268" s="40"/>
      <c r="E268" s="40"/>
      <c r="F268" s="40"/>
      <c r="G268" s="40"/>
      <c r="H268" s="46"/>
    </row>
    <row r="269" s="2" customFormat="1" ht="16.8" customHeight="1">
      <c r="A269" s="40"/>
      <c r="B269" s="46"/>
      <c r="C269" s="310" t="s">
        <v>1208</v>
      </c>
      <c r="D269" s="310" t="s">
        <v>1209</v>
      </c>
      <c r="E269" s="19" t="s">
        <v>388</v>
      </c>
      <c r="F269" s="311">
        <v>50.860999999999997</v>
      </c>
      <c r="G269" s="40"/>
      <c r="H269" s="46"/>
    </row>
    <row r="270" s="2" customFormat="1" ht="16.8" customHeight="1">
      <c r="A270" s="40"/>
      <c r="B270" s="46"/>
      <c r="C270" s="310" t="s">
        <v>649</v>
      </c>
      <c r="D270" s="310" t="s">
        <v>650</v>
      </c>
      <c r="E270" s="19" t="s">
        <v>351</v>
      </c>
      <c r="F270" s="311">
        <v>103.34999999999999</v>
      </c>
      <c r="G270" s="40"/>
      <c r="H270" s="46"/>
    </row>
    <row r="271" s="2" customFormat="1" ht="16.8" customHeight="1">
      <c r="A271" s="40"/>
      <c r="B271" s="46"/>
      <c r="C271" s="310" t="s">
        <v>656</v>
      </c>
      <c r="D271" s="310" t="s">
        <v>657</v>
      </c>
      <c r="E271" s="19" t="s">
        <v>364</v>
      </c>
      <c r="F271" s="311">
        <v>7.0490000000000004</v>
      </c>
      <c r="G271" s="40"/>
      <c r="H271" s="46"/>
    </row>
    <row r="272" s="2" customFormat="1" ht="16.8" customHeight="1">
      <c r="A272" s="40"/>
      <c r="B272" s="46"/>
      <c r="C272" s="310" t="s">
        <v>1067</v>
      </c>
      <c r="D272" s="310" t="s">
        <v>1068</v>
      </c>
      <c r="E272" s="19" t="s">
        <v>388</v>
      </c>
      <c r="F272" s="311">
        <v>50.860999999999997</v>
      </c>
      <c r="G272" s="40"/>
      <c r="H272" s="46"/>
    </row>
    <row r="273" s="2" customFormat="1" ht="16.8" customHeight="1">
      <c r="A273" s="40"/>
      <c r="B273" s="46"/>
      <c r="C273" s="306" t="s">
        <v>259</v>
      </c>
      <c r="D273" s="307" t="s">
        <v>260</v>
      </c>
      <c r="E273" s="308" t="s">
        <v>19</v>
      </c>
      <c r="F273" s="309">
        <v>51.399999999999999</v>
      </c>
      <c r="G273" s="40"/>
      <c r="H273" s="46"/>
    </row>
    <row r="274" s="2" customFormat="1" ht="16.8" customHeight="1">
      <c r="A274" s="40"/>
      <c r="B274" s="46"/>
      <c r="C274" s="310" t="s">
        <v>259</v>
      </c>
      <c r="D274" s="310" t="s">
        <v>1845</v>
      </c>
      <c r="E274" s="19" t="s">
        <v>19</v>
      </c>
      <c r="F274" s="311">
        <v>51.399999999999999</v>
      </c>
      <c r="G274" s="40"/>
      <c r="H274" s="46"/>
    </row>
    <row r="275" s="2" customFormat="1" ht="16.8" customHeight="1">
      <c r="A275" s="40"/>
      <c r="B275" s="46"/>
      <c r="C275" s="312" t="s">
        <v>7450</v>
      </c>
      <c r="D275" s="40"/>
      <c r="E275" s="40"/>
      <c r="F275" s="40"/>
      <c r="G275" s="40"/>
      <c r="H275" s="46"/>
    </row>
    <row r="276" s="2" customFormat="1" ht="16.8" customHeight="1">
      <c r="A276" s="40"/>
      <c r="B276" s="46"/>
      <c r="C276" s="310" t="s">
        <v>1840</v>
      </c>
      <c r="D276" s="310" t="s">
        <v>1841</v>
      </c>
      <c r="E276" s="19" t="s">
        <v>388</v>
      </c>
      <c r="F276" s="311">
        <v>51.399999999999999</v>
      </c>
      <c r="G276" s="40"/>
      <c r="H276" s="46"/>
    </row>
    <row r="277" s="2" customFormat="1" ht="16.8" customHeight="1">
      <c r="A277" s="40"/>
      <c r="B277" s="46"/>
      <c r="C277" s="310" t="s">
        <v>649</v>
      </c>
      <c r="D277" s="310" t="s">
        <v>650</v>
      </c>
      <c r="E277" s="19" t="s">
        <v>351</v>
      </c>
      <c r="F277" s="311">
        <v>103.34999999999999</v>
      </c>
      <c r="G277" s="40"/>
      <c r="H277" s="46"/>
    </row>
    <row r="278" s="2" customFormat="1" ht="16.8" customHeight="1">
      <c r="A278" s="40"/>
      <c r="B278" s="46"/>
      <c r="C278" s="310" t="s">
        <v>656</v>
      </c>
      <c r="D278" s="310" t="s">
        <v>657</v>
      </c>
      <c r="E278" s="19" t="s">
        <v>364</v>
      </c>
      <c r="F278" s="311">
        <v>7.0490000000000004</v>
      </c>
      <c r="G278" s="40"/>
      <c r="H278" s="46"/>
    </row>
    <row r="279" s="2" customFormat="1" ht="16.8" customHeight="1">
      <c r="A279" s="40"/>
      <c r="B279" s="46"/>
      <c r="C279" s="310" t="s">
        <v>1847</v>
      </c>
      <c r="D279" s="310" t="s">
        <v>1848</v>
      </c>
      <c r="E279" s="19" t="s">
        <v>388</v>
      </c>
      <c r="F279" s="311">
        <v>51.399999999999999</v>
      </c>
      <c r="G279" s="40"/>
      <c r="H279" s="46"/>
    </row>
    <row r="280" s="2" customFormat="1" ht="16.8" customHeight="1">
      <c r="A280" s="40"/>
      <c r="B280" s="46"/>
      <c r="C280" s="310" t="s">
        <v>1853</v>
      </c>
      <c r="D280" s="310" t="s">
        <v>1854</v>
      </c>
      <c r="E280" s="19" t="s">
        <v>388</v>
      </c>
      <c r="F280" s="311">
        <v>51.399999999999999</v>
      </c>
      <c r="G280" s="40"/>
      <c r="H280" s="46"/>
    </row>
    <row r="281" s="2" customFormat="1" ht="16.8" customHeight="1">
      <c r="A281" s="40"/>
      <c r="B281" s="46"/>
      <c r="C281" s="310" t="s">
        <v>1864</v>
      </c>
      <c r="D281" s="310" t="s">
        <v>1865</v>
      </c>
      <c r="E281" s="19" t="s">
        <v>388</v>
      </c>
      <c r="F281" s="311">
        <v>51.399999999999999</v>
      </c>
      <c r="G281" s="40"/>
      <c r="H281" s="46"/>
    </row>
    <row r="282" s="2" customFormat="1" ht="16.8" customHeight="1">
      <c r="A282" s="40"/>
      <c r="B282" s="46"/>
      <c r="C282" s="306" t="s">
        <v>262</v>
      </c>
      <c r="D282" s="307" t="s">
        <v>263</v>
      </c>
      <c r="E282" s="308" t="s">
        <v>19</v>
      </c>
      <c r="F282" s="309">
        <v>47.816000000000002</v>
      </c>
      <c r="G282" s="40"/>
      <c r="H282" s="46"/>
    </row>
    <row r="283" s="2" customFormat="1" ht="16.8" customHeight="1">
      <c r="A283" s="40"/>
      <c r="B283" s="46"/>
      <c r="C283" s="310" t="s">
        <v>19</v>
      </c>
      <c r="D283" s="310" t="s">
        <v>1904</v>
      </c>
      <c r="E283" s="19" t="s">
        <v>19</v>
      </c>
      <c r="F283" s="311">
        <v>0</v>
      </c>
      <c r="G283" s="40"/>
      <c r="H283" s="46"/>
    </row>
    <row r="284" s="2" customFormat="1" ht="16.8" customHeight="1">
      <c r="A284" s="40"/>
      <c r="B284" s="46"/>
      <c r="C284" s="310" t="s">
        <v>19</v>
      </c>
      <c r="D284" s="310" t="s">
        <v>1905</v>
      </c>
      <c r="E284" s="19" t="s">
        <v>19</v>
      </c>
      <c r="F284" s="311">
        <v>41.075000000000003</v>
      </c>
      <c r="G284" s="40"/>
      <c r="H284" s="46"/>
    </row>
    <row r="285" s="2" customFormat="1" ht="16.8" customHeight="1">
      <c r="A285" s="40"/>
      <c r="B285" s="46"/>
      <c r="C285" s="310" t="s">
        <v>19</v>
      </c>
      <c r="D285" s="310" t="s">
        <v>1906</v>
      </c>
      <c r="E285" s="19" t="s">
        <v>19</v>
      </c>
      <c r="F285" s="311">
        <v>0</v>
      </c>
      <c r="G285" s="40"/>
      <c r="H285" s="46"/>
    </row>
    <row r="286" s="2" customFormat="1" ht="16.8" customHeight="1">
      <c r="A286" s="40"/>
      <c r="B286" s="46"/>
      <c r="C286" s="310" t="s">
        <v>19</v>
      </c>
      <c r="D286" s="310" t="s">
        <v>1907</v>
      </c>
      <c r="E286" s="19" t="s">
        <v>19</v>
      </c>
      <c r="F286" s="311">
        <v>6.7409999999999997</v>
      </c>
      <c r="G286" s="40"/>
      <c r="H286" s="46"/>
    </row>
    <row r="287" s="2" customFormat="1" ht="16.8" customHeight="1">
      <c r="A287" s="40"/>
      <c r="B287" s="46"/>
      <c r="C287" s="310" t="s">
        <v>262</v>
      </c>
      <c r="D287" s="310" t="s">
        <v>462</v>
      </c>
      <c r="E287" s="19" t="s">
        <v>19</v>
      </c>
      <c r="F287" s="311">
        <v>47.816000000000002</v>
      </c>
      <c r="G287" s="40"/>
      <c r="H287" s="46"/>
    </row>
    <row r="288" s="2" customFormat="1" ht="16.8" customHeight="1">
      <c r="A288" s="40"/>
      <c r="B288" s="46"/>
      <c r="C288" s="312" t="s">
        <v>7450</v>
      </c>
      <c r="D288" s="40"/>
      <c r="E288" s="40"/>
      <c r="F288" s="40"/>
      <c r="G288" s="40"/>
      <c r="H288" s="46"/>
    </row>
    <row r="289" s="2" customFormat="1" ht="16.8" customHeight="1">
      <c r="A289" s="40"/>
      <c r="B289" s="46"/>
      <c r="C289" s="310" t="s">
        <v>1899</v>
      </c>
      <c r="D289" s="310" t="s">
        <v>1900</v>
      </c>
      <c r="E289" s="19" t="s">
        <v>388</v>
      </c>
      <c r="F289" s="311">
        <v>47.816000000000002</v>
      </c>
      <c r="G289" s="40"/>
      <c r="H289" s="46"/>
    </row>
    <row r="290" s="2" customFormat="1" ht="16.8" customHeight="1">
      <c r="A290" s="40"/>
      <c r="B290" s="46"/>
      <c r="C290" s="310" t="s">
        <v>1929</v>
      </c>
      <c r="D290" s="310" t="s">
        <v>1930</v>
      </c>
      <c r="E290" s="19" t="s">
        <v>388</v>
      </c>
      <c r="F290" s="311">
        <v>47.816000000000002</v>
      </c>
      <c r="G290" s="40"/>
      <c r="H290" s="46"/>
    </row>
    <row r="291" s="2" customFormat="1" ht="16.8" customHeight="1">
      <c r="A291" s="40"/>
      <c r="B291" s="46"/>
      <c r="C291" s="310" t="s">
        <v>1936</v>
      </c>
      <c r="D291" s="310" t="s">
        <v>1937</v>
      </c>
      <c r="E291" s="19" t="s">
        <v>388</v>
      </c>
      <c r="F291" s="311">
        <v>47.816000000000002</v>
      </c>
      <c r="G291" s="40"/>
      <c r="H291" s="46"/>
    </row>
    <row r="292" s="2" customFormat="1" ht="26.4" customHeight="1">
      <c r="A292" s="40"/>
      <c r="B292" s="46"/>
      <c r="C292" s="305" t="s">
        <v>7508</v>
      </c>
      <c r="D292" s="305" t="s">
        <v>92</v>
      </c>
      <c r="E292" s="40"/>
      <c r="F292" s="40"/>
      <c r="G292" s="40"/>
      <c r="H292" s="46"/>
    </row>
    <row r="293" s="2" customFormat="1" ht="16.8" customHeight="1">
      <c r="A293" s="40"/>
      <c r="B293" s="46"/>
      <c r="C293" s="306" t="s">
        <v>2146</v>
      </c>
      <c r="D293" s="307" t="s">
        <v>2147</v>
      </c>
      <c r="E293" s="308" t="s">
        <v>388</v>
      </c>
      <c r="F293" s="309">
        <v>594.154</v>
      </c>
      <c r="G293" s="40"/>
      <c r="H293" s="46"/>
    </row>
    <row r="294" s="2" customFormat="1" ht="16.8" customHeight="1">
      <c r="A294" s="40"/>
      <c r="B294" s="46"/>
      <c r="C294" s="310" t="s">
        <v>19</v>
      </c>
      <c r="D294" s="310" t="s">
        <v>3005</v>
      </c>
      <c r="E294" s="19" t="s">
        <v>19</v>
      </c>
      <c r="F294" s="311">
        <v>205.28999999999999</v>
      </c>
      <c r="G294" s="40"/>
      <c r="H294" s="46"/>
    </row>
    <row r="295" s="2" customFormat="1" ht="16.8" customHeight="1">
      <c r="A295" s="40"/>
      <c r="B295" s="46"/>
      <c r="C295" s="310" t="s">
        <v>19</v>
      </c>
      <c r="D295" s="310" t="s">
        <v>3006</v>
      </c>
      <c r="E295" s="19" t="s">
        <v>19</v>
      </c>
      <c r="F295" s="311">
        <v>388.86399999999998</v>
      </c>
      <c r="G295" s="40"/>
      <c r="H295" s="46"/>
    </row>
    <row r="296" s="2" customFormat="1" ht="16.8" customHeight="1">
      <c r="A296" s="40"/>
      <c r="B296" s="46"/>
      <c r="C296" s="310" t="s">
        <v>2146</v>
      </c>
      <c r="D296" s="310" t="s">
        <v>462</v>
      </c>
      <c r="E296" s="19" t="s">
        <v>19</v>
      </c>
      <c r="F296" s="311">
        <v>594.154</v>
      </c>
      <c r="G296" s="40"/>
      <c r="H296" s="46"/>
    </row>
    <row r="297" s="2" customFormat="1" ht="16.8" customHeight="1">
      <c r="A297" s="40"/>
      <c r="B297" s="46"/>
      <c r="C297" s="312" t="s">
        <v>7450</v>
      </c>
      <c r="D297" s="40"/>
      <c r="E297" s="40"/>
      <c r="F297" s="40"/>
      <c r="G297" s="40"/>
      <c r="H297" s="46"/>
    </row>
    <row r="298" s="2" customFormat="1" ht="16.8" customHeight="1">
      <c r="A298" s="40"/>
      <c r="B298" s="46"/>
      <c r="C298" s="310" t="s">
        <v>3000</v>
      </c>
      <c r="D298" s="310" t="s">
        <v>3001</v>
      </c>
      <c r="E298" s="19" t="s">
        <v>388</v>
      </c>
      <c r="F298" s="311">
        <v>594.154</v>
      </c>
      <c r="G298" s="40"/>
      <c r="H298" s="46"/>
    </row>
    <row r="299" s="2" customFormat="1" ht="16.8" customHeight="1">
      <c r="A299" s="40"/>
      <c r="B299" s="46"/>
      <c r="C299" s="310" t="s">
        <v>3007</v>
      </c>
      <c r="D299" s="310" t="s">
        <v>3008</v>
      </c>
      <c r="E299" s="19" t="s">
        <v>388</v>
      </c>
      <c r="F299" s="311">
        <v>594.154</v>
      </c>
      <c r="G299" s="40"/>
      <c r="H299" s="46"/>
    </row>
    <row r="300" s="2" customFormat="1" ht="16.8" customHeight="1">
      <c r="A300" s="40"/>
      <c r="B300" s="46"/>
      <c r="C300" s="310" t="s">
        <v>3012</v>
      </c>
      <c r="D300" s="310" t="s">
        <v>3013</v>
      </c>
      <c r="E300" s="19" t="s">
        <v>388</v>
      </c>
      <c r="F300" s="311">
        <v>594.154</v>
      </c>
      <c r="G300" s="40"/>
      <c r="H300" s="46"/>
    </row>
    <row r="301" s="2" customFormat="1" ht="16.8" customHeight="1">
      <c r="A301" s="40"/>
      <c r="B301" s="46"/>
      <c r="C301" s="310" t="s">
        <v>3017</v>
      </c>
      <c r="D301" s="310" t="s">
        <v>3018</v>
      </c>
      <c r="E301" s="19" t="s">
        <v>388</v>
      </c>
      <c r="F301" s="311">
        <v>594.154</v>
      </c>
      <c r="G301" s="40"/>
      <c r="H301" s="46"/>
    </row>
    <row r="302" s="2" customFormat="1" ht="26.4" customHeight="1">
      <c r="A302" s="40"/>
      <c r="B302" s="46"/>
      <c r="C302" s="305" t="s">
        <v>7509</v>
      </c>
      <c r="D302" s="305" t="s">
        <v>145</v>
      </c>
      <c r="E302" s="40"/>
      <c r="F302" s="40"/>
      <c r="G302" s="40"/>
      <c r="H302" s="46"/>
    </row>
    <row r="303" s="2" customFormat="1" ht="16.8" customHeight="1">
      <c r="A303" s="40"/>
      <c r="B303" s="46"/>
      <c r="C303" s="306" t="s">
        <v>6220</v>
      </c>
      <c r="D303" s="307" t="s">
        <v>6220</v>
      </c>
      <c r="E303" s="308" t="s">
        <v>19</v>
      </c>
      <c r="F303" s="309">
        <v>148</v>
      </c>
      <c r="G303" s="40"/>
      <c r="H303" s="46"/>
    </row>
    <row r="304" s="2" customFormat="1" ht="16.8" customHeight="1">
      <c r="A304" s="40"/>
      <c r="B304" s="46"/>
      <c r="C304" s="310" t="s">
        <v>6220</v>
      </c>
      <c r="D304" s="310" t="s">
        <v>6221</v>
      </c>
      <c r="E304" s="19" t="s">
        <v>19</v>
      </c>
      <c r="F304" s="311">
        <v>148</v>
      </c>
      <c r="G304" s="40"/>
      <c r="H304" s="46"/>
    </row>
    <row r="305" s="2" customFormat="1" ht="16.8" customHeight="1">
      <c r="A305" s="40"/>
      <c r="B305" s="46"/>
      <c r="C305" s="306" t="s">
        <v>6280</v>
      </c>
      <c r="D305" s="307" t="s">
        <v>6280</v>
      </c>
      <c r="E305" s="308" t="s">
        <v>19</v>
      </c>
      <c r="F305" s="309">
        <v>25.5</v>
      </c>
      <c r="G305" s="40"/>
      <c r="H305" s="46"/>
    </row>
    <row r="306" s="2" customFormat="1" ht="16.8" customHeight="1">
      <c r="A306" s="40"/>
      <c r="B306" s="46"/>
      <c r="C306" s="310" t="s">
        <v>6280</v>
      </c>
      <c r="D306" s="310" t="s">
        <v>6281</v>
      </c>
      <c r="E306" s="19" t="s">
        <v>19</v>
      </c>
      <c r="F306" s="311">
        <v>25.5</v>
      </c>
      <c r="G306" s="40"/>
      <c r="H306" s="46"/>
    </row>
    <row r="307" s="2" customFormat="1" ht="16.8" customHeight="1">
      <c r="A307" s="40"/>
      <c r="B307" s="46"/>
      <c r="C307" s="312" t="s">
        <v>7450</v>
      </c>
      <c r="D307" s="40"/>
      <c r="E307" s="40"/>
      <c r="F307" s="40"/>
      <c r="G307" s="40"/>
      <c r="H307" s="46"/>
    </row>
    <row r="308" s="2" customFormat="1" ht="16.8" customHeight="1">
      <c r="A308" s="40"/>
      <c r="B308" s="46"/>
      <c r="C308" s="310" t="s">
        <v>6275</v>
      </c>
      <c r="D308" s="310" t="s">
        <v>6276</v>
      </c>
      <c r="E308" s="19" t="s">
        <v>6269</v>
      </c>
      <c r="F308" s="311">
        <v>61.75</v>
      </c>
      <c r="G308" s="40"/>
      <c r="H308" s="46"/>
    </row>
    <row r="309" s="2" customFormat="1" ht="16.8" customHeight="1">
      <c r="A309" s="40"/>
      <c r="B309" s="46"/>
      <c r="C309" s="306" t="s">
        <v>6295</v>
      </c>
      <c r="D309" s="307" t="s">
        <v>6295</v>
      </c>
      <c r="E309" s="308" t="s">
        <v>19</v>
      </c>
      <c r="F309" s="309">
        <v>142.80000000000001</v>
      </c>
      <c r="G309" s="40"/>
      <c r="H309" s="46"/>
    </row>
    <row r="310" s="2" customFormat="1" ht="16.8" customHeight="1">
      <c r="A310" s="40"/>
      <c r="B310" s="46"/>
      <c r="C310" s="310" t="s">
        <v>6295</v>
      </c>
      <c r="D310" s="310" t="s">
        <v>6296</v>
      </c>
      <c r="E310" s="19" t="s">
        <v>19</v>
      </c>
      <c r="F310" s="311">
        <v>142.80000000000001</v>
      </c>
      <c r="G310" s="40"/>
      <c r="H310" s="46"/>
    </row>
    <row r="311" s="2" customFormat="1" ht="16.8" customHeight="1">
      <c r="A311" s="40"/>
      <c r="B311" s="46"/>
      <c r="C311" s="312" t="s">
        <v>7450</v>
      </c>
      <c r="D311" s="40"/>
      <c r="E311" s="40"/>
      <c r="F311" s="40"/>
      <c r="G311" s="40"/>
      <c r="H311" s="46"/>
    </row>
    <row r="312" s="2" customFormat="1" ht="16.8" customHeight="1">
      <c r="A312" s="40"/>
      <c r="B312" s="46"/>
      <c r="C312" s="310" t="s">
        <v>6290</v>
      </c>
      <c r="D312" s="310" t="s">
        <v>6291</v>
      </c>
      <c r="E312" s="19" t="s">
        <v>6269</v>
      </c>
      <c r="F312" s="311">
        <v>197.12000000000001</v>
      </c>
      <c r="G312" s="40"/>
      <c r="H312" s="46"/>
    </row>
    <row r="313" s="2" customFormat="1" ht="16.8" customHeight="1">
      <c r="A313" s="40"/>
      <c r="B313" s="46"/>
      <c r="C313" s="306" t="s">
        <v>6308</v>
      </c>
      <c r="D313" s="307" t="s">
        <v>6308</v>
      </c>
      <c r="E313" s="308" t="s">
        <v>19</v>
      </c>
      <c r="F313" s="309">
        <v>72.5</v>
      </c>
      <c r="G313" s="40"/>
      <c r="H313" s="46"/>
    </row>
    <row r="314" s="2" customFormat="1" ht="16.8" customHeight="1">
      <c r="A314" s="40"/>
      <c r="B314" s="46"/>
      <c r="C314" s="310" t="s">
        <v>6308</v>
      </c>
      <c r="D314" s="310" t="s">
        <v>6309</v>
      </c>
      <c r="E314" s="19" t="s">
        <v>19</v>
      </c>
      <c r="F314" s="311">
        <v>72.5</v>
      </c>
      <c r="G314" s="40"/>
      <c r="H314" s="46"/>
    </row>
    <row r="315" s="2" customFormat="1" ht="16.8" customHeight="1">
      <c r="A315" s="40"/>
      <c r="B315" s="46"/>
      <c r="C315" s="306" t="s">
        <v>6311</v>
      </c>
      <c r="D315" s="307" t="s">
        <v>6311</v>
      </c>
      <c r="E315" s="308" t="s">
        <v>19</v>
      </c>
      <c r="F315" s="309">
        <v>2133.4000000000001</v>
      </c>
      <c r="G315" s="40"/>
      <c r="H315" s="46"/>
    </row>
    <row r="316" s="2" customFormat="1" ht="16.8" customHeight="1">
      <c r="A316" s="40"/>
      <c r="B316" s="46"/>
      <c r="C316" s="310" t="s">
        <v>6311</v>
      </c>
      <c r="D316" s="310" t="s">
        <v>6312</v>
      </c>
      <c r="E316" s="19" t="s">
        <v>19</v>
      </c>
      <c r="F316" s="311">
        <v>2133.4000000000001</v>
      </c>
      <c r="G316" s="40"/>
      <c r="H316" s="46"/>
    </row>
    <row r="317" s="2" customFormat="1" ht="16.8" customHeight="1">
      <c r="A317" s="40"/>
      <c r="B317" s="46"/>
      <c r="C317" s="306" t="s">
        <v>6318</v>
      </c>
      <c r="D317" s="307" t="s">
        <v>6318</v>
      </c>
      <c r="E317" s="308" t="s">
        <v>19</v>
      </c>
      <c r="F317" s="309">
        <v>1066.7000000000001</v>
      </c>
      <c r="G317" s="40"/>
      <c r="H317" s="46"/>
    </row>
    <row r="318" s="2" customFormat="1" ht="16.8" customHeight="1">
      <c r="A318" s="40"/>
      <c r="B318" s="46"/>
      <c r="C318" s="310" t="s">
        <v>6318</v>
      </c>
      <c r="D318" s="310" t="s">
        <v>6319</v>
      </c>
      <c r="E318" s="19" t="s">
        <v>19</v>
      </c>
      <c r="F318" s="311">
        <v>1066.7000000000001</v>
      </c>
      <c r="G318" s="40"/>
      <c r="H318" s="46"/>
    </row>
    <row r="319" s="2" customFormat="1" ht="16.8" customHeight="1">
      <c r="A319" s="40"/>
      <c r="B319" s="46"/>
      <c r="C319" s="306" t="s">
        <v>6330</v>
      </c>
      <c r="D319" s="307" t="s">
        <v>6330</v>
      </c>
      <c r="E319" s="308" t="s">
        <v>19</v>
      </c>
      <c r="F319" s="309">
        <v>145</v>
      </c>
      <c r="G319" s="40"/>
      <c r="H319" s="46"/>
    </row>
    <row r="320" s="2" customFormat="1" ht="16.8" customHeight="1">
      <c r="A320" s="40"/>
      <c r="B320" s="46"/>
      <c r="C320" s="310" t="s">
        <v>6330</v>
      </c>
      <c r="D320" s="310" t="s">
        <v>6331</v>
      </c>
      <c r="E320" s="19" t="s">
        <v>19</v>
      </c>
      <c r="F320" s="311">
        <v>145</v>
      </c>
      <c r="G320" s="40"/>
      <c r="H320" s="46"/>
    </row>
    <row r="321" s="2" customFormat="1" ht="16.8" customHeight="1">
      <c r="A321" s="40"/>
      <c r="B321" s="46"/>
      <c r="C321" s="306" t="s">
        <v>6342</v>
      </c>
      <c r="D321" s="307" t="s">
        <v>6342</v>
      </c>
      <c r="E321" s="308" t="s">
        <v>19</v>
      </c>
      <c r="F321" s="309">
        <v>142.80000000000001</v>
      </c>
      <c r="G321" s="40"/>
      <c r="H321" s="46"/>
    </row>
    <row r="322" s="2" customFormat="1" ht="16.8" customHeight="1">
      <c r="A322" s="40"/>
      <c r="B322" s="46"/>
      <c r="C322" s="310" t="s">
        <v>6342</v>
      </c>
      <c r="D322" s="310" t="s">
        <v>6296</v>
      </c>
      <c r="E322" s="19" t="s">
        <v>19</v>
      </c>
      <c r="F322" s="311">
        <v>142.80000000000001</v>
      </c>
      <c r="G322" s="40"/>
      <c r="H322" s="46"/>
    </row>
    <row r="323" s="2" customFormat="1" ht="16.8" customHeight="1">
      <c r="A323" s="40"/>
      <c r="B323" s="46"/>
      <c r="C323" s="312" t="s">
        <v>7450</v>
      </c>
      <c r="D323" s="40"/>
      <c r="E323" s="40"/>
      <c r="F323" s="40"/>
      <c r="G323" s="40"/>
      <c r="H323" s="46"/>
    </row>
    <row r="324" s="2" customFormat="1" ht="16.8" customHeight="1">
      <c r="A324" s="40"/>
      <c r="B324" s="46"/>
      <c r="C324" s="310" t="s">
        <v>6337</v>
      </c>
      <c r="D324" s="310" t="s">
        <v>6338</v>
      </c>
      <c r="E324" s="19" t="s">
        <v>267</v>
      </c>
      <c r="F324" s="311">
        <v>256.80000000000001</v>
      </c>
      <c r="G324" s="40"/>
      <c r="H324" s="46"/>
    </row>
    <row r="325" s="2" customFormat="1" ht="16.8" customHeight="1">
      <c r="A325" s="40"/>
      <c r="B325" s="46"/>
      <c r="C325" s="306" t="s">
        <v>6349</v>
      </c>
      <c r="D325" s="307" t="s">
        <v>6349</v>
      </c>
      <c r="E325" s="308" t="s">
        <v>19</v>
      </c>
      <c r="F325" s="309">
        <v>294</v>
      </c>
      <c r="G325" s="40"/>
      <c r="H325" s="46"/>
    </row>
    <row r="326" s="2" customFormat="1" ht="16.8" customHeight="1">
      <c r="A326" s="40"/>
      <c r="B326" s="46"/>
      <c r="C326" s="310" t="s">
        <v>6349</v>
      </c>
      <c r="D326" s="310" t="s">
        <v>6298</v>
      </c>
      <c r="E326" s="19" t="s">
        <v>19</v>
      </c>
      <c r="F326" s="311">
        <v>294</v>
      </c>
      <c r="G326" s="40"/>
      <c r="H326" s="46"/>
    </row>
    <row r="327" s="2" customFormat="1" ht="16.8" customHeight="1">
      <c r="A327" s="40"/>
      <c r="B327" s="46"/>
      <c r="C327" s="306" t="s">
        <v>6355</v>
      </c>
      <c r="D327" s="307" t="s">
        <v>6355</v>
      </c>
      <c r="E327" s="308" t="s">
        <v>19</v>
      </c>
      <c r="F327" s="309">
        <v>84.5</v>
      </c>
      <c r="G327" s="40"/>
      <c r="H327" s="46"/>
    </row>
    <row r="328" s="2" customFormat="1" ht="16.8" customHeight="1">
      <c r="A328" s="40"/>
      <c r="B328" s="46"/>
      <c r="C328" s="310" t="s">
        <v>6355</v>
      </c>
      <c r="D328" s="310" t="s">
        <v>6356</v>
      </c>
      <c r="E328" s="19" t="s">
        <v>19</v>
      </c>
      <c r="F328" s="311">
        <v>84.5</v>
      </c>
      <c r="G328" s="40"/>
      <c r="H328" s="46"/>
    </row>
    <row r="329" s="2" customFormat="1" ht="16.8" customHeight="1">
      <c r="A329" s="40"/>
      <c r="B329" s="46"/>
      <c r="C329" s="306" t="s">
        <v>6362</v>
      </c>
      <c r="D329" s="307" t="s">
        <v>6362</v>
      </c>
      <c r="E329" s="308" t="s">
        <v>19</v>
      </c>
      <c r="F329" s="309">
        <v>147</v>
      </c>
      <c r="G329" s="40"/>
      <c r="H329" s="46"/>
    </row>
    <row r="330" s="2" customFormat="1" ht="16.8" customHeight="1">
      <c r="A330" s="40"/>
      <c r="B330" s="46"/>
      <c r="C330" s="310" t="s">
        <v>6362</v>
      </c>
      <c r="D330" s="310" t="s">
        <v>6363</v>
      </c>
      <c r="E330" s="19" t="s">
        <v>19</v>
      </c>
      <c r="F330" s="311">
        <v>147</v>
      </c>
      <c r="G330" s="40"/>
      <c r="H330" s="46"/>
    </row>
    <row r="331" s="2" customFormat="1" ht="16.8" customHeight="1">
      <c r="A331" s="40"/>
      <c r="B331" s="46"/>
      <c r="C331" s="306" t="s">
        <v>6369</v>
      </c>
      <c r="D331" s="307" t="s">
        <v>6369</v>
      </c>
      <c r="E331" s="308" t="s">
        <v>19</v>
      </c>
      <c r="F331" s="309">
        <v>136</v>
      </c>
      <c r="G331" s="40"/>
      <c r="H331" s="46"/>
    </row>
    <row r="332" s="2" customFormat="1" ht="16.8" customHeight="1">
      <c r="A332" s="40"/>
      <c r="B332" s="46"/>
      <c r="C332" s="310" t="s">
        <v>6369</v>
      </c>
      <c r="D332" s="310" t="s">
        <v>6370</v>
      </c>
      <c r="E332" s="19" t="s">
        <v>19</v>
      </c>
      <c r="F332" s="311">
        <v>136</v>
      </c>
      <c r="G332" s="40"/>
      <c r="H332" s="46"/>
    </row>
    <row r="333" s="2" customFormat="1" ht="16.8" customHeight="1">
      <c r="A333" s="40"/>
      <c r="B333" s="46"/>
      <c r="C333" s="312" t="s">
        <v>7450</v>
      </c>
      <c r="D333" s="40"/>
      <c r="E333" s="40"/>
      <c r="F333" s="40"/>
      <c r="G333" s="40"/>
      <c r="H333" s="46"/>
    </row>
    <row r="334" s="2" customFormat="1" ht="16.8" customHeight="1">
      <c r="A334" s="40"/>
      <c r="B334" s="46"/>
      <c r="C334" s="310" t="s">
        <v>6364</v>
      </c>
      <c r="D334" s="310" t="s">
        <v>6365</v>
      </c>
      <c r="E334" s="19" t="s">
        <v>267</v>
      </c>
      <c r="F334" s="311">
        <v>194</v>
      </c>
      <c r="G334" s="40"/>
      <c r="H334" s="46"/>
    </row>
    <row r="335" s="2" customFormat="1" ht="16.8" customHeight="1">
      <c r="A335" s="40"/>
      <c r="B335" s="46"/>
      <c r="C335" s="306" t="s">
        <v>6379</v>
      </c>
      <c r="D335" s="307" t="s">
        <v>6379</v>
      </c>
      <c r="E335" s="308" t="s">
        <v>19</v>
      </c>
      <c r="F335" s="309">
        <v>19.5</v>
      </c>
      <c r="G335" s="40"/>
      <c r="H335" s="46"/>
    </row>
    <row r="336" s="2" customFormat="1" ht="16.8" customHeight="1">
      <c r="A336" s="40"/>
      <c r="B336" s="46"/>
      <c r="C336" s="310" t="s">
        <v>6379</v>
      </c>
      <c r="D336" s="310" t="s">
        <v>6380</v>
      </c>
      <c r="E336" s="19" t="s">
        <v>19</v>
      </c>
      <c r="F336" s="311">
        <v>19.5</v>
      </c>
      <c r="G336" s="40"/>
      <c r="H336" s="46"/>
    </row>
    <row r="337" s="2" customFormat="1" ht="16.8" customHeight="1">
      <c r="A337" s="40"/>
      <c r="B337" s="46"/>
      <c r="C337" s="306" t="s">
        <v>6397</v>
      </c>
      <c r="D337" s="307" t="s">
        <v>6397</v>
      </c>
      <c r="E337" s="308" t="s">
        <v>19</v>
      </c>
      <c r="F337" s="309">
        <v>19.5</v>
      </c>
      <c r="G337" s="40"/>
      <c r="H337" s="46"/>
    </row>
    <row r="338" s="2" customFormat="1" ht="16.8" customHeight="1">
      <c r="A338" s="40"/>
      <c r="B338" s="46"/>
      <c r="C338" s="310" t="s">
        <v>6397</v>
      </c>
      <c r="D338" s="310" t="s">
        <v>6398</v>
      </c>
      <c r="E338" s="19" t="s">
        <v>19</v>
      </c>
      <c r="F338" s="311">
        <v>19.5</v>
      </c>
      <c r="G338" s="40"/>
      <c r="H338" s="46"/>
    </row>
    <row r="339" s="2" customFormat="1" ht="16.8" customHeight="1">
      <c r="A339" s="40"/>
      <c r="B339" s="46"/>
      <c r="C339" s="312" t="s">
        <v>7450</v>
      </c>
      <c r="D339" s="40"/>
      <c r="E339" s="40"/>
      <c r="F339" s="40"/>
      <c r="G339" s="40"/>
      <c r="H339" s="46"/>
    </row>
    <row r="340" s="2" customFormat="1" ht="16.8" customHeight="1">
      <c r="A340" s="40"/>
      <c r="B340" s="46"/>
      <c r="C340" s="310" t="s">
        <v>6392</v>
      </c>
      <c r="D340" s="310" t="s">
        <v>6393</v>
      </c>
      <c r="E340" s="19" t="s">
        <v>267</v>
      </c>
      <c r="F340" s="311">
        <v>166.5</v>
      </c>
      <c r="G340" s="40"/>
      <c r="H340" s="46"/>
    </row>
    <row r="341" s="2" customFormat="1" ht="16.8" customHeight="1">
      <c r="A341" s="40"/>
      <c r="B341" s="46"/>
      <c r="C341" s="306" t="s">
        <v>6413</v>
      </c>
      <c r="D341" s="307" t="s">
        <v>6413</v>
      </c>
      <c r="E341" s="308" t="s">
        <v>19</v>
      </c>
      <c r="F341" s="309">
        <v>136</v>
      </c>
      <c r="G341" s="40"/>
      <c r="H341" s="46"/>
    </row>
    <row r="342" s="2" customFormat="1" ht="16.8" customHeight="1">
      <c r="A342" s="40"/>
      <c r="B342" s="46"/>
      <c r="C342" s="310" t="s">
        <v>6413</v>
      </c>
      <c r="D342" s="310" t="s">
        <v>6414</v>
      </c>
      <c r="E342" s="19" t="s">
        <v>19</v>
      </c>
      <c r="F342" s="311">
        <v>136</v>
      </c>
      <c r="G342" s="40"/>
      <c r="H342" s="46"/>
    </row>
    <row r="343" s="2" customFormat="1" ht="16.8" customHeight="1">
      <c r="A343" s="40"/>
      <c r="B343" s="46"/>
      <c r="C343" s="312" t="s">
        <v>7450</v>
      </c>
      <c r="D343" s="40"/>
      <c r="E343" s="40"/>
      <c r="F343" s="40"/>
      <c r="G343" s="40"/>
      <c r="H343" s="46"/>
    </row>
    <row r="344" s="2" customFormat="1" ht="16.8" customHeight="1">
      <c r="A344" s="40"/>
      <c r="B344" s="46"/>
      <c r="C344" s="310" t="s">
        <v>6408</v>
      </c>
      <c r="D344" s="310" t="s">
        <v>6409</v>
      </c>
      <c r="E344" s="19" t="s">
        <v>267</v>
      </c>
      <c r="F344" s="311">
        <v>250</v>
      </c>
      <c r="G344" s="40"/>
      <c r="H344" s="46"/>
    </row>
    <row r="345" s="2" customFormat="1" ht="16.8" customHeight="1">
      <c r="A345" s="40"/>
      <c r="B345" s="46"/>
      <c r="C345" s="306" t="s">
        <v>6428</v>
      </c>
      <c r="D345" s="307" t="s">
        <v>6428</v>
      </c>
      <c r="E345" s="308" t="s">
        <v>19</v>
      </c>
      <c r="F345" s="309">
        <v>84.5</v>
      </c>
      <c r="G345" s="40"/>
      <c r="H345" s="46"/>
    </row>
    <row r="346" s="2" customFormat="1" ht="16.8" customHeight="1">
      <c r="A346" s="40"/>
      <c r="B346" s="46"/>
      <c r="C346" s="310" t="s">
        <v>6428</v>
      </c>
      <c r="D346" s="310" t="s">
        <v>6429</v>
      </c>
      <c r="E346" s="19" t="s">
        <v>19</v>
      </c>
      <c r="F346" s="311">
        <v>84.5</v>
      </c>
      <c r="G346" s="40"/>
      <c r="H346" s="46"/>
    </row>
    <row r="347" s="2" customFormat="1" ht="16.8" customHeight="1">
      <c r="A347" s="40"/>
      <c r="B347" s="46"/>
      <c r="C347" s="306" t="s">
        <v>6480</v>
      </c>
      <c r="D347" s="307" t="s">
        <v>6480</v>
      </c>
      <c r="E347" s="308" t="s">
        <v>19</v>
      </c>
      <c r="F347" s="309">
        <v>18</v>
      </c>
      <c r="G347" s="40"/>
      <c r="H347" s="46"/>
    </row>
    <row r="348" s="2" customFormat="1" ht="16.8" customHeight="1">
      <c r="A348" s="40"/>
      <c r="B348" s="46"/>
      <c r="C348" s="310" t="s">
        <v>6480</v>
      </c>
      <c r="D348" s="310" t="s">
        <v>6481</v>
      </c>
      <c r="E348" s="19" t="s">
        <v>19</v>
      </c>
      <c r="F348" s="311">
        <v>18</v>
      </c>
      <c r="G348" s="40"/>
      <c r="H348" s="46"/>
    </row>
    <row r="349" s="2" customFormat="1" ht="16.8" customHeight="1">
      <c r="A349" s="40"/>
      <c r="B349" s="46"/>
      <c r="C349" s="306" t="s">
        <v>6487</v>
      </c>
      <c r="D349" s="307" t="s">
        <v>6487</v>
      </c>
      <c r="E349" s="308" t="s">
        <v>19</v>
      </c>
      <c r="F349" s="309">
        <v>12</v>
      </c>
      <c r="G349" s="40"/>
      <c r="H349" s="46"/>
    </row>
    <row r="350" s="2" customFormat="1" ht="16.8" customHeight="1">
      <c r="A350" s="40"/>
      <c r="B350" s="46"/>
      <c r="C350" s="310" t="s">
        <v>6487</v>
      </c>
      <c r="D350" s="310" t="s">
        <v>420</v>
      </c>
      <c r="E350" s="19" t="s">
        <v>19</v>
      </c>
      <c r="F350" s="311">
        <v>12</v>
      </c>
      <c r="G350" s="40"/>
      <c r="H350" s="46"/>
    </row>
    <row r="351" s="2" customFormat="1" ht="16.8" customHeight="1">
      <c r="A351" s="40"/>
      <c r="B351" s="46"/>
      <c r="C351" s="306" t="s">
        <v>6184</v>
      </c>
      <c r="D351" s="307" t="s">
        <v>6184</v>
      </c>
      <c r="E351" s="308" t="s">
        <v>19</v>
      </c>
      <c r="F351" s="309">
        <v>70</v>
      </c>
      <c r="G351" s="40"/>
      <c r="H351" s="46"/>
    </row>
    <row r="352" s="2" customFormat="1" ht="16.8" customHeight="1">
      <c r="A352" s="40"/>
      <c r="B352" s="46"/>
      <c r="C352" s="310" t="s">
        <v>6184</v>
      </c>
      <c r="D352" s="310" t="s">
        <v>6498</v>
      </c>
      <c r="E352" s="19" t="s">
        <v>19</v>
      </c>
      <c r="F352" s="311">
        <v>70</v>
      </c>
      <c r="G352" s="40"/>
      <c r="H352" s="46"/>
    </row>
    <row r="353" s="2" customFormat="1" ht="16.8" customHeight="1">
      <c r="A353" s="40"/>
      <c r="B353" s="46"/>
      <c r="C353" s="306" t="s">
        <v>6185</v>
      </c>
      <c r="D353" s="307" t="s">
        <v>6185</v>
      </c>
      <c r="E353" s="308" t="s">
        <v>19</v>
      </c>
      <c r="F353" s="309">
        <v>75.599999999999994</v>
      </c>
      <c r="G353" s="40"/>
      <c r="H353" s="46"/>
    </row>
    <row r="354" s="2" customFormat="1" ht="16.8" customHeight="1">
      <c r="A354" s="40"/>
      <c r="B354" s="46"/>
      <c r="C354" s="310" t="s">
        <v>6185</v>
      </c>
      <c r="D354" s="310" t="s">
        <v>6510</v>
      </c>
      <c r="E354" s="19" t="s">
        <v>19</v>
      </c>
      <c r="F354" s="311">
        <v>75.599999999999994</v>
      </c>
      <c r="G354" s="40"/>
      <c r="H354" s="46"/>
    </row>
    <row r="355" s="2" customFormat="1" ht="16.8" customHeight="1">
      <c r="A355" s="40"/>
      <c r="B355" s="46"/>
      <c r="C355" s="312" t="s">
        <v>7450</v>
      </c>
      <c r="D355" s="40"/>
      <c r="E355" s="40"/>
      <c r="F355" s="40"/>
      <c r="G355" s="40"/>
      <c r="H355" s="46"/>
    </row>
    <row r="356" s="2" customFormat="1" ht="16.8" customHeight="1">
      <c r="A356" s="40"/>
      <c r="B356" s="46"/>
      <c r="C356" s="310" t="s">
        <v>6507</v>
      </c>
      <c r="D356" s="310" t="s">
        <v>6508</v>
      </c>
      <c r="E356" s="19" t="s">
        <v>395</v>
      </c>
      <c r="F356" s="311">
        <v>77.111999999999995</v>
      </c>
      <c r="G356" s="40"/>
      <c r="H356" s="46"/>
    </row>
    <row r="357" s="2" customFormat="1" ht="16.8" customHeight="1">
      <c r="A357" s="40"/>
      <c r="B357" s="46"/>
      <c r="C357" s="306" t="s">
        <v>6518</v>
      </c>
      <c r="D357" s="307" t="s">
        <v>6518</v>
      </c>
      <c r="E357" s="308" t="s">
        <v>19</v>
      </c>
      <c r="F357" s="309">
        <v>102</v>
      </c>
      <c r="G357" s="40"/>
      <c r="H357" s="46"/>
    </row>
    <row r="358" s="2" customFormat="1" ht="16.8" customHeight="1">
      <c r="A358" s="40"/>
      <c r="B358" s="46"/>
      <c r="C358" s="310" t="s">
        <v>6518</v>
      </c>
      <c r="D358" s="310" t="s">
        <v>6519</v>
      </c>
      <c r="E358" s="19" t="s">
        <v>19</v>
      </c>
      <c r="F358" s="311">
        <v>102</v>
      </c>
      <c r="G358" s="40"/>
      <c r="H358" s="46"/>
    </row>
    <row r="359" s="2" customFormat="1" ht="16.8" customHeight="1">
      <c r="A359" s="40"/>
      <c r="B359" s="46"/>
      <c r="C359" s="312" t="s">
        <v>7450</v>
      </c>
      <c r="D359" s="40"/>
      <c r="E359" s="40"/>
      <c r="F359" s="40"/>
      <c r="G359" s="40"/>
      <c r="H359" s="46"/>
    </row>
    <row r="360" s="2" customFormat="1" ht="16.8" customHeight="1">
      <c r="A360" s="40"/>
      <c r="B360" s="46"/>
      <c r="C360" s="310" t="s">
        <v>6513</v>
      </c>
      <c r="D360" s="310" t="s">
        <v>6514</v>
      </c>
      <c r="E360" s="19" t="s">
        <v>395</v>
      </c>
      <c r="F360" s="311">
        <v>137</v>
      </c>
      <c r="G360" s="40"/>
      <c r="H360" s="46"/>
    </row>
    <row r="361" s="2" customFormat="1" ht="16.8" customHeight="1">
      <c r="A361" s="40"/>
      <c r="B361" s="46"/>
      <c r="C361" s="306" t="s">
        <v>6528</v>
      </c>
      <c r="D361" s="307" t="s">
        <v>6528</v>
      </c>
      <c r="E361" s="308" t="s">
        <v>19</v>
      </c>
      <c r="F361" s="309">
        <v>27.399999999999999</v>
      </c>
      <c r="G361" s="40"/>
      <c r="H361" s="46"/>
    </row>
    <row r="362" s="2" customFormat="1" ht="16.8" customHeight="1">
      <c r="A362" s="40"/>
      <c r="B362" s="46"/>
      <c r="C362" s="310" t="s">
        <v>6528</v>
      </c>
      <c r="D362" s="310" t="s">
        <v>6529</v>
      </c>
      <c r="E362" s="19" t="s">
        <v>19</v>
      </c>
      <c r="F362" s="311">
        <v>27.399999999999999</v>
      </c>
      <c r="G362" s="40"/>
      <c r="H362" s="46"/>
    </row>
    <row r="363" s="2" customFormat="1" ht="16.8" customHeight="1">
      <c r="A363" s="40"/>
      <c r="B363" s="46"/>
      <c r="C363" s="306" t="s">
        <v>6533</v>
      </c>
      <c r="D363" s="307" t="s">
        <v>6533</v>
      </c>
      <c r="E363" s="308" t="s">
        <v>19</v>
      </c>
      <c r="F363" s="309">
        <v>50</v>
      </c>
      <c r="G363" s="40"/>
      <c r="H363" s="46"/>
    </row>
    <row r="364" s="2" customFormat="1" ht="16.8" customHeight="1">
      <c r="A364" s="40"/>
      <c r="B364" s="46"/>
      <c r="C364" s="310" t="s">
        <v>6533</v>
      </c>
      <c r="D364" s="310" t="s">
        <v>6534</v>
      </c>
      <c r="E364" s="19" t="s">
        <v>19</v>
      </c>
      <c r="F364" s="311">
        <v>50</v>
      </c>
      <c r="G364" s="40"/>
      <c r="H364" s="46"/>
    </row>
    <row r="365" s="2" customFormat="1" ht="16.8" customHeight="1">
      <c r="A365" s="40"/>
      <c r="B365" s="46"/>
      <c r="C365" s="306" t="s">
        <v>6544</v>
      </c>
      <c r="D365" s="307" t="s">
        <v>6544</v>
      </c>
      <c r="E365" s="308" t="s">
        <v>19</v>
      </c>
      <c r="F365" s="309">
        <v>4.5</v>
      </c>
      <c r="G365" s="40"/>
      <c r="H365" s="46"/>
    </row>
    <row r="366" s="2" customFormat="1" ht="16.8" customHeight="1">
      <c r="A366" s="40"/>
      <c r="B366" s="46"/>
      <c r="C366" s="310" t="s">
        <v>6544</v>
      </c>
      <c r="D366" s="310" t="s">
        <v>6545</v>
      </c>
      <c r="E366" s="19" t="s">
        <v>19</v>
      </c>
      <c r="F366" s="311">
        <v>4.5</v>
      </c>
      <c r="G366" s="40"/>
      <c r="H366" s="46"/>
    </row>
    <row r="367" s="2" customFormat="1" ht="16.8" customHeight="1">
      <c r="A367" s="40"/>
      <c r="B367" s="46"/>
      <c r="C367" s="312" t="s">
        <v>7450</v>
      </c>
      <c r="D367" s="40"/>
      <c r="E367" s="40"/>
      <c r="F367" s="40"/>
      <c r="G367" s="40"/>
      <c r="H367" s="46"/>
    </row>
    <row r="368" s="2" customFormat="1" ht="16.8" customHeight="1">
      <c r="A368" s="40"/>
      <c r="B368" s="46"/>
      <c r="C368" s="310" t="s">
        <v>6539</v>
      </c>
      <c r="D368" s="310" t="s">
        <v>6540</v>
      </c>
      <c r="E368" s="19" t="s">
        <v>6269</v>
      </c>
      <c r="F368" s="311">
        <v>5.7000000000000002</v>
      </c>
      <c r="G368" s="40"/>
      <c r="H368" s="46"/>
    </row>
    <row r="369" s="2" customFormat="1" ht="16.8" customHeight="1">
      <c r="A369" s="40"/>
      <c r="B369" s="46"/>
      <c r="C369" s="306" t="s">
        <v>6554</v>
      </c>
      <c r="D369" s="307" t="s">
        <v>6554</v>
      </c>
      <c r="E369" s="308" t="s">
        <v>19</v>
      </c>
      <c r="F369" s="309">
        <v>120</v>
      </c>
      <c r="G369" s="40"/>
      <c r="H369" s="46"/>
    </row>
    <row r="370" s="2" customFormat="1" ht="16.8" customHeight="1">
      <c r="A370" s="40"/>
      <c r="B370" s="46"/>
      <c r="C370" s="310" t="s">
        <v>6554</v>
      </c>
      <c r="D370" s="310" t="s">
        <v>6555</v>
      </c>
      <c r="E370" s="19" t="s">
        <v>19</v>
      </c>
      <c r="F370" s="311">
        <v>120</v>
      </c>
      <c r="G370" s="40"/>
      <c r="H370" s="46"/>
    </row>
    <row r="371" s="2" customFormat="1" ht="16.8" customHeight="1">
      <c r="A371" s="40"/>
      <c r="B371" s="46"/>
      <c r="C371" s="306" t="s">
        <v>6568</v>
      </c>
      <c r="D371" s="307" t="s">
        <v>6568</v>
      </c>
      <c r="E371" s="308" t="s">
        <v>19</v>
      </c>
      <c r="F371" s="309">
        <v>10.5</v>
      </c>
      <c r="G371" s="40"/>
      <c r="H371" s="46"/>
    </row>
    <row r="372" s="2" customFormat="1" ht="16.8" customHeight="1">
      <c r="A372" s="40"/>
      <c r="B372" s="46"/>
      <c r="C372" s="310" t="s">
        <v>6568</v>
      </c>
      <c r="D372" s="310" t="s">
        <v>6569</v>
      </c>
      <c r="E372" s="19" t="s">
        <v>19</v>
      </c>
      <c r="F372" s="311">
        <v>10.5</v>
      </c>
      <c r="G372" s="40"/>
      <c r="H372" s="46"/>
    </row>
    <row r="373" s="2" customFormat="1" ht="16.8" customHeight="1">
      <c r="A373" s="40"/>
      <c r="B373" s="46"/>
      <c r="C373" s="306" t="s">
        <v>6187</v>
      </c>
      <c r="D373" s="307" t="s">
        <v>6187</v>
      </c>
      <c r="E373" s="308" t="s">
        <v>19</v>
      </c>
      <c r="F373" s="309">
        <v>175.31999999999999</v>
      </c>
      <c r="G373" s="40"/>
      <c r="H373" s="46"/>
    </row>
    <row r="374" s="2" customFormat="1" ht="16.8" customHeight="1">
      <c r="A374" s="40"/>
      <c r="B374" s="46"/>
      <c r="C374" s="310" t="s">
        <v>6187</v>
      </c>
      <c r="D374" s="310" t="s">
        <v>6571</v>
      </c>
      <c r="E374" s="19" t="s">
        <v>19</v>
      </c>
      <c r="F374" s="311">
        <v>175.31999999999999</v>
      </c>
      <c r="G374" s="40"/>
      <c r="H374" s="46"/>
    </row>
    <row r="375" s="2" customFormat="1" ht="16.8" customHeight="1">
      <c r="A375" s="40"/>
      <c r="B375" s="46"/>
      <c r="C375" s="306" t="s">
        <v>6248</v>
      </c>
      <c r="D375" s="307" t="s">
        <v>6248</v>
      </c>
      <c r="E375" s="308" t="s">
        <v>19</v>
      </c>
      <c r="F375" s="309">
        <v>49</v>
      </c>
      <c r="G375" s="40"/>
      <c r="H375" s="46"/>
    </row>
    <row r="376" s="2" customFormat="1" ht="16.8" customHeight="1">
      <c r="A376" s="40"/>
      <c r="B376" s="46"/>
      <c r="C376" s="310" t="s">
        <v>6248</v>
      </c>
      <c r="D376" s="310" t="s">
        <v>6249</v>
      </c>
      <c r="E376" s="19" t="s">
        <v>19</v>
      </c>
      <c r="F376" s="311">
        <v>49</v>
      </c>
      <c r="G376" s="40"/>
      <c r="H376" s="46"/>
    </row>
    <row r="377" s="2" customFormat="1" ht="16.8" customHeight="1">
      <c r="A377" s="40"/>
      <c r="B377" s="46"/>
      <c r="C377" s="312" t="s">
        <v>7450</v>
      </c>
      <c r="D377" s="40"/>
      <c r="E377" s="40"/>
      <c r="F377" s="40"/>
      <c r="G377" s="40"/>
      <c r="H377" s="46"/>
    </row>
    <row r="378" s="2" customFormat="1" ht="16.8" customHeight="1">
      <c r="A378" s="40"/>
      <c r="B378" s="46"/>
      <c r="C378" s="310" t="s">
        <v>6243</v>
      </c>
      <c r="D378" s="310" t="s">
        <v>6244</v>
      </c>
      <c r="E378" s="19" t="s">
        <v>395</v>
      </c>
      <c r="F378" s="311">
        <v>186</v>
      </c>
      <c r="G378" s="40"/>
      <c r="H378" s="46"/>
    </row>
    <row r="379" s="2" customFormat="1" ht="16.8" customHeight="1">
      <c r="A379" s="40"/>
      <c r="B379" s="46"/>
      <c r="C379" s="306" t="s">
        <v>6189</v>
      </c>
      <c r="D379" s="307" t="s">
        <v>6189</v>
      </c>
      <c r="E379" s="308" t="s">
        <v>19</v>
      </c>
      <c r="F379" s="309">
        <v>95.066000000000002</v>
      </c>
      <c r="G379" s="40"/>
      <c r="H379" s="46"/>
    </row>
    <row r="380" s="2" customFormat="1" ht="16.8" customHeight="1">
      <c r="A380" s="40"/>
      <c r="B380" s="46"/>
      <c r="C380" s="310" t="s">
        <v>6189</v>
      </c>
      <c r="D380" s="310" t="s">
        <v>6579</v>
      </c>
      <c r="E380" s="19" t="s">
        <v>19</v>
      </c>
      <c r="F380" s="311">
        <v>95.066000000000002</v>
      </c>
      <c r="G380" s="40"/>
      <c r="H380" s="46"/>
    </row>
    <row r="381" s="2" customFormat="1" ht="16.8" customHeight="1">
      <c r="A381" s="40"/>
      <c r="B381" s="46"/>
      <c r="C381" s="306" t="s">
        <v>6589</v>
      </c>
      <c r="D381" s="307" t="s">
        <v>6589</v>
      </c>
      <c r="E381" s="308" t="s">
        <v>19</v>
      </c>
      <c r="F381" s="309">
        <v>51.366</v>
      </c>
      <c r="G381" s="40"/>
      <c r="H381" s="46"/>
    </row>
    <row r="382" s="2" customFormat="1" ht="16.8" customHeight="1">
      <c r="A382" s="40"/>
      <c r="B382" s="46"/>
      <c r="C382" s="310" t="s">
        <v>6589</v>
      </c>
      <c r="D382" s="310" t="s">
        <v>6590</v>
      </c>
      <c r="E382" s="19" t="s">
        <v>19</v>
      </c>
      <c r="F382" s="311">
        <v>51.366</v>
      </c>
      <c r="G382" s="40"/>
      <c r="H382" s="46"/>
    </row>
    <row r="383" s="2" customFormat="1" ht="16.8" customHeight="1">
      <c r="A383" s="40"/>
      <c r="B383" s="46"/>
      <c r="C383" s="306" t="s">
        <v>6595</v>
      </c>
      <c r="D383" s="307" t="s">
        <v>6595</v>
      </c>
      <c r="E383" s="308" t="s">
        <v>19</v>
      </c>
      <c r="F383" s="309">
        <v>175.31999999999999</v>
      </c>
      <c r="G383" s="40"/>
      <c r="H383" s="46"/>
    </row>
    <row r="384" s="2" customFormat="1" ht="16.8" customHeight="1">
      <c r="A384" s="40"/>
      <c r="B384" s="46"/>
      <c r="C384" s="310" t="s">
        <v>6595</v>
      </c>
      <c r="D384" s="310" t="s">
        <v>6596</v>
      </c>
      <c r="E384" s="19" t="s">
        <v>19</v>
      </c>
      <c r="F384" s="311">
        <v>175.31999999999999</v>
      </c>
      <c r="G384" s="40"/>
      <c r="H384" s="46"/>
    </row>
    <row r="385" s="2" customFormat="1" ht="16.8" customHeight="1">
      <c r="A385" s="40"/>
      <c r="B385" s="46"/>
      <c r="C385" s="306" t="s">
        <v>6601</v>
      </c>
      <c r="D385" s="307" t="s">
        <v>6601</v>
      </c>
      <c r="E385" s="308" t="s">
        <v>19</v>
      </c>
      <c r="F385" s="309">
        <v>43.700000000000003</v>
      </c>
      <c r="G385" s="40"/>
      <c r="H385" s="46"/>
    </row>
    <row r="386" s="2" customFormat="1" ht="16.8" customHeight="1">
      <c r="A386" s="40"/>
      <c r="B386" s="46"/>
      <c r="C386" s="310" t="s">
        <v>6601</v>
      </c>
      <c r="D386" s="310" t="s">
        <v>6602</v>
      </c>
      <c r="E386" s="19" t="s">
        <v>19</v>
      </c>
      <c r="F386" s="311">
        <v>43.700000000000003</v>
      </c>
      <c r="G386" s="40"/>
      <c r="H386" s="46"/>
    </row>
    <row r="387" s="2" customFormat="1" ht="16.8" customHeight="1">
      <c r="A387" s="40"/>
      <c r="B387" s="46"/>
      <c r="C387" s="306" t="s">
        <v>6438</v>
      </c>
      <c r="D387" s="307" t="s">
        <v>6438</v>
      </c>
      <c r="E387" s="308" t="s">
        <v>19</v>
      </c>
      <c r="F387" s="309">
        <v>20</v>
      </c>
      <c r="G387" s="40"/>
      <c r="H387" s="46"/>
    </row>
    <row r="388" s="2" customFormat="1" ht="16.8" customHeight="1">
      <c r="A388" s="40"/>
      <c r="B388" s="46"/>
      <c r="C388" s="310" t="s">
        <v>6438</v>
      </c>
      <c r="D388" s="310" t="s">
        <v>6439</v>
      </c>
      <c r="E388" s="19" t="s">
        <v>19</v>
      </c>
      <c r="F388" s="311">
        <v>20</v>
      </c>
      <c r="G388" s="40"/>
      <c r="H388" s="46"/>
    </row>
    <row r="389" s="2" customFormat="1" ht="16.8" customHeight="1">
      <c r="A389" s="40"/>
      <c r="B389" s="46"/>
      <c r="C389" s="306" t="s">
        <v>6258</v>
      </c>
      <c r="D389" s="307" t="s">
        <v>6258</v>
      </c>
      <c r="E389" s="308" t="s">
        <v>19</v>
      </c>
      <c r="F389" s="309">
        <v>34</v>
      </c>
      <c r="G389" s="40"/>
      <c r="H389" s="46"/>
    </row>
    <row r="390" s="2" customFormat="1" ht="16.8" customHeight="1">
      <c r="A390" s="40"/>
      <c r="B390" s="46"/>
      <c r="C390" s="310" t="s">
        <v>6258</v>
      </c>
      <c r="D390" s="310" t="s">
        <v>6259</v>
      </c>
      <c r="E390" s="19" t="s">
        <v>19</v>
      </c>
      <c r="F390" s="311">
        <v>34</v>
      </c>
      <c r="G390" s="40"/>
      <c r="H390" s="46"/>
    </row>
    <row r="391" s="2" customFormat="1" ht="16.8" customHeight="1">
      <c r="A391" s="40"/>
      <c r="B391" s="46"/>
      <c r="C391" s="306" t="s">
        <v>6265</v>
      </c>
      <c r="D391" s="307" t="s">
        <v>6265</v>
      </c>
      <c r="E391" s="308" t="s">
        <v>19</v>
      </c>
      <c r="F391" s="309">
        <v>255</v>
      </c>
      <c r="G391" s="40"/>
      <c r="H391" s="46"/>
    </row>
    <row r="392" s="2" customFormat="1" ht="16.8" customHeight="1">
      <c r="A392" s="40"/>
      <c r="B392" s="46"/>
      <c r="C392" s="310" t="s">
        <v>6265</v>
      </c>
      <c r="D392" s="310" t="s">
        <v>6266</v>
      </c>
      <c r="E392" s="19" t="s">
        <v>19</v>
      </c>
      <c r="F392" s="311">
        <v>255</v>
      </c>
      <c r="G392" s="40"/>
      <c r="H392" s="46"/>
    </row>
    <row r="393" s="2" customFormat="1" ht="16.8" customHeight="1">
      <c r="A393" s="40"/>
      <c r="B393" s="46"/>
      <c r="C393" s="306" t="s">
        <v>6273</v>
      </c>
      <c r="D393" s="307" t="s">
        <v>6273</v>
      </c>
      <c r="E393" s="308" t="s">
        <v>19</v>
      </c>
      <c r="F393" s="309">
        <v>1041.2000000000001</v>
      </c>
      <c r="G393" s="40"/>
      <c r="H393" s="46"/>
    </row>
    <row r="394" s="2" customFormat="1" ht="16.8" customHeight="1">
      <c r="A394" s="40"/>
      <c r="B394" s="46"/>
      <c r="C394" s="310" t="s">
        <v>6273</v>
      </c>
      <c r="D394" s="310" t="s">
        <v>6274</v>
      </c>
      <c r="E394" s="19" t="s">
        <v>19</v>
      </c>
      <c r="F394" s="311">
        <v>1041.2000000000001</v>
      </c>
      <c r="G394" s="40"/>
      <c r="H394" s="46"/>
    </row>
    <row r="395" s="2" customFormat="1" ht="16.8" customHeight="1">
      <c r="A395" s="40"/>
      <c r="B395" s="46"/>
      <c r="C395" s="306" t="s">
        <v>6191</v>
      </c>
      <c r="D395" s="307" t="s">
        <v>6191</v>
      </c>
      <c r="E395" s="308" t="s">
        <v>19</v>
      </c>
      <c r="F395" s="309">
        <v>36.25</v>
      </c>
      <c r="G395" s="40"/>
      <c r="H395" s="46"/>
    </row>
    <row r="396" s="2" customFormat="1" ht="16.8" customHeight="1">
      <c r="A396" s="40"/>
      <c r="B396" s="46"/>
      <c r="C396" s="310" t="s">
        <v>6191</v>
      </c>
      <c r="D396" s="310" t="s">
        <v>6282</v>
      </c>
      <c r="E396" s="19" t="s">
        <v>19</v>
      </c>
      <c r="F396" s="311">
        <v>36.25</v>
      </c>
      <c r="G396" s="40"/>
      <c r="H396" s="46"/>
    </row>
    <row r="397" s="2" customFormat="1" ht="16.8" customHeight="1">
      <c r="A397" s="40"/>
      <c r="B397" s="46"/>
      <c r="C397" s="312" t="s">
        <v>7450</v>
      </c>
      <c r="D397" s="40"/>
      <c r="E397" s="40"/>
      <c r="F397" s="40"/>
      <c r="G397" s="40"/>
      <c r="H397" s="46"/>
    </row>
    <row r="398" s="2" customFormat="1" ht="16.8" customHeight="1">
      <c r="A398" s="40"/>
      <c r="B398" s="46"/>
      <c r="C398" s="310" t="s">
        <v>6275</v>
      </c>
      <c r="D398" s="310" t="s">
        <v>6276</v>
      </c>
      <c r="E398" s="19" t="s">
        <v>6269</v>
      </c>
      <c r="F398" s="311">
        <v>61.75</v>
      </c>
      <c r="G398" s="40"/>
      <c r="H398" s="46"/>
    </row>
    <row r="399" s="2" customFormat="1" ht="16.8" customHeight="1">
      <c r="A399" s="40"/>
      <c r="B399" s="46"/>
      <c r="C399" s="306" t="s">
        <v>6193</v>
      </c>
      <c r="D399" s="307" t="s">
        <v>6193</v>
      </c>
      <c r="E399" s="308" t="s">
        <v>19</v>
      </c>
      <c r="F399" s="309">
        <v>56</v>
      </c>
      <c r="G399" s="40"/>
      <c r="H399" s="46"/>
    </row>
    <row r="400" s="2" customFormat="1" ht="16.8" customHeight="1">
      <c r="A400" s="40"/>
      <c r="B400" s="46"/>
      <c r="C400" s="310" t="s">
        <v>6193</v>
      </c>
      <c r="D400" s="310" t="s">
        <v>6297</v>
      </c>
      <c r="E400" s="19" t="s">
        <v>19</v>
      </c>
      <c r="F400" s="311">
        <v>56</v>
      </c>
      <c r="G400" s="40"/>
      <c r="H400" s="46"/>
    </row>
    <row r="401" s="2" customFormat="1" ht="16.8" customHeight="1">
      <c r="A401" s="40"/>
      <c r="B401" s="46"/>
      <c r="C401" s="312" t="s">
        <v>7450</v>
      </c>
      <c r="D401" s="40"/>
      <c r="E401" s="40"/>
      <c r="F401" s="40"/>
      <c r="G401" s="40"/>
      <c r="H401" s="46"/>
    </row>
    <row r="402" s="2" customFormat="1" ht="16.8" customHeight="1">
      <c r="A402" s="40"/>
      <c r="B402" s="46"/>
      <c r="C402" s="310" t="s">
        <v>6290</v>
      </c>
      <c r="D402" s="310" t="s">
        <v>6291</v>
      </c>
      <c r="E402" s="19" t="s">
        <v>6269</v>
      </c>
      <c r="F402" s="311">
        <v>197.12000000000001</v>
      </c>
      <c r="G402" s="40"/>
      <c r="H402" s="46"/>
    </row>
    <row r="403" s="2" customFormat="1" ht="16.8" customHeight="1">
      <c r="A403" s="40"/>
      <c r="B403" s="46"/>
      <c r="C403" s="306" t="s">
        <v>6194</v>
      </c>
      <c r="D403" s="307" t="s">
        <v>6194</v>
      </c>
      <c r="E403" s="308" t="s">
        <v>19</v>
      </c>
      <c r="F403" s="309">
        <v>56</v>
      </c>
      <c r="G403" s="40"/>
      <c r="H403" s="46"/>
    </row>
    <row r="404" s="2" customFormat="1" ht="16.8" customHeight="1">
      <c r="A404" s="40"/>
      <c r="B404" s="46"/>
      <c r="C404" s="310" t="s">
        <v>6194</v>
      </c>
      <c r="D404" s="310" t="s">
        <v>6297</v>
      </c>
      <c r="E404" s="19" t="s">
        <v>19</v>
      </c>
      <c r="F404" s="311">
        <v>56</v>
      </c>
      <c r="G404" s="40"/>
      <c r="H404" s="46"/>
    </row>
    <row r="405" s="2" customFormat="1" ht="16.8" customHeight="1">
      <c r="A405" s="40"/>
      <c r="B405" s="46"/>
      <c r="C405" s="312" t="s">
        <v>7450</v>
      </c>
      <c r="D405" s="40"/>
      <c r="E405" s="40"/>
      <c r="F405" s="40"/>
      <c r="G405" s="40"/>
      <c r="H405" s="46"/>
    </row>
    <row r="406" s="2" customFormat="1" ht="16.8" customHeight="1">
      <c r="A406" s="40"/>
      <c r="B406" s="46"/>
      <c r="C406" s="310" t="s">
        <v>6337</v>
      </c>
      <c r="D406" s="310" t="s">
        <v>6338</v>
      </c>
      <c r="E406" s="19" t="s">
        <v>267</v>
      </c>
      <c r="F406" s="311">
        <v>256.80000000000001</v>
      </c>
      <c r="G406" s="40"/>
      <c r="H406" s="46"/>
    </row>
    <row r="407" s="2" customFormat="1" ht="16.8" customHeight="1">
      <c r="A407" s="40"/>
      <c r="B407" s="46"/>
      <c r="C407" s="306" t="s">
        <v>6196</v>
      </c>
      <c r="D407" s="307" t="s">
        <v>6196</v>
      </c>
      <c r="E407" s="308" t="s">
        <v>19</v>
      </c>
      <c r="F407" s="309">
        <v>58</v>
      </c>
      <c r="G407" s="40"/>
      <c r="H407" s="46"/>
    </row>
    <row r="408" s="2" customFormat="1" ht="16.8" customHeight="1">
      <c r="A408" s="40"/>
      <c r="B408" s="46"/>
      <c r="C408" s="310" t="s">
        <v>6196</v>
      </c>
      <c r="D408" s="310" t="s">
        <v>6371</v>
      </c>
      <c r="E408" s="19" t="s">
        <v>19</v>
      </c>
      <c r="F408" s="311">
        <v>58</v>
      </c>
      <c r="G408" s="40"/>
      <c r="H408" s="46"/>
    </row>
    <row r="409" s="2" customFormat="1" ht="16.8" customHeight="1">
      <c r="A409" s="40"/>
      <c r="B409" s="46"/>
      <c r="C409" s="312" t="s">
        <v>7450</v>
      </c>
      <c r="D409" s="40"/>
      <c r="E409" s="40"/>
      <c r="F409" s="40"/>
      <c r="G409" s="40"/>
      <c r="H409" s="46"/>
    </row>
    <row r="410" s="2" customFormat="1" ht="16.8" customHeight="1">
      <c r="A410" s="40"/>
      <c r="B410" s="46"/>
      <c r="C410" s="310" t="s">
        <v>6364</v>
      </c>
      <c r="D410" s="310" t="s">
        <v>6365</v>
      </c>
      <c r="E410" s="19" t="s">
        <v>267</v>
      </c>
      <c r="F410" s="311">
        <v>194</v>
      </c>
      <c r="G410" s="40"/>
      <c r="H410" s="46"/>
    </row>
    <row r="411" s="2" customFormat="1" ht="16.8" customHeight="1">
      <c r="A411" s="40"/>
      <c r="B411" s="46"/>
      <c r="C411" s="306" t="s">
        <v>6197</v>
      </c>
      <c r="D411" s="307" t="s">
        <v>6197</v>
      </c>
      <c r="E411" s="308" t="s">
        <v>19</v>
      </c>
      <c r="F411" s="309">
        <v>147</v>
      </c>
      <c r="G411" s="40"/>
      <c r="H411" s="46"/>
    </row>
    <row r="412" s="2" customFormat="1" ht="16.8" customHeight="1">
      <c r="A412" s="40"/>
      <c r="B412" s="46"/>
      <c r="C412" s="310" t="s">
        <v>6197</v>
      </c>
      <c r="D412" s="310" t="s">
        <v>6399</v>
      </c>
      <c r="E412" s="19" t="s">
        <v>19</v>
      </c>
      <c r="F412" s="311">
        <v>147</v>
      </c>
      <c r="G412" s="40"/>
      <c r="H412" s="46"/>
    </row>
    <row r="413" s="2" customFormat="1" ht="16.8" customHeight="1">
      <c r="A413" s="40"/>
      <c r="B413" s="46"/>
      <c r="C413" s="312" t="s">
        <v>7450</v>
      </c>
      <c r="D413" s="40"/>
      <c r="E413" s="40"/>
      <c r="F413" s="40"/>
      <c r="G413" s="40"/>
      <c r="H413" s="46"/>
    </row>
    <row r="414" s="2" customFormat="1" ht="16.8" customHeight="1">
      <c r="A414" s="40"/>
      <c r="B414" s="46"/>
      <c r="C414" s="310" t="s">
        <v>6392</v>
      </c>
      <c r="D414" s="310" t="s">
        <v>6393</v>
      </c>
      <c r="E414" s="19" t="s">
        <v>267</v>
      </c>
      <c r="F414" s="311">
        <v>166.5</v>
      </c>
      <c r="G414" s="40"/>
      <c r="H414" s="46"/>
    </row>
    <row r="415" s="2" customFormat="1" ht="16.8" customHeight="1">
      <c r="A415" s="40"/>
      <c r="B415" s="46"/>
      <c r="C415" s="306" t="s">
        <v>6198</v>
      </c>
      <c r="D415" s="307" t="s">
        <v>6198</v>
      </c>
      <c r="E415" s="308" t="s">
        <v>19</v>
      </c>
      <c r="F415" s="309">
        <v>56</v>
      </c>
      <c r="G415" s="40"/>
      <c r="H415" s="46"/>
    </row>
    <row r="416" s="2" customFormat="1" ht="16.8" customHeight="1">
      <c r="A416" s="40"/>
      <c r="B416" s="46"/>
      <c r="C416" s="310" t="s">
        <v>6198</v>
      </c>
      <c r="D416" s="310" t="s">
        <v>6415</v>
      </c>
      <c r="E416" s="19" t="s">
        <v>19</v>
      </c>
      <c r="F416" s="311">
        <v>56</v>
      </c>
      <c r="G416" s="40"/>
      <c r="H416" s="46"/>
    </row>
    <row r="417" s="2" customFormat="1" ht="16.8" customHeight="1">
      <c r="A417" s="40"/>
      <c r="B417" s="46"/>
      <c r="C417" s="312" t="s">
        <v>7450</v>
      </c>
      <c r="D417" s="40"/>
      <c r="E417" s="40"/>
      <c r="F417" s="40"/>
      <c r="G417" s="40"/>
      <c r="H417" s="46"/>
    </row>
    <row r="418" s="2" customFormat="1" ht="16.8" customHeight="1">
      <c r="A418" s="40"/>
      <c r="B418" s="46"/>
      <c r="C418" s="310" t="s">
        <v>6408</v>
      </c>
      <c r="D418" s="310" t="s">
        <v>6409</v>
      </c>
      <c r="E418" s="19" t="s">
        <v>267</v>
      </c>
      <c r="F418" s="311">
        <v>250</v>
      </c>
      <c r="G418" s="40"/>
      <c r="H418" s="46"/>
    </row>
    <row r="419" s="2" customFormat="1" ht="16.8" customHeight="1">
      <c r="A419" s="40"/>
      <c r="B419" s="46"/>
      <c r="C419" s="306" t="s">
        <v>6511</v>
      </c>
      <c r="D419" s="307" t="s">
        <v>6511</v>
      </c>
      <c r="E419" s="308" t="s">
        <v>19</v>
      </c>
      <c r="F419" s="309">
        <v>77.111999999999995</v>
      </c>
      <c r="G419" s="40"/>
      <c r="H419" s="46"/>
    </row>
    <row r="420" s="2" customFormat="1" ht="16.8" customHeight="1">
      <c r="A420" s="40"/>
      <c r="B420" s="46"/>
      <c r="C420" s="310" t="s">
        <v>6511</v>
      </c>
      <c r="D420" s="310" t="s">
        <v>6512</v>
      </c>
      <c r="E420" s="19" t="s">
        <v>19</v>
      </c>
      <c r="F420" s="311">
        <v>77.111999999999995</v>
      </c>
      <c r="G420" s="40"/>
      <c r="H420" s="46"/>
    </row>
    <row r="421" s="2" customFormat="1" ht="16.8" customHeight="1">
      <c r="A421" s="40"/>
      <c r="B421" s="46"/>
      <c r="C421" s="306" t="s">
        <v>6199</v>
      </c>
      <c r="D421" s="307" t="s">
        <v>6199</v>
      </c>
      <c r="E421" s="308" t="s">
        <v>19</v>
      </c>
      <c r="F421" s="309">
        <v>35</v>
      </c>
      <c r="G421" s="40"/>
      <c r="H421" s="46"/>
    </row>
    <row r="422" s="2" customFormat="1" ht="16.8" customHeight="1">
      <c r="A422" s="40"/>
      <c r="B422" s="46"/>
      <c r="C422" s="310" t="s">
        <v>6199</v>
      </c>
      <c r="D422" s="310" t="s">
        <v>6520</v>
      </c>
      <c r="E422" s="19" t="s">
        <v>19</v>
      </c>
      <c r="F422" s="311">
        <v>35</v>
      </c>
      <c r="G422" s="40"/>
      <c r="H422" s="46"/>
    </row>
    <row r="423" s="2" customFormat="1" ht="16.8" customHeight="1">
      <c r="A423" s="40"/>
      <c r="B423" s="46"/>
      <c r="C423" s="312" t="s">
        <v>7450</v>
      </c>
      <c r="D423" s="40"/>
      <c r="E423" s="40"/>
      <c r="F423" s="40"/>
      <c r="G423" s="40"/>
      <c r="H423" s="46"/>
    </row>
    <row r="424" s="2" customFormat="1" ht="16.8" customHeight="1">
      <c r="A424" s="40"/>
      <c r="B424" s="46"/>
      <c r="C424" s="310" t="s">
        <v>6513</v>
      </c>
      <c r="D424" s="310" t="s">
        <v>6514</v>
      </c>
      <c r="E424" s="19" t="s">
        <v>395</v>
      </c>
      <c r="F424" s="311">
        <v>137</v>
      </c>
      <c r="G424" s="40"/>
      <c r="H424" s="46"/>
    </row>
    <row r="425" s="2" customFormat="1" ht="16.8" customHeight="1">
      <c r="A425" s="40"/>
      <c r="B425" s="46"/>
      <c r="C425" s="306" t="s">
        <v>6200</v>
      </c>
      <c r="D425" s="307" t="s">
        <v>6200</v>
      </c>
      <c r="E425" s="308" t="s">
        <v>19</v>
      </c>
      <c r="F425" s="309">
        <v>1.2</v>
      </c>
      <c r="G425" s="40"/>
      <c r="H425" s="46"/>
    </row>
    <row r="426" s="2" customFormat="1" ht="16.8" customHeight="1">
      <c r="A426" s="40"/>
      <c r="B426" s="46"/>
      <c r="C426" s="310" t="s">
        <v>6200</v>
      </c>
      <c r="D426" s="310" t="s">
        <v>6546</v>
      </c>
      <c r="E426" s="19" t="s">
        <v>19</v>
      </c>
      <c r="F426" s="311">
        <v>1.2</v>
      </c>
      <c r="G426" s="40"/>
      <c r="H426" s="46"/>
    </row>
    <row r="427" s="2" customFormat="1" ht="16.8" customHeight="1">
      <c r="A427" s="40"/>
      <c r="B427" s="46"/>
      <c r="C427" s="312" t="s">
        <v>7450</v>
      </c>
      <c r="D427" s="40"/>
      <c r="E427" s="40"/>
      <c r="F427" s="40"/>
      <c r="G427" s="40"/>
      <c r="H427" s="46"/>
    </row>
    <row r="428" s="2" customFormat="1" ht="16.8" customHeight="1">
      <c r="A428" s="40"/>
      <c r="B428" s="46"/>
      <c r="C428" s="310" t="s">
        <v>6539</v>
      </c>
      <c r="D428" s="310" t="s">
        <v>6540</v>
      </c>
      <c r="E428" s="19" t="s">
        <v>6269</v>
      </c>
      <c r="F428" s="311">
        <v>5.7000000000000002</v>
      </c>
      <c r="G428" s="40"/>
      <c r="H428" s="46"/>
    </row>
    <row r="429" s="2" customFormat="1" ht="16.8" customHeight="1">
      <c r="A429" s="40"/>
      <c r="B429" s="46"/>
      <c r="C429" s="306" t="s">
        <v>6202</v>
      </c>
      <c r="D429" s="307" t="s">
        <v>6202</v>
      </c>
      <c r="E429" s="308" t="s">
        <v>19</v>
      </c>
      <c r="F429" s="309">
        <v>137</v>
      </c>
      <c r="G429" s="40"/>
      <c r="H429" s="46"/>
    </row>
    <row r="430" s="2" customFormat="1" ht="16.8" customHeight="1">
      <c r="A430" s="40"/>
      <c r="B430" s="46"/>
      <c r="C430" s="310" t="s">
        <v>6202</v>
      </c>
      <c r="D430" s="310" t="s">
        <v>6250</v>
      </c>
      <c r="E430" s="19" t="s">
        <v>19</v>
      </c>
      <c r="F430" s="311">
        <v>137</v>
      </c>
      <c r="G430" s="40"/>
      <c r="H430" s="46"/>
    </row>
    <row r="431" s="2" customFormat="1" ht="16.8" customHeight="1">
      <c r="A431" s="40"/>
      <c r="B431" s="46"/>
      <c r="C431" s="312" t="s">
        <v>7450</v>
      </c>
      <c r="D431" s="40"/>
      <c r="E431" s="40"/>
      <c r="F431" s="40"/>
      <c r="G431" s="40"/>
      <c r="H431" s="46"/>
    </row>
    <row r="432" s="2" customFormat="1" ht="16.8" customHeight="1">
      <c r="A432" s="40"/>
      <c r="B432" s="46"/>
      <c r="C432" s="310" t="s">
        <v>6243</v>
      </c>
      <c r="D432" s="310" t="s">
        <v>6244</v>
      </c>
      <c r="E432" s="19" t="s">
        <v>395</v>
      </c>
      <c r="F432" s="311">
        <v>186</v>
      </c>
      <c r="G432" s="40"/>
      <c r="H432" s="46"/>
    </row>
    <row r="433" s="2" customFormat="1" ht="16.8" customHeight="1">
      <c r="A433" s="40"/>
      <c r="B433" s="46"/>
      <c r="C433" s="306" t="s">
        <v>6283</v>
      </c>
      <c r="D433" s="307" t="s">
        <v>6283</v>
      </c>
      <c r="E433" s="308" t="s">
        <v>19</v>
      </c>
      <c r="F433" s="309">
        <v>61.75</v>
      </c>
      <c r="G433" s="40"/>
      <c r="H433" s="46"/>
    </row>
    <row r="434" s="2" customFormat="1" ht="16.8" customHeight="1">
      <c r="A434" s="40"/>
      <c r="B434" s="46"/>
      <c r="C434" s="310" t="s">
        <v>6283</v>
      </c>
      <c r="D434" s="310" t="s">
        <v>6284</v>
      </c>
      <c r="E434" s="19" t="s">
        <v>19</v>
      </c>
      <c r="F434" s="311">
        <v>61.75</v>
      </c>
      <c r="G434" s="40"/>
      <c r="H434" s="46"/>
    </row>
    <row r="435" s="2" customFormat="1" ht="16.8" customHeight="1">
      <c r="A435" s="40"/>
      <c r="B435" s="46"/>
      <c r="C435" s="306" t="s">
        <v>6203</v>
      </c>
      <c r="D435" s="307" t="s">
        <v>6203</v>
      </c>
      <c r="E435" s="308" t="s">
        <v>19</v>
      </c>
      <c r="F435" s="309">
        <v>294</v>
      </c>
      <c r="G435" s="40"/>
      <c r="H435" s="46"/>
    </row>
    <row r="436" s="2" customFormat="1" ht="16.8" customHeight="1">
      <c r="A436" s="40"/>
      <c r="B436" s="46"/>
      <c r="C436" s="310" t="s">
        <v>6203</v>
      </c>
      <c r="D436" s="310" t="s">
        <v>6298</v>
      </c>
      <c r="E436" s="19" t="s">
        <v>19</v>
      </c>
      <c r="F436" s="311">
        <v>294</v>
      </c>
      <c r="G436" s="40"/>
      <c r="H436" s="46"/>
    </row>
    <row r="437" s="2" customFormat="1" ht="16.8" customHeight="1">
      <c r="A437" s="40"/>
      <c r="B437" s="46"/>
      <c r="C437" s="312" t="s">
        <v>7450</v>
      </c>
      <c r="D437" s="40"/>
      <c r="E437" s="40"/>
      <c r="F437" s="40"/>
      <c r="G437" s="40"/>
      <c r="H437" s="46"/>
    </row>
    <row r="438" s="2" customFormat="1" ht="16.8" customHeight="1">
      <c r="A438" s="40"/>
      <c r="B438" s="46"/>
      <c r="C438" s="310" t="s">
        <v>6290</v>
      </c>
      <c r="D438" s="310" t="s">
        <v>6291</v>
      </c>
      <c r="E438" s="19" t="s">
        <v>6269</v>
      </c>
      <c r="F438" s="311">
        <v>197.12000000000001</v>
      </c>
      <c r="G438" s="40"/>
      <c r="H438" s="46"/>
    </row>
    <row r="439" s="2" customFormat="1" ht="16.8" customHeight="1">
      <c r="A439" s="40"/>
      <c r="B439" s="46"/>
      <c r="C439" s="306" t="s">
        <v>6205</v>
      </c>
      <c r="D439" s="307" t="s">
        <v>6205</v>
      </c>
      <c r="E439" s="308" t="s">
        <v>19</v>
      </c>
      <c r="F439" s="309">
        <v>58</v>
      </c>
      <c r="G439" s="40"/>
      <c r="H439" s="46"/>
    </row>
    <row r="440" s="2" customFormat="1" ht="16.8" customHeight="1">
      <c r="A440" s="40"/>
      <c r="B440" s="46"/>
      <c r="C440" s="310" t="s">
        <v>6205</v>
      </c>
      <c r="D440" s="310" t="s">
        <v>6343</v>
      </c>
      <c r="E440" s="19" t="s">
        <v>19</v>
      </c>
      <c r="F440" s="311">
        <v>58</v>
      </c>
      <c r="G440" s="40"/>
      <c r="H440" s="46"/>
    </row>
    <row r="441" s="2" customFormat="1" ht="16.8" customHeight="1">
      <c r="A441" s="40"/>
      <c r="B441" s="46"/>
      <c r="C441" s="312" t="s">
        <v>7450</v>
      </c>
      <c r="D441" s="40"/>
      <c r="E441" s="40"/>
      <c r="F441" s="40"/>
      <c r="G441" s="40"/>
      <c r="H441" s="46"/>
    </row>
    <row r="442" s="2" customFormat="1" ht="16.8" customHeight="1">
      <c r="A442" s="40"/>
      <c r="B442" s="46"/>
      <c r="C442" s="310" t="s">
        <v>6337</v>
      </c>
      <c r="D442" s="310" t="s">
        <v>6338</v>
      </c>
      <c r="E442" s="19" t="s">
        <v>267</v>
      </c>
      <c r="F442" s="311">
        <v>256.80000000000001</v>
      </c>
      <c r="G442" s="40"/>
      <c r="H442" s="46"/>
    </row>
    <row r="443" s="2" customFormat="1" ht="16.8" customHeight="1">
      <c r="A443" s="40"/>
      <c r="B443" s="46"/>
      <c r="C443" s="306" t="s">
        <v>6372</v>
      </c>
      <c r="D443" s="307" t="s">
        <v>6372</v>
      </c>
      <c r="E443" s="308" t="s">
        <v>19</v>
      </c>
      <c r="F443" s="309">
        <v>194</v>
      </c>
      <c r="G443" s="40"/>
      <c r="H443" s="46"/>
    </row>
    <row r="444" s="2" customFormat="1" ht="16.8" customHeight="1">
      <c r="A444" s="40"/>
      <c r="B444" s="46"/>
      <c r="C444" s="310" t="s">
        <v>6372</v>
      </c>
      <c r="D444" s="310" t="s">
        <v>6373</v>
      </c>
      <c r="E444" s="19" t="s">
        <v>19</v>
      </c>
      <c r="F444" s="311">
        <v>194</v>
      </c>
      <c r="G444" s="40"/>
      <c r="H444" s="46"/>
    </row>
    <row r="445" s="2" customFormat="1" ht="16.8" customHeight="1">
      <c r="A445" s="40"/>
      <c r="B445" s="46"/>
      <c r="C445" s="306" t="s">
        <v>6400</v>
      </c>
      <c r="D445" s="307" t="s">
        <v>6400</v>
      </c>
      <c r="E445" s="308" t="s">
        <v>19</v>
      </c>
      <c r="F445" s="309">
        <v>166.5</v>
      </c>
      <c r="G445" s="40"/>
      <c r="H445" s="46"/>
    </row>
    <row r="446" s="2" customFormat="1" ht="16.8" customHeight="1">
      <c r="A446" s="40"/>
      <c r="B446" s="46"/>
      <c r="C446" s="310" t="s">
        <v>6400</v>
      </c>
      <c r="D446" s="310" t="s">
        <v>6401</v>
      </c>
      <c r="E446" s="19" t="s">
        <v>19</v>
      </c>
      <c r="F446" s="311">
        <v>166.5</v>
      </c>
      <c r="G446" s="40"/>
      <c r="H446" s="46"/>
    </row>
    <row r="447" s="2" customFormat="1" ht="16.8" customHeight="1">
      <c r="A447" s="40"/>
      <c r="B447" s="46"/>
      <c r="C447" s="306" t="s">
        <v>6206</v>
      </c>
      <c r="D447" s="307" t="s">
        <v>6206</v>
      </c>
      <c r="E447" s="308" t="s">
        <v>19</v>
      </c>
      <c r="F447" s="309">
        <v>58</v>
      </c>
      <c r="G447" s="40"/>
      <c r="H447" s="46"/>
    </row>
    <row r="448" s="2" customFormat="1" ht="16.8" customHeight="1">
      <c r="A448" s="40"/>
      <c r="B448" s="46"/>
      <c r="C448" s="310" t="s">
        <v>6206</v>
      </c>
      <c r="D448" s="310" t="s">
        <v>6416</v>
      </c>
      <c r="E448" s="19" t="s">
        <v>19</v>
      </c>
      <c r="F448" s="311">
        <v>58</v>
      </c>
      <c r="G448" s="40"/>
      <c r="H448" s="46"/>
    </row>
    <row r="449" s="2" customFormat="1" ht="16.8" customHeight="1">
      <c r="A449" s="40"/>
      <c r="B449" s="46"/>
      <c r="C449" s="312" t="s">
        <v>7450</v>
      </c>
      <c r="D449" s="40"/>
      <c r="E449" s="40"/>
      <c r="F449" s="40"/>
      <c r="G449" s="40"/>
      <c r="H449" s="46"/>
    </row>
    <row r="450" s="2" customFormat="1" ht="16.8" customHeight="1">
      <c r="A450" s="40"/>
      <c r="B450" s="46"/>
      <c r="C450" s="310" t="s">
        <v>6408</v>
      </c>
      <c r="D450" s="310" t="s">
        <v>6409</v>
      </c>
      <c r="E450" s="19" t="s">
        <v>267</v>
      </c>
      <c r="F450" s="311">
        <v>250</v>
      </c>
      <c r="G450" s="40"/>
      <c r="H450" s="46"/>
    </row>
    <row r="451" s="2" customFormat="1" ht="16.8" customHeight="1">
      <c r="A451" s="40"/>
      <c r="B451" s="46"/>
      <c r="C451" s="306" t="s">
        <v>6521</v>
      </c>
      <c r="D451" s="307" t="s">
        <v>6521</v>
      </c>
      <c r="E451" s="308" t="s">
        <v>19</v>
      </c>
      <c r="F451" s="309">
        <v>137</v>
      </c>
      <c r="G451" s="40"/>
      <c r="H451" s="46"/>
    </row>
    <row r="452" s="2" customFormat="1" ht="16.8" customHeight="1">
      <c r="A452" s="40"/>
      <c r="B452" s="46"/>
      <c r="C452" s="310" t="s">
        <v>6521</v>
      </c>
      <c r="D452" s="310" t="s">
        <v>6522</v>
      </c>
      <c r="E452" s="19" t="s">
        <v>19</v>
      </c>
      <c r="F452" s="311">
        <v>137</v>
      </c>
      <c r="G452" s="40"/>
      <c r="H452" s="46"/>
    </row>
    <row r="453" s="2" customFormat="1" ht="16.8" customHeight="1">
      <c r="A453" s="40"/>
      <c r="B453" s="46"/>
      <c r="C453" s="306" t="s">
        <v>6547</v>
      </c>
      <c r="D453" s="307" t="s">
        <v>6547</v>
      </c>
      <c r="E453" s="308" t="s">
        <v>19</v>
      </c>
      <c r="F453" s="309">
        <v>5.7000000000000002</v>
      </c>
      <c r="G453" s="40"/>
      <c r="H453" s="46"/>
    </row>
    <row r="454" s="2" customFormat="1" ht="16.8" customHeight="1">
      <c r="A454" s="40"/>
      <c r="B454" s="46"/>
      <c r="C454" s="310" t="s">
        <v>6547</v>
      </c>
      <c r="D454" s="310" t="s">
        <v>6548</v>
      </c>
      <c r="E454" s="19" t="s">
        <v>19</v>
      </c>
      <c r="F454" s="311">
        <v>5.7000000000000002</v>
      </c>
      <c r="G454" s="40"/>
      <c r="H454" s="46"/>
    </row>
    <row r="455" s="2" customFormat="1" ht="16.8" customHeight="1">
      <c r="A455" s="40"/>
      <c r="B455" s="46"/>
      <c r="C455" s="306" t="s">
        <v>6251</v>
      </c>
      <c r="D455" s="307" t="s">
        <v>6251</v>
      </c>
      <c r="E455" s="308" t="s">
        <v>19</v>
      </c>
      <c r="F455" s="309">
        <v>186</v>
      </c>
      <c r="G455" s="40"/>
      <c r="H455" s="46"/>
    </row>
    <row r="456" s="2" customFormat="1" ht="16.8" customHeight="1">
      <c r="A456" s="40"/>
      <c r="B456" s="46"/>
      <c r="C456" s="310" t="s">
        <v>6251</v>
      </c>
      <c r="D456" s="310" t="s">
        <v>6252</v>
      </c>
      <c r="E456" s="19" t="s">
        <v>19</v>
      </c>
      <c r="F456" s="311">
        <v>186</v>
      </c>
      <c r="G456" s="40"/>
      <c r="H456" s="46"/>
    </row>
    <row r="457" s="2" customFormat="1" ht="16.8" customHeight="1">
      <c r="A457" s="40"/>
      <c r="B457" s="46"/>
      <c r="C457" s="306" t="s">
        <v>6299</v>
      </c>
      <c r="D457" s="307" t="s">
        <v>6299</v>
      </c>
      <c r="E457" s="308" t="s">
        <v>19</v>
      </c>
      <c r="F457" s="309">
        <v>492.80000000000001</v>
      </c>
      <c r="G457" s="40"/>
      <c r="H457" s="46"/>
    </row>
    <row r="458" s="2" customFormat="1" ht="16.8" customHeight="1">
      <c r="A458" s="40"/>
      <c r="B458" s="46"/>
      <c r="C458" s="310" t="s">
        <v>6299</v>
      </c>
      <c r="D458" s="310" t="s">
        <v>6300</v>
      </c>
      <c r="E458" s="19" t="s">
        <v>19</v>
      </c>
      <c r="F458" s="311">
        <v>492.80000000000001</v>
      </c>
      <c r="G458" s="40"/>
      <c r="H458" s="46"/>
    </row>
    <row r="459" s="2" customFormat="1" ht="16.8" customHeight="1">
      <c r="A459" s="40"/>
      <c r="B459" s="46"/>
      <c r="C459" s="306" t="s">
        <v>6344</v>
      </c>
      <c r="D459" s="307" t="s">
        <v>6344</v>
      </c>
      <c r="E459" s="308" t="s">
        <v>19</v>
      </c>
      <c r="F459" s="309">
        <v>256.80000000000001</v>
      </c>
      <c r="G459" s="40"/>
      <c r="H459" s="46"/>
    </row>
    <row r="460" s="2" customFormat="1" ht="16.8" customHeight="1">
      <c r="A460" s="40"/>
      <c r="B460" s="46"/>
      <c r="C460" s="310" t="s">
        <v>6344</v>
      </c>
      <c r="D460" s="310" t="s">
        <v>6345</v>
      </c>
      <c r="E460" s="19" t="s">
        <v>19</v>
      </c>
      <c r="F460" s="311">
        <v>256.80000000000001</v>
      </c>
      <c r="G460" s="40"/>
      <c r="H460" s="46"/>
    </row>
    <row r="461" s="2" customFormat="1" ht="16.8" customHeight="1">
      <c r="A461" s="40"/>
      <c r="B461" s="46"/>
      <c r="C461" s="306" t="s">
        <v>6417</v>
      </c>
      <c r="D461" s="307" t="s">
        <v>6417</v>
      </c>
      <c r="E461" s="308" t="s">
        <v>19</v>
      </c>
      <c r="F461" s="309">
        <v>250</v>
      </c>
      <c r="G461" s="40"/>
      <c r="H461" s="46"/>
    </row>
    <row r="462" s="2" customFormat="1" ht="16.8" customHeight="1">
      <c r="A462" s="40"/>
      <c r="B462" s="46"/>
      <c r="C462" s="310" t="s">
        <v>6417</v>
      </c>
      <c r="D462" s="310" t="s">
        <v>6418</v>
      </c>
      <c r="E462" s="19" t="s">
        <v>19</v>
      </c>
      <c r="F462" s="311">
        <v>250</v>
      </c>
      <c r="G462" s="40"/>
      <c r="H462" s="46"/>
    </row>
    <row r="463" s="2" customFormat="1" ht="16.8" customHeight="1">
      <c r="A463" s="40"/>
      <c r="B463" s="46"/>
      <c r="C463" s="306" t="s">
        <v>6301</v>
      </c>
      <c r="D463" s="307" t="s">
        <v>6301</v>
      </c>
      <c r="E463" s="308" t="s">
        <v>19</v>
      </c>
      <c r="F463" s="309">
        <v>197.12000000000001</v>
      </c>
      <c r="G463" s="40"/>
      <c r="H463" s="46"/>
    </row>
    <row r="464" s="2" customFormat="1" ht="16.8" customHeight="1">
      <c r="A464" s="40"/>
      <c r="B464" s="46"/>
      <c r="C464" s="310" t="s">
        <v>6301</v>
      </c>
      <c r="D464" s="310" t="s">
        <v>6302</v>
      </c>
      <c r="E464" s="19" t="s">
        <v>19</v>
      </c>
      <c r="F464" s="311">
        <v>197.12000000000001</v>
      </c>
      <c r="G464" s="40"/>
      <c r="H464" s="46"/>
    </row>
    <row r="465" s="2" customFormat="1" ht="7.44" customHeight="1">
      <c r="A465" s="40"/>
      <c r="B465" s="170"/>
      <c r="C465" s="171"/>
      <c r="D465" s="171"/>
      <c r="E465" s="171"/>
      <c r="F465" s="171"/>
      <c r="G465" s="171"/>
      <c r="H465" s="46"/>
    </row>
    <row r="466" s="2" customFormat="1">
      <c r="A466" s="40"/>
      <c r="B466" s="40"/>
      <c r="C466" s="40"/>
      <c r="D466" s="40"/>
      <c r="E466" s="40"/>
      <c r="F466" s="40"/>
      <c r="G466" s="40"/>
      <c r="H466" s="40"/>
    </row>
  </sheetData>
  <sheetProtection sheet="1" formatColumns="0" formatRows="0" objects="1" scenarios="1" spinCount="100000" saltValue="elnrwXqJaR/am0oNcZSEgmzcxRa14R12jscTFFC17Y0Wh64VILuYvkCUSn74mSYIto/dgCtvnms++0tzJGpyOA==" hashValue="cfWygybDIKRC3vhnTND/aUq/LcW//0pD02jeb7OjMYTvyioGuSLUp6/+cJvtNY+WcNq4dSk1fLLjWCAPazHKug==" algorithmName="SHA-512" password="B0A8"/>
  <mergeCells count="2">
    <mergeCell ref="D5:F5"/>
    <mergeCell ref="D6:F6"/>
  </mergeCells>
  <pageSetup paperSize="9" orientation="landscape" blackAndWhite="1" fitToHeight="100"/>
  <headerFooter>
    <oddFooter>&amp;CStrana &amp;P z &amp;N</oddFooter>
  </headerFooter>
  <drawing r:id="rId1"/>
</worksheet>
</file>

<file path=xl/worksheets/sheet26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zoomScale="110" zoomScaleNormal="110" zoomScaleSheetLayoutView="60" zoomScalePageLayoutView="100" workbookViewId="0"/>
  </sheetViews>
  <cols>
    <col min="1" max="1" width="8.332031" style="313" customWidth="1"/>
    <col min="2" max="2" width="1.667969" style="313" customWidth="1"/>
    <col min="3" max="4" width="5" style="313" customWidth="1"/>
    <col min="5" max="5" width="11.66016" style="313" customWidth="1"/>
    <col min="6" max="6" width="9.160156" style="313" customWidth="1"/>
    <col min="7" max="7" width="5" style="313" customWidth="1"/>
    <col min="8" max="8" width="77.83203" style="313" customWidth="1"/>
    <col min="9" max="10" width="20" style="313" customWidth="1"/>
    <col min="11" max="11" width="1.667969" style="313" customWidth="1"/>
  </cols>
  <sheetData>
    <row r="1" s="1" customFormat="1" ht="37.5" customHeight="1"/>
    <row r="2" s="1" customFormat="1" ht="7.5" customHeight="1">
      <c r="B2" s="314"/>
      <c r="C2" s="315"/>
      <c r="D2" s="315"/>
      <c r="E2" s="315"/>
      <c r="F2" s="315"/>
      <c r="G2" s="315"/>
      <c r="H2" s="315"/>
      <c r="I2" s="315"/>
      <c r="J2" s="315"/>
      <c r="K2" s="316"/>
    </row>
    <row r="3" s="17" customFormat="1" ht="45" customHeight="1">
      <c r="B3" s="317"/>
      <c r="C3" s="318" t="s">
        <v>7510</v>
      </c>
      <c r="D3" s="318"/>
      <c r="E3" s="318"/>
      <c r="F3" s="318"/>
      <c r="G3" s="318"/>
      <c r="H3" s="318"/>
      <c r="I3" s="318"/>
      <c r="J3" s="318"/>
      <c r="K3" s="319"/>
    </row>
    <row r="4" s="1" customFormat="1" ht="25.5" customHeight="1">
      <c r="B4" s="320"/>
      <c r="C4" s="321" t="s">
        <v>7511</v>
      </c>
      <c r="D4" s="321"/>
      <c r="E4" s="321"/>
      <c r="F4" s="321"/>
      <c r="G4" s="321"/>
      <c r="H4" s="321"/>
      <c r="I4" s="321"/>
      <c r="J4" s="321"/>
      <c r="K4" s="322"/>
    </row>
    <row r="5" s="1" customFormat="1" ht="5.25" customHeight="1">
      <c r="B5" s="320"/>
      <c r="C5" s="323"/>
      <c r="D5" s="323"/>
      <c r="E5" s="323"/>
      <c r="F5" s="323"/>
      <c r="G5" s="323"/>
      <c r="H5" s="323"/>
      <c r="I5" s="323"/>
      <c r="J5" s="323"/>
      <c r="K5" s="322"/>
    </row>
    <row r="6" s="1" customFormat="1" ht="15" customHeight="1">
      <c r="B6" s="320"/>
      <c r="C6" s="324" t="s">
        <v>7512</v>
      </c>
      <c r="D6" s="324"/>
      <c r="E6" s="324"/>
      <c r="F6" s="324"/>
      <c r="G6" s="324"/>
      <c r="H6" s="324"/>
      <c r="I6" s="324"/>
      <c r="J6" s="324"/>
      <c r="K6" s="322"/>
    </row>
    <row r="7" s="1" customFormat="1" ht="15" customHeight="1">
      <c r="B7" s="325"/>
      <c r="C7" s="324" t="s">
        <v>7513</v>
      </c>
      <c r="D7" s="324"/>
      <c r="E7" s="324"/>
      <c r="F7" s="324"/>
      <c r="G7" s="324"/>
      <c r="H7" s="324"/>
      <c r="I7" s="324"/>
      <c r="J7" s="324"/>
      <c r="K7" s="322"/>
    </row>
    <row r="8" s="1" customFormat="1" ht="12.75" customHeight="1">
      <c r="B8" s="325"/>
      <c r="C8" s="324"/>
      <c r="D8" s="324"/>
      <c r="E8" s="324"/>
      <c r="F8" s="324"/>
      <c r="G8" s="324"/>
      <c r="H8" s="324"/>
      <c r="I8" s="324"/>
      <c r="J8" s="324"/>
      <c r="K8" s="322"/>
    </row>
    <row r="9" s="1" customFormat="1" ht="15" customHeight="1">
      <c r="B9" s="325"/>
      <c r="C9" s="324" t="s">
        <v>7514</v>
      </c>
      <c r="D9" s="324"/>
      <c r="E9" s="324"/>
      <c r="F9" s="324"/>
      <c r="G9" s="324"/>
      <c r="H9" s="324"/>
      <c r="I9" s="324"/>
      <c r="J9" s="324"/>
      <c r="K9" s="322"/>
    </row>
    <row r="10" s="1" customFormat="1" ht="15" customHeight="1">
      <c r="B10" s="325"/>
      <c r="C10" s="324"/>
      <c r="D10" s="324" t="s">
        <v>7515</v>
      </c>
      <c r="E10" s="324"/>
      <c r="F10" s="324"/>
      <c r="G10" s="324"/>
      <c r="H10" s="324"/>
      <c r="I10" s="324"/>
      <c r="J10" s="324"/>
      <c r="K10" s="322"/>
    </row>
    <row r="11" s="1" customFormat="1" ht="15" customHeight="1">
      <c r="B11" s="325"/>
      <c r="C11" s="326"/>
      <c r="D11" s="324" t="s">
        <v>7516</v>
      </c>
      <c r="E11" s="324"/>
      <c r="F11" s="324"/>
      <c r="G11" s="324"/>
      <c r="H11" s="324"/>
      <c r="I11" s="324"/>
      <c r="J11" s="324"/>
      <c r="K11" s="322"/>
    </row>
    <row r="12" s="1" customFormat="1" ht="15" customHeight="1">
      <c r="B12" s="325"/>
      <c r="C12" s="326"/>
      <c r="D12" s="324"/>
      <c r="E12" s="324"/>
      <c r="F12" s="324"/>
      <c r="G12" s="324"/>
      <c r="H12" s="324"/>
      <c r="I12" s="324"/>
      <c r="J12" s="324"/>
      <c r="K12" s="322"/>
    </row>
    <row r="13" s="1" customFormat="1" ht="15" customHeight="1">
      <c r="B13" s="325"/>
      <c r="C13" s="326"/>
      <c r="D13" s="327" t="s">
        <v>7517</v>
      </c>
      <c r="E13" s="324"/>
      <c r="F13" s="324"/>
      <c r="G13" s="324"/>
      <c r="H13" s="324"/>
      <c r="I13" s="324"/>
      <c r="J13" s="324"/>
      <c r="K13" s="322"/>
    </row>
    <row r="14" s="1" customFormat="1" ht="12.75" customHeight="1">
      <c r="B14" s="325"/>
      <c r="C14" s="326"/>
      <c r="D14" s="326"/>
      <c r="E14" s="326"/>
      <c r="F14" s="326"/>
      <c r="G14" s="326"/>
      <c r="H14" s="326"/>
      <c r="I14" s="326"/>
      <c r="J14" s="326"/>
      <c r="K14" s="322"/>
    </row>
    <row r="15" s="1" customFormat="1" ht="15" customHeight="1">
      <c r="B15" s="325"/>
      <c r="C15" s="326"/>
      <c r="D15" s="324" t="s">
        <v>7518</v>
      </c>
      <c r="E15" s="324"/>
      <c r="F15" s="324"/>
      <c r="G15" s="324"/>
      <c r="H15" s="324"/>
      <c r="I15" s="324"/>
      <c r="J15" s="324"/>
      <c r="K15" s="322"/>
    </row>
    <row r="16" s="1" customFormat="1" ht="15" customHeight="1">
      <c r="B16" s="325"/>
      <c r="C16" s="326"/>
      <c r="D16" s="324" t="s">
        <v>7519</v>
      </c>
      <c r="E16" s="324"/>
      <c r="F16" s="324"/>
      <c r="G16" s="324"/>
      <c r="H16" s="324"/>
      <c r="I16" s="324"/>
      <c r="J16" s="324"/>
      <c r="K16" s="322"/>
    </row>
    <row r="17" s="1" customFormat="1" ht="15" customHeight="1">
      <c r="B17" s="325"/>
      <c r="C17" s="326"/>
      <c r="D17" s="324" t="s">
        <v>7520</v>
      </c>
      <c r="E17" s="324"/>
      <c r="F17" s="324"/>
      <c r="G17" s="324"/>
      <c r="H17" s="324"/>
      <c r="I17" s="324"/>
      <c r="J17" s="324"/>
      <c r="K17" s="322"/>
    </row>
    <row r="18" s="1" customFormat="1" ht="15" customHeight="1">
      <c r="B18" s="325"/>
      <c r="C18" s="326"/>
      <c r="D18" s="326"/>
      <c r="E18" s="328" t="s">
        <v>82</v>
      </c>
      <c r="F18" s="324" t="s">
        <v>7521</v>
      </c>
      <c r="G18" s="324"/>
      <c r="H18" s="324"/>
      <c r="I18" s="324"/>
      <c r="J18" s="324"/>
      <c r="K18" s="322"/>
    </row>
    <row r="19" s="1" customFormat="1" ht="15" customHeight="1">
      <c r="B19" s="325"/>
      <c r="C19" s="326"/>
      <c r="D19" s="326"/>
      <c r="E19" s="328" t="s">
        <v>7522</v>
      </c>
      <c r="F19" s="324" t="s">
        <v>7523</v>
      </c>
      <c r="G19" s="324"/>
      <c r="H19" s="324"/>
      <c r="I19" s="324"/>
      <c r="J19" s="324"/>
      <c r="K19" s="322"/>
    </row>
    <row r="20" s="1" customFormat="1" ht="15" customHeight="1">
      <c r="B20" s="325"/>
      <c r="C20" s="326"/>
      <c r="D20" s="326"/>
      <c r="E20" s="328" t="s">
        <v>7524</v>
      </c>
      <c r="F20" s="324" t="s">
        <v>7525</v>
      </c>
      <c r="G20" s="324"/>
      <c r="H20" s="324"/>
      <c r="I20" s="324"/>
      <c r="J20" s="324"/>
      <c r="K20" s="322"/>
    </row>
    <row r="21" s="1" customFormat="1" ht="15" customHeight="1">
      <c r="B21" s="325"/>
      <c r="C21" s="326"/>
      <c r="D21" s="326"/>
      <c r="E21" s="328" t="s">
        <v>165</v>
      </c>
      <c r="F21" s="324" t="s">
        <v>7526</v>
      </c>
      <c r="G21" s="324"/>
      <c r="H21" s="324"/>
      <c r="I21" s="324"/>
      <c r="J21" s="324"/>
      <c r="K21" s="322"/>
    </row>
    <row r="22" s="1" customFormat="1" ht="15" customHeight="1">
      <c r="B22" s="325"/>
      <c r="C22" s="326"/>
      <c r="D22" s="326"/>
      <c r="E22" s="328" t="s">
        <v>4105</v>
      </c>
      <c r="F22" s="324" t="s">
        <v>4106</v>
      </c>
      <c r="G22" s="324"/>
      <c r="H22" s="324"/>
      <c r="I22" s="324"/>
      <c r="J22" s="324"/>
      <c r="K22" s="322"/>
    </row>
    <row r="23" s="1" customFormat="1" ht="15" customHeight="1">
      <c r="B23" s="325"/>
      <c r="C23" s="326"/>
      <c r="D23" s="326"/>
      <c r="E23" s="328" t="s">
        <v>89</v>
      </c>
      <c r="F23" s="324" t="s">
        <v>7527</v>
      </c>
      <c r="G23" s="324"/>
      <c r="H23" s="324"/>
      <c r="I23" s="324"/>
      <c r="J23" s="324"/>
      <c r="K23" s="322"/>
    </row>
    <row r="24" s="1" customFormat="1" ht="12.75" customHeight="1">
      <c r="B24" s="325"/>
      <c r="C24" s="326"/>
      <c r="D24" s="326"/>
      <c r="E24" s="326"/>
      <c r="F24" s="326"/>
      <c r="G24" s="326"/>
      <c r="H24" s="326"/>
      <c r="I24" s="326"/>
      <c r="J24" s="326"/>
      <c r="K24" s="322"/>
    </row>
    <row r="25" s="1" customFormat="1" ht="15" customHeight="1">
      <c r="B25" s="325"/>
      <c r="C25" s="324" t="s">
        <v>7528</v>
      </c>
      <c r="D25" s="324"/>
      <c r="E25" s="324"/>
      <c r="F25" s="324"/>
      <c r="G25" s="324"/>
      <c r="H25" s="324"/>
      <c r="I25" s="324"/>
      <c r="J25" s="324"/>
      <c r="K25" s="322"/>
    </row>
    <row r="26" s="1" customFormat="1" ht="15" customHeight="1">
      <c r="B26" s="325"/>
      <c r="C26" s="324" t="s">
        <v>7529</v>
      </c>
      <c r="D26" s="324"/>
      <c r="E26" s="324"/>
      <c r="F26" s="324"/>
      <c r="G26" s="324"/>
      <c r="H26" s="324"/>
      <c r="I26" s="324"/>
      <c r="J26" s="324"/>
      <c r="K26" s="322"/>
    </row>
    <row r="27" s="1" customFormat="1" ht="15" customHeight="1">
      <c r="B27" s="325"/>
      <c r="C27" s="324"/>
      <c r="D27" s="324" t="s">
        <v>7530</v>
      </c>
      <c r="E27" s="324"/>
      <c r="F27" s="324"/>
      <c r="G27" s="324"/>
      <c r="H27" s="324"/>
      <c r="I27" s="324"/>
      <c r="J27" s="324"/>
      <c r="K27" s="322"/>
    </row>
    <row r="28" s="1" customFormat="1" ht="15" customHeight="1">
      <c r="B28" s="325"/>
      <c r="C28" s="326"/>
      <c r="D28" s="324" t="s">
        <v>7531</v>
      </c>
      <c r="E28" s="324"/>
      <c r="F28" s="324"/>
      <c r="G28" s="324"/>
      <c r="H28" s="324"/>
      <c r="I28" s="324"/>
      <c r="J28" s="324"/>
      <c r="K28" s="322"/>
    </row>
    <row r="29" s="1" customFormat="1" ht="12.75" customHeight="1">
      <c r="B29" s="325"/>
      <c r="C29" s="326"/>
      <c r="D29" s="326"/>
      <c r="E29" s="326"/>
      <c r="F29" s="326"/>
      <c r="G29" s="326"/>
      <c r="H29" s="326"/>
      <c r="I29" s="326"/>
      <c r="J29" s="326"/>
      <c r="K29" s="322"/>
    </row>
    <row r="30" s="1" customFormat="1" ht="15" customHeight="1">
      <c r="B30" s="325"/>
      <c r="C30" s="326"/>
      <c r="D30" s="324" t="s">
        <v>7532</v>
      </c>
      <c r="E30" s="324"/>
      <c r="F30" s="324"/>
      <c r="G30" s="324"/>
      <c r="H30" s="324"/>
      <c r="I30" s="324"/>
      <c r="J30" s="324"/>
      <c r="K30" s="322"/>
    </row>
    <row r="31" s="1" customFormat="1" ht="15" customHeight="1">
      <c r="B31" s="325"/>
      <c r="C31" s="326"/>
      <c r="D31" s="324" t="s">
        <v>7533</v>
      </c>
      <c r="E31" s="324"/>
      <c r="F31" s="324"/>
      <c r="G31" s="324"/>
      <c r="H31" s="324"/>
      <c r="I31" s="324"/>
      <c r="J31" s="324"/>
      <c r="K31" s="322"/>
    </row>
    <row r="32" s="1" customFormat="1" ht="12.75" customHeight="1">
      <c r="B32" s="325"/>
      <c r="C32" s="326"/>
      <c r="D32" s="326"/>
      <c r="E32" s="326"/>
      <c r="F32" s="326"/>
      <c r="G32" s="326"/>
      <c r="H32" s="326"/>
      <c r="I32" s="326"/>
      <c r="J32" s="326"/>
      <c r="K32" s="322"/>
    </row>
    <row r="33" s="1" customFormat="1" ht="15" customHeight="1">
      <c r="B33" s="325"/>
      <c r="C33" s="326"/>
      <c r="D33" s="324" t="s">
        <v>7534</v>
      </c>
      <c r="E33" s="324"/>
      <c r="F33" s="324"/>
      <c r="G33" s="324"/>
      <c r="H33" s="324"/>
      <c r="I33" s="324"/>
      <c r="J33" s="324"/>
      <c r="K33" s="322"/>
    </row>
    <row r="34" s="1" customFormat="1" ht="15" customHeight="1">
      <c r="B34" s="325"/>
      <c r="C34" s="326"/>
      <c r="D34" s="324" t="s">
        <v>7535</v>
      </c>
      <c r="E34" s="324"/>
      <c r="F34" s="324"/>
      <c r="G34" s="324"/>
      <c r="H34" s="324"/>
      <c r="I34" s="324"/>
      <c r="J34" s="324"/>
      <c r="K34" s="322"/>
    </row>
    <row r="35" s="1" customFormat="1" ht="15" customHeight="1">
      <c r="B35" s="325"/>
      <c r="C35" s="326"/>
      <c r="D35" s="324" t="s">
        <v>7536</v>
      </c>
      <c r="E35" s="324"/>
      <c r="F35" s="324"/>
      <c r="G35" s="324"/>
      <c r="H35" s="324"/>
      <c r="I35" s="324"/>
      <c r="J35" s="324"/>
      <c r="K35" s="322"/>
    </row>
    <row r="36" s="1" customFormat="1" ht="15" customHeight="1">
      <c r="B36" s="325"/>
      <c r="C36" s="326"/>
      <c r="D36" s="324"/>
      <c r="E36" s="327" t="s">
        <v>320</v>
      </c>
      <c r="F36" s="324"/>
      <c r="G36" s="324" t="s">
        <v>7537</v>
      </c>
      <c r="H36" s="324"/>
      <c r="I36" s="324"/>
      <c r="J36" s="324"/>
      <c r="K36" s="322"/>
    </row>
    <row r="37" s="1" customFormat="1" ht="30.75" customHeight="1">
      <c r="B37" s="325"/>
      <c r="C37" s="326"/>
      <c r="D37" s="324"/>
      <c r="E37" s="327" t="s">
        <v>7538</v>
      </c>
      <c r="F37" s="324"/>
      <c r="G37" s="324" t="s">
        <v>7539</v>
      </c>
      <c r="H37" s="324"/>
      <c r="I37" s="324"/>
      <c r="J37" s="324"/>
      <c r="K37" s="322"/>
    </row>
    <row r="38" s="1" customFormat="1" ht="15" customHeight="1">
      <c r="B38" s="325"/>
      <c r="C38" s="326"/>
      <c r="D38" s="324"/>
      <c r="E38" s="327" t="s">
        <v>57</v>
      </c>
      <c r="F38" s="324"/>
      <c r="G38" s="324" t="s">
        <v>7540</v>
      </c>
      <c r="H38" s="324"/>
      <c r="I38" s="324"/>
      <c r="J38" s="324"/>
      <c r="K38" s="322"/>
    </row>
    <row r="39" s="1" customFormat="1" ht="15" customHeight="1">
      <c r="B39" s="325"/>
      <c r="C39" s="326"/>
      <c r="D39" s="324"/>
      <c r="E39" s="327" t="s">
        <v>58</v>
      </c>
      <c r="F39" s="324"/>
      <c r="G39" s="324" t="s">
        <v>7541</v>
      </c>
      <c r="H39" s="324"/>
      <c r="I39" s="324"/>
      <c r="J39" s="324"/>
      <c r="K39" s="322"/>
    </row>
    <row r="40" s="1" customFormat="1" ht="15" customHeight="1">
      <c r="B40" s="325"/>
      <c r="C40" s="326"/>
      <c r="D40" s="324"/>
      <c r="E40" s="327" t="s">
        <v>321</v>
      </c>
      <c r="F40" s="324"/>
      <c r="G40" s="324" t="s">
        <v>7542</v>
      </c>
      <c r="H40" s="324"/>
      <c r="I40" s="324"/>
      <c r="J40" s="324"/>
      <c r="K40" s="322"/>
    </row>
    <row r="41" s="1" customFormat="1" ht="15" customHeight="1">
      <c r="B41" s="325"/>
      <c r="C41" s="326"/>
      <c r="D41" s="324"/>
      <c r="E41" s="327" t="s">
        <v>322</v>
      </c>
      <c r="F41" s="324"/>
      <c r="G41" s="324" t="s">
        <v>7543</v>
      </c>
      <c r="H41" s="324"/>
      <c r="I41" s="324"/>
      <c r="J41" s="324"/>
      <c r="K41" s="322"/>
    </row>
    <row r="42" s="1" customFormat="1" ht="15" customHeight="1">
      <c r="B42" s="325"/>
      <c r="C42" s="326"/>
      <c r="D42" s="324"/>
      <c r="E42" s="327" t="s">
        <v>7544</v>
      </c>
      <c r="F42" s="324"/>
      <c r="G42" s="324" t="s">
        <v>7545</v>
      </c>
      <c r="H42" s="324"/>
      <c r="I42" s="324"/>
      <c r="J42" s="324"/>
      <c r="K42" s="322"/>
    </row>
    <row r="43" s="1" customFormat="1" ht="15" customHeight="1">
      <c r="B43" s="325"/>
      <c r="C43" s="326"/>
      <c r="D43" s="324"/>
      <c r="E43" s="327"/>
      <c r="F43" s="324"/>
      <c r="G43" s="324" t="s">
        <v>7546</v>
      </c>
      <c r="H43" s="324"/>
      <c r="I43" s="324"/>
      <c r="J43" s="324"/>
      <c r="K43" s="322"/>
    </row>
    <row r="44" s="1" customFormat="1" ht="15" customHeight="1">
      <c r="B44" s="325"/>
      <c r="C44" s="326"/>
      <c r="D44" s="324"/>
      <c r="E44" s="327" t="s">
        <v>7547</v>
      </c>
      <c r="F44" s="324"/>
      <c r="G44" s="324" t="s">
        <v>7548</v>
      </c>
      <c r="H44" s="324"/>
      <c r="I44" s="324"/>
      <c r="J44" s="324"/>
      <c r="K44" s="322"/>
    </row>
    <row r="45" s="1" customFormat="1" ht="15" customHeight="1">
      <c r="B45" s="325"/>
      <c r="C45" s="326"/>
      <c r="D45" s="324"/>
      <c r="E45" s="327" t="s">
        <v>324</v>
      </c>
      <c r="F45" s="324"/>
      <c r="G45" s="324" t="s">
        <v>7549</v>
      </c>
      <c r="H45" s="324"/>
      <c r="I45" s="324"/>
      <c r="J45" s="324"/>
      <c r="K45" s="322"/>
    </row>
    <row r="46" s="1" customFormat="1" ht="12.75" customHeight="1">
      <c r="B46" s="325"/>
      <c r="C46" s="326"/>
      <c r="D46" s="324"/>
      <c r="E46" s="324"/>
      <c r="F46" s="324"/>
      <c r="G46" s="324"/>
      <c r="H46" s="324"/>
      <c r="I46" s="324"/>
      <c r="J46" s="324"/>
      <c r="K46" s="322"/>
    </row>
    <row r="47" s="1" customFormat="1" ht="15" customHeight="1">
      <c r="B47" s="325"/>
      <c r="C47" s="326"/>
      <c r="D47" s="324" t="s">
        <v>7550</v>
      </c>
      <c r="E47" s="324"/>
      <c r="F47" s="324"/>
      <c r="G47" s="324"/>
      <c r="H47" s="324"/>
      <c r="I47" s="324"/>
      <c r="J47" s="324"/>
      <c r="K47" s="322"/>
    </row>
    <row r="48" s="1" customFormat="1" ht="15" customHeight="1">
      <c r="B48" s="325"/>
      <c r="C48" s="326"/>
      <c r="D48" s="326"/>
      <c r="E48" s="324" t="s">
        <v>7551</v>
      </c>
      <c r="F48" s="324"/>
      <c r="G48" s="324"/>
      <c r="H48" s="324"/>
      <c r="I48" s="324"/>
      <c r="J48" s="324"/>
      <c r="K48" s="322"/>
    </row>
    <row r="49" s="1" customFormat="1" ht="15" customHeight="1">
      <c r="B49" s="325"/>
      <c r="C49" s="326"/>
      <c r="D49" s="326"/>
      <c r="E49" s="324" t="s">
        <v>7552</v>
      </c>
      <c r="F49" s="324"/>
      <c r="G49" s="324"/>
      <c r="H49" s="324"/>
      <c r="I49" s="324"/>
      <c r="J49" s="324"/>
      <c r="K49" s="322"/>
    </row>
    <row r="50" s="1" customFormat="1" ht="15" customHeight="1">
      <c r="B50" s="325"/>
      <c r="C50" s="326"/>
      <c r="D50" s="326"/>
      <c r="E50" s="324" t="s">
        <v>7553</v>
      </c>
      <c r="F50" s="324"/>
      <c r="G50" s="324"/>
      <c r="H50" s="324"/>
      <c r="I50" s="324"/>
      <c r="J50" s="324"/>
      <c r="K50" s="322"/>
    </row>
    <row r="51" s="1" customFormat="1" ht="15" customHeight="1">
      <c r="B51" s="325"/>
      <c r="C51" s="326"/>
      <c r="D51" s="324" t="s">
        <v>7554</v>
      </c>
      <c r="E51" s="324"/>
      <c r="F51" s="324"/>
      <c r="G51" s="324"/>
      <c r="H51" s="324"/>
      <c r="I51" s="324"/>
      <c r="J51" s="324"/>
      <c r="K51" s="322"/>
    </row>
    <row r="52" s="1" customFormat="1" ht="25.5" customHeight="1">
      <c r="B52" s="320"/>
      <c r="C52" s="321" t="s">
        <v>7555</v>
      </c>
      <c r="D52" s="321"/>
      <c r="E52" s="321"/>
      <c r="F52" s="321"/>
      <c r="G52" s="321"/>
      <c r="H52" s="321"/>
      <c r="I52" s="321"/>
      <c r="J52" s="321"/>
      <c r="K52" s="322"/>
    </row>
    <row r="53" s="1" customFormat="1" ht="5.25" customHeight="1">
      <c r="B53" s="320"/>
      <c r="C53" s="323"/>
      <c r="D53" s="323"/>
      <c r="E53" s="323"/>
      <c r="F53" s="323"/>
      <c r="G53" s="323"/>
      <c r="H53" s="323"/>
      <c r="I53" s="323"/>
      <c r="J53" s="323"/>
      <c r="K53" s="322"/>
    </row>
    <row r="54" s="1" customFormat="1" ht="15" customHeight="1">
      <c r="B54" s="320"/>
      <c r="C54" s="324" t="s">
        <v>7556</v>
      </c>
      <c r="D54" s="324"/>
      <c r="E54" s="324"/>
      <c r="F54" s="324"/>
      <c r="G54" s="324"/>
      <c r="H54" s="324"/>
      <c r="I54" s="324"/>
      <c r="J54" s="324"/>
      <c r="K54" s="322"/>
    </row>
    <row r="55" s="1" customFormat="1" ht="15" customHeight="1">
      <c r="B55" s="320"/>
      <c r="C55" s="324" t="s">
        <v>7557</v>
      </c>
      <c r="D55" s="324"/>
      <c r="E55" s="324"/>
      <c r="F55" s="324"/>
      <c r="G55" s="324"/>
      <c r="H55" s="324"/>
      <c r="I55" s="324"/>
      <c r="J55" s="324"/>
      <c r="K55" s="322"/>
    </row>
    <row r="56" s="1" customFormat="1" ht="12.75" customHeight="1">
      <c r="B56" s="320"/>
      <c r="C56" s="324"/>
      <c r="D56" s="324"/>
      <c r="E56" s="324"/>
      <c r="F56" s="324"/>
      <c r="G56" s="324"/>
      <c r="H56" s="324"/>
      <c r="I56" s="324"/>
      <c r="J56" s="324"/>
      <c r="K56" s="322"/>
    </row>
    <row r="57" s="1" customFormat="1" ht="15" customHeight="1">
      <c r="B57" s="320"/>
      <c r="C57" s="324" t="s">
        <v>7558</v>
      </c>
      <c r="D57" s="324"/>
      <c r="E57" s="324"/>
      <c r="F57" s="324"/>
      <c r="G57" s="324"/>
      <c r="H57" s="324"/>
      <c r="I57" s="324"/>
      <c r="J57" s="324"/>
      <c r="K57" s="322"/>
    </row>
    <row r="58" s="1" customFormat="1" ht="15" customHeight="1">
      <c r="B58" s="320"/>
      <c r="C58" s="326"/>
      <c r="D58" s="324" t="s">
        <v>7559</v>
      </c>
      <c r="E58" s="324"/>
      <c r="F58" s="324"/>
      <c r="G58" s="324"/>
      <c r="H58" s="324"/>
      <c r="I58" s="324"/>
      <c r="J58" s="324"/>
      <c r="K58" s="322"/>
    </row>
    <row r="59" s="1" customFormat="1" ht="15" customHeight="1">
      <c r="B59" s="320"/>
      <c r="C59" s="326"/>
      <c r="D59" s="324" t="s">
        <v>7560</v>
      </c>
      <c r="E59" s="324"/>
      <c r="F59" s="324"/>
      <c r="G59" s="324"/>
      <c r="H59" s="324"/>
      <c r="I59" s="324"/>
      <c r="J59" s="324"/>
      <c r="K59" s="322"/>
    </row>
    <row r="60" s="1" customFormat="1" ht="15" customHeight="1">
      <c r="B60" s="320"/>
      <c r="C60" s="326"/>
      <c r="D60" s="324" t="s">
        <v>7561</v>
      </c>
      <c r="E60" s="324"/>
      <c r="F60" s="324"/>
      <c r="G60" s="324"/>
      <c r="H60" s="324"/>
      <c r="I60" s="324"/>
      <c r="J60" s="324"/>
      <c r="K60" s="322"/>
    </row>
    <row r="61" s="1" customFormat="1" ht="15" customHeight="1">
      <c r="B61" s="320"/>
      <c r="C61" s="326"/>
      <c r="D61" s="324" t="s">
        <v>7562</v>
      </c>
      <c r="E61" s="324"/>
      <c r="F61" s="324"/>
      <c r="G61" s="324"/>
      <c r="H61" s="324"/>
      <c r="I61" s="324"/>
      <c r="J61" s="324"/>
      <c r="K61" s="322"/>
    </row>
    <row r="62" s="1" customFormat="1" ht="15" customHeight="1">
      <c r="B62" s="320"/>
      <c r="C62" s="326"/>
      <c r="D62" s="329" t="s">
        <v>7563</v>
      </c>
      <c r="E62" s="329"/>
      <c r="F62" s="329"/>
      <c r="G62" s="329"/>
      <c r="H62" s="329"/>
      <c r="I62" s="329"/>
      <c r="J62" s="329"/>
      <c r="K62" s="322"/>
    </row>
    <row r="63" s="1" customFormat="1" ht="15" customHeight="1">
      <c r="B63" s="320"/>
      <c r="C63" s="326"/>
      <c r="D63" s="324" t="s">
        <v>7564</v>
      </c>
      <c r="E63" s="324"/>
      <c r="F63" s="324"/>
      <c r="G63" s="324"/>
      <c r="H63" s="324"/>
      <c r="I63" s="324"/>
      <c r="J63" s="324"/>
      <c r="K63" s="322"/>
    </row>
    <row r="64" s="1" customFormat="1" ht="12.75" customHeight="1">
      <c r="B64" s="320"/>
      <c r="C64" s="326"/>
      <c r="D64" s="326"/>
      <c r="E64" s="330"/>
      <c r="F64" s="326"/>
      <c r="G64" s="326"/>
      <c r="H64" s="326"/>
      <c r="I64" s="326"/>
      <c r="J64" s="326"/>
      <c r="K64" s="322"/>
    </row>
    <row r="65" s="1" customFormat="1" ht="15" customHeight="1">
      <c r="B65" s="320"/>
      <c r="C65" s="326"/>
      <c r="D65" s="324" t="s">
        <v>7565</v>
      </c>
      <c r="E65" s="324"/>
      <c r="F65" s="324"/>
      <c r="G65" s="324"/>
      <c r="H65" s="324"/>
      <c r="I65" s="324"/>
      <c r="J65" s="324"/>
      <c r="K65" s="322"/>
    </row>
    <row r="66" s="1" customFormat="1" ht="15" customHeight="1">
      <c r="B66" s="320"/>
      <c r="C66" s="326"/>
      <c r="D66" s="329" t="s">
        <v>7566</v>
      </c>
      <c r="E66" s="329"/>
      <c r="F66" s="329"/>
      <c r="G66" s="329"/>
      <c r="H66" s="329"/>
      <c r="I66" s="329"/>
      <c r="J66" s="329"/>
      <c r="K66" s="322"/>
    </row>
    <row r="67" s="1" customFormat="1" ht="15" customHeight="1">
      <c r="B67" s="320"/>
      <c r="C67" s="326"/>
      <c r="D67" s="324" t="s">
        <v>7567</v>
      </c>
      <c r="E67" s="324"/>
      <c r="F67" s="324"/>
      <c r="G67" s="324"/>
      <c r="H67" s="324"/>
      <c r="I67" s="324"/>
      <c r="J67" s="324"/>
      <c r="K67" s="322"/>
    </row>
    <row r="68" s="1" customFormat="1" ht="15" customHeight="1">
      <c r="B68" s="320"/>
      <c r="C68" s="326"/>
      <c r="D68" s="324" t="s">
        <v>7568</v>
      </c>
      <c r="E68" s="324"/>
      <c r="F68" s="324"/>
      <c r="G68" s="324"/>
      <c r="H68" s="324"/>
      <c r="I68" s="324"/>
      <c r="J68" s="324"/>
      <c r="K68" s="322"/>
    </row>
    <row r="69" s="1" customFormat="1" ht="15" customHeight="1">
      <c r="B69" s="320"/>
      <c r="C69" s="326"/>
      <c r="D69" s="324" t="s">
        <v>7569</v>
      </c>
      <c r="E69" s="324"/>
      <c r="F69" s="324"/>
      <c r="G69" s="324"/>
      <c r="H69" s="324"/>
      <c r="I69" s="324"/>
      <c r="J69" s="324"/>
      <c r="K69" s="322"/>
    </row>
    <row r="70" s="1" customFormat="1" ht="15" customHeight="1">
      <c r="B70" s="320"/>
      <c r="C70" s="326"/>
      <c r="D70" s="324" t="s">
        <v>7570</v>
      </c>
      <c r="E70" s="324"/>
      <c r="F70" s="324"/>
      <c r="G70" s="324"/>
      <c r="H70" s="324"/>
      <c r="I70" s="324"/>
      <c r="J70" s="324"/>
      <c r="K70" s="322"/>
    </row>
    <row r="71" s="1" customFormat="1" ht="12.75" customHeight="1">
      <c r="B71" s="331"/>
      <c r="C71" s="332"/>
      <c r="D71" s="332"/>
      <c r="E71" s="332"/>
      <c r="F71" s="332"/>
      <c r="G71" s="332"/>
      <c r="H71" s="332"/>
      <c r="I71" s="332"/>
      <c r="J71" s="332"/>
      <c r="K71" s="333"/>
    </row>
    <row r="72" s="1" customFormat="1" ht="18.75" customHeight="1">
      <c r="B72" s="334"/>
      <c r="C72" s="334"/>
      <c r="D72" s="334"/>
      <c r="E72" s="334"/>
      <c r="F72" s="334"/>
      <c r="G72" s="334"/>
      <c r="H72" s="334"/>
      <c r="I72" s="334"/>
      <c r="J72" s="334"/>
      <c r="K72" s="335"/>
    </row>
    <row r="73" s="1" customFormat="1" ht="18.75" customHeight="1">
      <c r="B73" s="335"/>
      <c r="C73" s="335"/>
      <c r="D73" s="335"/>
      <c r="E73" s="335"/>
      <c r="F73" s="335"/>
      <c r="G73" s="335"/>
      <c r="H73" s="335"/>
      <c r="I73" s="335"/>
      <c r="J73" s="335"/>
      <c r="K73" s="335"/>
    </row>
    <row r="74" s="1" customFormat="1" ht="7.5" customHeight="1">
      <c r="B74" s="336"/>
      <c r="C74" s="337"/>
      <c r="D74" s="337"/>
      <c r="E74" s="337"/>
      <c r="F74" s="337"/>
      <c r="G74" s="337"/>
      <c r="H74" s="337"/>
      <c r="I74" s="337"/>
      <c r="J74" s="337"/>
      <c r="K74" s="338"/>
    </row>
    <row r="75" s="1" customFormat="1" ht="45" customHeight="1">
      <c r="B75" s="339"/>
      <c r="C75" s="340" t="s">
        <v>7571</v>
      </c>
      <c r="D75" s="340"/>
      <c r="E75" s="340"/>
      <c r="F75" s="340"/>
      <c r="G75" s="340"/>
      <c r="H75" s="340"/>
      <c r="I75" s="340"/>
      <c r="J75" s="340"/>
      <c r="K75" s="341"/>
    </row>
    <row r="76" s="1" customFormat="1" ht="17.25" customHeight="1">
      <c r="B76" s="339"/>
      <c r="C76" s="342" t="s">
        <v>7572</v>
      </c>
      <c r="D76" s="342"/>
      <c r="E76" s="342"/>
      <c r="F76" s="342" t="s">
        <v>7573</v>
      </c>
      <c r="G76" s="343"/>
      <c r="H76" s="342" t="s">
        <v>58</v>
      </c>
      <c r="I76" s="342" t="s">
        <v>61</v>
      </c>
      <c r="J76" s="342" t="s">
        <v>7574</v>
      </c>
      <c r="K76" s="341"/>
    </row>
    <row r="77" s="1" customFormat="1" ht="17.25" customHeight="1">
      <c r="B77" s="339"/>
      <c r="C77" s="344" t="s">
        <v>7575</v>
      </c>
      <c r="D77" s="344"/>
      <c r="E77" s="344"/>
      <c r="F77" s="345" t="s">
        <v>7576</v>
      </c>
      <c r="G77" s="346"/>
      <c r="H77" s="344"/>
      <c r="I77" s="344"/>
      <c r="J77" s="344" t="s">
        <v>7577</v>
      </c>
      <c r="K77" s="341"/>
    </row>
    <row r="78" s="1" customFormat="1" ht="5.25" customHeight="1">
      <c r="B78" s="339"/>
      <c r="C78" s="347"/>
      <c r="D78" s="347"/>
      <c r="E78" s="347"/>
      <c r="F78" s="347"/>
      <c r="G78" s="348"/>
      <c r="H78" s="347"/>
      <c r="I78" s="347"/>
      <c r="J78" s="347"/>
      <c r="K78" s="341"/>
    </row>
    <row r="79" s="1" customFormat="1" ht="15" customHeight="1">
      <c r="B79" s="339"/>
      <c r="C79" s="327" t="s">
        <v>57</v>
      </c>
      <c r="D79" s="349"/>
      <c r="E79" s="349"/>
      <c r="F79" s="350" t="s">
        <v>7578</v>
      </c>
      <c r="G79" s="351"/>
      <c r="H79" s="327" t="s">
        <v>7579</v>
      </c>
      <c r="I79" s="327" t="s">
        <v>7580</v>
      </c>
      <c r="J79" s="327">
        <v>20</v>
      </c>
      <c r="K79" s="341"/>
    </row>
    <row r="80" s="1" customFormat="1" ht="15" customHeight="1">
      <c r="B80" s="339"/>
      <c r="C80" s="327" t="s">
        <v>7581</v>
      </c>
      <c r="D80" s="327"/>
      <c r="E80" s="327"/>
      <c r="F80" s="350" t="s">
        <v>7578</v>
      </c>
      <c r="G80" s="351"/>
      <c r="H80" s="327" t="s">
        <v>7582</v>
      </c>
      <c r="I80" s="327" t="s">
        <v>7580</v>
      </c>
      <c r="J80" s="327">
        <v>120</v>
      </c>
      <c r="K80" s="341"/>
    </row>
    <row r="81" s="1" customFormat="1" ht="15" customHeight="1">
      <c r="B81" s="352"/>
      <c r="C81" s="327" t="s">
        <v>7583</v>
      </c>
      <c r="D81" s="327"/>
      <c r="E81" s="327"/>
      <c r="F81" s="350" t="s">
        <v>7584</v>
      </c>
      <c r="G81" s="351"/>
      <c r="H81" s="327" t="s">
        <v>7585</v>
      </c>
      <c r="I81" s="327" t="s">
        <v>7580</v>
      </c>
      <c r="J81" s="327">
        <v>50</v>
      </c>
      <c r="K81" s="341"/>
    </row>
    <row r="82" s="1" customFormat="1" ht="15" customHeight="1">
      <c r="B82" s="352"/>
      <c r="C82" s="327" t="s">
        <v>7586</v>
      </c>
      <c r="D82" s="327"/>
      <c r="E82" s="327"/>
      <c r="F82" s="350" t="s">
        <v>7578</v>
      </c>
      <c r="G82" s="351"/>
      <c r="H82" s="327" t="s">
        <v>7587</v>
      </c>
      <c r="I82" s="327" t="s">
        <v>7588</v>
      </c>
      <c r="J82" s="327"/>
      <c r="K82" s="341"/>
    </row>
    <row r="83" s="1" customFormat="1" ht="15" customHeight="1">
      <c r="B83" s="352"/>
      <c r="C83" s="353" t="s">
        <v>7589</v>
      </c>
      <c r="D83" s="353"/>
      <c r="E83" s="353"/>
      <c r="F83" s="354" t="s">
        <v>7584</v>
      </c>
      <c r="G83" s="353"/>
      <c r="H83" s="353" t="s">
        <v>7590</v>
      </c>
      <c r="I83" s="353" t="s">
        <v>7580</v>
      </c>
      <c r="J83" s="353">
        <v>15</v>
      </c>
      <c r="K83" s="341"/>
    </row>
    <row r="84" s="1" customFormat="1" ht="15" customHeight="1">
      <c r="B84" s="352"/>
      <c r="C84" s="353" t="s">
        <v>7591</v>
      </c>
      <c r="D84" s="353"/>
      <c r="E84" s="353"/>
      <c r="F84" s="354" t="s">
        <v>7584</v>
      </c>
      <c r="G84" s="353"/>
      <c r="H84" s="353" t="s">
        <v>7592</v>
      </c>
      <c r="I84" s="353" t="s">
        <v>7580</v>
      </c>
      <c r="J84" s="353">
        <v>15</v>
      </c>
      <c r="K84" s="341"/>
    </row>
    <row r="85" s="1" customFormat="1" ht="15" customHeight="1">
      <c r="B85" s="352"/>
      <c r="C85" s="353" t="s">
        <v>7593</v>
      </c>
      <c r="D85" s="353"/>
      <c r="E85" s="353"/>
      <c r="F85" s="354" t="s">
        <v>7584</v>
      </c>
      <c r="G85" s="353"/>
      <c r="H85" s="353" t="s">
        <v>7594</v>
      </c>
      <c r="I85" s="353" t="s">
        <v>7580</v>
      </c>
      <c r="J85" s="353">
        <v>20</v>
      </c>
      <c r="K85" s="341"/>
    </row>
    <row r="86" s="1" customFormat="1" ht="15" customHeight="1">
      <c r="B86" s="352"/>
      <c r="C86" s="353" t="s">
        <v>7595</v>
      </c>
      <c r="D86" s="353"/>
      <c r="E86" s="353"/>
      <c r="F86" s="354" t="s">
        <v>7584</v>
      </c>
      <c r="G86" s="353"/>
      <c r="H86" s="353" t="s">
        <v>7596</v>
      </c>
      <c r="I86" s="353" t="s">
        <v>7580</v>
      </c>
      <c r="J86" s="353">
        <v>20</v>
      </c>
      <c r="K86" s="341"/>
    </row>
    <row r="87" s="1" customFormat="1" ht="15" customHeight="1">
      <c r="B87" s="352"/>
      <c r="C87" s="327" t="s">
        <v>7597</v>
      </c>
      <c r="D87" s="327"/>
      <c r="E87" s="327"/>
      <c r="F87" s="350" t="s">
        <v>7584</v>
      </c>
      <c r="G87" s="351"/>
      <c r="H87" s="327" t="s">
        <v>7598</v>
      </c>
      <c r="I87" s="327" t="s">
        <v>7580</v>
      </c>
      <c r="J87" s="327">
        <v>50</v>
      </c>
      <c r="K87" s="341"/>
    </row>
    <row r="88" s="1" customFormat="1" ht="15" customHeight="1">
      <c r="B88" s="352"/>
      <c r="C88" s="327" t="s">
        <v>7599</v>
      </c>
      <c r="D88" s="327"/>
      <c r="E88" s="327"/>
      <c r="F88" s="350" t="s">
        <v>7584</v>
      </c>
      <c r="G88" s="351"/>
      <c r="H88" s="327" t="s">
        <v>7600</v>
      </c>
      <c r="I88" s="327" t="s">
        <v>7580</v>
      </c>
      <c r="J88" s="327">
        <v>20</v>
      </c>
      <c r="K88" s="341"/>
    </row>
    <row r="89" s="1" customFormat="1" ht="15" customHeight="1">
      <c r="B89" s="352"/>
      <c r="C89" s="327" t="s">
        <v>7601</v>
      </c>
      <c r="D89" s="327"/>
      <c r="E89" s="327"/>
      <c r="F89" s="350" t="s">
        <v>7584</v>
      </c>
      <c r="G89" s="351"/>
      <c r="H89" s="327" t="s">
        <v>7602</v>
      </c>
      <c r="I89" s="327" t="s">
        <v>7580</v>
      </c>
      <c r="J89" s="327">
        <v>20</v>
      </c>
      <c r="K89" s="341"/>
    </row>
    <row r="90" s="1" customFormat="1" ht="15" customHeight="1">
      <c r="B90" s="352"/>
      <c r="C90" s="327" t="s">
        <v>7603</v>
      </c>
      <c r="D90" s="327"/>
      <c r="E90" s="327"/>
      <c r="F90" s="350" t="s">
        <v>7584</v>
      </c>
      <c r="G90" s="351"/>
      <c r="H90" s="327" t="s">
        <v>7604</v>
      </c>
      <c r="I90" s="327" t="s">
        <v>7580</v>
      </c>
      <c r="J90" s="327">
        <v>50</v>
      </c>
      <c r="K90" s="341"/>
    </row>
    <row r="91" s="1" customFormat="1" ht="15" customHeight="1">
      <c r="B91" s="352"/>
      <c r="C91" s="327" t="s">
        <v>7605</v>
      </c>
      <c r="D91" s="327"/>
      <c r="E91" s="327"/>
      <c r="F91" s="350" t="s">
        <v>7584</v>
      </c>
      <c r="G91" s="351"/>
      <c r="H91" s="327" t="s">
        <v>7605</v>
      </c>
      <c r="I91" s="327" t="s">
        <v>7580</v>
      </c>
      <c r="J91" s="327">
        <v>50</v>
      </c>
      <c r="K91" s="341"/>
    </row>
    <row r="92" s="1" customFormat="1" ht="15" customHeight="1">
      <c r="B92" s="352"/>
      <c r="C92" s="327" t="s">
        <v>7606</v>
      </c>
      <c r="D92" s="327"/>
      <c r="E92" s="327"/>
      <c r="F92" s="350" t="s">
        <v>7584</v>
      </c>
      <c r="G92" s="351"/>
      <c r="H92" s="327" t="s">
        <v>7607</v>
      </c>
      <c r="I92" s="327" t="s">
        <v>7580</v>
      </c>
      <c r="J92" s="327">
        <v>255</v>
      </c>
      <c r="K92" s="341"/>
    </row>
    <row r="93" s="1" customFormat="1" ht="15" customHeight="1">
      <c r="B93" s="352"/>
      <c r="C93" s="327" t="s">
        <v>7608</v>
      </c>
      <c r="D93" s="327"/>
      <c r="E93" s="327"/>
      <c r="F93" s="350" t="s">
        <v>7578</v>
      </c>
      <c r="G93" s="351"/>
      <c r="H93" s="327" t="s">
        <v>7609</v>
      </c>
      <c r="I93" s="327" t="s">
        <v>7610</v>
      </c>
      <c r="J93" s="327"/>
      <c r="K93" s="341"/>
    </row>
    <row r="94" s="1" customFormat="1" ht="15" customHeight="1">
      <c r="B94" s="352"/>
      <c r="C94" s="327" t="s">
        <v>7611</v>
      </c>
      <c r="D94" s="327"/>
      <c r="E94" s="327"/>
      <c r="F94" s="350" t="s">
        <v>7578</v>
      </c>
      <c r="G94" s="351"/>
      <c r="H94" s="327" t="s">
        <v>7612</v>
      </c>
      <c r="I94" s="327" t="s">
        <v>7613</v>
      </c>
      <c r="J94" s="327"/>
      <c r="K94" s="341"/>
    </row>
    <row r="95" s="1" customFormat="1" ht="15" customHeight="1">
      <c r="B95" s="352"/>
      <c r="C95" s="327" t="s">
        <v>7614</v>
      </c>
      <c r="D95" s="327"/>
      <c r="E95" s="327"/>
      <c r="F95" s="350" t="s">
        <v>7578</v>
      </c>
      <c r="G95" s="351"/>
      <c r="H95" s="327" t="s">
        <v>7614</v>
      </c>
      <c r="I95" s="327" t="s">
        <v>7613</v>
      </c>
      <c r="J95" s="327"/>
      <c r="K95" s="341"/>
    </row>
    <row r="96" s="1" customFormat="1" ht="15" customHeight="1">
      <c r="B96" s="352"/>
      <c r="C96" s="327" t="s">
        <v>42</v>
      </c>
      <c r="D96" s="327"/>
      <c r="E96" s="327"/>
      <c r="F96" s="350" t="s">
        <v>7578</v>
      </c>
      <c r="G96" s="351"/>
      <c r="H96" s="327" t="s">
        <v>7615</v>
      </c>
      <c r="I96" s="327" t="s">
        <v>7613</v>
      </c>
      <c r="J96" s="327"/>
      <c r="K96" s="341"/>
    </row>
    <row r="97" s="1" customFormat="1" ht="15" customHeight="1">
      <c r="B97" s="352"/>
      <c r="C97" s="327" t="s">
        <v>52</v>
      </c>
      <c r="D97" s="327"/>
      <c r="E97" s="327"/>
      <c r="F97" s="350" t="s">
        <v>7578</v>
      </c>
      <c r="G97" s="351"/>
      <c r="H97" s="327" t="s">
        <v>7616</v>
      </c>
      <c r="I97" s="327" t="s">
        <v>7613</v>
      </c>
      <c r="J97" s="327"/>
      <c r="K97" s="341"/>
    </row>
    <row r="98" s="1" customFormat="1" ht="15" customHeight="1">
      <c r="B98" s="355"/>
      <c r="C98" s="356"/>
      <c r="D98" s="356"/>
      <c r="E98" s="356"/>
      <c r="F98" s="356"/>
      <c r="G98" s="356"/>
      <c r="H98" s="356"/>
      <c r="I98" s="356"/>
      <c r="J98" s="356"/>
      <c r="K98" s="357"/>
    </row>
    <row r="99" s="1" customFormat="1" ht="18.75" customHeight="1">
      <c r="B99" s="358"/>
      <c r="C99" s="359"/>
      <c r="D99" s="359"/>
      <c r="E99" s="359"/>
      <c r="F99" s="359"/>
      <c r="G99" s="359"/>
      <c r="H99" s="359"/>
      <c r="I99" s="359"/>
      <c r="J99" s="359"/>
      <c r="K99" s="358"/>
    </row>
    <row r="100" s="1" customFormat="1" ht="18.75" customHeight="1">
      <c r="B100" s="335"/>
      <c r="C100" s="335"/>
      <c r="D100" s="335"/>
      <c r="E100" s="335"/>
      <c r="F100" s="335"/>
      <c r="G100" s="335"/>
      <c r="H100" s="335"/>
      <c r="I100" s="335"/>
      <c r="J100" s="335"/>
      <c r="K100" s="335"/>
    </row>
    <row r="101" s="1" customFormat="1" ht="7.5" customHeight="1">
      <c r="B101" s="336"/>
      <c r="C101" s="337"/>
      <c r="D101" s="337"/>
      <c r="E101" s="337"/>
      <c r="F101" s="337"/>
      <c r="G101" s="337"/>
      <c r="H101" s="337"/>
      <c r="I101" s="337"/>
      <c r="J101" s="337"/>
      <c r="K101" s="338"/>
    </row>
    <row r="102" s="1" customFormat="1" ht="45" customHeight="1">
      <c r="B102" s="339"/>
      <c r="C102" s="340" t="s">
        <v>7617</v>
      </c>
      <c r="D102" s="340"/>
      <c r="E102" s="340"/>
      <c r="F102" s="340"/>
      <c r="G102" s="340"/>
      <c r="H102" s="340"/>
      <c r="I102" s="340"/>
      <c r="J102" s="340"/>
      <c r="K102" s="341"/>
    </row>
    <row r="103" s="1" customFormat="1" ht="17.25" customHeight="1">
      <c r="B103" s="339"/>
      <c r="C103" s="342" t="s">
        <v>7572</v>
      </c>
      <c r="D103" s="342"/>
      <c r="E103" s="342"/>
      <c r="F103" s="342" t="s">
        <v>7573</v>
      </c>
      <c r="G103" s="343"/>
      <c r="H103" s="342" t="s">
        <v>58</v>
      </c>
      <c r="I103" s="342" t="s">
        <v>61</v>
      </c>
      <c r="J103" s="342" t="s">
        <v>7574</v>
      </c>
      <c r="K103" s="341"/>
    </row>
    <row r="104" s="1" customFormat="1" ht="17.25" customHeight="1">
      <c r="B104" s="339"/>
      <c r="C104" s="344" t="s">
        <v>7575</v>
      </c>
      <c r="D104" s="344"/>
      <c r="E104" s="344"/>
      <c r="F104" s="345" t="s">
        <v>7576</v>
      </c>
      <c r="G104" s="346"/>
      <c r="H104" s="344"/>
      <c r="I104" s="344"/>
      <c r="J104" s="344" t="s">
        <v>7577</v>
      </c>
      <c r="K104" s="341"/>
    </row>
    <row r="105" s="1" customFormat="1" ht="5.25" customHeight="1">
      <c r="B105" s="339"/>
      <c r="C105" s="342"/>
      <c r="D105" s="342"/>
      <c r="E105" s="342"/>
      <c r="F105" s="342"/>
      <c r="G105" s="360"/>
      <c r="H105" s="342"/>
      <c r="I105" s="342"/>
      <c r="J105" s="342"/>
      <c r="K105" s="341"/>
    </row>
    <row r="106" s="1" customFormat="1" ht="15" customHeight="1">
      <c r="B106" s="339"/>
      <c r="C106" s="327" t="s">
        <v>57</v>
      </c>
      <c r="D106" s="349"/>
      <c r="E106" s="349"/>
      <c r="F106" s="350" t="s">
        <v>7578</v>
      </c>
      <c r="G106" s="327"/>
      <c r="H106" s="327" t="s">
        <v>7618</v>
      </c>
      <c r="I106" s="327" t="s">
        <v>7580</v>
      </c>
      <c r="J106" s="327">
        <v>20</v>
      </c>
      <c r="K106" s="341"/>
    </row>
    <row r="107" s="1" customFormat="1" ht="15" customHeight="1">
      <c r="B107" s="339"/>
      <c r="C107" s="327" t="s">
        <v>7581</v>
      </c>
      <c r="D107" s="327"/>
      <c r="E107" s="327"/>
      <c r="F107" s="350" t="s">
        <v>7578</v>
      </c>
      <c r="G107" s="327"/>
      <c r="H107" s="327" t="s">
        <v>7618</v>
      </c>
      <c r="I107" s="327" t="s">
        <v>7580</v>
      </c>
      <c r="J107" s="327">
        <v>120</v>
      </c>
      <c r="K107" s="341"/>
    </row>
    <row r="108" s="1" customFormat="1" ht="15" customHeight="1">
      <c r="B108" s="352"/>
      <c r="C108" s="327" t="s">
        <v>7583</v>
      </c>
      <c r="D108" s="327"/>
      <c r="E108" s="327"/>
      <c r="F108" s="350" t="s">
        <v>7584</v>
      </c>
      <c r="G108" s="327"/>
      <c r="H108" s="327" t="s">
        <v>7618</v>
      </c>
      <c r="I108" s="327" t="s">
        <v>7580</v>
      </c>
      <c r="J108" s="327">
        <v>50</v>
      </c>
      <c r="K108" s="341"/>
    </row>
    <row r="109" s="1" customFormat="1" ht="15" customHeight="1">
      <c r="B109" s="352"/>
      <c r="C109" s="327" t="s">
        <v>7586</v>
      </c>
      <c r="D109" s="327"/>
      <c r="E109" s="327"/>
      <c r="F109" s="350" t="s">
        <v>7578</v>
      </c>
      <c r="G109" s="327"/>
      <c r="H109" s="327" t="s">
        <v>7618</v>
      </c>
      <c r="I109" s="327" t="s">
        <v>7588</v>
      </c>
      <c r="J109" s="327"/>
      <c r="K109" s="341"/>
    </row>
    <row r="110" s="1" customFormat="1" ht="15" customHeight="1">
      <c r="B110" s="352"/>
      <c r="C110" s="327" t="s">
        <v>7597</v>
      </c>
      <c r="D110" s="327"/>
      <c r="E110" s="327"/>
      <c r="F110" s="350" t="s">
        <v>7584</v>
      </c>
      <c r="G110" s="327"/>
      <c r="H110" s="327" t="s">
        <v>7618</v>
      </c>
      <c r="I110" s="327" t="s">
        <v>7580</v>
      </c>
      <c r="J110" s="327">
        <v>50</v>
      </c>
      <c r="K110" s="341"/>
    </row>
    <row r="111" s="1" customFormat="1" ht="15" customHeight="1">
      <c r="B111" s="352"/>
      <c r="C111" s="327" t="s">
        <v>7605</v>
      </c>
      <c r="D111" s="327"/>
      <c r="E111" s="327"/>
      <c r="F111" s="350" t="s">
        <v>7584</v>
      </c>
      <c r="G111" s="327"/>
      <c r="H111" s="327" t="s">
        <v>7618</v>
      </c>
      <c r="I111" s="327" t="s">
        <v>7580</v>
      </c>
      <c r="J111" s="327">
        <v>50</v>
      </c>
      <c r="K111" s="341"/>
    </row>
    <row r="112" s="1" customFormat="1" ht="15" customHeight="1">
      <c r="B112" s="352"/>
      <c r="C112" s="327" t="s">
        <v>7603</v>
      </c>
      <c r="D112" s="327"/>
      <c r="E112" s="327"/>
      <c r="F112" s="350" t="s">
        <v>7584</v>
      </c>
      <c r="G112" s="327"/>
      <c r="H112" s="327" t="s">
        <v>7618</v>
      </c>
      <c r="I112" s="327" t="s">
        <v>7580</v>
      </c>
      <c r="J112" s="327">
        <v>50</v>
      </c>
      <c r="K112" s="341"/>
    </row>
    <row r="113" s="1" customFormat="1" ht="15" customHeight="1">
      <c r="B113" s="352"/>
      <c r="C113" s="327" t="s">
        <v>57</v>
      </c>
      <c r="D113" s="327"/>
      <c r="E113" s="327"/>
      <c r="F113" s="350" t="s">
        <v>7578</v>
      </c>
      <c r="G113" s="327"/>
      <c r="H113" s="327" t="s">
        <v>7619</v>
      </c>
      <c r="I113" s="327" t="s">
        <v>7580</v>
      </c>
      <c r="J113" s="327">
        <v>20</v>
      </c>
      <c r="K113" s="341"/>
    </row>
    <row r="114" s="1" customFormat="1" ht="15" customHeight="1">
      <c r="B114" s="352"/>
      <c r="C114" s="327" t="s">
        <v>7620</v>
      </c>
      <c r="D114" s="327"/>
      <c r="E114" s="327"/>
      <c r="F114" s="350" t="s">
        <v>7578</v>
      </c>
      <c r="G114" s="327"/>
      <c r="H114" s="327" t="s">
        <v>7621</v>
      </c>
      <c r="I114" s="327" t="s">
        <v>7580</v>
      </c>
      <c r="J114" s="327">
        <v>120</v>
      </c>
      <c r="K114" s="341"/>
    </row>
    <row r="115" s="1" customFormat="1" ht="15" customHeight="1">
      <c r="B115" s="352"/>
      <c r="C115" s="327" t="s">
        <v>42</v>
      </c>
      <c r="D115" s="327"/>
      <c r="E115" s="327"/>
      <c r="F115" s="350" t="s">
        <v>7578</v>
      </c>
      <c r="G115" s="327"/>
      <c r="H115" s="327" t="s">
        <v>7622</v>
      </c>
      <c r="I115" s="327" t="s">
        <v>7613</v>
      </c>
      <c r="J115" s="327"/>
      <c r="K115" s="341"/>
    </row>
    <row r="116" s="1" customFormat="1" ht="15" customHeight="1">
      <c r="B116" s="352"/>
      <c r="C116" s="327" t="s">
        <v>52</v>
      </c>
      <c r="D116" s="327"/>
      <c r="E116" s="327"/>
      <c r="F116" s="350" t="s">
        <v>7578</v>
      </c>
      <c r="G116" s="327"/>
      <c r="H116" s="327" t="s">
        <v>7623</v>
      </c>
      <c r="I116" s="327" t="s">
        <v>7613</v>
      </c>
      <c r="J116" s="327"/>
      <c r="K116" s="341"/>
    </row>
    <row r="117" s="1" customFormat="1" ht="15" customHeight="1">
      <c r="B117" s="352"/>
      <c r="C117" s="327" t="s">
        <v>61</v>
      </c>
      <c r="D117" s="327"/>
      <c r="E117" s="327"/>
      <c r="F117" s="350" t="s">
        <v>7578</v>
      </c>
      <c r="G117" s="327"/>
      <c r="H117" s="327" t="s">
        <v>7624</v>
      </c>
      <c r="I117" s="327" t="s">
        <v>7625</v>
      </c>
      <c r="J117" s="327"/>
      <c r="K117" s="341"/>
    </row>
    <row r="118" s="1" customFormat="1" ht="15" customHeight="1">
      <c r="B118" s="355"/>
      <c r="C118" s="361"/>
      <c r="D118" s="361"/>
      <c r="E118" s="361"/>
      <c r="F118" s="361"/>
      <c r="G118" s="361"/>
      <c r="H118" s="361"/>
      <c r="I118" s="361"/>
      <c r="J118" s="361"/>
      <c r="K118" s="357"/>
    </row>
    <row r="119" s="1" customFormat="1" ht="18.75" customHeight="1">
      <c r="B119" s="362"/>
      <c r="C119" s="363"/>
      <c r="D119" s="363"/>
      <c r="E119" s="363"/>
      <c r="F119" s="364"/>
      <c r="G119" s="363"/>
      <c r="H119" s="363"/>
      <c r="I119" s="363"/>
      <c r="J119" s="363"/>
      <c r="K119" s="362"/>
    </row>
    <row r="120" s="1" customFormat="1" ht="18.75" customHeight="1">
      <c r="B120" s="335"/>
      <c r="C120" s="335"/>
      <c r="D120" s="335"/>
      <c r="E120" s="335"/>
      <c r="F120" s="335"/>
      <c r="G120" s="335"/>
      <c r="H120" s="335"/>
      <c r="I120" s="335"/>
      <c r="J120" s="335"/>
      <c r="K120" s="335"/>
    </row>
    <row r="121" s="1" customFormat="1" ht="7.5" customHeight="1">
      <c r="B121" s="365"/>
      <c r="C121" s="366"/>
      <c r="D121" s="366"/>
      <c r="E121" s="366"/>
      <c r="F121" s="366"/>
      <c r="G121" s="366"/>
      <c r="H121" s="366"/>
      <c r="I121" s="366"/>
      <c r="J121" s="366"/>
      <c r="K121" s="367"/>
    </row>
    <row r="122" s="1" customFormat="1" ht="45" customHeight="1">
      <c r="B122" s="368"/>
      <c r="C122" s="318" t="s">
        <v>7626</v>
      </c>
      <c r="D122" s="318"/>
      <c r="E122" s="318"/>
      <c r="F122" s="318"/>
      <c r="G122" s="318"/>
      <c r="H122" s="318"/>
      <c r="I122" s="318"/>
      <c r="J122" s="318"/>
      <c r="K122" s="369"/>
    </row>
    <row r="123" s="1" customFormat="1" ht="17.25" customHeight="1">
      <c r="B123" s="370"/>
      <c r="C123" s="342" t="s">
        <v>7572</v>
      </c>
      <c r="D123" s="342"/>
      <c r="E123" s="342"/>
      <c r="F123" s="342" t="s">
        <v>7573</v>
      </c>
      <c r="G123" s="343"/>
      <c r="H123" s="342" t="s">
        <v>58</v>
      </c>
      <c r="I123" s="342" t="s">
        <v>61</v>
      </c>
      <c r="J123" s="342" t="s">
        <v>7574</v>
      </c>
      <c r="K123" s="371"/>
    </row>
    <row r="124" s="1" customFormat="1" ht="17.25" customHeight="1">
      <c r="B124" s="370"/>
      <c r="C124" s="344" t="s">
        <v>7575</v>
      </c>
      <c r="D124" s="344"/>
      <c r="E124" s="344"/>
      <c r="F124" s="345" t="s">
        <v>7576</v>
      </c>
      <c r="G124" s="346"/>
      <c r="H124" s="344"/>
      <c r="I124" s="344"/>
      <c r="J124" s="344" t="s">
        <v>7577</v>
      </c>
      <c r="K124" s="371"/>
    </row>
    <row r="125" s="1" customFormat="1" ht="5.25" customHeight="1">
      <c r="B125" s="372"/>
      <c r="C125" s="347"/>
      <c r="D125" s="347"/>
      <c r="E125" s="347"/>
      <c r="F125" s="347"/>
      <c r="G125" s="373"/>
      <c r="H125" s="347"/>
      <c r="I125" s="347"/>
      <c r="J125" s="347"/>
      <c r="K125" s="374"/>
    </row>
    <row r="126" s="1" customFormat="1" ht="15" customHeight="1">
      <c r="B126" s="372"/>
      <c r="C126" s="327" t="s">
        <v>7581</v>
      </c>
      <c r="D126" s="349"/>
      <c r="E126" s="349"/>
      <c r="F126" s="350" t="s">
        <v>7578</v>
      </c>
      <c r="G126" s="327"/>
      <c r="H126" s="327" t="s">
        <v>7618</v>
      </c>
      <c r="I126" s="327" t="s">
        <v>7580</v>
      </c>
      <c r="J126" s="327">
        <v>120</v>
      </c>
      <c r="K126" s="375"/>
    </row>
    <row r="127" s="1" customFormat="1" ht="15" customHeight="1">
      <c r="B127" s="372"/>
      <c r="C127" s="327" t="s">
        <v>7627</v>
      </c>
      <c r="D127" s="327"/>
      <c r="E127" s="327"/>
      <c r="F127" s="350" t="s">
        <v>7578</v>
      </c>
      <c r="G127" s="327"/>
      <c r="H127" s="327" t="s">
        <v>7628</v>
      </c>
      <c r="I127" s="327" t="s">
        <v>7580</v>
      </c>
      <c r="J127" s="327" t="s">
        <v>7629</v>
      </c>
      <c r="K127" s="375"/>
    </row>
    <row r="128" s="1" customFormat="1" ht="15" customHeight="1">
      <c r="B128" s="372"/>
      <c r="C128" s="327" t="s">
        <v>89</v>
      </c>
      <c r="D128" s="327"/>
      <c r="E128" s="327"/>
      <c r="F128" s="350" t="s">
        <v>7578</v>
      </c>
      <c r="G128" s="327"/>
      <c r="H128" s="327" t="s">
        <v>7630</v>
      </c>
      <c r="I128" s="327" t="s">
        <v>7580</v>
      </c>
      <c r="J128" s="327" t="s">
        <v>7629</v>
      </c>
      <c r="K128" s="375"/>
    </row>
    <row r="129" s="1" customFormat="1" ht="15" customHeight="1">
      <c r="B129" s="372"/>
      <c r="C129" s="327" t="s">
        <v>7589</v>
      </c>
      <c r="D129" s="327"/>
      <c r="E129" s="327"/>
      <c r="F129" s="350" t="s">
        <v>7584</v>
      </c>
      <c r="G129" s="327"/>
      <c r="H129" s="327" t="s">
        <v>7590</v>
      </c>
      <c r="I129" s="327" t="s">
        <v>7580</v>
      </c>
      <c r="J129" s="327">
        <v>15</v>
      </c>
      <c r="K129" s="375"/>
    </row>
    <row r="130" s="1" customFormat="1" ht="15" customHeight="1">
      <c r="B130" s="372"/>
      <c r="C130" s="353" t="s">
        <v>7591</v>
      </c>
      <c r="D130" s="353"/>
      <c r="E130" s="353"/>
      <c r="F130" s="354" t="s">
        <v>7584</v>
      </c>
      <c r="G130" s="353"/>
      <c r="H130" s="353" t="s">
        <v>7592</v>
      </c>
      <c r="I130" s="353" t="s">
        <v>7580</v>
      </c>
      <c r="J130" s="353">
        <v>15</v>
      </c>
      <c r="K130" s="375"/>
    </row>
    <row r="131" s="1" customFormat="1" ht="15" customHeight="1">
      <c r="B131" s="372"/>
      <c r="C131" s="353" t="s">
        <v>7593</v>
      </c>
      <c r="D131" s="353"/>
      <c r="E131" s="353"/>
      <c r="F131" s="354" t="s">
        <v>7584</v>
      </c>
      <c r="G131" s="353"/>
      <c r="H131" s="353" t="s">
        <v>7594</v>
      </c>
      <c r="I131" s="353" t="s">
        <v>7580</v>
      </c>
      <c r="J131" s="353">
        <v>20</v>
      </c>
      <c r="K131" s="375"/>
    </row>
    <row r="132" s="1" customFormat="1" ht="15" customHeight="1">
      <c r="B132" s="372"/>
      <c r="C132" s="353" t="s">
        <v>7595</v>
      </c>
      <c r="D132" s="353"/>
      <c r="E132" s="353"/>
      <c r="F132" s="354" t="s">
        <v>7584</v>
      </c>
      <c r="G132" s="353"/>
      <c r="H132" s="353" t="s">
        <v>7596</v>
      </c>
      <c r="I132" s="353" t="s">
        <v>7580</v>
      </c>
      <c r="J132" s="353">
        <v>20</v>
      </c>
      <c r="K132" s="375"/>
    </row>
    <row r="133" s="1" customFormat="1" ht="15" customHeight="1">
      <c r="B133" s="372"/>
      <c r="C133" s="327" t="s">
        <v>7583</v>
      </c>
      <c r="D133" s="327"/>
      <c r="E133" s="327"/>
      <c r="F133" s="350" t="s">
        <v>7584</v>
      </c>
      <c r="G133" s="327"/>
      <c r="H133" s="327" t="s">
        <v>7618</v>
      </c>
      <c r="I133" s="327" t="s">
        <v>7580</v>
      </c>
      <c r="J133" s="327">
        <v>50</v>
      </c>
      <c r="K133" s="375"/>
    </row>
    <row r="134" s="1" customFormat="1" ht="15" customHeight="1">
      <c r="B134" s="372"/>
      <c r="C134" s="327" t="s">
        <v>7597</v>
      </c>
      <c r="D134" s="327"/>
      <c r="E134" s="327"/>
      <c r="F134" s="350" t="s">
        <v>7584</v>
      </c>
      <c r="G134" s="327"/>
      <c r="H134" s="327" t="s">
        <v>7618</v>
      </c>
      <c r="I134" s="327" t="s">
        <v>7580</v>
      </c>
      <c r="J134" s="327">
        <v>50</v>
      </c>
      <c r="K134" s="375"/>
    </row>
    <row r="135" s="1" customFormat="1" ht="15" customHeight="1">
      <c r="B135" s="372"/>
      <c r="C135" s="327" t="s">
        <v>7603</v>
      </c>
      <c r="D135" s="327"/>
      <c r="E135" s="327"/>
      <c r="F135" s="350" t="s">
        <v>7584</v>
      </c>
      <c r="G135" s="327"/>
      <c r="H135" s="327" t="s">
        <v>7618</v>
      </c>
      <c r="I135" s="327" t="s">
        <v>7580</v>
      </c>
      <c r="J135" s="327">
        <v>50</v>
      </c>
      <c r="K135" s="375"/>
    </row>
    <row r="136" s="1" customFormat="1" ht="15" customHeight="1">
      <c r="B136" s="372"/>
      <c r="C136" s="327" t="s">
        <v>7605</v>
      </c>
      <c r="D136" s="327"/>
      <c r="E136" s="327"/>
      <c r="F136" s="350" t="s">
        <v>7584</v>
      </c>
      <c r="G136" s="327"/>
      <c r="H136" s="327" t="s">
        <v>7618</v>
      </c>
      <c r="I136" s="327" t="s">
        <v>7580</v>
      </c>
      <c r="J136" s="327">
        <v>50</v>
      </c>
      <c r="K136" s="375"/>
    </row>
    <row r="137" s="1" customFormat="1" ht="15" customHeight="1">
      <c r="B137" s="372"/>
      <c r="C137" s="327" t="s">
        <v>7606</v>
      </c>
      <c r="D137" s="327"/>
      <c r="E137" s="327"/>
      <c r="F137" s="350" t="s">
        <v>7584</v>
      </c>
      <c r="G137" s="327"/>
      <c r="H137" s="327" t="s">
        <v>7631</v>
      </c>
      <c r="I137" s="327" t="s">
        <v>7580</v>
      </c>
      <c r="J137" s="327">
        <v>255</v>
      </c>
      <c r="K137" s="375"/>
    </row>
    <row r="138" s="1" customFormat="1" ht="15" customHeight="1">
      <c r="B138" s="372"/>
      <c r="C138" s="327" t="s">
        <v>7608</v>
      </c>
      <c r="D138" s="327"/>
      <c r="E138" s="327"/>
      <c r="F138" s="350" t="s">
        <v>7578</v>
      </c>
      <c r="G138" s="327"/>
      <c r="H138" s="327" t="s">
        <v>7632</v>
      </c>
      <c r="I138" s="327" t="s">
        <v>7610</v>
      </c>
      <c r="J138" s="327"/>
      <c r="K138" s="375"/>
    </row>
    <row r="139" s="1" customFormat="1" ht="15" customHeight="1">
      <c r="B139" s="372"/>
      <c r="C139" s="327" t="s">
        <v>7611</v>
      </c>
      <c r="D139" s="327"/>
      <c r="E139" s="327"/>
      <c r="F139" s="350" t="s">
        <v>7578</v>
      </c>
      <c r="G139" s="327"/>
      <c r="H139" s="327" t="s">
        <v>7633</v>
      </c>
      <c r="I139" s="327" t="s">
        <v>7613</v>
      </c>
      <c r="J139" s="327"/>
      <c r="K139" s="375"/>
    </row>
    <row r="140" s="1" customFormat="1" ht="15" customHeight="1">
      <c r="B140" s="372"/>
      <c r="C140" s="327" t="s">
        <v>7614</v>
      </c>
      <c r="D140" s="327"/>
      <c r="E140" s="327"/>
      <c r="F140" s="350" t="s">
        <v>7578</v>
      </c>
      <c r="G140" s="327"/>
      <c r="H140" s="327" t="s">
        <v>7614</v>
      </c>
      <c r="I140" s="327" t="s">
        <v>7613</v>
      </c>
      <c r="J140" s="327"/>
      <c r="K140" s="375"/>
    </row>
    <row r="141" s="1" customFormat="1" ht="15" customHeight="1">
      <c r="B141" s="372"/>
      <c r="C141" s="327" t="s">
        <v>42</v>
      </c>
      <c r="D141" s="327"/>
      <c r="E141" s="327"/>
      <c r="F141" s="350" t="s">
        <v>7578</v>
      </c>
      <c r="G141" s="327"/>
      <c r="H141" s="327" t="s">
        <v>7634</v>
      </c>
      <c r="I141" s="327" t="s">
        <v>7613</v>
      </c>
      <c r="J141" s="327"/>
      <c r="K141" s="375"/>
    </row>
    <row r="142" s="1" customFormat="1" ht="15" customHeight="1">
      <c r="B142" s="372"/>
      <c r="C142" s="327" t="s">
        <v>7635</v>
      </c>
      <c r="D142" s="327"/>
      <c r="E142" s="327"/>
      <c r="F142" s="350" t="s">
        <v>7578</v>
      </c>
      <c r="G142" s="327"/>
      <c r="H142" s="327" t="s">
        <v>7636</v>
      </c>
      <c r="I142" s="327" t="s">
        <v>7613</v>
      </c>
      <c r="J142" s="327"/>
      <c r="K142" s="375"/>
    </row>
    <row r="143" s="1" customFormat="1" ht="15" customHeight="1">
      <c r="B143" s="376"/>
      <c r="C143" s="377"/>
      <c r="D143" s="377"/>
      <c r="E143" s="377"/>
      <c r="F143" s="377"/>
      <c r="G143" s="377"/>
      <c r="H143" s="377"/>
      <c r="I143" s="377"/>
      <c r="J143" s="377"/>
      <c r="K143" s="378"/>
    </row>
    <row r="144" s="1" customFormat="1" ht="18.75" customHeight="1">
      <c r="B144" s="363"/>
      <c r="C144" s="363"/>
      <c r="D144" s="363"/>
      <c r="E144" s="363"/>
      <c r="F144" s="364"/>
      <c r="G144" s="363"/>
      <c r="H144" s="363"/>
      <c r="I144" s="363"/>
      <c r="J144" s="363"/>
      <c r="K144" s="363"/>
    </row>
    <row r="145" s="1" customFormat="1" ht="18.75" customHeight="1">
      <c r="B145" s="335"/>
      <c r="C145" s="335"/>
      <c r="D145" s="335"/>
      <c r="E145" s="335"/>
      <c r="F145" s="335"/>
      <c r="G145" s="335"/>
      <c r="H145" s="335"/>
      <c r="I145" s="335"/>
      <c r="J145" s="335"/>
      <c r="K145" s="335"/>
    </row>
    <row r="146" s="1" customFormat="1" ht="7.5" customHeight="1">
      <c r="B146" s="336"/>
      <c r="C146" s="337"/>
      <c r="D146" s="337"/>
      <c r="E146" s="337"/>
      <c r="F146" s="337"/>
      <c r="G146" s="337"/>
      <c r="H146" s="337"/>
      <c r="I146" s="337"/>
      <c r="J146" s="337"/>
      <c r="K146" s="338"/>
    </row>
    <row r="147" s="1" customFormat="1" ht="45" customHeight="1">
      <c r="B147" s="339"/>
      <c r="C147" s="340" t="s">
        <v>7637</v>
      </c>
      <c r="D147" s="340"/>
      <c r="E147" s="340"/>
      <c r="F147" s="340"/>
      <c r="G147" s="340"/>
      <c r="H147" s="340"/>
      <c r="I147" s="340"/>
      <c r="J147" s="340"/>
      <c r="K147" s="341"/>
    </row>
    <row r="148" s="1" customFormat="1" ht="17.25" customHeight="1">
      <c r="B148" s="339"/>
      <c r="C148" s="342" t="s">
        <v>7572</v>
      </c>
      <c r="D148" s="342"/>
      <c r="E148" s="342"/>
      <c r="F148" s="342" t="s">
        <v>7573</v>
      </c>
      <c r="G148" s="343"/>
      <c r="H148" s="342" t="s">
        <v>58</v>
      </c>
      <c r="I148" s="342" t="s">
        <v>61</v>
      </c>
      <c r="J148" s="342" t="s">
        <v>7574</v>
      </c>
      <c r="K148" s="341"/>
    </row>
    <row r="149" s="1" customFormat="1" ht="17.25" customHeight="1">
      <c r="B149" s="339"/>
      <c r="C149" s="344" t="s">
        <v>7575</v>
      </c>
      <c r="D149" s="344"/>
      <c r="E149" s="344"/>
      <c r="F149" s="345" t="s">
        <v>7576</v>
      </c>
      <c r="G149" s="346"/>
      <c r="H149" s="344"/>
      <c r="I149" s="344"/>
      <c r="J149" s="344" t="s">
        <v>7577</v>
      </c>
      <c r="K149" s="341"/>
    </row>
    <row r="150" s="1" customFormat="1" ht="5.25" customHeight="1">
      <c r="B150" s="352"/>
      <c r="C150" s="347"/>
      <c r="D150" s="347"/>
      <c r="E150" s="347"/>
      <c r="F150" s="347"/>
      <c r="G150" s="348"/>
      <c r="H150" s="347"/>
      <c r="I150" s="347"/>
      <c r="J150" s="347"/>
      <c r="K150" s="375"/>
    </row>
    <row r="151" s="1" customFormat="1" ht="15" customHeight="1">
      <c r="B151" s="352"/>
      <c r="C151" s="379" t="s">
        <v>7581</v>
      </c>
      <c r="D151" s="327"/>
      <c r="E151" s="327"/>
      <c r="F151" s="380" t="s">
        <v>7578</v>
      </c>
      <c r="G151" s="327"/>
      <c r="H151" s="379" t="s">
        <v>7618</v>
      </c>
      <c r="I151" s="379" t="s">
        <v>7580</v>
      </c>
      <c r="J151" s="379">
        <v>120</v>
      </c>
      <c r="K151" s="375"/>
    </row>
    <row r="152" s="1" customFormat="1" ht="15" customHeight="1">
      <c r="B152" s="352"/>
      <c r="C152" s="379" t="s">
        <v>7627</v>
      </c>
      <c r="D152" s="327"/>
      <c r="E152" s="327"/>
      <c r="F152" s="380" t="s">
        <v>7578</v>
      </c>
      <c r="G152" s="327"/>
      <c r="H152" s="379" t="s">
        <v>7638</v>
      </c>
      <c r="I152" s="379" t="s">
        <v>7580</v>
      </c>
      <c r="J152" s="379" t="s">
        <v>7629</v>
      </c>
      <c r="K152" s="375"/>
    </row>
    <row r="153" s="1" customFormat="1" ht="15" customHeight="1">
      <c r="B153" s="352"/>
      <c r="C153" s="379" t="s">
        <v>89</v>
      </c>
      <c r="D153" s="327"/>
      <c r="E153" s="327"/>
      <c r="F153" s="380" t="s">
        <v>7578</v>
      </c>
      <c r="G153" s="327"/>
      <c r="H153" s="379" t="s">
        <v>7639</v>
      </c>
      <c r="I153" s="379" t="s">
        <v>7580</v>
      </c>
      <c r="J153" s="379" t="s">
        <v>7629</v>
      </c>
      <c r="K153" s="375"/>
    </row>
    <row r="154" s="1" customFormat="1" ht="15" customHeight="1">
      <c r="B154" s="352"/>
      <c r="C154" s="379" t="s">
        <v>7583</v>
      </c>
      <c r="D154" s="327"/>
      <c r="E154" s="327"/>
      <c r="F154" s="380" t="s">
        <v>7584</v>
      </c>
      <c r="G154" s="327"/>
      <c r="H154" s="379" t="s">
        <v>7618</v>
      </c>
      <c r="I154" s="379" t="s">
        <v>7580</v>
      </c>
      <c r="J154" s="379">
        <v>50</v>
      </c>
      <c r="K154" s="375"/>
    </row>
    <row r="155" s="1" customFormat="1" ht="15" customHeight="1">
      <c r="B155" s="352"/>
      <c r="C155" s="379" t="s">
        <v>7586</v>
      </c>
      <c r="D155" s="327"/>
      <c r="E155" s="327"/>
      <c r="F155" s="380" t="s">
        <v>7578</v>
      </c>
      <c r="G155" s="327"/>
      <c r="H155" s="379" t="s">
        <v>7618</v>
      </c>
      <c r="I155" s="379" t="s">
        <v>7588</v>
      </c>
      <c r="J155" s="379"/>
      <c r="K155" s="375"/>
    </row>
    <row r="156" s="1" customFormat="1" ht="15" customHeight="1">
      <c r="B156" s="352"/>
      <c r="C156" s="379" t="s">
        <v>7597</v>
      </c>
      <c r="D156" s="327"/>
      <c r="E156" s="327"/>
      <c r="F156" s="380" t="s">
        <v>7584</v>
      </c>
      <c r="G156" s="327"/>
      <c r="H156" s="379" t="s">
        <v>7618</v>
      </c>
      <c r="I156" s="379" t="s">
        <v>7580</v>
      </c>
      <c r="J156" s="379">
        <v>50</v>
      </c>
      <c r="K156" s="375"/>
    </row>
    <row r="157" s="1" customFormat="1" ht="15" customHeight="1">
      <c r="B157" s="352"/>
      <c r="C157" s="379" t="s">
        <v>7605</v>
      </c>
      <c r="D157" s="327"/>
      <c r="E157" s="327"/>
      <c r="F157" s="380" t="s">
        <v>7584</v>
      </c>
      <c r="G157" s="327"/>
      <c r="H157" s="379" t="s">
        <v>7618</v>
      </c>
      <c r="I157" s="379" t="s">
        <v>7580</v>
      </c>
      <c r="J157" s="379">
        <v>50</v>
      </c>
      <c r="K157" s="375"/>
    </row>
    <row r="158" s="1" customFormat="1" ht="15" customHeight="1">
      <c r="B158" s="352"/>
      <c r="C158" s="379" t="s">
        <v>7603</v>
      </c>
      <c r="D158" s="327"/>
      <c r="E158" s="327"/>
      <c r="F158" s="380" t="s">
        <v>7584</v>
      </c>
      <c r="G158" s="327"/>
      <c r="H158" s="379" t="s">
        <v>7618</v>
      </c>
      <c r="I158" s="379" t="s">
        <v>7580</v>
      </c>
      <c r="J158" s="379">
        <v>50</v>
      </c>
      <c r="K158" s="375"/>
    </row>
    <row r="159" s="1" customFormat="1" ht="15" customHeight="1">
      <c r="B159" s="352"/>
      <c r="C159" s="379" t="s">
        <v>285</v>
      </c>
      <c r="D159" s="327"/>
      <c r="E159" s="327"/>
      <c r="F159" s="380" t="s">
        <v>7578</v>
      </c>
      <c r="G159" s="327"/>
      <c r="H159" s="379" t="s">
        <v>7640</v>
      </c>
      <c r="I159" s="379" t="s">
        <v>7580</v>
      </c>
      <c r="J159" s="379" t="s">
        <v>7641</v>
      </c>
      <c r="K159" s="375"/>
    </row>
    <row r="160" s="1" customFormat="1" ht="15" customHeight="1">
      <c r="B160" s="352"/>
      <c r="C160" s="379" t="s">
        <v>7642</v>
      </c>
      <c r="D160" s="327"/>
      <c r="E160" s="327"/>
      <c r="F160" s="380" t="s">
        <v>7578</v>
      </c>
      <c r="G160" s="327"/>
      <c r="H160" s="379" t="s">
        <v>7643</v>
      </c>
      <c r="I160" s="379" t="s">
        <v>7613</v>
      </c>
      <c r="J160" s="379"/>
      <c r="K160" s="375"/>
    </row>
    <row r="161" s="1" customFormat="1" ht="15" customHeight="1">
      <c r="B161" s="381"/>
      <c r="C161" s="361"/>
      <c r="D161" s="361"/>
      <c r="E161" s="361"/>
      <c r="F161" s="361"/>
      <c r="G161" s="361"/>
      <c r="H161" s="361"/>
      <c r="I161" s="361"/>
      <c r="J161" s="361"/>
      <c r="K161" s="382"/>
    </row>
    <row r="162" s="1" customFormat="1" ht="18.75" customHeight="1">
      <c r="B162" s="363"/>
      <c r="C162" s="373"/>
      <c r="D162" s="373"/>
      <c r="E162" s="373"/>
      <c r="F162" s="383"/>
      <c r="G162" s="373"/>
      <c r="H162" s="373"/>
      <c r="I162" s="373"/>
      <c r="J162" s="373"/>
      <c r="K162" s="363"/>
    </row>
    <row r="163" s="1" customFormat="1" ht="18.75" customHeight="1">
      <c r="B163" s="335"/>
      <c r="C163" s="335"/>
      <c r="D163" s="335"/>
      <c r="E163" s="335"/>
      <c r="F163" s="335"/>
      <c r="G163" s="335"/>
      <c r="H163" s="335"/>
      <c r="I163" s="335"/>
      <c r="J163" s="335"/>
      <c r="K163" s="335"/>
    </row>
    <row r="164" s="1" customFormat="1" ht="7.5" customHeight="1">
      <c r="B164" s="314"/>
      <c r="C164" s="315"/>
      <c r="D164" s="315"/>
      <c r="E164" s="315"/>
      <c r="F164" s="315"/>
      <c r="G164" s="315"/>
      <c r="H164" s="315"/>
      <c r="I164" s="315"/>
      <c r="J164" s="315"/>
      <c r="K164" s="316"/>
    </row>
    <row r="165" s="1" customFormat="1" ht="45" customHeight="1">
      <c r="B165" s="317"/>
      <c r="C165" s="318" t="s">
        <v>7644</v>
      </c>
      <c r="D165" s="318"/>
      <c r="E165" s="318"/>
      <c r="F165" s="318"/>
      <c r="G165" s="318"/>
      <c r="H165" s="318"/>
      <c r="I165" s="318"/>
      <c r="J165" s="318"/>
      <c r="K165" s="319"/>
    </row>
    <row r="166" s="1" customFormat="1" ht="17.25" customHeight="1">
      <c r="B166" s="317"/>
      <c r="C166" s="342" t="s">
        <v>7572</v>
      </c>
      <c r="D166" s="342"/>
      <c r="E166" s="342"/>
      <c r="F166" s="342" t="s">
        <v>7573</v>
      </c>
      <c r="G166" s="384"/>
      <c r="H166" s="385" t="s">
        <v>58</v>
      </c>
      <c r="I166" s="385" t="s">
        <v>61</v>
      </c>
      <c r="J166" s="342" t="s">
        <v>7574</v>
      </c>
      <c r="K166" s="319"/>
    </row>
    <row r="167" s="1" customFormat="1" ht="17.25" customHeight="1">
      <c r="B167" s="320"/>
      <c r="C167" s="344" t="s">
        <v>7575</v>
      </c>
      <c r="D167" s="344"/>
      <c r="E167" s="344"/>
      <c r="F167" s="345" t="s">
        <v>7576</v>
      </c>
      <c r="G167" s="386"/>
      <c r="H167" s="387"/>
      <c r="I167" s="387"/>
      <c r="J167" s="344" t="s">
        <v>7577</v>
      </c>
      <c r="K167" s="322"/>
    </row>
    <row r="168" s="1" customFormat="1" ht="5.25" customHeight="1">
      <c r="B168" s="352"/>
      <c r="C168" s="347"/>
      <c r="D168" s="347"/>
      <c r="E168" s="347"/>
      <c r="F168" s="347"/>
      <c r="G168" s="348"/>
      <c r="H168" s="347"/>
      <c r="I168" s="347"/>
      <c r="J168" s="347"/>
      <c r="K168" s="375"/>
    </row>
    <row r="169" s="1" customFormat="1" ht="15" customHeight="1">
      <c r="B169" s="352"/>
      <c r="C169" s="327" t="s">
        <v>7581</v>
      </c>
      <c r="D169" s="327"/>
      <c r="E169" s="327"/>
      <c r="F169" s="350" t="s">
        <v>7578</v>
      </c>
      <c r="G169" s="327"/>
      <c r="H169" s="327" t="s">
        <v>7618</v>
      </c>
      <c r="I169" s="327" t="s">
        <v>7580</v>
      </c>
      <c r="J169" s="327">
        <v>120</v>
      </c>
      <c r="K169" s="375"/>
    </row>
    <row r="170" s="1" customFormat="1" ht="15" customHeight="1">
      <c r="B170" s="352"/>
      <c r="C170" s="327" t="s">
        <v>7627</v>
      </c>
      <c r="D170" s="327"/>
      <c r="E170" s="327"/>
      <c r="F170" s="350" t="s">
        <v>7578</v>
      </c>
      <c r="G170" s="327"/>
      <c r="H170" s="327" t="s">
        <v>7628</v>
      </c>
      <c r="I170" s="327" t="s">
        <v>7580</v>
      </c>
      <c r="J170" s="327" t="s">
        <v>7629</v>
      </c>
      <c r="K170" s="375"/>
    </row>
    <row r="171" s="1" customFormat="1" ht="15" customHeight="1">
      <c r="B171" s="352"/>
      <c r="C171" s="327" t="s">
        <v>89</v>
      </c>
      <c r="D171" s="327"/>
      <c r="E171" s="327"/>
      <c r="F171" s="350" t="s">
        <v>7578</v>
      </c>
      <c r="G171" s="327"/>
      <c r="H171" s="327" t="s">
        <v>7645</v>
      </c>
      <c r="I171" s="327" t="s">
        <v>7580</v>
      </c>
      <c r="J171" s="327" t="s">
        <v>7629</v>
      </c>
      <c r="K171" s="375"/>
    </row>
    <row r="172" s="1" customFormat="1" ht="15" customHeight="1">
      <c r="B172" s="352"/>
      <c r="C172" s="327" t="s">
        <v>7583</v>
      </c>
      <c r="D172" s="327"/>
      <c r="E172" s="327"/>
      <c r="F172" s="350" t="s">
        <v>7584</v>
      </c>
      <c r="G172" s="327"/>
      <c r="H172" s="327" t="s">
        <v>7645</v>
      </c>
      <c r="I172" s="327" t="s">
        <v>7580</v>
      </c>
      <c r="J172" s="327">
        <v>50</v>
      </c>
      <c r="K172" s="375"/>
    </row>
    <row r="173" s="1" customFormat="1" ht="15" customHeight="1">
      <c r="B173" s="352"/>
      <c r="C173" s="327" t="s">
        <v>7586</v>
      </c>
      <c r="D173" s="327"/>
      <c r="E173" s="327"/>
      <c r="F173" s="350" t="s">
        <v>7578</v>
      </c>
      <c r="G173" s="327"/>
      <c r="H173" s="327" t="s">
        <v>7645</v>
      </c>
      <c r="I173" s="327" t="s">
        <v>7588</v>
      </c>
      <c r="J173" s="327"/>
      <c r="K173" s="375"/>
    </row>
    <row r="174" s="1" customFormat="1" ht="15" customHeight="1">
      <c r="B174" s="352"/>
      <c r="C174" s="327" t="s">
        <v>7597</v>
      </c>
      <c r="D174" s="327"/>
      <c r="E174" s="327"/>
      <c r="F174" s="350" t="s">
        <v>7584</v>
      </c>
      <c r="G174" s="327"/>
      <c r="H174" s="327" t="s">
        <v>7645</v>
      </c>
      <c r="I174" s="327" t="s">
        <v>7580</v>
      </c>
      <c r="J174" s="327">
        <v>50</v>
      </c>
      <c r="K174" s="375"/>
    </row>
    <row r="175" s="1" customFormat="1" ht="15" customHeight="1">
      <c r="B175" s="352"/>
      <c r="C175" s="327" t="s">
        <v>7605</v>
      </c>
      <c r="D175" s="327"/>
      <c r="E175" s="327"/>
      <c r="F175" s="350" t="s">
        <v>7584</v>
      </c>
      <c r="G175" s="327"/>
      <c r="H175" s="327" t="s">
        <v>7645</v>
      </c>
      <c r="I175" s="327" t="s">
        <v>7580</v>
      </c>
      <c r="J175" s="327">
        <v>50</v>
      </c>
      <c r="K175" s="375"/>
    </row>
    <row r="176" s="1" customFormat="1" ht="15" customHeight="1">
      <c r="B176" s="352"/>
      <c r="C176" s="327" t="s">
        <v>7603</v>
      </c>
      <c r="D176" s="327"/>
      <c r="E176" s="327"/>
      <c r="F176" s="350" t="s">
        <v>7584</v>
      </c>
      <c r="G176" s="327"/>
      <c r="H176" s="327" t="s">
        <v>7645</v>
      </c>
      <c r="I176" s="327" t="s">
        <v>7580</v>
      </c>
      <c r="J176" s="327">
        <v>50</v>
      </c>
      <c r="K176" s="375"/>
    </row>
    <row r="177" s="1" customFormat="1" ht="15" customHeight="1">
      <c r="B177" s="352"/>
      <c r="C177" s="327" t="s">
        <v>320</v>
      </c>
      <c r="D177" s="327"/>
      <c r="E177" s="327"/>
      <c r="F177" s="350" t="s">
        <v>7578</v>
      </c>
      <c r="G177" s="327"/>
      <c r="H177" s="327" t="s">
        <v>7646</v>
      </c>
      <c r="I177" s="327" t="s">
        <v>7647</v>
      </c>
      <c r="J177" s="327"/>
      <c r="K177" s="375"/>
    </row>
    <row r="178" s="1" customFormat="1" ht="15" customHeight="1">
      <c r="B178" s="352"/>
      <c r="C178" s="327" t="s">
        <v>61</v>
      </c>
      <c r="D178" s="327"/>
      <c r="E178" s="327"/>
      <c r="F178" s="350" t="s">
        <v>7578</v>
      </c>
      <c r="G178" s="327"/>
      <c r="H178" s="327" t="s">
        <v>7648</v>
      </c>
      <c r="I178" s="327" t="s">
        <v>7649</v>
      </c>
      <c r="J178" s="327">
        <v>1</v>
      </c>
      <c r="K178" s="375"/>
    </row>
    <row r="179" s="1" customFormat="1" ht="15" customHeight="1">
      <c r="B179" s="352"/>
      <c r="C179" s="327" t="s">
        <v>57</v>
      </c>
      <c r="D179" s="327"/>
      <c r="E179" s="327"/>
      <c r="F179" s="350" t="s">
        <v>7578</v>
      </c>
      <c r="G179" s="327"/>
      <c r="H179" s="327" t="s">
        <v>7650</v>
      </c>
      <c r="I179" s="327" t="s">
        <v>7580</v>
      </c>
      <c r="J179" s="327">
        <v>20</v>
      </c>
      <c r="K179" s="375"/>
    </row>
    <row r="180" s="1" customFormat="1" ht="15" customHeight="1">
      <c r="B180" s="352"/>
      <c r="C180" s="327" t="s">
        <v>58</v>
      </c>
      <c r="D180" s="327"/>
      <c r="E180" s="327"/>
      <c r="F180" s="350" t="s">
        <v>7578</v>
      </c>
      <c r="G180" s="327"/>
      <c r="H180" s="327" t="s">
        <v>7651</v>
      </c>
      <c r="I180" s="327" t="s">
        <v>7580</v>
      </c>
      <c r="J180" s="327">
        <v>255</v>
      </c>
      <c r="K180" s="375"/>
    </row>
    <row r="181" s="1" customFormat="1" ht="15" customHeight="1">
      <c r="B181" s="352"/>
      <c r="C181" s="327" t="s">
        <v>321</v>
      </c>
      <c r="D181" s="327"/>
      <c r="E181" s="327"/>
      <c r="F181" s="350" t="s">
        <v>7578</v>
      </c>
      <c r="G181" s="327"/>
      <c r="H181" s="327" t="s">
        <v>7542</v>
      </c>
      <c r="I181" s="327" t="s">
        <v>7580</v>
      </c>
      <c r="J181" s="327">
        <v>10</v>
      </c>
      <c r="K181" s="375"/>
    </row>
    <row r="182" s="1" customFormat="1" ht="15" customHeight="1">
      <c r="B182" s="352"/>
      <c r="C182" s="327" t="s">
        <v>322</v>
      </c>
      <c r="D182" s="327"/>
      <c r="E182" s="327"/>
      <c r="F182" s="350" t="s">
        <v>7578</v>
      </c>
      <c r="G182" s="327"/>
      <c r="H182" s="327" t="s">
        <v>7652</v>
      </c>
      <c r="I182" s="327" t="s">
        <v>7613</v>
      </c>
      <c r="J182" s="327"/>
      <c r="K182" s="375"/>
    </row>
    <row r="183" s="1" customFormat="1" ht="15" customHeight="1">
      <c r="B183" s="352"/>
      <c r="C183" s="327" t="s">
        <v>7653</v>
      </c>
      <c r="D183" s="327"/>
      <c r="E183" s="327"/>
      <c r="F183" s="350" t="s">
        <v>7578</v>
      </c>
      <c r="G183" s="327"/>
      <c r="H183" s="327" t="s">
        <v>7654</v>
      </c>
      <c r="I183" s="327" t="s">
        <v>7613</v>
      </c>
      <c r="J183" s="327"/>
      <c r="K183" s="375"/>
    </row>
    <row r="184" s="1" customFormat="1" ht="15" customHeight="1">
      <c r="B184" s="352"/>
      <c r="C184" s="327" t="s">
        <v>7642</v>
      </c>
      <c r="D184" s="327"/>
      <c r="E184" s="327"/>
      <c r="F184" s="350" t="s">
        <v>7578</v>
      </c>
      <c r="G184" s="327"/>
      <c r="H184" s="327" t="s">
        <v>7655</v>
      </c>
      <c r="I184" s="327" t="s">
        <v>7613</v>
      </c>
      <c r="J184" s="327"/>
      <c r="K184" s="375"/>
    </row>
    <row r="185" s="1" customFormat="1" ht="15" customHeight="1">
      <c r="B185" s="352"/>
      <c r="C185" s="327" t="s">
        <v>324</v>
      </c>
      <c r="D185" s="327"/>
      <c r="E185" s="327"/>
      <c r="F185" s="350" t="s">
        <v>7584</v>
      </c>
      <c r="G185" s="327"/>
      <c r="H185" s="327" t="s">
        <v>7656</v>
      </c>
      <c r="I185" s="327" t="s">
        <v>7580</v>
      </c>
      <c r="J185" s="327">
        <v>50</v>
      </c>
      <c r="K185" s="375"/>
    </row>
    <row r="186" s="1" customFormat="1" ht="15" customHeight="1">
      <c r="B186" s="352"/>
      <c r="C186" s="327" t="s">
        <v>7657</v>
      </c>
      <c r="D186" s="327"/>
      <c r="E186" s="327"/>
      <c r="F186" s="350" t="s">
        <v>7584</v>
      </c>
      <c r="G186" s="327"/>
      <c r="H186" s="327" t="s">
        <v>7658</v>
      </c>
      <c r="I186" s="327" t="s">
        <v>7659</v>
      </c>
      <c r="J186" s="327"/>
      <c r="K186" s="375"/>
    </row>
    <row r="187" s="1" customFormat="1" ht="15" customHeight="1">
      <c r="B187" s="352"/>
      <c r="C187" s="327" t="s">
        <v>7660</v>
      </c>
      <c r="D187" s="327"/>
      <c r="E187" s="327"/>
      <c r="F187" s="350" t="s">
        <v>7584</v>
      </c>
      <c r="G187" s="327"/>
      <c r="H187" s="327" t="s">
        <v>7661</v>
      </c>
      <c r="I187" s="327" t="s">
        <v>7659</v>
      </c>
      <c r="J187" s="327"/>
      <c r="K187" s="375"/>
    </row>
    <row r="188" s="1" customFormat="1" ht="15" customHeight="1">
      <c r="B188" s="352"/>
      <c r="C188" s="327" t="s">
        <v>7662</v>
      </c>
      <c r="D188" s="327"/>
      <c r="E188" s="327"/>
      <c r="F188" s="350" t="s">
        <v>7584</v>
      </c>
      <c r="G188" s="327"/>
      <c r="H188" s="327" t="s">
        <v>7663</v>
      </c>
      <c r="I188" s="327" t="s">
        <v>7659</v>
      </c>
      <c r="J188" s="327"/>
      <c r="K188" s="375"/>
    </row>
    <row r="189" s="1" customFormat="1" ht="15" customHeight="1">
      <c r="B189" s="352"/>
      <c r="C189" s="388" t="s">
        <v>7664</v>
      </c>
      <c r="D189" s="327"/>
      <c r="E189" s="327"/>
      <c r="F189" s="350" t="s">
        <v>7584</v>
      </c>
      <c r="G189" s="327"/>
      <c r="H189" s="327" t="s">
        <v>7665</v>
      </c>
      <c r="I189" s="327" t="s">
        <v>7666</v>
      </c>
      <c r="J189" s="389" t="s">
        <v>7667</v>
      </c>
      <c r="K189" s="375"/>
    </row>
    <row r="190" s="1" customFormat="1" ht="15" customHeight="1">
      <c r="B190" s="352"/>
      <c r="C190" s="388" t="s">
        <v>46</v>
      </c>
      <c r="D190" s="327"/>
      <c r="E190" s="327"/>
      <c r="F190" s="350" t="s">
        <v>7578</v>
      </c>
      <c r="G190" s="327"/>
      <c r="H190" s="324" t="s">
        <v>7668</v>
      </c>
      <c r="I190" s="327" t="s">
        <v>7669</v>
      </c>
      <c r="J190" s="327"/>
      <c r="K190" s="375"/>
    </row>
    <row r="191" s="1" customFormat="1" ht="15" customHeight="1">
      <c r="B191" s="352"/>
      <c r="C191" s="388" t="s">
        <v>7670</v>
      </c>
      <c r="D191" s="327"/>
      <c r="E191" s="327"/>
      <c r="F191" s="350" t="s">
        <v>7578</v>
      </c>
      <c r="G191" s="327"/>
      <c r="H191" s="327" t="s">
        <v>7671</v>
      </c>
      <c r="I191" s="327" t="s">
        <v>7613</v>
      </c>
      <c r="J191" s="327"/>
      <c r="K191" s="375"/>
    </row>
    <row r="192" s="1" customFormat="1" ht="15" customHeight="1">
      <c r="B192" s="352"/>
      <c r="C192" s="388" t="s">
        <v>7672</v>
      </c>
      <c r="D192" s="327"/>
      <c r="E192" s="327"/>
      <c r="F192" s="350" t="s">
        <v>7578</v>
      </c>
      <c r="G192" s="327"/>
      <c r="H192" s="327" t="s">
        <v>7673</v>
      </c>
      <c r="I192" s="327" t="s">
        <v>7613</v>
      </c>
      <c r="J192" s="327"/>
      <c r="K192" s="375"/>
    </row>
    <row r="193" s="1" customFormat="1" ht="15" customHeight="1">
      <c r="B193" s="352"/>
      <c r="C193" s="388" t="s">
        <v>7674</v>
      </c>
      <c r="D193" s="327"/>
      <c r="E193" s="327"/>
      <c r="F193" s="350" t="s">
        <v>7584</v>
      </c>
      <c r="G193" s="327"/>
      <c r="H193" s="327" t="s">
        <v>7675</v>
      </c>
      <c r="I193" s="327" t="s">
        <v>7613</v>
      </c>
      <c r="J193" s="327"/>
      <c r="K193" s="375"/>
    </row>
    <row r="194" s="1" customFormat="1" ht="15" customHeight="1">
      <c r="B194" s="381"/>
      <c r="C194" s="390"/>
      <c r="D194" s="361"/>
      <c r="E194" s="361"/>
      <c r="F194" s="361"/>
      <c r="G194" s="361"/>
      <c r="H194" s="361"/>
      <c r="I194" s="361"/>
      <c r="J194" s="361"/>
      <c r="K194" s="382"/>
    </row>
    <row r="195" s="1" customFormat="1" ht="18.75" customHeight="1">
      <c r="B195" s="363"/>
      <c r="C195" s="373"/>
      <c r="D195" s="373"/>
      <c r="E195" s="373"/>
      <c r="F195" s="383"/>
      <c r="G195" s="373"/>
      <c r="H195" s="373"/>
      <c r="I195" s="373"/>
      <c r="J195" s="373"/>
      <c r="K195" s="363"/>
    </row>
    <row r="196" s="1" customFormat="1" ht="18.75" customHeight="1">
      <c r="B196" s="363"/>
      <c r="C196" s="373"/>
      <c r="D196" s="373"/>
      <c r="E196" s="373"/>
      <c r="F196" s="383"/>
      <c r="G196" s="373"/>
      <c r="H196" s="373"/>
      <c r="I196" s="373"/>
      <c r="J196" s="373"/>
      <c r="K196" s="363"/>
    </row>
    <row r="197" s="1" customFormat="1" ht="18.75" customHeight="1">
      <c r="B197" s="335"/>
      <c r="C197" s="335"/>
      <c r="D197" s="335"/>
      <c r="E197" s="335"/>
      <c r="F197" s="335"/>
      <c r="G197" s="335"/>
      <c r="H197" s="335"/>
      <c r="I197" s="335"/>
      <c r="J197" s="335"/>
      <c r="K197" s="335"/>
    </row>
    <row r="198" s="1" customFormat="1" ht="13.5">
      <c r="B198" s="314"/>
      <c r="C198" s="315"/>
      <c r="D198" s="315"/>
      <c r="E198" s="315"/>
      <c r="F198" s="315"/>
      <c r="G198" s="315"/>
      <c r="H198" s="315"/>
      <c r="I198" s="315"/>
      <c r="J198" s="315"/>
      <c r="K198" s="316"/>
    </row>
    <row r="199" s="1" customFormat="1" ht="21">
      <c r="B199" s="317"/>
      <c r="C199" s="318" t="s">
        <v>7676</v>
      </c>
      <c r="D199" s="318"/>
      <c r="E199" s="318"/>
      <c r="F199" s="318"/>
      <c r="G199" s="318"/>
      <c r="H199" s="318"/>
      <c r="I199" s="318"/>
      <c r="J199" s="318"/>
      <c r="K199" s="319"/>
    </row>
    <row r="200" s="1" customFormat="1" ht="25.5" customHeight="1">
      <c r="B200" s="317"/>
      <c r="C200" s="391" t="s">
        <v>7677</v>
      </c>
      <c r="D200" s="391"/>
      <c r="E200" s="391"/>
      <c r="F200" s="391" t="s">
        <v>7678</v>
      </c>
      <c r="G200" s="392"/>
      <c r="H200" s="391" t="s">
        <v>7679</v>
      </c>
      <c r="I200" s="391"/>
      <c r="J200" s="391"/>
      <c r="K200" s="319"/>
    </row>
    <row r="201" s="1" customFormat="1" ht="5.25" customHeight="1">
      <c r="B201" s="352"/>
      <c r="C201" s="347"/>
      <c r="D201" s="347"/>
      <c r="E201" s="347"/>
      <c r="F201" s="347"/>
      <c r="G201" s="373"/>
      <c r="H201" s="347"/>
      <c r="I201" s="347"/>
      <c r="J201" s="347"/>
      <c r="K201" s="375"/>
    </row>
    <row r="202" s="1" customFormat="1" ht="15" customHeight="1">
      <c r="B202" s="352"/>
      <c r="C202" s="327" t="s">
        <v>7669</v>
      </c>
      <c r="D202" s="327"/>
      <c r="E202" s="327"/>
      <c r="F202" s="350" t="s">
        <v>47</v>
      </c>
      <c r="G202" s="327"/>
      <c r="H202" s="327" t="s">
        <v>7680</v>
      </c>
      <c r="I202" s="327"/>
      <c r="J202" s="327"/>
      <c r="K202" s="375"/>
    </row>
    <row r="203" s="1" customFormat="1" ht="15" customHeight="1">
      <c r="B203" s="352"/>
      <c r="C203" s="327"/>
      <c r="D203" s="327"/>
      <c r="E203" s="327"/>
      <c r="F203" s="350" t="s">
        <v>48</v>
      </c>
      <c r="G203" s="327"/>
      <c r="H203" s="327" t="s">
        <v>7681</v>
      </c>
      <c r="I203" s="327"/>
      <c r="J203" s="327"/>
      <c r="K203" s="375"/>
    </row>
    <row r="204" s="1" customFormat="1" ht="15" customHeight="1">
      <c r="B204" s="352"/>
      <c r="C204" s="327"/>
      <c r="D204" s="327"/>
      <c r="E204" s="327"/>
      <c r="F204" s="350" t="s">
        <v>51</v>
      </c>
      <c r="G204" s="327"/>
      <c r="H204" s="327" t="s">
        <v>7682</v>
      </c>
      <c r="I204" s="327"/>
      <c r="J204" s="327"/>
      <c r="K204" s="375"/>
    </row>
    <row r="205" s="1" customFormat="1" ht="15" customHeight="1">
      <c r="B205" s="352"/>
      <c r="C205" s="327"/>
      <c r="D205" s="327"/>
      <c r="E205" s="327"/>
      <c r="F205" s="350" t="s">
        <v>49</v>
      </c>
      <c r="G205" s="327"/>
      <c r="H205" s="327" t="s">
        <v>7683</v>
      </c>
      <c r="I205" s="327"/>
      <c r="J205" s="327"/>
      <c r="K205" s="375"/>
    </row>
    <row r="206" s="1" customFormat="1" ht="15" customHeight="1">
      <c r="B206" s="352"/>
      <c r="C206" s="327"/>
      <c r="D206" s="327"/>
      <c r="E206" s="327"/>
      <c r="F206" s="350" t="s">
        <v>50</v>
      </c>
      <c r="G206" s="327"/>
      <c r="H206" s="327" t="s">
        <v>7684</v>
      </c>
      <c r="I206" s="327"/>
      <c r="J206" s="327"/>
      <c r="K206" s="375"/>
    </row>
    <row r="207" s="1" customFormat="1" ht="15" customHeight="1">
      <c r="B207" s="352"/>
      <c r="C207" s="327"/>
      <c r="D207" s="327"/>
      <c r="E207" s="327"/>
      <c r="F207" s="350"/>
      <c r="G207" s="327"/>
      <c r="H207" s="327"/>
      <c r="I207" s="327"/>
      <c r="J207" s="327"/>
      <c r="K207" s="375"/>
    </row>
    <row r="208" s="1" customFormat="1" ht="15" customHeight="1">
      <c r="B208" s="352"/>
      <c r="C208" s="327" t="s">
        <v>7625</v>
      </c>
      <c r="D208" s="327"/>
      <c r="E208" s="327"/>
      <c r="F208" s="350" t="s">
        <v>82</v>
      </c>
      <c r="G208" s="327"/>
      <c r="H208" s="327" t="s">
        <v>7685</v>
      </c>
      <c r="I208" s="327"/>
      <c r="J208" s="327"/>
      <c r="K208" s="375"/>
    </row>
    <row r="209" s="1" customFormat="1" ht="15" customHeight="1">
      <c r="B209" s="352"/>
      <c r="C209" s="327"/>
      <c r="D209" s="327"/>
      <c r="E209" s="327"/>
      <c r="F209" s="350" t="s">
        <v>7524</v>
      </c>
      <c r="G209" s="327"/>
      <c r="H209" s="327" t="s">
        <v>7525</v>
      </c>
      <c r="I209" s="327"/>
      <c r="J209" s="327"/>
      <c r="K209" s="375"/>
    </row>
    <row r="210" s="1" customFormat="1" ht="15" customHeight="1">
      <c r="B210" s="352"/>
      <c r="C210" s="327"/>
      <c r="D210" s="327"/>
      <c r="E210" s="327"/>
      <c r="F210" s="350" t="s">
        <v>7522</v>
      </c>
      <c r="G210" s="327"/>
      <c r="H210" s="327" t="s">
        <v>7686</v>
      </c>
      <c r="I210" s="327"/>
      <c r="J210" s="327"/>
      <c r="K210" s="375"/>
    </row>
    <row r="211" s="1" customFormat="1" ht="15" customHeight="1">
      <c r="B211" s="393"/>
      <c r="C211" s="327"/>
      <c r="D211" s="327"/>
      <c r="E211" s="327"/>
      <c r="F211" s="350" t="s">
        <v>165</v>
      </c>
      <c r="G211" s="388"/>
      <c r="H211" s="379" t="s">
        <v>7526</v>
      </c>
      <c r="I211" s="379"/>
      <c r="J211" s="379"/>
      <c r="K211" s="394"/>
    </row>
    <row r="212" s="1" customFormat="1" ht="15" customHeight="1">
      <c r="B212" s="393"/>
      <c r="C212" s="327"/>
      <c r="D212" s="327"/>
      <c r="E212" s="327"/>
      <c r="F212" s="350" t="s">
        <v>4105</v>
      </c>
      <c r="G212" s="388"/>
      <c r="H212" s="379" t="s">
        <v>7687</v>
      </c>
      <c r="I212" s="379"/>
      <c r="J212" s="379"/>
      <c r="K212" s="394"/>
    </row>
    <row r="213" s="1" customFormat="1" ht="15" customHeight="1">
      <c r="B213" s="393"/>
      <c r="C213" s="327"/>
      <c r="D213" s="327"/>
      <c r="E213" s="327"/>
      <c r="F213" s="350"/>
      <c r="G213" s="388"/>
      <c r="H213" s="379"/>
      <c r="I213" s="379"/>
      <c r="J213" s="379"/>
      <c r="K213" s="394"/>
    </row>
    <row r="214" s="1" customFormat="1" ht="15" customHeight="1">
      <c r="B214" s="393"/>
      <c r="C214" s="327" t="s">
        <v>7649</v>
      </c>
      <c r="D214" s="327"/>
      <c r="E214" s="327"/>
      <c r="F214" s="350">
        <v>1</v>
      </c>
      <c r="G214" s="388"/>
      <c r="H214" s="379" t="s">
        <v>7688</v>
      </c>
      <c r="I214" s="379"/>
      <c r="J214" s="379"/>
      <c r="K214" s="394"/>
    </row>
    <row r="215" s="1" customFormat="1" ht="15" customHeight="1">
      <c r="B215" s="393"/>
      <c r="C215" s="327"/>
      <c r="D215" s="327"/>
      <c r="E215" s="327"/>
      <c r="F215" s="350">
        <v>2</v>
      </c>
      <c r="G215" s="388"/>
      <c r="H215" s="379" t="s">
        <v>7689</v>
      </c>
      <c r="I215" s="379"/>
      <c r="J215" s="379"/>
      <c r="K215" s="394"/>
    </row>
    <row r="216" s="1" customFormat="1" ht="15" customHeight="1">
      <c r="B216" s="393"/>
      <c r="C216" s="327"/>
      <c r="D216" s="327"/>
      <c r="E216" s="327"/>
      <c r="F216" s="350">
        <v>3</v>
      </c>
      <c r="G216" s="388"/>
      <c r="H216" s="379" t="s">
        <v>7690</v>
      </c>
      <c r="I216" s="379"/>
      <c r="J216" s="379"/>
      <c r="K216" s="394"/>
    </row>
    <row r="217" s="1" customFormat="1" ht="15" customHeight="1">
      <c r="B217" s="393"/>
      <c r="C217" s="327"/>
      <c r="D217" s="327"/>
      <c r="E217" s="327"/>
      <c r="F217" s="350">
        <v>4</v>
      </c>
      <c r="G217" s="388"/>
      <c r="H217" s="379" t="s">
        <v>7691</v>
      </c>
      <c r="I217" s="379"/>
      <c r="J217" s="379"/>
      <c r="K217" s="394"/>
    </row>
    <row r="218" s="1" customFormat="1" ht="12.75" customHeight="1">
      <c r="B218" s="395"/>
      <c r="C218" s="396"/>
      <c r="D218" s="396"/>
      <c r="E218" s="396"/>
      <c r="F218" s="396"/>
      <c r="G218" s="396"/>
      <c r="H218" s="396"/>
      <c r="I218" s="396"/>
      <c r="J218" s="396"/>
      <c r="K218" s="397"/>
    </row>
  </sheetData>
  <sheetProtection autoFilter="0" deleteColumns="0" deleteRows="0" formatCells="0" formatColumns="0" formatRows="0" insertColumns="0" insertHyperlinks="0" insertRows="0" pivotTables="0" sort="0"/>
  <mergeCells count="77">
    <mergeCell ref="C102:J102"/>
    <mergeCell ref="C122:J122"/>
    <mergeCell ref="C147:J147"/>
    <mergeCell ref="C165:J165"/>
    <mergeCell ref="C199:J199"/>
    <mergeCell ref="H200:J200"/>
    <mergeCell ref="H202:J202"/>
    <mergeCell ref="H203:J203"/>
    <mergeCell ref="H204:J204"/>
    <mergeCell ref="H205:J205"/>
    <mergeCell ref="H206:J206"/>
    <mergeCell ref="H208:J208"/>
    <mergeCell ref="H209:J209"/>
    <mergeCell ref="H210:J210"/>
    <mergeCell ref="H211:J211"/>
    <mergeCell ref="H212:J212"/>
    <mergeCell ref="H214:J214"/>
    <mergeCell ref="H215:J215"/>
    <mergeCell ref="H216:J216"/>
    <mergeCell ref="H217:J217"/>
    <mergeCell ref="D47:J47"/>
    <mergeCell ref="E48:J48"/>
    <mergeCell ref="E49:J49"/>
    <mergeCell ref="E50:J50"/>
    <mergeCell ref="D51:J51"/>
    <mergeCell ref="C52:J52"/>
    <mergeCell ref="C54:J54"/>
    <mergeCell ref="C55:J55"/>
    <mergeCell ref="C57:J57"/>
    <mergeCell ref="D58:J58"/>
    <mergeCell ref="D59:J59"/>
    <mergeCell ref="D60:J60"/>
    <mergeCell ref="D61:J61"/>
    <mergeCell ref="D62:J62"/>
    <mergeCell ref="D63:J63"/>
    <mergeCell ref="D65:J65"/>
    <mergeCell ref="D66:J66"/>
    <mergeCell ref="D67:J67"/>
    <mergeCell ref="D68:J68"/>
    <mergeCell ref="D69:J69"/>
    <mergeCell ref="D70:J70"/>
    <mergeCell ref="C75:J75"/>
    <mergeCell ref="C9:J9"/>
    <mergeCell ref="D10:J10"/>
    <mergeCell ref="D11:J11"/>
    <mergeCell ref="D15:J15"/>
    <mergeCell ref="D16:J16"/>
    <mergeCell ref="D17:J17"/>
    <mergeCell ref="F18:J18"/>
    <mergeCell ref="F19:J19"/>
    <mergeCell ref="F20:J20"/>
    <mergeCell ref="F21:J21"/>
    <mergeCell ref="F22:J22"/>
    <mergeCell ref="F23:J23"/>
    <mergeCell ref="C25:J25"/>
    <mergeCell ref="C26:J26"/>
    <mergeCell ref="D27:J27"/>
    <mergeCell ref="D28:J28"/>
    <mergeCell ref="D30:J30"/>
    <mergeCell ref="D31:J31"/>
    <mergeCell ref="D33:J33"/>
    <mergeCell ref="D34:J34"/>
    <mergeCell ref="D35:J35"/>
    <mergeCell ref="G36:J36"/>
    <mergeCell ref="G37:J37"/>
    <mergeCell ref="G38:J38"/>
    <mergeCell ref="G39:J39"/>
    <mergeCell ref="G40:J40"/>
    <mergeCell ref="G41:J41"/>
    <mergeCell ref="G42:J42"/>
    <mergeCell ref="G43:J43"/>
    <mergeCell ref="G44:J44"/>
    <mergeCell ref="G45:J45"/>
    <mergeCell ref="C3:J3"/>
    <mergeCell ref="C4:J4"/>
    <mergeCell ref="C6:J6"/>
    <mergeCell ref="C7:J7"/>
  </mergeCells>
  <pageMargins left="0.5902778" right="0.5902778" top="0.5902778" bottom="0.5902778" header="0" footer="0"/>
  <pageSetup r:id="rId1" paperSize="9" orientation="portrait" scale="77" fitToHeight="0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Krhutek Tomáš</dc:creator>
  <cp:lastModifiedBy>Krhutek Tomáš</cp:lastModifiedBy>
  <dcterms:created xsi:type="dcterms:W3CDTF">2023-05-23T13:25:00Z</dcterms:created>
  <dcterms:modified xsi:type="dcterms:W3CDTF">2023-05-23T13:25:39Z</dcterms:modified>
</cp:coreProperties>
</file>